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id-my.sharepoint.com/personal/sbsp24003_said_oxford_edu/Documents/Saïd BS/LSE Summer School/FM225 2025/Class 8/"/>
    </mc:Choice>
  </mc:AlternateContent>
  <xr:revisionPtr revIDLastSave="532" documentId="11_A4ECAEB44EE08A221AB0FFF54F3F0C390426AF54" xr6:coauthVersionLast="47" xr6:coauthVersionMax="47" xr10:uidLastSave="{5D48EC1E-A9F7-4347-AB92-98AA8C18D417}"/>
  <bookViews>
    <workbookView xWindow="0" yWindow="860" windowWidth="36000" windowHeight="22520" xr2:uid="{00000000-000D-0000-FFFF-FFFF00000000}"/>
  </bookViews>
  <sheets>
    <sheet name="Class 8" sheetId="1" r:id="rId1"/>
    <sheet name="Class 8 Vol Data" sheetId="2" r:id="rId2"/>
  </sheets>
  <externalReferences>
    <externalReference r:id="rId3"/>
    <externalReference r:id="rId4"/>
  </externalReferences>
  <definedNames>
    <definedName name="cc">'Class 8'!$F$10</definedName>
    <definedName name="cc_5">'Class 8'!$F$76</definedName>
    <definedName name="h">'Class 8'!$I$9</definedName>
    <definedName name="h_5">'Class 8'!$I$75</definedName>
    <definedName name="rr">'Class 8'!$C$10</definedName>
    <definedName name="rr_5">'Class 8'!$C$76</definedName>
    <definedName name="S0">'Class 8'!$C$13</definedName>
    <definedName name="sig">'Class 8'!$C$9</definedName>
    <definedName name="sig_5">'Class 8'!$C$75</definedName>
    <definedName name="SO_5">'Class 8'!$C$80</definedName>
    <definedName name="solver_adj" localSheetId="0" hidden="1">'Class 8'!$K$16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'Class 8'!$D$13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'Class 8'!$O$9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'Class 8'!$D$14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">'Class 8'!$F$9</definedName>
    <definedName name="T_5">'Class 8'!$F$75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0" i="1" l="1"/>
  <c r="E300" i="1" s="1"/>
  <c r="D4" i="2"/>
  <c r="E4" i="2"/>
  <c r="F4" i="2"/>
  <c r="G4" i="2"/>
  <c r="H4" i="2"/>
  <c r="I4" i="2"/>
  <c r="J4" i="2"/>
  <c r="K4" i="2"/>
  <c r="L4" i="2"/>
  <c r="M4" i="2"/>
  <c r="C4" i="2"/>
  <c r="D3" i="2"/>
  <c r="E3" i="2"/>
  <c r="F3" i="2"/>
  <c r="G3" i="2"/>
  <c r="H3" i="2"/>
  <c r="I3" i="2"/>
  <c r="J3" i="2"/>
  <c r="K3" i="2"/>
  <c r="L3" i="2"/>
  <c r="M3" i="2"/>
  <c r="C3" i="2"/>
  <c r="B248" i="1"/>
  <c r="B182" i="1"/>
  <c r="F59" i="2" l="1"/>
  <c r="F21" i="2"/>
  <c r="F20" i="2"/>
  <c r="F22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2" i="2"/>
  <c r="F31" i="2"/>
  <c r="F33" i="2"/>
  <c r="F30" i="2"/>
  <c r="F29" i="2"/>
  <c r="F28" i="2"/>
  <c r="F27" i="2"/>
  <c r="F26" i="2"/>
  <c r="F25" i="2"/>
  <c r="F24" i="2"/>
  <c r="F23" i="2"/>
  <c r="L20" i="2"/>
  <c r="C39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M5460" i="2" s="1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M5361" i="2" s="1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M5294" i="2" s="1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M5086" i="2" s="1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M4940" i="2" s="1"/>
  <c r="L4939" i="2"/>
  <c r="L4938" i="2"/>
  <c r="L4937" i="2"/>
  <c r="L4936" i="2"/>
  <c r="M4937" i="2" s="1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M4894" i="2" s="1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M4840" i="2" s="1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M4816" i="2" s="1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M4800" i="2" s="1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M4723" i="2" s="1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M4688" i="2" s="1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M4303" i="2" s="1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M3951" i="2" s="1"/>
  <c r="L3949" i="2"/>
  <c r="L3948" i="2"/>
  <c r="L3947" i="2"/>
  <c r="L3946" i="2"/>
  <c r="L3945" i="2"/>
  <c r="L3944" i="2"/>
  <c r="L3943" i="2"/>
  <c r="L3942" i="2"/>
  <c r="M3943" i="2" s="1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M3871" i="2" s="1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M3848" i="2" s="1"/>
  <c r="L3846" i="2"/>
  <c r="L3845" i="2"/>
  <c r="M3846" i="2" s="1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M3809" i="2" s="1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M3738" i="2" s="1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M3694" i="2" s="1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M3554" i="2" s="1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M3346" i="2" s="1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M3304" i="2" s="1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M3276" i="2" s="1"/>
  <c r="L3274" i="2"/>
  <c r="L3273" i="2"/>
  <c r="L3272" i="2"/>
  <c r="L3271" i="2"/>
  <c r="M3271" i="2" s="1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M3250" i="2" s="1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M3207" i="2" s="1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M3161" i="2" s="1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M3039" i="2" s="1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M2951" i="2" s="1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M2901" i="2" s="1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M2609" i="2" s="1"/>
  <c r="L2607" i="2"/>
  <c r="L2606" i="2"/>
  <c r="L2605" i="2"/>
  <c r="L2604" i="2"/>
  <c r="L2603" i="2"/>
  <c r="L2602" i="2"/>
  <c r="L2601" i="2"/>
  <c r="L2600" i="2"/>
  <c r="L2599" i="2"/>
  <c r="L2598" i="2"/>
  <c r="M2599" i="2" s="1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M2409" i="2" s="1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M1711" i="2" s="1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M1381" i="2" s="1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M1253" i="2" s="1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M1231" i="2" s="1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M1095" i="2" s="1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M975" i="2" s="1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M73" i="2" s="1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C59" i="2"/>
  <c r="L58" i="2"/>
  <c r="C58" i="2"/>
  <c r="L57" i="2"/>
  <c r="C57" i="2"/>
  <c r="L56" i="2"/>
  <c r="C56" i="2"/>
  <c r="L55" i="2"/>
  <c r="C55" i="2"/>
  <c r="L54" i="2"/>
  <c r="C54" i="2"/>
  <c r="L53" i="2"/>
  <c r="C53" i="2"/>
  <c r="L52" i="2"/>
  <c r="C52" i="2"/>
  <c r="L51" i="2"/>
  <c r="C51" i="2"/>
  <c r="L50" i="2"/>
  <c r="C50" i="2"/>
  <c r="L49" i="2"/>
  <c r="C49" i="2"/>
  <c r="L48" i="2"/>
  <c r="C48" i="2"/>
  <c r="L47" i="2"/>
  <c r="C47" i="2"/>
  <c r="L46" i="2"/>
  <c r="C46" i="2"/>
  <c r="L45" i="2"/>
  <c r="C45" i="2"/>
  <c r="L44" i="2"/>
  <c r="C44" i="2"/>
  <c r="L43" i="2"/>
  <c r="C43" i="2"/>
  <c r="L42" i="2"/>
  <c r="C42" i="2"/>
  <c r="L41" i="2"/>
  <c r="C41" i="2"/>
  <c r="L40" i="2"/>
  <c r="C40" i="2"/>
  <c r="L39" i="2"/>
  <c r="L38" i="2"/>
  <c r="C38" i="2"/>
  <c r="L37" i="2"/>
  <c r="C37" i="2"/>
  <c r="L36" i="2"/>
  <c r="C36" i="2"/>
  <c r="L35" i="2"/>
  <c r="C35" i="2"/>
  <c r="L34" i="2"/>
  <c r="C34" i="2"/>
  <c r="L33" i="2"/>
  <c r="C33" i="2"/>
  <c r="L32" i="2"/>
  <c r="C32" i="2"/>
  <c r="L31" i="2"/>
  <c r="C31" i="2"/>
  <c r="L30" i="2"/>
  <c r="C30" i="2"/>
  <c r="L29" i="2"/>
  <c r="C29" i="2"/>
  <c r="L28" i="2"/>
  <c r="C28" i="2"/>
  <c r="L27" i="2"/>
  <c r="C27" i="2"/>
  <c r="L26" i="2"/>
  <c r="C26" i="2"/>
  <c r="L25" i="2"/>
  <c r="C25" i="2"/>
  <c r="L24" i="2"/>
  <c r="C24" i="2"/>
  <c r="L23" i="2"/>
  <c r="C23" i="2"/>
  <c r="L22" i="2"/>
  <c r="C22" i="2"/>
  <c r="L21" i="2"/>
  <c r="M21" i="2" s="1"/>
  <c r="C21" i="2"/>
  <c r="C20" i="2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C326" i="1"/>
  <c r="D326" i="1" s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C301" i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A251" i="1"/>
  <c r="A252" i="1" s="1"/>
  <c r="C249" i="1"/>
  <c r="C248" i="1" s="1"/>
  <c r="A185" i="1"/>
  <c r="A186" i="1" s="1"/>
  <c r="C183" i="1"/>
  <c r="D183" i="1" s="1"/>
  <c r="D179" i="1"/>
  <c r="A134" i="1"/>
  <c r="A135" i="1" s="1"/>
  <c r="A136" i="1" s="1"/>
  <c r="C132" i="1"/>
  <c r="C131" i="1" s="1"/>
  <c r="B131" i="1"/>
  <c r="A89" i="1"/>
  <c r="A90" i="1" s="1"/>
  <c r="A91" i="1" s="1"/>
  <c r="C87" i="1"/>
  <c r="B86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76" i="1" s="1"/>
  <c r="B88" i="1" s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C49" i="1"/>
  <c r="C48" i="1" s="1"/>
  <c r="B48" i="1"/>
  <c r="A20" i="1"/>
  <c r="A21" i="1" s="1"/>
  <c r="A22" i="1" s="1"/>
  <c r="C18" i="1"/>
  <c r="D18" i="1" s="1"/>
  <c r="B17" i="1"/>
  <c r="C10" i="1"/>
  <c r="B19" i="1" s="1"/>
  <c r="M1347" i="2" l="1"/>
  <c r="M1479" i="2"/>
  <c r="M1985" i="2"/>
  <c r="M1228" i="2"/>
  <c r="M1316" i="2"/>
  <c r="M3076" i="2"/>
  <c r="M3252" i="2"/>
  <c r="M4187" i="2"/>
  <c r="M4363" i="2"/>
  <c r="M1977" i="2"/>
  <c r="M2252" i="2"/>
  <c r="M3209" i="2"/>
  <c r="M3726" i="2"/>
  <c r="M1351" i="2"/>
  <c r="M1417" i="2"/>
  <c r="M1461" i="2"/>
  <c r="M1483" i="2"/>
  <c r="M1593" i="2"/>
  <c r="M1615" i="2"/>
  <c r="M1637" i="2"/>
  <c r="M1648" i="2"/>
  <c r="M1659" i="2"/>
  <c r="M1725" i="2"/>
  <c r="M1769" i="2"/>
  <c r="M1791" i="2"/>
  <c r="M1835" i="2"/>
  <c r="M2033" i="2"/>
  <c r="M2044" i="2"/>
  <c r="M2055" i="2"/>
  <c r="M2077" i="2"/>
  <c r="M2209" i="2"/>
  <c r="M2220" i="2"/>
  <c r="M2242" i="2"/>
  <c r="M2308" i="2"/>
  <c r="M2550" i="2"/>
  <c r="M2561" i="2"/>
  <c r="M2594" i="2"/>
  <c r="M2924" i="2"/>
  <c r="M2990" i="2"/>
  <c r="M1523" i="2"/>
  <c r="M2436" i="2"/>
  <c r="M2568" i="2"/>
  <c r="M2777" i="2"/>
  <c r="M3085" i="2"/>
  <c r="M5340" i="2"/>
  <c r="M743" i="2"/>
  <c r="M1931" i="2"/>
  <c r="M2283" i="2"/>
  <c r="M2844" i="2"/>
  <c r="M3163" i="2"/>
  <c r="M3251" i="2"/>
  <c r="M3801" i="2"/>
  <c r="M4560" i="2"/>
  <c r="M1261" i="2"/>
  <c r="M1426" i="2"/>
  <c r="M2878" i="2"/>
  <c r="M3054" i="2"/>
  <c r="M3241" i="2"/>
  <c r="M3714" i="2"/>
  <c r="M4143" i="2"/>
  <c r="M1801" i="2"/>
  <c r="M1867" i="2"/>
  <c r="M2351" i="2"/>
  <c r="M3011" i="2"/>
  <c r="M4177" i="2"/>
  <c r="M2799" i="2"/>
  <c r="M3173" i="2"/>
  <c r="M3272" i="2"/>
  <c r="M4295" i="2"/>
  <c r="M4504" i="2"/>
  <c r="M4625" i="2"/>
  <c r="M5318" i="2"/>
  <c r="M5395" i="2"/>
  <c r="M633" i="2"/>
  <c r="M1161" i="2"/>
  <c r="M1513" i="2"/>
  <c r="M1810" i="2"/>
  <c r="M3295" i="2"/>
  <c r="M4120" i="2"/>
  <c r="M4417" i="2"/>
  <c r="M4549" i="2"/>
  <c r="M601" i="2"/>
  <c r="M1327" i="2"/>
  <c r="M1712" i="2"/>
  <c r="M1932" i="2"/>
  <c r="M2372" i="2"/>
  <c r="M3087" i="2"/>
  <c r="M3813" i="2"/>
  <c r="M4616" i="2"/>
  <c r="M1933" i="2"/>
  <c r="M2505" i="2"/>
  <c r="M3187" i="2"/>
  <c r="M4023" i="2"/>
  <c r="M566" i="2"/>
  <c r="M1677" i="2"/>
  <c r="M347" i="2"/>
  <c r="M1469" i="2"/>
  <c r="M1975" i="2"/>
  <c r="M2195" i="2"/>
  <c r="M2899" i="2"/>
  <c r="M3141" i="2"/>
  <c r="M3229" i="2"/>
  <c r="M3790" i="2"/>
  <c r="M1272" i="2"/>
  <c r="M3692" i="2"/>
  <c r="M4275" i="2"/>
  <c r="M1889" i="2"/>
  <c r="M1988" i="2"/>
  <c r="M2835" i="2"/>
  <c r="M3033" i="2"/>
  <c r="M3682" i="2"/>
  <c r="M233" i="2"/>
  <c r="M2345" i="2"/>
  <c r="M1325" i="2"/>
  <c r="M2689" i="2"/>
  <c r="M3129" i="2"/>
  <c r="M4031" i="2"/>
  <c r="M4900" i="2"/>
  <c r="M5329" i="2"/>
  <c r="M5384" i="2"/>
  <c r="M380" i="2"/>
  <c r="M721" i="2"/>
  <c r="M1480" i="2"/>
  <c r="M1799" i="2"/>
  <c r="M2635" i="2"/>
  <c r="M3119" i="2"/>
  <c r="M3185" i="2"/>
  <c r="M3834" i="2"/>
  <c r="M4296" i="2"/>
  <c r="M337" i="2"/>
  <c r="M590" i="2"/>
  <c r="M1096" i="2"/>
  <c r="M1173" i="2"/>
  <c r="M1283" i="2"/>
  <c r="M1349" i="2"/>
  <c r="M1723" i="2"/>
  <c r="M3043" i="2"/>
  <c r="M3725" i="2"/>
  <c r="M4209" i="2"/>
  <c r="M4341" i="2"/>
  <c r="M591" i="2"/>
  <c r="M2241" i="2"/>
  <c r="M2516" i="2"/>
  <c r="M2813" i="2"/>
  <c r="M3055" i="2"/>
  <c r="M3143" i="2"/>
  <c r="M3253" i="2"/>
  <c r="M3957" i="2"/>
  <c r="M5052" i="2"/>
  <c r="M489" i="2"/>
  <c r="M2425" i="2"/>
  <c r="M4273" i="2"/>
  <c r="M4493" i="2"/>
  <c r="M4878" i="2"/>
  <c r="M1491" i="2"/>
  <c r="M1909" i="2"/>
  <c r="M1986" i="2"/>
  <c r="M3284" i="2"/>
  <c r="M4307" i="2"/>
  <c r="M1250" i="2"/>
  <c r="M1305" i="2"/>
  <c r="M1756" i="2"/>
  <c r="M1789" i="2"/>
  <c r="M2273" i="2"/>
  <c r="M2999" i="2"/>
  <c r="M4242" i="2"/>
  <c r="M4352" i="2"/>
  <c r="M1757" i="2"/>
  <c r="M2076" i="2"/>
  <c r="M2857" i="2"/>
  <c r="M2945" i="2"/>
  <c r="M3165" i="2"/>
  <c r="M4243" i="2"/>
  <c r="M2017" i="2"/>
  <c r="M5174" i="2"/>
  <c r="M5276" i="2"/>
  <c r="M4145" i="2"/>
  <c r="M4167" i="2"/>
  <c r="M3100" i="2"/>
  <c r="M1462" i="2"/>
  <c r="M1858" i="2"/>
  <c r="M2188" i="2"/>
  <c r="M2925" i="2"/>
  <c r="M2947" i="2"/>
  <c r="M2958" i="2"/>
  <c r="M2991" i="2"/>
  <c r="M5067" i="2"/>
  <c r="M5254" i="2"/>
  <c r="M1638" i="2"/>
  <c r="M1704" i="2"/>
  <c r="M1990" i="2"/>
  <c r="M1605" i="2"/>
  <c r="M1957" i="2"/>
  <c r="M2177" i="2"/>
  <c r="M5188" i="2"/>
  <c r="M1616" i="2"/>
  <c r="M1726" i="2"/>
  <c r="M1968" i="2"/>
  <c r="M3034" i="2"/>
  <c r="M1660" i="2"/>
  <c r="M2585" i="2"/>
  <c r="M3002" i="2"/>
  <c r="M3145" i="2"/>
  <c r="M5134" i="2"/>
  <c r="M5332" i="2"/>
  <c r="M1387" i="2"/>
  <c r="M2377" i="2"/>
  <c r="M2938" i="2"/>
  <c r="M4675" i="2"/>
  <c r="M662" i="2"/>
  <c r="M1421" i="2"/>
  <c r="M2631" i="2"/>
  <c r="M3092" i="2"/>
  <c r="M3851" i="2"/>
  <c r="M4566" i="2"/>
  <c r="M5477" i="2"/>
  <c r="M685" i="2"/>
  <c r="M773" i="2"/>
  <c r="M806" i="2"/>
  <c r="M894" i="2"/>
  <c r="M927" i="2"/>
  <c r="M949" i="2"/>
  <c r="M960" i="2"/>
  <c r="M971" i="2"/>
  <c r="M982" i="2"/>
  <c r="M1235" i="2"/>
  <c r="M1312" i="2"/>
  <c r="M1543" i="2"/>
  <c r="M1565" i="2"/>
  <c r="M1807" i="2"/>
  <c r="M1873" i="2"/>
  <c r="M2027" i="2"/>
  <c r="M2115" i="2"/>
  <c r="M2137" i="2"/>
  <c r="M2269" i="2"/>
  <c r="M2324" i="2"/>
  <c r="M2335" i="2"/>
  <c r="M2489" i="2"/>
  <c r="M2643" i="2"/>
  <c r="M2654" i="2"/>
  <c r="M2731" i="2"/>
  <c r="M2742" i="2"/>
  <c r="M2797" i="2"/>
  <c r="M2808" i="2"/>
  <c r="M2907" i="2"/>
  <c r="M3280" i="2"/>
  <c r="M3368" i="2"/>
  <c r="M3511" i="2"/>
  <c r="M3544" i="2"/>
  <c r="M3555" i="2"/>
  <c r="M3566" i="2"/>
  <c r="M3577" i="2"/>
  <c r="M3687" i="2"/>
  <c r="M3852" i="2"/>
  <c r="M3863" i="2"/>
  <c r="M4369" i="2"/>
  <c r="M4501" i="2"/>
  <c r="M4534" i="2"/>
  <c r="M4589" i="2"/>
  <c r="M4753" i="2"/>
  <c r="M4808" i="2"/>
  <c r="M4972" i="2"/>
  <c r="M5016" i="2"/>
  <c r="M5126" i="2"/>
  <c r="M5170" i="2"/>
  <c r="M5225" i="2"/>
  <c r="M5236" i="2"/>
  <c r="M5302" i="2"/>
  <c r="M5445" i="2"/>
  <c r="M385" i="2"/>
  <c r="M1815" i="2"/>
  <c r="M3013" i="2"/>
  <c r="M3134" i="2"/>
  <c r="M4904" i="2"/>
  <c r="M210" i="2"/>
  <c r="M529" i="2"/>
  <c r="M771" i="2"/>
  <c r="M837" i="2"/>
  <c r="M1607" i="2"/>
  <c r="M2498" i="2"/>
  <c r="M2817" i="2"/>
  <c r="M2982" i="2"/>
  <c r="M3069" i="2"/>
  <c r="M3839" i="2"/>
  <c r="M673" i="2"/>
  <c r="M1267" i="2"/>
  <c r="M1575" i="2"/>
  <c r="M3268" i="2"/>
  <c r="M3642" i="2"/>
  <c r="M3708" i="2"/>
  <c r="M4873" i="2"/>
  <c r="M663" i="2"/>
  <c r="M883" i="2"/>
  <c r="M521" i="2"/>
  <c r="M631" i="2"/>
  <c r="M653" i="2"/>
  <c r="M675" i="2"/>
  <c r="M741" i="2"/>
  <c r="M785" i="2"/>
  <c r="M807" i="2"/>
  <c r="M829" i="2"/>
  <c r="M851" i="2"/>
  <c r="M873" i="2"/>
  <c r="M895" i="2"/>
  <c r="M1522" i="2"/>
  <c r="M1797" i="2"/>
  <c r="M2083" i="2"/>
  <c r="M2105" i="2"/>
  <c r="M2193" i="2"/>
  <c r="M2204" i="2"/>
  <c r="M2215" i="2"/>
  <c r="M2314" i="2"/>
  <c r="M2600" i="2"/>
  <c r="M2633" i="2"/>
  <c r="M2655" i="2"/>
  <c r="M2743" i="2"/>
  <c r="M2765" i="2"/>
  <c r="M2798" i="2"/>
  <c r="M2897" i="2"/>
  <c r="M2941" i="2"/>
  <c r="M2985" i="2"/>
  <c r="M2995" i="2"/>
  <c r="M3017" i="2"/>
  <c r="M3061" i="2"/>
  <c r="M3105" i="2"/>
  <c r="M3149" i="2"/>
  <c r="M3160" i="2"/>
  <c r="M3336" i="2"/>
  <c r="M3347" i="2"/>
  <c r="M3490" i="2"/>
  <c r="M3512" i="2"/>
  <c r="M3831" i="2"/>
  <c r="M3853" i="2"/>
  <c r="M3864" i="2"/>
  <c r="M4304" i="2"/>
  <c r="M4359" i="2"/>
  <c r="M4480" i="2"/>
  <c r="M4491" i="2"/>
  <c r="M4502" i="2"/>
  <c r="M4568" i="2"/>
  <c r="M4623" i="2"/>
  <c r="M4645" i="2"/>
  <c r="M4678" i="2"/>
  <c r="M4820" i="2"/>
  <c r="M4842" i="2"/>
  <c r="M4864" i="2"/>
  <c r="M4984" i="2"/>
  <c r="M5094" i="2"/>
  <c r="M5270" i="2"/>
  <c r="M5402" i="2"/>
  <c r="M5413" i="2"/>
  <c r="M5424" i="2"/>
  <c r="M1551" i="2"/>
  <c r="M1639" i="2"/>
  <c r="M2552" i="2"/>
  <c r="M3101" i="2"/>
  <c r="M5310" i="2"/>
  <c r="M815" i="2"/>
  <c r="M2509" i="2"/>
  <c r="M3740" i="2"/>
  <c r="M4696" i="2"/>
  <c r="M4948" i="2"/>
  <c r="M5190" i="2"/>
  <c r="M5399" i="2"/>
  <c r="M1355" i="2"/>
  <c r="M1839" i="2"/>
  <c r="M2807" i="2"/>
  <c r="M3136" i="2"/>
  <c r="M3279" i="2"/>
  <c r="M3378" i="2"/>
  <c r="M641" i="2"/>
  <c r="M872" i="2"/>
  <c r="M599" i="2"/>
  <c r="M621" i="2"/>
  <c r="M665" i="2"/>
  <c r="M676" i="2"/>
  <c r="M687" i="2"/>
  <c r="M797" i="2"/>
  <c r="M2018" i="2"/>
  <c r="M2073" i="2"/>
  <c r="M2194" i="2"/>
  <c r="M2887" i="2"/>
  <c r="M3139" i="2"/>
  <c r="M4217" i="2"/>
  <c r="M4239" i="2"/>
  <c r="M4261" i="2"/>
  <c r="M4371" i="2"/>
  <c r="M4689" i="2"/>
  <c r="M4755" i="2"/>
  <c r="M4832" i="2"/>
  <c r="M4865" i="2"/>
  <c r="M4876" i="2"/>
  <c r="M4920" i="2"/>
  <c r="M4996" i="2"/>
  <c r="M5062" i="2"/>
  <c r="M5447" i="2"/>
  <c r="M5458" i="2"/>
  <c r="M5469" i="2"/>
  <c r="M209" i="2"/>
  <c r="M1078" i="2"/>
  <c r="M1375" i="2"/>
  <c r="M3046" i="2"/>
  <c r="M3200" i="2"/>
  <c r="M4728" i="2"/>
  <c r="M4882" i="2"/>
  <c r="M4980" i="2"/>
  <c r="M199" i="2"/>
  <c r="M1585" i="2"/>
  <c r="M2553" i="2"/>
  <c r="M2784" i="2"/>
  <c r="M3696" i="2"/>
  <c r="M3784" i="2"/>
  <c r="M4279" i="2"/>
  <c r="M4707" i="2"/>
  <c r="M4784" i="2"/>
  <c r="M5289" i="2"/>
  <c r="M5410" i="2"/>
  <c r="M893" i="2"/>
  <c r="M1531" i="2"/>
  <c r="M2279" i="2"/>
  <c r="M2477" i="2"/>
  <c r="M2763" i="2"/>
  <c r="M2917" i="2"/>
  <c r="M3059" i="2"/>
  <c r="M3620" i="2"/>
  <c r="M3763" i="2"/>
  <c r="M3917" i="2"/>
  <c r="M4818" i="2"/>
  <c r="M567" i="2"/>
  <c r="M655" i="2"/>
  <c r="M677" i="2"/>
  <c r="M1183" i="2"/>
  <c r="M1205" i="2"/>
  <c r="M1239" i="2"/>
  <c r="M1645" i="2"/>
  <c r="M1689" i="2"/>
  <c r="M2162" i="2"/>
  <c r="M2338" i="2"/>
  <c r="M2415" i="2"/>
  <c r="M2426" i="2"/>
  <c r="M2668" i="2"/>
  <c r="M2855" i="2"/>
  <c r="M2877" i="2"/>
  <c r="M2987" i="2"/>
  <c r="M3239" i="2"/>
  <c r="M3800" i="2"/>
  <c r="M4306" i="2"/>
  <c r="M4339" i="2"/>
  <c r="M4515" i="2"/>
  <c r="M4680" i="2"/>
  <c r="M4712" i="2"/>
  <c r="M1155" i="2"/>
  <c r="M2981" i="2"/>
  <c r="M3167" i="2"/>
  <c r="M188" i="2"/>
  <c r="M2916" i="2"/>
  <c r="M3817" i="2"/>
  <c r="M4081" i="2"/>
  <c r="M4664" i="2"/>
  <c r="M519" i="2"/>
  <c r="M1245" i="2"/>
  <c r="M1388" i="2"/>
  <c r="M2444" i="2"/>
  <c r="M3741" i="2"/>
  <c r="M3862" i="2"/>
  <c r="M4621" i="2"/>
  <c r="M553" i="2"/>
  <c r="M630" i="2"/>
  <c r="M39" i="2"/>
  <c r="M623" i="2"/>
  <c r="M1800" i="2"/>
  <c r="M1965" i="2"/>
  <c r="M2306" i="2"/>
  <c r="M2911" i="2"/>
  <c r="M2967" i="2"/>
  <c r="M3021" i="2"/>
  <c r="M3075" i="2"/>
  <c r="M4263" i="2"/>
  <c r="M4439" i="2"/>
  <c r="M4472" i="2"/>
  <c r="M4846" i="2"/>
  <c r="M5482" i="2"/>
  <c r="M253" i="2"/>
  <c r="M1144" i="2"/>
  <c r="M1221" i="2"/>
  <c r="M1881" i="2"/>
  <c r="M3024" i="2"/>
  <c r="M5244" i="2"/>
  <c r="M5321" i="2"/>
  <c r="M177" i="2"/>
  <c r="M793" i="2"/>
  <c r="M2894" i="2"/>
  <c r="M2960" i="2"/>
  <c r="M4048" i="2"/>
  <c r="M904" i="2"/>
  <c r="M1025" i="2"/>
  <c r="M1311" i="2"/>
  <c r="M3807" i="2"/>
  <c r="M652" i="2"/>
  <c r="M850" i="2"/>
  <c r="M1439" i="2"/>
  <c r="M1713" i="2"/>
  <c r="M1779" i="2"/>
  <c r="M2747" i="2"/>
  <c r="M2879" i="2"/>
  <c r="M3098" i="2"/>
  <c r="M3263" i="2"/>
  <c r="M3638" i="2"/>
  <c r="M3736" i="2"/>
  <c r="M3824" i="2"/>
  <c r="M4517" i="2"/>
  <c r="M4935" i="2"/>
  <c r="M5198" i="2"/>
  <c r="M316" i="2"/>
  <c r="M164" i="2"/>
  <c r="M625" i="2"/>
  <c r="M696" i="2"/>
  <c r="M751" i="2"/>
  <c r="M817" i="2"/>
  <c r="M905" i="2"/>
  <c r="M2161" i="2"/>
  <c r="M2337" i="2"/>
  <c r="M2369" i="2"/>
  <c r="M2665" i="2"/>
  <c r="M2753" i="2"/>
  <c r="M2885" i="2"/>
  <c r="M2948" i="2"/>
  <c r="M3056" i="2"/>
  <c r="M3130" i="2"/>
  <c r="M3557" i="2"/>
  <c r="M3646" i="2"/>
  <c r="M3887" i="2"/>
  <c r="M4600" i="2"/>
  <c r="M4656" i="2"/>
  <c r="M4666" i="2"/>
  <c r="M4698" i="2"/>
  <c r="M5180" i="2"/>
  <c r="M2667" i="2"/>
  <c r="M4119" i="2"/>
  <c r="M5292" i="2"/>
  <c r="M511" i="2"/>
  <c r="M841" i="2"/>
  <c r="M863" i="2"/>
  <c r="M1139" i="2"/>
  <c r="M1257" i="2"/>
  <c r="M1301" i="2"/>
  <c r="M1323" i="2"/>
  <c r="M1703" i="2"/>
  <c r="M1747" i="2"/>
  <c r="M1823" i="2"/>
  <c r="M2590" i="2"/>
  <c r="M2623" i="2"/>
  <c r="M2733" i="2"/>
  <c r="M2939" i="2"/>
  <c r="M3823" i="2"/>
  <c r="M4525" i="2"/>
  <c r="M4646" i="2"/>
  <c r="M5105" i="2"/>
  <c r="M5337" i="2"/>
  <c r="M457" i="2"/>
  <c r="M765" i="2"/>
  <c r="M1085" i="2"/>
  <c r="M1129" i="2"/>
  <c r="M1217" i="2"/>
  <c r="M1269" i="2"/>
  <c r="M1541" i="2"/>
  <c r="M1770" i="2"/>
  <c r="M1781" i="2"/>
  <c r="M2405" i="2"/>
  <c r="M2580" i="2"/>
  <c r="M2690" i="2"/>
  <c r="M2929" i="2"/>
  <c r="M3122" i="2"/>
  <c r="M3812" i="2"/>
  <c r="M4185" i="2"/>
  <c r="M4734" i="2"/>
  <c r="M4822" i="2"/>
  <c r="M5084" i="2"/>
  <c r="M5393" i="2"/>
  <c r="M84" i="2"/>
  <c r="M129" i="2"/>
  <c r="M227" i="2"/>
  <c r="M634" i="2"/>
  <c r="M909" i="2"/>
  <c r="M1195" i="2"/>
  <c r="M1259" i="2"/>
  <c r="M1336" i="2"/>
  <c r="M2329" i="2"/>
  <c r="M2395" i="2"/>
  <c r="M2625" i="2"/>
  <c r="M2669" i="2"/>
  <c r="M3028" i="2"/>
  <c r="M3112" i="2"/>
  <c r="M3254" i="2"/>
  <c r="M3758" i="2"/>
  <c r="M4165" i="2"/>
  <c r="M4483" i="2"/>
  <c r="M4615" i="2"/>
  <c r="M4670" i="2"/>
  <c r="M4912" i="2"/>
  <c r="M5437" i="2"/>
  <c r="M249" i="2"/>
  <c r="M536" i="2"/>
  <c r="M569" i="2"/>
  <c r="M1020" i="2"/>
  <c r="M1163" i="2"/>
  <c r="M1597" i="2"/>
  <c r="M1640" i="2"/>
  <c r="M1890" i="2"/>
  <c r="M2330" i="2"/>
  <c r="M2615" i="2"/>
  <c r="M2659" i="2"/>
  <c r="M2975" i="2"/>
  <c r="M3102" i="2"/>
  <c r="M3628" i="2"/>
  <c r="M3672" i="2"/>
  <c r="M3748" i="2"/>
  <c r="M4111" i="2"/>
  <c r="M4297" i="2"/>
  <c r="M4539" i="2"/>
  <c r="M4605" i="2"/>
  <c r="M4627" i="2"/>
  <c r="M4835" i="2"/>
  <c r="M5142" i="2"/>
  <c r="M5383" i="2"/>
  <c r="M933" i="2"/>
  <c r="M1533" i="2"/>
  <c r="M2265" i="2"/>
  <c r="M2616" i="2"/>
  <c r="M2997" i="2"/>
  <c r="M3618" i="2"/>
  <c r="M3683" i="2"/>
  <c r="M3749" i="2"/>
  <c r="M3936" i="2"/>
  <c r="M4079" i="2"/>
  <c r="M4221" i="2"/>
  <c r="M4287" i="2"/>
  <c r="M5164" i="2"/>
  <c r="M5439" i="2"/>
  <c r="M63" i="2"/>
  <c r="M140" i="2"/>
  <c r="M284" i="2"/>
  <c r="M57" i="2"/>
  <c r="M121" i="2"/>
  <c r="M219" i="2"/>
  <c r="M241" i="2"/>
  <c r="M417" i="2"/>
  <c r="M428" i="2"/>
  <c r="M483" i="2"/>
  <c r="M494" i="2"/>
  <c r="M637" i="2"/>
  <c r="M725" i="2"/>
  <c r="M879" i="2"/>
  <c r="M901" i="2"/>
  <c r="M923" i="2"/>
  <c r="M945" i="2"/>
  <c r="M956" i="2"/>
  <c r="M967" i="2"/>
  <c r="M978" i="2"/>
  <c r="M989" i="2"/>
  <c r="M1000" i="2"/>
  <c r="M1011" i="2"/>
  <c r="M1033" i="2"/>
  <c r="M1055" i="2"/>
  <c r="M1077" i="2"/>
  <c r="M1099" i="2"/>
  <c r="M1110" i="2"/>
  <c r="M1132" i="2"/>
  <c r="M1143" i="2"/>
  <c r="M1176" i="2"/>
  <c r="M1187" i="2"/>
  <c r="M1209" i="2"/>
  <c r="M1220" i="2"/>
  <c r="M1251" i="2"/>
  <c r="M1405" i="2"/>
  <c r="M1470" i="2"/>
  <c r="M1817" i="2"/>
  <c r="M1849" i="2"/>
  <c r="M1871" i="2"/>
  <c r="M1882" i="2"/>
  <c r="M2321" i="2"/>
  <c r="M2441" i="2"/>
  <c r="M2529" i="2"/>
  <c r="M2606" i="2"/>
  <c r="M2639" i="2"/>
  <c r="M2650" i="2"/>
  <c r="M2859" i="2"/>
  <c r="M2998" i="2"/>
  <c r="M3388" i="2"/>
  <c r="M3410" i="2"/>
  <c r="M3564" i="2"/>
  <c r="M3576" i="2"/>
  <c r="M3608" i="2"/>
  <c r="M3674" i="2"/>
  <c r="M3684" i="2"/>
  <c r="M3717" i="2"/>
  <c r="M3728" i="2"/>
  <c r="M3739" i="2"/>
  <c r="M3893" i="2"/>
  <c r="M3959" i="2"/>
  <c r="M3981" i="2"/>
  <c r="M4069" i="2"/>
  <c r="M4113" i="2"/>
  <c r="M4135" i="2"/>
  <c r="M4200" i="2"/>
  <c r="M4211" i="2"/>
  <c r="M4277" i="2"/>
  <c r="M4629" i="2"/>
  <c r="M5000" i="2"/>
  <c r="M5220" i="2"/>
  <c r="M5297" i="2"/>
  <c r="M5330" i="2"/>
  <c r="M5429" i="2"/>
  <c r="M74" i="2"/>
  <c r="M163" i="2"/>
  <c r="M217" i="2"/>
  <c r="M338" i="2"/>
  <c r="M339" i="2"/>
  <c r="M36" i="2"/>
  <c r="M297" i="2"/>
  <c r="M473" i="2"/>
  <c r="M836" i="2"/>
  <c r="M880" i="2"/>
  <c r="M924" i="2"/>
  <c r="M957" i="2"/>
  <c r="M979" i="2"/>
  <c r="M990" i="2"/>
  <c r="M1111" i="2"/>
  <c r="M1166" i="2"/>
  <c r="M1177" i="2"/>
  <c r="M1210" i="2"/>
  <c r="M1395" i="2"/>
  <c r="M1514" i="2"/>
  <c r="M1872" i="2"/>
  <c r="M2607" i="2"/>
  <c r="M2629" i="2"/>
  <c r="M3127" i="2"/>
  <c r="M3444" i="2"/>
  <c r="M3466" i="2"/>
  <c r="M3598" i="2"/>
  <c r="M3664" i="2"/>
  <c r="M3861" i="2"/>
  <c r="M4103" i="2"/>
  <c r="M207" i="2"/>
  <c r="M327" i="2"/>
  <c r="M393" i="2"/>
  <c r="M153" i="2"/>
  <c r="M317" i="2"/>
  <c r="M903" i="2"/>
  <c r="M925" i="2"/>
  <c r="M991" i="2"/>
  <c r="M1101" i="2"/>
  <c r="M1765" i="2"/>
  <c r="M2367" i="2"/>
  <c r="M2564" i="2"/>
  <c r="M2575" i="2"/>
  <c r="M2740" i="2"/>
  <c r="M2762" i="2"/>
  <c r="M3183" i="2"/>
  <c r="M3205" i="2"/>
  <c r="M3434" i="2"/>
  <c r="M3588" i="2"/>
  <c r="M3774" i="2"/>
  <c r="M3818" i="2"/>
  <c r="M3829" i="2"/>
  <c r="M4850" i="2"/>
  <c r="M5266" i="2"/>
  <c r="M108" i="2"/>
  <c r="M185" i="2"/>
  <c r="M503" i="2"/>
  <c r="M109" i="2"/>
  <c r="M361" i="2"/>
  <c r="M684" i="2"/>
  <c r="M761" i="2"/>
  <c r="M805" i="2"/>
  <c r="M827" i="2"/>
  <c r="M849" i="2"/>
  <c r="M915" i="2"/>
  <c r="M981" i="2"/>
  <c r="M1667" i="2"/>
  <c r="M1755" i="2"/>
  <c r="M2236" i="2"/>
  <c r="M2980" i="2"/>
  <c r="M3097" i="2"/>
  <c r="M3292" i="2"/>
  <c r="M3709" i="2"/>
  <c r="M3753" i="2"/>
  <c r="M3819" i="2"/>
  <c r="M4730" i="2"/>
  <c r="M5234" i="2"/>
  <c r="M1608" i="2"/>
  <c r="M1695" i="2"/>
  <c r="M1793" i="2"/>
  <c r="M4125" i="2"/>
  <c r="M4595" i="2"/>
  <c r="M4660" i="2"/>
  <c r="M4801" i="2"/>
  <c r="M1609" i="2"/>
  <c r="M4049" i="2"/>
  <c r="M4137" i="2"/>
  <c r="M4235" i="2"/>
  <c r="M4365" i="2"/>
  <c r="M4585" i="2"/>
  <c r="M4682" i="2"/>
  <c r="M1081" i="2"/>
  <c r="M1147" i="2"/>
  <c r="M1557" i="2"/>
  <c r="M3612" i="2"/>
  <c r="M3688" i="2"/>
  <c r="M3896" i="2"/>
  <c r="M4553" i="2"/>
  <c r="M4619" i="2"/>
  <c r="M3755" i="2"/>
  <c r="M809" i="2"/>
  <c r="M853" i="2"/>
  <c r="M875" i="2"/>
  <c r="M1039" i="2"/>
  <c r="M1105" i="2"/>
  <c r="M1442" i="2"/>
  <c r="M1463" i="2"/>
  <c r="M1484" i="2"/>
  <c r="M1537" i="2"/>
  <c r="M1947" i="2"/>
  <c r="M2145" i="2"/>
  <c r="M2178" i="2"/>
  <c r="M2233" i="2"/>
  <c r="M2909" i="2"/>
  <c r="M3482" i="2"/>
  <c r="M3504" i="2"/>
  <c r="M3537" i="2"/>
  <c r="M3570" i="2"/>
  <c r="M3592" i="2"/>
  <c r="M3658" i="2"/>
  <c r="M3680" i="2"/>
  <c r="M3690" i="2"/>
  <c r="M1630" i="2"/>
  <c r="M4419" i="2"/>
  <c r="M4529" i="2"/>
  <c r="M4573" i="2"/>
  <c r="M4812" i="2"/>
  <c r="M1091" i="2"/>
  <c r="M1652" i="2"/>
  <c r="M4093" i="2"/>
  <c r="M4607" i="2"/>
  <c r="M4692" i="2"/>
  <c r="M1026" i="2"/>
  <c r="M1092" i="2"/>
  <c r="M3678" i="2"/>
  <c r="M4017" i="2"/>
  <c r="M4726" i="2"/>
  <c r="M961" i="2"/>
  <c r="M1049" i="2"/>
  <c r="M1473" i="2"/>
  <c r="M3624" i="2"/>
  <c r="M3766" i="2"/>
  <c r="M353" i="2"/>
  <c r="M364" i="2"/>
  <c r="M375" i="2"/>
  <c r="M419" i="2"/>
  <c r="M441" i="2"/>
  <c r="M452" i="2"/>
  <c r="M463" i="2"/>
  <c r="M484" i="2"/>
  <c r="M495" i="2"/>
  <c r="M527" i="2"/>
  <c r="M537" i="2"/>
  <c r="M559" i="2"/>
  <c r="M570" i="2"/>
  <c r="M645" i="2"/>
  <c r="M667" i="2"/>
  <c r="M689" i="2"/>
  <c r="M711" i="2"/>
  <c r="M733" i="2"/>
  <c r="M755" i="2"/>
  <c r="M777" i="2"/>
  <c r="M799" i="2"/>
  <c r="M821" i="2"/>
  <c r="M843" i="2"/>
  <c r="M865" i="2"/>
  <c r="M887" i="2"/>
  <c r="M919" i="2"/>
  <c r="M941" i="2"/>
  <c r="M1007" i="2"/>
  <c r="M1029" i="2"/>
  <c r="M1051" i="2"/>
  <c r="M1073" i="2"/>
  <c r="M1464" i="2"/>
  <c r="M1893" i="2"/>
  <c r="M1948" i="2"/>
  <c r="M2113" i="2"/>
  <c r="M2135" i="2"/>
  <c r="M2849" i="2"/>
  <c r="M2870" i="2"/>
  <c r="M2973" i="2"/>
  <c r="M3285" i="2"/>
  <c r="M3307" i="2"/>
  <c r="M1297" i="2"/>
  <c r="M1673" i="2"/>
  <c r="M4223" i="2"/>
  <c r="M4375" i="2"/>
  <c r="M4441" i="2"/>
  <c r="M4584" i="2"/>
  <c r="M4702" i="2"/>
  <c r="M1135" i="2"/>
  <c r="M1631" i="2"/>
  <c r="M2713" i="2"/>
  <c r="M4071" i="2"/>
  <c r="M4574" i="2"/>
  <c r="M1059" i="2"/>
  <c r="M1125" i="2"/>
  <c r="M1493" i="2"/>
  <c r="M3885" i="2"/>
  <c r="M4039" i="2"/>
  <c r="M939" i="2"/>
  <c r="M3459" i="2"/>
  <c r="M3591" i="2"/>
  <c r="M3788" i="2"/>
  <c r="M113" i="2"/>
  <c r="M179" i="2"/>
  <c r="M201" i="2"/>
  <c r="M387" i="2"/>
  <c r="M409" i="2"/>
  <c r="M528" i="2"/>
  <c r="M615" i="2"/>
  <c r="M646" i="2"/>
  <c r="M657" i="2"/>
  <c r="M668" i="2"/>
  <c r="M756" i="2"/>
  <c r="M822" i="2"/>
  <c r="M931" i="2"/>
  <c r="M953" i="2"/>
  <c r="M997" i="2"/>
  <c r="M1433" i="2"/>
  <c r="M1455" i="2"/>
  <c r="M1852" i="2"/>
  <c r="M1863" i="2"/>
  <c r="M1905" i="2"/>
  <c r="M1927" i="2"/>
  <c r="M1971" i="2"/>
  <c r="M2850" i="2"/>
  <c r="M2860" i="2"/>
  <c r="M2921" i="2"/>
  <c r="M2931" i="2"/>
  <c r="M2963" i="2"/>
  <c r="M1619" i="2"/>
  <c r="M1684" i="2"/>
  <c r="M4331" i="2"/>
  <c r="M4397" i="2"/>
  <c r="M4606" i="2"/>
  <c r="M4288" i="2"/>
  <c r="M4563" i="2"/>
  <c r="M1015" i="2"/>
  <c r="M1103" i="2"/>
  <c r="M1202" i="2"/>
  <c r="M3776" i="2"/>
  <c r="M4127" i="2"/>
  <c r="M3448" i="2"/>
  <c r="M3503" i="2"/>
  <c r="M3679" i="2"/>
  <c r="M3941" i="2"/>
  <c r="M80" i="2"/>
  <c r="M31" i="2"/>
  <c r="M103" i="2"/>
  <c r="M223" i="2"/>
  <c r="M267" i="2"/>
  <c r="M333" i="2"/>
  <c r="M497" i="2"/>
  <c r="M561" i="2"/>
  <c r="M616" i="2"/>
  <c r="M691" i="2"/>
  <c r="M713" i="2"/>
  <c r="M801" i="2"/>
  <c r="M823" i="2"/>
  <c r="M845" i="2"/>
  <c r="M867" i="2"/>
  <c r="M1337" i="2"/>
  <c r="M1391" i="2"/>
  <c r="M1413" i="2"/>
  <c r="M1821" i="2"/>
  <c r="M1853" i="2"/>
  <c r="M1874" i="2"/>
  <c r="M1895" i="2"/>
  <c r="M2829" i="2"/>
  <c r="M2851" i="2"/>
  <c r="M1587" i="2"/>
  <c r="M2723" i="2"/>
  <c r="M4485" i="2"/>
  <c r="M4790" i="2"/>
  <c r="M1157" i="2"/>
  <c r="M4191" i="2"/>
  <c r="M4354" i="2"/>
  <c r="M1048" i="2"/>
  <c r="M1136" i="2"/>
  <c r="M2703" i="2"/>
  <c r="M3667" i="2"/>
  <c r="M4072" i="2"/>
  <c r="M4225" i="2"/>
  <c r="M4421" i="2"/>
  <c r="M4608" i="2"/>
  <c r="M917" i="2"/>
  <c r="M3558" i="2"/>
  <c r="M3733" i="2"/>
  <c r="M123" i="2"/>
  <c r="M169" i="2"/>
  <c r="M212" i="2"/>
  <c r="M26" i="2"/>
  <c r="M82" i="2"/>
  <c r="M257" i="2"/>
  <c r="M648" i="2"/>
  <c r="M659" i="2"/>
  <c r="M681" i="2"/>
  <c r="M703" i="2"/>
  <c r="M747" i="2"/>
  <c r="M769" i="2"/>
  <c r="M791" i="2"/>
  <c r="M1843" i="2"/>
  <c r="M1865" i="2"/>
  <c r="M2819" i="2"/>
  <c r="M2841" i="2"/>
  <c r="M1567" i="2"/>
  <c r="M1663" i="2"/>
  <c r="M4202" i="2"/>
  <c r="M4343" i="2"/>
  <c r="M4541" i="2"/>
  <c r="M4802" i="2"/>
  <c r="M1037" i="2"/>
  <c r="M1675" i="2"/>
  <c r="M4061" i="2"/>
  <c r="M4672" i="2"/>
  <c r="M885" i="2"/>
  <c r="M1115" i="2"/>
  <c r="M3580" i="2"/>
  <c r="M3657" i="2"/>
  <c r="M3722" i="2"/>
  <c r="M4029" i="2"/>
  <c r="M91" i="2"/>
  <c r="M114" i="2"/>
  <c r="M37" i="2"/>
  <c r="M93" i="2"/>
  <c r="M159" i="2"/>
  <c r="M323" i="2"/>
  <c r="M2809" i="2"/>
  <c r="M1382" i="2"/>
  <c r="M1589" i="2"/>
  <c r="M1761" i="2"/>
  <c r="M3233" i="2"/>
  <c r="M3560" i="2"/>
  <c r="M4367" i="2"/>
  <c r="M61" i="2"/>
  <c r="M171" i="2"/>
  <c r="M193" i="2"/>
  <c r="M247" i="2"/>
  <c r="M258" i="2"/>
  <c r="M423" i="2"/>
  <c r="M434" i="2"/>
  <c r="M530" i="2"/>
  <c r="M607" i="2"/>
  <c r="M638" i="2"/>
  <c r="M682" i="2"/>
  <c r="M715" i="2"/>
  <c r="M726" i="2"/>
  <c r="M781" i="2"/>
  <c r="M813" i="2"/>
  <c r="M835" i="2"/>
  <c r="M857" i="2"/>
  <c r="M932" i="2"/>
  <c r="M976" i="2"/>
  <c r="M1019" i="2"/>
  <c r="M1041" i="2"/>
  <c r="M1063" i="2"/>
  <c r="M1117" i="2"/>
  <c r="M1149" i="2"/>
  <c r="M1203" i="2"/>
  <c r="M1224" i="2"/>
  <c r="M1243" i="2"/>
  <c r="M1254" i="2"/>
  <c r="M1298" i="2"/>
  <c r="M1319" i="2"/>
  <c r="M1330" i="2"/>
  <c r="M1341" i="2"/>
  <c r="M1373" i="2"/>
  <c r="M1456" i="2"/>
  <c r="M1497" i="2"/>
  <c r="M1539" i="2"/>
  <c r="M1549" i="2"/>
  <c r="M1558" i="2"/>
  <c r="M1579" i="2"/>
  <c r="M1643" i="2"/>
  <c r="M1697" i="2"/>
  <c r="M1741" i="2"/>
  <c r="M1773" i="2"/>
  <c r="M1907" i="2"/>
  <c r="M1918" i="2"/>
  <c r="M1962" i="2"/>
  <c r="M2661" i="2"/>
  <c r="M2672" i="2"/>
  <c r="M2694" i="2"/>
  <c r="M2704" i="2"/>
  <c r="M2757" i="2"/>
  <c r="M2790" i="2"/>
  <c r="M2800" i="2"/>
  <c r="M2821" i="2"/>
  <c r="M2943" i="2"/>
  <c r="M3265" i="2"/>
  <c r="M3287" i="2"/>
  <c r="M3298" i="2"/>
  <c r="M3330" i="2"/>
  <c r="M3418" i="2"/>
  <c r="M3528" i="2"/>
  <c r="M3845" i="2"/>
  <c r="M3856" i="2"/>
  <c r="M3866" i="2"/>
  <c r="M3877" i="2"/>
  <c r="M4009" i="2"/>
  <c r="M4041" i="2"/>
  <c r="M4063" i="2"/>
  <c r="M4183" i="2"/>
  <c r="M4533" i="2"/>
  <c r="M27" i="2"/>
  <c r="M161" i="2"/>
  <c r="M413" i="2"/>
  <c r="M575" i="2"/>
  <c r="M705" i="2"/>
  <c r="M868" i="2"/>
  <c r="M1107" i="2"/>
  <c r="M1425" i="2"/>
  <c r="M1477" i="2"/>
  <c r="M1487" i="2"/>
  <c r="M1509" i="2"/>
  <c r="M1529" i="2"/>
  <c r="M1559" i="2"/>
  <c r="M1601" i="2"/>
  <c r="M1655" i="2"/>
  <c r="M1676" i="2"/>
  <c r="M1698" i="2"/>
  <c r="M1731" i="2"/>
  <c r="M1763" i="2"/>
  <c r="M1785" i="2"/>
  <c r="M1836" i="2"/>
  <c r="M1857" i="2"/>
  <c r="M1877" i="2"/>
  <c r="M1897" i="2"/>
  <c r="M1963" i="2"/>
  <c r="M2630" i="2"/>
  <c r="M2673" i="2"/>
  <c r="M2769" i="2"/>
  <c r="M2811" i="2"/>
  <c r="M2833" i="2"/>
  <c r="M3202" i="2"/>
  <c r="M3224" i="2"/>
  <c r="M3235" i="2"/>
  <c r="M3246" i="2"/>
  <c r="M3320" i="2"/>
  <c r="M3386" i="2"/>
  <c r="M3474" i="2"/>
  <c r="M3562" i="2"/>
  <c r="M3825" i="2"/>
  <c r="M3857" i="2"/>
  <c r="M3867" i="2"/>
  <c r="M3911" i="2"/>
  <c r="M3944" i="2"/>
  <c r="M3999" i="2"/>
  <c r="M4064" i="2"/>
  <c r="M1361" i="2"/>
  <c r="M1517" i="2"/>
  <c r="M1917" i="2"/>
  <c r="M2682" i="2"/>
  <c r="M2756" i="2"/>
  <c r="M2922" i="2"/>
  <c r="M3244" i="2"/>
  <c r="M3865" i="2"/>
  <c r="M4237" i="2"/>
  <c r="M23" i="2"/>
  <c r="M22" i="2"/>
  <c r="M40" i="2"/>
  <c r="M151" i="2"/>
  <c r="M403" i="2"/>
  <c r="M425" i="2"/>
  <c r="M554" i="2"/>
  <c r="M695" i="2"/>
  <c r="M859" i="2"/>
  <c r="M1097" i="2"/>
  <c r="M1151" i="2"/>
  <c r="M1215" i="2"/>
  <c r="M1396" i="2"/>
  <c r="M1406" i="2"/>
  <c r="M1499" i="2"/>
  <c r="M1520" i="2"/>
  <c r="M1753" i="2"/>
  <c r="M1775" i="2"/>
  <c r="M1868" i="2"/>
  <c r="M1898" i="2"/>
  <c r="M2315" i="2"/>
  <c r="M2380" i="2"/>
  <c r="M2499" i="2"/>
  <c r="M2521" i="2"/>
  <c r="M2532" i="2"/>
  <c r="M2543" i="2"/>
  <c r="M2641" i="2"/>
  <c r="M2674" i="2"/>
  <c r="M2738" i="2"/>
  <c r="M2792" i="2"/>
  <c r="M2812" i="2"/>
  <c r="M2989" i="2"/>
  <c r="M3009" i="2"/>
  <c r="M3031" i="2"/>
  <c r="M3053" i="2"/>
  <c r="M3083" i="2"/>
  <c r="M3094" i="2"/>
  <c r="M3137" i="2"/>
  <c r="M3159" i="2"/>
  <c r="M3181" i="2"/>
  <c r="M3225" i="2"/>
  <c r="M3247" i="2"/>
  <c r="M3257" i="2"/>
  <c r="M3267" i="2"/>
  <c r="M3376" i="2"/>
  <c r="M3837" i="2"/>
  <c r="M3858" i="2"/>
  <c r="M1423" i="2"/>
  <c r="M1507" i="2"/>
  <c r="M1527" i="2"/>
  <c r="M1685" i="2"/>
  <c r="M1844" i="2"/>
  <c r="M3538" i="2"/>
  <c r="M4226" i="2"/>
  <c r="M4323" i="2"/>
  <c r="M4521" i="2"/>
  <c r="M305" i="2"/>
  <c r="M404" i="2"/>
  <c r="M544" i="2"/>
  <c r="M1044" i="2"/>
  <c r="M1459" i="2"/>
  <c r="M1603" i="2"/>
  <c r="M1625" i="2"/>
  <c r="M1657" i="2"/>
  <c r="M1722" i="2"/>
  <c r="M1733" i="2"/>
  <c r="M2305" i="2"/>
  <c r="M2370" i="2"/>
  <c r="M2457" i="2"/>
  <c r="M2468" i="2"/>
  <c r="M2479" i="2"/>
  <c r="M2621" i="2"/>
  <c r="M3063" i="2"/>
  <c r="M3805" i="2"/>
  <c r="M3859" i="2"/>
  <c r="M1621" i="2"/>
  <c r="M1707" i="2"/>
  <c r="M1772" i="2"/>
  <c r="M2767" i="2"/>
  <c r="M2882" i="2"/>
  <c r="M3211" i="2"/>
  <c r="M3395" i="2"/>
  <c r="M372" i="2"/>
  <c r="M763" i="2"/>
  <c r="M969" i="2"/>
  <c r="M1012" i="2"/>
  <c r="M1067" i="2"/>
  <c r="M1121" i="2"/>
  <c r="M1206" i="2"/>
  <c r="M1237" i="2"/>
  <c r="M1247" i="2"/>
  <c r="M1418" i="2"/>
  <c r="M1583" i="2"/>
  <c r="M1594" i="2"/>
  <c r="M1647" i="2"/>
  <c r="M1901" i="2"/>
  <c r="M2458" i="2"/>
  <c r="M2490" i="2"/>
  <c r="M3151" i="2"/>
  <c r="M3686" i="2"/>
  <c r="M3730" i="2"/>
  <c r="M3752" i="2"/>
  <c r="M4744" i="2"/>
  <c r="M1939" i="2"/>
  <c r="M2831" i="2"/>
  <c r="M2892" i="2"/>
  <c r="M3286" i="2"/>
  <c r="M3340" i="2"/>
  <c r="M3428" i="2"/>
  <c r="M3975" i="2"/>
  <c r="M4248" i="2"/>
  <c r="M4510" i="2"/>
  <c r="M154" i="2"/>
  <c r="M307" i="2"/>
  <c r="M329" i="2"/>
  <c r="M643" i="2"/>
  <c r="M731" i="2"/>
  <c r="M937" i="2"/>
  <c r="M959" i="2"/>
  <c r="M1409" i="2"/>
  <c r="M2389" i="2"/>
  <c r="M2465" i="2"/>
  <c r="M2596" i="2"/>
  <c r="M2681" i="2"/>
  <c r="M2816" i="2"/>
  <c r="M2827" i="2"/>
  <c r="M2976" i="2"/>
  <c r="M3007" i="2"/>
  <c r="M3029" i="2"/>
  <c r="M3113" i="2"/>
  <c r="M3157" i="2"/>
  <c r="M3231" i="2"/>
  <c r="M3370" i="2"/>
  <c r="M3458" i="2"/>
  <c r="M3716" i="2"/>
  <c r="M3782" i="2"/>
  <c r="M3792" i="2"/>
  <c r="M3895" i="2"/>
  <c r="M3949" i="2"/>
  <c r="M4112" i="2"/>
  <c r="M4317" i="2"/>
  <c r="M4351" i="2"/>
  <c r="M4547" i="2"/>
  <c r="M4720" i="2"/>
  <c r="M4874" i="2"/>
  <c r="M4896" i="2"/>
  <c r="M4918" i="2"/>
  <c r="M5375" i="2"/>
  <c r="M5300" i="2"/>
  <c r="M5246" i="2"/>
  <c r="M5257" i="2"/>
  <c r="M5116" i="2"/>
  <c r="M5369" i="2"/>
  <c r="M5030" i="2"/>
  <c r="M5182" i="2"/>
  <c r="M5281" i="2"/>
  <c r="M5488" i="2"/>
  <c r="M4792" i="2"/>
  <c r="M4880" i="2"/>
  <c r="M4891" i="2"/>
  <c r="M4902" i="2"/>
  <c r="M4913" i="2"/>
  <c r="M5020" i="2"/>
  <c r="M5042" i="2"/>
  <c r="M5238" i="2"/>
  <c r="M5359" i="2"/>
  <c r="M5370" i="2"/>
  <c r="M1993" i="2"/>
  <c r="M2081" i="2"/>
  <c r="M2103" i="2"/>
  <c r="M2147" i="2"/>
  <c r="M2169" i="2"/>
  <c r="M2191" i="2"/>
  <c r="M2201" i="2"/>
  <c r="M2223" i="2"/>
  <c r="M2244" i="2"/>
  <c r="M2331" i="2"/>
  <c r="M2353" i="2"/>
  <c r="M2396" i="2"/>
  <c r="M2483" i="2"/>
  <c r="M2493" i="2"/>
  <c r="M2537" i="2"/>
  <c r="M2559" i="2"/>
  <c r="M2614" i="2"/>
  <c r="M2645" i="2"/>
  <c r="M2687" i="2"/>
  <c r="M2697" i="2"/>
  <c r="M2717" i="2"/>
  <c r="M2749" i="2"/>
  <c r="M2771" i="2"/>
  <c r="M2782" i="2"/>
  <c r="M2823" i="2"/>
  <c r="M2843" i="2"/>
  <c r="M2874" i="2"/>
  <c r="M2903" i="2"/>
  <c r="M2933" i="2"/>
  <c r="M2953" i="2"/>
  <c r="M2983" i="2"/>
  <c r="M3025" i="2"/>
  <c r="M3047" i="2"/>
  <c r="M3077" i="2"/>
  <c r="M3099" i="2"/>
  <c r="M3164" i="2"/>
  <c r="M3195" i="2"/>
  <c r="M3227" i="2"/>
  <c r="M3259" i="2"/>
  <c r="M3290" i="2"/>
  <c r="M3301" i="2"/>
  <c r="M3311" i="2"/>
  <c r="M3322" i="2"/>
  <c r="M3530" i="2"/>
  <c r="M3596" i="2"/>
  <c r="M3606" i="2"/>
  <c r="M3616" i="2"/>
  <c r="M3701" i="2"/>
  <c r="M3734" i="2"/>
  <c r="M3745" i="2"/>
  <c r="M3756" i="2"/>
  <c r="M3778" i="2"/>
  <c r="M3799" i="2"/>
  <c r="M3840" i="2"/>
  <c r="M3901" i="2"/>
  <c r="M3912" i="2"/>
  <c r="M4087" i="2"/>
  <c r="M4152" i="2"/>
  <c r="M4163" i="2"/>
  <c r="M4205" i="2"/>
  <c r="M4271" i="2"/>
  <c r="M4281" i="2"/>
  <c r="M4291" i="2"/>
  <c r="M4335" i="2"/>
  <c r="M4565" i="2"/>
  <c r="M4771" i="2"/>
  <c r="M4782" i="2"/>
  <c r="M4793" i="2"/>
  <c r="M4848" i="2"/>
  <c r="M4946" i="2"/>
  <c r="M4956" i="2"/>
  <c r="M4967" i="2"/>
  <c r="M5054" i="2"/>
  <c r="M5076" i="2"/>
  <c r="M5349" i="2"/>
  <c r="M5404" i="2"/>
  <c r="M5415" i="2"/>
  <c r="M5457" i="2"/>
  <c r="M2234" i="2"/>
  <c r="M2484" i="2"/>
  <c r="M2583" i="2"/>
  <c r="M2677" i="2"/>
  <c r="M2761" i="2"/>
  <c r="M2783" i="2"/>
  <c r="M2804" i="2"/>
  <c r="M2864" i="2"/>
  <c r="M2965" i="2"/>
  <c r="M3175" i="2"/>
  <c r="M3291" i="2"/>
  <c r="M3312" i="2"/>
  <c r="M3520" i="2"/>
  <c r="M3820" i="2"/>
  <c r="M4195" i="2"/>
  <c r="M5372" i="2"/>
  <c r="M5394" i="2"/>
  <c r="M5480" i="2"/>
  <c r="M2289" i="2"/>
  <c r="M2773" i="2"/>
  <c r="M2875" i="2"/>
  <c r="M2915" i="2"/>
  <c r="M2944" i="2"/>
  <c r="M3005" i="2"/>
  <c r="M3186" i="2"/>
  <c r="M3780" i="2"/>
  <c r="M3903" i="2"/>
  <c r="M4154" i="2"/>
  <c r="M4175" i="2"/>
  <c r="M4207" i="2"/>
  <c r="M4654" i="2"/>
  <c r="M4686" i="2"/>
  <c r="M4762" i="2"/>
  <c r="M5286" i="2"/>
  <c r="M5351" i="2"/>
  <c r="M2399" i="2"/>
  <c r="M2410" i="2"/>
  <c r="M2475" i="2"/>
  <c r="M2720" i="2"/>
  <c r="M2826" i="2"/>
  <c r="M2836" i="2"/>
  <c r="M2867" i="2"/>
  <c r="M2936" i="2"/>
  <c r="M3166" i="2"/>
  <c r="M3314" i="2"/>
  <c r="M3791" i="2"/>
  <c r="M3927" i="2"/>
  <c r="M4231" i="2"/>
  <c r="M4970" i="2"/>
  <c r="M3120" i="2"/>
  <c r="M3121" i="2"/>
  <c r="M3665" i="2"/>
  <c r="M3666" i="2"/>
  <c r="M3874" i="2"/>
  <c r="M3875" i="2"/>
  <c r="M141" i="2"/>
  <c r="M172" i="2"/>
  <c r="M183" i="2"/>
  <c r="M237" i="2"/>
  <c r="M281" i="2"/>
  <c r="M345" i="2"/>
  <c r="M356" i="2"/>
  <c r="M378" i="2"/>
  <c r="M388" i="2"/>
  <c r="M399" i="2"/>
  <c r="M431" i="2"/>
  <c r="M474" i="2"/>
  <c r="M535" i="2"/>
  <c r="M545" i="2"/>
  <c r="M598" i="2"/>
  <c r="M617" i="2"/>
  <c r="M626" i="2"/>
  <c r="M654" i="2"/>
  <c r="M674" i="2"/>
  <c r="M742" i="2"/>
  <c r="M762" i="2"/>
  <c r="M792" i="2"/>
  <c r="M819" i="2"/>
  <c r="M828" i="2"/>
  <c r="M890" i="2"/>
  <c r="M910" i="2"/>
  <c r="M929" i="2"/>
  <c r="M938" i="2"/>
  <c r="M1017" i="2"/>
  <c r="M1027" i="2"/>
  <c r="M1045" i="2"/>
  <c r="M1083" i="2"/>
  <c r="M1093" i="2"/>
  <c r="M1232" i="2"/>
  <c r="M1293" i="2"/>
  <c r="M1389" i="2"/>
  <c r="M1410" i="2"/>
  <c r="M1471" i="2"/>
  <c r="M1699" i="2"/>
  <c r="M1887" i="2"/>
  <c r="M1973" i="2"/>
  <c r="M2311" i="2"/>
  <c r="M2332" i="2"/>
  <c r="M2343" i="2"/>
  <c r="M3836" i="2"/>
  <c r="M3835" i="2"/>
  <c r="M47" i="2"/>
  <c r="M58" i="2"/>
  <c r="M111" i="2"/>
  <c r="M131" i="2"/>
  <c r="M335" i="2"/>
  <c r="M346" i="2"/>
  <c r="M465" i="2"/>
  <c r="M518" i="2"/>
  <c r="M577" i="2"/>
  <c r="M608" i="2"/>
  <c r="M683" i="2"/>
  <c r="M692" i="2"/>
  <c r="M712" i="2"/>
  <c r="M753" i="2"/>
  <c r="M783" i="2"/>
  <c r="M846" i="2"/>
  <c r="M882" i="2"/>
  <c r="M911" i="2"/>
  <c r="M968" i="2"/>
  <c r="M998" i="2"/>
  <c r="M1064" i="2"/>
  <c r="M1074" i="2"/>
  <c r="M1113" i="2"/>
  <c r="M1122" i="2"/>
  <c r="M1193" i="2"/>
  <c r="M1273" i="2"/>
  <c r="M1294" i="2"/>
  <c r="M1411" i="2"/>
  <c r="M1535" i="2"/>
  <c r="M2301" i="2"/>
  <c r="M228" i="2"/>
  <c r="M239" i="2"/>
  <c r="M369" i="2"/>
  <c r="M401" i="2"/>
  <c r="M433" i="2"/>
  <c r="M444" i="2"/>
  <c r="M487" i="2"/>
  <c r="M609" i="2"/>
  <c r="M784" i="2"/>
  <c r="M838" i="2"/>
  <c r="M874" i="2"/>
  <c r="M902" i="2"/>
  <c r="M1047" i="2"/>
  <c r="M1056" i="2"/>
  <c r="M1075" i="2"/>
  <c r="M1184" i="2"/>
  <c r="M1264" i="2"/>
  <c r="M1505" i="2"/>
  <c r="M1617" i="2"/>
  <c r="M1777" i="2"/>
  <c r="M1953" i="2"/>
  <c r="M2185" i="2"/>
  <c r="M2259" i="2"/>
  <c r="M2637" i="2"/>
  <c r="M122" i="2"/>
  <c r="M175" i="2"/>
  <c r="M370" i="2"/>
  <c r="M600" i="2"/>
  <c r="M704" i="2"/>
  <c r="M734" i="2"/>
  <c r="M775" i="2"/>
  <c r="M830" i="2"/>
  <c r="M866" i="2"/>
  <c r="M951" i="2"/>
  <c r="M1066" i="2"/>
  <c r="M1154" i="2"/>
  <c r="M1165" i="2"/>
  <c r="M1225" i="2"/>
  <c r="M1275" i="2"/>
  <c r="M1681" i="2"/>
  <c r="M1767" i="2"/>
  <c r="M1859" i="2"/>
  <c r="M1879" i="2"/>
  <c r="M1943" i="2"/>
  <c r="M2217" i="2"/>
  <c r="M2249" i="2"/>
  <c r="M2281" i="2"/>
  <c r="M2617" i="2"/>
  <c r="M55" i="2"/>
  <c r="M71" i="2"/>
  <c r="M145" i="2"/>
  <c r="M349" i="2"/>
  <c r="M510" i="2"/>
  <c r="M735" i="2"/>
  <c r="M814" i="2"/>
  <c r="M858" i="2"/>
  <c r="M1001" i="2"/>
  <c r="M1393" i="2"/>
  <c r="M56" i="2"/>
  <c r="M105" i="2"/>
  <c r="M147" i="2"/>
  <c r="M157" i="2"/>
  <c r="M167" i="2"/>
  <c r="M189" i="2"/>
  <c r="M243" i="2"/>
  <c r="M265" i="2"/>
  <c r="M287" i="2"/>
  <c r="M308" i="2"/>
  <c r="M319" i="2"/>
  <c r="M415" i="2"/>
  <c r="M512" i="2"/>
  <c r="M551" i="2"/>
  <c r="M593" i="2"/>
  <c r="M640" i="2"/>
  <c r="M679" i="2"/>
  <c r="M697" i="2"/>
  <c r="M707" i="2"/>
  <c r="M717" i="2"/>
  <c r="M727" i="2"/>
  <c r="M757" i="2"/>
  <c r="M896" i="2"/>
  <c r="M916" i="2"/>
  <c r="M963" i="2"/>
  <c r="M973" i="2"/>
  <c r="M983" i="2"/>
  <c r="M993" i="2"/>
  <c r="M1003" i="2"/>
  <c r="M1022" i="2"/>
  <c r="M1069" i="2"/>
  <c r="M1088" i="2"/>
  <c r="M1127" i="2"/>
  <c r="M1331" i="2"/>
  <c r="M1447" i="2"/>
  <c r="M1705" i="2"/>
  <c r="M1727" i="2"/>
  <c r="M1831" i="2"/>
  <c r="M2001" i="2"/>
  <c r="M2012" i="2"/>
  <c r="M2023" i="2"/>
  <c r="M2067" i="2"/>
  <c r="M2544" i="2"/>
  <c r="M2652" i="2"/>
  <c r="M2653" i="2"/>
  <c r="M95" i="2"/>
  <c r="M255" i="2"/>
  <c r="M298" i="2"/>
  <c r="M330" i="2"/>
  <c r="M395" i="2"/>
  <c r="M460" i="2"/>
  <c r="M481" i="2"/>
  <c r="M513" i="2"/>
  <c r="M522" i="2"/>
  <c r="M583" i="2"/>
  <c r="M632" i="2"/>
  <c r="M660" i="2"/>
  <c r="M670" i="2"/>
  <c r="M718" i="2"/>
  <c r="M748" i="2"/>
  <c r="M758" i="2"/>
  <c r="M778" i="2"/>
  <c r="M860" i="2"/>
  <c r="M897" i="2"/>
  <c r="M907" i="2"/>
  <c r="M934" i="2"/>
  <c r="M954" i="2"/>
  <c r="M1004" i="2"/>
  <c r="M1013" i="2"/>
  <c r="M1023" i="2"/>
  <c r="M1070" i="2"/>
  <c r="M1089" i="2"/>
  <c r="M1118" i="2"/>
  <c r="M1158" i="2"/>
  <c r="M1279" i="2"/>
  <c r="M1289" i="2"/>
  <c r="M1571" i="2"/>
  <c r="M1653" i="2"/>
  <c r="M1717" i="2"/>
  <c r="M1969" i="2"/>
  <c r="M1991" i="2"/>
  <c r="M2469" i="2"/>
  <c r="M2501" i="2"/>
  <c r="M2534" i="2"/>
  <c r="M2725" i="2"/>
  <c r="M85" i="2"/>
  <c r="M180" i="2"/>
  <c r="M289" i="2"/>
  <c r="M321" i="2"/>
  <c r="M439" i="2"/>
  <c r="M562" i="2"/>
  <c r="M624" i="2"/>
  <c r="M651" i="2"/>
  <c r="M661" i="2"/>
  <c r="M699" i="2"/>
  <c r="M709" i="2"/>
  <c r="M719" i="2"/>
  <c r="M729" i="2"/>
  <c r="M739" i="2"/>
  <c r="M749" i="2"/>
  <c r="M759" i="2"/>
  <c r="M779" i="2"/>
  <c r="M825" i="2"/>
  <c r="M852" i="2"/>
  <c r="M861" i="2"/>
  <c r="M926" i="2"/>
  <c r="M985" i="2"/>
  <c r="M995" i="2"/>
  <c r="M1005" i="2"/>
  <c r="M1042" i="2"/>
  <c r="M1061" i="2"/>
  <c r="M1071" i="2"/>
  <c r="M1119" i="2"/>
  <c r="M1159" i="2"/>
  <c r="M1397" i="2"/>
  <c r="M1623" i="2"/>
  <c r="M1813" i="2"/>
  <c r="M2459" i="2"/>
  <c r="M2535" i="2"/>
  <c r="M34" i="2"/>
  <c r="M65" i="2"/>
  <c r="M170" i="2"/>
  <c r="M203" i="2"/>
  <c r="M235" i="2"/>
  <c r="M268" i="2"/>
  <c r="M279" i="2"/>
  <c r="M343" i="2"/>
  <c r="M365" i="2"/>
  <c r="M377" i="2"/>
  <c r="M386" i="2"/>
  <c r="M429" i="2"/>
  <c r="M504" i="2"/>
  <c r="M606" i="2"/>
  <c r="M690" i="2"/>
  <c r="M740" i="2"/>
  <c r="M750" i="2"/>
  <c r="M770" i="2"/>
  <c r="M800" i="2"/>
  <c r="M844" i="2"/>
  <c r="M871" i="2"/>
  <c r="M888" i="2"/>
  <c r="M918" i="2"/>
  <c r="M946" i="2"/>
  <c r="M1034" i="2"/>
  <c r="M1100" i="2"/>
  <c r="M2385" i="2"/>
  <c r="M2417" i="2"/>
  <c r="M2449" i="2"/>
  <c r="M1308" i="2"/>
  <c r="M1369" i="2"/>
  <c r="M1379" i="2"/>
  <c r="M1443" i="2"/>
  <c r="M1453" i="2"/>
  <c r="M1481" i="2"/>
  <c r="M1501" i="2"/>
  <c r="M1511" i="2"/>
  <c r="M1521" i="2"/>
  <c r="M1530" i="2"/>
  <c r="M1586" i="2"/>
  <c r="M1595" i="2"/>
  <c r="M1696" i="2"/>
  <c r="M1764" i="2"/>
  <c r="M1809" i="2"/>
  <c r="M1827" i="2"/>
  <c r="M1845" i="2"/>
  <c r="M1919" i="2"/>
  <c r="M1949" i="2"/>
  <c r="M2041" i="2"/>
  <c r="M2052" i="2"/>
  <c r="M2084" i="2"/>
  <c r="M2116" i="2"/>
  <c r="M2127" i="2"/>
  <c r="M2148" i="2"/>
  <c r="M2159" i="2"/>
  <c r="M2181" i="2"/>
  <c r="M2213" i="2"/>
  <c r="M2245" i="2"/>
  <c r="M2255" i="2"/>
  <c r="M2276" i="2"/>
  <c r="M2297" i="2"/>
  <c r="M2381" i="2"/>
  <c r="M2403" i="2"/>
  <c r="M2413" i="2"/>
  <c r="M2434" i="2"/>
  <c r="M2487" i="2"/>
  <c r="M2497" i="2"/>
  <c r="M2530" i="2"/>
  <c r="M2551" i="2"/>
  <c r="M2572" i="2"/>
  <c r="M2622" i="2"/>
  <c r="M2701" i="2"/>
  <c r="M2711" i="2"/>
  <c r="M2760" i="2"/>
  <c r="M2839" i="2"/>
  <c r="M2848" i="2"/>
  <c r="M2895" i="2"/>
  <c r="M2914" i="2"/>
  <c r="M2932" i="2"/>
  <c r="M2961" i="2"/>
  <c r="M3010" i="2"/>
  <c r="M3095" i="2"/>
  <c r="M3178" i="2"/>
  <c r="M1290" i="2"/>
  <c r="M1309" i="2"/>
  <c r="M1338" i="2"/>
  <c r="M1359" i="2"/>
  <c r="M1434" i="2"/>
  <c r="M1454" i="2"/>
  <c r="M1550" i="2"/>
  <c r="M1568" i="2"/>
  <c r="M1577" i="2"/>
  <c r="M1632" i="2"/>
  <c r="M1687" i="2"/>
  <c r="M1714" i="2"/>
  <c r="M1734" i="2"/>
  <c r="M1783" i="2"/>
  <c r="M1792" i="2"/>
  <c r="M1819" i="2"/>
  <c r="M1828" i="2"/>
  <c r="M1837" i="2"/>
  <c r="M1866" i="2"/>
  <c r="M1910" i="2"/>
  <c r="M1940" i="2"/>
  <c r="M1978" i="2"/>
  <c r="M2042" i="2"/>
  <c r="M2074" i="2"/>
  <c r="M2106" i="2"/>
  <c r="M2138" i="2"/>
  <c r="M2171" i="2"/>
  <c r="M2203" i="2"/>
  <c r="M2225" i="2"/>
  <c r="M2340" i="2"/>
  <c r="M2361" i="2"/>
  <c r="M2466" i="2"/>
  <c r="M2562" i="2"/>
  <c r="M2662" i="2"/>
  <c r="M2721" i="2"/>
  <c r="M2741" i="2"/>
  <c r="M2750" i="2"/>
  <c r="M2770" i="2"/>
  <c r="M2791" i="2"/>
  <c r="M2858" i="2"/>
  <c r="M2923" i="2"/>
  <c r="M1137" i="2"/>
  <c r="M1185" i="2"/>
  <c r="M1213" i="2"/>
  <c r="M1223" i="2"/>
  <c r="M1242" i="2"/>
  <c r="M1271" i="2"/>
  <c r="M1281" i="2"/>
  <c r="M1291" i="2"/>
  <c r="M1320" i="2"/>
  <c r="M1339" i="2"/>
  <c r="M1390" i="2"/>
  <c r="M1408" i="2"/>
  <c r="M1435" i="2"/>
  <c r="M1445" i="2"/>
  <c r="M1472" i="2"/>
  <c r="M1492" i="2"/>
  <c r="M1542" i="2"/>
  <c r="M1624" i="2"/>
  <c r="M1651" i="2"/>
  <c r="M1668" i="2"/>
  <c r="M1706" i="2"/>
  <c r="M1715" i="2"/>
  <c r="M1735" i="2"/>
  <c r="M1784" i="2"/>
  <c r="M1829" i="2"/>
  <c r="M1847" i="2"/>
  <c r="M1876" i="2"/>
  <c r="M1885" i="2"/>
  <c r="M1894" i="2"/>
  <c r="M1902" i="2"/>
  <c r="M1941" i="2"/>
  <c r="M1951" i="2"/>
  <c r="M1961" i="2"/>
  <c r="M1970" i="2"/>
  <c r="M1979" i="2"/>
  <c r="M2097" i="2"/>
  <c r="M2247" i="2"/>
  <c r="M2257" i="2"/>
  <c r="M3803" i="2"/>
  <c r="M3804" i="2"/>
  <c r="M1303" i="2"/>
  <c r="M1313" i="2"/>
  <c r="M1342" i="2"/>
  <c r="M1352" i="2"/>
  <c r="M1363" i="2"/>
  <c r="M1401" i="2"/>
  <c r="M1475" i="2"/>
  <c r="M1485" i="2"/>
  <c r="M1525" i="2"/>
  <c r="M1553" i="2"/>
  <c r="M1580" i="2"/>
  <c r="M1590" i="2"/>
  <c r="M1599" i="2"/>
  <c r="M1626" i="2"/>
  <c r="M1690" i="2"/>
  <c r="M1709" i="2"/>
  <c r="M1718" i="2"/>
  <c r="M1748" i="2"/>
  <c r="M1795" i="2"/>
  <c r="M1822" i="2"/>
  <c r="M1850" i="2"/>
  <c r="M1860" i="2"/>
  <c r="M1924" i="2"/>
  <c r="M1954" i="2"/>
  <c r="M1982" i="2"/>
  <c r="M2002" i="2"/>
  <c r="M2013" i="2"/>
  <c r="M2035" i="2"/>
  <c r="M2057" i="2"/>
  <c r="M2068" i="2"/>
  <c r="M2089" i="2"/>
  <c r="M2132" i="2"/>
  <c r="M2153" i="2"/>
  <c r="M2164" i="2"/>
  <c r="M2291" i="2"/>
  <c r="M2322" i="2"/>
  <c r="M2365" i="2"/>
  <c r="M2375" i="2"/>
  <c r="M2386" i="2"/>
  <c r="M2418" i="2"/>
  <c r="M2428" i="2"/>
  <c r="M2439" i="2"/>
  <c r="M2460" i="2"/>
  <c r="M2481" i="2"/>
  <c r="M2513" i="2"/>
  <c r="M2524" i="2"/>
  <c r="M2556" i="2"/>
  <c r="M2577" i="2"/>
  <c r="M2647" i="2"/>
  <c r="M2657" i="2"/>
  <c r="M2695" i="2"/>
  <c r="M2705" i="2"/>
  <c r="M2745" i="2"/>
  <c r="M2805" i="2"/>
  <c r="M2814" i="2"/>
  <c r="M2834" i="2"/>
  <c r="M2852" i="2"/>
  <c r="M2871" i="2"/>
  <c r="M2918" i="2"/>
  <c r="M2927" i="2"/>
  <c r="M2937" i="2"/>
  <c r="M2955" i="2"/>
  <c r="M3037" i="2"/>
  <c r="M3131" i="2"/>
  <c r="M3795" i="2"/>
  <c r="M3796" i="2"/>
  <c r="M1140" i="2"/>
  <c r="M1169" i="2"/>
  <c r="M1179" i="2"/>
  <c r="M1188" i="2"/>
  <c r="M1198" i="2"/>
  <c r="M1207" i="2"/>
  <c r="M1227" i="2"/>
  <c r="M1246" i="2"/>
  <c r="M1265" i="2"/>
  <c r="M1333" i="2"/>
  <c r="M1343" i="2"/>
  <c r="M1353" i="2"/>
  <c r="M1374" i="2"/>
  <c r="M1467" i="2"/>
  <c r="M1476" i="2"/>
  <c r="M1506" i="2"/>
  <c r="M1545" i="2"/>
  <c r="M1563" i="2"/>
  <c r="M1572" i="2"/>
  <c r="M1581" i="2"/>
  <c r="M1618" i="2"/>
  <c r="M1701" i="2"/>
  <c r="M1719" i="2"/>
  <c r="M1729" i="2"/>
  <c r="M1739" i="2"/>
  <c r="M1749" i="2"/>
  <c r="M1787" i="2"/>
  <c r="M1805" i="2"/>
  <c r="M1814" i="2"/>
  <c r="M1832" i="2"/>
  <c r="M1841" i="2"/>
  <c r="M1851" i="2"/>
  <c r="M1861" i="2"/>
  <c r="M1888" i="2"/>
  <c r="M1925" i="2"/>
  <c r="M1935" i="2"/>
  <c r="M1955" i="2"/>
  <c r="M1983" i="2"/>
  <c r="M2003" i="2"/>
  <c r="M2025" i="2"/>
  <c r="M2047" i="2"/>
  <c r="M2154" i="2"/>
  <c r="M2165" i="2"/>
  <c r="M2250" i="2"/>
  <c r="M2313" i="2"/>
  <c r="M2355" i="2"/>
  <c r="M2419" i="2"/>
  <c r="M2429" i="2"/>
  <c r="M2450" i="2"/>
  <c r="M2503" i="2"/>
  <c r="M2514" i="2"/>
  <c r="M2525" i="2"/>
  <c r="M2578" i="2"/>
  <c r="M2588" i="2"/>
  <c r="M2628" i="2"/>
  <c r="M2696" i="2"/>
  <c r="M2716" i="2"/>
  <c r="M2755" i="2"/>
  <c r="M2775" i="2"/>
  <c r="M2806" i="2"/>
  <c r="M2815" i="2"/>
  <c r="M2853" i="2"/>
  <c r="M2900" i="2"/>
  <c r="M2946" i="2"/>
  <c r="M2966" i="2"/>
  <c r="M3731" i="2"/>
  <c r="M3732" i="2"/>
  <c r="M1180" i="2"/>
  <c r="M1199" i="2"/>
  <c r="M1315" i="2"/>
  <c r="M1334" i="2"/>
  <c r="M1354" i="2"/>
  <c r="M1403" i="2"/>
  <c r="M1536" i="2"/>
  <c r="M1555" i="2"/>
  <c r="M1564" i="2"/>
  <c r="M1573" i="2"/>
  <c r="M1610" i="2"/>
  <c r="M1646" i="2"/>
  <c r="M1682" i="2"/>
  <c r="M1692" i="2"/>
  <c r="M1740" i="2"/>
  <c r="M1778" i="2"/>
  <c r="M1806" i="2"/>
  <c r="M1880" i="2"/>
  <c r="M1946" i="2"/>
  <c r="M1956" i="2"/>
  <c r="M2015" i="2"/>
  <c r="M2282" i="2"/>
  <c r="M2473" i="2"/>
  <c r="M2536" i="2"/>
  <c r="M2618" i="2"/>
  <c r="M2638" i="2"/>
  <c r="M3797" i="2"/>
  <c r="M3798" i="2"/>
  <c r="M1171" i="2"/>
  <c r="M1181" i="2"/>
  <c r="M1229" i="2"/>
  <c r="M1276" i="2"/>
  <c r="M1286" i="2"/>
  <c r="M1335" i="2"/>
  <c r="M1366" i="2"/>
  <c r="M1431" i="2"/>
  <c r="M1450" i="2"/>
  <c r="M1498" i="2"/>
  <c r="M1547" i="2"/>
  <c r="M1611" i="2"/>
  <c r="M1629" i="2"/>
  <c r="M1674" i="2"/>
  <c r="M1721" i="2"/>
  <c r="M1114" i="2"/>
  <c r="M1123" i="2"/>
  <c r="M1133" i="2"/>
  <c r="M1162" i="2"/>
  <c r="M1191" i="2"/>
  <c r="M1201" i="2"/>
  <c r="M1249" i="2"/>
  <c r="M1268" i="2"/>
  <c r="M1287" i="2"/>
  <c r="M1346" i="2"/>
  <c r="M1367" i="2"/>
  <c r="M1432" i="2"/>
  <c r="M1489" i="2"/>
  <c r="M1519" i="2"/>
  <c r="M1528" i="2"/>
  <c r="M1538" i="2"/>
  <c r="M1602" i="2"/>
  <c r="M1656" i="2"/>
  <c r="M1665" i="2"/>
  <c r="M1762" i="2"/>
  <c r="M1771" i="2"/>
  <c r="M1780" i="2"/>
  <c r="M1825" i="2"/>
  <c r="M1899" i="2"/>
  <c r="M1995" i="2"/>
  <c r="M2093" i="2"/>
  <c r="M2125" i="2"/>
  <c r="M2146" i="2"/>
  <c r="M2157" i="2"/>
  <c r="M2274" i="2"/>
  <c r="M2284" i="2"/>
  <c r="M2295" i="2"/>
  <c r="M2347" i="2"/>
  <c r="M2379" i="2"/>
  <c r="M2401" i="2"/>
  <c r="M2474" i="2"/>
  <c r="M2485" i="2"/>
  <c r="M2495" i="2"/>
  <c r="M2506" i="2"/>
  <c r="M2517" i="2"/>
  <c r="M2570" i="2"/>
  <c r="M2591" i="2"/>
  <c r="M2620" i="2"/>
  <c r="M2651" i="2"/>
  <c r="M2660" i="2"/>
  <c r="M2679" i="2"/>
  <c r="M2699" i="2"/>
  <c r="M2709" i="2"/>
  <c r="M2728" i="2"/>
  <c r="M2739" i="2"/>
  <c r="M2748" i="2"/>
  <c r="M2789" i="2"/>
  <c r="M2828" i="2"/>
  <c r="M2865" i="2"/>
  <c r="M2893" i="2"/>
  <c r="M2902" i="2"/>
  <c r="M2949" i="2"/>
  <c r="M2959" i="2"/>
  <c r="M2968" i="2"/>
  <c r="M3019" i="2"/>
  <c r="M3217" i="2"/>
  <c r="M3723" i="2"/>
  <c r="M3724" i="2"/>
  <c r="M3767" i="2"/>
  <c r="M3768" i="2"/>
  <c r="M3006" i="2"/>
  <c r="M3014" i="2"/>
  <c r="M3032" i="2"/>
  <c r="M3041" i="2"/>
  <c r="M3071" i="2"/>
  <c r="M3107" i="2"/>
  <c r="M3222" i="2"/>
  <c r="M3435" i="2"/>
  <c r="M3468" i="2"/>
  <c r="M3522" i="2"/>
  <c r="M3572" i="2"/>
  <c r="M3582" i="2"/>
  <c r="M3613" i="2"/>
  <c r="M3622" i="2"/>
  <c r="M4176" i="2"/>
  <c r="M4227" i="2"/>
  <c r="M4512" i="2"/>
  <c r="M4542" i="2"/>
  <c r="M4637" i="2"/>
  <c r="M4697" i="2"/>
  <c r="M4718" i="2"/>
  <c r="M4760" i="2"/>
  <c r="M5053" i="2"/>
  <c r="M5222" i="2"/>
  <c r="M3090" i="2"/>
  <c r="M3193" i="2"/>
  <c r="M3203" i="2"/>
  <c r="M3223" i="2"/>
  <c r="M3261" i="2"/>
  <c r="M3277" i="2"/>
  <c r="M3293" i="2"/>
  <c r="M3332" i="2"/>
  <c r="M3394" i="2"/>
  <c r="M3416" i="2"/>
  <c r="M3426" i="2"/>
  <c r="M3604" i="2"/>
  <c r="M3614" i="2"/>
  <c r="M3634" i="2"/>
  <c r="M3681" i="2"/>
  <c r="M3689" i="2"/>
  <c r="M3697" i="2"/>
  <c r="M3718" i="2"/>
  <c r="M3744" i="2"/>
  <c r="M3783" i="2"/>
  <c r="M3810" i="2"/>
  <c r="M3841" i="2"/>
  <c r="M3850" i="2"/>
  <c r="M3881" i="2"/>
  <c r="M3091" i="2"/>
  <c r="M3109" i="2"/>
  <c r="M3138" i="2"/>
  <c r="M3146" i="2"/>
  <c r="M3156" i="2"/>
  <c r="M3232" i="2"/>
  <c r="M3260" i="2"/>
  <c r="M3313" i="2"/>
  <c r="M3354" i="2"/>
  <c r="M3563" i="2"/>
  <c r="M3574" i="2"/>
  <c r="M3584" i="2"/>
  <c r="M3654" i="2"/>
  <c r="M3775" i="2"/>
  <c r="M3802" i="2"/>
  <c r="M3826" i="2"/>
  <c r="M3935" i="2"/>
  <c r="M3967" i="2"/>
  <c r="M3989" i="2"/>
  <c r="M4000" i="2"/>
  <c r="M4032" i="2"/>
  <c r="M4053" i="2"/>
  <c r="M4073" i="2"/>
  <c r="M4095" i="2"/>
  <c r="M4105" i="2"/>
  <c r="M4136" i="2"/>
  <c r="M4218" i="2"/>
  <c r="M4247" i="2"/>
  <c r="M4299" i="2"/>
  <c r="M4405" i="2"/>
  <c r="M4427" i="2"/>
  <c r="M4544" i="2"/>
  <c r="M4555" i="2"/>
  <c r="M4597" i="2"/>
  <c r="M4649" i="2"/>
  <c r="M4659" i="2"/>
  <c r="M4740" i="2"/>
  <c r="M4750" i="2"/>
  <c r="M4761" i="2"/>
  <c r="M4772" i="2"/>
  <c r="M4803" i="2"/>
  <c r="M4814" i="2"/>
  <c r="M4834" i="2"/>
  <c r="M4854" i="2"/>
  <c r="M5023" i="2"/>
  <c r="M5034" i="2"/>
  <c r="M5044" i="2"/>
  <c r="M5078" i="2"/>
  <c r="M5140" i="2"/>
  <c r="M5150" i="2"/>
  <c r="M5161" i="2"/>
  <c r="M5278" i="2"/>
  <c r="M5343" i="2"/>
  <c r="M2984" i="2"/>
  <c r="M2992" i="2"/>
  <c r="M3035" i="2"/>
  <c r="M3093" i="2"/>
  <c r="M3158" i="2"/>
  <c r="M3215" i="2"/>
  <c r="M3234" i="2"/>
  <c r="M3245" i="2"/>
  <c r="M3262" i="2"/>
  <c r="M3306" i="2"/>
  <c r="M3356" i="2"/>
  <c r="M3408" i="2"/>
  <c r="M3483" i="2"/>
  <c r="M3536" i="2"/>
  <c r="M3546" i="2"/>
  <c r="M3556" i="2"/>
  <c r="M3565" i="2"/>
  <c r="M3586" i="2"/>
  <c r="M3607" i="2"/>
  <c r="M3626" i="2"/>
  <c r="M3656" i="2"/>
  <c r="M3700" i="2"/>
  <c r="M3710" i="2"/>
  <c r="M3747" i="2"/>
  <c r="M3828" i="2"/>
  <c r="M3905" i="2"/>
  <c r="M3937" i="2"/>
  <c r="M3969" i="2"/>
  <c r="M3991" i="2"/>
  <c r="M4097" i="2"/>
  <c r="M4117" i="2"/>
  <c r="M4149" i="2"/>
  <c r="M4199" i="2"/>
  <c r="M4249" i="2"/>
  <c r="M4290" i="2"/>
  <c r="M4385" i="2"/>
  <c r="M4429" i="2"/>
  <c r="M4599" i="2"/>
  <c r="M4609" i="2"/>
  <c r="M4651" i="2"/>
  <c r="M4731" i="2"/>
  <c r="M4742" i="2"/>
  <c r="M4752" i="2"/>
  <c r="M4763" i="2"/>
  <c r="M4774" i="2"/>
  <c r="M4794" i="2"/>
  <c r="M4856" i="2"/>
  <c r="M4866" i="2"/>
  <c r="M4888" i="2"/>
  <c r="M4899" i="2"/>
  <c r="M4910" i="2"/>
  <c r="M4962" i="2"/>
  <c r="M4994" i="2"/>
  <c r="M5004" i="2"/>
  <c r="M5015" i="2"/>
  <c r="M5036" i="2"/>
  <c r="M5046" i="2"/>
  <c r="M5068" i="2"/>
  <c r="M5089" i="2"/>
  <c r="M5121" i="2"/>
  <c r="M5132" i="2"/>
  <c r="M5204" i="2"/>
  <c r="M5387" i="2"/>
  <c r="M5397" i="2"/>
  <c r="M3315" i="2"/>
  <c r="M3387" i="2"/>
  <c r="M3419" i="2"/>
  <c r="M3617" i="2"/>
  <c r="M3675" i="2"/>
  <c r="M4240" i="2"/>
  <c r="M4721" i="2"/>
  <c r="M4057" i="2"/>
  <c r="M4077" i="2"/>
  <c r="M4088" i="2"/>
  <c r="M4129" i="2"/>
  <c r="M4151" i="2"/>
  <c r="M4251" i="2"/>
  <c r="M4344" i="2"/>
  <c r="M4355" i="2"/>
  <c r="M4376" i="2"/>
  <c r="M4475" i="2"/>
  <c r="M4496" i="2"/>
  <c r="M4507" i="2"/>
  <c r="M4579" i="2"/>
  <c r="M4632" i="2"/>
  <c r="M4643" i="2"/>
  <c r="M4683" i="2"/>
  <c r="M4786" i="2"/>
  <c r="M4817" i="2"/>
  <c r="M4828" i="2"/>
  <c r="M4923" i="2"/>
  <c r="M4975" i="2"/>
  <c r="M5038" i="2"/>
  <c r="M5048" i="2"/>
  <c r="M5154" i="2"/>
  <c r="M5185" i="2"/>
  <c r="M5196" i="2"/>
  <c r="M5206" i="2"/>
  <c r="M5228" i="2"/>
  <c r="M5249" i="2"/>
  <c r="M5313" i="2"/>
  <c r="M5324" i="2"/>
  <c r="M5367" i="2"/>
  <c r="M5378" i="2"/>
  <c r="M3003" i="2"/>
  <c r="M3048" i="2"/>
  <c r="M3103" i="2"/>
  <c r="M3114" i="2"/>
  <c r="M3142" i="2"/>
  <c r="M3168" i="2"/>
  <c r="M3179" i="2"/>
  <c r="M3188" i="2"/>
  <c r="M3208" i="2"/>
  <c r="M3218" i="2"/>
  <c r="M3237" i="2"/>
  <c r="M3264" i="2"/>
  <c r="M3273" i="2"/>
  <c r="M3281" i="2"/>
  <c r="M3308" i="2"/>
  <c r="M3317" i="2"/>
  <c r="M3338" i="2"/>
  <c r="M3442" i="2"/>
  <c r="M3464" i="2"/>
  <c r="M3568" i="2"/>
  <c r="M3578" i="2"/>
  <c r="M3599" i="2"/>
  <c r="M3609" i="2"/>
  <c r="M3639" i="2"/>
  <c r="M3648" i="2"/>
  <c r="M3760" i="2"/>
  <c r="M3770" i="2"/>
  <c r="M3789" i="2"/>
  <c r="M3806" i="2"/>
  <c r="M3814" i="2"/>
  <c r="M3830" i="2"/>
  <c r="M3860" i="2"/>
  <c r="M3897" i="2"/>
  <c r="M3919" i="2"/>
  <c r="M3929" i="2"/>
  <c r="M3961" i="2"/>
  <c r="M3983" i="2"/>
  <c r="M4037" i="2"/>
  <c r="M4047" i="2"/>
  <c r="M4192" i="2"/>
  <c r="M4283" i="2"/>
  <c r="M4314" i="2"/>
  <c r="M4345" i="2"/>
  <c r="M4399" i="2"/>
  <c r="M4486" i="2"/>
  <c r="M4497" i="2"/>
  <c r="M4633" i="2"/>
  <c r="M4673" i="2"/>
  <c r="M4986" i="2"/>
  <c r="M5018" i="2"/>
  <c r="M5028" i="2"/>
  <c r="M5060" i="2"/>
  <c r="M5124" i="2"/>
  <c r="M5166" i="2"/>
  <c r="M5218" i="2"/>
  <c r="M5347" i="2"/>
  <c r="M5411" i="2"/>
  <c r="M3004" i="2"/>
  <c r="M3012" i="2"/>
  <c r="M3068" i="2"/>
  <c r="M3086" i="2"/>
  <c r="M3115" i="2"/>
  <c r="M3169" i="2"/>
  <c r="M3180" i="2"/>
  <c r="M3219" i="2"/>
  <c r="M3274" i="2"/>
  <c r="M3282" i="2"/>
  <c r="M3318" i="2"/>
  <c r="M3328" i="2"/>
  <c r="M3339" i="2"/>
  <c r="M3360" i="2"/>
  <c r="M3380" i="2"/>
  <c r="M3529" i="2"/>
  <c r="M3539" i="2"/>
  <c r="M3569" i="2"/>
  <c r="M3590" i="2"/>
  <c r="M3600" i="2"/>
  <c r="M3630" i="2"/>
  <c r="M3838" i="2"/>
  <c r="M3854" i="2"/>
  <c r="M3868" i="2"/>
  <c r="M3973" i="2"/>
  <c r="M4121" i="2"/>
  <c r="M4184" i="2"/>
  <c r="M4193" i="2"/>
  <c r="M4203" i="2"/>
  <c r="M4253" i="2"/>
  <c r="M4305" i="2"/>
  <c r="M4315" i="2"/>
  <c r="M4325" i="2"/>
  <c r="M4357" i="2"/>
  <c r="M4378" i="2"/>
  <c r="M4561" i="2"/>
  <c r="M4571" i="2"/>
  <c r="M4581" i="2"/>
  <c r="M4592" i="2"/>
  <c r="M4624" i="2"/>
  <c r="M4714" i="2"/>
  <c r="M4736" i="2"/>
  <c r="M4756" i="2"/>
  <c r="M4788" i="2"/>
  <c r="M4798" i="2"/>
  <c r="M4809" i="2"/>
  <c r="M4830" i="2"/>
  <c r="M4849" i="2"/>
  <c r="M4860" i="2"/>
  <c r="M4870" i="2"/>
  <c r="M4881" i="2"/>
  <c r="M4988" i="2"/>
  <c r="M5040" i="2"/>
  <c r="M5145" i="2"/>
  <c r="M5156" i="2"/>
  <c r="M5262" i="2"/>
  <c r="M5273" i="2"/>
  <c r="M5284" i="2"/>
  <c r="M5401" i="2"/>
  <c r="M2988" i="2"/>
  <c r="M3078" i="2"/>
  <c r="M3152" i="2"/>
  <c r="M3258" i="2"/>
  <c r="M3371" i="2"/>
  <c r="M3402" i="2"/>
  <c r="M3650" i="2"/>
  <c r="M3670" i="2"/>
  <c r="M3705" i="2"/>
  <c r="M3772" i="2"/>
  <c r="M3921" i="2"/>
  <c r="M4080" i="2"/>
  <c r="M4194" i="2"/>
  <c r="M4264" i="2"/>
  <c r="M4336" i="2"/>
  <c r="M4705" i="2"/>
  <c r="M4715" i="2"/>
  <c r="M4746" i="2"/>
  <c r="M4779" i="2"/>
  <c r="M3070" i="2"/>
  <c r="M3079" i="2"/>
  <c r="M3117" i="2"/>
  <c r="M3135" i="2"/>
  <c r="M3144" i="2"/>
  <c r="M3153" i="2"/>
  <c r="M3171" i="2"/>
  <c r="M3201" i="2"/>
  <c r="M3210" i="2"/>
  <c r="M3230" i="2"/>
  <c r="M3266" i="2"/>
  <c r="M3275" i="2"/>
  <c r="M3456" i="2"/>
  <c r="M3521" i="2"/>
  <c r="M3621" i="2"/>
  <c r="M3632" i="2"/>
  <c r="M3832" i="2"/>
  <c r="M3879" i="2"/>
  <c r="M3953" i="2"/>
  <c r="M4008" i="2"/>
  <c r="M4133" i="2"/>
  <c r="M4155" i="2"/>
  <c r="M4186" i="2"/>
  <c r="M4215" i="2"/>
  <c r="M4255" i="2"/>
  <c r="M4737" i="2"/>
  <c r="M4811" i="2"/>
  <c r="M4841" i="2"/>
  <c r="M4872" i="2"/>
  <c r="M4883" i="2"/>
  <c r="M4999" i="2"/>
  <c r="M5010" i="2"/>
  <c r="M5074" i="2"/>
  <c r="M5169" i="2"/>
  <c r="M5478" i="2"/>
  <c r="M5489" i="2"/>
  <c r="C182" i="1"/>
  <c r="D249" i="1"/>
  <c r="B20" i="1"/>
  <c r="B51" i="1" s="1"/>
  <c r="D132" i="1"/>
  <c r="E132" i="1" s="1"/>
  <c r="B91" i="1"/>
  <c r="B21" i="1"/>
  <c r="B52" i="1" s="1"/>
  <c r="B135" i="1"/>
  <c r="E183" i="1"/>
  <c r="D182" i="1"/>
  <c r="M66" i="2"/>
  <c r="M77" i="2"/>
  <c r="M313" i="2"/>
  <c r="M700" i="2"/>
  <c r="M701" i="2"/>
  <c r="M942" i="2"/>
  <c r="M943" i="2"/>
  <c r="M1240" i="2"/>
  <c r="M1241" i="2"/>
  <c r="M1306" i="2"/>
  <c r="M1307" i="2"/>
  <c r="M1448" i="2"/>
  <c r="M1449" i="2"/>
  <c r="M135" i="2"/>
  <c r="M1233" i="2"/>
  <c r="M1299" i="2"/>
  <c r="M1440" i="2"/>
  <c r="M1441" i="2"/>
  <c r="M290" i="2"/>
  <c r="M445" i="2"/>
  <c r="M475" i="2"/>
  <c r="M505" i="2"/>
  <c r="M582" i="2"/>
  <c r="M618" i="2"/>
  <c r="M627" i="2"/>
  <c r="M744" i="2"/>
  <c r="M745" i="2"/>
  <c r="M786" i="2"/>
  <c r="M794" i="2"/>
  <c r="M802" i="2"/>
  <c r="M869" i="2"/>
  <c r="M1021" i="2"/>
  <c r="M1030" i="2"/>
  <c r="M1031" i="2"/>
  <c r="M1057" i="2"/>
  <c r="M1196" i="2"/>
  <c r="M1197" i="2"/>
  <c r="M299" i="2"/>
  <c r="M125" i="2"/>
  <c r="M496" i="2"/>
  <c r="M592" i="2"/>
  <c r="M610" i="2"/>
  <c r="M669" i="2"/>
  <c r="M678" i="2"/>
  <c r="M720" i="2"/>
  <c r="M728" i="2"/>
  <c r="M736" i="2"/>
  <c r="M803" i="2"/>
  <c r="M920" i="2"/>
  <c r="M921" i="2"/>
  <c r="M955" i="2"/>
  <c r="M1262" i="2"/>
  <c r="M1263" i="2"/>
  <c r="M1328" i="2"/>
  <c r="M1329" i="2"/>
  <c r="M1414" i="2"/>
  <c r="M1415" i="2"/>
  <c r="M810" i="2"/>
  <c r="M811" i="2"/>
  <c r="M300" i="2"/>
  <c r="M574" i="2"/>
  <c r="M737" i="2"/>
  <c r="M787" i="2"/>
  <c r="M795" i="2"/>
  <c r="M854" i="2"/>
  <c r="M855" i="2"/>
  <c r="M912" i="2"/>
  <c r="M1086" i="2"/>
  <c r="M1087" i="2"/>
  <c r="M155" i="2"/>
  <c r="M351" i="2"/>
  <c r="M455" i="2"/>
  <c r="M331" i="2"/>
  <c r="M913" i="2"/>
  <c r="M947" i="2"/>
  <c r="M1152" i="2"/>
  <c r="M1153" i="2"/>
  <c r="M1189" i="2"/>
  <c r="M1255" i="2"/>
  <c r="M1321" i="2"/>
  <c r="M693" i="2"/>
  <c r="M935" i="2"/>
  <c r="M1065" i="2"/>
  <c r="M1167" i="2"/>
  <c r="M116" i="2"/>
  <c r="M137" i="2"/>
  <c r="M271" i="2"/>
  <c r="M435" i="2"/>
  <c r="M466" i="2"/>
  <c r="M292" i="2"/>
  <c r="M221" i="2"/>
  <c r="M426" i="2"/>
  <c r="M458" i="2"/>
  <c r="A92" i="1"/>
  <c r="A93" i="1" s="1"/>
  <c r="A94" i="1" s="1"/>
  <c r="A95" i="1" s="1"/>
  <c r="A96" i="1" s="1"/>
  <c r="A97" i="1" s="1"/>
  <c r="A98" i="1" s="1"/>
  <c r="A99" i="1" s="1"/>
  <c r="B99" i="1" s="1"/>
  <c r="M33" i="2"/>
  <c r="M49" i="2"/>
  <c r="M54" i="2"/>
  <c r="M59" i="2"/>
  <c r="M79" i="2"/>
  <c r="M211" i="2"/>
  <c r="M242" i="2"/>
  <c r="M252" i="2"/>
  <c r="M263" i="2"/>
  <c r="M367" i="2"/>
  <c r="M397" i="2"/>
  <c r="M427" i="2"/>
  <c r="M449" i="2"/>
  <c r="M722" i="2"/>
  <c r="M723" i="2"/>
  <c r="M764" i="2"/>
  <c r="M772" i="2"/>
  <c r="M780" i="2"/>
  <c r="M847" i="2"/>
  <c r="M977" i="2"/>
  <c r="M1218" i="2"/>
  <c r="M1219" i="2"/>
  <c r="M1284" i="2"/>
  <c r="M1285" i="2"/>
  <c r="M1398" i="2"/>
  <c r="M1399" i="2"/>
  <c r="M124" i="2"/>
  <c r="M269" i="2"/>
  <c r="M635" i="2"/>
  <c r="M1130" i="2"/>
  <c r="M1131" i="2"/>
  <c r="M75" i="2"/>
  <c r="M43" i="2"/>
  <c r="M97" i="2"/>
  <c r="M220" i="2"/>
  <c r="M436" i="2"/>
  <c r="M447" i="2"/>
  <c r="M467" i="2"/>
  <c r="M191" i="2"/>
  <c r="M251" i="2"/>
  <c r="M396" i="2"/>
  <c r="M44" i="2"/>
  <c r="M202" i="2"/>
  <c r="M418" i="2"/>
  <c r="M546" i="2"/>
  <c r="M639" i="2"/>
  <c r="M647" i="2"/>
  <c r="M656" i="2"/>
  <c r="M698" i="2"/>
  <c r="M706" i="2"/>
  <c r="M714" i="2"/>
  <c r="M831" i="2"/>
  <c r="M839" i="2"/>
  <c r="M881" i="2"/>
  <c r="M889" i="2"/>
  <c r="M898" i="2"/>
  <c r="M899" i="2"/>
  <c r="M940" i="2"/>
  <c r="M1043" i="2"/>
  <c r="M1052" i="2"/>
  <c r="M1053" i="2"/>
  <c r="M1079" i="2"/>
  <c r="M876" i="2"/>
  <c r="M877" i="2"/>
  <c r="M340" i="2"/>
  <c r="M259" i="2"/>
  <c r="M311" i="2"/>
  <c r="M106" i="2"/>
  <c r="M301" i="2"/>
  <c r="M476" i="2"/>
  <c r="M273" i="2"/>
  <c r="M407" i="2"/>
  <c r="M584" i="2"/>
  <c r="M585" i="2"/>
  <c r="C136" i="1"/>
  <c r="M832" i="2"/>
  <c r="M833" i="2"/>
  <c r="M1035" i="2"/>
  <c r="M1108" i="2"/>
  <c r="M1109" i="2"/>
  <c r="M1145" i="2"/>
  <c r="M1465" i="2"/>
  <c r="M115" i="2"/>
  <c r="M53" i="2"/>
  <c r="M260" i="2"/>
  <c r="M291" i="2"/>
  <c r="M87" i="2"/>
  <c r="M231" i="2"/>
  <c r="M250" i="2"/>
  <c r="M282" i="2"/>
  <c r="M477" i="2"/>
  <c r="M468" i="2"/>
  <c r="M671" i="2"/>
  <c r="M788" i="2"/>
  <c r="M789" i="2"/>
  <c r="M24" i="2"/>
  <c r="M29" i="2"/>
  <c r="M132" i="2"/>
  <c r="M143" i="2"/>
  <c r="M162" i="2"/>
  <c r="M173" i="2"/>
  <c r="M194" i="2"/>
  <c r="M204" i="2"/>
  <c r="M225" i="2"/>
  <c r="M348" i="2"/>
  <c r="M359" i="2"/>
  <c r="M379" i="2"/>
  <c r="M502" i="2"/>
  <c r="M520" i="2"/>
  <c r="M538" i="2"/>
  <c r="M558" i="2"/>
  <c r="M649" i="2"/>
  <c r="M766" i="2"/>
  <c r="M767" i="2"/>
  <c r="M808" i="2"/>
  <c r="M816" i="2"/>
  <c r="M824" i="2"/>
  <c r="M891" i="2"/>
  <c r="M999" i="2"/>
  <c r="M1174" i="2"/>
  <c r="M1175" i="2"/>
  <c r="M1211" i="2"/>
  <c r="M1277" i="2"/>
  <c r="M1344" i="2"/>
  <c r="M1345" i="2"/>
  <c r="M1383" i="2"/>
  <c r="M1457" i="2"/>
  <c r="M1515" i="2"/>
  <c r="M130" i="2"/>
  <c r="M218" i="2"/>
  <c r="M306" i="2"/>
  <c r="M355" i="2"/>
  <c r="M394" i="2"/>
  <c r="M443" i="2"/>
  <c r="M482" i="2"/>
  <c r="M2670" i="2"/>
  <c r="M2671" i="2"/>
  <c r="M2888" i="2"/>
  <c r="M2889" i="2"/>
  <c r="M1966" i="2"/>
  <c r="M1967" i="2"/>
  <c r="M2065" i="2"/>
  <c r="M2691" i="2"/>
  <c r="M2861" i="2"/>
  <c r="M2880" i="2"/>
  <c r="M2881" i="2"/>
  <c r="M3123" i="2"/>
  <c r="M962" i="2"/>
  <c r="M984" i="2"/>
  <c r="M1006" i="2"/>
  <c r="M1028" i="2"/>
  <c r="M1050" i="2"/>
  <c r="M1072" i="2"/>
  <c r="M1094" i="2"/>
  <c r="M1116" i="2"/>
  <c r="M1138" i="2"/>
  <c r="M1160" i="2"/>
  <c r="M1182" i="2"/>
  <c r="M1204" i="2"/>
  <c r="M1226" i="2"/>
  <c r="M1248" i="2"/>
  <c r="M1270" i="2"/>
  <c r="M1292" i="2"/>
  <c r="M1314" i="2"/>
  <c r="M1360" i="2"/>
  <c r="M1368" i="2"/>
  <c r="M1407" i="2"/>
  <c r="M1524" i="2"/>
  <c r="M1566" i="2"/>
  <c r="M1574" i="2"/>
  <c r="M1582" i="2"/>
  <c r="M1591" i="2"/>
  <c r="M1649" i="2"/>
  <c r="M1766" i="2"/>
  <c r="M1808" i="2"/>
  <c r="M1816" i="2"/>
  <c r="M1824" i="2"/>
  <c r="M1833" i="2"/>
  <c r="M1891" i="2"/>
  <c r="M1958" i="2"/>
  <c r="M2034" i="2"/>
  <c r="M2045" i="2"/>
  <c r="M2066" i="2"/>
  <c r="M2087" i="2"/>
  <c r="M2107" i="2"/>
  <c r="M2129" i="2"/>
  <c r="M2500" i="2"/>
  <c r="M2511" i="2"/>
  <c r="M2574" i="2"/>
  <c r="M2872" i="2"/>
  <c r="M2873" i="2"/>
  <c r="M5430" i="2"/>
  <c r="M5431" i="2"/>
  <c r="M948" i="2"/>
  <c r="M970" i="2"/>
  <c r="M992" i="2"/>
  <c r="M1014" i="2"/>
  <c r="M1036" i="2"/>
  <c r="M1058" i="2"/>
  <c r="M1080" i="2"/>
  <c r="M1102" i="2"/>
  <c r="M1124" i="2"/>
  <c r="M1146" i="2"/>
  <c r="M1168" i="2"/>
  <c r="M1190" i="2"/>
  <c r="M1212" i="2"/>
  <c r="M1234" i="2"/>
  <c r="M1256" i="2"/>
  <c r="M1278" i="2"/>
  <c r="M1300" i="2"/>
  <c r="M1322" i="2"/>
  <c r="M1376" i="2"/>
  <c r="M1384" i="2"/>
  <c r="M1392" i="2"/>
  <c r="M1458" i="2"/>
  <c r="M1500" i="2"/>
  <c r="M1508" i="2"/>
  <c r="M1516" i="2"/>
  <c r="M1633" i="2"/>
  <c r="M1641" i="2"/>
  <c r="M1683" i="2"/>
  <c r="M1691" i="2"/>
  <c r="M1700" i="2"/>
  <c r="M1742" i="2"/>
  <c r="M1750" i="2"/>
  <c r="M1758" i="2"/>
  <c r="M1875" i="2"/>
  <c r="M1883" i="2"/>
  <c r="M1926" i="2"/>
  <c r="M1934" i="2"/>
  <c r="M1942" i="2"/>
  <c r="M1950" i="2"/>
  <c r="M2554" i="2"/>
  <c r="M2837" i="2"/>
  <c r="M2845" i="2"/>
  <c r="M3026" i="2"/>
  <c r="M3027" i="2"/>
  <c r="M3072" i="2"/>
  <c r="M1634" i="2"/>
  <c r="M1635" i="2"/>
  <c r="M1759" i="2"/>
  <c r="M2420" i="2"/>
  <c r="M2461" i="2"/>
  <c r="M2471" i="2"/>
  <c r="M2491" i="2"/>
  <c r="M2545" i="2"/>
  <c r="M3000" i="2"/>
  <c r="M3001" i="2"/>
  <c r="M3073" i="2"/>
  <c r="M3270" i="2"/>
  <c r="M3269" i="2"/>
  <c r="M3551" i="2"/>
  <c r="M3676" i="2"/>
  <c r="M3702" i="2"/>
  <c r="M4590" i="2"/>
  <c r="M4591" i="2"/>
  <c r="M5260" i="2"/>
  <c r="M964" i="2"/>
  <c r="M986" i="2"/>
  <c r="M1008" i="2"/>
  <c r="M1362" i="2"/>
  <c r="M1370" i="2"/>
  <c r="M1377" i="2"/>
  <c r="M1385" i="2"/>
  <c r="M1451" i="2"/>
  <c r="M1693" i="2"/>
  <c r="M1743" i="2"/>
  <c r="M1751" i="2"/>
  <c r="M2316" i="2"/>
  <c r="M2421" i="2"/>
  <c r="M2431" i="2"/>
  <c r="M2451" i="2"/>
  <c r="M2801" i="2"/>
  <c r="M2993" i="2"/>
  <c r="M3513" i="2"/>
  <c r="M3531" i="2"/>
  <c r="M50" i="2"/>
  <c r="M107" i="2"/>
  <c r="M127" i="2"/>
  <c r="M146" i="2"/>
  <c r="M156" i="2"/>
  <c r="M195" i="2"/>
  <c r="M205" i="2"/>
  <c r="M215" i="2"/>
  <c r="M234" i="2"/>
  <c r="M244" i="2"/>
  <c r="M283" i="2"/>
  <c r="M303" i="2"/>
  <c r="M322" i="2"/>
  <c r="M332" i="2"/>
  <c r="M371" i="2"/>
  <c r="M381" i="2"/>
  <c r="M391" i="2"/>
  <c r="M410" i="2"/>
  <c r="M420" i="2"/>
  <c r="M459" i="2"/>
  <c r="M479" i="2"/>
  <c r="M488" i="2"/>
  <c r="M514" i="2"/>
  <c r="M550" i="2"/>
  <c r="M576" i="2"/>
  <c r="M602" i="2"/>
  <c r="M620" i="2"/>
  <c r="M642" i="2"/>
  <c r="M664" i="2"/>
  <c r="M686" i="2"/>
  <c r="M708" i="2"/>
  <c r="M730" i="2"/>
  <c r="M752" i="2"/>
  <c r="M774" i="2"/>
  <c r="M796" i="2"/>
  <c r="M818" i="2"/>
  <c r="M840" i="2"/>
  <c r="M862" i="2"/>
  <c r="M884" i="2"/>
  <c r="M906" i="2"/>
  <c r="M928" i="2"/>
  <c r="M950" i="2"/>
  <c r="M972" i="2"/>
  <c r="M994" i="2"/>
  <c r="M1016" i="2"/>
  <c r="M1038" i="2"/>
  <c r="M1060" i="2"/>
  <c r="M1082" i="2"/>
  <c r="M1104" i="2"/>
  <c r="M1126" i="2"/>
  <c r="M1148" i="2"/>
  <c r="M1170" i="2"/>
  <c r="M1192" i="2"/>
  <c r="M1214" i="2"/>
  <c r="M1236" i="2"/>
  <c r="M1258" i="2"/>
  <c r="M1280" i="2"/>
  <c r="M1302" i="2"/>
  <c r="M1324" i="2"/>
  <c r="M1378" i="2"/>
  <c r="M1386" i="2"/>
  <c r="M1502" i="2"/>
  <c r="M1503" i="2"/>
  <c r="M1544" i="2"/>
  <c r="M1552" i="2"/>
  <c r="M1560" i="2"/>
  <c r="M1569" i="2"/>
  <c r="M1627" i="2"/>
  <c r="M1744" i="2"/>
  <c r="M1786" i="2"/>
  <c r="M1794" i="2"/>
  <c r="M1802" i="2"/>
  <c r="M1811" i="2"/>
  <c r="M1869" i="2"/>
  <c r="M1928" i="2"/>
  <c r="M1987" i="2"/>
  <c r="M1996" i="2"/>
  <c r="M2049" i="2"/>
  <c r="M2175" i="2"/>
  <c r="M2205" i="2"/>
  <c r="M2235" i="2"/>
  <c r="M2275" i="2"/>
  <c r="M2285" i="2"/>
  <c r="M2391" i="2"/>
  <c r="M2714" i="2"/>
  <c r="M2715" i="2"/>
  <c r="M2751" i="2"/>
  <c r="M3255" i="2"/>
  <c r="M3514" i="2"/>
  <c r="M3601" i="2"/>
  <c r="M3602" i="2"/>
  <c r="M25" i="2"/>
  <c r="M30" i="2"/>
  <c r="M45" i="2"/>
  <c r="M98" i="2"/>
  <c r="M186" i="2"/>
  <c r="M196" i="2"/>
  <c r="M274" i="2"/>
  <c r="M362" i="2"/>
  <c r="M411" i="2"/>
  <c r="M450" i="2"/>
  <c r="M506" i="2"/>
  <c r="M542" i="2"/>
  <c r="M568" i="2"/>
  <c r="M594" i="2"/>
  <c r="M628" i="2"/>
  <c r="M650" i="2"/>
  <c r="M672" i="2"/>
  <c r="M694" i="2"/>
  <c r="M716" i="2"/>
  <c r="M738" i="2"/>
  <c r="M760" i="2"/>
  <c r="M782" i="2"/>
  <c r="M804" i="2"/>
  <c r="M826" i="2"/>
  <c r="M848" i="2"/>
  <c r="M870" i="2"/>
  <c r="M892" i="2"/>
  <c r="M914" i="2"/>
  <c r="M936" i="2"/>
  <c r="M958" i="2"/>
  <c r="M965" i="2"/>
  <c r="M980" i="2"/>
  <c r="M987" i="2"/>
  <c r="M1002" i="2"/>
  <c r="M1009" i="2"/>
  <c r="M1024" i="2"/>
  <c r="M1046" i="2"/>
  <c r="M1068" i="2"/>
  <c r="M1090" i="2"/>
  <c r="M1112" i="2"/>
  <c r="M1134" i="2"/>
  <c r="M1141" i="2"/>
  <c r="M1156" i="2"/>
  <c r="M1178" i="2"/>
  <c r="M1200" i="2"/>
  <c r="M1222" i="2"/>
  <c r="M1244" i="2"/>
  <c r="M1266" i="2"/>
  <c r="M1288" i="2"/>
  <c r="M1295" i="2"/>
  <c r="M1310" i="2"/>
  <c r="M1317" i="2"/>
  <c r="M1332" i="2"/>
  <c r="M1340" i="2"/>
  <c r="M1348" i="2"/>
  <c r="M1371" i="2"/>
  <c r="M1419" i="2"/>
  <c r="M1427" i="2"/>
  <c r="M1436" i="2"/>
  <c r="M1437" i="2"/>
  <c r="M1478" i="2"/>
  <c r="M1486" i="2"/>
  <c r="M1494" i="2"/>
  <c r="M1561" i="2"/>
  <c r="M1661" i="2"/>
  <c r="M1669" i="2"/>
  <c r="M1678" i="2"/>
  <c r="M1720" i="2"/>
  <c r="M1728" i="2"/>
  <c r="M1736" i="2"/>
  <c r="M1745" i="2"/>
  <c r="M1803" i="2"/>
  <c r="M1903" i="2"/>
  <c r="M1911" i="2"/>
  <c r="M1920" i="2"/>
  <c r="M1929" i="2"/>
  <c r="M2226" i="2"/>
  <c r="M2266" i="2"/>
  <c r="M2734" i="2"/>
  <c r="M2793" i="2"/>
  <c r="M2977" i="2"/>
  <c r="M3220" i="2"/>
  <c r="M3221" i="2"/>
  <c r="M3248" i="2"/>
  <c r="M3249" i="2"/>
  <c r="M3484" i="2"/>
  <c r="M3495" i="2"/>
  <c r="M3505" i="2"/>
  <c r="M52" i="2"/>
  <c r="M90" i="2"/>
  <c r="M119" i="2"/>
  <c r="M138" i="2"/>
  <c r="M148" i="2"/>
  <c r="M187" i="2"/>
  <c r="M226" i="2"/>
  <c r="M236" i="2"/>
  <c r="M275" i="2"/>
  <c r="M285" i="2"/>
  <c r="M295" i="2"/>
  <c r="M314" i="2"/>
  <c r="M324" i="2"/>
  <c r="M363" i="2"/>
  <c r="M383" i="2"/>
  <c r="M402" i="2"/>
  <c r="M412" i="2"/>
  <c r="M451" i="2"/>
  <c r="M461" i="2"/>
  <c r="M471" i="2"/>
  <c r="M498" i="2"/>
  <c r="M534" i="2"/>
  <c r="M560" i="2"/>
  <c r="M586" i="2"/>
  <c r="M636" i="2"/>
  <c r="M658" i="2"/>
  <c r="M680" i="2"/>
  <c r="M702" i="2"/>
  <c r="M724" i="2"/>
  <c r="M746" i="2"/>
  <c r="M768" i="2"/>
  <c r="M790" i="2"/>
  <c r="M812" i="2"/>
  <c r="M834" i="2"/>
  <c r="M856" i="2"/>
  <c r="M878" i="2"/>
  <c r="M900" i="2"/>
  <c r="M922" i="2"/>
  <c r="M944" i="2"/>
  <c r="M966" i="2"/>
  <c r="M988" i="2"/>
  <c r="M1010" i="2"/>
  <c r="M1032" i="2"/>
  <c r="M1054" i="2"/>
  <c r="M1076" i="2"/>
  <c r="M1098" i="2"/>
  <c r="M1120" i="2"/>
  <c r="M1142" i="2"/>
  <c r="M1164" i="2"/>
  <c r="M1186" i="2"/>
  <c r="M1208" i="2"/>
  <c r="M1230" i="2"/>
  <c r="M1252" i="2"/>
  <c r="M1274" i="2"/>
  <c r="M1296" i="2"/>
  <c r="M1318" i="2"/>
  <c r="M1356" i="2"/>
  <c r="M1364" i="2"/>
  <c r="M1412" i="2"/>
  <c r="M1420" i="2"/>
  <c r="M1428" i="2"/>
  <c r="M1495" i="2"/>
  <c r="M1612" i="2"/>
  <c r="M1654" i="2"/>
  <c r="M1662" i="2"/>
  <c r="M1670" i="2"/>
  <c r="M1679" i="2"/>
  <c r="M1737" i="2"/>
  <c r="M1854" i="2"/>
  <c r="M1896" i="2"/>
  <c r="M1904" i="2"/>
  <c r="M1912" i="2"/>
  <c r="M1921" i="2"/>
  <c r="M1980" i="2"/>
  <c r="M2009" i="2"/>
  <c r="M2155" i="2"/>
  <c r="M2186" i="2"/>
  <c r="M2196" i="2"/>
  <c r="M2207" i="2"/>
  <c r="M2227" i="2"/>
  <c r="M2237" i="2"/>
  <c r="M2267" i="2"/>
  <c r="M2277" i="2"/>
  <c r="M2287" i="2"/>
  <c r="M2393" i="2"/>
  <c r="M2706" i="2"/>
  <c r="M2735" i="2"/>
  <c r="M2969" i="2"/>
  <c r="M3300" i="2"/>
  <c r="M3299" i="2"/>
  <c r="M32" i="2"/>
  <c r="M41" i="2"/>
  <c r="M51" i="2"/>
  <c r="M139" i="2"/>
  <c r="M178" i="2"/>
  <c r="M266" i="2"/>
  <c r="M276" i="2"/>
  <c r="M315" i="2"/>
  <c r="M354" i="2"/>
  <c r="M442" i="2"/>
  <c r="M490" i="2"/>
  <c r="M526" i="2"/>
  <c r="M543" i="2"/>
  <c r="M552" i="2"/>
  <c r="M578" i="2"/>
  <c r="M614" i="2"/>
  <c r="M622" i="2"/>
  <c r="M629" i="2"/>
  <c r="M644" i="2"/>
  <c r="M666" i="2"/>
  <c r="M688" i="2"/>
  <c r="M710" i="2"/>
  <c r="M732" i="2"/>
  <c r="M754" i="2"/>
  <c r="M776" i="2"/>
  <c r="M798" i="2"/>
  <c r="M820" i="2"/>
  <c r="M842" i="2"/>
  <c r="M864" i="2"/>
  <c r="M886" i="2"/>
  <c r="M908" i="2"/>
  <c r="M930" i="2"/>
  <c r="M952" i="2"/>
  <c r="M974" i="2"/>
  <c r="M996" i="2"/>
  <c r="M1018" i="2"/>
  <c r="M1040" i="2"/>
  <c r="M1062" i="2"/>
  <c r="M1084" i="2"/>
  <c r="M1106" i="2"/>
  <c r="M1128" i="2"/>
  <c r="M1150" i="2"/>
  <c r="M1172" i="2"/>
  <c r="M1194" i="2"/>
  <c r="M1216" i="2"/>
  <c r="M1238" i="2"/>
  <c r="M1260" i="2"/>
  <c r="M1282" i="2"/>
  <c r="M1304" i="2"/>
  <c r="M1326" i="2"/>
  <c r="M1357" i="2"/>
  <c r="M1365" i="2"/>
  <c r="M1404" i="2"/>
  <c r="M1429" i="2"/>
  <c r="M1546" i="2"/>
  <c r="M1588" i="2"/>
  <c r="M1596" i="2"/>
  <c r="M1604" i="2"/>
  <c r="M1613" i="2"/>
  <c r="M1671" i="2"/>
  <c r="M1788" i="2"/>
  <c r="M1830" i="2"/>
  <c r="M1838" i="2"/>
  <c r="M1846" i="2"/>
  <c r="M1855" i="2"/>
  <c r="M1913" i="2"/>
  <c r="M1964" i="2"/>
  <c r="M1981" i="2"/>
  <c r="M1989" i="2"/>
  <c r="M2156" i="2"/>
  <c r="M2167" i="2"/>
  <c r="M2187" i="2"/>
  <c r="M2197" i="2"/>
  <c r="M2218" i="2"/>
  <c r="M2228" i="2"/>
  <c r="M2698" i="2"/>
  <c r="M2707" i="2"/>
  <c r="M2726" i="2"/>
  <c r="M2727" i="2"/>
  <c r="M3147" i="2"/>
  <c r="M3204" i="2"/>
  <c r="M2592" i="2"/>
  <c r="M2593" i="2"/>
  <c r="M2778" i="2"/>
  <c r="M2779" i="2"/>
  <c r="M3154" i="2"/>
  <c r="M3155" i="2"/>
  <c r="M2411" i="2"/>
  <c r="M2442" i="2"/>
  <c r="M2452" i="2"/>
  <c r="M2718" i="2"/>
  <c r="M2719" i="2"/>
  <c r="M2934" i="2"/>
  <c r="M2935" i="2"/>
  <c r="M3064" i="2"/>
  <c r="M3080" i="2"/>
  <c r="M3088" i="2"/>
  <c r="M3089" i="2"/>
  <c r="M3196" i="2"/>
  <c r="M3212" i="2"/>
  <c r="M1400" i="2"/>
  <c r="M1422" i="2"/>
  <c r="M1444" i="2"/>
  <c r="M1466" i="2"/>
  <c r="M1488" i="2"/>
  <c r="M1510" i="2"/>
  <c r="M1532" i="2"/>
  <c r="M1554" i="2"/>
  <c r="M1576" i="2"/>
  <c r="M1598" i="2"/>
  <c r="M1620" i="2"/>
  <c r="M1642" i="2"/>
  <c r="M1664" i="2"/>
  <c r="M1686" i="2"/>
  <c r="M1708" i="2"/>
  <c r="M1730" i="2"/>
  <c r="M1752" i="2"/>
  <c r="M1774" i="2"/>
  <c r="M1796" i="2"/>
  <c r="M1818" i="2"/>
  <c r="M1840" i="2"/>
  <c r="M1862" i="2"/>
  <c r="M1884" i="2"/>
  <c r="M1906" i="2"/>
  <c r="M1936" i="2"/>
  <c r="M1944" i="2"/>
  <c r="M1959" i="2"/>
  <c r="M1999" i="2"/>
  <c r="M2028" i="2"/>
  <c r="M2039" i="2"/>
  <c r="M2058" i="2"/>
  <c r="M2079" i="2"/>
  <c r="M2098" i="2"/>
  <c r="M2108" i="2"/>
  <c r="M2119" i="2"/>
  <c r="M2139" i="2"/>
  <c r="M2149" i="2"/>
  <c r="M2179" i="2"/>
  <c r="M2189" i="2"/>
  <c r="M2199" i="2"/>
  <c r="M2210" i="2"/>
  <c r="M2371" i="2"/>
  <c r="M2402" i="2"/>
  <c r="M2412" i="2"/>
  <c r="M2423" i="2"/>
  <c r="M2433" i="2"/>
  <c r="M2646" i="2"/>
  <c r="M2663" i="2"/>
  <c r="M2802" i="2"/>
  <c r="M2803" i="2"/>
  <c r="M2910" i="2"/>
  <c r="M2926" i="2"/>
  <c r="M3081" i="2"/>
  <c r="M3213" i="2"/>
  <c r="M3309" i="2"/>
  <c r="M4346" i="2"/>
  <c r="M4347" i="2"/>
  <c r="M4389" i="2"/>
  <c r="M4411" i="2"/>
  <c r="M4433" i="2"/>
  <c r="M4477" i="2"/>
  <c r="M1430" i="2"/>
  <c r="M1452" i="2"/>
  <c r="M1474" i="2"/>
  <c r="M1496" i="2"/>
  <c r="M1518" i="2"/>
  <c r="M1540" i="2"/>
  <c r="M1562" i="2"/>
  <c r="M1584" i="2"/>
  <c r="M1606" i="2"/>
  <c r="M1628" i="2"/>
  <c r="M1650" i="2"/>
  <c r="M1672" i="2"/>
  <c r="M1694" i="2"/>
  <c r="M1716" i="2"/>
  <c r="M1738" i="2"/>
  <c r="M1760" i="2"/>
  <c r="M1782" i="2"/>
  <c r="M1804" i="2"/>
  <c r="M1826" i="2"/>
  <c r="M1848" i="2"/>
  <c r="M1870" i="2"/>
  <c r="M1892" i="2"/>
  <c r="M1914" i="2"/>
  <c r="M1922" i="2"/>
  <c r="M1937" i="2"/>
  <c r="M1960" i="2"/>
  <c r="M2019" i="2"/>
  <c r="M2029" i="2"/>
  <c r="M2059" i="2"/>
  <c r="M2099" i="2"/>
  <c r="M2109" i="2"/>
  <c r="M2130" i="2"/>
  <c r="M2140" i="2"/>
  <c r="M2362" i="2"/>
  <c r="M2383" i="2"/>
  <c r="M2683" i="2"/>
  <c r="M2785" i="2"/>
  <c r="M2794" i="2"/>
  <c r="M2919" i="2"/>
  <c r="M3022" i="2"/>
  <c r="M3023" i="2"/>
  <c r="M3049" i="2"/>
  <c r="M3057" i="2"/>
  <c r="M3065" i="2"/>
  <c r="M3197" i="2"/>
  <c r="M3847" i="2"/>
  <c r="M4379" i="2"/>
  <c r="M1350" i="2"/>
  <c r="M1372" i="2"/>
  <c r="M1394" i="2"/>
  <c r="M1416" i="2"/>
  <c r="M1438" i="2"/>
  <c r="M1460" i="2"/>
  <c r="M1482" i="2"/>
  <c r="M1504" i="2"/>
  <c r="M1526" i="2"/>
  <c r="M1548" i="2"/>
  <c r="M1570" i="2"/>
  <c r="M1592" i="2"/>
  <c r="M1614" i="2"/>
  <c r="M1636" i="2"/>
  <c r="M1658" i="2"/>
  <c r="M1680" i="2"/>
  <c r="M1702" i="2"/>
  <c r="M1724" i="2"/>
  <c r="M1746" i="2"/>
  <c r="M1768" i="2"/>
  <c r="M1790" i="2"/>
  <c r="M1812" i="2"/>
  <c r="M1834" i="2"/>
  <c r="M1856" i="2"/>
  <c r="M1878" i="2"/>
  <c r="M1900" i="2"/>
  <c r="M1915" i="2"/>
  <c r="M1938" i="2"/>
  <c r="M1945" i="2"/>
  <c r="M1984" i="2"/>
  <c r="M2010" i="2"/>
  <c r="M2020" i="2"/>
  <c r="M2050" i="2"/>
  <c r="M2060" i="2"/>
  <c r="M2071" i="2"/>
  <c r="M2090" i="2"/>
  <c r="M2100" i="2"/>
  <c r="M2121" i="2"/>
  <c r="M2292" i="2"/>
  <c r="M2303" i="2"/>
  <c r="M2363" i="2"/>
  <c r="M2373" i="2"/>
  <c r="M2786" i="2"/>
  <c r="M2795" i="2"/>
  <c r="M3050" i="2"/>
  <c r="M3051" i="2"/>
  <c r="M3189" i="2"/>
  <c r="M3303" i="2"/>
  <c r="M3302" i="2"/>
  <c r="M3833" i="2"/>
  <c r="M4327" i="2"/>
  <c r="M1358" i="2"/>
  <c r="M1380" i="2"/>
  <c r="M1402" i="2"/>
  <c r="M1424" i="2"/>
  <c r="M1446" i="2"/>
  <c r="M1468" i="2"/>
  <c r="M1490" i="2"/>
  <c r="M1512" i="2"/>
  <c r="M1534" i="2"/>
  <c r="M1556" i="2"/>
  <c r="M1578" i="2"/>
  <c r="M1600" i="2"/>
  <c r="M1622" i="2"/>
  <c r="M1644" i="2"/>
  <c r="M1666" i="2"/>
  <c r="M1688" i="2"/>
  <c r="M1710" i="2"/>
  <c r="M1732" i="2"/>
  <c r="M1754" i="2"/>
  <c r="M1776" i="2"/>
  <c r="M1798" i="2"/>
  <c r="M1820" i="2"/>
  <c r="M1842" i="2"/>
  <c r="M1864" i="2"/>
  <c r="M1886" i="2"/>
  <c r="M1908" i="2"/>
  <c r="M1916" i="2"/>
  <c r="M1923" i="2"/>
  <c r="M1976" i="2"/>
  <c r="M1992" i="2"/>
  <c r="M2011" i="2"/>
  <c r="M2031" i="2"/>
  <c r="M2051" i="2"/>
  <c r="M2061" i="2"/>
  <c r="M2091" i="2"/>
  <c r="M2111" i="2"/>
  <c r="M2122" i="2"/>
  <c r="M2243" i="2"/>
  <c r="M2253" i="2"/>
  <c r="M2263" i="2"/>
  <c r="M2293" i="2"/>
  <c r="M2323" i="2"/>
  <c r="M2354" i="2"/>
  <c r="M2364" i="2"/>
  <c r="M2582" i="2"/>
  <c r="M2601" i="2"/>
  <c r="M2648" i="2"/>
  <c r="M2649" i="2"/>
  <c r="M2675" i="2"/>
  <c r="M2758" i="2"/>
  <c r="M2759" i="2"/>
  <c r="M2787" i="2"/>
  <c r="M2868" i="2"/>
  <c r="M2869" i="2"/>
  <c r="M2896" i="2"/>
  <c r="M2904" i="2"/>
  <c r="M2912" i="2"/>
  <c r="M2913" i="2"/>
  <c r="M3015" i="2"/>
  <c r="M3793" i="2"/>
  <c r="M2626" i="2"/>
  <c r="M2627" i="2"/>
  <c r="M2824" i="2"/>
  <c r="M2825" i="2"/>
  <c r="M2956" i="2"/>
  <c r="M2957" i="2"/>
  <c r="M3110" i="2"/>
  <c r="M3111" i="2"/>
  <c r="M3176" i="2"/>
  <c r="M3177" i="2"/>
  <c r="M3496" i="2"/>
  <c r="M3506" i="2"/>
  <c r="M3593" i="2"/>
  <c r="M3594" i="2"/>
  <c r="M3659" i="2"/>
  <c r="M3668" i="2"/>
  <c r="M3842" i="2"/>
  <c r="M4337" i="2"/>
  <c r="M1972" i="2"/>
  <c r="M1994" i="2"/>
  <c r="M2004" i="2"/>
  <c r="M2043" i="2"/>
  <c r="M2063" i="2"/>
  <c r="M2082" i="2"/>
  <c r="M2092" i="2"/>
  <c r="M2131" i="2"/>
  <c r="M2151" i="2"/>
  <c r="M2170" i="2"/>
  <c r="M2180" i="2"/>
  <c r="M2219" i="2"/>
  <c r="M2229" i="2"/>
  <c r="M2239" i="2"/>
  <c r="M2258" i="2"/>
  <c r="M2268" i="2"/>
  <c r="M2307" i="2"/>
  <c r="M2327" i="2"/>
  <c r="M2346" i="2"/>
  <c r="M2356" i="2"/>
  <c r="M2435" i="2"/>
  <c r="M2445" i="2"/>
  <c r="M2455" i="2"/>
  <c r="M2527" i="2"/>
  <c r="M2632" i="2"/>
  <c r="M2640" i="2"/>
  <c r="M2692" i="2"/>
  <c r="M2693" i="2"/>
  <c r="M2830" i="2"/>
  <c r="M2838" i="2"/>
  <c r="M2846" i="2"/>
  <c r="M2847" i="2"/>
  <c r="M2905" i="2"/>
  <c r="M2962" i="2"/>
  <c r="M3042" i="2"/>
  <c r="M3058" i="2"/>
  <c r="M3066" i="2"/>
  <c r="M3067" i="2"/>
  <c r="M3116" i="2"/>
  <c r="M3182" i="2"/>
  <c r="M3198" i="2"/>
  <c r="M3199" i="2"/>
  <c r="M3240" i="2"/>
  <c r="M3294" i="2"/>
  <c r="M3475" i="2"/>
  <c r="M3660" i="2"/>
  <c r="M3750" i="2"/>
  <c r="M3827" i="2"/>
  <c r="M4319" i="2"/>
  <c r="M5230" i="2"/>
  <c r="M2298" i="2"/>
  <c r="M2546" i="2"/>
  <c r="M2566" i="2"/>
  <c r="M2567" i="2"/>
  <c r="M2624" i="2"/>
  <c r="M2676" i="2"/>
  <c r="M2684" i="2"/>
  <c r="M2736" i="2"/>
  <c r="M2737" i="2"/>
  <c r="M2822" i="2"/>
  <c r="M2954" i="2"/>
  <c r="M2970" i="2"/>
  <c r="M2978" i="2"/>
  <c r="M2979" i="2"/>
  <c r="M3108" i="2"/>
  <c r="M3124" i="2"/>
  <c r="M3132" i="2"/>
  <c r="M3133" i="2"/>
  <c r="M3174" i="2"/>
  <c r="M3190" i="2"/>
  <c r="M3288" i="2"/>
  <c r="M3651" i="2"/>
  <c r="M3652" i="2"/>
  <c r="M5021" i="2"/>
  <c r="M5022" i="2"/>
  <c r="M2123" i="2"/>
  <c r="M2143" i="2"/>
  <c r="M2172" i="2"/>
  <c r="M2211" i="2"/>
  <c r="M2221" i="2"/>
  <c r="M2231" i="2"/>
  <c r="M2260" i="2"/>
  <c r="M2299" i="2"/>
  <c r="M2309" i="2"/>
  <c r="M2319" i="2"/>
  <c r="M2348" i="2"/>
  <c r="M2387" i="2"/>
  <c r="M2397" i="2"/>
  <c r="M2407" i="2"/>
  <c r="M2437" i="2"/>
  <c r="M2447" i="2"/>
  <c r="M2507" i="2"/>
  <c r="M2598" i="2"/>
  <c r="M2685" i="2"/>
  <c r="M2780" i="2"/>
  <c r="M2781" i="2"/>
  <c r="M2890" i="2"/>
  <c r="M2891" i="2"/>
  <c r="M2971" i="2"/>
  <c r="M3125" i="2"/>
  <c r="M3191" i="2"/>
  <c r="M3289" i="2"/>
  <c r="M3297" i="2"/>
  <c r="M3296" i="2"/>
  <c r="M3362" i="2"/>
  <c r="M3643" i="2"/>
  <c r="M3644" i="2"/>
  <c r="M4013" i="2"/>
  <c r="M4033" i="2"/>
  <c r="M4159" i="2"/>
  <c r="M4991" i="2"/>
  <c r="M5012" i="2"/>
  <c r="M5118" i="2"/>
  <c r="M1930" i="2"/>
  <c r="M1952" i="2"/>
  <c r="M1974" i="2"/>
  <c r="M1997" i="2"/>
  <c r="M2007" i="2"/>
  <c r="M2026" i="2"/>
  <c r="M2036" i="2"/>
  <c r="M2075" i="2"/>
  <c r="M2095" i="2"/>
  <c r="M2114" i="2"/>
  <c r="M2124" i="2"/>
  <c r="M2163" i="2"/>
  <c r="M2173" i="2"/>
  <c r="M2183" i="2"/>
  <c r="M2202" i="2"/>
  <c r="M2212" i="2"/>
  <c r="M2251" i="2"/>
  <c r="M2261" i="2"/>
  <c r="M2271" i="2"/>
  <c r="M2290" i="2"/>
  <c r="M2300" i="2"/>
  <c r="M2339" i="2"/>
  <c r="M2359" i="2"/>
  <c r="M2378" i="2"/>
  <c r="M2388" i="2"/>
  <c r="M2427" i="2"/>
  <c r="M2467" i="2"/>
  <c r="M2508" i="2"/>
  <c r="M2519" i="2"/>
  <c r="M2538" i="2"/>
  <c r="M2548" i="2"/>
  <c r="M2608" i="2"/>
  <c r="M2712" i="2"/>
  <c r="M2729" i="2"/>
  <c r="M2764" i="2"/>
  <c r="M2772" i="2"/>
  <c r="M2866" i="2"/>
  <c r="M2883" i="2"/>
  <c r="M2940" i="2"/>
  <c r="M3020" i="2"/>
  <c r="M3036" i="2"/>
  <c r="M3044" i="2"/>
  <c r="M3045" i="2"/>
  <c r="M3226" i="2"/>
  <c r="M3242" i="2"/>
  <c r="M3243" i="2"/>
  <c r="M3331" i="2"/>
  <c r="M3352" i="2"/>
  <c r="M3635" i="2"/>
  <c r="M3636" i="2"/>
  <c r="M3742" i="2"/>
  <c r="M3815" i="2"/>
  <c r="M3992" i="2"/>
  <c r="M4024" i="2"/>
  <c r="M4055" i="2"/>
  <c r="M4804" i="2"/>
  <c r="M4824" i="2"/>
  <c r="M2476" i="2"/>
  <c r="M2515" i="2"/>
  <c r="M2569" i="2"/>
  <c r="M2644" i="2"/>
  <c r="M2666" i="2"/>
  <c r="M2688" i="2"/>
  <c r="M2710" i="2"/>
  <c r="M2732" i="2"/>
  <c r="M2754" i="2"/>
  <c r="M2776" i="2"/>
  <c r="M2820" i="2"/>
  <c r="M2842" i="2"/>
  <c r="M2886" i="2"/>
  <c r="M2908" i="2"/>
  <c r="M2930" i="2"/>
  <c r="M2952" i="2"/>
  <c r="M2974" i="2"/>
  <c r="M2996" i="2"/>
  <c r="M3018" i="2"/>
  <c r="M3040" i="2"/>
  <c r="M3062" i="2"/>
  <c r="M3084" i="2"/>
  <c r="M3106" i="2"/>
  <c r="M3128" i="2"/>
  <c r="M3150" i="2"/>
  <c r="M3172" i="2"/>
  <c r="M3194" i="2"/>
  <c r="M3216" i="2"/>
  <c r="M3238" i="2"/>
  <c r="M3305" i="2"/>
  <c r="M3348" i="2"/>
  <c r="M3379" i="2"/>
  <c r="M3400" i="2"/>
  <c r="M3420" i="2"/>
  <c r="M3440" i="2"/>
  <c r="M3547" i="2"/>
  <c r="M3573" i="2"/>
  <c r="M3615" i="2"/>
  <c r="M3623" i="2"/>
  <c r="M3631" i="2"/>
  <c r="M3640" i="2"/>
  <c r="M3673" i="2"/>
  <c r="M3698" i="2"/>
  <c r="M5461" i="2"/>
  <c r="M5472" i="2"/>
  <c r="M5462" i="2"/>
  <c r="M5473" i="2"/>
  <c r="M5484" i="2"/>
  <c r="M3523" i="2"/>
  <c r="M3552" i="2"/>
  <c r="M3585" i="2"/>
  <c r="M3610" i="2"/>
  <c r="M3727" i="2"/>
  <c r="M3769" i="2"/>
  <c r="M3777" i="2"/>
  <c r="M3785" i="2"/>
  <c r="M3794" i="2"/>
  <c r="M3821" i="2"/>
  <c r="M3855" i="2"/>
  <c r="M3869" i="2"/>
  <c r="M3993" i="2"/>
  <c r="M4015" i="2"/>
  <c r="M4309" i="2"/>
  <c r="M4328" i="2"/>
  <c r="M4360" i="2"/>
  <c r="M4776" i="2"/>
  <c r="M4951" i="2"/>
  <c r="M5002" i="2"/>
  <c r="M5108" i="2"/>
  <c r="M5137" i="2"/>
  <c r="M5158" i="2"/>
  <c r="M5379" i="2"/>
  <c r="M5422" i="2"/>
  <c r="M5423" i="2"/>
  <c r="M3476" i="2"/>
  <c r="M3497" i="2"/>
  <c r="M3515" i="2"/>
  <c r="M3661" i="2"/>
  <c r="M3703" i="2"/>
  <c r="M3711" i="2"/>
  <c r="M3719" i="2"/>
  <c r="M3761" i="2"/>
  <c r="M3786" i="2"/>
  <c r="M3808" i="2"/>
  <c r="M3822" i="2"/>
  <c r="M4694" i="2"/>
  <c r="M4766" i="2"/>
  <c r="M4952" i="2"/>
  <c r="M5138" i="2"/>
  <c r="M5148" i="2"/>
  <c r="M2394" i="2"/>
  <c r="M2404" i="2"/>
  <c r="M2443" i="2"/>
  <c r="M2453" i="2"/>
  <c r="M2463" i="2"/>
  <c r="M2482" i="2"/>
  <c r="M2492" i="2"/>
  <c r="M2531" i="2"/>
  <c r="M2540" i="2"/>
  <c r="M2558" i="2"/>
  <c r="M2584" i="2"/>
  <c r="M2610" i="2"/>
  <c r="M2634" i="2"/>
  <c r="M2656" i="2"/>
  <c r="M2678" i="2"/>
  <c r="M2700" i="2"/>
  <c r="M2722" i="2"/>
  <c r="M2744" i="2"/>
  <c r="M2766" i="2"/>
  <c r="M2788" i="2"/>
  <c r="M2810" i="2"/>
  <c r="M2832" i="2"/>
  <c r="M2854" i="2"/>
  <c r="M2876" i="2"/>
  <c r="M2898" i="2"/>
  <c r="M2920" i="2"/>
  <c r="M2942" i="2"/>
  <c r="M2964" i="2"/>
  <c r="M2986" i="2"/>
  <c r="M3008" i="2"/>
  <c r="M3030" i="2"/>
  <c r="M3052" i="2"/>
  <c r="M3074" i="2"/>
  <c r="M3096" i="2"/>
  <c r="M3118" i="2"/>
  <c r="M3140" i="2"/>
  <c r="M3162" i="2"/>
  <c r="M3184" i="2"/>
  <c r="M3206" i="2"/>
  <c r="M3228" i="2"/>
  <c r="M3256" i="2"/>
  <c r="M3316" i="2"/>
  <c r="M3396" i="2"/>
  <c r="M3436" i="2"/>
  <c r="M3467" i="2"/>
  <c r="M3488" i="2"/>
  <c r="M3498" i="2"/>
  <c r="M3595" i="2"/>
  <c r="M3637" i="2"/>
  <c r="M3645" i="2"/>
  <c r="M3653" i="2"/>
  <c r="M3662" i="2"/>
  <c r="M3695" i="2"/>
  <c r="M3720" i="2"/>
  <c r="M3849" i="2"/>
  <c r="M3870" i="2"/>
  <c r="M3888" i="2"/>
  <c r="M4272" i="2"/>
  <c r="M4282" i="2"/>
  <c r="M4301" i="2"/>
  <c r="M4311" i="2"/>
  <c r="M4665" i="2"/>
  <c r="M4704" i="2"/>
  <c r="M4943" i="2"/>
  <c r="M5110" i="2"/>
  <c r="M5381" i="2"/>
  <c r="M2522" i="2"/>
  <c r="M2576" i="2"/>
  <c r="M2602" i="2"/>
  <c r="M2642" i="2"/>
  <c r="M2664" i="2"/>
  <c r="M2686" i="2"/>
  <c r="M2708" i="2"/>
  <c r="M2730" i="2"/>
  <c r="M2752" i="2"/>
  <c r="M2774" i="2"/>
  <c r="M2796" i="2"/>
  <c r="M2818" i="2"/>
  <c r="M2840" i="2"/>
  <c r="M2862" i="2"/>
  <c r="M2884" i="2"/>
  <c r="M2906" i="2"/>
  <c r="M2928" i="2"/>
  <c r="M2950" i="2"/>
  <c r="M2972" i="2"/>
  <c r="M2994" i="2"/>
  <c r="M3016" i="2"/>
  <c r="M3038" i="2"/>
  <c r="M3060" i="2"/>
  <c r="M3082" i="2"/>
  <c r="M3104" i="2"/>
  <c r="M3126" i="2"/>
  <c r="M3148" i="2"/>
  <c r="M3170" i="2"/>
  <c r="M3192" i="2"/>
  <c r="M3214" i="2"/>
  <c r="M3236" i="2"/>
  <c r="M3283" i="2"/>
  <c r="M3310" i="2"/>
  <c r="M3427" i="2"/>
  <c r="M3571" i="2"/>
  <c r="M3579" i="2"/>
  <c r="M3587" i="2"/>
  <c r="M3629" i="2"/>
  <c r="M3704" i="2"/>
  <c r="M3712" i="2"/>
  <c r="M3746" i="2"/>
  <c r="M3754" i="2"/>
  <c r="M3762" i="2"/>
  <c r="M3771" i="2"/>
  <c r="M3816" i="2"/>
  <c r="M3843" i="2"/>
  <c r="M4638" i="2"/>
  <c r="M4647" i="2"/>
  <c r="M5100" i="2"/>
  <c r="M2523" i="2"/>
  <c r="M2542" i="2"/>
  <c r="M2612" i="2"/>
  <c r="M3844" i="2"/>
  <c r="M4213" i="2"/>
  <c r="M4274" i="2"/>
  <c r="M4494" i="2"/>
  <c r="M4576" i="2"/>
  <c r="M4639" i="2"/>
  <c r="M5070" i="2"/>
  <c r="M5298" i="2"/>
  <c r="M5308" i="2"/>
  <c r="M2560" i="2"/>
  <c r="M2586" i="2"/>
  <c r="M2604" i="2"/>
  <c r="M2636" i="2"/>
  <c r="M2658" i="2"/>
  <c r="M2680" i="2"/>
  <c r="M2702" i="2"/>
  <c r="M2724" i="2"/>
  <c r="M2746" i="2"/>
  <c r="M2768" i="2"/>
  <c r="M2856" i="2"/>
  <c r="M2863" i="2"/>
  <c r="M3278" i="2"/>
  <c r="M3450" i="2"/>
  <c r="M3706" i="2"/>
  <c r="M3764" i="2"/>
  <c r="M3811" i="2"/>
  <c r="M4526" i="2"/>
  <c r="M4536" i="2"/>
  <c r="M4557" i="2"/>
  <c r="M4630" i="2"/>
  <c r="M4631" i="2"/>
  <c r="M4851" i="2"/>
  <c r="M4862" i="2"/>
  <c r="M5268" i="2"/>
  <c r="M4258" i="2"/>
  <c r="M4259" i="2"/>
  <c r="M4785" i="2"/>
  <c r="M4795" i="2"/>
  <c r="M4954" i="2"/>
  <c r="M4964" i="2"/>
  <c r="M5061" i="2"/>
  <c r="M5090" i="2"/>
  <c r="M5129" i="2"/>
  <c r="M5250" i="2"/>
  <c r="M4796" i="2"/>
  <c r="M4886" i="2"/>
  <c r="M4914" i="2"/>
  <c r="M5081" i="2"/>
  <c r="M5362" i="2"/>
  <c r="M3323" i="2"/>
  <c r="M3372" i="2"/>
  <c r="M3392" i="2"/>
  <c r="M3411" i="2"/>
  <c r="M3460" i="2"/>
  <c r="M3480" i="2"/>
  <c r="M3507" i="2"/>
  <c r="M3543" i="2"/>
  <c r="M3559" i="2"/>
  <c r="M3581" i="2"/>
  <c r="M3603" i="2"/>
  <c r="M3625" i="2"/>
  <c r="M3647" i="2"/>
  <c r="M3669" i="2"/>
  <c r="M3691" i="2"/>
  <c r="M3713" i="2"/>
  <c r="M3735" i="2"/>
  <c r="M3757" i="2"/>
  <c r="M3779" i="2"/>
  <c r="M3872" i="2"/>
  <c r="M4005" i="2"/>
  <c r="M4025" i="2"/>
  <c r="M4045" i="2"/>
  <c r="M4168" i="2"/>
  <c r="M4178" i="2"/>
  <c r="M4361" i="2"/>
  <c r="M4370" i="2"/>
  <c r="M4401" i="2"/>
  <c r="M4423" i="2"/>
  <c r="M4467" i="2"/>
  <c r="M4509" i="2"/>
  <c r="M4601" i="2"/>
  <c r="M4611" i="2"/>
  <c r="M4777" i="2"/>
  <c r="M4905" i="2"/>
  <c r="M4915" i="2"/>
  <c r="M5092" i="2"/>
  <c r="M5102" i="2"/>
  <c r="M5241" i="2"/>
  <c r="M5363" i="2"/>
  <c r="M5373" i="2"/>
  <c r="M3324" i="2"/>
  <c r="M3344" i="2"/>
  <c r="M3363" i="2"/>
  <c r="M3412" i="2"/>
  <c r="M3432" i="2"/>
  <c r="M3451" i="2"/>
  <c r="M3499" i="2"/>
  <c r="M3535" i="2"/>
  <c r="M3567" i="2"/>
  <c r="M3589" i="2"/>
  <c r="M3611" i="2"/>
  <c r="M3633" i="2"/>
  <c r="M3655" i="2"/>
  <c r="M3677" i="2"/>
  <c r="M3699" i="2"/>
  <c r="M3721" i="2"/>
  <c r="M3743" i="2"/>
  <c r="M3765" i="2"/>
  <c r="M3787" i="2"/>
  <c r="M3873" i="2"/>
  <c r="M3984" i="2"/>
  <c r="M4169" i="2"/>
  <c r="M4179" i="2"/>
  <c r="M4265" i="2"/>
  <c r="M4293" i="2"/>
  <c r="M4362" i="2"/>
  <c r="M4391" i="2"/>
  <c r="M4413" i="2"/>
  <c r="M4435" i="2"/>
  <c r="M4478" i="2"/>
  <c r="M4488" i="2"/>
  <c r="M4747" i="2"/>
  <c r="M4758" i="2"/>
  <c r="M4768" i="2"/>
  <c r="M4857" i="2"/>
  <c r="M4867" i="2"/>
  <c r="M4906" i="2"/>
  <c r="M4916" i="2"/>
  <c r="M4927" i="2"/>
  <c r="M4926" i="2"/>
  <c r="M5037" i="2"/>
  <c r="M5045" i="2"/>
  <c r="M5201" i="2"/>
  <c r="M5212" i="2"/>
  <c r="M5314" i="2"/>
  <c r="M5335" i="2"/>
  <c r="M5354" i="2"/>
  <c r="M5364" i="2"/>
  <c r="M5405" i="2"/>
  <c r="M5425" i="2"/>
  <c r="M3364" i="2"/>
  <c r="M3384" i="2"/>
  <c r="M3403" i="2"/>
  <c r="M3452" i="2"/>
  <c r="M3472" i="2"/>
  <c r="M3491" i="2"/>
  <c r="M3527" i="2"/>
  <c r="M3553" i="2"/>
  <c r="M3575" i="2"/>
  <c r="M3597" i="2"/>
  <c r="M3619" i="2"/>
  <c r="M3641" i="2"/>
  <c r="M3663" i="2"/>
  <c r="M3685" i="2"/>
  <c r="M3707" i="2"/>
  <c r="M3729" i="2"/>
  <c r="M3751" i="2"/>
  <c r="M3773" i="2"/>
  <c r="M3925" i="2"/>
  <c r="M3965" i="2"/>
  <c r="M3985" i="2"/>
  <c r="M4007" i="2"/>
  <c r="M4160" i="2"/>
  <c r="M4170" i="2"/>
  <c r="M4229" i="2"/>
  <c r="M4256" i="2"/>
  <c r="M4266" i="2"/>
  <c r="M4381" i="2"/>
  <c r="M4403" i="2"/>
  <c r="M4425" i="2"/>
  <c r="M4469" i="2"/>
  <c r="M4582" i="2"/>
  <c r="M4603" i="2"/>
  <c r="M4613" i="2"/>
  <c r="M4710" i="2"/>
  <c r="M4858" i="2"/>
  <c r="M4868" i="2"/>
  <c r="M4897" i="2"/>
  <c r="M4907" i="2"/>
  <c r="M5064" i="2"/>
  <c r="M5202" i="2"/>
  <c r="M3355" i="2"/>
  <c r="M3404" i="2"/>
  <c r="M3424" i="2"/>
  <c r="M3443" i="2"/>
  <c r="M3519" i="2"/>
  <c r="M3545" i="2"/>
  <c r="M3561" i="2"/>
  <c r="M3583" i="2"/>
  <c r="M3605" i="2"/>
  <c r="M3627" i="2"/>
  <c r="M3649" i="2"/>
  <c r="M3671" i="2"/>
  <c r="M3693" i="2"/>
  <c r="M3715" i="2"/>
  <c r="M3737" i="2"/>
  <c r="M3759" i="2"/>
  <c r="M3781" i="2"/>
  <c r="M3904" i="2"/>
  <c r="M3945" i="2"/>
  <c r="M3976" i="2"/>
  <c r="M4101" i="2"/>
  <c r="M4141" i="2"/>
  <c r="M4161" i="2"/>
  <c r="M4171" i="2"/>
  <c r="M4219" i="2"/>
  <c r="M4257" i="2"/>
  <c r="M4267" i="2"/>
  <c r="M4353" i="2"/>
  <c r="M4593" i="2"/>
  <c r="M4681" i="2"/>
  <c r="M4691" i="2"/>
  <c r="M4729" i="2"/>
  <c r="M4739" i="2"/>
  <c r="M4859" i="2"/>
  <c r="M5029" i="2"/>
  <c r="M5055" i="2"/>
  <c r="M5193" i="2"/>
  <c r="M5214" i="2"/>
  <c r="M5305" i="2"/>
  <c r="M5316" i="2"/>
  <c r="M5326" i="2"/>
  <c r="M5407" i="2"/>
  <c r="M3913" i="2"/>
  <c r="M3933" i="2"/>
  <c r="M3952" i="2"/>
  <c r="M4001" i="2"/>
  <c r="M4021" i="2"/>
  <c r="M4040" i="2"/>
  <c r="M4089" i="2"/>
  <c r="M4109" i="2"/>
  <c r="M4128" i="2"/>
  <c r="M4157" i="2"/>
  <c r="M4201" i="2"/>
  <c r="M4210" i="2"/>
  <c r="M4245" i="2"/>
  <c r="M4280" i="2"/>
  <c r="M4289" i="2"/>
  <c r="M4298" i="2"/>
  <c r="M4333" i="2"/>
  <c r="M4368" i="2"/>
  <c r="M4377" i="2"/>
  <c r="M4387" i="2"/>
  <c r="M4409" i="2"/>
  <c r="M4431" i="2"/>
  <c r="M4523" i="2"/>
  <c r="M4552" i="2"/>
  <c r="M4617" i="2"/>
  <c r="M4635" i="2"/>
  <c r="M4662" i="2"/>
  <c r="M4699" i="2"/>
  <c r="M4708" i="2"/>
  <c r="M4745" i="2"/>
  <c r="M4810" i="2"/>
  <c r="M4819" i="2"/>
  <c r="M4838" i="2"/>
  <c r="M4875" i="2"/>
  <c r="M4884" i="2"/>
  <c r="M4921" i="2"/>
  <c r="M4931" i="2"/>
  <c r="M4959" i="2"/>
  <c r="M4968" i="2"/>
  <c r="M4978" i="2"/>
  <c r="M5007" i="2"/>
  <c r="M5026" i="2"/>
  <c r="M5097" i="2"/>
  <c r="M5106" i="2"/>
  <c r="M5153" i="2"/>
  <c r="M5172" i="2"/>
  <c r="M5209" i="2"/>
  <c r="M5265" i="2"/>
  <c r="M5341" i="2"/>
  <c r="M5386" i="2"/>
  <c r="M5396" i="2"/>
  <c r="M5470" i="2"/>
  <c r="M5481" i="2"/>
  <c r="M5416" i="2"/>
  <c r="M5452" i="2"/>
  <c r="M5474" i="2"/>
  <c r="M5485" i="2"/>
  <c r="M5391" i="2"/>
  <c r="M5444" i="2"/>
  <c r="M5453" i="2"/>
  <c r="M5464" i="2"/>
  <c r="M5486" i="2"/>
  <c r="M3889" i="2"/>
  <c r="M3909" i="2"/>
  <c r="M3928" i="2"/>
  <c r="M3977" i="2"/>
  <c r="M3997" i="2"/>
  <c r="M4016" i="2"/>
  <c r="M4065" i="2"/>
  <c r="M4085" i="2"/>
  <c r="M4104" i="2"/>
  <c r="M4153" i="2"/>
  <c r="M4162" i="2"/>
  <c r="M4197" i="2"/>
  <c r="M4232" i="2"/>
  <c r="M4241" i="2"/>
  <c r="M4250" i="2"/>
  <c r="M4285" i="2"/>
  <c r="M4320" i="2"/>
  <c r="M4329" i="2"/>
  <c r="M4338" i="2"/>
  <c r="M4373" i="2"/>
  <c r="M4393" i="2"/>
  <c r="M4415" i="2"/>
  <c r="M4437" i="2"/>
  <c r="M4489" i="2"/>
  <c r="M4499" i="2"/>
  <c r="M4518" i="2"/>
  <c r="M4528" i="2"/>
  <c r="M4587" i="2"/>
  <c r="M4622" i="2"/>
  <c r="M4648" i="2"/>
  <c r="M4657" i="2"/>
  <c r="M4667" i="2"/>
  <c r="M4676" i="2"/>
  <c r="M4713" i="2"/>
  <c r="M4778" i="2"/>
  <c r="M4787" i="2"/>
  <c r="M4806" i="2"/>
  <c r="M4833" i="2"/>
  <c r="M4843" i="2"/>
  <c r="M4852" i="2"/>
  <c r="M4889" i="2"/>
  <c r="M4898" i="2"/>
  <c r="M4908" i="2"/>
  <c r="M4983" i="2"/>
  <c r="M5039" i="2"/>
  <c r="M5047" i="2"/>
  <c r="M5056" i="2"/>
  <c r="M5073" i="2"/>
  <c r="M5177" i="2"/>
  <c r="M5186" i="2"/>
  <c r="M5233" i="2"/>
  <c r="M5252" i="2"/>
  <c r="M5346" i="2"/>
  <c r="M5355" i="2"/>
  <c r="M5436" i="2"/>
  <c r="M5454" i="2"/>
  <c r="M5465" i="2"/>
  <c r="M5476" i="2"/>
  <c r="M3880" i="2"/>
  <c r="M3968" i="2"/>
  <c r="M4056" i="2"/>
  <c r="M4144" i="2"/>
  <c r="M4189" i="2"/>
  <c r="M4224" i="2"/>
  <c r="M4233" i="2"/>
  <c r="M4312" i="2"/>
  <c r="M4321" i="2"/>
  <c r="M4330" i="2"/>
  <c r="M4383" i="2"/>
  <c r="M4470" i="2"/>
  <c r="M4558" i="2"/>
  <c r="M4614" i="2"/>
  <c r="M4640" i="2"/>
  <c r="M4769" i="2"/>
  <c r="M4825" i="2"/>
  <c r="M4844" i="2"/>
  <c r="M4890" i="2"/>
  <c r="M4936" i="2"/>
  <c r="M5031" i="2"/>
  <c r="M5065" i="2"/>
  <c r="M5428" i="2"/>
  <c r="M5466" i="2"/>
  <c r="M3920" i="2"/>
  <c r="M4096" i="2"/>
  <c r="M4181" i="2"/>
  <c r="M4216" i="2"/>
  <c r="M4234" i="2"/>
  <c r="M4269" i="2"/>
  <c r="M4313" i="2"/>
  <c r="M4322" i="2"/>
  <c r="M4395" i="2"/>
  <c r="M4520" i="2"/>
  <c r="M4641" i="2"/>
  <c r="M4724" i="2"/>
  <c r="M4780" i="2"/>
  <c r="M4826" i="2"/>
  <c r="M4929" i="2"/>
  <c r="M5032" i="2"/>
  <c r="M5058" i="2"/>
  <c r="M5113" i="2"/>
  <c r="M5122" i="2"/>
  <c r="M5282" i="2"/>
  <c r="M5338" i="2"/>
  <c r="M5446" i="2"/>
  <c r="M5456" i="2"/>
  <c r="M3960" i="2"/>
  <c r="M4173" i="2"/>
  <c r="M4208" i="2"/>
  <c r="M4349" i="2"/>
  <c r="M4407" i="2"/>
  <c r="M4531" i="2"/>
  <c r="M4550" i="2"/>
  <c r="M4598" i="2"/>
  <c r="M4827" i="2"/>
  <c r="M4836" i="2"/>
  <c r="M4892" i="2"/>
  <c r="M4928" i="2"/>
  <c r="M4938" i="2"/>
  <c r="M5024" i="2"/>
  <c r="M5050" i="2"/>
  <c r="M5217" i="2"/>
  <c r="M5438" i="2"/>
  <c r="M5468" i="2"/>
  <c r="C17" i="1"/>
  <c r="C19" i="1" s="1"/>
  <c r="A100" i="1"/>
  <c r="A101" i="1" s="1"/>
  <c r="A102" i="1" s="1"/>
  <c r="A103" i="1" s="1"/>
  <c r="A104" i="1" s="1"/>
  <c r="A105" i="1" s="1"/>
  <c r="A106" i="1" s="1"/>
  <c r="A107" i="1" s="1"/>
  <c r="A23" i="1"/>
  <c r="B22" i="1"/>
  <c r="B53" i="1" s="1"/>
  <c r="D17" i="1"/>
  <c r="E18" i="1"/>
  <c r="A187" i="1"/>
  <c r="M88" i="2"/>
  <c r="M89" i="2"/>
  <c r="B90" i="1"/>
  <c r="D87" i="1"/>
  <c r="C86" i="1"/>
  <c r="D49" i="1"/>
  <c r="B89" i="1"/>
  <c r="B250" i="1"/>
  <c r="B186" i="1"/>
  <c r="B185" i="1"/>
  <c r="M492" i="2"/>
  <c r="M493" i="2"/>
  <c r="M508" i="2"/>
  <c r="M509" i="2"/>
  <c r="M524" i="2"/>
  <c r="M525" i="2"/>
  <c r="M540" i="2"/>
  <c r="M541" i="2"/>
  <c r="M556" i="2"/>
  <c r="M557" i="2"/>
  <c r="M572" i="2"/>
  <c r="M573" i="2"/>
  <c r="M588" i="2"/>
  <c r="M589" i="2"/>
  <c r="M604" i="2"/>
  <c r="M605" i="2"/>
  <c r="B303" i="1"/>
  <c r="C135" i="1"/>
  <c r="A137" i="1"/>
  <c r="B136" i="1"/>
  <c r="B134" i="1"/>
  <c r="B252" i="1"/>
  <c r="A253" i="1"/>
  <c r="C252" i="1"/>
  <c r="E249" i="1"/>
  <c r="B251" i="1"/>
  <c r="M48" i="2"/>
  <c r="M68" i="2"/>
  <c r="M69" i="2"/>
  <c r="M100" i="2"/>
  <c r="M101" i="2"/>
  <c r="M35" i="2"/>
  <c r="M38" i="2"/>
  <c r="M64" i="2"/>
  <c r="M67" i="2"/>
  <c r="M76" i="2"/>
  <c r="M81" i="2"/>
  <c r="M96" i="2"/>
  <c r="M99" i="2"/>
  <c r="M133" i="2"/>
  <c r="M165" i="2"/>
  <c r="M197" i="2"/>
  <c r="M229" i="2"/>
  <c r="M261" i="2"/>
  <c r="M293" i="2"/>
  <c r="M325" i="2"/>
  <c r="M357" i="2"/>
  <c r="M389" i="2"/>
  <c r="M421" i="2"/>
  <c r="M453" i="2"/>
  <c r="M485" i="2"/>
  <c r="M28" i="2"/>
  <c r="M42" i="2"/>
  <c r="M60" i="2"/>
  <c r="M83" i="2"/>
  <c r="M92" i="2"/>
  <c r="M117" i="2"/>
  <c r="M149" i="2"/>
  <c r="M181" i="2"/>
  <c r="M213" i="2"/>
  <c r="M245" i="2"/>
  <c r="M277" i="2"/>
  <c r="M309" i="2"/>
  <c r="M341" i="2"/>
  <c r="M373" i="2"/>
  <c r="M405" i="2"/>
  <c r="M437" i="2"/>
  <c r="M469" i="2"/>
  <c r="M46" i="2"/>
  <c r="M72" i="2"/>
  <c r="M104" i="2"/>
  <c r="M500" i="2"/>
  <c r="M501" i="2"/>
  <c r="M516" i="2"/>
  <c r="M517" i="2"/>
  <c r="M532" i="2"/>
  <c r="M533" i="2"/>
  <c r="M548" i="2"/>
  <c r="M549" i="2"/>
  <c r="M564" i="2"/>
  <c r="M565" i="2"/>
  <c r="M580" i="2"/>
  <c r="M581" i="2"/>
  <c r="M596" i="2"/>
  <c r="M597" i="2"/>
  <c r="M612" i="2"/>
  <c r="M613" i="2"/>
  <c r="M62" i="2"/>
  <c r="M70" i="2"/>
  <c r="M78" i="2"/>
  <c r="M86" i="2"/>
  <c r="M94" i="2"/>
  <c r="M102" i="2"/>
  <c r="M110" i="2"/>
  <c r="M118" i="2"/>
  <c r="M126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62" i="2"/>
  <c r="M270" i="2"/>
  <c r="M278" i="2"/>
  <c r="M286" i="2"/>
  <c r="M294" i="2"/>
  <c r="M302" i="2"/>
  <c r="M310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8" i="2"/>
  <c r="M486" i="2"/>
  <c r="M491" i="2"/>
  <c r="M499" i="2"/>
  <c r="M507" i="2"/>
  <c r="M515" i="2"/>
  <c r="M523" i="2"/>
  <c r="M531" i="2"/>
  <c r="M539" i="2"/>
  <c r="M547" i="2"/>
  <c r="M555" i="2"/>
  <c r="M563" i="2"/>
  <c r="M571" i="2"/>
  <c r="M579" i="2"/>
  <c r="M587" i="2"/>
  <c r="M595" i="2"/>
  <c r="M603" i="2"/>
  <c r="M611" i="2"/>
  <c r="M619" i="2"/>
  <c r="M2021" i="2"/>
  <c r="M2053" i="2"/>
  <c r="M2085" i="2"/>
  <c r="M2117" i="2"/>
  <c r="M2005" i="2"/>
  <c r="M2037" i="2"/>
  <c r="M2069" i="2"/>
  <c r="M2101" i="2"/>
  <c r="M2133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248" i="2"/>
  <c r="M256" i="2"/>
  <c r="M264" i="2"/>
  <c r="M272" i="2"/>
  <c r="M280" i="2"/>
  <c r="M288" i="2"/>
  <c r="M296" i="2"/>
  <c r="M304" i="2"/>
  <c r="M312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2141" i="2"/>
  <c r="M1998" i="2"/>
  <c r="M2006" i="2"/>
  <c r="M2014" i="2"/>
  <c r="M2022" i="2"/>
  <c r="M2030" i="2"/>
  <c r="M2038" i="2"/>
  <c r="M2046" i="2"/>
  <c r="M2054" i="2"/>
  <c r="M2062" i="2"/>
  <c r="M2070" i="2"/>
  <c r="M2078" i="2"/>
  <c r="M2086" i="2"/>
  <c r="M2094" i="2"/>
  <c r="M2102" i="2"/>
  <c r="M2110" i="2"/>
  <c r="M2118" i="2"/>
  <c r="M2126" i="2"/>
  <c r="M2134" i="2"/>
  <c r="M2142" i="2"/>
  <c r="M2150" i="2"/>
  <c r="M2158" i="2"/>
  <c r="M2166" i="2"/>
  <c r="M2174" i="2"/>
  <c r="M2182" i="2"/>
  <c r="M2190" i="2"/>
  <c r="M2198" i="2"/>
  <c r="M2206" i="2"/>
  <c r="M2214" i="2"/>
  <c r="M2222" i="2"/>
  <c r="M2230" i="2"/>
  <c r="M2238" i="2"/>
  <c r="M2246" i="2"/>
  <c r="M2254" i="2"/>
  <c r="M2262" i="2"/>
  <c r="M2270" i="2"/>
  <c r="M2278" i="2"/>
  <c r="M2286" i="2"/>
  <c r="M2294" i="2"/>
  <c r="M2302" i="2"/>
  <c r="M2310" i="2"/>
  <c r="M2318" i="2"/>
  <c r="M2326" i="2"/>
  <c r="M2334" i="2"/>
  <c r="M2342" i="2"/>
  <c r="M2350" i="2"/>
  <c r="M2358" i="2"/>
  <c r="M2366" i="2"/>
  <c r="M2374" i="2"/>
  <c r="M2382" i="2"/>
  <c r="M2390" i="2"/>
  <c r="M2398" i="2"/>
  <c r="M2406" i="2"/>
  <c r="M2414" i="2"/>
  <c r="M2422" i="2"/>
  <c r="M2430" i="2"/>
  <c r="M2438" i="2"/>
  <c r="M2446" i="2"/>
  <c r="M2454" i="2"/>
  <c r="M2462" i="2"/>
  <c r="M2470" i="2"/>
  <c r="M2478" i="2"/>
  <c r="M2486" i="2"/>
  <c r="M2494" i="2"/>
  <c r="M2502" i="2"/>
  <c r="M2510" i="2"/>
  <c r="M2518" i="2"/>
  <c r="M2526" i="2"/>
  <c r="M2539" i="2"/>
  <c r="M2547" i="2"/>
  <c r="M2555" i="2"/>
  <c r="M2563" i="2"/>
  <c r="M2571" i="2"/>
  <c r="M2579" i="2"/>
  <c r="M2587" i="2"/>
  <c r="M2595" i="2"/>
  <c r="M2603" i="2"/>
  <c r="M2611" i="2"/>
  <c r="M2619" i="2"/>
  <c r="M3333" i="2"/>
  <c r="M3334" i="2"/>
  <c r="M3365" i="2"/>
  <c r="M3366" i="2"/>
  <c r="M3397" i="2"/>
  <c r="M3398" i="2"/>
  <c r="M3429" i="2"/>
  <c r="M3430" i="2"/>
  <c r="M3461" i="2"/>
  <c r="M3462" i="2"/>
  <c r="M3493" i="2"/>
  <c r="M3494" i="2"/>
  <c r="M3509" i="2"/>
  <c r="M3510" i="2"/>
  <c r="M3525" i="2"/>
  <c r="M3526" i="2"/>
  <c r="M3541" i="2"/>
  <c r="M3542" i="2"/>
  <c r="M3341" i="2"/>
  <c r="M3342" i="2"/>
  <c r="M3373" i="2"/>
  <c r="M3374" i="2"/>
  <c r="M3405" i="2"/>
  <c r="M3406" i="2"/>
  <c r="M3437" i="2"/>
  <c r="M3438" i="2"/>
  <c r="M3469" i="2"/>
  <c r="M3470" i="2"/>
  <c r="M3349" i="2"/>
  <c r="M3350" i="2"/>
  <c r="M3381" i="2"/>
  <c r="M3382" i="2"/>
  <c r="M3413" i="2"/>
  <c r="M3414" i="2"/>
  <c r="M3445" i="2"/>
  <c r="M3446" i="2"/>
  <c r="M3477" i="2"/>
  <c r="M3478" i="2"/>
  <c r="M3501" i="2"/>
  <c r="M3502" i="2"/>
  <c r="M3517" i="2"/>
  <c r="M3518" i="2"/>
  <c r="M3533" i="2"/>
  <c r="M3534" i="2"/>
  <c r="M3549" i="2"/>
  <c r="M3550" i="2"/>
  <c r="M2000" i="2"/>
  <c r="M2008" i="2"/>
  <c r="M2016" i="2"/>
  <c r="M2024" i="2"/>
  <c r="M2032" i="2"/>
  <c r="M2040" i="2"/>
  <c r="M2048" i="2"/>
  <c r="M2056" i="2"/>
  <c r="M2064" i="2"/>
  <c r="M2072" i="2"/>
  <c r="M2080" i="2"/>
  <c r="M2088" i="2"/>
  <c r="M2096" i="2"/>
  <c r="M2104" i="2"/>
  <c r="M2112" i="2"/>
  <c r="M2120" i="2"/>
  <c r="M2128" i="2"/>
  <c r="M2136" i="2"/>
  <c r="M2144" i="2"/>
  <c r="M2152" i="2"/>
  <c r="M2160" i="2"/>
  <c r="M2168" i="2"/>
  <c r="M2176" i="2"/>
  <c r="M2184" i="2"/>
  <c r="M2192" i="2"/>
  <c r="M2200" i="2"/>
  <c r="M2208" i="2"/>
  <c r="M2216" i="2"/>
  <c r="M2224" i="2"/>
  <c r="M2232" i="2"/>
  <c r="M2240" i="2"/>
  <c r="M2248" i="2"/>
  <c r="M2256" i="2"/>
  <c r="M2264" i="2"/>
  <c r="M2272" i="2"/>
  <c r="M2280" i="2"/>
  <c r="M2288" i="2"/>
  <c r="M2296" i="2"/>
  <c r="M2304" i="2"/>
  <c r="M2312" i="2"/>
  <c r="M2317" i="2"/>
  <c r="M2320" i="2"/>
  <c r="M2325" i="2"/>
  <c r="M2328" i="2"/>
  <c r="M2333" i="2"/>
  <c r="M2336" i="2"/>
  <c r="M2341" i="2"/>
  <c r="M2344" i="2"/>
  <c r="M2349" i="2"/>
  <c r="M2352" i="2"/>
  <c r="M2357" i="2"/>
  <c r="M2360" i="2"/>
  <c r="M2368" i="2"/>
  <c r="M2376" i="2"/>
  <c r="M2384" i="2"/>
  <c r="M2392" i="2"/>
  <c r="M2400" i="2"/>
  <c r="M2408" i="2"/>
  <c r="M2416" i="2"/>
  <c r="M2424" i="2"/>
  <c r="M2432" i="2"/>
  <c r="M2440" i="2"/>
  <c r="M2448" i="2"/>
  <c r="M2456" i="2"/>
  <c r="M2464" i="2"/>
  <c r="M2472" i="2"/>
  <c r="M2480" i="2"/>
  <c r="M2488" i="2"/>
  <c r="M2496" i="2"/>
  <c r="M2504" i="2"/>
  <c r="M2512" i="2"/>
  <c r="M2520" i="2"/>
  <c r="M2528" i="2"/>
  <c r="M2533" i="2"/>
  <c r="M2541" i="2"/>
  <c r="M2549" i="2"/>
  <c r="M2557" i="2"/>
  <c r="M2565" i="2"/>
  <c r="M2573" i="2"/>
  <c r="M2581" i="2"/>
  <c r="M2589" i="2"/>
  <c r="M2597" i="2"/>
  <c r="M2605" i="2"/>
  <c r="M2613" i="2"/>
  <c r="M3325" i="2"/>
  <c r="M3326" i="2"/>
  <c r="M3357" i="2"/>
  <c r="M3358" i="2"/>
  <c r="M3389" i="2"/>
  <c r="M3390" i="2"/>
  <c r="M3421" i="2"/>
  <c r="M3422" i="2"/>
  <c r="M3453" i="2"/>
  <c r="M3454" i="2"/>
  <c r="M3485" i="2"/>
  <c r="M3486" i="2"/>
  <c r="M3319" i="2"/>
  <c r="M3327" i="2"/>
  <c r="M3335" i="2"/>
  <c r="M3343" i="2"/>
  <c r="M3351" i="2"/>
  <c r="M3359" i="2"/>
  <c r="M3367" i="2"/>
  <c r="M3375" i="2"/>
  <c r="M3383" i="2"/>
  <c r="M3391" i="2"/>
  <c r="M3399" i="2"/>
  <c r="M3407" i="2"/>
  <c r="M3415" i="2"/>
  <c r="M3423" i="2"/>
  <c r="M3431" i="2"/>
  <c r="M3439" i="2"/>
  <c r="M3447" i="2"/>
  <c r="M3455" i="2"/>
  <c r="M3463" i="2"/>
  <c r="M3471" i="2"/>
  <c r="M3479" i="2"/>
  <c r="M3487" i="2"/>
  <c r="M3492" i="2"/>
  <c r="M3500" i="2"/>
  <c r="M3508" i="2"/>
  <c r="M3516" i="2"/>
  <c r="M3524" i="2"/>
  <c r="M3532" i="2"/>
  <c r="M3540" i="2"/>
  <c r="M3548" i="2"/>
  <c r="M3890" i="2"/>
  <c r="M3891" i="2"/>
  <c r="M3922" i="2"/>
  <c r="M3923" i="2"/>
  <c r="M3954" i="2"/>
  <c r="M3955" i="2"/>
  <c r="M3986" i="2"/>
  <c r="M3987" i="2"/>
  <c r="M4018" i="2"/>
  <c r="M4019" i="2"/>
  <c r="M4050" i="2"/>
  <c r="M4051" i="2"/>
  <c r="M4082" i="2"/>
  <c r="M4083" i="2"/>
  <c r="M4114" i="2"/>
  <c r="M4115" i="2"/>
  <c r="M4146" i="2"/>
  <c r="M4147" i="2"/>
  <c r="M3898" i="2"/>
  <c r="M3899" i="2"/>
  <c r="M3930" i="2"/>
  <c r="M3931" i="2"/>
  <c r="M3962" i="2"/>
  <c r="M3963" i="2"/>
  <c r="M3994" i="2"/>
  <c r="M3995" i="2"/>
  <c r="M4026" i="2"/>
  <c r="M4027" i="2"/>
  <c r="M4058" i="2"/>
  <c r="M4059" i="2"/>
  <c r="M4090" i="2"/>
  <c r="M4091" i="2"/>
  <c r="M4122" i="2"/>
  <c r="M4123" i="2"/>
  <c r="M4446" i="2"/>
  <c r="M4445" i="2"/>
  <c r="M4450" i="2"/>
  <c r="M4449" i="2"/>
  <c r="M4454" i="2"/>
  <c r="M4453" i="2"/>
  <c r="M4458" i="2"/>
  <c r="M4457" i="2"/>
  <c r="M4462" i="2"/>
  <c r="M4461" i="2"/>
  <c r="M4466" i="2"/>
  <c r="M4465" i="2"/>
  <c r="M3906" i="2"/>
  <c r="M3907" i="2"/>
  <c r="M3938" i="2"/>
  <c r="M3939" i="2"/>
  <c r="M3970" i="2"/>
  <c r="M3971" i="2"/>
  <c r="M4002" i="2"/>
  <c r="M4003" i="2"/>
  <c r="M4034" i="2"/>
  <c r="M4035" i="2"/>
  <c r="M4066" i="2"/>
  <c r="M4067" i="2"/>
  <c r="M4098" i="2"/>
  <c r="M4099" i="2"/>
  <c r="M4130" i="2"/>
  <c r="M4131" i="2"/>
  <c r="M3321" i="2"/>
  <c r="M3329" i="2"/>
  <c r="M3337" i="2"/>
  <c r="M3345" i="2"/>
  <c r="M3353" i="2"/>
  <c r="M3361" i="2"/>
  <c r="M3369" i="2"/>
  <c r="M3377" i="2"/>
  <c r="M3385" i="2"/>
  <c r="M3393" i="2"/>
  <c r="M3401" i="2"/>
  <c r="M3409" i="2"/>
  <c r="M3417" i="2"/>
  <c r="M3425" i="2"/>
  <c r="M3433" i="2"/>
  <c r="M3441" i="2"/>
  <c r="M3449" i="2"/>
  <c r="M3457" i="2"/>
  <c r="M3465" i="2"/>
  <c r="M3473" i="2"/>
  <c r="M3481" i="2"/>
  <c r="M3489" i="2"/>
  <c r="M3882" i="2"/>
  <c r="M3883" i="2"/>
  <c r="M3914" i="2"/>
  <c r="M3915" i="2"/>
  <c r="M3946" i="2"/>
  <c r="M3947" i="2"/>
  <c r="M3978" i="2"/>
  <c r="M3979" i="2"/>
  <c r="M4010" i="2"/>
  <c r="M4011" i="2"/>
  <c r="M4042" i="2"/>
  <c r="M4043" i="2"/>
  <c r="M4074" i="2"/>
  <c r="M4075" i="2"/>
  <c r="M4106" i="2"/>
  <c r="M4107" i="2"/>
  <c r="M4138" i="2"/>
  <c r="M4139" i="2"/>
  <c r="M3876" i="2"/>
  <c r="M3884" i="2"/>
  <c r="M3892" i="2"/>
  <c r="M3900" i="2"/>
  <c r="M3908" i="2"/>
  <c r="M3916" i="2"/>
  <c r="M3924" i="2"/>
  <c r="M3932" i="2"/>
  <c r="M3940" i="2"/>
  <c r="M3948" i="2"/>
  <c r="M3956" i="2"/>
  <c r="M3964" i="2"/>
  <c r="M3972" i="2"/>
  <c r="M3980" i="2"/>
  <c r="M3988" i="2"/>
  <c r="M3996" i="2"/>
  <c r="M4004" i="2"/>
  <c r="M4012" i="2"/>
  <c r="M4020" i="2"/>
  <c r="M4028" i="2"/>
  <c r="M4036" i="2"/>
  <c r="M4044" i="2"/>
  <c r="M4052" i="2"/>
  <c r="M4060" i="2"/>
  <c r="M4068" i="2"/>
  <c r="M4076" i="2"/>
  <c r="M4084" i="2"/>
  <c r="M4092" i="2"/>
  <c r="M4100" i="2"/>
  <c r="M4108" i="2"/>
  <c r="M4116" i="2"/>
  <c r="M4124" i="2"/>
  <c r="M4132" i="2"/>
  <c r="M4140" i="2"/>
  <c r="M4148" i="2"/>
  <c r="M4156" i="2"/>
  <c r="M4164" i="2"/>
  <c r="M4172" i="2"/>
  <c r="M4180" i="2"/>
  <c r="M4188" i="2"/>
  <c r="M4196" i="2"/>
  <c r="M4204" i="2"/>
  <c r="M4212" i="2"/>
  <c r="M4220" i="2"/>
  <c r="M4228" i="2"/>
  <c r="M4236" i="2"/>
  <c r="M4244" i="2"/>
  <c r="M4252" i="2"/>
  <c r="M4260" i="2"/>
  <c r="M4268" i="2"/>
  <c r="M4276" i="2"/>
  <c r="M4284" i="2"/>
  <c r="M4292" i="2"/>
  <c r="M4300" i="2"/>
  <c r="M4308" i="2"/>
  <c r="M4316" i="2"/>
  <c r="M4324" i="2"/>
  <c r="M4332" i="2"/>
  <c r="M4340" i="2"/>
  <c r="M4348" i="2"/>
  <c r="M4356" i="2"/>
  <c r="M4364" i="2"/>
  <c r="M4372" i="2"/>
  <c r="M4380" i="2"/>
  <c r="M4384" i="2"/>
  <c r="M4388" i="2"/>
  <c r="M4392" i="2"/>
  <c r="M4396" i="2"/>
  <c r="M4400" i="2"/>
  <c r="M4404" i="2"/>
  <c r="M4408" i="2"/>
  <c r="M4412" i="2"/>
  <c r="M4416" i="2"/>
  <c r="M4420" i="2"/>
  <c r="M4424" i="2"/>
  <c r="M4428" i="2"/>
  <c r="M4432" i="2"/>
  <c r="M4436" i="2"/>
  <c r="M4440" i="2"/>
  <c r="M4382" i="2"/>
  <c r="M4386" i="2"/>
  <c r="M4390" i="2"/>
  <c r="M4394" i="2"/>
  <c r="M4398" i="2"/>
  <c r="M4402" i="2"/>
  <c r="M4406" i="2"/>
  <c r="M4410" i="2"/>
  <c r="M4414" i="2"/>
  <c r="M4418" i="2"/>
  <c r="M4422" i="2"/>
  <c r="M4426" i="2"/>
  <c r="M4430" i="2"/>
  <c r="M4434" i="2"/>
  <c r="M4438" i="2"/>
  <c r="M4442" i="2"/>
  <c r="M4473" i="2"/>
  <c r="M4505" i="2"/>
  <c r="M4537" i="2"/>
  <c r="M4569" i="2"/>
  <c r="M3878" i="2"/>
  <c r="M3886" i="2"/>
  <c r="M3894" i="2"/>
  <c r="M3902" i="2"/>
  <c r="M3910" i="2"/>
  <c r="M3918" i="2"/>
  <c r="M3926" i="2"/>
  <c r="M3934" i="2"/>
  <c r="M3942" i="2"/>
  <c r="M3950" i="2"/>
  <c r="M3958" i="2"/>
  <c r="M3966" i="2"/>
  <c r="M3974" i="2"/>
  <c r="M3982" i="2"/>
  <c r="M3990" i="2"/>
  <c r="M3998" i="2"/>
  <c r="M4006" i="2"/>
  <c r="M4014" i="2"/>
  <c r="M4022" i="2"/>
  <c r="M4030" i="2"/>
  <c r="M4038" i="2"/>
  <c r="M4046" i="2"/>
  <c r="M4054" i="2"/>
  <c r="M4062" i="2"/>
  <c r="M4070" i="2"/>
  <c r="M4078" i="2"/>
  <c r="M4086" i="2"/>
  <c r="M4094" i="2"/>
  <c r="M4102" i="2"/>
  <c r="M4110" i="2"/>
  <c r="M4118" i="2"/>
  <c r="M4126" i="2"/>
  <c r="M4134" i="2"/>
  <c r="M4142" i="2"/>
  <c r="M4150" i="2"/>
  <c r="M4158" i="2"/>
  <c r="M4166" i="2"/>
  <c r="M4174" i="2"/>
  <c r="M4182" i="2"/>
  <c r="M4190" i="2"/>
  <c r="M4198" i="2"/>
  <c r="M4206" i="2"/>
  <c r="M4214" i="2"/>
  <c r="M4222" i="2"/>
  <c r="M4230" i="2"/>
  <c r="M4238" i="2"/>
  <c r="M4246" i="2"/>
  <c r="M4254" i="2"/>
  <c r="M4262" i="2"/>
  <c r="M4270" i="2"/>
  <c r="M4278" i="2"/>
  <c r="M4286" i="2"/>
  <c r="M4294" i="2"/>
  <c r="M4302" i="2"/>
  <c r="M4310" i="2"/>
  <c r="M4318" i="2"/>
  <c r="M4326" i="2"/>
  <c r="M4334" i="2"/>
  <c r="M4342" i="2"/>
  <c r="M4350" i="2"/>
  <c r="M4358" i="2"/>
  <c r="M4366" i="2"/>
  <c r="M4374" i="2"/>
  <c r="M4444" i="2"/>
  <c r="M4443" i="2"/>
  <c r="M4448" i="2"/>
  <c r="M4447" i="2"/>
  <c r="M4452" i="2"/>
  <c r="M4451" i="2"/>
  <c r="M4456" i="2"/>
  <c r="M4455" i="2"/>
  <c r="M4460" i="2"/>
  <c r="M4459" i="2"/>
  <c r="M4464" i="2"/>
  <c r="M4463" i="2"/>
  <c r="M4481" i="2"/>
  <c r="M4513" i="2"/>
  <c r="M4545" i="2"/>
  <c r="M4577" i="2"/>
  <c r="M4652" i="2"/>
  <c r="M4658" i="2"/>
  <c r="M4668" i="2"/>
  <c r="M4674" i="2"/>
  <c r="M4684" i="2"/>
  <c r="M4690" i="2"/>
  <c r="M4700" i="2"/>
  <c r="M4706" i="2"/>
  <c r="M4716" i="2"/>
  <c r="M4722" i="2"/>
  <c r="M4732" i="2"/>
  <c r="M4738" i="2"/>
  <c r="M4748" i="2"/>
  <c r="M4754" i="2"/>
  <c r="M4764" i="2"/>
  <c r="M4770" i="2"/>
  <c r="M4925" i="2"/>
  <c r="M4924" i="2"/>
  <c r="M4949" i="2"/>
  <c r="M4950" i="2"/>
  <c r="M5013" i="2"/>
  <c r="M5014" i="2"/>
  <c r="M5103" i="2"/>
  <c r="M5104" i="2"/>
  <c r="M4468" i="2"/>
  <c r="M4476" i="2"/>
  <c r="M4484" i="2"/>
  <c r="M4492" i="2"/>
  <c r="M4500" i="2"/>
  <c r="M4508" i="2"/>
  <c r="M4516" i="2"/>
  <c r="M4524" i="2"/>
  <c r="M4532" i="2"/>
  <c r="M4540" i="2"/>
  <c r="M4548" i="2"/>
  <c r="M4556" i="2"/>
  <c r="M4564" i="2"/>
  <c r="M4572" i="2"/>
  <c r="M4580" i="2"/>
  <c r="M4588" i="2"/>
  <c r="M4596" i="2"/>
  <c r="M4604" i="2"/>
  <c r="M4612" i="2"/>
  <c r="M4620" i="2"/>
  <c r="M4628" i="2"/>
  <c r="M4636" i="2"/>
  <c r="M4644" i="2"/>
  <c r="M4934" i="2"/>
  <c r="M4997" i="2"/>
  <c r="M4998" i="2"/>
  <c r="M4471" i="2"/>
  <c r="M4474" i="2"/>
  <c r="M4479" i="2"/>
  <c r="M4482" i="2"/>
  <c r="M4487" i="2"/>
  <c r="M4490" i="2"/>
  <c r="M4495" i="2"/>
  <c r="M4498" i="2"/>
  <c r="M4503" i="2"/>
  <c r="M4506" i="2"/>
  <c r="M4511" i="2"/>
  <c r="M4514" i="2"/>
  <c r="M4519" i="2"/>
  <c r="M4522" i="2"/>
  <c r="M4527" i="2"/>
  <c r="M4530" i="2"/>
  <c r="M4535" i="2"/>
  <c r="M4538" i="2"/>
  <c r="M4543" i="2"/>
  <c r="M4546" i="2"/>
  <c r="M4551" i="2"/>
  <c r="M4554" i="2"/>
  <c r="M4559" i="2"/>
  <c r="M4562" i="2"/>
  <c r="M4567" i="2"/>
  <c r="M4570" i="2"/>
  <c r="M4575" i="2"/>
  <c r="M4578" i="2"/>
  <c r="M4583" i="2"/>
  <c r="M4586" i="2"/>
  <c r="M4594" i="2"/>
  <c r="M4602" i="2"/>
  <c r="M4610" i="2"/>
  <c r="M4618" i="2"/>
  <c r="M4626" i="2"/>
  <c r="M4634" i="2"/>
  <c r="M4642" i="2"/>
  <c r="M4650" i="2"/>
  <c r="M4933" i="2"/>
  <c r="M4932" i="2"/>
  <c r="M4981" i="2"/>
  <c r="M4982" i="2"/>
  <c r="M4965" i="2"/>
  <c r="M4966" i="2"/>
  <c r="M5119" i="2"/>
  <c r="M5120" i="2"/>
  <c r="M5167" i="2"/>
  <c r="M5168" i="2"/>
  <c r="M4655" i="2"/>
  <c r="M4663" i="2"/>
  <c r="M4671" i="2"/>
  <c r="M4679" i="2"/>
  <c r="M4687" i="2"/>
  <c r="M4695" i="2"/>
  <c r="M4703" i="2"/>
  <c r="M4711" i="2"/>
  <c r="M4719" i="2"/>
  <c r="M4727" i="2"/>
  <c r="M4735" i="2"/>
  <c r="M4743" i="2"/>
  <c r="M4751" i="2"/>
  <c r="M4759" i="2"/>
  <c r="M4767" i="2"/>
  <c r="M4775" i="2"/>
  <c r="M4783" i="2"/>
  <c r="M4791" i="2"/>
  <c r="M4799" i="2"/>
  <c r="M4807" i="2"/>
  <c r="M4815" i="2"/>
  <c r="M4823" i="2"/>
  <c r="M4831" i="2"/>
  <c r="M4839" i="2"/>
  <c r="M4847" i="2"/>
  <c r="M4855" i="2"/>
  <c r="M4863" i="2"/>
  <c r="M4871" i="2"/>
  <c r="M4879" i="2"/>
  <c r="M4887" i="2"/>
  <c r="M4895" i="2"/>
  <c r="M4903" i="2"/>
  <c r="M4911" i="2"/>
  <c r="M4919" i="2"/>
  <c r="M4944" i="2"/>
  <c r="M4960" i="2"/>
  <c r="M4976" i="2"/>
  <c r="M4992" i="2"/>
  <c r="M5008" i="2"/>
  <c r="M5295" i="2"/>
  <c r="M5296" i="2"/>
  <c r="M5376" i="2"/>
  <c r="M5377" i="2"/>
  <c r="M4653" i="2"/>
  <c r="M4661" i="2"/>
  <c r="M4669" i="2"/>
  <c r="M4677" i="2"/>
  <c r="M4685" i="2"/>
  <c r="M4693" i="2"/>
  <c r="M4701" i="2"/>
  <c r="M4709" i="2"/>
  <c r="M4717" i="2"/>
  <c r="M4725" i="2"/>
  <c r="M4733" i="2"/>
  <c r="M4741" i="2"/>
  <c r="M4749" i="2"/>
  <c r="M4757" i="2"/>
  <c r="M4765" i="2"/>
  <c r="M4773" i="2"/>
  <c r="M4781" i="2"/>
  <c r="M4789" i="2"/>
  <c r="M4797" i="2"/>
  <c r="M4805" i="2"/>
  <c r="M4813" i="2"/>
  <c r="M4821" i="2"/>
  <c r="M4829" i="2"/>
  <c r="M4837" i="2"/>
  <c r="M4845" i="2"/>
  <c r="M4853" i="2"/>
  <c r="M4861" i="2"/>
  <c r="M4869" i="2"/>
  <c r="M4877" i="2"/>
  <c r="M4885" i="2"/>
  <c r="M4893" i="2"/>
  <c r="M4901" i="2"/>
  <c r="M4909" i="2"/>
  <c r="M4917" i="2"/>
  <c r="M4922" i="2"/>
  <c r="M4930" i="2"/>
  <c r="M4941" i="2"/>
  <c r="M4942" i="2"/>
  <c r="M4957" i="2"/>
  <c r="M4958" i="2"/>
  <c r="M4973" i="2"/>
  <c r="M4974" i="2"/>
  <c r="M4989" i="2"/>
  <c r="M4990" i="2"/>
  <c r="M5005" i="2"/>
  <c r="M5006" i="2"/>
  <c r="M5231" i="2"/>
  <c r="M5232" i="2"/>
  <c r="M5183" i="2"/>
  <c r="M5184" i="2"/>
  <c r="M5247" i="2"/>
  <c r="M5248" i="2"/>
  <c r="M5311" i="2"/>
  <c r="M5312" i="2"/>
  <c r="M5352" i="2"/>
  <c r="M5353" i="2"/>
  <c r="M5356" i="2"/>
  <c r="M5357" i="2"/>
  <c r="M5408" i="2"/>
  <c r="M5409" i="2"/>
  <c r="M4939" i="2"/>
  <c r="M4947" i="2"/>
  <c r="M4955" i="2"/>
  <c r="M4963" i="2"/>
  <c r="M4971" i="2"/>
  <c r="M4979" i="2"/>
  <c r="M4987" i="2"/>
  <c r="M4995" i="2"/>
  <c r="M5003" i="2"/>
  <c r="M5011" i="2"/>
  <c r="M5019" i="2"/>
  <c r="M5027" i="2"/>
  <c r="M5035" i="2"/>
  <c r="M5043" i="2"/>
  <c r="M5051" i="2"/>
  <c r="M5059" i="2"/>
  <c r="M5087" i="2"/>
  <c r="M5088" i="2"/>
  <c r="M5151" i="2"/>
  <c r="M5152" i="2"/>
  <c r="M5215" i="2"/>
  <c r="M5216" i="2"/>
  <c r="M5279" i="2"/>
  <c r="M5280" i="2"/>
  <c r="M4945" i="2"/>
  <c r="M4953" i="2"/>
  <c r="M4961" i="2"/>
  <c r="M4969" i="2"/>
  <c r="M4977" i="2"/>
  <c r="M4985" i="2"/>
  <c r="M4993" i="2"/>
  <c r="M5001" i="2"/>
  <c r="M5009" i="2"/>
  <c r="M5017" i="2"/>
  <c r="M5025" i="2"/>
  <c r="M5033" i="2"/>
  <c r="M5041" i="2"/>
  <c r="M5049" i="2"/>
  <c r="M5057" i="2"/>
  <c r="M5071" i="2"/>
  <c r="M5072" i="2"/>
  <c r="M5135" i="2"/>
  <c r="M5136" i="2"/>
  <c r="M5199" i="2"/>
  <c r="M5200" i="2"/>
  <c r="M5263" i="2"/>
  <c r="M5264" i="2"/>
  <c r="M5327" i="2"/>
  <c r="M5328" i="2"/>
  <c r="M5063" i="2"/>
  <c r="M5066" i="2"/>
  <c r="M5082" i="2"/>
  <c r="M5098" i="2"/>
  <c r="M5114" i="2"/>
  <c r="M5130" i="2"/>
  <c r="M5146" i="2"/>
  <c r="M5162" i="2"/>
  <c r="M5178" i="2"/>
  <c r="M5194" i="2"/>
  <c r="M5210" i="2"/>
  <c r="M5226" i="2"/>
  <c r="M5242" i="2"/>
  <c r="M5258" i="2"/>
  <c r="M5274" i="2"/>
  <c r="M5290" i="2"/>
  <c r="M5306" i="2"/>
  <c r="M5322" i="2"/>
  <c r="M5344" i="2"/>
  <c r="M5345" i="2"/>
  <c r="M5365" i="2"/>
  <c r="M5420" i="2"/>
  <c r="M5421" i="2"/>
  <c r="M5079" i="2"/>
  <c r="M5080" i="2"/>
  <c r="M5095" i="2"/>
  <c r="M5096" i="2"/>
  <c r="M5111" i="2"/>
  <c r="M5112" i="2"/>
  <c r="M5127" i="2"/>
  <c r="M5128" i="2"/>
  <c r="M5143" i="2"/>
  <c r="M5144" i="2"/>
  <c r="M5159" i="2"/>
  <c r="M5160" i="2"/>
  <c r="M5175" i="2"/>
  <c r="M5176" i="2"/>
  <c r="M5191" i="2"/>
  <c r="M5192" i="2"/>
  <c r="M5207" i="2"/>
  <c r="M5208" i="2"/>
  <c r="M5223" i="2"/>
  <c r="M5224" i="2"/>
  <c r="M5239" i="2"/>
  <c r="M5240" i="2"/>
  <c r="M5255" i="2"/>
  <c r="M5256" i="2"/>
  <c r="M5271" i="2"/>
  <c r="M5272" i="2"/>
  <c r="M5287" i="2"/>
  <c r="M5288" i="2"/>
  <c r="M5303" i="2"/>
  <c r="M5304" i="2"/>
  <c r="M5319" i="2"/>
  <c r="M5320" i="2"/>
  <c r="M5333" i="2"/>
  <c r="M5388" i="2"/>
  <c r="M5389" i="2"/>
  <c r="M5434" i="2"/>
  <c r="M5435" i="2"/>
  <c r="M5440" i="2"/>
  <c r="M5441" i="2"/>
  <c r="M5450" i="2"/>
  <c r="M5451" i="2"/>
  <c r="M5491" i="2"/>
  <c r="M5490" i="2"/>
  <c r="M5495" i="2"/>
  <c r="M5494" i="2"/>
  <c r="M5499" i="2"/>
  <c r="M5498" i="2"/>
  <c r="M5069" i="2"/>
  <c r="M5077" i="2"/>
  <c r="M5085" i="2"/>
  <c r="M5093" i="2"/>
  <c r="M5101" i="2"/>
  <c r="M5109" i="2"/>
  <c r="M5117" i="2"/>
  <c r="M5125" i="2"/>
  <c r="M5133" i="2"/>
  <c r="M5141" i="2"/>
  <c r="M5149" i="2"/>
  <c r="M5157" i="2"/>
  <c r="M5165" i="2"/>
  <c r="M5173" i="2"/>
  <c r="M5181" i="2"/>
  <c r="M5189" i="2"/>
  <c r="M5197" i="2"/>
  <c r="M5205" i="2"/>
  <c r="M5213" i="2"/>
  <c r="M5221" i="2"/>
  <c r="M5229" i="2"/>
  <c r="M5237" i="2"/>
  <c r="M5245" i="2"/>
  <c r="M5253" i="2"/>
  <c r="M5261" i="2"/>
  <c r="M5269" i="2"/>
  <c r="M5277" i="2"/>
  <c r="M5285" i="2"/>
  <c r="M5293" i="2"/>
  <c r="M5301" i="2"/>
  <c r="M5309" i="2"/>
  <c r="M5317" i="2"/>
  <c r="M5325" i="2"/>
  <c r="M5336" i="2"/>
  <c r="M5339" i="2"/>
  <c r="M5348" i="2"/>
  <c r="M5368" i="2"/>
  <c r="M5371" i="2"/>
  <c r="M5380" i="2"/>
  <c r="M5385" i="2"/>
  <c r="M5400" i="2"/>
  <c r="M5403" i="2"/>
  <c r="M5412" i="2"/>
  <c r="M5417" i="2"/>
  <c r="M5426" i="2"/>
  <c r="M5427" i="2"/>
  <c r="M5432" i="2"/>
  <c r="M5433" i="2"/>
  <c r="M5442" i="2"/>
  <c r="M5443" i="2"/>
  <c r="M5448" i="2"/>
  <c r="M5449" i="2"/>
  <c r="M5075" i="2"/>
  <c r="M5083" i="2"/>
  <c r="M5091" i="2"/>
  <c r="M5099" i="2"/>
  <c r="M5107" i="2"/>
  <c r="M5115" i="2"/>
  <c r="M5123" i="2"/>
  <c r="M5131" i="2"/>
  <c r="M5139" i="2"/>
  <c r="M5147" i="2"/>
  <c r="M5155" i="2"/>
  <c r="M5163" i="2"/>
  <c r="M5171" i="2"/>
  <c r="M5179" i="2"/>
  <c r="M5187" i="2"/>
  <c r="M5195" i="2"/>
  <c r="M5203" i="2"/>
  <c r="M5211" i="2"/>
  <c r="M5219" i="2"/>
  <c r="M5227" i="2"/>
  <c r="M5235" i="2"/>
  <c r="M5243" i="2"/>
  <c r="M5251" i="2"/>
  <c r="M5259" i="2"/>
  <c r="M5267" i="2"/>
  <c r="M5275" i="2"/>
  <c r="M5283" i="2"/>
  <c r="M5291" i="2"/>
  <c r="M5299" i="2"/>
  <c r="M5307" i="2"/>
  <c r="M5315" i="2"/>
  <c r="M5323" i="2"/>
  <c r="M5331" i="2"/>
  <c r="M5360" i="2"/>
  <c r="M5392" i="2"/>
  <c r="M5418" i="2"/>
  <c r="M5419" i="2"/>
  <c r="M5334" i="2"/>
  <c r="M5342" i="2"/>
  <c r="M5350" i="2"/>
  <c r="M5358" i="2"/>
  <c r="M5366" i="2"/>
  <c r="M5374" i="2"/>
  <c r="M5382" i="2"/>
  <c r="M5390" i="2"/>
  <c r="M5398" i="2"/>
  <c r="M5406" i="2"/>
  <c r="M5414" i="2"/>
  <c r="M5455" i="2"/>
  <c r="M5459" i="2"/>
  <c r="M5463" i="2"/>
  <c r="M5467" i="2"/>
  <c r="M5471" i="2"/>
  <c r="M5475" i="2"/>
  <c r="M5479" i="2"/>
  <c r="M5483" i="2"/>
  <c r="M5487" i="2"/>
  <c r="M5493" i="2"/>
  <c r="M5492" i="2"/>
  <c r="M5497" i="2"/>
  <c r="M5496" i="2"/>
  <c r="M5501" i="2"/>
  <c r="M5500" i="2"/>
  <c r="D248" i="1" l="1"/>
  <c r="C186" i="1"/>
  <c r="D131" i="1"/>
  <c r="B95" i="1"/>
  <c r="P19" i="2"/>
  <c r="B96" i="1"/>
  <c r="D187" i="1"/>
  <c r="B187" i="1"/>
  <c r="B100" i="1"/>
  <c r="B101" i="1"/>
  <c r="B93" i="1"/>
  <c r="B94" i="1"/>
  <c r="B103" i="1"/>
  <c r="B97" i="1"/>
  <c r="B98" i="1"/>
  <c r="B104" i="1"/>
  <c r="B92" i="1"/>
  <c r="B105" i="1"/>
  <c r="B102" i="1"/>
  <c r="B106" i="1"/>
  <c r="E182" i="1"/>
  <c r="F183" i="1"/>
  <c r="B253" i="1"/>
  <c r="D253" i="1"/>
  <c r="C253" i="1"/>
  <c r="A254" i="1"/>
  <c r="A138" i="1"/>
  <c r="D138" i="1" s="1"/>
  <c r="B137" i="1"/>
  <c r="F132" i="1"/>
  <c r="E131" i="1"/>
  <c r="A24" i="1"/>
  <c r="D24" i="1" s="1"/>
  <c r="D55" i="1" s="1"/>
  <c r="B23" i="1"/>
  <c r="B54" i="1" s="1"/>
  <c r="F18" i="1"/>
  <c r="E17" i="1"/>
  <c r="E248" i="1"/>
  <c r="F249" i="1"/>
  <c r="D48" i="1"/>
  <c r="E49" i="1"/>
  <c r="C107" i="1"/>
  <c r="C103" i="1"/>
  <c r="C99" i="1"/>
  <c r="C95" i="1"/>
  <c r="C91" i="1"/>
  <c r="C105" i="1"/>
  <c r="C101" i="1"/>
  <c r="C97" i="1"/>
  <c r="C93" i="1"/>
  <c r="C83" i="1"/>
  <c r="C94" i="1"/>
  <c r="C100" i="1"/>
  <c r="C92" i="1"/>
  <c r="C104" i="1"/>
  <c r="C96" i="1"/>
  <c r="C82" i="1"/>
  <c r="C81" i="1"/>
  <c r="C102" i="1"/>
  <c r="C90" i="1"/>
  <c r="C106" i="1"/>
  <c r="C98" i="1"/>
  <c r="D23" i="1"/>
  <c r="D54" i="1" s="1"/>
  <c r="D22" i="1"/>
  <c r="D53" i="1" s="1"/>
  <c r="B107" i="1"/>
  <c r="A108" i="1"/>
  <c r="C137" i="1"/>
  <c r="D136" i="1"/>
  <c r="D137" i="1"/>
  <c r="E87" i="1"/>
  <c r="D86" i="1"/>
  <c r="A188" i="1"/>
  <c r="C187" i="1"/>
  <c r="C23" i="1"/>
  <c r="C54" i="1" s="1"/>
  <c r="C21" i="1"/>
  <c r="C52" i="1" s="1"/>
  <c r="D20" i="1"/>
  <c r="C15" i="1"/>
  <c r="C22" i="1"/>
  <c r="C53" i="1" s="1"/>
  <c r="C20" i="1"/>
  <c r="C14" i="1"/>
  <c r="D19" i="1" l="1"/>
  <c r="E20" i="1" s="1"/>
  <c r="G183" i="1"/>
  <c r="F182" i="1"/>
  <c r="C24" i="1"/>
  <c r="C55" i="1" s="1"/>
  <c r="A189" i="1"/>
  <c r="C188" i="1"/>
  <c r="E188" i="1"/>
  <c r="D188" i="1"/>
  <c r="B188" i="1"/>
  <c r="A109" i="1"/>
  <c r="B108" i="1"/>
  <c r="G249" i="1"/>
  <c r="F248" i="1"/>
  <c r="E24" i="1"/>
  <c r="E55" i="1" s="1"/>
  <c r="E23" i="1"/>
  <c r="E54" i="1" s="1"/>
  <c r="E21" i="1"/>
  <c r="E137" i="1"/>
  <c r="E138" i="1"/>
  <c r="D106" i="1"/>
  <c r="D102" i="1"/>
  <c r="D98" i="1"/>
  <c r="D94" i="1"/>
  <c r="D82" i="1"/>
  <c r="D81" i="1"/>
  <c r="D108" i="1"/>
  <c r="D104" i="1"/>
  <c r="D100" i="1"/>
  <c r="D96" i="1"/>
  <c r="D92" i="1"/>
  <c r="D93" i="1"/>
  <c r="D107" i="1"/>
  <c r="D99" i="1"/>
  <c r="D91" i="1"/>
  <c r="D103" i="1"/>
  <c r="D95" i="1"/>
  <c r="D83" i="1"/>
  <c r="D101" i="1"/>
  <c r="D97" i="1"/>
  <c r="D105" i="1"/>
  <c r="C108" i="1"/>
  <c r="F17" i="1"/>
  <c r="G18" i="1"/>
  <c r="F87" i="1"/>
  <c r="E86" i="1"/>
  <c r="C89" i="1"/>
  <c r="C88" i="1"/>
  <c r="C303" i="1" s="1"/>
  <c r="B24" i="1"/>
  <c r="B55" i="1" s="1"/>
  <c r="A25" i="1"/>
  <c r="G132" i="1"/>
  <c r="F131" i="1"/>
  <c r="A139" i="1"/>
  <c r="E139" i="1" s="1"/>
  <c r="C138" i="1"/>
  <c r="B138" i="1"/>
  <c r="D21" i="1"/>
  <c r="F49" i="1"/>
  <c r="E48" i="1"/>
  <c r="D254" i="1"/>
  <c r="B254" i="1"/>
  <c r="C254" i="1"/>
  <c r="A255" i="1"/>
  <c r="E254" i="1"/>
  <c r="E19" i="1" l="1"/>
  <c r="F20" i="1" s="1"/>
  <c r="D89" i="1"/>
  <c r="F189" i="1"/>
  <c r="G182" i="1"/>
  <c r="H183" i="1"/>
  <c r="D304" i="1"/>
  <c r="D251" i="1"/>
  <c r="F22" i="1"/>
  <c r="F24" i="1"/>
  <c r="F55" i="1" s="1"/>
  <c r="F19" i="1"/>
  <c r="F25" i="1"/>
  <c r="F56" i="1" s="1"/>
  <c r="F21" i="1"/>
  <c r="B139" i="1"/>
  <c r="A140" i="1"/>
  <c r="F140" i="1" s="1"/>
  <c r="C139" i="1"/>
  <c r="D139" i="1"/>
  <c r="A26" i="1"/>
  <c r="F26" i="1" s="1"/>
  <c r="F57" i="1" s="1"/>
  <c r="B25" i="1"/>
  <c r="B56" i="1" s="1"/>
  <c r="D25" i="1"/>
  <c r="D56" i="1" s="1"/>
  <c r="C25" i="1"/>
  <c r="C56" i="1" s="1"/>
  <c r="G49" i="1"/>
  <c r="F48" i="1"/>
  <c r="F138" i="1"/>
  <c r="F139" i="1"/>
  <c r="C304" i="1"/>
  <c r="C251" i="1"/>
  <c r="H18" i="1"/>
  <c r="G17" i="1"/>
  <c r="G131" i="1"/>
  <c r="H132" i="1"/>
  <c r="E109" i="1"/>
  <c r="E105" i="1"/>
  <c r="E101" i="1"/>
  <c r="E97" i="1"/>
  <c r="E93" i="1"/>
  <c r="E83" i="1"/>
  <c r="E107" i="1"/>
  <c r="E103" i="1"/>
  <c r="E99" i="1"/>
  <c r="E95" i="1"/>
  <c r="E92" i="1"/>
  <c r="E106" i="1"/>
  <c r="E98" i="1"/>
  <c r="E102" i="1"/>
  <c r="E94" i="1"/>
  <c r="E108" i="1"/>
  <c r="E100" i="1"/>
  <c r="E82" i="1"/>
  <c r="E81" i="1"/>
  <c r="E104" i="1"/>
  <c r="E96" i="1"/>
  <c r="D88" i="1"/>
  <c r="D303" i="1" s="1"/>
  <c r="A110" i="1"/>
  <c r="E110" i="1" s="1"/>
  <c r="B109" i="1"/>
  <c r="C109" i="1"/>
  <c r="F255" i="1"/>
  <c r="B255" i="1"/>
  <c r="E255" i="1"/>
  <c r="C255" i="1"/>
  <c r="D255" i="1"/>
  <c r="A256" i="1"/>
  <c r="G87" i="1"/>
  <c r="F86" i="1"/>
  <c r="D109" i="1"/>
  <c r="D90" i="1"/>
  <c r="G248" i="1"/>
  <c r="H249" i="1"/>
  <c r="E189" i="1"/>
  <c r="C189" i="1"/>
  <c r="A190" i="1"/>
  <c r="F190" i="1" s="1"/>
  <c r="B189" i="1"/>
  <c r="D189" i="1"/>
  <c r="C250" i="1"/>
  <c r="E25" i="1"/>
  <c r="E56" i="1" s="1"/>
  <c r="E22" i="1"/>
  <c r="F23" i="1" s="1"/>
  <c r="D250" i="1" l="1"/>
  <c r="E90" i="1"/>
  <c r="I183" i="1"/>
  <c r="H182" i="1"/>
  <c r="E91" i="1"/>
  <c r="E88" i="1"/>
  <c r="G190" i="1"/>
  <c r="H87" i="1"/>
  <c r="G86" i="1"/>
  <c r="F91" i="1" s="1"/>
  <c r="E252" i="1"/>
  <c r="G139" i="1"/>
  <c r="G140" i="1"/>
  <c r="H17" i="1"/>
  <c r="I18" i="1"/>
  <c r="E190" i="1"/>
  <c r="A191" i="1"/>
  <c r="F191" i="1" s="1"/>
  <c r="C190" i="1"/>
  <c r="D190" i="1"/>
  <c r="B190" i="1"/>
  <c r="F108" i="1"/>
  <c r="F104" i="1"/>
  <c r="F100" i="1"/>
  <c r="F96" i="1"/>
  <c r="F110" i="1"/>
  <c r="F106" i="1"/>
  <c r="F102" i="1"/>
  <c r="F98" i="1"/>
  <c r="F94" i="1"/>
  <c r="F105" i="1"/>
  <c r="F97" i="1"/>
  <c r="F109" i="1"/>
  <c r="F101" i="1"/>
  <c r="F93" i="1"/>
  <c r="F107" i="1"/>
  <c r="F99" i="1"/>
  <c r="F103" i="1"/>
  <c r="F95" i="1"/>
  <c r="A257" i="1"/>
  <c r="G256" i="1"/>
  <c r="C256" i="1"/>
  <c r="F256" i="1"/>
  <c r="B256" i="1"/>
  <c r="D256" i="1"/>
  <c r="E256" i="1"/>
  <c r="E89" i="1"/>
  <c r="I249" i="1"/>
  <c r="H248" i="1"/>
  <c r="D305" i="1"/>
  <c r="D252" i="1"/>
  <c r="A111" i="1"/>
  <c r="F111" i="1" s="1"/>
  <c r="B110" i="1"/>
  <c r="C110" i="1"/>
  <c r="D110" i="1"/>
  <c r="I132" i="1"/>
  <c r="H131" i="1"/>
  <c r="G25" i="1"/>
  <c r="G56" i="1" s="1"/>
  <c r="G23" i="1"/>
  <c r="G21" i="1"/>
  <c r="G19" i="1"/>
  <c r="G26" i="1"/>
  <c r="G57" i="1" s="1"/>
  <c r="G24" i="1"/>
  <c r="G22" i="1"/>
  <c r="G20" i="1"/>
  <c r="A141" i="1"/>
  <c r="G141" i="1" s="1"/>
  <c r="B140" i="1"/>
  <c r="C140" i="1"/>
  <c r="D140" i="1"/>
  <c r="E140" i="1"/>
  <c r="G48" i="1"/>
  <c r="H49" i="1"/>
  <c r="A27" i="1"/>
  <c r="B26" i="1"/>
  <c r="B57" i="1" s="1"/>
  <c r="D26" i="1"/>
  <c r="D57" i="1" s="1"/>
  <c r="C26" i="1"/>
  <c r="C57" i="1" s="1"/>
  <c r="E26" i="1"/>
  <c r="E57" i="1" s="1"/>
  <c r="E250" i="1" l="1"/>
  <c r="E303" i="1"/>
  <c r="E305" i="1"/>
  <c r="F92" i="1"/>
  <c r="F253" i="1"/>
  <c r="F254" i="1"/>
  <c r="F88" i="1"/>
  <c r="F89" i="1"/>
  <c r="F90" i="1"/>
  <c r="E306" i="1"/>
  <c r="E253" i="1"/>
  <c r="G191" i="1"/>
  <c r="H191" i="1"/>
  <c r="I182" i="1"/>
  <c r="J183" i="1"/>
  <c r="A28" i="1"/>
  <c r="H28" i="1" s="1"/>
  <c r="H59" i="1" s="1"/>
  <c r="B27" i="1"/>
  <c r="B58" i="1" s="1"/>
  <c r="D27" i="1"/>
  <c r="D58" i="1" s="1"/>
  <c r="C27" i="1"/>
  <c r="C58" i="1" s="1"/>
  <c r="E27" i="1"/>
  <c r="E58" i="1" s="1"/>
  <c r="F27" i="1"/>
  <c r="F58" i="1" s="1"/>
  <c r="A142" i="1"/>
  <c r="G142" i="1" s="1"/>
  <c r="B141" i="1"/>
  <c r="C141" i="1"/>
  <c r="D141" i="1"/>
  <c r="E141" i="1"/>
  <c r="F141" i="1"/>
  <c r="G27" i="1"/>
  <c r="G58" i="1" s="1"/>
  <c r="E257" i="1"/>
  <c r="H257" i="1"/>
  <c r="D257" i="1"/>
  <c r="F257" i="1"/>
  <c r="B257" i="1"/>
  <c r="C257" i="1"/>
  <c r="A258" i="1"/>
  <c r="G257" i="1"/>
  <c r="H48" i="1"/>
  <c r="I49" i="1"/>
  <c r="H140" i="1"/>
  <c r="H141" i="1"/>
  <c r="F307" i="1"/>
  <c r="J132" i="1"/>
  <c r="I131" i="1"/>
  <c r="A112" i="1"/>
  <c r="F112" i="1" s="1"/>
  <c r="B111" i="1"/>
  <c r="C111" i="1"/>
  <c r="D111" i="1"/>
  <c r="E111" i="1"/>
  <c r="I248" i="1"/>
  <c r="J249" i="1"/>
  <c r="E304" i="1"/>
  <c r="E251" i="1"/>
  <c r="A192" i="1"/>
  <c r="C191" i="1"/>
  <c r="D191" i="1"/>
  <c r="B191" i="1"/>
  <c r="E191" i="1"/>
  <c r="J18" i="1"/>
  <c r="I17" i="1"/>
  <c r="G111" i="1"/>
  <c r="G107" i="1"/>
  <c r="G103" i="1"/>
  <c r="G99" i="1"/>
  <c r="G95" i="1"/>
  <c r="G109" i="1"/>
  <c r="G105" i="1"/>
  <c r="G101" i="1"/>
  <c r="G97" i="1"/>
  <c r="G83" i="1"/>
  <c r="G104" i="1"/>
  <c r="G96" i="1"/>
  <c r="G82" i="1"/>
  <c r="G81" i="1"/>
  <c r="G108" i="1"/>
  <c r="G100" i="1"/>
  <c r="G106" i="1"/>
  <c r="G98" i="1"/>
  <c r="G110" i="1"/>
  <c r="G102" i="1"/>
  <c r="G94" i="1"/>
  <c r="F306" i="1"/>
  <c r="H27" i="1"/>
  <c r="H58" i="1" s="1"/>
  <c r="H23" i="1"/>
  <c r="H25" i="1"/>
  <c r="H21" i="1"/>
  <c r="H19" i="1"/>
  <c r="H24" i="1"/>
  <c r="H20" i="1"/>
  <c r="H26" i="1"/>
  <c r="H57" i="1" s="1"/>
  <c r="H22" i="1"/>
  <c r="I87" i="1"/>
  <c r="H86" i="1"/>
  <c r="G93" i="1" s="1"/>
  <c r="H142" i="1" l="1"/>
  <c r="F305" i="1"/>
  <c r="F304" i="1"/>
  <c r="G112" i="1"/>
  <c r="G255" i="1"/>
  <c r="F250" i="1"/>
  <c r="F192" i="1"/>
  <c r="G192" i="1"/>
  <c r="G92" i="1"/>
  <c r="G307" i="1" s="1"/>
  <c r="G90" i="1"/>
  <c r="G305" i="1" s="1"/>
  <c r="G91" i="1"/>
  <c r="G306" i="1" s="1"/>
  <c r="F252" i="1"/>
  <c r="G88" i="1"/>
  <c r="G303" i="1" s="1"/>
  <c r="G89" i="1"/>
  <c r="G304" i="1" s="1"/>
  <c r="F303" i="1"/>
  <c r="H192" i="1"/>
  <c r="F251" i="1"/>
  <c r="K183" i="1"/>
  <c r="J182" i="1"/>
  <c r="I192" i="1"/>
  <c r="A193" i="1"/>
  <c r="C192" i="1"/>
  <c r="E192" i="1"/>
  <c r="B192" i="1"/>
  <c r="D192" i="1"/>
  <c r="K132" i="1"/>
  <c r="J131" i="1"/>
  <c r="J49" i="1"/>
  <c r="I48" i="1"/>
  <c r="A259" i="1"/>
  <c r="G258" i="1"/>
  <c r="C258" i="1"/>
  <c r="F258" i="1"/>
  <c r="B258" i="1"/>
  <c r="H258" i="1"/>
  <c r="D258" i="1"/>
  <c r="I258" i="1"/>
  <c r="E258" i="1"/>
  <c r="I28" i="1"/>
  <c r="I59" i="1" s="1"/>
  <c r="I26" i="1"/>
  <c r="I24" i="1"/>
  <c r="I22" i="1"/>
  <c r="I20" i="1"/>
  <c r="I27" i="1"/>
  <c r="I58" i="1" s="1"/>
  <c r="I25" i="1"/>
  <c r="I23" i="1"/>
  <c r="I21" i="1"/>
  <c r="I19" i="1"/>
  <c r="A113" i="1"/>
  <c r="H113" i="1" s="1"/>
  <c r="B112" i="1"/>
  <c r="C112" i="1"/>
  <c r="D112" i="1"/>
  <c r="E112" i="1"/>
  <c r="B28" i="1"/>
  <c r="B59" i="1" s="1"/>
  <c r="A29" i="1"/>
  <c r="I29" i="1" s="1"/>
  <c r="I60" i="1" s="1"/>
  <c r="D28" i="1"/>
  <c r="D59" i="1" s="1"/>
  <c r="C28" i="1"/>
  <c r="C59" i="1" s="1"/>
  <c r="E28" i="1"/>
  <c r="E59" i="1" s="1"/>
  <c r="F28" i="1"/>
  <c r="F59" i="1" s="1"/>
  <c r="G28" i="1"/>
  <c r="G59" i="1" s="1"/>
  <c r="H110" i="1"/>
  <c r="H106" i="1"/>
  <c r="H102" i="1"/>
  <c r="H98" i="1"/>
  <c r="H82" i="1"/>
  <c r="H81" i="1"/>
  <c r="H112" i="1"/>
  <c r="H108" i="1"/>
  <c r="H104" i="1"/>
  <c r="H100" i="1"/>
  <c r="H96" i="1"/>
  <c r="H111" i="1"/>
  <c r="H103" i="1"/>
  <c r="H95" i="1"/>
  <c r="H83" i="1"/>
  <c r="H107" i="1"/>
  <c r="H99" i="1"/>
  <c r="H105" i="1"/>
  <c r="H97" i="1"/>
  <c r="H109" i="1"/>
  <c r="H101" i="1"/>
  <c r="J87" i="1"/>
  <c r="I86" i="1"/>
  <c r="G308" i="1"/>
  <c r="J17" i="1"/>
  <c r="K18" i="1"/>
  <c r="K249" i="1"/>
  <c r="J248" i="1"/>
  <c r="I141" i="1"/>
  <c r="I142" i="1"/>
  <c r="A143" i="1"/>
  <c r="I143" i="1" s="1"/>
  <c r="B142" i="1"/>
  <c r="C142" i="1"/>
  <c r="D142" i="1"/>
  <c r="E142" i="1"/>
  <c r="F142" i="1"/>
  <c r="H88" i="1" l="1"/>
  <c r="H250" i="1"/>
  <c r="G251" i="1"/>
  <c r="G250" i="1"/>
  <c r="F193" i="1"/>
  <c r="G193" i="1"/>
  <c r="H193" i="1"/>
  <c r="H89" i="1"/>
  <c r="H304" i="1" s="1"/>
  <c r="I193" i="1"/>
  <c r="F113" i="1"/>
  <c r="G113" i="1"/>
  <c r="H93" i="1"/>
  <c r="G253" i="1"/>
  <c r="H91" i="1"/>
  <c r="H90" i="1"/>
  <c r="H94" i="1"/>
  <c r="H309" i="1" s="1"/>
  <c r="G252" i="1"/>
  <c r="G143" i="1"/>
  <c r="H143" i="1"/>
  <c r="H92" i="1"/>
  <c r="G254" i="1"/>
  <c r="J193" i="1"/>
  <c r="L183" i="1"/>
  <c r="K182" i="1"/>
  <c r="A144" i="1"/>
  <c r="J144" i="1" s="1"/>
  <c r="B143" i="1"/>
  <c r="C143" i="1"/>
  <c r="D143" i="1"/>
  <c r="E143" i="1"/>
  <c r="F143" i="1"/>
  <c r="A114" i="1"/>
  <c r="I114" i="1" s="1"/>
  <c r="B113" i="1"/>
  <c r="C113" i="1"/>
  <c r="D113" i="1"/>
  <c r="E113" i="1"/>
  <c r="K49" i="1"/>
  <c r="J48" i="1"/>
  <c r="E193" i="1"/>
  <c r="C193" i="1"/>
  <c r="A194" i="1"/>
  <c r="J194" i="1" s="1"/>
  <c r="D193" i="1"/>
  <c r="B193" i="1"/>
  <c r="K248" i="1"/>
  <c r="L249" i="1"/>
  <c r="L18" i="1"/>
  <c r="K17" i="1"/>
  <c r="I113" i="1"/>
  <c r="I109" i="1"/>
  <c r="I105" i="1"/>
  <c r="I101" i="1"/>
  <c r="I97" i="1"/>
  <c r="I83" i="1"/>
  <c r="I111" i="1"/>
  <c r="I107" i="1"/>
  <c r="I103" i="1"/>
  <c r="I99" i="1"/>
  <c r="I110" i="1"/>
  <c r="I102" i="1"/>
  <c r="I106" i="1"/>
  <c r="I98" i="1"/>
  <c r="I112" i="1"/>
  <c r="I104" i="1"/>
  <c r="I96" i="1"/>
  <c r="I82" i="1"/>
  <c r="I81" i="1"/>
  <c r="I108" i="1"/>
  <c r="I100" i="1"/>
  <c r="H308" i="1"/>
  <c r="A30" i="1"/>
  <c r="J30" i="1" s="1"/>
  <c r="J61" i="1" s="1"/>
  <c r="B29" i="1"/>
  <c r="B60" i="1" s="1"/>
  <c r="C29" i="1"/>
  <c r="C60" i="1" s="1"/>
  <c r="D29" i="1"/>
  <c r="D60" i="1" s="1"/>
  <c r="E29" i="1"/>
  <c r="E60" i="1" s="1"/>
  <c r="F29" i="1"/>
  <c r="F60" i="1" s="1"/>
  <c r="G29" i="1"/>
  <c r="G60" i="1" s="1"/>
  <c r="H29" i="1"/>
  <c r="H60" i="1" s="1"/>
  <c r="I259" i="1"/>
  <c r="E259" i="1"/>
  <c r="H259" i="1"/>
  <c r="D259" i="1"/>
  <c r="J259" i="1"/>
  <c r="F259" i="1"/>
  <c r="B259" i="1"/>
  <c r="G259" i="1"/>
  <c r="A260" i="1"/>
  <c r="C259" i="1"/>
  <c r="J142" i="1"/>
  <c r="J143" i="1"/>
  <c r="J24" i="1"/>
  <c r="J28" i="1"/>
  <c r="J59" i="1" s="1"/>
  <c r="J26" i="1"/>
  <c r="J22" i="1"/>
  <c r="J20" i="1"/>
  <c r="J27" i="1"/>
  <c r="J23" i="1"/>
  <c r="J19" i="1"/>
  <c r="J25" i="1"/>
  <c r="J29" i="1"/>
  <c r="J60" i="1" s="1"/>
  <c r="J21" i="1"/>
  <c r="K87" i="1"/>
  <c r="J86" i="1"/>
  <c r="L132" i="1"/>
  <c r="K131" i="1"/>
  <c r="I93" i="1" l="1"/>
  <c r="H303" i="1"/>
  <c r="I95" i="1"/>
  <c r="I89" i="1"/>
  <c r="I251" i="1" s="1"/>
  <c r="I94" i="1"/>
  <c r="I309" i="1" s="1"/>
  <c r="I88" i="1"/>
  <c r="I250" i="1" s="1"/>
  <c r="I91" i="1"/>
  <c r="I253" i="1" s="1"/>
  <c r="I90" i="1"/>
  <c r="I305" i="1" s="1"/>
  <c r="H252" i="1"/>
  <c r="H253" i="1"/>
  <c r="H254" i="1"/>
  <c r="G144" i="1"/>
  <c r="H144" i="1"/>
  <c r="I144" i="1"/>
  <c r="H255" i="1"/>
  <c r="I257" i="1"/>
  <c r="F194" i="1"/>
  <c r="G194" i="1"/>
  <c r="H194" i="1"/>
  <c r="I194" i="1"/>
  <c r="H307" i="1"/>
  <c r="F114" i="1"/>
  <c r="G114" i="1"/>
  <c r="H114" i="1"/>
  <c r="H306" i="1"/>
  <c r="I255" i="1"/>
  <c r="H305" i="1"/>
  <c r="H251" i="1"/>
  <c r="I92" i="1"/>
  <c r="H256" i="1"/>
  <c r="K194" i="1"/>
  <c r="L182" i="1"/>
  <c r="M183" i="1"/>
  <c r="K144" i="1"/>
  <c r="K143" i="1"/>
  <c r="A261" i="1"/>
  <c r="K260" i="1"/>
  <c r="G260" i="1"/>
  <c r="C260" i="1"/>
  <c r="J260" i="1"/>
  <c r="F260" i="1"/>
  <c r="B260" i="1"/>
  <c r="H260" i="1"/>
  <c r="D260" i="1"/>
  <c r="E260" i="1"/>
  <c r="I260" i="1"/>
  <c r="A31" i="1"/>
  <c r="K31" i="1" s="1"/>
  <c r="K62" i="1" s="1"/>
  <c r="B30" i="1"/>
  <c r="B61" i="1" s="1"/>
  <c r="D30" i="1"/>
  <c r="D61" i="1" s="1"/>
  <c r="C30" i="1"/>
  <c r="C61" i="1" s="1"/>
  <c r="E30" i="1"/>
  <c r="E61" i="1" s="1"/>
  <c r="F30" i="1"/>
  <c r="F61" i="1" s="1"/>
  <c r="G30" i="1"/>
  <c r="G61" i="1" s="1"/>
  <c r="H30" i="1"/>
  <c r="H61" i="1" s="1"/>
  <c r="I30" i="1"/>
  <c r="I61" i="1" s="1"/>
  <c r="L17" i="1"/>
  <c r="M18" i="1"/>
  <c r="M249" i="1"/>
  <c r="L248" i="1"/>
  <c r="K48" i="1"/>
  <c r="L49" i="1"/>
  <c r="A145" i="1"/>
  <c r="K145" i="1" s="1"/>
  <c r="B144" i="1"/>
  <c r="C144" i="1"/>
  <c r="D144" i="1"/>
  <c r="E144" i="1"/>
  <c r="F144" i="1"/>
  <c r="M132" i="1"/>
  <c r="L131" i="1"/>
  <c r="J112" i="1"/>
  <c r="J108" i="1"/>
  <c r="J104" i="1"/>
  <c r="J100" i="1"/>
  <c r="J114" i="1"/>
  <c r="J110" i="1"/>
  <c r="J106" i="1"/>
  <c r="J102" i="1"/>
  <c r="J98" i="1"/>
  <c r="J109" i="1"/>
  <c r="J101" i="1"/>
  <c r="J113" i="1"/>
  <c r="J105" i="1"/>
  <c r="J97" i="1"/>
  <c r="J111" i="1"/>
  <c r="J103" i="1"/>
  <c r="J99" i="1"/>
  <c r="J107" i="1"/>
  <c r="L87" i="1"/>
  <c r="K86" i="1"/>
  <c r="J94" i="1" s="1"/>
  <c r="I308" i="1"/>
  <c r="I310" i="1"/>
  <c r="K29" i="1"/>
  <c r="K60" i="1" s="1"/>
  <c r="K27" i="1"/>
  <c r="K25" i="1"/>
  <c r="K23" i="1"/>
  <c r="K21" i="1"/>
  <c r="K19" i="1"/>
  <c r="K30" i="1"/>
  <c r="K61" i="1" s="1"/>
  <c r="K28" i="1"/>
  <c r="K26" i="1"/>
  <c r="K24" i="1"/>
  <c r="K22" i="1"/>
  <c r="K20" i="1"/>
  <c r="E194" i="1"/>
  <c r="A195" i="1"/>
  <c r="J195" i="1" s="1"/>
  <c r="C194" i="1"/>
  <c r="B194" i="1"/>
  <c r="D194" i="1"/>
  <c r="A115" i="1"/>
  <c r="J115" i="1" s="1"/>
  <c r="B114" i="1"/>
  <c r="C114" i="1"/>
  <c r="D114" i="1"/>
  <c r="E114" i="1"/>
  <c r="I304" i="1" l="1"/>
  <c r="K195" i="1"/>
  <c r="I303" i="1"/>
  <c r="I256" i="1"/>
  <c r="J93" i="1"/>
  <c r="J255" i="1" s="1"/>
  <c r="J96" i="1"/>
  <c r="J258" i="1" s="1"/>
  <c r="I252" i="1"/>
  <c r="J95" i="1"/>
  <c r="J257" i="1" s="1"/>
  <c r="J91" i="1"/>
  <c r="J306" i="1" s="1"/>
  <c r="I306" i="1"/>
  <c r="J90" i="1"/>
  <c r="J305" i="1" s="1"/>
  <c r="J92" i="1"/>
  <c r="J307" i="1" s="1"/>
  <c r="J88" i="1"/>
  <c r="J89" i="1"/>
  <c r="J251" i="1" s="1"/>
  <c r="J256" i="1"/>
  <c r="J250" i="1"/>
  <c r="I254" i="1"/>
  <c r="G145" i="1"/>
  <c r="H145" i="1"/>
  <c r="I145" i="1"/>
  <c r="J145" i="1"/>
  <c r="F115" i="1"/>
  <c r="G115" i="1"/>
  <c r="H115" i="1"/>
  <c r="I115" i="1"/>
  <c r="F195" i="1"/>
  <c r="G195" i="1"/>
  <c r="H195" i="1"/>
  <c r="I195" i="1"/>
  <c r="I307" i="1"/>
  <c r="N183" i="1"/>
  <c r="M182" i="1"/>
  <c r="L195" i="1"/>
  <c r="J303" i="1"/>
  <c r="A116" i="1"/>
  <c r="J116" i="1" s="1"/>
  <c r="B115" i="1"/>
  <c r="C115" i="1"/>
  <c r="D115" i="1"/>
  <c r="E115" i="1"/>
  <c r="A196" i="1"/>
  <c r="D195" i="1"/>
  <c r="E195" i="1"/>
  <c r="B195" i="1"/>
  <c r="C195" i="1"/>
  <c r="J309" i="1"/>
  <c r="L145" i="1"/>
  <c r="L144" i="1"/>
  <c r="L48" i="1"/>
  <c r="M49" i="1"/>
  <c r="I261" i="1"/>
  <c r="E261" i="1"/>
  <c r="L261" i="1"/>
  <c r="H261" i="1"/>
  <c r="D261" i="1"/>
  <c r="J261" i="1"/>
  <c r="F261" i="1"/>
  <c r="B261" i="1"/>
  <c r="A262" i="1"/>
  <c r="K261" i="1"/>
  <c r="C261" i="1"/>
  <c r="G261" i="1"/>
  <c r="K115" i="1"/>
  <c r="K111" i="1"/>
  <c r="K107" i="1"/>
  <c r="K103" i="1"/>
  <c r="K99" i="1"/>
  <c r="K113" i="1"/>
  <c r="K109" i="1"/>
  <c r="K105" i="1"/>
  <c r="K101" i="1"/>
  <c r="K83" i="1"/>
  <c r="K102" i="1"/>
  <c r="K108" i="1"/>
  <c r="K100" i="1"/>
  <c r="K112" i="1"/>
  <c r="K104" i="1"/>
  <c r="K82" i="1"/>
  <c r="K81" i="1"/>
  <c r="K110" i="1"/>
  <c r="K114" i="1"/>
  <c r="K106" i="1"/>
  <c r="K98" i="1"/>
  <c r="J308" i="1"/>
  <c r="L25" i="1"/>
  <c r="L21" i="1"/>
  <c r="L31" i="1"/>
  <c r="L62" i="1" s="1"/>
  <c r="L29" i="1"/>
  <c r="L27" i="1"/>
  <c r="L23" i="1"/>
  <c r="L19" i="1"/>
  <c r="L28" i="1"/>
  <c r="L20" i="1"/>
  <c r="L22" i="1"/>
  <c r="L24" i="1"/>
  <c r="L26" i="1"/>
  <c r="L30" i="1"/>
  <c r="L61" i="1" s="1"/>
  <c r="A32" i="1"/>
  <c r="L32" i="1" s="1"/>
  <c r="L63" i="1" s="1"/>
  <c r="B31" i="1"/>
  <c r="B62" i="1" s="1"/>
  <c r="D31" i="1"/>
  <c r="D62" i="1" s="1"/>
  <c r="C31" i="1"/>
  <c r="C62" i="1" s="1"/>
  <c r="E31" i="1"/>
  <c r="E62" i="1" s="1"/>
  <c r="F31" i="1"/>
  <c r="F62" i="1" s="1"/>
  <c r="G31" i="1"/>
  <c r="G62" i="1" s="1"/>
  <c r="H31" i="1"/>
  <c r="H62" i="1" s="1"/>
  <c r="I31" i="1"/>
  <c r="I62" i="1" s="1"/>
  <c r="J31" i="1"/>
  <c r="J62" i="1" s="1"/>
  <c r="M131" i="1"/>
  <c r="N132" i="1"/>
  <c r="N18" i="1"/>
  <c r="M17" i="1"/>
  <c r="M87" i="1"/>
  <c r="L86" i="1"/>
  <c r="A146" i="1"/>
  <c r="K146" i="1" s="1"/>
  <c r="B145" i="1"/>
  <c r="C145" i="1"/>
  <c r="D145" i="1"/>
  <c r="E145" i="1"/>
  <c r="F145" i="1"/>
  <c r="M248" i="1"/>
  <c r="N249" i="1"/>
  <c r="J304" i="1" l="1"/>
  <c r="J311" i="1"/>
  <c r="J310" i="1"/>
  <c r="K94" i="1"/>
  <c r="J253" i="1"/>
  <c r="J252" i="1"/>
  <c r="L146" i="1"/>
  <c r="J254" i="1"/>
  <c r="K96" i="1"/>
  <c r="K258" i="1" s="1"/>
  <c r="K88" i="1"/>
  <c r="K91" i="1"/>
  <c r="K253" i="1" s="1"/>
  <c r="K92" i="1"/>
  <c r="K254" i="1" s="1"/>
  <c r="K97" i="1"/>
  <c r="K312" i="1" s="1"/>
  <c r="K95" i="1"/>
  <c r="K89" i="1"/>
  <c r="K251" i="1" s="1"/>
  <c r="K93" i="1"/>
  <c r="K255" i="1" s="1"/>
  <c r="J196" i="1"/>
  <c r="K196" i="1"/>
  <c r="L196" i="1"/>
  <c r="K90" i="1"/>
  <c r="K252" i="1" s="1"/>
  <c r="K116" i="1"/>
  <c r="K256" i="1"/>
  <c r="F196" i="1"/>
  <c r="G196" i="1"/>
  <c r="H196" i="1"/>
  <c r="I196" i="1"/>
  <c r="F116" i="1"/>
  <c r="G116" i="1"/>
  <c r="H116" i="1"/>
  <c r="I116" i="1"/>
  <c r="G146" i="1"/>
  <c r="H146" i="1"/>
  <c r="I146" i="1"/>
  <c r="J146" i="1"/>
  <c r="M196" i="1"/>
  <c r="O183" i="1"/>
  <c r="N182" i="1"/>
  <c r="O249" i="1"/>
  <c r="N248" i="1"/>
  <c r="N17" i="1"/>
  <c r="O18" i="1"/>
  <c r="A197" i="1"/>
  <c r="E196" i="1"/>
  <c r="C196" i="1"/>
  <c r="D196" i="1"/>
  <c r="B196" i="1"/>
  <c r="L114" i="1"/>
  <c r="L110" i="1"/>
  <c r="L106" i="1"/>
  <c r="L102" i="1"/>
  <c r="L82" i="1"/>
  <c r="L81" i="1"/>
  <c r="L116" i="1"/>
  <c r="L112" i="1"/>
  <c r="L108" i="1"/>
  <c r="L104" i="1"/>
  <c r="L100" i="1"/>
  <c r="L115" i="1"/>
  <c r="L107" i="1"/>
  <c r="L99" i="1"/>
  <c r="L111" i="1"/>
  <c r="L103" i="1"/>
  <c r="L83" i="1"/>
  <c r="L109" i="1"/>
  <c r="L101" i="1"/>
  <c r="L113" i="1"/>
  <c r="L105" i="1"/>
  <c r="N87" i="1"/>
  <c r="M86" i="1"/>
  <c r="M145" i="1"/>
  <c r="M146" i="1"/>
  <c r="K309" i="1"/>
  <c r="O132" i="1"/>
  <c r="N131" i="1"/>
  <c r="A117" i="1"/>
  <c r="L117" i="1" s="1"/>
  <c r="B116" i="1"/>
  <c r="C116" i="1"/>
  <c r="D116" i="1"/>
  <c r="E116" i="1"/>
  <c r="A147" i="1"/>
  <c r="M147" i="1" s="1"/>
  <c r="B146" i="1"/>
  <c r="C146" i="1"/>
  <c r="D146" i="1"/>
  <c r="E146" i="1"/>
  <c r="F146" i="1"/>
  <c r="M32" i="1"/>
  <c r="M63" i="1" s="1"/>
  <c r="M30" i="1"/>
  <c r="M28" i="1"/>
  <c r="M26" i="1"/>
  <c r="M24" i="1"/>
  <c r="M22" i="1"/>
  <c r="M20" i="1"/>
  <c r="M31" i="1"/>
  <c r="M62" i="1" s="1"/>
  <c r="M29" i="1"/>
  <c r="M27" i="1"/>
  <c r="M25" i="1"/>
  <c r="M23" i="1"/>
  <c r="M21" i="1"/>
  <c r="M19" i="1"/>
  <c r="A33" i="1"/>
  <c r="M33" i="1" s="1"/>
  <c r="M64" i="1" s="1"/>
  <c r="B32" i="1"/>
  <c r="B63" i="1" s="1"/>
  <c r="D32" i="1"/>
  <c r="D63" i="1" s="1"/>
  <c r="C32" i="1"/>
  <c r="C63" i="1" s="1"/>
  <c r="E32" i="1"/>
  <c r="E63" i="1" s="1"/>
  <c r="F32" i="1"/>
  <c r="F63" i="1" s="1"/>
  <c r="G32" i="1"/>
  <c r="G63" i="1" s="1"/>
  <c r="H32" i="1"/>
  <c r="H63" i="1" s="1"/>
  <c r="I32" i="1"/>
  <c r="I63" i="1" s="1"/>
  <c r="J32" i="1"/>
  <c r="J63" i="1" s="1"/>
  <c r="K32" i="1"/>
  <c r="K63" i="1" s="1"/>
  <c r="A263" i="1"/>
  <c r="K262" i="1"/>
  <c r="G262" i="1"/>
  <c r="C262" i="1"/>
  <c r="J262" i="1"/>
  <c r="F262" i="1"/>
  <c r="B262" i="1"/>
  <c r="L262" i="1"/>
  <c r="H262" i="1"/>
  <c r="D262" i="1"/>
  <c r="I262" i="1"/>
  <c r="M262" i="1"/>
  <c r="E262" i="1"/>
  <c r="N49" i="1"/>
  <c r="N48" i="1" s="1"/>
  <c r="M48" i="1"/>
  <c r="L92" i="1" l="1"/>
  <c r="K311" i="1"/>
  <c r="L93" i="1"/>
  <c r="L96" i="1"/>
  <c r="K257" i="1"/>
  <c r="K305" i="1"/>
  <c r="K306" i="1"/>
  <c r="K307" i="1"/>
  <c r="K250" i="1"/>
  <c r="M58" i="1"/>
  <c r="K259" i="1"/>
  <c r="M51" i="1"/>
  <c r="K304" i="1"/>
  <c r="L91" i="1"/>
  <c r="L253" i="1" s="1"/>
  <c r="K303" i="1"/>
  <c r="M53" i="1"/>
  <c r="L90" i="1"/>
  <c r="L305" i="1" s="1"/>
  <c r="M60" i="1"/>
  <c r="M55" i="1"/>
  <c r="L89" i="1"/>
  <c r="L304" i="1" s="1"/>
  <c r="L94" i="1"/>
  <c r="L309" i="1" s="1"/>
  <c r="K310" i="1"/>
  <c r="L98" i="1"/>
  <c r="L313" i="1" s="1"/>
  <c r="J197" i="1"/>
  <c r="K197" i="1"/>
  <c r="L197" i="1"/>
  <c r="M197" i="1"/>
  <c r="K147" i="1"/>
  <c r="L147" i="1"/>
  <c r="M57" i="1"/>
  <c r="K308" i="1"/>
  <c r="M59" i="1"/>
  <c r="L58" i="1" s="1"/>
  <c r="M54" i="1"/>
  <c r="L95" i="1"/>
  <c r="L310" i="1" s="1"/>
  <c r="L88" i="1"/>
  <c r="L250" i="1" s="1"/>
  <c r="M52" i="1"/>
  <c r="M61" i="1"/>
  <c r="M56" i="1"/>
  <c r="J117" i="1"/>
  <c r="K117" i="1"/>
  <c r="L97" i="1"/>
  <c r="L258" i="1"/>
  <c r="L255" i="1"/>
  <c r="L254" i="1"/>
  <c r="F117" i="1"/>
  <c r="G117" i="1"/>
  <c r="H117" i="1"/>
  <c r="I117" i="1"/>
  <c r="F197" i="1"/>
  <c r="G197" i="1"/>
  <c r="H197" i="1"/>
  <c r="I197" i="1"/>
  <c r="G147" i="1"/>
  <c r="H147" i="1"/>
  <c r="I147" i="1"/>
  <c r="J147" i="1"/>
  <c r="M50" i="1"/>
  <c r="N197" i="1"/>
  <c r="P183" i="1"/>
  <c r="O182" i="1"/>
  <c r="E197" i="1"/>
  <c r="C197" i="1"/>
  <c r="A198" i="1"/>
  <c r="B197" i="1"/>
  <c r="D197" i="1"/>
  <c r="A148" i="1"/>
  <c r="N148" i="1" s="1"/>
  <c r="B147" i="1"/>
  <c r="C147" i="1"/>
  <c r="D147" i="1"/>
  <c r="E147" i="1"/>
  <c r="F147" i="1"/>
  <c r="N147" i="1"/>
  <c r="N146" i="1"/>
  <c r="L308" i="1"/>
  <c r="P18" i="1"/>
  <c r="O17" i="1"/>
  <c r="M263" i="1"/>
  <c r="I263" i="1"/>
  <c r="E263" i="1"/>
  <c r="L263" i="1"/>
  <c r="H263" i="1"/>
  <c r="D263" i="1"/>
  <c r="N263" i="1"/>
  <c r="J263" i="1"/>
  <c r="F263" i="1"/>
  <c r="B263" i="1"/>
  <c r="G263" i="1"/>
  <c r="A264" i="1"/>
  <c r="K263" i="1"/>
  <c r="C263" i="1"/>
  <c r="A34" i="1"/>
  <c r="M34" i="1" s="1"/>
  <c r="B33" i="1"/>
  <c r="B64" i="1" s="1"/>
  <c r="D33" i="1"/>
  <c r="D64" i="1" s="1"/>
  <c r="C33" i="1"/>
  <c r="C64" i="1" s="1"/>
  <c r="E33" i="1"/>
  <c r="E64" i="1" s="1"/>
  <c r="F33" i="1"/>
  <c r="F64" i="1" s="1"/>
  <c r="G33" i="1"/>
  <c r="G64" i="1" s="1"/>
  <c r="H33" i="1"/>
  <c r="H64" i="1" s="1"/>
  <c r="I33" i="1"/>
  <c r="I64" i="1" s="1"/>
  <c r="J33" i="1"/>
  <c r="J64" i="1" s="1"/>
  <c r="K33" i="1"/>
  <c r="K64" i="1" s="1"/>
  <c r="L33" i="1"/>
  <c r="L64" i="1" s="1"/>
  <c r="A118" i="1"/>
  <c r="B117" i="1"/>
  <c r="C117" i="1"/>
  <c r="D117" i="1"/>
  <c r="E117" i="1"/>
  <c r="O131" i="1"/>
  <c r="P132" i="1"/>
  <c r="M117" i="1"/>
  <c r="M113" i="1"/>
  <c r="M109" i="1"/>
  <c r="M105" i="1"/>
  <c r="M101" i="1"/>
  <c r="M83" i="1"/>
  <c r="M115" i="1"/>
  <c r="M111" i="1"/>
  <c r="M107" i="1"/>
  <c r="M103" i="1"/>
  <c r="M114" i="1"/>
  <c r="M106" i="1"/>
  <c r="M110" i="1"/>
  <c r="M102" i="1"/>
  <c r="M116" i="1"/>
  <c r="M108" i="1"/>
  <c r="M100" i="1"/>
  <c r="M112" i="1"/>
  <c r="M104" i="1"/>
  <c r="M82" i="1"/>
  <c r="M81" i="1"/>
  <c r="L307" i="1"/>
  <c r="N42" i="1"/>
  <c r="N40" i="1"/>
  <c r="N38" i="1"/>
  <c r="N26" i="1"/>
  <c r="N57" i="1" s="1"/>
  <c r="N22" i="1"/>
  <c r="N53" i="1" s="1"/>
  <c r="N44" i="1"/>
  <c r="N36" i="1"/>
  <c r="N34" i="1"/>
  <c r="N32" i="1"/>
  <c r="N63" i="1" s="1"/>
  <c r="N30" i="1"/>
  <c r="N61" i="1" s="1"/>
  <c r="N28" i="1"/>
  <c r="N59" i="1" s="1"/>
  <c r="N24" i="1"/>
  <c r="N55" i="1" s="1"/>
  <c r="N20" i="1"/>
  <c r="N51" i="1" s="1"/>
  <c r="N14" i="1"/>
  <c r="N35" i="1"/>
  <c r="N27" i="1"/>
  <c r="N58" i="1" s="1"/>
  <c r="N31" i="1"/>
  <c r="N62" i="1" s="1"/>
  <c r="N37" i="1"/>
  <c r="N29" i="1"/>
  <c r="N60" i="1" s="1"/>
  <c r="N21" i="1"/>
  <c r="N52" i="1" s="1"/>
  <c r="N39" i="1"/>
  <c r="N19" i="1"/>
  <c r="N50" i="1" s="1"/>
  <c r="N41" i="1"/>
  <c r="N33" i="1"/>
  <c r="N64" i="1" s="1"/>
  <c r="N25" i="1"/>
  <c r="N56" i="1" s="1"/>
  <c r="N15" i="1"/>
  <c r="N43" i="1"/>
  <c r="N23" i="1"/>
  <c r="N54" i="1" s="1"/>
  <c r="N86" i="1"/>
  <c r="M88" i="1" s="1"/>
  <c r="O87" i="1"/>
  <c r="L306" i="1"/>
  <c r="L311" i="1"/>
  <c r="O248" i="1"/>
  <c r="P249" i="1"/>
  <c r="L57" i="1" l="1"/>
  <c r="L260" i="1"/>
  <c r="M96" i="1"/>
  <c r="M89" i="1"/>
  <c r="M93" i="1"/>
  <c r="M255" i="1" s="1"/>
  <c r="M90" i="1"/>
  <c r="M252" i="1" s="1"/>
  <c r="L256" i="1"/>
  <c r="L259" i="1"/>
  <c r="L252" i="1"/>
  <c r="M98" i="1"/>
  <c r="M313" i="1" s="1"/>
  <c r="L251" i="1"/>
  <c r="L54" i="1"/>
  <c r="L60" i="1"/>
  <c r="L50" i="1"/>
  <c r="L51" i="1"/>
  <c r="K50" i="1" s="1"/>
  <c r="L312" i="1"/>
  <c r="M94" i="1"/>
  <c r="L257" i="1"/>
  <c r="M91" i="1"/>
  <c r="M306" i="1" s="1"/>
  <c r="L52" i="1"/>
  <c r="L303" i="1"/>
  <c r="M95" i="1"/>
  <c r="M257" i="1" s="1"/>
  <c r="M97" i="1"/>
  <c r="M259" i="1" s="1"/>
  <c r="M99" i="1"/>
  <c r="M314" i="1" s="1"/>
  <c r="M92" i="1"/>
  <c r="K57" i="1"/>
  <c r="J198" i="1"/>
  <c r="K198" i="1"/>
  <c r="L198" i="1"/>
  <c r="M198" i="1"/>
  <c r="N198" i="1"/>
  <c r="L53" i="1"/>
  <c r="K53" i="1" s="1"/>
  <c r="L59" i="1"/>
  <c r="K58" i="1" s="1"/>
  <c r="L56" i="1"/>
  <c r="K56" i="1" s="1"/>
  <c r="J118" i="1"/>
  <c r="K118" i="1"/>
  <c r="L118" i="1"/>
  <c r="K148" i="1"/>
  <c r="L148" i="1"/>
  <c r="M148" i="1"/>
  <c r="L55" i="1"/>
  <c r="K54" i="1" s="1"/>
  <c r="M118" i="1"/>
  <c r="M251" i="1"/>
  <c r="M258" i="1"/>
  <c r="M250" i="1"/>
  <c r="F198" i="1"/>
  <c r="G198" i="1"/>
  <c r="H198" i="1"/>
  <c r="I198" i="1"/>
  <c r="F118" i="1"/>
  <c r="G118" i="1"/>
  <c r="H118" i="1"/>
  <c r="I118" i="1"/>
  <c r="G148" i="1"/>
  <c r="H148" i="1"/>
  <c r="I148" i="1"/>
  <c r="J148" i="1"/>
  <c r="Q183" i="1"/>
  <c r="P182" i="1"/>
  <c r="O198" i="1"/>
  <c r="N116" i="1"/>
  <c r="N112" i="1"/>
  <c r="N108" i="1"/>
  <c r="N104" i="1"/>
  <c r="N118" i="1"/>
  <c r="N114" i="1"/>
  <c r="N110" i="1"/>
  <c r="N106" i="1"/>
  <c r="N102" i="1"/>
  <c r="N113" i="1"/>
  <c r="N105" i="1"/>
  <c r="N97" i="1"/>
  <c r="N117" i="1"/>
  <c r="N109" i="1"/>
  <c r="N101" i="1"/>
  <c r="N115" i="1"/>
  <c r="N107" i="1"/>
  <c r="N111" i="1"/>
  <c r="N103" i="1"/>
  <c r="M304" i="1"/>
  <c r="A119" i="1"/>
  <c r="N119" i="1" s="1"/>
  <c r="B118" i="1"/>
  <c r="C118" i="1"/>
  <c r="D118" i="1"/>
  <c r="E118" i="1"/>
  <c r="A35" i="1"/>
  <c r="M35" i="1" s="1"/>
  <c r="B34" i="1"/>
  <c r="C34" i="1"/>
  <c r="D34" i="1"/>
  <c r="E34" i="1"/>
  <c r="F34" i="1"/>
  <c r="G34" i="1"/>
  <c r="H34" i="1"/>
  <c r="I34" i="1"/>
  <c r="J34" i="1"/>
  <c r="K34" i="1"/>
  <c r="L34" i="1"/>
  <c r="P17" i="1"/>
  <c r="Q18" i="1"/>
  <c r="C198" i="1"/>
  <c r="A199" i="1"/>
  <c r="O199" i="1" s="1"/>
  <c r="D198" i="1"/>
  <c r="E198" i="1"/>
  <c r="B198" i="1"/>
  <c r="Q249" i="1"/>
  <c r="P248" i="1"/>
  <c r="M311" i="1"/>
  <c r="Q132" i="1"/>
  <c r="P131" i="1"/>
  <c r="A265" i="1"/>
  <c r="O264" i="1"/>
  <c r="K264" i="1"/>
  <c r="G264" i="1"/>
  <c r="C264" i="1"/>
  <c r="N264" i="1"/>
  <c r="J264" i="1"/>
  <c r="F264" i="1"/>
  <c r="B264" i="1"/>
  <c r="L264" i="1"/>
  <c r="H264" i="1"/>
  <c r="D264" i="1"/>
  <c r="M264" i="1"/>
  <c r="E264" i="1"/>
  <c r="I264" i="1"/>
  <c r="A149" i="1"/>
  <c r="O149" i="1" s="1"/>
  <c r="B148" i="1"/>
  <c r="C148" i="1"/>
  <c r="D148" i="1"/>
  <c r="E148" i="1"/>
  <c r="F148" i="1"/>
  <c r="M303" i="1"/>
  <c r="M308" i="1"/>
  <c r="P87" i="1"/>
  <c r="O86" i="1"/>
  <c r="M305" i="1"/>
  <c r="O147" i="1"/>
  <c r="O148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5" i="1"/>
  <c r="O46" i="1"/>
  <c r="O45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4" i="1"/>
  <c r="J53" i="1" l="1"/>
  <c r="N95" i="1"/>
  <c r="N89" i="1"/>
  <c r="N251" i="1" s="1"/>
  <c r="N100" i="1"/>
  <c r="M253" i="1"/>
  <c r="M260" i="1"/>
  <c r="M307" i="1"/>
  <c r="N92" i="1"/>
  <c r="O93" i="1" s="1"/>
  <c r="M254" i="1"/>
  <c r="M261" i="1"/>
  <c r="M256" i="1"/>
  <c r="M312" i="1"/>
  <c r="K51" i="1"/>
  <c r="J50" i="1" s="1"/>
  <c r="J56" i="1"/>
  <c r="M309" i="1"/>
  <c r="N98" i="1"/>
  <c r="N313" i="1" s="1"/>
  <c r="M310" i="1"/>
  <c r="J57" i="1"/>
  <c r="N94" i="1"/>
  <c r="O95" i="1" s="1"/>
  <c r="N96" i="1"/>
  <c r="N311" i="1" s="1"/>
  <c r="J199" i="1"/>
  <c r="K199" i="1"/>
  <c r="L199" i="1"/>
  <c r="M199" i="1"/>
  <c r="N199" i="1"/>
  <c r="N99" i="1"/>
  <c r="N314" i="1" s="1"/>
  <c r="K52" i="1"/>
  <c r="K55" i="1"/>
  <c r="K149" i="1"/>
  <c r="L149" i="1"/>
  <c r="M149" i="1"/>
  <c r="N149" i="1"/>
  <c r="N91" i="1"/>
  <c r="N253" i="1" s="1"/>
  <c r="N93" i="1"/>
  <c r="N308" i="1" s="1"/>
  <c r="K59" i="1"/>
  <c r="J58" i="1" s="1"/>
  <c r="N88" i="1"/>
  <c r="J119" i="1"/>
  <c r="K119" i="1"/>
  <c r="L119" i="1"/>
  <c r="M119" i="1"/>
  <c r="N90" i="1"/>
  <c r="N252" i="1" s="1"/>
  <c r="N261" i="1"/>
  <c r="N250" i="1"/>
  <c r="N254" i="1"/>
  <c r="N257" i="1"/>
  <c r="N259" i="1"/>
  <c r="N262" i="1"/>
  <c r="G149" i="1"/>
  <c r="H149" i="1"/>
  <c r="I149" i="1"/>
  <c r="J149" i="1"/>
  <c r="F199" i="1"/>
  <c r="G199" i="1"/>
  <c r="H199" i="1"/>
  <c r="I199" i="1"/>
  <c r="F119" i="1"/>
  <c r="G119" i="1"/>
  <c r="H119" i="1"/>
  <c r="I119" i="1"/>
  <c r="P199" i="1"/>
  <c r="Q182" i="1"/>
  <c r="R183" i="1"/>
  <c r="M265" i="1"/>
  <c r="I265" i="1"/>
  <c r="E265" i="1"/>
  <c r="P265" i="1"/>
  <c r="L265" i="1"/>
  <c r="H265" i="1"/>
  <c r="D265" i="1"/>
  <c r="N265" i="1"/>
  <c r="J265" i="1"/>
  <c r="F265" i="1"/>
  <c r="B265" i="1"/>
  <c r="C265" i="1"/>
  <c r="A266" i="1"/>
  <c r="K265" i="1"/>
  <c r="O265" i="1"/>
  <c r="G265" i="1"/>
  <c r="Q87" i="1"/>
  <c r="P86" i="1"/>
  <c r="O96" i="1" s="1"/>
  <c r="Q248" i="1"/>
  <c r="R249" i="1"/>
  <c r="N307" i="1"/>
  <c r="A200" i="1"/>
  <c r="B199" i="1"/>
  <c r="E199" i="1"/>
  <c r="D199" i="1"/>
  <c r="C199" i="1"/>
  <c r="R18" i="1"/>
  <c r="Q17" i="1"/>
  <c r="N304" i="1"/>
  <c r="A150" i="1"/>
  <c r="B149" i="1"/>
  <c r="C149" i="1"/>
  <c r="D149" i="1"/>
  <c r="E149" i="1"/>
  <c r="F149" i="1"/>
  <c r="P148" i="1"/>
  <c r="P149" i="1"/>
  <c r="P39" i="1"/>
  <c r="P37" i="1"/>
  <c r="P23" i="1"/>
  <c r="P43" i="1"/>
  <c r="P41" i="1"/>
  <c r="P35" i="1"/>
  <c r="P33" i="1"/>
  <c r="P31" i="1"/>
  <c r="P29" i="1"/>
  <c r="P27" i="1"/>
  <c r="P25" i="1"/>
  <c r="P21" i="1"/>
  <c r="P19" i="1"/>
  <c r="P15" i="1"/>
  <c r="P44" i="1"/>
  <c r="P20" i="1"/>
  <c r="P40" i="1"/>
  <c r="P32" i="1"/>
  <c r="P38" i="1"/>
  <c r="P30" i="1"/>
  <c r="P22" i="1"/>
  <c r="P42" i="1"/>
  <c r="P34" i="1"/>
  <c r="P26" i="1"/>
  <c r="P14" i="1"/>
  <c r="P46" i="1"/>
  <c r="P45" i="1"/>
  <c r="P36" i="1"/>
  <c r="P28" i="1"/>
  <c r="P24" i="1"/>
  <c r="A36" i="1"/>
  <c r="M36" i="1" s="1"/>
  <c r="B35" i="1"/>
  <c r="D35" i="1"/>
  <c r="C35" i="1"/>
  <c r="E35" i="1"/>
  <c r="F35" i="1"/>
  <c r="G35" i="1"/>
  <c r="H35" i="1"/>
  <c r="I35" i="1"/>
  <c r="J35" i="1"/>
  <c r="K35" i="1"/>
  <c r="L35" i="1"/>
  <c r="N310" i="1"/>
  <c r="N312" i="1"/>
  <c r="N315" i="1"/>
  <c r="O119" i="1"/>
  <c r="O115" i="1"/>
  <c r="O111" i="1"/>
  <c r="O107" i="1"/>
  <c r="O103" i="1"/>
  <c r="O117" i="1"/>
  <c r="O113" i="1"/>
  <c r="O109" i="1"/>
  <c r="O105" i="1"/>
  <c r="O83" i="1"/>
  <c r="O112" i="1"/>
  <c r="O104" i="1"/>
  <c r="O82" i="1"/>
  <c r="O81" i="1"/>
  <c r="O116" i="1"/>
  <c r="O108" i="1"/>
  <c r="O100" i="1"/>
  <c r="O114" i="1"/>
  <c r="O106" i="1"/>
  <c r="O110" i="1"/>
  <c r="O102" i="1"/>
  <c r="O118" i="1"/>
  <c r="R132" i="1"/>
  <c r="Q131" i="1"/>
  <c r="A120" i="1"/>
  <c r="B119" i="1"/>
  <c r="C119" i="1"/>
  <c r="D119" i="1"/>
  <c r="E119" i="1"/>
  <c r="N303" i="1"/>
  <c r="N260" i="1" l="1"/>
  <c r="O98" i="1"/>
  <c r="O89" i="1"/>
  <c r="N255" i="1"/>
  <c r="J51" i="1"/>
  <c r="I50" i="1" s="1"/>
  <c r="O92" i="1"/>
  <c r="O90" i="1"/>
  <c r="O305" i="1" s="1"/>
  <c r="O99" i="1"/>
  <c r="O261" i="1" s="1"/>
  <c r="O97" i="1"/>
  <c r="O259" i="1" s="1"/>
  <c r="O88" i="1"/>
  <c r="O303" i="1" s="1"/>
  <c r="O101" i="1"/>
  <c r="O263" i="1" s="1"/>
  <c r="I56" i="1"/>
  <c r="O94" i="1"/>
  <c r="O256" i="1" s="1"/>
  <c r="N258" i="1"/>
  <c r="N309" i="1"/>
  <c r="N305" i="1"/>
  <c r="N306" i="1"/>
  <c r="N256" i="1"/>
  <c r="O91" i="1"/>
  <c r="O306" i="1" s="1"/>
  <c r="I57" i="1"/>
  <c r="J200" i="1"/>
  <c r="K200" i="1"/>
  <c r="L200" i="1"/>
  <c r="M200" i="1"/>
  <c r="N200" i="1"/>
  <c r="O200" i="1"/>
  <c r="P200" i="1"/>
  <c r="K150" i="1"/>
  <c r="L150" i="1"/>
  <c r="M150" i="1"/>
  <c r="N150" i="1"/>
  <c r="O150" i="1"/>
  <c r="P150" i="1"/>
  <c r="J120" i="1"/>
  <c r="K120" i="1"/>
  <c r="L120" i="1"/>
  <c r="M120" i="1"/>
  <c r="N120" i="1"/>
  <c r="O120" i="1"/>
  <c r="J52" i="1"/>
  <c r="I52" i="1" s="1"/>
  <c r="J54" i="1"/>
  <c r="J55" i="1"/>
  <c r="I55" i="1" s="1"/>
  <c r="O260" i="1"/>
  <c r="O251" i="1"/>
  <c r="O258" i="1"/>
  <c r="O262" i="1"/>
  <c r="O255" i="1"/>
  <c r="O257" i="1"/>
  <c r="O252" i="1"/>
  <c r="O254" i="1"/>
  <c r="F200" i="1"/>
  <c r="G200" i="1"/>
  <c r="H200" i="1"/>
  <c r="I200" i="1"/>
  <c r="G150" i="1"/>
  <c r="H150" i="1"/>
  <c r="I150" i="1"/>
  <c r="J150" i="1"/>
  <c r="F120" i="1"/>
  <c r="G120" i="1"/>
  <c r="H120" i="1"/>
  <c r="I120" i="1"/>
  <c r="S183" i="1"/>
  <c r="R182" i="1"/>
  <c r="Q200" i="1"/>
  <c r="O310" i="1"/>
  <c r="A121" i="1"/>
  <c r="P121" i="1" s="1"/>
  <c r="B120" i="1"/>
  <c r="C120" i="1"/>
  <c r="D120" i="1"/>
  <c r="E120" i="1"/>
  <c r="O304" i="1"/>
  <c r="O309" i="1"/>
  <c r="O311" i="1"/>
  <c r="O308" i="1"/>
  <c r="Q150" i="1"/>
  <c r="Q149" i="1"/>
  <c r="O307" i="1"/>
  <c r="O313" i="1"/>
  <c r="A37" i="1"/>
  <c r="M37" i="1" s="1"/>
  <c r="B36" i="1"/>
  <c r="D36" i="1"/>
  <c r="C36" i="1"/>
  <c r="E36" i="1"/>
  <c r="F36" i="1"/>
  <c r="G36" i="1"/>
  <c r="H36" i="1"/>
  <c r="I36" i="1"/>
  <c r="J36" i="1"/>
  <c r="K36" i="1"/>
  <c r="L36" i="1"/>
  <c r="A151" i="1"/>
  <c r="Q151" i="1" s="1"/>
  <c r="C150" i="1"/>
  <c r="B150" i="1"/>
  <c r="D150" i="1"/>
  <c r="E150" i="1"/>
  <c r="F150" i="1"/>
  <c r="R17" i="1"/>
  <c r="S18" i="1"/>
  <c r="S249" i="1"/>
  <c r="R248" i="1"/>
  <c r="R87" i="1"/>
  <c r="Q86" i="1"/>
  <c r="A267" i="1"/>
  <c r="O266" i="1"/>
  <c r="K266" i="1"/>
  <c r="G266" i="1"/>
  <c r="C266" i="1"/>
  <c r="N266" i="1"/>
  <c r="J266" i="1"/>
  <c r="F266" i="1"/>
  <c r="B266" i="1"/>
  <c r="P266" i="1"/>
  <c r="L266" i="1"/>
  <c r="H266" i="1"/>
  <c r="D266" i="1"/>
  <c r="I266" i="1"/>
  <c r="Q266" i="1"/>
  <c r="M266" i="1"/>
  <c r="E266" i="1"/>
  <c r="S132" i="1"/>
  <c r="R131" i="1"/>
  <c r="O315" i="1"/>
  <c r="A201" i="1"/>
  <c r="Q201" i="1" s="1"/>
  <c r="D200" i="1"/>
  <c r="E200" i="1"/>
  <c r="C200" i="1"/>
  <c r="B200" i="1"/>
  <c r="Q46" i="1"/>
  <c r="Q45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4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5" i="1"/>
  <c r="P118" i="1"/>
  <c r="P114" i="1"/>
  <c r="P110" i="1"/>
  <c r="P106" i="1"/>
  <c r="P82" i="1"/>
  <c r="P81" i="1"/>
  <c r="P120" i="1"/>
  <c r="P116" i="1"/>
  <c r="P112" i="1"/>
  <c r="P108" i="1"/>
  <c r="P104" i="1"/>
  <c r="P119" i="1"/>
  <c r="P111" i="1"/>
  <c r="P103" i="1"/>
  <c r="P83" i="1"/>
  <c r="P115" i="1"/>
  <c r="P107" i="1"/>
  <c r="P113" i="1"/>
  <c r="P105" i="1"/>
  <c r="P117" i="1"/>
  <c r="P109" i="1"/>
  <c r="P102" i="1" l="1"/>
  <c r="O314" i="1"/>
  <c r="O312" i="1"/>
  <c r="O250" i="1"/>
  <c r="H56" i="1"/>
  <c r="P95" i="1"/>
  <c r="P257" i="1" s="1"/>
  <c r="H55" i="1"/>
  <c r="G55" i="1" s="1"/>
  <c r="P93" i="1"/>
  <c r="P255" i="1" s="1"/>
  <c r="P101" i="1"/>
  <c r="P263" i="1" s="1"/>
  <c r="P89" i="1"/>
  <c r="P304" i="1" s="1"/>
  <c r="O316" i="1"/>
  <c r="O253" i="1"/>
  <c r="P91" i="1"/>
  <c r="P253" i="1" s="1"/>
  <c r="P90" i="1"/>
  <c r="P252" i="1" s="1"/>
  <c r="P94" i="1"/>
  <c r="P309" i="1" s="1"/>
  <c r="P97" i="1"/>
  <c r="P259" i="1" s="1"/>
  <c r="P99" i="1"/>
  <c r="P261" i="1" s="1"/>
  <c r="P96" i="1"/>
  <c r="P258" i="1" s="1"/>
  <c r="P98" i="1"/>
  <c r="P313" i="1" s="1"/>
  <c r="P88" i="1"/>
  <c r="P92" i="1"/>
  <c r="P254" i="1" s="1"/>
  <c r="P100" i="1"/>
  <c r="P315" i="1" s="1"/>
  <c r="I54" i="1"/>
  <c r="H54" i="1" s="1"/>
  <c r="I53" i="1"/>
  <c r="I51" i="1"/>
  <c r="H51" i="1" s="1"/>
  <c r="J121" i="1"/>
  <c r="K121" i="1"/>
  <c r="L121" i="1"/>
  <c r="M121" i="1"/>
  <c r="N121" i="1"/>
  <c r="O121" i="1"/>
  <c r="J201" i="1"/>
  <c r="K201" i="1"/>
  <c r="L201" i="1"/>
  <c r="M201" i="1"/>
  <c r="N201" i="1"/>
  <c r="O201" i="1"/>
  <c r="P201" i="1"/>
  <c r="K151" i="1"/>
  <c r="L151" i="1"/>
  <c r="M151" i="1"/>
  <c r="N151" i="1"/>
  <c r="O151" i="1"/>
  <c r="P151" i="1"/>
  <c r="P264" i="1"/>
  <c r="G151" i="1"/>
  <c r="H151" i="1"/>
  <c r="I151" i="1"/>
  <c r="J151" i="1"/>
  <c r="F121" i="1"/>
  <c r="G121" i="1"/>
  <c r="H121" i="1"/>
  <c r="I121" i="1"/>
  <c r="H50" i="1"/>
  <c r="G50" i="1" s="1"/>
  <c r="F201" i="1"/>
  <c r="G201" i="1"/>
  <c r="H201" i="1"/>
  <c r="I201" i="1"/>
  <c r="R201" i="1"/>
  <c r="T183" i="1"/>
  <c r="S182" i="1"/>
  <c r="P305" i="1"/>
  <c r="A152" i="1"/>
  <c r="R152" i="1" s="1"/>
  <c r="B151" i="1"/>
  <c r="C151" i="1"/>
  <c r="D151" i="1"/>
  <c r="E151" i="1"/>
  <c r="F151" i="1"/>
  <c r="A38" i="1"/>
  <c r="M38" i="1" s="1"/>
  <c r="B37" i="1"/>
  <c r="C37" i="1"/>
  <c r="D37" i="1"/>
  <c r="E37" i="1"/>
  <c r="F37" i="1"/>
  <c r="G37" i="1"/>
  <c r="H37" i="1"/>
  <c r="I37" i="1"/>
  <c r="J37" i="1"/>
  <c r="K37" i="1"/>
  <c r="L37" i="1"/>
  <c r="A202" i="1"/>
  <c r="C201" i="1"/>
  <c r="E201" i="1"/>
  <c r="B201" i="1"/>
  <c r="D201" i="1"/>
  <c r="R24" i="1"/>
  <c r="R46" i="1"/>
  <c r="R45" i="1"/>
  <c r="R44" i="1"/>
  <c r="R42" i="1"/>
  <c r="R40" i="1"/>
  <c r="R38" i="1"/>
  <c r="R36" i="1"/>
  <c r="R34" i="1"/>
  <c r="R32" i="1"/>
  <c r="R30" i="1"/>
  <c r="R28" i="1"/>
  <c r="R26" i="1"/>
  <c r="R22" i="1"/>
  <c r="R20" i="1"/>
  <c r="R14" i="1"/>
  <c r="R41" i="1"/>
  <c r="R39" i="1"/>
  <c r="R31" i="1"/>
  <c r="R23" i="1"/>
  <c r="R19" i="1"/>
  <c r="R33" i="1"/>
  <c r="R43" i="1"/>
  <c r="R35" i="1"/>
  <c r="R27" i="1"/>
  <c r="R37" i="1"/>
  <c r="R29" i="1"/>
  <c r="R21" i="1"/>
  <c r="R25" i="1"/>
  <c r="R15" i="1"/>
  <c r="P317" i="1"/>
  <c r="R151" i="1"/>
  <c r="R150" i="1"/>
  <c r="Q267" i="1"/>
  <c r="M267" i="1"/>
  <c r="I267" i="1"/>
  <c r="E267" i="1"/>
  <c r="P267" i="1"/>
  <c r="L267" i="1"/>
  <c r="H267" i="1"/>
  <c r="D267" i="1"/>
  <c r="R267" i="1"/>
  <c r="N267" i="1"/>
  <c r="J267" i="1"/>
  <c r="F267" i="1"/>
  <c r="B267" i="1"/>
  <c r="O267" i="1"/>
  <c r="G267" i="1"/>
  <c r="C267" i="1"/>
  <c r="A268" i="1"/>
  <c r="K267" i="1"/>
  <c r="S131" i="1"/>
  <c r="T132" i="1"/>
  <c r="Q121" i="1"/>
  <c r="Q117" i="1"/>
  <c r="Q113" i="1"/>
  <c r="Q109" i="1"/>
  <c r="Q105" i="1"/>
  <c r="Q83" i="1"/>
  <c r="Q119" i="1"/>
  <c r="Q115" i="1"/>
  <c r="Q111" i="1"/>
  <c r="Q107" i="1"/>
  <c r="Q82" i="1"/>
  <c r="Q118" i="1"/>
  <c r="Q110" i="1"/>
  <c r="Q114" i="1"/>
  <c r="Q106" i="1"/>
  <c r="Q120" i="1"/>
  <c r="Q112" i="1"/>
  <c r="Q104" i="1"/>
  <c r="Q81" i="1"/>
  <c r="Q108" i="1"/>
  <c r="Q116" i="1"/>
  <c r="R86" i="1"/>
  <c r="S87" i="1"/>
  <c r="S248" i="1"/>
  <c r="T249" i="1"/>
  <c r="T18" i="1"/>
  <c r="S17" i="1"/>
  <c r="A122" i="1"/>
  <c r="Q122" i="1" s="1"/>
  <c r="B121" i="1"/>
  <c r="C121" i="1"/>
  <c r="D121" i="1"/>
  <c r="E121" i="1"/>
  <c r="P308" i="1" l="1"/>
  <c r="Q94" i="1"/>
  <c r="P310" i="1"/>
  <c r="Q89" i="1"/>
  <c r="P256" i="1"/>
  <c r="G54" i="1"/>
  <c r="F54" i="1" s="1"/>
  <c r="P316" i="1"/>
  <c r="P251" i="1"/>
  <c r="H53" i="1"/>
  <c r="G53" i="1" s="1"/>
  <c r="F53" i="1" s="1"/>
  <c r="E53" i="1" s="1"/>
  <c r="Q88" i="1"/>
  <c r="Q102" i="1"/>
  <c r="Q317" i="1" s="1"/>
  <c r="Q100" i="1"/>
  <c r="Q315" i="1" s="1"/>
  <c r="P250" i="1"/>
  <c r="P306" i="1"/>
  <c r="P312" i="1"/>
  <c r="P307" i="1"/>
  <c r="Q92" i="1"/>
  <c r="Q307" i="1" s="1"/>
  <c r="Q93" i="1"/>
  <c r="Q255" i="1" s="1"/>
  <c r="Q91" i="1"/>
  <c r="Q306" i="1" s="1"/>
  <c r="Q97" i="1"/>
  <c r="Q259" i="1" s="1"/>
  <c r="P260" i="1"/>
  <c r="Q96" i="1"/>
  <c r="Q258" i="1" s="1"/>
  <c r="P314" i="1"/>
  <c r="P311" i="1"/>
  <c r="P303" i="1"/>
  <c r="Q95" i="1"/>
  <c r="Q257" i="1" s="1"/>
  <c r="P262" i="1"/>
  <c r="Q90" i="1"/>
  <c r="Q305" i="1" s="1"/>
  <c r="Q98" i="1"/>
  <c r="Q101" i="1"/>
  <c r="Q316" i="1" s="1"/>
  <c r="Q99" i="1"/>
  <c r="Q314" i="1" s="1"/>
  <c r="Q103" i="1"/>
  <c r="Q265" i="1" s="1"/>
  <c r="J122" i="1"/>
  <c r="K122" i="1"/>
  <c r="L122" i="1"/>
  <c r="M122" i="1"/>
  <c r="N122" i="1"/>
  <c r="O122" i="1"/>
  <c r="P122" i="1"/>
  <c r="J202" i="1"/>
  <c r="K202" i="1"/>
  <c r="L202" i="1"/>
  <c r="M202" i="1"/>
  <c r="N202" i="1"/>
  <c r="O202" i="1"/>
  <c r="P202" i="1"/>
  <c r="Q202" i="1"/>
  <c r="K152" i="1"/>
  <c r="L152" i="1"/>
  <c r="M152" i="1"/>
  <c r="N152" i="1"/>
  <c r="O152" i="1"/>
  <c r="P152" i="1"/>
  <c r="Q152" i="1"/>
  <c r="R202" i="1"/>
  <c r="H52" i="1"/>
  <c r="Q262" i="1"/>
  <c r="Q250" i="1"/>
  <c r="Q256" i="1"/>
  <c r="Q252" i="1"/>
  <c r="Q260" i="1"/>
  <c r="Q253" i="1"/>
  <c r="Q251" i="1"/>
  <c r="G152" i="1"/>
  <c r="H152" i="1"/>
  <c r="I152" i="1"/>
  <c r="J152" i="1"/>
  <c r="F122" i="1"/>
  <c r="G122" i="1"/>
  <c r="H122" i="1"/>
  <c r="I122" i="1"/>
  <c r="F202" i="1"/>
  <c r="G202" i="1"/>
  <c r="H202" i="1"/>
  <c r="I202" i="1"/>
  <c r="S202" i="1"/>
  <c r="U183" i="1"/>
  <c r="T182" i="1"/>
  <c r="S151" i="1"/>
  <c r="S152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5" i="1"/>
  <c r="S46" i="1"/>
  <c r="S45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4" i="1"/>
  <c r="T87" i="1"/>
  <c r="S86" i="1"/>
  <c r="R95" i="1" s="1"/>
  <c r="Q318" i="1"/>
  <c r="Q304" i="1"/>
  <c r="A123" i="1"/>
  <c r="R123" i="1" s="1"/>
  <c r="B122" i="1"/>
  <c r="C122" i="1"/>
  <c r="D122" i="1"/>
  <c r="E122" i="1"/>
  <c r="T17" i="1"/>
  <c r="U18" i="1"/>
  <c r="U249" i="1"/>
  <c r="T248" i="1"/>
  <c r="R120" i="1"/>
  <c r="R116" i="1"/>
  <c r="R112" i="1"/>
  <c r="R108" i="1"/>
  <c r="R122" i="1"/>
  <c r="R118" i="1"/>
  <c r="R114" i="1"/>
  <c r="R110" i="1"/>
  <c r="R106" i="1"/>
  <c r="R82" i="1"/>
  <c r="R81" i="1"/>
  <c r="R83" i="1"/>
  <c r="R117" i="1"/>
  <c r="R109" i="1"/>
  <c r="R121" i="1"/>
  <c r="R113" i="1"/>
  <c r="R105" i="1"/>
  <c r="R119" i="1"/>
  <c r="R111" i="1"/>
  <c r="R115" i="1"/>
  <c r="R107" i="1"/>
  <c r="Q313" i="1"/>
  <c r="Q303" i="1"/>
  <c r="A269" i="1"/>
  <c r="S268" i="1"/>
  <c r="O268" i="1"/>
  <c r="K268" i="1"/>
  <c r="G268" i="1"/>
  <c r="C268" i="1"/>
  <c r="R268" i="1"/>
  <c r="N268" i="1"/>
  <c r="J268" i="1"/>
  <c r="F268" i="1"/>
  <c r="B268" i="1"/>
  <c r="P268" i="1"/>
  <c r="L268" i="1"/>
  <c r="H268" i="1"/>
  <c r="D268" i="1"/>
  <c r="E268" i="1"/>
  <c r="M268" i="1"/>
  <c r="Q268" i="1"/>
  <c r="I268" i="1"/>
  <c r="A39" i="1"/>
  <c r="M39" i="1" s="1"/>
  <c r="B38" i="1"/>
  <c r="D38" i="1"/>
  <c r="C38" i="1"/>
  <c r="E38" i="1"/>
  <c r="F38" i="1"/>
  <c r="G38" i="1"/>
  <c r="H38" i="1"/>
  <c r="I38" i="1"/>
  <c r="J38" i="1"/>
  <c r="K38" i="1"/>
  <c r="L38" i="1"/>
  <c r="Q309" i="1"/>
  <c r="U132" i="1"/>
  <c r="T131" i="1"/>
  <c r="C202" i="1"/>
  <c r="A203" i="1"/>
  <c r="S203" i="1" s="1"/>
  <c r="B202" i="1"/>
  <c r="D202" i="1"/>
  <c r="E202" i="1"/>
  <c r="A153" i="1"/>
  <c r="B152" i="1"/>
  <c r="C152" i="1"/>
  <c r="D152" i="1"/>
  <c r="E152" i="1"/>
  <c r="F152" i="1"/>
  <c r="Q263" i="1" l="1"/>
  <c r="Q261" i="1"/>
  <c r="Q264" i="1"/>
  <c r="Q254" i="1"/>
  <c r="R100" i="1"/>
  <c r="R262" i="1" s="1"/>
  <c r="R103" i="1"/>
  <c r="R318" i="1" s="1"/>
  <c r="Q308" i="1"/>
  <c r="Q312" i="1"/>
  <c r="R93" i="1"/>
  <c r="R255" i="1" s="1"/>
  <c r="Q310" i="1"/>
  <c r="R91" i="1"/>
  <c r="R253" i="1" s="1"/>
  <c r="R101" i="1"/>
  <c r="R316" i="1" s="1"/>
  <c r="Q311" i="1"/>
  <c r="R96" i="1"/>
  <c r="R311" i="1" s="1"/>
  <c r="R97" i="1"/>
  <c r="R312" i="1" s="1"/>
  <c r="R90" i="1"/>
  <c r="R252" i="1" s="1"/>
  <c r="R104" i="1"/>
  <c r="R319" i="1" s="1"/>
  <c r="R88" i="1"/>
  <c r="R303" i="1" s="1"/>
  <c r="R89" i="1"/>
  <c r="R304" i="1" s="1"/>
  <c r="R94" i="1"/>
  <c r="R256" i="1" s="1"/>
  <c r="R99" i="1"/>
  <c r="R261" i="1" s="1"/>
  <c r="R102" i="1"/>
  <c r="R264" i="1" s="1"/>
  <c r="R92" i="1"/>
  <c r="R254" i="1" s="1"/>
  <c r="K153" i="1"/>
  <c r="L153" i="1"/>
  <c r="M153" i="1"/>
  <c r="N153" i="1"/>
  <c r="O153" i="1"/>
  <c r="P153" i="1"/>
  <c r="Q153" i="1"/>
  <c r="R153" i="1"/>
  <c r="S153" i="1"/>
  <c r="J203" i="1"/>
  <c r="K203" i="1"/>
  <c r="L203" i="1"/>
  <c r="M203" i="1"/>
  <c r="N203" i="1"/>
  <c r="O203" i="1"/>
  <c r="P203" i="1"/>
  <c r="Q203" i="1"/>
  <c r="R203" i="1"/>
  <c r="J123" i="1"/>
  <c r="K123" i="1"/>
  <c r="L123" i="1"/>
  <c r="M123" i="1"/>
  <c r="N123" i="1"/>
  <c r="O123" i="1"/>
  <c r="P123" i="1"/>
  <c r="Q123" i="1"/>
  <c r="G52" i="1"/>
  <c r="F52" i="1" s="1"/>
  <c r="E52" i="1" s="1"/>
  <c r="D52" i="1" s="1"/>
  <c r="G51" i="1"/>
  <c r="R98" i="1"/>
  <c r="R260" i="1" s="1"/>
  <c r="R257" i="1"/>
  <c r="R265" i="1"/>
  <c r="R251" i="1"/>
  <c r="R263" i="1"/>
  <c r="R259" i="1"/>
  <c r="F123" i="1"/>
  <c r="G123" i="1"/>
  <c r="H123" i="1"/>
  <c r="I123" i="1"/>
  <c r="F203" i="1"/>
  <c r="G203" i="1"/>
  <c r="H203" i="1"/>
  <c r="I203" i="1"/>
  <c r="G153" i="1"/>
  <c r="H153" i="1"/>
  <c r="I153" i="1"/>
  <c r="J153" i="1"/>
  <c r="U182" i="1"/>
  <c r="V183" i="1"/>
  <c r="T203" i="1"/>
  <c r="A40" i="1"/>
  <c r="M40" i="1" s="1"/>
  <c r="B39" i="1"/>
  <c r="D39" i="1"/>
  <c r="C39" i="1"/>
  <c r="E39" i="1"/>
  <c r="F39" i="1"/>
  <c r="G39" i="1"/>
  <c r="H39" i="1"/>
  <c r="I39" i="1"/>
  <c r="J39" i="1"/>
  <c r="K39" i="1"/>
  <c r="L39" i="1"/>
  <c r="U87" i="1"/>
  <c r="T86" i="1"/>
  <c r="S98" i="1" s="1"/>
  <c r="A154" i="1"/>
  <c r="B153" i="1"/>
  <c r="C153" i="1"/>
  <c r="D153" i="1"/>
  <c r="E153" i="1"/>
  <c r="F153" i="1"/>
  <c r="A204" i="1"/>
  <c r="D203" i="1"/>
  <c r="C203" i="1"/>
  <c r="B203" i="1"/>
  <c r="E203" i="1"/>
  <c r="T154" i="1"/>
  <c r="T153" i="1"/>
  <c r="T152" i="1"/>
  <c r="Q269" i="1"/>
  <c r="M269" i="1"/>
  <c r="I269" i="1"/>
  <c r="E269" i="1"/>
  <c r="T269" i="1"/>
  <c r="P269" i="1"/>
  <c r="L269" i="1"/>
  <c r="H269" i="1"/>
  <c r="D269" i="1"/>
  <c r="R269" i="1"/>
  <c r="N269" i="1"/>
  <c r="J269" i="1"/>
  <c r="F269" i="1"/>
  <c r="B269" i="1"/>
  <c r="A270" i="1"/>
  <c r="K269" i="1"/>
  <c r="S269" i="1"/>
  <c r="C269" i="1"/>
  <c r="O269" i="1"/>
  <c r="G269" i="1"/>
  <c r="R309" i="1"/>
  <c r="T41" i="1"/>
  <c r="T27" i="1"/>
  <c r="T25" i="1"/>
  <c r="T21" i="1"/>
  <c r="T43" i="1"/>
  <c r="T39" i="1"/>
  <c r="T37" i="1"/>
  <c r="T35" i="1"/>
  <c r="T33" i="1"/>
  <c r="T31" i="1"/>
  <c r="T29" i="1"/>
  <c r="T23" i="1"/>
  <c r="T19" i="1"/>
  <c r="T15" i="1"/>
  <c r="T38" i="1"/>
  <c r="T42" i="1"/>
  <c r="T34" i="1"/>
  <c r="T26" i="1"/>
  <c r="T14" i="1"/>
  <c r="T40" i="1"/>
  <c r="T32" i="1"/>
  <c r="T24" i="1"/>
  <c r="T46" i="1"/>
  <c r="T45" i="1"/>
  <c r="T44" i="1"/>
  <c r="T36" i="1"/>
  <c r="T28" i="1"/>
  <c r="T20" i="1"/>
  <c r="T30" i="1"/>
  <c r="T22" i="1"/>
  <c r="S123" i="1"/>
  <c r="S119" i="1"/>
  <c r="S115" i="1"/>
  <c r="S111" i="1"/>
  <c r="S107" i="1"/>
  <c r="S121" i="1"/>
  <c r="S117" i="1"/>
  <c r="S113" i="1"/>
  <c r="S109" i="1"/>
  <c r="S83" i="1"/>
  <c r="S116" i="1"/>
  <c r="S108" i="1"/>
  <c r="S120" i="1"/>
  <c r="S112" i="1"/>
  <c r="S82" i="1"/>
  <c r="S81" i="1"/>
  <c r="S118" i="1"/>
  <c r="S110" i="1"/>
  <c r="S122" i="1"/>
  <c r="S114" i="1"/>
  <c r="S106" i="1"/>
  <c r="V132" i="1"/>
  <c r="U131" i="1"/>
  <c r="R310" i="1"/>
  <c r="U248" i="1"/>
  <c r="V249" i="1"/>
  <c r="A124" i="1"/>
  <c r="B123" i="1"/>
  <c r="C123" i="1"/>
  <c r="D123" i="1"/>
  <c r="E123" i="1"/>
  <c r="V18" i="1"/>
  <c r="U17" i="1"/>
  <c r="R313" i="1" l="1"/>
  <c r="R315" i="1"/>
  <c r="R314" i="1"/>
  <c r="R317" i="1"/>
  <c r="R307" i="1"/>
  <c r="S103" i="1"/>
  <c r="S265" i="1" s="1"/>
  <c r="R258" i="1"/>
  <c r="R308" i="1"/>
  <c r="S97" i="1"/>
  <c r="S312" i="1" s="1"/>
  <c r="R306" i="1"/>
  <c r="S95" i="1"/>
  <c r="S310" i="1" s="1"/>
  <c r="R305" i="1"/>
  <c r="R250" i="1"/>
  <c r="R266" i="1"/>
  <c r="S101" i="1"/>
  <c r="S105" i="1"/>
  <c r="S100" i="1"/>
  <c r="S262" i="1" s="1"/>
  <c r="J124" i="1"/>
  <c r="K124" i="1"/>
  <c r="L124" i="1"/>
  <c r="M124" i="1"/>
  <c r="N124" i="1"/>
  <c r="O124" i="1"/>
  <c r="P124" i="1"/>
  <c r="Q124" i="1"/>
  <c r="R124" i="1"/>
  <c r="S93" i="1"/>
  <c r="S308" i="1" s="1"/>
  <c r="S99" i="1"/>
  <c r="S261" i="1" s="1"/>
  <c r="J204" i="1"/>
  <c r="K204" i="1"/>
  <c r="L204" i="1"/>
  <c r="M204" i="1"/>
  <c r="N204" i="1"/>
  <c r="O204" i="1"/>
  <c r="P204" i="1"/>
  <c r="Q204" i="1"/>
  <c r="R204" i="1"/>
  <c r="S204" i="1"/>
  <c r="F50" i="1"/>
  <c r="F51" i="1"/>
  <c r="E51" i="1" s="1"/>
  <c r="D51" i="1" s="1"/>
  <c r="C51" i="1" s="1"/>
  <c r="S124" i="1"/>
  <c r="S92" i="1"/>
  <c r="S307" i="1" s="1"/>
  <c r="S94" i="1"/>
  <c r="S309" i="1" s="1"/>
  <c r="S88" i="1"/>
  <c r="S303" i="1" s="1"/>
  <c r="S102" i="1"/>
  <c r="S264" i="1" s="1"/>
  <c r="S96" i="1"/>
  <c r="S311" i="1" s="1"/>
  <c r="S91" i="1"/>
  <c r="S253" i="1" s="1"/>
  <c r="K154" i="1"/>
  <c r="L154" i="1"/>
  <c r="M154" i="1"/>
  <c r="N154" i="1"/>
  <c r="O154" i="1"/>
  <c r="P154" i="1"/>
  <c r="Q154" i="1"/>
  <c r="R154" i="1"/>
  <c r="S154" i="1"/>
  <c r="S90" i="1"/>
  <c r="S252" i="1" s="1"/>
  <c r="S104" i="1"/>
  <c r="S266" i="1" s="1"/>
  <c r="S89" i="1"/>
  <c r="S304" i="1" s="1"/>
  <c r="T204" i="1"/>
  <c r="S260" i="1"/>
  <c r="S267" i="1"/>
  <c r="S251" i="1"/>
  <c r="S263" i="1"/>
  <c r="S259" i="1"/>
  <c r="S255" i="1"/>
  <c r="F204" i="1"/>
  <c r="G204" i="1"/>
  <c r="H204" i="1"/>
  <c r="I204" i="1"/>
  <c r="F124" i="1"/>
  <c r="G124" i="1"/>
  <c r="H124" i="1"/>
  <c r="I124" i="1"/>
  <c r="G154" i="1"/>
  <c r="H154" i="1"/>
  <c r="I154" i="1"/>
  <c r="J154" i="1"/>
  <c r="W183" i="1"/>
  <c r="V182" i="1"/>
  <c r="U204" i="1"/>
  <c r="V17" i="1"/>
  <c r="S313" i="1"/>
  <c r="S320" i="1"/>
  <c r="W249" i="1"/>
  <c r="V248" i="1"/>
  <c r="S318" i="1"/>
  <c r="T122" i="1"/>
  <c r="T118" i="1"/>
  <c r="T114" i="1"/>
  <c r="T110" i="1"/>
  <c r="T82" i="1"/>
  <c r="T81" i="1"/>
  <c r="T124" i="1"/>
  <c r="T120" i="1"/>
  <c r="T116" i="1"/>
  <c r="T112" i="1"/>
  <c r="T108" i="1"/>
  <c r="T123" i="1"/>
  <c r="T115" i="1"/>
  <c r="T107" i="1"/>
  <c r="T119" i="1"/>
  <c r="T111" i="1"/>
  <c r="T83" i="1"/>
  <c r="T117" i="1"/>
  <c r="T109" i="1"/>
  <c r="T121" i="1"/>
  <c r="T113" i="1"/>
  <c r="U154" i="1"/>
  <c r="U153" i="1"/>
  <c r="A155" i="1"/>
  <c r="U155" i="1" s="1"/>
  <c r="C154" i="1"/>
  <c r="B154" i="1"/>
  <c r="D154" i="1"/>
  <c r="E154" i="1"/>
  <c r="F154" i="1"/>
  <c r="V87" i="1"/>
  <c r="U86" i="1"/>
  <c r="T101" i="1" s="1"/>
  <c r="S314" i="1"/>
  <c r="U38" i="1"/>
  <c r="U36" i="1"/>
  <c r="U34" i="1"/>
  <c r="U32" i="1"/>
  <c r="U30" i="1"/>
  <c r="U28" i="1"/>
  <c r="U26" i="1"/>
  <c r="U24" i="1"/>
  <c r="U22" i="1"/>
  <c r="U20" i="1"/>
  <c r="U14" i="1"/>
  <c r="U37" i="1"/>
  <c r="U35" i="1"/>
  <c r="U33" i="1"/>
  <c r="U31" i="1"/>
  <c r="U29" i="1"/>
  <c r="U27" i="1"/>
  <c r="U25" i="1"/>
  <c r="U23" i="1"/>
  <c r="U21" i="1"/>
  <c r="U19" i="1"/>
  <c r="U15" i="1"/>
  <c r="A125" i="1"/>
  <c r="B124" i="1"/>
  <c r="C124" i="1"/>
  <c r="D124" i="1"/>
  <c r="E124" i="1"/>
  <c r="W132" i="1"/>
  <c r="V131" i="1"/>
  <c r="S316" i="1"/>
  <c r="A271" i="1"/>
  <c r="S270" i="1"/>
  <c r="O270" i="1"/>
  <c r="K270" i="1"/>
  <c r="G270" i="1"/>
  <c r="C270" i="1"/>
  <c r="R270" i="1"/>
  <c r="N270" i="1"/>
  <c r="J270" i="1"/>
  <c r="F270" i="1"/>
  <c r="B270" i="1"/>
  <c r="T270" i="1"/>
  <c r="P270" i="1"/>
  <c r="L270" i="1"/>
  <c r="H270" i="1"/>
  <c r="D270" i="1"/>
  <c r="Q270" i="1"/>
  <c r="I270" i="1"/>
  <c r="E270" i="1"/>
  <c r="M270" i="1"/>
  <c r="U270" i="1"/>
  <c r="A205" i="1"/>
  <c r="U205" i="1" s="1"/>
  <c r="C204" i="1"/>
  <c r="D204" i="1"/>
  <c r="B204" i="1"/>
  <c r="E204" i="1"/>
  <c r="A41" i="1"/>
  <c r="M41" i="1" s="1"/>
  <c r="B40" i="1"/>
  <c r="D40" i="1"/>
  <c r="C40" i="1"/>
  <c r="E40" i="1"/>
  <c r="F40" i="1"/>
  <c r="G40" i="1"/>
  <c r="H40" i="1"/>
  <c r="I40" i="1"/>
  <c r="J40" i="1"/>
  <c r="K40" i="1"/>
  <c r="L40" i="1"/>
  <c r="S254" i="1" l="1"/>
  <c r="S317" i="1"/>
  <c r="T90" i="1"/>
  <c r="S305" i="1"/>
  <c r="S257" i="1"/>
  <c r="T93" i="1"/>
  <c r="T308" i="1" s="1"/>
  <c r="S315" i="1"/>
  <c r="T96" i="1"/>
  <c r="T258" i="1" s="1"/>
  <c r="T89" i="1"/>
  <c r="T304" i="1" s="1"/>
  <c r="T99" i="1"/>
  <c r="T314" i="1" s="1"/>
  <c r="T88" i="1"/>
  <c r="T303" i="1" s="1"/>
  <c r="T95" i="1"/>
  <c r="T257" i="1" s="1"/>
  <c r="T104" i="1"/>
  <c r="T319" i="1" s="1"/>
  <c r="T102" i="1"/>
  <c r="T264" i="1" s="1"/>
  <c r="S250" i="1"/>
  <c r="T100" i="1"/>
  <c r="T262" i="1" s="1"/>
  <c r="T106" i="1"/>
  <c r="T321" i="1" s="1"/>
  <c r="S256" i="1"/>
  <c r="T97" i="1"/>
  <c r="T312" i="1" s="1"/>
  <c r="T94" i="1"/>
  <c r="T309" i="1" s="1"/>
  <c r="T98" i="1"/>
  <c r="T260" i="1" s="1"/>
  <c r="T105" i="1"/>
  <c r="T267" i="1" s="1"/>
  <c r="T91" i="1"/>
  <c r="T253" i="1" s="1"/>
  <c r="T103" i="1"/>
  <c r="T318" i="1" s="1"/>
  <c r="T92" i="1"/>
  <c r="T307" i="1" s="1"/>
  <c r="J125" i="1"/>
  <c r="K125" i="1"/>
  <c r="L125" i="1"/>
  <c r="M125" i="1"/>
  <c r="N125" i="1"/>
  <c r="O125" i="1"/>
  <c r="P125" i="1"/>
  <c r="Q125" i="1"/>
  <c r="R125" i="1"/>
  <c r="S125" i="1"/>
  <c r="S306" i="1"/>
  <c r="S319" i="1"/>
  <c r="S258" i="1"/>
  <c r="E50" i="1"/>
  <c r="D50" i="1" s="1"/>
  <c r="C50" i="1" s="1"/>
  <c r="B50" i="1" s="1"/>
  <c r="L9" i="1" s="1"/>
  <c r="K155" i="1"/>
  <c r="L155" i="1"/>
  <c r="M155" i="1"/>
  <c r="N155" i="1"/>
  <c r="O155" i="1"/>
  <c r="P155" i="1"/>
  <c r="Q155" i="1"/>
  <c r="R155" i="1"/>
  <c r="S155" i="1"/>
  <c r="T155" i="1"/>
  <c r="J205" i="1"/>
  <c r="K205" i="1"/>
  <c r="L205" i="1"/>
  <c r="M205" i="1"/>
  <c r="N205" i="1"/>
  <c r="O205" i="1"/>
  <c r="P205" i="1"/>
  <c r="Q205" i="1"/>
  <c r="R205" i="1"/>
  <c r="S205" i="1"/>
  <c r="T205" i="1"/>
  <c r="T125" i="1"/>
  <c r="T255" i="1"/>
  <c r="T252" i="1"/>
  <c r="T251" i="1"/>
  <c r="T256" i="1"/>
  <c r="T250" i="1"/>
  <c r="T266" i="1"/>
  <c r="T263" i="1"/>
  <c r="G155" i="1"/>
  <c r="H155" i="1"/>
  <c r="I155" i="1"/>
  <c r="J155" i="1"/>
  <c r="F125" i="1"/>
  <c r="G125" i="1"/>
  <c r="H125" i="1"/>
  <c r="I125" i="1"/>
  <c r="F205" i="1"/>
  <c r="G205" i="1"/>
  <c r="H205" i="1"/>
  <c r="I205" i="1"/>
  <c r="V205" i="1"/>
  <c r="V206" i="1"/>
  <c r="W182" i="1"/>
  <c r="X183" i="1"/>
  <c r="A42" i="1"/>
  <c r="M42" i="1" s="1"/>
  <c r="B41" i="1"/>
  <c r="D41" i="1"/>
  <c r="C41" i="1"/>
  <c r="E41" i="1"/>
  <c r="F41" i="1"/>
  <c r="G41" i="1"/>
  <c r="H41" i="1"/>
  <c r="I41" i="1"/>
  <c r="J41" i="1"/>
  <c r="K41" i="1"/>
  <c r="L41" i="1"/>
  <c r="V155" i="1"/>
  <c r="V154" i="1"/>
  <c r="U271" i="1"/>
  <c r="Q271" i="1"/>
  <c r="M271" i="1"/>
  <c r="I271" i="1"/>
  <c r="E271" i="1"/>
  <c r="T271" i="1"/>
  <c r="P271" i="1"/>
  <c r="L271" i="1"/>
  <c r="H271" i="1"/>
  <c r="D271" i="1"/>
  <c r="V271" i="1"/>
  <c r="R271" i="1"/>
  <c r="N271" i="1"/>
  <c r="J271" i="1"/>
  <c r="F271" i="1"/>
  <c r="B271" i="1"/>
  <c r="G271" i="1"/>
  <c r="O271" i="1"/>
  <c r="S271" i="1"/>
  <c r="C271" i="1"/>
  <c r="A272" i="1"/>
  <c r="K271" i="1"/>
  <c r="V86" i="1"/>
  <c r="U91" i="1" s="1"/>
  <c r="W87" i="1"/>
  <c r="A206" i="1"/>
  <c r="E205" i="1"/>
  <c r="D205" i="1"/>
  <c r="B205" i="1"/>
  <c r="C205" i="1"/>
  <c r="W131" i="1"/>
  <c r="X132" i="1"/>
  <c r="A156" i="1"/>
  <c r="B155" i="1"/>
  <c r="C155" i="1"/>
  <c r="D155" i="1"/>
  <c r="E155" i="1"/>
  <c r="F155" i="1"/>
  <c r="T316" i="1"/>
  <c r="A126" i="1"/>
  <c r="B125" i="1"/>
  <c r="C125" i="1"/>
  <c r="D125" i="1"/>
  <c r="E125" i="1"/>
  <c r="U125" i="1"/>
  <c r="U121" i="1"/>
  <c r="U117" i="1"/>
  <c r="U113" i="1"/>
  <c r="U109" i="1"/>
  <c r="U83" i="1"/>
  <c r="U123" i="1"/>
  <c r="U119" i="1"/>
  <c r="U115" i="1"/>
  <c r="U111" i="1"/>
  <c r="U122" i="1"/>
  <c r="U114" i="1"/>
  <c r="U118" i="1"/>
  <c r="U110" i="1"/>
  <c r="U124" i="1"/>
  <c r="U116" i="1"/>
  <c r="U108" i="1"/>
  <c r="U120" i="1"/>
  <c r="U82" i="1"/>
  <c r="U112" i="1"/>
  <c r="U81" i="1"/>
  <c r="T305" i="1"/>
  <c r="W248" i="1"/>
  <c r="X249" i="1"/>
  <c r="V38" i="1"/>
  <c r="V26" i="1"/>
  <c r="V22" i="1"/>
  <c r="V36" i="1"/>
  <c r="V34" i="1"/>
  <c r="V32" i="1"/>
  <c r="V30" i="1"/>
  <c r="V28" i="1"/>
  <c r="V24" i="1"/>
  <c r="V20" i="1"/>
  <c r="V14" i="1"/>
  <c r="V31" i="1"/>
  <c r="V23" i="1"/>
  <c r="V19" i="1"/>
  <c r="V35" i="1"/>
  <c r="V33" i="1"/>
  <c r="V25" i="1"/>
  <c r="V15" i="1"/>
  <c r="V27" i="1"/>
  <c r="V37" i="1"/>
  <c r="V29" i="1"/>
  <c r="V21" i="1"/>
  <c r="T320" i="1" l="1"/>
  <c r="T254" i="1"/>
  <c r="T313" i="1"/>
  <c r="T259" i="1"/>
  <c r="U94" i="1"/>
  <c r="U309" i="1" s="1"/>
  <c r="U334" i="1" s="1"/>
  <c r="T311" i="1"/>
  <c r="T261" i="1"/>
  <c r="U89" i="1"/>
  <c r="U251" i="1" s="1"/>
  <c r="U102" i="1"/>
  <c r="U317" i="1" s="1"/>
  <c r="U342" i="1" s="1"/>
  <c r="U93" i="1"/>
  <c r="U308" i="1" s="1"/>
  <c r="U333" i="1" s="1"/>
  <c r="T315" i="1"/>
  <c r="T310" i="1"/>
  <c r="T317" i="1"/>
  <c r="U107" i="1"/>
  <c r="T265" i="1"/>
  <c r="U95" i="1"/>
  <c r="U310" i="1" s="1"/>
  <c r="U335" i="1" s="1"/>
  <c r="T306" i="1"/>
  <c r="T268" i="1"/>
  <c r="U88" i="1"/>
  <c r="U303" i="1" s="1"/>
  <c r="U328" i="1" s="1"/>
  <c r="U92" i="1"/>
  <c r="U254" i="1" s="1"/>
  <c r="J206" i="1"/>
  <c r="K206" i="1"/>
  <c r="L206" i="1"/>
  <c r="M206" i="1"/>
  <c r="N206" i="1"/>
  <c r="O206" i="1"/>
  <c r="P206" i="1"/>
  <c r="Q206" i="1"/>
  <c r="R206" i="1"/>
  <c r="S206" i="1"/>
  <c r="T206" i="1"/>
  <c r="U206" i="1"/>
  <c r="J126" i="1"/>
  <c r="K126" i="1"/>
  <c r="L126" i="1"/>
  <c r="M126" i="1"/>
  <c r="N126" i="1"/>
  <c r="O126" i="1"/>
  <c r="P126" i="1"/>
  <c r="Q126" i="1"/>
  <c r="R126" i="1"/>
  <c r="S126" i="1"/>
  <c r="T126" i="1"/>
  <c r="U103" i="1"/>
  <c r="U318" i="1" s="1"/>
  <c r="U343" i="1" s="1"/>
  <c r="U126" i="1"/>
  <c r="U104" i="1"/>
  <c r="U266" i="1" s="1"/>
  <c r="U90" i="1"/>
  <c r="U99" i="1"/>
  <c r="U314" i="1" s="1"/>
  <c r="U339" i="1" s="1"/>
  <c r="U96" i="1"/>
  <c r="U258" i="1" s="1"/>
  <c r="K156" i="1"/>
  <c r="L156" i="1"/>
  <c r="M156" i="1"/>
  <c r="N156" i="1"/>
  <c r="O156" i="1"/>
  <c r="P156" i="1"/>
  <c r="Q156" i="1"/>
  <c r="R156" i="1"/>
  <c r="S156" i="1"/>
  <c r="T156" i="1"/>
  <c r="U156" i="1"/>
  <c r="U100" i="1"/>
  <c r="U262" i="1" s="1"/>
  <c r="U98" i="1"/>
  <c r="U260" i="1" s="1"/>
  <c r="U101" i="1"/>
  <c r="U263" i="1" s="1"/>
  <c r="U105" i="1"/>
  <c r="U267" i="1" s="1"/>
  <c r="U106" i="1"/>
  <c r="U268" i="1" s="1"/>
  <c r="V156" i="1"/>
  <c r="U97" i="1"/>
  <c r="U259" i="1" s="1"/>
  <c r="U269" i="1"/>
  <c r="U252" i="1"/>
  <c r="U253" i="1"/>
  <c r="U257" i="1"/>
  <c r="U256" i="1"/>
  <c r="F206" i="1"/>
  <c r="G206" i="1"/>
  <c r="H206" i="1"/>
  <c r="I206" i="1"/>
  <c r="F126" i="1"/>
  <c r="G126" i="1"/>
  <c r="H126" i="1"/>
  <c r="I126" i="1"/>
  <c r="G156" i="1"/>
  <c r="H156" i="1"/>
  <c r="I156" i="1"/>
  <c r="J156" i="1"/>
  <c r="K14" i="1"/>
  <c r="K15" i="1" s="1"/>
  <c r="M14" i="1"/>
  <c r="M15" i="1" s="1"/>
  <c r="I14" i="1"/>
  <c r="I15" i="1" s="1"/>
  <c r="J14" i="1"/>
  <c r="J15" i="1" s="1"/>
  <c r="G14" i="1"/>
  <c r="G15" i="1" s="1"/>
  <c r="H14" i="1"/>
  <c r="H15" i="1" s="1"/>
  <c r="E14" i="1"/>
  <c r="E15" i="1" s="1"/>
  <c r="F14" i="1"/>
  <c r="F15" i="1" s="1"/>
  <c r="L14" i="1"/>
  <c r="L15" i="1" s="1"/>
  <c r="D14" i="1"/>
  <c r="X182" i="1"/>
  <c r="Y183" i="1"/>
  <c r="W206" i="1"/>
  <c r="U272" i="1"/>
  <c r="Q272" i="1"/>
  <c r="M272" i="1"/>
  <c r="I272" i="1"/>
  <c r="W272" i="1"/>
  <c r="R272" i="1"/>
  <c r="L272" i="1"/>
  <c r="G272" i="1"/>
  <c r="C272" i="1"/>
  <c r="A273" i="1"/>
  <c r="V272" i="1"/>
  <c r="P272" i="1"/>
  <c r="K272" i="1"/>
  <c r="F272" i="1"/>
  <c r="B272" i="1"/>
  <c r="S272" i="1"/>
  <c r="N272" i="1"/>
  <c r="H272" i="1"/>
  <c r="D272" i="1"/>
  <c r="O272" i="1"/>
  <c r="E272" i="1"/>
  <c r="T272" i="1"/>
  <c r="J272" i="1"/>
  <c r="U306" i="1"/>
  <c r="U331" i="1" s="1"/>
  <c r="Y132" i="1"/>
  <c r="X131" i="1"/>
  <c r="V124" i="1"/>
  <c r="V120" i="1"/>
  <c r="V116" i="1"/>
  <c r="V112" i="1"/>
  <c r="V126" i="1"/>
  <c r="V122" i="1"/>
  <c r="V118" i="1"/>
  <c r="V114" i="1"/>
  <c r="V110" i="1"/>
  <c r="V82" i="1"/>
  <c r="V81" i="1"/>
  <c r="V121" i="1"/>
  <c r="V113" i="1"/>
  <c r="V125" i="1"/>
  <c r="V117" i="1"/>
  <c r="V109" i="1"/>
  <c r="V123" i="1"/>
  <c r="V115" i="1"/>
  <c r="V119" i="1"/>
  <c r="V83" i="1"/>
  <c r="V111" i="1"/>
  <c r="A127" i="1"/>
  <c r="V127" i="1" s="1"/>
  <c r="B126" i="1"/>
  <c r="C126" i="1"/>
  <c r="D126" i="1"/>
  <c r="E126" i="1"/>
  <c r="W156" i="1"/>
  <c r="W155" i="1"/>
  <c r="U305" i="1"/>
  <c r="U330" i="1" s="1"/>
  <c r="A207" i="1"/>
  <c r="W207" i="1" s="1"/>
  <c r="C206" i="1"/>
  <c r="D206" i="1"/>
  <c r="B206" i="1"/>
  <c r="E206" i="1"/>
  <c r="A43" i="1"/>
  <c r="M43" i="1" s="1"/>
  <c r="B42" i="1"/>
  <c r="C42" i="1"/>
  <c r="D42" i="1"/>
  <c r="E42" i="1"/>
  <c r="F42" i="1"/>
  <c r="G42" i="1"/>
  <c r="H42" i="1"/>
  <c r="I42" i="1"/>
  <c r="J42" i="1"/>
  <c r="K42" i="1"/>
  <c r="L42" i="1"/>
  <c r="W37" i="1"/>
  <c r="W35" i="1"/>
  <c r="W33" i="1"/>
  <c r="W31" i="1"/>
  <c r="W29" i="1"/>
  <c r="W27" i="1"/>
  <c r="W38" i="1"/>
  <c r="W36" i="1"/>
  <c r="W34" i="1"/>
  <c r="W32" i="1"/>
  <c r="W30" i="1"/>
  <c r="W28" i="1"/>
  <c r="W26" i="1"/>
  <c r="U319" i="1"/>
  <c r="U344" i="1" s="1"/>
  <c r="A157" i="1"/>
  <c r="W157" i="1" s="1"/>
  <c r="C156" i="1"/>
  <c r="B156" i="1"/>
  <c r="D156" i="1"/>
  <c r="E156" i="1"/>
  <c r="F156" i="1"/>
  <c r="X87" i="1"/>
  <c r="W86" i="1"/>
  <c r="V91" i="1" s="1"/>
  <c r="Y249" i="1"/>
  <c r="X248" i="1"/>
  <c r="U322" i="1"/>
  <c r="U347" i="1" s="1"/>
  <c r="U304" i="1" l="1"/>
  <c r="U329" i="1" s="1"/>
  <c r="V90" i="1"/>
  <c r="U264" i="1"/>
  <c r="V103" i="1"/>
  <c r="V96" i="1"/>
  <c r="V258" i="1" s="1"/>
  <c r="U255" i="1"/>
  <c r="V94" i="1"/>
  <c r="V256" i="1" s="1"/>
  <c r="V101" i="1"/>
  <c r="W102" i="1" s="1"/>
  <c r="V92" i="1"/>
  <c r="V254" i="1" s="1"/>
  <c r="U261" i="1"/>
  <c r="U313" i="1"/>
  <c r="U338" i="1" s="1"/>
  <c r="T338" i="1" s="1"/>
  <c r="U316" i="1"/>
  <c r="U341" i="1" s="1"/>
  <c r="T341" i="1" s="1"/>
  <c r="V88" i="1"/>
  <c r="V250" i="1" s="1"/>
  <c r="U321" i="1"/>
  <c r="U346" i="1" s="1"/>
  <c r="T346" i="1" s="1"/>
  <c r="U250" i="1"/>
  <c r="U320" i="1"/>
  <c r="U345" i="1" s="1"/>
  <c r="T344" i="1" s="1"/>
  <c r="U265" i="1"/>
  <c r="V98" i="1"/>
  <c r="V260" i="1" s="1"/>
  <c r="V95" i="1"/>
  <c r="V257" i="1" s="1"/>
  <c r="U307" i="1"/>
  <c r="U332" i="1" s="1"/>
  <c r="T331" i="1" s="1"/>
  <c r="U311" i="1"/>
  <c r="U336" i="1" s="1"/>
  <c r="T335" i="1" s="1"/>
  <c r="V93" i="1"/>
  <c r="V255" i="1" s="1"/>
  <c r="V106" i="1"/>
  <c r="V268" i="1" s="1"/>
  <c r="U315" i="1"/>
  <c r="U340" i="1" s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99" i="1"/>
  <c r="V261" i="1" s="1"/>
  <c r="V105" i="1"/>
  <c r="V267" i="1" s="1"/>
  <c r="V100" i="1"/>
  <c r="V89" i="1"/>
  <c r="V251" i="1" s="1"/>
  <c r="U312" i="1"/>
  <c r="U337" i="1" s="1"/>
  <c r="V107" i="1"/>
  <c r="V269" i="1" s="1"/>
  <c r="K157" i="1"/>
  <c r="L157" i="1"/>
  <c r="M157" i="1"/>
  <c r="N157" i="1"/>
  <c r="O157" i="1"/>
  <c r="P157" i="1"/>
  <c r="Q157" i="1"/>
  <c r="R157" i="1"/>
  <c r="S157" i="1"/>
  <c r="T157" i="1"/>
  <c r="U157" i="1"/>
  <c r="V15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V102" i="1"/>
  <c r="V264" i="1" s="1"/>
  <c r="V108" i="1"/>
  <c r="V104" i="1"/>
  <c r="V97" i="1"/>
  <c r="V259" i="1" s="1"/>
  <c r="V262" i="1"/>
  <c r="V266" i="1"/>
  <c r="V263" i="1"/>
  <c r="V270" i="1"/>
  <c r="V253" i="1"/>
  <c r="V252" i="1"/>
  <c r="V265" i="1"/>
  <c r="G157" i="1"/>
  <c r="H157" i="1"/>
  <c r="I157" i="1"/>
  <c r="J157" i="1"/>
  <c r="F207" i="1"/>
  <c r="G207" i="1"/>
  <c r="H207" i="1"/>
  <c r="I207" i="1"/>
  <c r="F127" i="1"/>
  <c r="G127" i="1"/>
  <c r="H127" i="1"/>
  <c r="I127" i="1"/>
  <c r="D15" i="1"/>
  <c r="O9" i="1" s="1"/>
  <c r="T329" i="1"/>
  <c r="T330" i="1"/>
  <c r="Z183" i="1"/>
  <c r="Y182" i="1"/>
  <c r="T343" i="1"/>
  <c r="X207" i="1"/>
  <c r="T334" i="1"/>
  <c r="T333" i="1"/>
  <c r="T342" i="1"/>
  <c r="Y248" i="1"/>
  <c r="Z249" i="1"/>
  <c r="W127" i="1"/>
  <c r="W123" i="1"/>
  <c r="W119" i="1"/>
  <c r="W115" i="1"/>
  <c r="W111" i="1"/>
  <c r="W125" i="1"/>
  <c r="W121" i="1"/>
  <c r="W117" i="1"/>
  <c r="W113" i="1"/>
  <c r="W83" i="1"/>
  <c r="W120" i="1"/>
  <c r="W112" i="1"/>
  <c r="W82" i="1"/>
  <c r="W81" i="1"/>
  <c r="W124" i="1"/>
  <c r="W116" i="1"/>
  <c r="W122" i="1"/>
  <c r="W114" i="1"/>
  <c r="W126" i="1"/>
  <c r="W118" i="1"/>
  <c r="W110" i="1"/>
  <c r="A208" i="1"/>
  <c r="B207" i="1"/>
  <c r="E207" i="1"/>
  <c r="C207" i="1"/>
  <c r="D207" i="1"/>
  <c r="X37" i="1"/>
  <c r="X35" i="1"/>
  <c r="X33" i="1"/>
  <c r="X31" i="1"/>
  <c r="X29" i="1"/>
  <c r="X27" i="1"/>
  <c r="X34" i="1"/>
  <c r="X26" i="1"/>
  <c r="X36" i="1"/>
  <c r="X38" i="1"/>
  <c r="X30" i="1"/>
  <c r="X32" i="1"/>
  <c r="X28" i="1"/>
  <c r="A158" i="1"/>
  <c r="B157" i="1"/>
  <c r="C157" i="1"/>
  <c r="D157" i="1"/>
  <c r="E157" i="1"/>
  <c r="F157" i="1"/>
  <c r="X157" i="1"/>
  <c r="X156" i="1"/>
  <c r="Z132" i="1"/>
  <c r="Y131" i="1"/>
  <c r="T339" i="1"/>
  <c r="Y87" i="1"/>
  <c r="X86" i="1"/>
  <c r="A44" i="1"/>
  <c r="B43" i="1"/>
  <c r="D43" i="1"/>
  <c r="C43" i="1"/>
  <c r="E43" i="1"/>
  <c r="F43" i="1"/>
  <c r="G43" i="1"/>
  <c r="H43" i="1"/>
  <c r="I43" i="1"/>
  <c r="J43" i="1"/>
  <c r="K43" i="1"/>
  <c r="L43" i="1"/>
  <c r="A274" i="1"/>
  <c r="W273" i="1"/>
  <c r="S273" i="1"/>
  <c r="O273" i="1"/>
  <c r="K273" i="1"/>
  <c r="G273" i="1"/>
  <c r="C273" i="1"/>
  <c r="X273" i="1"/>
  <c r="R273" i="1"/>
  <c r="M273" i="1"/>
  <c r="H273" i="1"/>
  <c r="B273" i="1"/>
  <c r="V273" i="1"/>
  <c r="Q273" i="1"/>
  <c r="L273" i="1"/>
  <c r="F273" i="1"/>
  <c r="T273" i="1"/>
  <c r="N273" i="1"/>
  <c r="I273" i="1"/>
  <c r="D273" i="1"/>
  <c r="P273" i="1"/>
  <c r="E273" i="1"/>
  <c r="U273" i="1"/>
  <c r="J273" i="1"/>
  <c r="T328" i="1"/>
  <c r="A128" i="1"/>
  <c r="W128" i="1" s="1"/>
  <c r="B127" i="1"/>
  <c r="C127" i="1"/>
  <c r="D127" i="1"/>
  <c r="E127" i="1"/>
  <c r="W108" i="1" l="1"/>
  <c r="W93" i="1"/>
  <c r="T340" i="1"/>
  <c r="T336" i="1"/>
  <c r="S335" i="1" s="1"/>
  <c r="W109" i="1"/>
  <c r="W271" i="1" s="1"/>
  <c r="T345" i="1"/>
  <c r="S345" i="1" s="1"/>
  <c r="W100" i="1"/>
  <c r="W262" i="1" s="1"/>
  <c r="W89" i="1"/>
  <c r="W251" i="1" s="1"/>
  <c r="W94" i="1"/>
  <c r="W256" i="1" s="1"/>
  <c r="W95" i="1"/>
  <c r="W257" i="1" s="1"/>
  <c r="W99" i="1"/>
  <c r="W261" i="1" s="1"/>
  <c r="T332" i="1"/>
  <c r="S332" i="1" s="1"/>
  <c r="W90" i="1"/>
  <c r="W252" i="1" s="1"/>
  <c r="W91" i="1"/>
  <c r="W253" i="1" s="1"/>
  <c r="W92" i="1"/>
  <c r="W254" i="1" s="1"/>
  <c r="T337" i="1"/>
  <c r="S337" i="1" s="1"/>
  <c r="S32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W97" i="1"/>
  <c r="W259" i="1" s="1"/>
  <c r="W103" i="1"/>
  <c r="W265" i="1" s="1"/>
  <c r="X20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W88" i="1"/>
  <c r="W101" i="1"/>
  <c r="W107" i="1"/>
  <c r="W269" i="1" s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98" i="1"/>
  <c r="W260" i="1" s="1"/>
  <c r="W96" i="1"/>
  <c r="W258" i="1" s="1"/>
  <c r="W105" i="1"/>
  <c r="W106" i="1"/>
  <c r="W268" i="1" s="1"/>
  <c r="W104" i="1"/>
  <c r="W266" i="1" s="1"/>
  <c r="S343" i="1"/>
  <c r="W255" i="1"/>
  <c r="W250" i="1"/>
  <c r="S344" i="1"/>
  <c r="W270" i="1"/>
  <c r="W263" i="1"/>
  <c r="W264" i="1"/>
  <c r="G158" i="1"/>
  <c r="H158" i="1"/>
  <c r="I158" i="1"/>
  <c r="J158" i="1"/>
  <c r="M44" i="1"/>
  <c r="F128" i="1"/>
  <c r="G128" i="1"/>
  <c r="H128" i="1"/>
  <c r="I128" i="1"/>
  <c r="F208" i="1"/>
  <c r="G208" i="1"/>
  <c r="H208" i="1"/>
  <c r="I208" i="1"/>
  <c r="S334" i="1"/>
  <c r="S333" i="1"/>
  <c r="S329" i="1"/>
  <c r="Y208" i="1"/>
  <c r="S342" i="1"/>
  <c r="R342" i="1" s="1"/>
  <c r="AA183" i="1"/>
  <c r="Z182" i="1"/>
  <c r="S339" i="1"/>
  <c r="S330" i="1"/>
  <c r="B128" i="1"/>
  <c r="C128" i="1"/>
  <c r="D128" i="1"/>
  <c r="E128" i="1"/>
  <c r="X126" i="1"/>
  <c r="X122" i="1"/>
  <c r="X118" i="1"/>
  <c r="X114" i="1"/>
  <c r="X82" i="1"/>
  <c r="X81" i="1"/>
  <c r="X128" i="1"/>
  <c r="X124" i="1"/>
  <c r="X120" i="1"/>
  <c r="X116" i="1"/>
  <c r="X112" i="1"/>
  <c r="X127" i="1"/>
  <c r="X119" i="1"/>
  <c r="X111" i="1"/>
  <c r="X83" i="1"/>
  <c r="X123" i="1"/>
  <c r="X115" i="1"/>
  <c r="X121" i="1"/>
  <c r="X113" i="1"/>
  <c r="X117" i="1"/>
  <c r="X125" i="1"/>
  <c r="A275" i="1"/>
  <c r="W274" i="1"/>
  <c r="S274" i="1"/>
  <c r="O274" i="1"/>
  <c r="K274" i="1"/>
  <c r="G274" i="1"/>
  <c r="C274" i="1"/>
  <c r="Y274" i="1"/>
  <c r="U274" i="1"/>
  <c r="Q274" i="1"/>
  <c r="M274" i="1"/>
  <c r="I274" i="1"/>
  <c r="E274" i="1"/>
  <c r="X274" i="1"/>
  <c r="P274" i="1"/>
  <c r="H274" i="1"/>
  <c r="V274" i="1"/>
  <c r="N274" i="1"/>
  <c r="F274" i="1"/>
  <c r="R274" i="1"/>
  <c r="J274" i="1"/>
  <c r="B274" i="1"/>
  <c r="L274" i="1"/>
  <c r="T274" i="1"/>
  <c r="D274" i="1"/>
  <c r="Z87" i="1"/>
  <c r="Y86" i="1"/>
  <c r="X89" i="1" s="1"/>
  <c r="S336" i="1"/>
  <c r="Y157" i="1"/>
  <c r="Y158" i="1"/>
  <c r="AA249" i="1"/>
  <c r="Z248" i="1"/>
  <c r="S341" i="1"/>
  <c r="Y38" i="1"/>
  <c r="Y36" i="1"/>
  <c r="Y34" i="1"/>
  <c r="Y32" i="1"/>
  <c r="Y30" i="1"/>
  <c r="Y28" i="1"/>
  <c r="Y26" i="1"/>
  <c r="Y37" i="1"/>
  <c r="Y35" i="1"/>
  <c r="Y33" i="1"/>
  <c r="Y31" i="1"/>
  <c r="Y29" i="1"/>
  <c r="Y27" i="1"/>
  <c r="B44" i="1"/>
  <c r="D44" i="1"/>
  <c r="C44" i="1"/>
  <c r="E44" i="1"/>
  <c r="F44" i="1"/>
  <c r="G44" i="1"/>
  <c r="H44" i="1"/>
  <c r="I44" i="1"/>
  <c r="J44" i="1"/>
  <c r="K44" i="1"/>
  <c r="L44" i="1"/>
  <c r="AA132" i="1"/>
  <c r="Z131" i="1"/>
  <c r="A159" i="1"/>
  <c r="B158" i="1"/>
  <c r="C158" i="1"/>
  <c r="D158" i="1"/>
  <c r="E158" i="1"/>
  <c r="F158" i="1"/>
  <c r="C208" i="1"/>
  <c r="A209" i="1"/>
  <c r="Y209" i="1" s="1"/>
  <c r="D208" i="1"/>
  <c r="B208" i="1"/>
  <c r="E208" i="1"/>
  <c r="S340" i="1"/>
  <c r="S338" i="1"/>
  <c r="R328" i="1" l="1"/>
  <c r="X99" i="1"/>
  <c r="X106" i="1"/>
  <c r="X95" i="1"/>
  <c r="X103" i="1"/>
  <c r="X265" i="1" s="1"/>
  <c r="X101" i="1"/>
  <c r="X263" i="1" s="1"/>
  <c r="X109" i="1"/>
  <c r="X93" i="1"/>
  <c r="X108" i="1"/>
  <c r="X270" i="1" s="1"/>
  <c r="X102" i="1"/>
  <c r="X264" i="1" s="1"/>
  <c r="X92" i="1"/>
  <c r="X254" i="1" s="1"/>
  <c r="X107" i="1"/>
  <c r="X269" i="1" s="1"/>
  <c r="X96" i="1"/>
  <c r="X90" i="1"/>
  <c r="X252" i="1" s="1"/>
  <c r="R334" i="1"/>
  <c r="X97" i="1"/>
  <c r="X259" i="1" s="1"/>
  <c r="X88" i="1"/>
  <c r="X250" i="1" s="1"/>
  <c r="X100" i="1"/>
  <c r="X262" i="1" s="1"/>
  <c r="X94" i="1"/>
  <c r="Y95" i="1" s="1"/>
  <c r="S331" i="1"/>
  <c r="R330" i="1" s="1"/>
  <c r="W267" i="1"/>
  <c r="X104" i="1"/>
  <c r="X266" i="1" s="1"/>
  <c r="X98" i="1"/>
  <c r="R341" i="1"/>
  <c r="Q341" i="1" s="1"/>
  <c r="X105" i="1"/>
  <c r="X110" i="1"/>
  <c r="X272" i="1" s="1"/>
  <c r="R344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X91" i="1"/>
  <c r="R343" i="1"/>
  <c r="Q342" i="1" s="1"/>
  <c r="P341" i="1" s="1"/>
  <c r="X253" i="1"/>
  <c r="X251" i="1"/>
  <c r="X261" i="1"/>
  <c r="X255" i="1"/>
  <c r="X271" i="1"/>
  <c r="X260" i="1"/>
  <c r="X257" i="1"/>
  <c r="R336" i="1"/>
  <c r="X268" i="1"/>
  <c r="X258" i="1"/>
  <c r="X267" i="1"/>
  <c r="R333" i="1"/>
  <c r="G159" i="1"/>
  <c r="H159" i="1"/>
  <c r="I159" i="1"/>
  <c r="J159" i="1"/>
  <c r="F209" i="1"/>
  <c r="G209" i="1"/>
  <c r="H209" i="1"/>
  <c r="I209" i="1"/>
  <c r="R332" i="1"/>
  <c r="R329" i="1"/>
  <c r="R339" i="1"/>
  <c r="Z209" i="1"/>
  <c r="R338" i="1"/>
  <c r="Q338" i="1" s="1"/>
  <c r="R335" i="1"/>
  <c r="R337" i="1"/>
  <c r="AB183" i="1"/>
  <c r="AA182" i="1"/>
  <c r="A160" i="1"/>
  <c r="Z160" i="1" s="1"/>
  <c r="B159" i="1"/>
  <c r="C159" i="1"/>
  <c r="D159" i="1"/>
  <c r="E159" i="1"/>
  <c r="F159" i="1"/>
  <c r="Y125" i="1"/>
  <c r="Y121" i="1"/>
  <c r="Y117" i="1"/>
  <c r="Y113" i="1"/>
  <c r="Y83" i="1"/>
  <c r="Y127" i="1"/>
  <c r="Y123" i="1"/>
  <c r="Y119" i="1"/>
  <c r="Y115" i="1"/>
  <c r="Y91" i="1"/>
  <c r="Y128" i="1"/>
  <c r="Y81" i="1"/>
  <c r="Y126" i="1"/>
  <c r="Y118" i="1"/>
  <c r="Y122" i="1"/>
  <c r="Y114" i="1"/>
  <c r="Y120" i="1"/>
  <c r="Y112" i="1"/>
  <c r="Y82" i="1"/>
  <c r="Y124" i="1"/>
  <c r="Y92" i="1"/>
  <c r="Y116" i="1"/>
  <c r="R340" i="1"/>
  <c r="A210" i="1"/>
  <c r="Z210" i="1" s="1"/>
  <c r="E209" i="1"/>
  <c r="D209" i="1"/>
  <c r="C209" i="1"/>
  <c r="B209" i="1"/>
  <c r="AA87" i="1"/>
  <c r="Z86" i="1"/>
  <c r="Y90" i="1" s="1"/>
  <c r="Z158" i="1"/>
  <c r="Z159" i="1"/>
  <c r="AB132" i="1"/>
  <c r="AA131" i="1"/>
  <c r="AA248" i="1"/>
  <c r="AB249" i="1"/>
  <c r="Y275" i="1"/>
  <c r="U275" i="1"/>
  <c r="Q275" i="1"/>
  <c r="M275" i="1"/>
  <c r="I275" i="1"/>
  <c r="E275" i="1"/>
  <c r="A276" i="1"/>
  <c r="W275" i="1"/>
  <c r="S275" i="1"/>
  <c r="O275" i="1"/>
  <c r="K275" i="1"/>
  <c r="G275" i="1"/>
  <c r="C275" i="1"/>
  <c r="V275" i="1"/>
  <c r="N275" i="1"/>
  <c r="F275" i="1"/>
  <c r="T275" i="1"/>
  <c r="L275" i="1"/>
  <c r="D275" i="1"/>
  <c r="X275" i="1"/>
  <c r="P275" i="1"/>
  <c r="H275" i="1"/>
  <c r="R275" i="1"/>
  <c r="B275" i="1"/>
  <c r="J275" i="1"/>
  <c r="Z275" i="1"/>
  <c r="Z38" i="1"/>
  <c r="Z36" i="1"/>
  <c r="Z34" i="1"/>
  <c r="Z32" i="1"/>
  <c r="Z30" i="1"/>
  <c r="Z28" i="1"/>
  <c r="Z26" i="1"/>
  <c r="Z29" i="1"/>
  <c r="Z35" i="1"/>
  <c r="Z27" i="1"/>
  <c r="Z37" i="1"/>
  <c r="Z31" i="1"/>
  <c r="Z33" i="1"/>
  <c r="R331" i="1" l="1"/>
  <c r="X256" i="1"/>
  <c r="Y93" i="1"/>
  <c r="Q343" i="1"/>
  <c r="P342" i="1" s="1"/>
  <c r="O341" i="1" s="1"/>
  <c r="Q340" i="1"/>
  <c r="P340" i="1" s="1"/>
  <c r="O340" i="1" s="1"/>
  <c r="Y89" i="1"/>
  <c r="Q334" i="1"/>
  <c r="Y106" i="1"/>
  <c r="Q329" i="1"/>
  <c r="Q333" i="1"/>
  <c r="P333" i="1" s="1"/>
  <c r="Y97" i="1"/>
  <c r="Y259" i="1" s="1"/>
  <c r="Y100" i="1"/>
  <c r="Y108" i="1"/>
  <c r="Y270" i="1" s="1"/>
  <c r="Y98" i="1"/>
  <c r="Y260" i="1" s="1"/>
  <c r="Q335" i="1"/>
  <c r="Y96" i="1"/>
  <c r="Y107" i="1"/>
  <c r="Y269" i="1" s="1"/>
  <c r="Y111" i="1"/>
  <c r="Y273" i="1" s="1"/>
  <c r="Y104" i="1"/>
  <c r="Y266" i="1" s="1"/>
  <c r="Y110" i="1"/>
  <c r="Y272" i="1" s="1"/>
  <c r="Y101" i="1"/>
  <c r="Y263" i="1" s="1"/>
  <c r="Y109" i="1"/>
  <c r="Y271" i="1" s="1"/>
  <c r="Y99" i="1"/>
  <c r="Y261" i="1" s="1"/>
  <c r="Y103" i="1"/>
  <c r="Y94" i="1"/>
  <c r="Y256" i="1" s="1"/>
  <c r="Y102" i="1"/>
  <c r="Y264" i="1" s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Y88" i="1"/>
  <c r="Z88" i="1" s="1"/>
  <c r="Y105" i="1"/>
  <c r="Y267" i="1" s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Q332" i="1"/>
  <c r="Y251" i="1"/>
  <c r="Y257" i="1"/>
  <c r="Y268" i="1"/>
  <c r="Y262" i="1"/>
  <c r="Y265" i="1"/>
  <c r="Y253" i="1"/>
  <c r="Y255" i="1"/>
  <c r="Y252" i="1"/>
  <c r="Y254" i="1"/>
  <c r="Y258" i="1"/>
  <c r="F210" i="1"/>
  <c r="G210" i="1"/>
  <c r="H210" i="1"/>
  <c r="I210" i="1"/>
  <c r="G160" i="1"/>
  <c r="H160" i="1"/>
  <c r="I160" i="1"/>
  <c r="J160" i="1"/>
  <c r="Q331" i="1"/>
  <c r="Q328" i="1"/>
  <c r="Q337" i="1"/>
  <c r="P337" i="1" s="1"/>
  <c r="AA210" i="1"/>
  <c r="AC183" i="1"/>
  <c r="AB182" i="1"/>
  <c r="Q336" i="1"/>
  <c r="Q330" i="1"/>
  <c r="A277" i="1"/>
  <c r="AA276" i="1"/>
  <c r="W276" i="1"/>
  <c r="S276" i="1"/>
  <c r="O276" i="1"/>
  <c r="K276" i="1"/>
  <c r="G276" i="1"/>
  <c r="C276" i="1"/>
  <c r="Y276" i="1"/>
  <c r="U276" i="1"/>
  <c r="Q276" i="1"/>
  <c r="M276" i="1"/>
  <c r="I276" i="1"/>
  <c r="E276" i="1"/>
  <c r="T276" i="1"/>
  <c r="L276" i="1"/>
  <c r="D276" i="1"/>
  <c r="Z276" i="1"/>
  <c r="R276" i="1"/>
  <c r="J276" i="1"/>
  <c r="B276" i="1"/>
  <c r="V276" i="1"/>
  <c r="N276" i="1"/>
  <c r="F276" i="1"/>
  <c r="H276" i="1"/>
  <c r="X276" i="1"/>
  <c r="P276" i="1"/>
  <c r="Z128" i="1"/>
  <c r="Z124" i="1"/>
  <c r="Z120" i="1"/>
  <c r="Z116" i="1"/>
  <c r="Z126" i="1"/>
  <c r="Z122" i="1"/>
  <c r="Z118" i="1"/>
  <c r="Z114" i="1"/>
  <c r="Z82" i="1"/>
  <c r="Z81" i="1"/>
  <c r="Z127" i="1"/>
  <c r="Z125" i="1"/>
  <c r="Z117" i="1"/>
  <c r="Z121" i="1"/>
  <c r="Z113" i="1"/>
  <c r="Z119" i="1"/>
  <c r="Z83" i="1"/>
  <c r="Z115" i="1"/>
  <c r="Z123" i="1"/>
  <c r="AA160" i="1"/>
  <c r="AA159" i="1"/>
  <c r="AA37" i="1"/>
  <c r="AA35" i="1"/>
  <c r="AA33" i="1"/>
  <c r="AA31" i="1"/>
  <c r="AA29" i="1"/>
  <c r="AA27" i="1"/>
  <c r="AA38" i="1"/>
  <c r="AA36" i="1"/>
  <c r="AA34" i="1"/>
  <c r="AA32" i="1"/>
  <c r="AA30" i="1"/>
  <c r="AA28" i="1"/>
  <c r="AA26" i="1"/>
  <c r="AC249" i="1"/>
  <c r="AB248" i="1"/>
  <c r="AC132" i="1"/>
  <c r="AB131" i="1"/>
  <c r="C210" i="1"/>
  <c r="A211" i="1"/>
  <c r="AA211" i="1" s="1"/>
  <c r="B210" i="1"/>
  <c r="E210" i="1"/>
  <c r="D210" i="1"/>
  <c r="A161" i="1"/>
  <c r="B160" i="1"/>
  <c r="C160" i="1"/>
  <c r="D160" i="1"/>
  <c r="E160" i="1"/>
  <c r="F160" i="1"/>
  <c r="AB87" i="1"/>
  <c r="AA86" i="1"/>
  <c r="Z100" i="1" s="1"/>
  <c r="Q339" i="1"/>
  <c r="Y250" i="1" l="1"/>
  <c r="P339" i="1"/>
  <c r="O339" i="1" s="1"/>
  <c r="Z98" i="1"/>
  <c r="Z94" i="1"/>
  <c r="Z97" i="1"/>
  <c r="Z105" i="1"/>
  <c r="P328" i="1"/>
  <c r="Z101" i="1"/>
  <c r="Z263" i="1" s="1"/>
  <c r="Z91" i="1"/>
  <c r="Z253" i="1" s="1"/>
  <c r="Z92" i="1"/>
  <c r="Z254" i="1" s="1"/>
  <c r="Z96" i="1"/>
  <c r="Z258" i="1" s="1"/>
  <c r="Z89" i="1"/>
  <c r="Z251" i="1" s="1"/>
  <c r="Z90" i="1"/>
  <c r="Z252" i="1" s="1"/>
  <c r="P334" i="1"/>
  <c r="O333" i="1" s="1"/>
  <c r="Z104" i="1"/>
  <c r="Z266" i="1" s="1"/>
  <c r="Z108" i="1"/>
  <c r="Z107" i="1"/>
  <c r="Z269" i="1" s="1"/>
  <c r="Z109" i="1"/>
  <c r="Z271" i="1" s="1"/>
  <c r="Z110" i="1"/>
  <c r="Z272" i="1" s="1"/>
  <c r="Z93" i="1"/>
  <c r="Z255" i="1" s="1"/>
  <c r="Z99" i="1"/>
  <c r="Z261" i="1" s="1"/>
  <c r="Z102" i="1"/>
  <c r="Z264" i="1" s="1"/>
  <c r="Z106" i="1"/>
  <c r="Z268" i="1" s="1"/>
  <c r="P332" i="1"/>
  <c r="O332" i="1" s="1"/>
  <c r="Z112" i="1"/>
  <c r="Z274" i="1" s="1"/>
  <c r="Z95" i="1"/>
  <c r="Z257" i="1" s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Z103" i="1"/>
  <c r="Z265" i="1" s="1"/>
  <c r="P331" i="1"/>
  <c r="AA161" i="1"/>
  <c r="Z111" i="1"/>
  <c r="Z273" i="1" s="1"/>
  <c r="N339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N340" i="1"/>
  <c r="Z259" i="1"/>
  <c r="Z260" i="1"/>
  <c r="Z262" i="1"/>
  <c r="Z256" i="1"/>
  <c r="Z270" i="1"/>
  <c r="Z250" i="1"/>
  <c r="Z267" i="1"/>
  <c r="F211" i="1"/>
  <c r="G211" i="1"/>
  <c r="H211" i="1"/>
  <c r="I211" i="1"/>
  <c r="G161" i="1"/>
  <c r="H161" i="1"/>
  <c r="I161" i="1"/>
  <c r="J161" i="1"/>
  <c r="P336" i="1"/>
  <c r="O336" i="1" s="1"/>
  <c r="P335" i="1"/>
  <c r="P338" i="1"/>
  <c r="O338" i="1" s="1"/>
  <c r="N338" i="1" s="1"/>
  <c r="P330" i="1"/>
  <c r="P329" i="1"/>
  <c r="AB211" i="1"/>
  <c r="AC182" i="1"/>
  <c r="AD183" i="1"/>
  <c r="AC131" i="1"/>
  <c r="AD132" i="1"/>
  <c r="AA127" i="1"/>
  <c r="AA123" i="1"/>
  <c r="AA119" i="1"/>
  <c r="AA115" i="1"/>
  <c r="AA125" i="1"/>
  <c r="AA121" i="1"/>
  <c r="AA117" i="1"/>
  <c r="AA83" i="1"/>
  <c r="AA126" i="1"/>
  <c r="AA124" i="1"/>
  <c r="AA116" i="1"/>
  <c r="AA128" i="1"/>
  <c r="AA120" i="1"/>
  <c r="AA82" i="1"/>
  <c r="AA81" i="1"/>
  <c r="AA118" i="1"/>
  <c r="AA122" i="1"/>
  <c r="AA114" i="1"/>
  <c r="A162" i="1"/>
  <c r="B161" i="1"/>
  <c r="C161" i="1"/>
  <c r="D161" i="1"/>
  <c r="E161" i="1"/>
  <c r="F161" i="1"/>
  <c r="AB37" i="1"/>
  <c r="AB35" i="1"/>
  <c r="AB33" i="1"/>
  <c r="AB31" i="1"/>
  <c r="AB29" i="1"/>
  <c r="AB27" i="1"/>
  <c r="AB34" i="1"/>
  <c r="AB26" i="1"/>
  <c r="AB36" i="1"/>
  <c r="AB28" i="1"/>
  <c r="AB38" i="1"/>
  <c r="AB30" i="1"/>
  <c r="AB32" i="1"/>
  <c r="A212" i="1"/>
  <c r="AB212" i="1" s="1"/>
  <c r="D211" i="1"/>
  <c r="B211" i="1"/>
  <c r="E211" i="1"/>
  <c r="C211" i="1"/>
  <c r="AB161" i="1"/>
  <c r="AB160" i="1"/>
  <c r="AC87" i="1"/>
  <c r="AB86" i="1"/>
  <c r="AC248" i="1"/>
  <c r="AD249" i="1"/>
  <c r="Y277" i="1"/>
  <c r="U277" i="1"/>
  <c r="Q277" i="1"/>
  <c r="M277" i="1"/>
  <c r="I277" i="1"/>
  <c r="E277" i="1"/>
  <c r="A278" i="1"/>
  <c r="AA277" i="1"/>
  <c r="W277" i="1"/>
  <c r="S277" i="1"/>
  <c r="O277" i="1"/>
  <c r="K277" i="1"/>
  <c r="G277" i="1"/>
  <c r="C277" i="1"/>
  <c r="Z277" i="1"/>
  <c r="R277" i="1"/>
  <c r="J277" i="1"/>
  <c r="B277" i="1"/>
  <c r="X277" i="1"/>
  <c r="P277" i="1"/>
  <c r="H277" i="1"/>
  <c r="AB277" i="1"/>
  <c r="T277" i="1"/>
  <c r="L277" i="1"/>
  <c r="D277" i="1"/>
  <c r="N277" i="1"/>
  <c r="V277" i="1"/>
  <c r="F277" i="1"/>
  <c r="AA111" i="1" l="1"/>
  <c r="AA94" i="1"/>
  <c r="M338" i="1"/>
  <c r="O334" i="1"/>
  <c r="AA88" i="1"/>
  <c r="AB89" i="1" s="1"/>
  <c r="AA95" i="1"/>
  <c r="AA257" i="1" s="1"/>
  <c r="AA89" i="1"/>
  <c r="AA251" i="1" s="1"/>
  <c r="AA96" i="1"/>
  <c r="AA258" i="1" s="1"/>
  <c r="AA109" i="1"/>
  <c r="AA271" i="1" s="1"/>
  <c r="AA104" i="1"/>
  <c r="AA266" i="1" s="1"/>
  <c r="AA98" i="1"/>
  <c r="AA260" i="1" s="1"/>
  <c r="O331" i="1"/>
  <c r="N331" i="1" s="1"/>
  <c r="AA113" i="1"/>
  <c r="AA275" i="1" s="1"/>
  <c r="AA106" i="1"/>
  <c r="AA268" i="1" s="1"/>
  <c r="AA91" i="1"/>
  <c r="AA253" i="1" s="1"/>
  <c r="M339" i="1"/>
  <c r="L338" i="1" s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A90" i="1"/>
  <c r="AA252" i="1" s="1"/>
  <c r="AA93" i="1"/>
  <c r="AA99" i="1"/>
  <c r="AB162" i="1"/>
  <c r="AA112" i="1"/>
  <c r="AA92" i="1"/>
  <c r="AA254" i="1" s="1"/>
  <c r="AA97" i="1"/>
  <c r="AA259" i="1" s="1"/>
  <c r="AA103" i="1"/>
  <c r="AA265" i="1" s="1"/>
  <c r="N332" i="1"/>
  <c r="AA102" i="1"/>
  <c r="AA100" i="1"/>
  <c r="AA262" i="1" s="1"/>
  <c r="AA101" i="1"/>
  <c r="AA263" i="1" s="1"/>
  <c r="AA107" i="1"/>
  <c r="AA269" i="1" s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A110" i="1"/>
  <c r="AA272" i="1" s="1"/>
  <c r="AA108" i="1"/>
  <c r="AA270" i="1" s="1"/>
  <c r="AA105" i="1"/>
  <c r="O330" i="1"/>
  <c r="AA256" i="1"/>
  <c r="AA261" i="1"/>
  <c r="AA273" i="1"/>
  <c r="AA250" i="1"/>
  <c r="AA274" i="1"/>
  <c r="G162" i="1"/>
  <c r="H162" i="1"/>
  <c r="I162" i="1"/>
  <c r="J162" i="1"/>
  <c r="F212" i="1"/>
  <c r="G212" i="1"/>
  <c r="H212" i="1"/>
  <c r="I212" i="1"/>
  <c r="O335" i="1"/>
  <c r="N334" i="1" s="1"/>
  <c r="O337" i="1"/>
  <c r="N337" i="1" s="1"/>
  <c r="M337" i="1" s="1"/>
  <c r="L337" i="1" s="1"/>
  <c r="N333" i="1"/>
  <c r="O329" i="1"/>
  <c r="O328" i="1"/>
  <c r="AE183" i="1"/>
  <c r="AD182" i="1"/>
  <c r="AC212" i="1"/>
  <c r="A163" i="1"/>
  <c r="AC163" i="1" s="1"/>
  <c r="C162" i="1"/>
  <c r="B162" i="1"/>
  <c r="D162" i="1"/>
  <c r="E162" i="1"/>
  <c r="F162" i="1"/>
  <c r="A213" i="1"/>
  <c r="C212" i="1"/>
  <c r="E212" i="1"/>
  <c r="D212" i="1"/>
  <c r="B212" i="1"/>
  <c r="AE132" i="1"/>
  <c r="AD131" i="1"/>
  <c r="A279" i="1"/>
  <c r="AA278" i="1"/>
  <c r="W278" i="1"/>
  <c r="S278" i="1"/>
  <c r="O278" i="1"/>
  <c r="K278" i="1"/>
  <c r="G278" i="1"/>
  <c r="C278" i="1"/>
  <c r="AC278" i="1"/>
  <c r="Y278" i="1"/>
  <c r="U278" i="1"/>
  <c r="Q278" i="1"/>
  <c r="M278" i="1"/>
  <c r="I278" i="1"/>
  <c r="E278" i="1"/>
  <c r="X278" i="1"/>
  <c r="P278" i="1"/>
  <c r="H278" i="1"/>
  <c r="V278" i="1"/>
  <c r="N278" i="1"/>
  <c r="F278" i="1"/>
  <c r="Z278" i="1"/>
  <c r="R278" i="1"/>
  <c r="J278" i="1"/>
  <c r="B278" i="1"/>
  <c r="T278" i="1"/>
  <c r="D278" i="1"/>
  <c r="L278" i="1"/>
  <c r="AB278" i="1"/>
  <c r="AD87" i="1"/>
  <c r="AC86" i="1"/>
  <c r="AC38" i="1"/>
  <c r="AC36" i="1"/>
  <c r="AC34" i="1"/>
  <c r="AC32" i="1"/>
  <c r="AC30" i="1"/>
  <c r="AC28" i="1"/>
  <c r="AC26" i="1"/>
  <c r="AC37" i="1"/>
  <c r="AC35" i="1"/>
  <c r="AC33" i="1"/>
  <c r="AC31" i="1"/>
  <c r="AC29" i="1"/>
  <c r="AC27" i="1"/>
  <c r="AE249" i="1"/>
  <c r="AD248" i="1"/>
  <c r="AB126" i="1"/>
  <c r="AB122" i="1"/>
  <c r="AB118" i="1"/>
  <c r="AB82" i="1"/>
  <c r="AB81" i="1"/>
  <c r="AB128" i="1"/>
  <c r="AB124" i="1"/>
  <c r="AB120" i="1"/>
  <c r="AB116" i="1"/>
  <c r="AB125" i="1"/>
  <c r="AB123" i="1"/>
  <c r="AB115" i="1"/>
  <c r="AB127" i="1"/>
  <c r="AB119" i="1"/>
  <c r="AB83" i="1"/>
  <c r="AB117" i="1"/>
  <c r="AB121" i="1"/>
  <c r="AC161" i="1"/>
  <c r="AC162" i="1"/>
  <c r="AB88" i="1" l="1"/>
  <c r="AB90" i="1"/>
  <c r="AB97" i="1"/>
  <c r="AB99" i="1"/>
  <c r="AB106" i="1"/>
  <c r="AB268" i="1" s="1"/>
  <c r="M331" i="1"/>
  <c r="AB105" i="1"/>
  <c r="AB103" i="1"/>
  <c r="AB265" i="1" s="1"/>
  <c r="AB93" i="1"/>
  <c r="AB255" i="1" s="1"/>
  <c r="AB98" i="1"/>
  <c r="AB260" i="1" s="1"/>
  <c r="AB104" i="1"/>
  <c r="AB266" i="1" s="1"/>
  <c r="AA264" i="1"/>
  <c r="AB92" i="1"/>
  <c r="AB254" i="1" s="1"/>
  <c r="AB96" i="1"/>
  <c r="AB258" i="1" s="1"/>
  <c r="AB112" i="1"/>
  <c r="AB274" i="1" s="1"/>
  <c r="AA267" i="1"/>
  <c r="AB100" i="1"/>
  <c r="AB113" i="1"/>
  <c r="AB275" i="1" s="1"/>
  <c r="AB91" i="1"/>
  <c r="AB253" i="1" s="1"/>
  <c r="N330" i="1"/>
  <c r="M330" i="1" s="1"/>
  <c r="L330" i="1" s="1"/>
  <c r="AB94" i="1"/>
  <c r="AB256" i="1" s="1"/>
  <c r="AA255" i="1"/>
  <c r="AB111" i="1"/>
  <c r="AB273" i="1" s="1"/>
  <c r="AB102" i="1"/>
  <c r="AB264" i="1" s="1"/>
  <c r="AB108" i="1"/>
  <c r="AB270" i="1" s="1"/>
  <c r="AB107" i="1"/>
  <c r="AB269" i="1" s="1"/>
  <c r="AB114" i="1"/>
  <c r="AB276" i="1" s="1"/>
  <c r="N329" i="1"/>
  <c r="AB101" i="1"/>
  <c r="AB263" i="1" s="1"/>
  <c r="AB109" i="1"/>
  <c r="AB271" i="1" s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B110" i="1"/>
  <c r="AB272" i="1" s="1"/>
  <c r="AB95" i="1"/>
  <c r="AC213" i="1"/>
  <c r="K337" i="1"/>
  <c r="AB259" i="1"/>
  <c r="AB252" i="1"/>
  <c r="AB267" i="1"/>
  <c r="AB262" i="1"/>
  <c r="AB261" i="1"/>
  <c r="AB251" i="1"/>
  <c r="AB257" i="1"/>
  <c r="AB250" i="1"/>
  <c r="F213" i="1"/>
  <c r="G213" i="1"/>
  <c r="H213" i="1"/>
  <c r="I213" i="1"/>
  <c r="G163" i="1"/>
  <c r="H163" i="1"/>
  <c r="I163" i="1"/>
  <c r="J163" i="1"/>
  <c r="M333" i="1"/>
  <c r="N335" i="1"/>
  <c r="M334" i="1" s="1"/>
  <c r="N336" i="1"/>
  <c r="N328" i="1"/>
  <c r="M332" i="1"/>
  <c r="AD213" i="1"/>
  <c r="AE182" i="1"/>
  <c r="AF183" i="1"/>
  <c r="AE248" i="1"/>
  <c r="AF249" i="1"/>
  <c r="AD86" i="1"/>
  <c r="AC89" i="1" s="1"/>
  <c r="AE87" i="1"/>
  <c r="AD162" i="1"/>
  <c r="AD163" i="1"/>
  <c r="AD38" i="1"/>
  <c r="AD26" i="1"/>
  <c r="AD36" i="1"/>
  <c r="AD34" i="1"/>
  <c r="AD32" i="1"/>
  <c r="AD30" i="1"/>
  <c r="AD28" i="1"/>
  <c r="AD37" i="1"/>
  <c r="AD29" i="1"/>
  <c r="AD31" i="1"/>
  <c r="AD33" i="1"/>
  <c r="AD35" i="1"/>
  <c r="AD27" i="1"/>
  <c r="A214" i="1"/>
  <c r="AD214" i="1" s="1"/>
  <c r="E213" i="1"/>
  <c r="D213" i="1"/>
  <c r="B213" i="1"/>
  <c r="C213" i="1"/>
  <c r="AC125" i="1"/>
  <c r="AC121" i="1"/>
  <c r="AC117" i="1"/>
  <c r="AC83" i="1"/>
  <c r="AC127" i="1"/>
  <c r="AC123" i="1"/>
  <c r="AC119" i="1"/>
  <c r="AC124" i="1"/>
  <c r="AC122" i="1"/>
  <c r="AC126" i="1"/>
  <c r="AC118" i="1"/>
  <c r="AC116" i="1"/>
  <c r="AC128" i="1"/>
  <c r="AC120" i="1"/>
  <c r="AC82" i="1"/>
  <c r="AC81" i="1"/>
  <c r="AC279" i="1"/>
  <c r="Y279" i="1"/>
  <c r="U279" i="1"/>
  <c r="Q279" i="1"/>
  <c r="M279" i="1"/>
  <c r="I279" i="1"/>
  <c r="E279" i="1"/>
  <c r="A280" i="1"/>
  <c r="AA279" i="1"/>
  <c r="W279" i="1"/>
  <c r="S279" i="1"/>
  <c r="O279" i="1"/>
  <c r="K279" i="1"/>
  <c r="G279" i="1"/>
  <c r="C279" i="1"/>
  <c r="AD279" i="1"/>
  <c r="V279" i="1"/>
  <c r="N279" i="1"/>
  <c r="F279" i="1"/>
  <c r="AB279" i="1"/>
  <c r="T279" i="1"/>
  <c r="L279" i="1"/>
  <c r="D279" i="1"/>
  <c r="X279" i="1"/>
  <c r="P279" i="1"/>
  <c r="H279" i="1"/>
  <c r="J279" i="1"/>
  <c r="Z279" i="1"/>
  <c r="R279" i="1"/>
  <c r="B279" i="1"/>
  <c r="AE131" i="1"/>
  <c r="AF132" i="1"/>
  <c r="A164" i="1"/>
  <c r="AD164" i="1" s="1"/>
  <c r="B163" i="1"/>
  <c r="C163" i="1"/>
  <c r="D163" i="1"/>
  <c r="E163" i="1"/>
  <c r="F163" i="1"/>
  <c r="AC106" i="1" l="1"/>
  <c r="M329" i="1"/>
  <c r="AC114" i="1"/>
  <c r="AC92" i="1"/>
  <c r="M335" i="1"/>
  <c r="L334" i="1" s="1"/>
  <c r="AC96" i="1"/>
  <c r="AC258" i="1" s="1"/>
  <c r="AC98" i="1"/>
  <c r="AC260" i="1" s="1"/>
  <c r="M328" i="1"/>
  <c r="L328" i="1" s="1"/>
  <c r="AC100" i="1"/>
  <c r="AC262" i="1" s="1"/>
  <c r="AC108" i="1"/>
  <c r="AC270" i="1" s="1"/>
  <c r="AC95" i="1"/>
  <c r="AC257" i="1" s="1"/>
  <c r="AC110" i="1"/>
  <c r="AC272" i="1" s="1"/>
  <c r="AC103" i="1"/>
  <c r="AC265" i="1" s="1"/>
  <c r="AC105" i="1"/>
  <c r="AC267" i="1" s="1"/>
  <c r="AC97" i="1"/>
  <c r="AC101" i="1"/>
  <c r="AC263" i="1" s="1"/>
  <c r="AC112" i="1"/>
  <c r="AC274" i="1" s="1"/>
  <c r="AC107" i="1"/>
  <c r="AC269" i="1" s="1"/>
  <c r="AC109" i="1"/>
  <c r="AC271" i="1" s="1"/>
  <c r="AC93" i="1"/>
  <c r="AC255" i="1" s="1"/>
  <c r="AC102" i="1"/>
  <c r="AC264" i="1" s="1"/>
  <c r="AC111" i="1"/>
  <c r="AC273" i="1" s="1"/>
  <c r="AC113" i="1"/>
  <c r="AC275" i="1" s="1"/>
  <c r="AC99" i="1"/>
  <c r="AC261" i="1" s="1"/>
  <c r="AC90" i="1"/>
  <c r="AC252" i="1" s="1"/>
  <c r="AC115" i="1"/>
  <c r="AC277" i="1" s="1"/>
  <c r="L332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C104" i="1"/>
  <c r="AC266" i="1" s="1"/>
  <c r="AC88" i="1"/>
  <c r="AC94" i="1"/>
  <c r="AC256" i="1" s="1"/>
  <c r="AC91" i="1"/>
  <c r="AC253" i="1" s="1"/>
  <c r="AC250" i="1"/>
  <c r="AC251" i="1"/>
  <c r="AC254" i="1"/>
  <c r="AC259" i="1"/>
  <c r="AC268" i="1"/>
  <c r="AC276" i="1"/>
  <c r="F214" i="1"/>
  <c r="G214" i="1"/>
  <c r="H214" i="1"/>
  <c r="I214" i="1"/>
  <c r="G164" i="1"/>
  <c r="H164" i="1"/>
  <c r="I164" i="1"/>
  <c r="J164" i="1"/>
  <c r="M336" i="1"/>
  <c r="L336" i="1" s="1"/>
  <c r="K336" i="1" s="1"/>
  <c r="J336" i="1" s="1"/>
  <c r="L333" i="1"/>
  <c r="L331" i="1"/>
  <c r="AG183" i="1"/>
  <c r="AF182" i="1"/>
  <c r="AE214" i="1"/>
  <c r="AG132" i="1"/>
  <c r="AF131" i="1"/>
  <c r="AE164" i="1"/>
  <c r="AE163" i="1"/>
  <c r="A165" i="1"/>
  <c r="AE165" i="1" s="1"/>
  <c r="B164" i="1"/>
  <c r="C164" i="1"/>
  <c r="D164" i="1"/>
  <c r="E164" i="1"/>
  <c r="F164" i="1"/>
  <c r="AE37" i="1"/>
  <c r="AE35" i="1"/>
  <c r="AE33" i="1"/>
  <c r="AE31" i="1"/>
  <c r="AE29" i="1"/>
  <c r="AE27" i="1"/>
  <c r="AE38" i="1"/>
  <c r="AE36" i="1"/>
  <c r="AE34" i="1"/>
  <c r="AE32" i="1"/>
  <c r="AE30" i="1"/>
  <c r="AE28" i="1"/>
  <c r="AE26" i="1"/>
  <c r="A281" i="1"/>
  <c r="AE280" i="1"/>
  <c r="AA280" i="1"/>
  <c r="W280" i="1"/>
  <c r="S280" i="1"/>
  <c r="O280" i="1"/>
  <c r="K280" i="1"/>
  <c r="G280" i="1"/>
  <c r="C280" i="1"/>
  <c r="AC280" i="1"/>
  <c r="Y280" i="1"/>
  <c r="U280" i="1"/>
  <c r="Q280" i="1"/>
  <c r="M280" i="1"/>
  <c r="I280" i="1"/>
  <c r="E280" i="1"/>
  <c r="AB280" i="1"/>
  <c r="T280" i="1"/>
  <c r="L280" i="1"/>
  <c r="D280" i="1"/>
  <c r="Z280" i="1"/>
  <c r="R280" i="1"/>
  <c r="J280" i="1"/>
  <c r="B280" i="1"/>
  <c r="AD280" i="1"/>
  <c r="V280" i="1"/>
  <c r="N280" i="1"/>
  <c r="F280" i="1"/>
  <c r="P280" i="1"/>
  <c r="X280" i="1"/>
  <c r="H280" i="1"/>
  <c r="AF87" i="1"/>
  <c r="AE86" i="1"/>
  <c r="AD115" i="1" s="1"/>
  <c r="A215" i="1"/>
  <c r="AE215" i="1" s="1"/>
  <c r="C214" i="1"/>
  <c r="E214" i="1"/>
  <c r="D214" i="1"/>
  <c r="B214" i="1"/>
  <c r="AD128" i="1"/>
  <c r="AD124" i="1"/>
  <c r="AD120" i="1"/>
  <c r="AD126" i="1"/>
  <c r="AD122" i="1"/>
  <c r="AD118" i="1"/>
  <c r="AD82" i="1"/>
  <c r="AD81" i="1"/>
  <c r="AD121" i="1"/>
  <c r="AD125" i="1"/>
  <c r="AD117" i="1"/>
  <c r="AD123" i="1"/>
  <c r="AD127" i="1"/>
  <c r="AD119" i="1"/>
  <c r="AD83" i="1"/>
  <c r="AG249" i="1"/>
  <c r="AF248" i="1"/>
  <c r="L329" i="1"/>
  <c r="K329" i="1" s="1"/>
  <c r="AD88" i="1" l="1"/>
  <c r="AD100" i="1"/>
  <c r="AD96" i="1"/>
  <c r="AD89" i="1"/>
  <c r="AD104" i="1"/>
  <c r="AD111" i="1"/>
  <c r="AD273" i="1" s="1"/>
  <c r="AD98" i="1"/>
  <c r="AD103" i="1"/>
  <c r="AD265" i="1" s="1"/>
  <c r="AD108" i="1"/>
  <c r="AD270" i="1" s="1"/>
  <c r="AD93" i="1"/>
  <c r="AD255" i="1" s="1"/>
  <c r="AD102" i="1"/>
  <c r="AD264" i="1" s="1"/>
  <c r="K331" i="1"/>
  <c r="AD101" i="1"/>
  <c r="AD263" i="1" s="1"/>
  <c r="AD106" i="1"/>
  <c r="AD268" i="1" s="1"/>
  <c r="AD90" i="1"/>
  <c r="AD252" i="1" s="1"/>
  <c r="AD94" i="1"/>
  <c r="AD109" i="1"/>
  <c r="AD271" i="1" s="1"/>
  <c r="K332" i="1"/>
  <c r="AD95" i="1"/>
  <c r="AD257" i="1" s="1"/>
  <c r="AD91" i="1"/>
  <c r="AD253" i="1" s="1"/>
  <c r="AD97" i="1"/>
  <c r="AD259" i="1" s="1"/>
  <c r="AD110" i="1"/>
  <c r="AD272" i="1" s="1"/>
  <c r="AD112" i="1"/>
  <c r="AD274" i="1" s="1"/>
  <c r="AD92" i="1"/>
  <c r="AD254" i="1" s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D105" i="1"/>
  <c r="AD114" i="1"/>
  <c r="AD116" i="1"/>
  <c r="AD278" i="1" s="1"/>
  <c r="AD99" i="1"/>
  <c r="AD261" i="1" s="1"/>
  <c r="AD113" i="1"/>
  <c r="AD275" i="1" s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D107" i="1"/>
  <c r="AD269" i="1" s="1"/>
  <c r="AD256" i="1"/>
  <c r="AD260" i="1"/>
  <c r="AD262" i="1"/>
  <c r="AD258" i="1"/>
  <c r="AD266" i="1"/>
  <c r="AD277" i="1"/>
  <c r="K333" i="1"/>
  <c r="AD251" i="1"/>
  <c r="AD250" i="1"/>
  <c r="L335" i="1"/>
  <c r="K335" i="1" s="1"/>
  <c r="J335" i="1" s="1"/>
  <c r="I335" i="1" s="1"/>
  <c r="G165" i="1"/>
  <c r="H165" i="1"/>
  <c r="I165" i="1"/>
  <c r="J165" i="1"/>
  <c r="F215" i="1"/>
  <c r="G215" i="1"/>
  <c r="H215" i="1"/>
  <c r="I215" i="1"/>
  <c r="K330" i="1"/>
  <c r="AH183" i="1"/>
  <c r="AG182" i="1"/>
  <c r="AF215" i="1"/>
  <c r="AF37" i="1"/>
  <c r="AF35" i="1"/>
  <c r="AF33" i="1"/>
  <c r="AF31" i="1"/>
  <c r="AF29" i="1"/>
  <c r="AF27" i="1"/>
  <c r="AF38" i="1"/>
  <c r="AF30" i="1"/>
  <c r="AF32" i="1"/>
  <c r="AF34" i="1"/>
  <c r="AF26" i="1"/>
  <c r="AF36" i="1"/>
  <c r="AF28" i="1"/>
  <c r="A216" i="1"/>
  <c r="AF216" i="1" s="1"/>
  <c r="B215" i="1"/>
  <c r="C215" i="1"/>
  <c r="E215" i="1"/>
  <c r="D215" i="1"/>
  <c r="AF165" i="1"/>
  <c r="AF164" i="1"/>
  <c r="AE127" i="1"/>
  <c r="AE123" i="1"/>
  <c r="AE119" i="1"/>
  <c r="AE125" i="1"/>
  <c r="AE121" i="1"/>
  <c r="AE83" i="1"/>
  <c r="AE128" i="1"/>
  <c r="AE120" i="1"/>
  <c r="AE82" i="1"/>
  <c r="AE81" i="1"/>
  <c r="AE124" i="1"/>
  <c r="AE122" i="1"/>
  <c r="AE126" i="1"/>
  <c r="AE118" i="1"/>
  <c r="AC281" i="1"/>
  <c r="Y281" i="1"/>
  <c r="U281" i="1"/>
  <c r="Q281" i="1"/>
  <c r="M281" i="1"/>
  <c r="I281" i="1"/>
  <c r="E281" i="1"/>
  <c r="A282" i="1"/>
  <c r="AE281" i="1"/>
  <c r="AA281" i="1"/>
  <c r="W281" i="1"/>
  <c r="S281" i="1"/>
  <c r="O281" i="1"/>
  <c r="K281" i="1"/>
  <c r="G281" i="1"/>
  <c r="C281" i="1"/>
  <c r="Z281" i="1"/>
  <c r="R281" i="1"/>
  <c r="J281" i="1"/>
  <c r="B281" i="1"/>
  <c r="AF281" i="1"/>
  <c r="X281" i="1"/>
  <c r="P281" i="1"/>
  <c r="H281" i="1"/>
  <c r="AB281" i="1"/>
  <c r="T281" i="1"/>
  <c r="L281" i="1"/>
  <c r="D281" i="1"/>
  <c r="V281" i="1"/>
  <c r="F281" i="1"/>
  <c r="N281" i="1"/>
  <c r="AD281" i="1"/>
  <c r="AG87" i="1"/>
  <c r="AF86" i="1"/>
  <c r="AE101" i="1" s="1"/>
  <c r="A166" i="1"/>
  <c r="AF166" i="1" s="1"/>
  <c r="B165" i="1"/>
  <c r="C165" i="1"/>
  <c r="D165" i="1"/>
  <c r="E165" i="1"/>
  <c r="F165" i="1"/>
  <c r="AG248" i="1"/>
  <c r="AH249" i="1"/>
  <c r="K328" i="1"/>
  <c r="J328" i="1" s="1"/>
  <c r="AH132" i="1"/>
  <c r="AG131" i="1"/>
  <c r="AE107" i="1" l="1"/>
  <c r="AE116" i="1"/>
  <c r="J331" i="1"/>
  <c r="AE97" i="1"/>
  <c r="AE115" i="1"/>
  <c r="J332" i="1"/>
  <c r="AE98" i="1"/>
  <c r="AE260" i="1" s="1"/>
  <c r="AE93" i="1"/>
  <c r="AE106" i="1"/>
  <c r="AE268" i="1" s="1"/>
  <c r="AE111" i="1"/>
  <c r="AE273" i="1" s="1"/>
  <c r="AE89" i="1"/>
  <c r="AE251" i="1" s="1"/>
  <c r="AE103" i="1"/>
  <c r="AE265" i="1" s="1"/>
  <c r="AE88" i="1"/>
  <c r="AE250" i="1" s="1"/>
  <c r="AE110" i="1"/>
  <c r="AE272" i="1" s="1"/>
  <c r="AE112" i="1"/>
  <c r="AE274" i="1" s="1"/>
  <c r="AE96" i="1"/>
  <c r="AE258" i="1" s="1"/>
  <c r="AE104" i="1"/>
  <c r="AE91" i="1"/>
  <c r="AE253" i="1" s="1"/>
  <c r="J330" i="1"/>
  <c r="I330" i="1" s="1"/>
  <c r="AD276" i="1"/>
  <c r="AE109" i="1"/>
  <c r="AE271" i="1" s="1"/>
  <c r="AE102" i="1"/>
  <c r="AE264" i="1" s="1"/>
  <c r="AE95" i="1"/>
  <c r="AE257" i="1" s="1"/>
  <c r="AE105" i="1"/>
  <c r="AE267" i="1" s="1"/>
  <c r="AE90" i="1"/>
  <c r="AE252" i="1" s="1"/>
  <c r="AE99" i="1"/>
  <c r="AE261" i="1" s="1"/>
  <c r="K334" i="1"/>
  <c r="J334" i="1" s="1"/>
  <c r="I334" i="1" s="1"/>
  <c r="H334" i="1" s="1"/>
  <c r="AE108" i="1"/>
  <c r="AE270" i="1" s="1"/>
  <c r="AD267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E113" i="1"/>
  <c r="AE275" i="1" s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E117" i="1"/>
  <c r="AE279" i="1" s="1"/>
  <c r="AE114" i="1"/>
  <c r="AE276" i="1" s="1"/>
  <c r="AE92" i="1"/>
  <c r="AE254" i="1" s="1"/>
  <c r="AE94" i="1"/>
  <c r="AE256" i="1" s="1"/>
  <c r="AE100" i="1"/>
  <c r="AE262" i="1" s="1"/>
  <c r="AE278" i="1"/>
  <c r="AE266" i="1"/>
  <c r="AE277" i="1"/>
  <c r="AE255" i="1"/>
  <c r="AE259" i="1"/>
  <c r="AE269" i="1"/>
  <c r="AE263" i="1"/>
  <c r="G166" i="1"/>
  <c r="H166" i="1"/>
  <c r="I166" i="1"/>
  <c r="J166" i="1"/>
  <c r="F216" i="1"/>
  <c r="G216" i="1"/>
  <c r="H216" i="1"/>
  <c r="I216" i="1"/>
  <c r="J329" i="1"/>
  <c r="I331" i="1"/>
  <c r="AG216" i="1"/>
  <c r="AI183" i="1"/>
  <c r="AH182" i="1"/>
  <c r="AI132" i="1"/>
  <c r="AH131" i="1"/>
  <c r="C216" i="1"/>
  <c r="A217" i="1"/>
  <c r="AG217" i="1" s="1"/>
  <c r="D216" i="1"/>
  <c r="E216" i="1"/>
  <c r="B216" i="1"/>
  <c r="A167" i="1"/>
  <c r="AG167" i="1" s="1"/>
  <c r="C166" i="1"/>
  <c r="B166" i="1"/>
  <c r="D166" i="1"/>
  <c r="E166" i="1"/>
  <c r="F166" i="1"/>
  <c r="AH87" i="1"/>
  <c r="AG86" i="1"/>
  <c r="AG165" i="1"/>
  <c r="AG166" i="1"/>
  <c r="AI249" i="1"/>
  <c r="AH248" i="1"/>
  <c r="AF126" i="1"/>
  <c r="AF122" i="1"/>
  <c r="AF82" i="1"/>
  <c r="AF81" i="1"/>
  <c r="AF128" i="1"/>
  <c r="AF124" i="1"/>
  <c r="AF120" i="1"/>
  <c r="AF127" i="1"/>
  <c r="AF119" i="1"/>
  <c r="AF83" i="1"/>
  <c r="AF123" i="1"/>
  <c r="AF121" i="1"/>
  <c r="AF125" i="1"/>
  <c r="AG38" i="1"/>
  <c r="AG36" i="1"/>
  <c r="AG34" i="1"/>
  <c r="AG32" i="1"/>
  <c r="AG30" i="1"/>
  <c r="AG28" i="1"/>
  <c r="AG26" i="1"/>
  <c r="AG37" i="1"/>
  <c r="AG35" i="1"/>
  <c r="AG33" i="1"/>
  <c r="AG31" i="1"/>
  <c r="AG29" i="1"/>
  <c r="AG27" i="1"/>
  <c r="A283" i="1"/>
  <c r="AE282" i="1"/>
  <c r="AA282" i="1"/>
  <c r="W282" i="1"/>
  <c r="S282" i="1"/>
  <c r="O282" i="1"/>
  <c r="K282" i="1"/>
  <c r="G282" i="1"/>
  <c r="C282" i="1"/>
  <c r="AG282" i="1"/>
  <c r="AC282" i="1"/>
  <c r="Y282" i="1"/>
  <c r="U282" i="1"/>
  <c r="Q282" i="1"/>
  <c r="M282" i="1"/>
  <c r="I282" i="1"/>
  <c r="E282" i="1"/>
  <c r="AF282" i="1"/>
  <c r="X282" i="1"/>
  <c r="P282" i="1"/>
  <c r="H282" i="1"/>
  <c r="AD282" i="1"/>
  <c r="V282" i="1"/>
  <c r="N282" i="1"/>
  <c r="F282" i="1"/>
  <c r="Z282" i="1"/>
  <c r="R282" i="1"/>
  <c r="J282" i="1"/>
  <c r="B282" i="1"/>
  <c r="L282" i="1"/>
  <c r="AB282" i="1"/>
  <c r="T282" i="1"/>
  <c r="D282" i="1"/>
  <c r="AF114" i="1" l="1"/>
  <c r="AF92" i="1"/>
  <c r="AF117" i="1"/>
  <c r="AF99" i="1"/>
  <c r="AF88" i="1"/>
  <c r="AF97" i="1"/>
  <c r="AF259" i="1" s="1"/>
  <c r="J333" i="1"/>
  <c r="I333" i="1" s="1"/>
  <c r="H333" i="1" s="1"/>
  <c r="G333" i="1" s="1"/>
  <c r="I329" i="1"/>
  <c r="AF115" i="1"/>
  <c r="AF277" i="1" s="1"/>
  <c r="AF107" i="1"/>
  <c r="AF269" i="1" s="1"/>
  <c r="AF90" i="1"/>
  <c r="AF252" i="1" s="1"/>
  <c r="AF91" i="1"/>
  <c r="AF89" i="1"/>
  <c r="AF251" i="1" s="1"/>
  <c r="AF118" i="1"/>
  <c r="AF280" i="1" s="1"/>
  <c r="AF104" i="1"/>
  <c r="AF266" i="1" s="1"/>
  <c r="AF109" i="1"/>
  <c r="AF271" i="1" s="1"/>
  <c r="AF103" i="1"/>
  <c r="AF265" i="1" s="1"/>
  <c r="AF108" i="1"/>
  <c r="AF270" i="1" s="1"/>
  <c r="AF102" i="1"/>
  <c r="AF264" i="1" s="1"/>
  <c r="H329" i="1"/>
  <c r="AF93" i="1"/>
  <c r="AF255" i="1" s="1"/>
  <c r="AF100" i="1"/>
  <c r="AF262" i="1" s="1"/>
  <c r="AF98" i="1"/>
  <c r="AF260" i="1" s="1"/>
  <c r="AF105" i="1"/>
  <c r="AF267" i="1" s="1"/>
  <c r="AF111" i="1"/>
  <c r="AF273" i="1" s="1"/>
  <c r="AF112" i="1"/>
  <c r="AF274" i="1" s="1"/>
  <c r="AF106" i="1"/>
  <c r="AF268" i="1" s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F101" i="1"/>
  <c r="AF263" i="1" s="1"/>
  <c r="AF113" i="1"/>
  <c r="AF275" i="1" s="1"/>
  <c r="AF116" i="1"/>
  <c r="AF278" i="1" s="1"/>
  <c r="AF110" i="1"/>
  <c r="AF272" i="1" s="1"/>
  <c r="AF96" i="1"/>
  <c r="AF258" i="1" s="1"/>
  <c r="AF94" i="1"/>
  <c r="AF256" i="1" s="1"/>
  <c r="AF95" i="1"/>
  <c r="AF257" i="1" s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F276" i="1"/>
  <c r="AF261" i="1"/>
  <c r="AF250" i="1"/>
  <c r="AF253" i="1"/>
  <c r="AF254" i="1"/>
  <c r="AF279" i="1"/>
  <c r="G167" i="1"/>
  <c r="H167" i="1"/>
  <c r="I167" i="1"/>
  <c r="J167" i="1"/>
  <c r="F217" i="1"/>
  <c r="G217" i="1"/>
  <c r="H217" i="1"/>
  <c r="I217" i="1"/>
  <c r="I328" i="1"/>
  <c r="I332" i="1"/>
  <c r="H332" i="1" s="1"/>
  <c r="G332" i="1" s="1"/>
  <c r="F332" i="1" s="1"/>
  <c r="AH217" i="1"/>
  <c r="AJ183" i="1"/>
  <c r="AI182" i="1"/>
  <c r="H330" i="1"/>
  <c r="AG283" i="1"/>
  <c r="AC283" i="1"/>
  <c r="Y283" i="1"/>
  <c r="U283" i="1"/>
  <c r="Q283" i="1"/>
  <c r="M283" i="1"/>
  <c r="I283" i="1"/>
  <c r="E283" i="1"/>
  <c r="A284" i="1"/>
  <c r="AE283" i="1"/>
  <c r="AA283" i="1"/>
  <c r="W283" i="1"/>
  <c r="S283" i="1"/>
  <c r="O283" i="1"/>
  <c r="K283" i="1"/>
  <c r="G283" i="1"/>
  <c r="C283" i="1"/>
  <c r="AD283" i="1"/>
  <c r="V283" i="1"/>
  <c r="N283" i="1"/>
  <c r="F283" i="1"/>
  <c r="AB283" i="1"/>
  <c r="T283" i="1"/>
  <c r="L283" i="1"/>
  <c r="D283" i="1"/>
  <c r="AF283" i="1"/>
  <c r="X283" i="1"/>
  <c r="P283" i="1"/>
  <c r="H283" i="1"/>
  <c r="AH283" i="1"/>
  <c r="B283" i="1"/>
  <c r="R283" i="1"/>
  <c r="Z283" i="1"/>
  <c r="J283" i="1"/>
  <c r="A168" i="1"/>
  <c r="AH168" i="1" s="1"/>
  <c r="B167" i="1"/>
  <c r="C167" i="1"/>
  <c r="D167" i="1"/>
  <c r="E167" i="1"/>
  <c r="F167" i="1"/>
  <c r="AH166" i="1"/>
  <c r="AH167" i="1"/>
  <c r="AI248" i="1"/>
  <c r="AJ249" i="1"/>
  <c r="AG125" i="1"/>
  <c r="AG121" i="1"/>
  <c r="AG83" i="1"/>
  <c r="AG127" i="1"/>
  <c r="AG123" i="1"/>
  <c r="AG82" i="1"/>
  <c r="AG126" i="1"/>
  <c r="AG118" i="1"/>
  <c r="AG122" i="1"/>
  <c r="AG128" i="1"/>
  <c r="AG120" i="1"/>
  <c r="AG81" i="1"/>
  <c r="AG124" i="1"/>
  <c r="AH38" i="1"/>
  <c r="AH36" i="1"/>
  <c r="AH34" i="1"/>
  <c r="AH32" i="1"/>
  <c r="AH30" i="1"/>
  <c r="AH28" i="1"/>
  <c r="AH26" i="1"/>
  <c r="AH33" i="1"/>
  <c r="AH31" i="1"/>
  <c r="AH35" i="1"/>
  <c r="AH27" i="1"/>
  <c r="AH37" i="1"/>
  <c r="AH29" i="1"/>
  <c r="AH86" i="1"/>
  <c r="AG105" i="1" s="1"/>
  <c r="AI87" i="1"/>
  <c r="A218" i="1"/>
  <c r="E217" i="1"/>
  <c r="C217" i="1"/>
  <c r="D217" i="1"/>
  <c r="B217" i="1"/>
  <c r="AI131" i="1"/>
  <c r="AJ132" i="1"/>
  <c r="H328" i="1" l="1"/>
  <c r="AG110" i="1"/>
  <c r="AG115" i="1"/>
  <c r="AG112" i="1"/>
  <c r="AG113" i="1"/>
  <c r="H331" i="1"/>
  <c r="G331" i="1" s="1"/>
  <c r="F331" i="1" s="1"/>
  <c r="G32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G104" i="1"/>
  <c r="AG266" i="1" s="1"/>
  <c r="AG102" i="1"/>
  <c r="AG264" i="1" s="1"/>
  <c r="AG111" i="1"/>
  <c r="AG273" i="1" s="1"/>
  <c r="AG109" i="1"/>
  <c r="AG271" i="1" s="1"/>
  <c r="AG108" i="1"/>
  <c r="AG270" i="1" s="1"/>
  <c r="AG114" i="1"/>
  <c r="AG117" i="1"/>
  <c r="AG279" i="1" s="1"/>
  <c r="AG98" i="1"/>
  <c r="AG260" i="1" s="1"/>
  <c r="AG91" i="1"/>
  <c r="AG253" i="1" s="1"/>
  <c r="AH218" i="1"/>
  <c r="AG99" i="1"/>
  <c r="AG261" i="1" s="1"/>
  <c r="AG97" i="1"/>
  <c r="AG259" i="1" s="1"/>
  <c r="AG100" i="1"/>
  <c r="AG262" i="1" s="1"/>
  <c r="AG106" i="1"/>
  <c r="AG268" i="1" s="1"/>
  <c r="AG116" i="1"/>
  <c r="AG278" i="1" s="1"/>
  <c r="AG93" i="1"/>
  <c r="AG255" i="1" s="1"/>
  <c r="AG103" i="1"/>
  <c r="AG119" i="1"/>
  <c r="AG281" i="1" s="1"/>
  <c r="AG90" i="1"/>
  <c r="AG252" i="1" s="1"/>
  <c r="AG96" i="1"/>
  <c r="AG258" i="1" s="1"/>
  <c r="AG89" i="1"/>
  <c r="AG251" i="1" s="1"/>
  <c r="AG95" i="1"/>
  <c r="AG257" i="1" s="1"/>
  <c r="AG92" i="1"/>
  <c r="AG254" i="1" s="1"/>
  <c r="AG88" i="1"/>
  <c r="AG250" i="1" s="1"/>
  <c r="AG101" i="1"/>
  <c r="AG263" i="1" s="1"/>
  <c r="AG94" i="1"/>
  <c r="AG256" i="1" s="1"/>
  <c r="AG10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G276" i="1"/>
  <c r="AG265" i="1"/>
  <c r="AG274" i="1"/>
  <c r="AG277" i="1"/>
  <c r="AG275" i="1"/>
  <c r="AG269" i="1"/>
  <c r="AG267" i="1"/>
  <c r="AG272" i="1"/>
  <c r="AG280" i="1"/>
  <c r="G168" i="1"/>
  <c r="H168" i="1"/>
  <c r="I168" i="1"/>
  <c r="J168" i="1"/>
  <c r="F218" i="1"/>
  <c r="G218" i="1"/>
  <c r="H218" i="1"/>
  <c r="I218" i="1"/>
  <c r="F359" i="1"/>
  <c r="AI218" i="1"/>
  <c r="G329" i="1"/>
  <c r="AJ182" i="1"/>
  <c r="AK183" i="1"/>
  <c r="A169" i="1"/>
  <c r="AI169" i="1" s="1"/>
  <c r="C168" i="1"/>
  <c r="B168" i="1"/>
  <c r="D168" i="1"/>
  <c r="E168" i="1"/>
  <c r="F168" i="1"/>
  <c r="A285" i="1"/>
  <c r="AI284" i="1"/>
  <c r="AE284" i="1"/>
  <c r="AA284" i="1"/>
  <c r="W284" i="1"/>
  <c r="S284" i="1"/>
  <c r="O284" i="1"/>
  <c r="K284" i="1"/>
  <c r="G284" i="1"/>
  <c r="C284" i="1"/>
  <c r="AG284" i="1"/>
  <c r="AC284" i="1"/>
  <c r="Y284" i="1"/>
  <c r="U284" i="1"/>
  <c r="Q284" i="1"/>
  <c r="M284" i="1"/>
  <c r="I284" i="1"/>
  <c r="E284" i="1"/>
  <c r="AB284" i="1"/>
  <c r="T284" i="1"/>
  <c r="L284" i="1"/>
  <c r="D284" i="1"/>
  <c r="AH284" i="1"/>
  <c r="Z284" i="1"/>
  <c r="R284" i="1"/>
  <c r="J284" i="1"/>
  <c r="B284" i="1"/>
  <c r="AD284" i="1"/>
  <c r="V284" i="1"/>
  <c r="N284" i="1"/>
  <c r="F284" i="1"/>
  <c r="X284" i="1"/>
  <c r="H284" i="1"/>
  <c r="P284" i="1"/>
  <c r="AF284" i="1"/>
  <c r="AK132" i="1"/>
  <c r="AJ131" i="1"/>
  <c r="AJ87" i="1"/>
  <c r="AI86" i="1"/>
  <c r="C218" i="1"/>
  <c r="A219" i="1"/>
  <c r="B218" i="1"/>
  <c r="D218" i="1"/>
  <c r="E218" i="1"/>
  <c r="AH128" i="1"/>
  <c r="AH124" i="1"/>
  <c r="AH126" i="1"/>
  <c r="AH122" i="1"/>
  <c r="AH82" i="1"/>
  <c r="AH81" i="1"/>
  <c r="AH83" i="1"/>
  <c r="AH125" i="1"/>
  <c r="AH121" i="1"/>
  <c r="AH127" i="1"/>
  <c r="AH123" i="1"/>
  <c r="AK249" i="1"/>
  <c r="AJ248" i="1"/>
  <c r="AI37" i="1"/>
  <c r="AI35" i="1"/>
  <c r="AI33" i="1"/>
  <c r="AI31" i="1"/>
  <c r="AI29" i="1"/>
  <c r="AI27" i="1"/>
  <c r="AI38" i="1"/>
  <c r="AI36" i="1"/>
  <c r="AI34" i="1"/>
  <c r="AI32" i="1"/>
  <c r="AI30" i="1"/>
  <c r="AI28" i="1"/>
  <c r="AI26" i="1"/>
  <c r="AI168" i="1"/>
  <c r="AI167" i="1"/>
  <c r="G330" i="1" l="1"/>
  <c r="AH88" i="1"/>
  <c r="AH93" i="1"/>
  <c r="AH101" i="1"/>
  <c r="AH263" i="1" s="1"/>
  <c r="AH109" i="1"/>
  <c r="AH271" i="1" s="1"/>
  <c r="AH96" i="1"/>
  <c r="AH100" i="1"/>
  <c r="AH262" i="1" s="1"/>
  <c r="AH106" i="1"/>
  <c r="AH268" i="1" s="1"/>
  <c r="AH104" i="1"/>
  <c r="AH266" i="1" s="1"/>
  <c r="AH108" i="1"/>
  <c r="AI109" i="1" s="1"/>
  <c r="AH107" i="1"/>
  <c r="AH94" i="1"/>
  <c r="AH256" i="1" s="1"/>
  <c r="AH103" i="1"/>
  <c r="AH265" i="1" s="1"/>
  <c r="AH98" i="1"/>
  <c r="AH260" i="1" s="1"/>
  <c r="AH102" i="1"/>
  <c r="AH264" i="1" s="1"/>
  <c r="F330" i="1"/>
  <c r="F358" i="1"/>
  <c r="AH119" i="1"/>
  <c r="AH281" i="1" s="1"/>
  <c r="AH91" i="1"/>
  <c r="AI92" i="1" s="1"/>
  <c r="AH113" i="1"/>
  <c r="AH275" i="1" s="1"/>
  <c r="AH90" i="1"/>
  <c r="AH252" i="1" s="1"/>
  <c r="AH92" i="1"/>
  <c r="AI93" i="1" s="1"/>
  <c r="AH99" i="1"/>
  <c r="AH261" i="1" s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H111" i="1"/>
  <c r="AH273" i="1" s="1"/>
  <c r="AH118" i="1"/>
  <c r="AH280" i="1" s="1"/>
  <c r="AH120" i="1"/>
  <c r="AH282" i="1" s="1"/>
  <c r="F329" i="1"/>
  <c r="AH112" i="1"/>
  <c r="AH274" i="1" s="1"/>
  <c r="AH116" i="1"/>
  <c r="AH89" i="1"/>
  <c r="AH95" i="1"/>
  <c r="AH257" i="1" s="1"/>
  <c r="AH117" i="1"/>
  <c r="AH114" i="1"/>
  <c r="AH276" i="1" s="1"/>
  <c r="AH97" i="1"/>
  <c r="AH259" i="1" s="1"/>
  <c r="AI219" i="1"/>
  <c r="AH110" i="1"/>
  <c r="AH272" i="1" s="1"/>
  <c r="AH115" i="1"/>
  <c r="AH277" i="1" s="1"/>
  <c r="AH105" i="1"/>
  <c r="AH267" i="1" s="1"/>
  <c r="AH255" i="1"/>
  <c r="AH250" i="1"/>
  <c r="AH258" i="1"/>
  <c r="F219" i="1"/>
  <c r="G219" i="1"/>
  <c r="H219" i="1"/>
  <c r="I219" i="1"/>
  <c r="G169" i="1"/>
  <c r="H169" i="1"/>
  <c r="I169" i="1"/>
  <c r="J169" i="1"/>
  <c r="E358" i="1"/>
  <c r="E331" i="1"/>
  <c r="AJ219" i="1"/>
  <c r="F328" i="1"/>
  <c r="F355" i="1" s="1"/>
  <c r="AL183" i="1"/>
  <c r="AK182" i="1"/>
  <c r="AJ37" i="1"/>
  <c r="AJ35" i="1"/>
  <c r="AJ33" i="1"/>
  <c r="AJ31" i="1"/>
  <c r="AJ29" i="1"/>
  <c r="AJ27" i="1"/>
  <c r="AJ30" i="1"/>
  <c r="AJ32" i="1"/>
  <c r="AJ34" i="1"/>
  <c r="AJ26" i="1"/>
  <c r="AJ36" i="1"/>
  <c r="AJ28" i="1"/>
  <c r="AJ38" i="1"/>
  <c r="AK248" i="1"/>
  <c r="AL249" i="1"/>
  <c r="AK87" i="1"/>
  <c r="AJ86" i="1"/>
  <c r="AI99" i="1" s="1"/>
  <c r="A220" i="1"/>
  <c r="AJ220" i="1" s="1"/>
  <c r="E219" i="1"/>
  <c r="D219" i="1"/>
  <c r="C219" i="1"/>
  <c r="B219" i="1"/>
  <c r="A286" i="1"/>
  <c r="AI285" i="1"/>
  <c r="AG285" i="1"/>
  <c r="AC285" i="1"/>
  <c r="Y285" i="1"/>
  <c r="U285" i="1"/>
  <c r="Q285" i="1"/>
  <c r="M285" i="1"/>
  <c r="I285" i="1"/>
  <c r="E285" i="1"/>
  <c r="AJ285" i="1"/>
  <c r="AE285" i="1"/>
  <c r="AA285" i="1"/>
  <c r="W285" i="1"/>
  <c r="S285" i="1"/>
  <c r="O285" i="1"/>
  <c r="K285" i="1"/>
  <c r="G285" i="1"/>
  <c r="C285" i="1"/>
  <c r="AH285" i="1"/>
  <c r="Z285" i="1"/>
  <c r="R285" i="1"/>
  <c r="J285" i="1"/>
  <c r="B285" i="1"/>
  <c r="AF285" i="1"/>
  <c r="X285" i="1"/>
  <c r="P285" i="1"/>
  <c r="H285" i="1"/>
  <c r="AB285" i="1"/>
  <c r="T285" i="1"/>
  <c r="L285" i="1"/>
  <c r="D285" i="1"/>
  <c r="N285" i="1"/>
  <c r="AD285" i="1"/>
  <c r="V285" i="1"/>
  <c r="F285" i="1"/>
  <c r="AJ169" i="1"/>
  <c r="AJ168" i="1"/>
  <c r="AI127" i="1"/>
  <c r="AI123" i="1"/>
  <c r="AI111" i="1"/>
  <c r="AI107" i="1"/>
  <c r="AI103" i="1"/>
  <c r="AI125" i="1"/>
  <c r="AI83" i="1"/>
  <c r="AI124" i="1"/>
  <c r="AI128" i="1"/>
  <c r="AI82" i="1"/>
  <c r="AI81" i="1"/>
  <c r="AI126" i="1"/>
  <c r="AI122" i="1"/>
  <c r="AL132" i="1"/>
  <c r="AK131" i="1"/>
  <c r="A170" i="1"/>
  <c r="AJ170" i="1" s="1"/>
  <c r="B169" i="1"/>
  <c r="C169" i="1"/>
  <c r="D169" i="1"/>
  <c r="E169" i="1"/>
  <c r="F169" i="1"/>
  <c r="AI108" i="1" l="1"/>
  <c r="E355" i="1"/>
  <c r="AH253" i="1"/>
  <c r="AI119" i="1"/>
  <c r="AI120" i="1"/>
  <c r="AI117" i="1"/>
  <c r="AI88" i="1"/>
  <c r="AI97" i="1"/>
  <c r="AI259" i="1" s="1"/>
  <c r="AI101" i="1"/>
  <c r="AI94" i="1"/>
  <c r="AI256" i="1" s="1"/>
  <c r="AI102" i="1"/>
  <c r="AI264" i="1" s="1"/>
  <c r="AI110" i="1"/>
  <c r="AI90" i="1"/>
  <c r="AH269" i="1"/>
  <c r="AI100" i="1"/>
  <c r="AI262" i="1" s="1"/>
  <c r="AH278" i="1"/>
  <c r="AH270" i="1"/>
  <c r="AH254" i="1"/>
  <c r="AI105" i="1"/>
  <c r="AI118" i="1"/>
  <c r="AI280" i="1" s="1"/>
  <c r="AI112" i="1"/>
  <c r="AI274" i="1" s="1"/>
  <c r="AI113" i="1"/>
  <c r="AI275" i="1" s="1"/>
  <c r="F356" i="1"/>
  <c r="E329" i="1"/>
  <c r="AH251" i="1"/>
  <c r="AI104" i="1"/>
  <c r="AI266" i="1" s="1"/>
  <c r="AI95" i="1"/>
  <c r="AI257" i="1" s="1"/>
  <c r="F357" i="1"/>
  <c r="E357" i="1" s="1"/>
  <c r="D357" i="1" s="1"/>
  <c r="E330" i="1"/>
  <c r="AI121" i="1"/>
  <c r="AI283" i="1" s="1"/>
  <c r="AH279" i="1"/>
  <c r="AI115" i="1"/>
  <c r="AI277" i="1" s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I116" i="1"/>
  <c r="AI278" i="1" s="1"/>
  <c r="AI91" i="1"/>
  <c r="AI253" i="1" s="1"/>
  <c r="AI98" i="1"/>
  <c r="AI260" i="1" s="1"/>
  <c r="AI106" i="1"/>
  <c r="AI268" i="1" s="1"/>
  <c r="AI114" i="1"/>
  <c r="AI276" i="1" s="1"/>
  <c r="AI96" i="1"/>
  <c r="AI258" i="1" s="1"/>
  <c r="AI89" i="1"/>
  <c r="AI251" i="1" s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I254" i="1"/>
  <c r="AI271" i="1"/>
  <c r="AI270" i="1"/>
  <c r="AI279" i="1"/>
  <c r="AI267" i="1"/>
  <c r="AI272" i="1"/>
  <c r="AI273" i="1"/>
  <c r="AI281" i="1"/>
  <c r="AI252" i="1"/>
  <c r="AI255" i="1"/>
  <c r="AI261" i="1"/>
  <c r="AI265" i="1"/>
  <c r="AI250" i="1"/>
  <c r="AI282" i="1"/>
  <c r="AI263" i="1"/>
  <c r="AI269" i="1"/>
  <c r="F220" i="1"/>
  <c r="G220" i="1"/>
  <c r="H220" i="1"/>
  <c r="I220" i="1"/>
  <c r="G170" i="1"/>
  <c r="H170" i="1"/>
  <c r="I170" i="1"/>
  <c r="J170" i="1"/>
  <c r="AL182" i="1"/>
  <c r="AM183" i="1"/>
  <c r="E328" i="1"/>
  <c r="AK220" i="1"/>
  <c r="AJ126" i="1"/>
  <c r="AJ82" i="1"/>
  <c r="AJ81" i="1"/>
  <c r="AJ128" i="1"/>
  <c r="AJ124" i="1"/>
  <c r="AJ123" i="1"/>
  <c r="AJ127" i="1"/>
  <c r="AJ83" i="1"/>
  <c r="AJ125" i="1"/>
  <c r="A171" i="1"/>
  <c r="AK171" i="1" s="1"/>
  <c r="C170" i="1"/>
  <c r="B170" i="1"/>
  <c r="D170" i="1"/>
  <c r="E170" i="1"/>
  <c r="F170" i="1"/>
  <c r="AK38" i="1"/>
  <c r="AK36" i="1"/>
  <c r="AK34" i="1"/>
  <c r="AK32" i="1"/>
  <c r="AK30" i="1"/>
  <c r="AK28" i="1"/>
  <c r="AK26" i="1"/>
  <c r="AK37" i="1"/>
  <c r="AK35" i="1"/>
  <c r="AK33" i="1"/>
  <c r="AK31" i="1"/>
  <c r="AK29" i="1"/>
  <c r="AK27" i="1"/>
  <c r="A221" i="1"/>
  <c r="C220" i="1"/>
  <c r="D220" i="1"/>
  <c r="B220" i="1"/>
  <c r="E220" i="1"/>
  <c r="AL87" i="1"/>
  <c r="AK86" i="1"/>
  <c r="AM132" i="1"/>
  <c r="AL131" i="1"/>
  <c r="AM249" i="1"/>
  <c r="AL248" i="1"/>
  <c r="AK286" i="1"/>
  <c r="AG286" i="1"/>
  <c r="AC286" i="1"/>
  <c r="Y286" i="1"/>
  <c r="U286" i="1"/>
  <c r="Q286" i="1"/>
  <c r="M286" i="1"/>
  <c r="I286" i="1"/>
  <c r="E286" i="1"/>
  <c r="AH286" i="1"/>
  <c r="AB286" i="1"/>
  <c r="W286" i="1"/>
  <c r="R286" i="1"/>
  <c r="L286" i="1"/>
  <c r="G286" i="1"/>
  <c r="B286" i="1"/>
  <c r="AJ286" i="1"/>
  <c r="AE286" i="1"/>
  <c r="Z286" i="1"/>
  <c r="T286" i="1"/>
  <c r="O286" i="1"/>
  <c r="J286" i="1"/>
  <c r="D286" i="1"/>
  <c r="AI286" i="1"/>
  <c r="X286" i="1"/>
  <c r="N286" i="1"/>
  <c r="C286" i="1"/>
  <c r="A287" i="1"/>
  <c r="AF286" i="1"/>
  <c r="V286" i="1"/>
  <c r="K286" i="1"/>
  <c r="AA286" i="1"/>
  <c r="P286" i="1"/>
  <c r="F286" i="1"/>
  <c r="H286" i="1"/>
  <c r="AD286" i="1"/>
  <c r="S286" i="1"/>
  <c r="AK169" i="1"/>
  <c r="AK170" i="1"/>
  <c r="AJ102" i="1" l="1"/>
  <c r="AJ110" i="1"/>
  <c r="AJ109" i="1"/>
  <c r="D328" i="1"/>
  <c r="D329" i="1"/>
  <c r="E356" i="1"/>
  <c r="D356" i="1" s="1"/>
  <c r="AJ107" i="1"/>
  <c r="AJ269" i="1" s="1"/>
  <c r="C356" i="1"/>
  <c r="AJ116" i="1"/>
  <c r="AJ278" i="1" s="1"/>
  <c r="D330" i="1"/>
  <c r="AJ115" i="1"/>
  <c r="AJ277" i="1" s="1"/>
  <c r="AJ101" i="1"/>
  <c r="AJ263" i="1" s="1"/>
  <c r="AJ99" i="1"/>
  <c r="AJ261" i="1" s="1"/>
  <c r="AJ112" i="1"/>
  <c r="AJ274" i="1" s="1"/>
  <c r="AJ106" i="1"/>
  <c r="AJ268" i="1" s="1"/>
  <c r="AJ118" i="1"/>
  <c r="AJ280" i="1" s="1"/>
  <c r="AJ122" i="1"/>
  <c r="AJ284" i="1" s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J92" i="1"/>
  <c r="AJ254" i="1" s="1"/>
  <c r="AJ89" i="1"/>
  <c r="AJ251" i="1" s="1"/>
  <c r="AJ111" i="1"/>
  <c r="AJ96" i="1"/>
  <c r="AJ258" i="1" s="1"/>
  <c r="AJ90" i="1"/>
  <c r="AJ117" i="1"/>
  <c r="AJ279" i="1" s="1"/>
  <c r="AJ88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J113" i="1"/>
  <c r="AJ275" i="1" s="1"/>
  <c r="AJ119" i="1"/>
  <c r="AJ100" i="1"/>
  <c r="AJ262" i="1" s="1"/>
  <c r="AJ94" i="1"/>
  <c r="AJ114" i="1"/>
  <c r="AJ276" i="1" s="1"/>
  <c r="AJ93" i="1"/>
  <c r="AJ95" i="1"/>
  <c r="AJ257" i="1" s="1"/>
  <c r="AJ105" i="1"/>
  <c r="AJ121" i="1"/>
  <c r="AJ283" i="1" s="1"/>
  <c r="AJ104" i="1"/>
  <c r="AJ266" i="1" s="1"/>
  <c r="AJ98" i="1"/>
  <c r="AJ260" i="1" s="1"/>
  <c r="AK221" i="1"/>
  <c r="AJ120" i="1"/>
  <c r="AJ282" i="1" s="1"/>
  <c r="AJ103" i="1"/>
  <c r="AJ97" i="1"/>
  <c r="AJ259" i="1" s="1"/>
  <c r="AJ91" i="1"/>
  <c r="AJ253" i="1" s="1"/>
  <c r="AJ108" i="1"/>
  <c r="AJ270" i="1" s="1"/>
  <c r="D355" i="1"/>
  <c r="C355" i="1" s="1"/>
  <c r="AJ273" i="1"/>
  <c r="AJ281" i="1"/>
  <c r="AJ264" i="1"/>
  <c r="AJ271" i="1"/>
  <c r="AJ272" i="1"/>
  <c r="G171" i="1"/>
  <c r="H171" i="1"/>
  <c r="I171" i="1"/>
  <c r="J171" i="1"/>
  <c r="F221" i="1"/>
  <c r="G221" i="1"/>
  <c r="H221" i="1"/>
  <c r="I221" i="1"/>
  <c r="AN183" i="1"/>
  <c r="AM182" i="1"/>
  <c r="AL221" i="1"/>
  <c r="AL38" i="1"/>
  <c r="AL26" i="1"/>
  <c r="AL36" i="1"/>
  <c r="AL34" i="1"/>
  <c r="AL32" i="1"/>
  <c r="AL30" i="1"/>
  <c r="AL28" i="1"/>
  <c r="AL33" i="1"/>
  <c r="AL35" i="1"/>
  <c r="AL37" i="1"/>
  <c r="AL29" i="1"/>
  <c r="AL31" i="1"/>
  <c r="AL27" i="1"/>
  <c r="A288" i="1"/>
  <c r="AI287" i="1"/>
  <c r="AE287" i="1"/>
  <c r="AA287" i="1"/>
  <c r="W287" i="1"/>
  <c r="S287" i="1"/>
  <c r="O287" i="1"/>
  <c r="K287" i="1"/>
  <c r="G287" i="1"/>
  <c r="C287" i="1"/>
  <c r="AH287" i="1"/>
  <c r="AC287" i="1"/>
  <c r="X287" i="1"/>
  <c r="R287" i="1"/>
  <c r="M287" i="1"/>
  <c r="H287" i="1"/>
  <c r="B287" i="1"/>
  <c r="AK287" i="1"/>
  <c r="AF287" i="1"/>
  <c r="Z287" i="1"/>
  <c r="U287" i="1"/>
  <c r="P287" i="1"/>
  <c r="J287" i="1"/>
  <c r="E287" i="1"/>
  <c r="AJ287" i="1"/>
  <c r="Y287" i="1"/>
  <c r="N287" i="1"/>
  <c r="D287" i="1"/>
  <c r="AG287" i="1"/>
  <c r="V287" i="1"/>
  <c r="L287" i="1"/>
  <c r="AL287" i="1"/>
  <c r="AB287" i="1"/>
  <c r="Q287" i="1"/>
  <c r="F287" i="1"/>
  <c r="I287" i="1"/>
  <c r="AD287" i="1"/>
  <c r="T287" i="1"/>
  <c r="AM87" i="1"/>
  <c r="AL86" i="1"/>
  <c r="AK117" i="1" s="1"/>
  <c r="AL170" i="1"/>
  <c r="AL171" i="1"/>
  <c r="A222" i="1"/>
  <c r="AL222" i="1" s="1"/>
  <c r="E221" i="1"/>
  <c r="D221" i="1"/>
  <c r="B221" i="1"/>
  <c r="C221" i="1"/>
  <c r="AM248" i="1"/>
  <c r="AN249" i="1"/>
  <c r="AM131" i="1"/>
  <c r="AN132" i="1"/>
  <c r="AK125" i="1"/>
  <c r="AK83" i="1"/>
  <c r="AK127" i="1"/>
  <c r="AK126" i="1"/>
  <c r="AK124" i="1"/>
  <c r="AK82" i="1"/>
  <c r="AK81" i="1"/>
  <c r="AK128" i="1"/>
  <c r="A172" i="1"/>
  <c r="B171" i="1"/>
  <c r="C171" i="1"/>
  <c r="D171" i="1"/>
  <c r="E171" i="1"/>
  <c r="F171" i="1"/>
  <c r="AK113" i="1" l="1"/>
  <c r="B355" i="1"/>
  <c r="AK115" i="1"/>
  <c r="AK108" i="1"/>
  <c r="AK122" i="1"/>
  <c r="AK284" i="1" s="1"/>
  <c r="AK103" i="1"/>
  <c r="C328" i="1"/>
  <c r="AK116" i="1"/>
  <c r="AK278" i="1" s="1"/>
  <c r="AK109" i="1"/>
  <c r="AK271" i="1" s="1"/>
  <c r="AK111" i="1"/>
  <c r="AK273" i="1" s="1"/>
  <c r="AK105" i="1"/>
  <c r="AK267" i="1" s="1"/>
  <c r="AK107" i="1"/>
  <c r="AK120" i="1"/>
  <c r="AK282" i="1" s="1"/>
  <c r="AK119" i="1"/>
  <c r="AK281" i="1" s="1"/>
  <c r="AK100" i="1"/>
  <c r="AK262" i="1" s="1"/>
  <c r="AK114" i="1"/>
  <c r="AK276" i="1" s="1"/>
  <c r="AK104" i="1"/>
  <c r="AK266" i="1" s="1"/>
  <c r="AK95" i="1"/>
  <c r="AK257" i="1" s="1"/>
  <c r="AK91" i="1"/>
  <c r="AK253" i="1" s="1"/>
  <c r="AK121" i="1"/>
  <c r="AK283" i="1" s="1"/>
  <c r="AK97" i="1"/>
  <c r="AK259" i="1" s="1"/>
  <c r="C329" i="1"/>
  <c r="AK106" i="1"/>
  <c r="AK268" i="1" s="1"/>
  <c r="AK102" i="1"/>
  <c r="AK264" i="1" s="1"/>
  <c r="AK118" i="1"/>
  <c r="AK280" i="1" s="1"/>
  <c r="AK90" i="1"/>
  <c r="AK252" i="1" s="1"/>
  <c r="AJ265" i="1"/>
  <c r="AK92" i="1"/>
  <c r="AK254" i="1" s="1"/>
  <c r="AK94" i="1"/>
  <c r="AK256" i="1" s="1"/>
  <c r="AK88" i="1"/>
  <c r="AK250" i="1" s="1"/>
  <c r="AK93" i="1"/>
  <c r="AK255" i="1" s="1"/>
  <c r="AK112" i="1"/>
  <c r="AK274" i="1" s="1"/>
  <c r="AK98" i="1"/>
  <c r="AK260" i="1" s="1"/>
  <c r="AK101" i="1"/>
  <c r="AK263" i="1" s="1"/>
  <c r="AJ255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K123" i="1"/>
  <c r="AK285" i="1" s="1"/>
  <c r="AK96" i="1"/>
  <c r="AK258" i="1" s="1"/>
  <c r="AK89" i="1"/>
  <c r="AK251" i="1" s="1"/>
  <c r="AJ252" i="1"/>
  <c r="AJ250" i="1"/>
  <c r="AJ256" i="1"/>
  <c r="AJ267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K110" i="1"/>
  <c r="AK272" i="1" s="1"/>
  <c r="AK99" i="1"/>
  <c r="AK261" i="1" s="1"/>
  <c r="AK269" i="1"/>
  <c r="AK277" i="1"/>
  <c r="AK275" i="1"/>
  <c r="AK270" i="1"/>
  <c r="AK279" i="1"/>
  <c r="AK265" i="1"/>
  <c r="F222" i="1"/>
  <c r="G222" i="1"/>
  <c r="H222" i="1"/>
  <c r="I222" i="1"/>
  <c r="G172" i="1"/>
  <c r="H172" i="1"/>
  <c r="I172" i="1"/>
  <c r="J172" i="1"/>
  <c r="AM222" i="1"/>
  <c r="AM223" i="1"/>
  <c r="AO183" i="1"/>
  <c r="AN182" i="1"/>
  <c r="AO132" i="1"/>
  <c r="AN131" i="1"/>
  <c r="A223" i="1"/>
  <c r="C222" i="1"/>
  <c r="D222" i="1"/>
  <c r="B222" i="1"/>
  <c r="E222" i="1"/>
  <c r="AL128" i="1"/>
  <c r="AL126" i="1"/>
  <c r="AL82" i="1"/>
  <c r="AL81" i="1"/>
  <c r="AL125" i="1"/>
  <c r="AL127" i="1"/>
  <c r="AL83" i="1"/>
  <c r="A173" i="1"/>
  <c r="B172" i="1"/>
  <c r="C172" i="1"/>
  <c r="D172" i="1"/>
  <c r="E172" i="1"/>
  <c r="F172" i="1"/>
  <c r="AN87" i="1"/>
  <c r="AM86" i="1"/>
  <c r="AM37" i="1"/>
  <c r="AM35" i="1"/>
  <c r="AM33" i="1"/>
  <c r="AM31" i="1"/>
  <c r="AM29" i="1"/>
  <c r="AM27" i="1"/>
  <c r="AM38" i="1"/>
  <c r="AM36" i="1"/>
  <c r="AM34" i="1"/>
  <c r="AM32" i="1"/>
  <c r="AM30" i="1"/>
  <c r="AM28" i="1"/>
  <c r="AM26" i="1"/>
  <c r="AM172" i="1"/>
  <c r="AM173" i="1"/>
  <c r="AM171" i="1"/>
  <c r="AO249" i="1"/>
  <c r="AN248" i="1"/>
  <c r="AK288" i="1"/>
  <c r="AG288" i="1"/>
  <c r="AC288" i="1"/>
  <c r="Y288" i="1"/>
  <c r="U288" i="1"/>
  <c r="Q288" i="1"/>
  <c r="M288" i="1"/>
  <c r="I288" i="1"/>
  <c r="E288" i="1"/>
  <c r="AI288" i="1"/>
  <c r="AD288" i="1"/>
  <c r="X288" i="1"/>
  <c r="S288" i="1"/>
  <c r="N288" i="1"/>
  <c r="H288" i="1"/>
  <c r="C288" i="1"/>
  <c r="A289" i="1"/>
  <c r="AL288" i="1"/>
  <c r="AF288" i="1"/>
  <c r="AA288" i="1"/>
  <c r="V288" i="1"/>
  <c r="P288" i="1"/>
  <c r="K288" i="1"/>
  <c r="F288" i="1"/>
  <c r="AJ288" i="1"/>
  <c r="Z288" i="1"/>
  <c r="O288" i="1"/>
  <c r="D288" i="1"/>
  <c r="AH288" i="1"/>
  <c r="W288" i="1"/>
  <c r="L288" i="1"/>
  <c r="B288" i="1"/>
  <c r="AM288" i="1"/>
  <c r="AB288" i="1"/>
  <c r="R288" i="1"/>
  <c r="G288" i="1"/>
  <c r="J288" i="1"/>
  <c r="AE288" i="1"/>
  <c r="T288" i="1"/>
  <c r="AL96" i="1" l="1"/>
  <c r="AL111" i="1"/>
  <c r="B328" i="1"/>
  <c r="AL101" i="1"/>
  <c r="AL117" i="1"/>
  <c r="AL279" i="1" s="1"/>
  <c r="AL92" i="1"/>
  <c r="AL254" i="1" s="1"/>
  <c r="AL90" i="1"/>
  <c r="AL252" i="1" s="1"/>
  <c r="AL94" i="1"/>
  <c r="AL256" i="1" s="1"/>
  <c r="AL95" i="1"/>
  <c r="AL257" i="1" s="1"/>
  <c r="AL103" i="1"/>
  <c r="AL265" i="1" s="1"/>
  <c r="AL109" i="1"/>
  <c r="AL271" i="1" s="1"/>
  <c r="AL88" i="1"/>
  <c r="AL250" i="1" s="1"/>
  <c r="AL119" i="1"/>
  <c r="AL281" i="1" s="1"/>
  <c r="AL113" i="1"/>
  <c r="AL275" i="1" s="1"/>
  <c r="AL115" i="1"/>
  <c r="AL277" i="1" s="1"/>
  <c r="AL121" i="1"/>
  <c r="AL283" i="1" s="1"/>
  <c r="AL114" i="1"/>
  <c r="AL276" i="1" s="1"/>
  <c r="AL116" i="1"/>
  <c r="AL100" i="1"/>
  <c r="AL262" i="1" s="1"/>
  <c r="AL102" i="1"/>
  <c r="AL106" i="1"/>
  <c r="AL268" i="1" s="1"/>
  <c r="AL110" i="1"/>
  <c r="AL272" i="1" s="1"/>
  <c r="AL123" i="1"/>
  <c r="AL285" i="1" s="1"/>
  <c r="AL91" i="1"/>
  <c r="AL253" i="1" s="1"/>
  <c r="AL118" i="1"/>
  <c r="AL280" i="1" s="1"/>
  <c r="AL120" i="1"/>
  <c r="AL282" i="1" s="1"/>
  <c r="AL98" i="1"/>
  <c r="AL260" i="1" s="1"/>
  <c r="AL104" i="1"/>
  <c r="AL108" i="1"/>
  <c r="AL270" i="1" s="1"/>
  <c r="AL112" i="1"/>
  <c r="AL99" i="1"/>
  <c r="AL261" i="1" s="1"/>
  <c r="AL122" i="1"/>
  <c r="AL284" i="1" s="1"/>
  <c r="AL124" i="1"/>
  <c r="AL286" i="1" s="1"/>
  <c r="AL89" i="1"/>
  <c r="AL251" i="1" s="1"/>
  <c r="AL97" i="1"/>
  <c r="AL259" i="1" s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L105" i="1"/>
  <c r="AL267" i="1" s="1"/>
  <c r="AL107" i="1"/>
  <c r="AL269" i="1" s="1"/>
  <c r="AL93" i="1"/>
  <c r="AL255" i="1" s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L274" i="1"/>
  <c r="AL264" i="1"/>
  <c r="AL263" i="1"/>
  <c r="AL273" i="1"/>
  <c r="AL258" i="1"/>
  <c r="G173" i="1"/>
  <c r="H173" i="1"/>
  <c r="I173" i="1"/>
  <c r="J173" i="1"/>
  <c r="F223" i="1"/>
  <c r="G223" i="1"/>
  <c r="H223" i="1"/>
  <c r="I223" i="1"/>
  <c r="AO182" i="1"/>
  <c r="AP183" i="1"/>
  <c r="AP182" i="1" s="1"/>
  <c r="AN223" i="1"/>
  <c r="AO248" i="1"/>
  <c r="AP249" i="1"/>
  <c r="AP289" i="1" s="1"/>
  <c r="AN37" i="1"/>
  <c r="AN35" i="1"/>
  <c r="AN33" i="1"/>
  <c r="AN31" i="1"/>
  <c r="AN29" i="1"/>
  <c r="AN27" i="1"/>
  <c r="AN32" i="1"/>
  <c r="AN28" i="1"/>
  <c r="AN34" i="1"/>
  <c r="AN26" i="1"/>
  <c r="AN36" i="1"/>
  <c r="AN38" i="1"/>
  <c r="AN30" i="1"/>
  <c r="AM127" i="1"/>
  <c r="AM83" i="1"/>
  <c r="AM128" i="1"/>
  <c r="AM82" i="1"/>
  <c r="AM81" i="1"/>
  <c r="AM126" i="1"/>
  <c r="A224" i="1"/>
  <c r="B223" i="1"/>
  <c r="E223" i="1"/>
  <c r="C223" i="1"/>
  <c r="D223" i="1"/>
  <c r="AO87" i="1"/>
  <c r="AN86" i="1"/>
  <c r="AM124" i="1" s="1"/>
  <c r="A290" i="1"/>
  <c r="AM289" i="1"/>
  <c r="AI289" i="1"/>
  <c r="AE289" i="1"/>
  <c r="AA289" i="1"/>
  <c r="W289" i="1"/>
  <c r="S289" i="1"/>
  <c r="O289" i="1"/>
  <c r="K289" i="1"/>
  <c r="G289" i="1"/>
  <c r="C289" i="1"/>
  <c r="AJ289" i="1"/>
  <c r="AD289" i="1"/>
  <c r="Y289" i="1"/>
  <c r="T289" i="1"/>
  <c r="N289" i="1"/>
  <c r="I289" i="1"/>
  <c r="D289" i="1"/>
  <c r="AL289" i="1"/>
  <c r="AG289" i="1"/>
  <c r="AB289" i="1"/>
  <c r="V289" i="1"/>
  <c r="Q289" i="1"/>
  <c r="L289" i="1"/>
  <c r="F289" i="1"/>
  <c r="AK289" i="1"/>
  <c r="Z289" i="1"/>
  <c r="P289" i="1"/>
  <c r="E289" i="1"/>
  <c r="AH289" i="1"/>
  <c r="X289" i="1"/>
  <c r="M289" i="1"/>
  <c r="B289" i="1"/>
  <c r="AN289" i="1"/>
  <c r="AC289" i="1"/>
  <c r="R289" i="1"/>
  <c r="H289" i="1"/>
  <c r="J289" i="1"/>
  <c r="AF289" i="1"/>
  <c r="U289" i="1"/>
  <c r="AN173" i="1"/>
  <c r="AN172" i="1"/>
  <c r="B173" i="1"/>
  <c r="C173" i="1"/>
  <c r="D173" i="1"/>
  <c r="E173" i="1"/>
  <c r="F173" i="1"/>
  <c r="AP132" i="1"/>
  <c r="AP131" i="1" s="1"/>
  <c r="AO131" i="1"/>
  <c r="AM107" i="1" l="1"/>
  <c r="AM102" i="1"/>
  <c r="AM94" i="1"/>
  <c r="AM93" i="1"/>
  <c r="AM96" i="1"/>
  <c r="AM109" i="1"/>
  <c r="AM104" i="1"/>
  <c r="AM88" i="1"/>
  <c r="AM250" i="1" s="1"/>
  <c r="AM113" i="1"/>
  <c r="AM275" i="1" s="1"/>
  <c r="AM121" i="1"/>
  <c r="AM283" i="1" s="1"/>
  <c r="AM108" i="1"/>
  <c r="AM270" i="1" s="1"/>
  <c r="AM89" i="1"/>
  <c r="AM123" i="1"/>
  <c r="AM91" i="1"/>
  <c r="AM114" i="1"/>
  <c r="AM276" i="1" s="1"/>
  <c r="AM120" i="1"/>
  <c r="AM282" i="1" s="1"/>
  <c r="AM95" i="1"/>
  <c r="AM257" i="1" s="1"/>
  <c r="AM125" i="1"/>
  <c r="AM287" i="1" s="1"/>
  <c r="AM112" i="1"/>
  <c r="AM274" i="1" s="1"/>
  <c r="AM122" i="1"/>
  <c r="AM284" i="1" s="1"/>
  <c r="AM111" i="1"/>
  <c r="AM273" i="1" s="1"/>
  <c r="AM98" i="1"/>
  <c r="AM260" i="1" s="1"/>
  <c r="AM92" i="1"/>
  <c r="AM90" i="1"/>
  <c r="AM115" i="1"/>
  <c r="AM277" i="1" s="1"/>
  <c r="AM117" i="1"/>
  <c r="AM106" i="1"/>
  <c r="AM268" i="1" s="1"/>
  <c r="AM100" i="1"/>
  <c r="AM262" i="1" s="1"/>
  <c r="AM119" i="1"/>
  <c r="AM281" i="1" s="1"/>
  <c r="AM105" i="1"/>
  <c r="AM267" i="1" s="1"/>
  <c r="AL266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L278" i="1"/>
  <c r="AM116" i="1"/>
  <c r="AM278" i="1" s="1"/>
  <c r="AM99" i="1"/>
  <c r="AM261" i="1" s="1"/>
  <c r="AM103" i="1"/>
  <c r="AM265" i="1" s="1"/>
  <c r="AM110" i="1"/>
  <c r="AM272" i="1" s="1"/>
  <c r="AM97" i="1"/>
  <c r="AM118" i="1"/>
  <c r="AM280" i="1" s="1"/>
  <c r="AM101" i="1"/>
  <c r="AM263" i="1" s="1"/>
  <c r="AN224" i="1"/>
  <c r="AM266" i="1"/>
  <c r="AM271" i="1"/>
  <c r="AM254" i="1"/>
  <c r="AM253" i="1"/>
  <c r="AM269" i="1"/>
  <c r="AM252" i="1"/>
  <c r="AM251" i="1"/>
  <c r="AM285" i="1"/>
  <c r="AM264" i="1"/>
  <c r="AM286" i="1"/>
  <c r="AM255" i="1"/>
  <c r="AM258" i="1"/>
  <c r="AM279" i="1"/>
  <c r="AM256" i="1"/>
  <c r="AM259" i="1"/>
  <c r="F224" i="1"/>
  <c r="G224" i="1"/>
  <c r="H224" i="1"/>
  <c r="I224" i="1"/>
  <c r="AP244" i="1"/>
  <c r="AP222" i="1"/>
  <c r="AP243" i="1"/>
  <c r="AP221" i="1"/>
  <c r="AP199" i="1"/>
  <c r="AP191" i="1"/>
  <c r="AP231" i="1"/>
  <c r="AP207" i="1"/>
  <c r="AP206" i="1"/>
  <c r="AP226" i="1"/>
  <c r="AP224" i="1"/>
  <c r="AP242" i="1"/>
  <c r="AP220" i="1"/>
  <c r="AP241" i="1"/>
  <c r="AP219" i="1"/>
  <c r="AP197" i="1"/>
  <c r="AP189" i="1"/>
  <c r="AP208" i="1"/>
  <c r="AP227" i="1"/>
  <c r="AP203" i="1"/>
  <c r="AP223" i="1"/>
  <c r="AP193" i="1"/>
  <c r="AP240" i="1"/>
  <c r="AP218" i="1"/>
  <c r="AP239" i="1"/>
  <c r="AP217" i="1"/>
  <c r="AP195" i="1"/>
  <c r="AP187" i="1"/>
  <c r="AP229" i="1"/>
  <c r="AP204" i="1"/>
  <c r="AP238" i="1"/>
  <c r="AP216" i="1"/>
  <c r="AP237" i="1"/>
  <c r="AP215" i="1"/>
  <c r="AP194" i="1"/>
  <c r="AP185" i="1"/>
  <c r="AP188" i="1"/>
  <c r="AP186" i="1"/>
  <c r="AP184" i="1"/>
  <c r="AP202" i="1"/>
  <c r="AP236" i="1"/>
  <c r="AP214" i="1"/>
  <c r="AP235" i="1"/>
  <c r="AP213" i="1"/>
  <c r="AP192" i="1"/>
  <c r="AP200" i="1"/>
  <c r="AP230" i="1"/>
  <c r="AP205" i="1"/>
  <c r="AP198" i="1"/>
  <c r="AP234" i="1"/>
  <c r="AP212" i="1"/>
  <c r="AP233" i="1"/>
  <c r="AP211" i="1"/>
  <c r="AP190" i="1"/>
  <c r="AP196" i="1"/>
  <c r="AP232" i="1"/>
  <c r="AP210" i="1"/>
  <c r="AP209" i="1"/>
  <c r="AP228" i="1"/>
  <c r="AP225" i="1"/>
  <c r="AP201" i="1"/>
  <c r="AO224" i="1"/>
  <c r="AP172" i="1"/>
  <c r="AP168" i="1"/>
  <c r="AP164" i="1"/>
  <c r="AP160" i="1"/>
  <c r="AP156" i="1"/>
  <c r="AP154" i="1"/>
  <c r="AP147" i="1"/>
  <c r="AP140" i="1"/>
  <c r="AP136" i="1"/>
  <c r="AP170" i="1"/>
  <c r="AP166" i="1"/>
  <c r="AP162" i="1"/>
  <c r="AP158" i="1"/>
  <c r="AP151" i="1"/>
  <c r="AP150" i="1"/>
  <c r="AP138" i="1"/>
  <c r="AP134" i="1"/>
  <c r="AP167" i="1"/>
  <c r="AP159" i="1"/>
  <c r="AP146" i="1"/>
  <c r="AP142" i="1"/>
  <c r="AP173" i="1"/>
  <c r="AP165" i="1"/>
  <c r="AP157" i="1"/>
  <c r="AP145" i="1"/>
  <c r="AP141" i="1"/>
  <c r="AP133" i="1"/>
  <c r="AP171" i="1"/>
  <c r="AP169" i="1"/>
  <c r="AP161" i="1"/>
  <c r="AP153" i="1"/>
  <c r="AP152" i="1"/>
  <c r="AP143" i="1"/>
  <c r="AP137" i="1"/>
  <c r="AP135" i="1"/>
  <c r="AP144" i="1"/>
  <c r="AP139" i="1"/>
  <c r="AP163" i="1"/>
  <c r="AP149" i="1"/>
  <c r="AP148" i="1"/>
  <c r="AP155" i="1"/>
  <c r="AP87" i="1"/>
  <c r="AO86" i="1"/>
  <c r="AN92" i="1" s="1"/>
  <c r="AO173" i="1"/>
  <c r="AO38" i="1"/>
  <c r="AO36" i="1"/>
  <c r="AO34" i="1"/>
  <c r="AO32" i="1"/>
  <c r="AO30" i="1"/>
  <c r="AO28" i="1"/>
  <c r="AO26" i="1"/>
  <c r="AO37" i="1"/>
  <c r="AO35" i="1"/>
  <c r="AO33" i="1"/>
  <c r="AO31" i="1"/>
  <c r="AO29" i="1"/>
  <c r="AO27" i="1"/>
  <c r="AN82" i="1"/>
  <c r="AN81" i="1"/>
  <c r="AN128" i="1"/>
  <c r="AN127" i="1"/>
  <c r="AN83" i="1"/>
  <c r="AP250" i="1"/>
  <c r="AP248" i="1"/>
  <c r="AP252" i="1"/>
  <c r="AP251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C224" i="1"/>
  <c r="A225" i="1"/>
  <c r="D224" i="1"/>
  <c r="B224" i="1"/>
  <c r="E224" i="1"/>
  <c r="AO290" i="1"/>
  <c r="AK290" i="1"/>
  <c r="AG290" i="1"/>
  <c r="AC290" i="1"/>
  <c r="Y290" i="1"/>
  <c r="U290" i="1"/>
  <c r="Q290" i="1"/>
  <c r="M290" i="1"/>
  <c r="I290" i="1"/>
  <c r="E290" i="1"/>
  <c r="AP290" i="1"/>
  <c r="AJ290" i="1"/>
  <c r="AE290" i="1"/>
  <c r="Z290" i="1"/>
  <c r="T290" i="1"/>
  <c r="O290" i="1"/>
  <c r="J290" i="1"/>
  <c r="D290" i="1"/>
  <c r="AM290" i="1"/>
  <c r="AH290" i="1"/>
  <c r="AB290" i="1"/>
  <c r="W290" i="1"/>
  <c r="R290" i="1"/>
  <c r="L290" i="1"/>
  <c r="G290" i="1"/>
  <c r="B290" i="1"/>
  <c r="AL290" i="1"/>
  <c r="AA290" i="1"/>
  <c r="P290" i="1"/>
  <c r="F290" i="1"/>
  <c r="AI290" i="1"/>
  <c r="X290" i="1"/>
  <c r="N290" i="1"/>
  <c r="C290" i="1"/>
  <c r="AN290" i="1"/>
  <c r="AD290" i="1"/>
  <c r="S290" i="1"/>
  <c r="H290" i="1"/>
  <c r="K290" i="1"/>
  <c r="AF290" i="1"/>
  <c r="V290" i="1"/>
  <c r="AN100" i="1" l="1"/>
  <c r="AN123" i="1"/>
  <c r="AN104" i="1"/>
  <c r="AN94" i="1"/>
  <c r="AN93" i="1"/>
  <c r="AN255" i="1" s="1"/>
  <c r="AN98" i="1"/>
  <c r="AN260" i="1" s="1"/>
  <c r="AN125" i="1"/>
  <c r="AN95" i="1"/>
  <c r="AN257" i="1" s="1"/>
  <c r="AN106" i="1"/>
  <c r="AN268" i="1" s="1"/>
  <c r="AN117" i="1"/>
  <c r="AN115" i="1"/>
  <c r="AN96" i="1"/>
  <c r="AN258" i="1" s="1"/>
  <c r="AN90" i="1"/>
  <c r="AN252" i="1" s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N101" i="1"/>
  <c r="AN105" i="1"/>
  <c r="AN119" i="1"/>
  <c r="AN281" i="1" s="1"/>
  <c r="AN121" i="1"/>
  <c r="AN283" i="1" s="1"/>
  <c r="AN124" i="1"/>
  <c r="AN286" i="1" s="1"/>
  <c r="AN118" i="1"/>
  <c r="AN280" i="1" s="1"/>
  <c r="AN102" i="1"/>
  <c r="AN264" i="1" s="1"/>
  <c r="AN112" i="1"/>
  <c r="AN111" i="1"/>
  <c r="AN273" i="1" s="1"/>
  <c r="AN114" i="1"/>
  <c r="AN276" i="1" s="1"/>
  <c r="AN91" i="1"/>
  <c r="AN89" i="1"/>
  <c r="AN122" i="1"/>
  <c r="AN284" i="1" s="1"/>
  <c r="AN108" i="1"/>
  <c r="AN270" i="1" s="1"/>
  <c r="AN103" i="1"/>
  <c r="AN265" i="1" s="1"/>
  <c r="AN110" i="1"/>
  <c r="AN272" i="1" s="1"/>
  <c r="AN113" i="1"/>
  <c r="AN275" i="1" s="1"/>
  <c r="AN99" i="1"/>
  <c r="AN88" i="1"/>
  <c r="AN126" i="1"/>
  <c r="AN288" i="1" s="1"/>
  <c r="AO225" i="1"/>
  <c r="AN97" i="1"/>
  <c r="AN259" i="1" s="1"/>
  <c r="AN116" i="1"/>
  <c r="AN120" i="1"/>
  <c r="AN109" i="1"/>
  <c r="AN107" i="1"/>
  <c r="AN271" i="1"/>
  <c r="AN269" i="1"/>
  <c r="AN254" i="1"/>
  <c r="AN277" i="1"/>
  <c r="AN250" i="1"/>
  <c r="AN287" i="1"/>
  <c r="AN251" i="1"/>
  <c r="AN285" i="1"/>
  <c r="AN263" i="1"/>
  <c r="AN266" i="1"/>
  <c r="AN267" i="1"/>
  <c r="AN278" i="1"/>
  <c r="AN256" i="1"/>
  <c r="AN282" i="1"/>
  <c r="AN261" i="1"/>
  <c r="AN262" i="1"/>
  <c r="F225" i="1"/>
  <c r="G225" i="1"/>
  <c r="H225" i="1"/>
  <c r="I225" i="1"/>
  <c r="AO83" i="1"/>
  <c r="AO128" i="1"/>
  <c r="AO81" i="1"/>
  <c r="AO82" i="1"/>
  <c r="AP38" i="1"/>
  <c r="AP36" i="1"/>
  <c r="AP34" i="1"/>
  <c r="AP32" i="1"/>
  <c r="AP30" i="1"/>
  <c r="AP28" i="1"/>
  <c r="AP26" i="1"/>
  <c r="AP33" i="1"/>
  <c r="AP35" i="1"/>
  <c r="AP27" i="1"/>
  <c r="AP29" i="1"/>
  <c r="AP37" i="1"/>
  <c r="AP31" i="1"/>
  <c r="A226" i="1"/>
  <c r="E225" i="1"/>
  <c r="D225" i="1"/>
  <c r="C225" i="1"/>
  <c r="B225" i="1"/>
  <c r="AP86" i="1"/>
  <c r="AO109" i="1" s="1"/>
  <c r="AO113" i="1" l="1"/>
  <c r="AO127" i="1"/>
  <c r="AO90" i="1"/>
  <c r="AO123" i="1"/>
  <c r="AO117" i="1"/>
  <c r="AO213" i="1" s="1"/>
  <c r="AO89" i="1"/>
  <c r="AO134" i="1" s="1"/>
  <c r="AO118" i="1"/>
  <c r="AO163" i="1" s="1"/>
  <c r="AO121" i="1"/>
  <c r="AO283" i="1" s="1"/>
  <c r="AO217" i="1" s="1"/>
  <c r="AO120" i="1"/>
  <c r="AO92" i="1"/>
  <c r="AO254" i="1" s="1"/>
  <c r="AO188" i="1" s="1"/>
  <c r="AO98" i="1"/>
  <c r="AO106" i="1"/>
  <c r="AO126" i="1"/>
  <c r="AN274" i="1"/>
  <c r="AN279" i="1"/>
  <c r="AO91" i="1"/>
  <c r="AO253" i="1" s="1"/>
  <c r="AO187" i="1" s="1"/>
  <c r="AN253" i="1"/>
  <c r="AO110" i="1"/>
  <c r="AO272" i="1" s="1"/>
  <c r="AO206" i="1" s="1"/>
  <c r="AO115" i="1"/>
  <c r="AO277" i="1" s="1"/>
  <c r="AO211" i="1" s="1"/>
  <c r="AO124" i="1"/>
  <c r="AO169" i="1" s="1"/>
  <c r="AO112" i="1"/>
  <c r="AO274" i="1" s="1"/>
  <c r="AO119" i="1"/>
  <c r="AO164" i="1" s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O104" i="1"/>
  <c r="AO149" i="1" s="1"/>
  <c r="AO125" i="1"/>
  <c r="AO170" i="1" s="1"/>
  <c r="AO100" i="1"/>
  <c r="AO93" i="1"/>
  <c r="AO138" i="1" s="1"/>
  <c r="AO108" i="1"/>
  <c r="AO153" i="1" s="1"/>
  <c r="AO122" i="1"/>
  <c r="AO284" i="1" s="1"/>
  <c r="AO218" i="1" s="1"/>
  <c r="AO99" i="1"/>
  <c r="AO144" i="1" s="1"/>
  <c r="AO97" i="1"/>
  <c r="AO142" i="1" s="1"/>
  <c r="AN142" i="1" s="1"/>
  <c r="AO95" i="1"/>
  <c r="AO140" i="1" s="1"/>
  <c r="AO116" i="1"/>
  <c r="AO88" i="1"/>
  <c r="AO250" i="1" s="1"/>
  <c r="AO103" i="1"/>
  <c r="AO265" i="1" s="1"/>
  <c r="AO199" i="1" s="1"/>
  <c r="AO101" i="1"/>
  <c r="AO146" i="1" s="1"/>
  <c r="AO94" i="1"/>
  <c r="AO107" i="1"/>
  <c r="AO269" i="1" s="1"/>
  <c r="AO203" i="1" s="1"/>
  <c r="AO105" i="1"/>
  <c r="AO150" i="1" s="1"/>
  <c r="AO114" i="1"/>
  <c r="AO96" i="1"/>
  <c r="AO141" i="1" s="1"/>
  <c r="AO102" i="1"/>
  <c r="AO147" i="1" s="1"/>
  <c r="AO111" i="1"/>
  <c r="AO273" i="1" s="1"/>
  <c r="AO207" i="1" s="1"/>
  <c r="AO286" i="1"/>
  <c r="AO220" i="1" s="1"/>
  <c r="AO151" i="1"/>
  <c r="AO268" i="1"/>
  <c r="AO202" i="1" s="1"/>
  <c r="AO262" i="1"/>
  <c r="AO196" i="1" s="1"/>
  <c r="AO145" i="1"/>
  <c r="AO255" i="1"/>
  <c r="AO189" i="1" s="1"/>
  <c r="AO158" i="1"/>
  <c r="AO275" i="1"/>
  <c r="AO209" i="1" s="1"/>
  <c r="AO267" i="1"/>
  <c r="AO280" i="1"/>
  <c r="AO214" i="1" s="1"/>
  <c r="AO162" i="1"/>
  <c r="AO279" i="1"/>
  <c r="AO256" i="1"/>
  <c r="AO139" i="1"/>
  <c r="AO190" i="1"/>
  <c r="AO271" i="1"/>
  <c r="AO205" i="1" s="1"/>
  <c r="AO154" i="1"/>
  <c r="AO171" i="1"/>
  <c r="AO288" i="1"/>
  <c r="AO222" i="1" s="1"/>
  <c r="AO168" i="1"/>
  <c r="AO285" i="1"/>
  <c r="AO219" i="1" s="1"/>
  <c r="AO143" i="1"/>
  <c r="AO260" i="1"/>
  <c r="AO194" i="1"/>
  <c r="AO165" i="1"/>
  <c r="AO282" i="1"/>
  <c r="AO216" i="1" s="1"/>
  <c r="AO135" i="1"/>
  <c r="AO252" i="1"/>
  <c r="AO186" i="1" s="1"/>
  <c r="AO172" i="1"/>
  <c r="AO289" i="1"/>
  <c r="AO223" i="1" s="1"/>
  <c r="F226" i="1"/>
  <c r="G226" i="1"/>
  <c r="H226" i="1"/>
  <c r="I226" i="1"/>
  <c r="AP128" i="1"/>
  <c r="AP124" i="1"/>
  <c r="AP120" i="1"/>
  <c r="AP116" i="1"/>
  <c r="AP112" i="1"/>
  <c r="AP108" i="1"/>
  <c r="AP104" i="1"/>
  <c r="AP100" i="1"/>
  <c r="AP96" i="1"/>
  <c r="AP92" i="1"/>
  <c r="AP88" i="1"/>
  <c r="AP126" i="1"/>
  <c r="AP122" i="1"/>
  <c r="AP118" i="1"/>
  <c r="AP114" i="1"/>
  <c r="AP110" i="1"/>
  <c r="AP106" i="1"/>
  <c r="AP102" i="1"/>
  <c r="AP98" i="1"/>
  <c r="AP94" i="1"/>
  <c r="AP90" i="1"/>
  <c r="AP127" i="1"/>
  <c r="AP125" i="1"/>
  <c r="AP117" i="1"/>
  <c r="AP109" i="1"/>
  <c r="AP101" i="1"/>
  <c r="AP93" i="1"/>
  <c r="AP121" i="1"/>
  <c r="AP113" i="1"/>
  <c r="AP105" i="1"/>
  <c r="AP97" i="1"/>
  <c r="AP89" i="1"/>
  <c r="AP119" i="1"/>
  <c r="AP111" i="1"/>
  <c r="AP103" i="1"/>
  <c r="AP95" i="1"/>
  <c r="AP123" i="1"/>
  <c r="AP91" i="1"/>
  <c r="AP115" i="1"/>
  <c r="AP107" i="1"/>
  <c r="AP99" i="1"/>
  <c r="C226" i="1"/>
  <c r="A227" i="1"/>
  <c r="B226" i="1"/>
  <c r="E226" i="1"/>
  <c r="D226" i="1"/>
  <c r="AQ37" i="1"/>
  <c r="AQ35" i="1"/>
  <c r="AQ33" i="1"/>
  <c r="AQ31" i="1"/>
  <c r="AQ29" i="1"/>
  <c r="AQ27" i="1"/>
  <c r="AQ38" i="1"/>
  <c r="AQ36" i="1"/>
  <c r="AQ34" i="1"/>
  <c r="AQ32" i="1"/>
  <c r="AQ30" i="1"/>
  <c r="AQ28" i="1"/>
  <c r="AQ26" i="1"/>
  <c r="AO160" i="1" l="1"/>
  <c r="AO166" i="1"/>
  <c r="AO137" i="1"/>
  <c r="AO156" i="1"/>
  <c r="AO167" i="1"/>
  <c r="AN166" i="1" s="1"/>
  <c r="AO157" i="1"/>
  <c r="AO208" i="1"/>
  <c r="AO251" i="1"/>
  <c r="AO185" i="1" s="1"/>
  <c r="AN185" i="1" s="1"/>
  <c r="AN162" i="1"/>
  <c r="AN157" i="1"/>
  <c r="AO136" i="1"/>
  <c r="AN135" i="1" s="1"/>
  <c r="AO270" i="1"/>
  <c r="AO204" i="1" s="1"/>
  <c r="AN203" i="1" s="1"/>
  <c r="AO152" i="1"/>
  <c r="AN151" i="1" s="1"/>
  <c r="AO155" i="1"/>
  <c r="AN154" i="1" s="1"/>
  <c r="AO258" i="1"/>
  <c r="AO192" i="1" s="1"/>
  <c r="AO201" i="1"/>
  <c r="AN201" i="1" s="1"/>
  <c r="AN149" i="1"/>
  <c r="AN137" i="1"/>
  <c r="AN189" i="1"/>
  <c r="AN213" i="1"/>
  <c r="AO281" i="1"/>
  <c r="AO215" i="1" s="1"/>
  <c r="AO266" i="1"/>
  <c r="AO200" i="1" s="1"/>
  <c r="AN141" i="1"/>
  <c r="AM141" i="1" s="1"/>
  <c r="AN144" i="1"/>
  <c r="AO287" i="1"/>
  <c r="AO221" i="1" s="1"/>
  <c r="AN221" i="1" s="1"/>
  <c r="AN217" i="1"/>
  <c r="AO263" i="1"/>
  <c r="AO197" i="1" s="1"/>
  <c r="AO148" i="1"/>
  <c r="AN147" i="1" s="1"/>
  <c r="AO264" i="1"/>
  <c r="AO198" i="1" s="1"/>
  <c r="AN198" i="1" s="1"/>
  <c r="AN150" i="1"/>
  <c r="AO259" i="1"/>
  <c r="AO193" i="1" s="1"/>
  <c r="AN193" i="1" s="1"/>
  <c r="AO261" i="1"/>
  <c r="AO195" i="1" s="1"/>
  <c r="AN195" i="1" s="1"/>
  <c r="AO276" i="1"/>
  <c r="AO210" i="1" s="1"/>
  <c r="AN134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N165" i="1"/>
  <c r="AN219" i="1"/>
  <c r="AO133" i="1"/>
  <c r="AN133" i="1" s="1"/>
  <c r="AO257" i="1"/>
  <c r="AO191" i="1" s="1"/>
  <c r="AN191" i="1" s="1"/>
  <c r="AN187" i="1"/>
  <c r="AN139" i="1"/>
  <c r="AN170" i="1"/>
  <c r="AO161" i="1"/>
  <c r="AN161" i="1" s="1"/>
  <c r="AM161" i="1" s="1"/>
  <c r="AN168" i="1"/>
  <c r="AO184" i="1"/>
  <c r="AO278" i="1"/>
  <c r="AO212" i="1" s="1"/>
  <c r="AN153" i="1"/>
  <c r="AO159" i="1"/>
  <c r="AN159" i="1" s="1"/>
  <c r="AN146" i="1"/>
  <c r="AN206" i="1"/>
  <c r="AN218" i="1"/>
  <c r="AN205" i="1"/>
  <c r="AN188" i="1"/>
  <c r="AM188" i="1" s="1"/>
  <c r="AN216" i="1"/>
  <c r="AN208" i="1"/>
  <c r="AN140" i="1"/>
  <c r="AN186" i="1"/>
  <c r="AN164" i="1"/>
  <c r="AN202" i="1"/>
  <c r="AN156" i="1"/>
  <c r="AN171" i="1"/>
  <c r="AM170" i="1" s="1"/>
  <c r="AN152" i="1"/>
  <c r="AM152" i="1" s="1"/>
  <c r="AN207" i="1"/>
  <c r="AN145" i="1"/>
  <c r="AN220" i="1"/>
  <c r="AM220" i="1" s="1"/>
  <c r="AN169" i="1"/>
  <c r="AN222" i="1"/>
  <c r="AN143" i="1"/>
  <c r="AN163" i="1"/>
  <c r="AN148" i="1"/>
  <c r="AN138" i="1"/>
  <c r="F227" i="1"/>
  <c r="G227" i="1"/>
  <c r="H227" i="1"/>
  <c r="I227" i="1"/>
  <c r="AR37" i="1"/>
  <c r="AR35" i="1"/>
  <c r="AR33" i="1"/>
  <c r="AR31" i="1"/>
  <c r="AR29" i="1"/>
  <c r="AR27" i="1"/>
  <c r="AR30" i="1"/>
  <c r="AR36" i="1"/>
  <c r="AR28" i="1"/>
  <c r="AR38" i="1"/>
  <c r="AR32" i="1"/>
  <c r="AR34" i="1"/>
  <c r="AR26" i="1"/>
  <c r="A228" i="1"/>
  <c r="D227" i="1"/>
  <c r="E227" i="1"/>
  <c r="B227" i="1"/>
  <c r="C227" i="1"/>
  <c r="AQ139" i="1"/>
  <c r="AQ123" i="1"/>
  <c r="AQ119" i="1"/>
  <c r="AQ115" i="1"/>
  <c r="AQ111" i="1"/>
  <c r="AQ107" i="1"/>
  <c r="AQ103" i="1"/>
  <c r="AQ99" i="1"/>
  <c r="AQ121" i="1"/>
  <c r="AQ117" i="1"/>
  <c r="AQ113" i="1"/>
  <c r="AQ109" i="1"/>
  <c r="AQ105" i="1"/>
  <c r="AQ101" i="1"/>
  <c r="AQ97" i="1"/>
  <c r="AQ83" i="1"/>
  <c r="AQ140" i="1"/>
  <c r="AQ124" i="1"/>
  <c r="AQ116" i="1"/>
  <c r="AQ108" i="1"/>
  <c r="AQ100" i="1"/>
  <c r="AQ120" i="1"/>
  <c r="AQ112" i="1"/>
  <c r="AQ104" i="1"/>
  <c r="AQ96" i="1"/>
  <c r="AQ82" i="1"/>
  <c r="AQ118" i="1"/>
  <c r="AQ110" i="1"/>
  <c r="AQ102" i="1"/>
  <c r="AQ114" i="1"/>
  <c r="AQ106" i="1"/>
  <c r="AQ98" i="1"/>
  <c r="AQ122" i="1"/>
  <c r="AN184" i="1" l="1"/>
  <c r="AN167" i="1"/>
  <c r="AM156" i="1"/>
  <c r="AM162" i="1"/>
  <c r="AM186" i="1"/>
  <c r="AN190" i="1"/>
  <c r="AM190" i="1" s="1"/>
  <c r="AM206" i="1"/>
  <c r="AN204" i="1"/>
  <c r="AM203" i="1" s="1"/>
  <c r="AN136" i="1"/>
  <c r="AM136" i="1" s="1"/>
  <c r="AM133" i="1"/>
  <c r="AL133" i="1" s="1"/>
  <c r="AL161" i="1"/>
  <c r="AM140" i="1"/>
  <c r="AL140" i="1" s="1"/>
  <c r="AN155" i="1"/>
  <c r="AM221" i="1"/>
  <c r="AM139" i="1"/>
  <c r="AL139" i="1" s="1"/>
  <c r="AK139" i="1" s="1"/>
  <c r="AM134" i="1"/>
  <c r="AM148" i="1"/>
  <c r="AM184" i="1"/>
  <c r="AN200" i="1"/>
  <c r="AM200" i="1" s="1"/>
  <c r="AM216" i="1"/>
  <c r="AM202" i="1"/>
  <c r="AM143" i="1"/>
  <c r="AM218" i="1"/>
  <c r="AM149" i="1"/>
  <c r="AM219" i="1"/>
  <c r="AL219" i="1" s="1"/>
  <c r="AN196" i="1"/>
  <c r="AM195" i="1" s="1"/>
  <c r="AN197" i="1"/>
  <c r="AM197" i="1" s="1"/>
  <c r="AN215" i="1"/>
  <c r="AN214" i="1"/>
  <c r="AM214" i="1" s="1"/>
  <c r="AM145" i="1"/>
  <c r="AL145" i="1" s="1"/>
  <c r="AM167" i="1"/>
  <c r="AM205" i="1"/>
  <c r="AM169" i="1"/>
  <c r="AL169" i="1" s="1"/>
  <c r="AN160" i="1"/>
  <c r="AM160" i="1" s="1"/>
  <c r="AL160" i="1" s="1"/>
  <c r="AN199" i="1"/>
  <c r="AM198" i="1" s="1"/>
  <c r="AN192" i="1"/>
  <c r="AM192" i="1" s="1"/>
  <c r="AN194" i="1"/>
  <c r="AM194" i="1" s="1"/>
  <c r="AM165" i="1"/>
  <c r="AM146" i="1"/>
  <c r="AM144" i="1"/>
  <c r="AM138" i="1"/>
  <c r="AN210" i="1"/>
  <c r="AN209" i="1"/>
  <c r="AM208" i="1" s="1"/>
  <c r="AN212" i="1"/>
  <c r="AM212" i="1" s="1"/>
  <c r="AN211" i="1"/>
  <c r="AM168" i="1"/>
  <c r="AN158" i="1"/>
  <c r="AM158" i="1" s="1"/>
  <c r="AM217" i="1"/>
  <c r="AM154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M201" i="1"/>
  <c r="AM164" i="1"/>
  <c r="AM151" i="1"/>
  <c r="AL151" i="1" s="1"/>
  <c r="AM187" i="1"/>
  <c r="AL187" i="1" s="1"/>
  <c r="AM163" i="1"/>
  <c r="AM150" i="1"/>
  <c r="AM166" i="1"/>
  <c r="AM153" i="1"/>
  <c r="AM147" i="1"/>
  <c r="AM185" i="1"/>
  <c r="AM215" i="1"/>
  <c r="AM191" i="1"/>
  <c r="AL191" i="1" s="1"/>
  <c r="AL220" i="1"/>
  <c r="AK219" i="1" s="1"/>
  <c r="AM142" i="1"/>
  <c r="AM137" i="1"/>
  <c r="AM207" i="1"/>
  <c r="AM155" i="1"/>
  <c r="AL155" i="1" s="1"/>
  <c r="AL205" i="1"/>
  <c r="F228" i="1"/>
  <c r="G228" i="1"/>
  <c r="H228" i="1"/>
  <c r="I228" i="1"/>
  <c r="A229" i="1"/>
  <c r="C228" i="1"/>
  <c r="E228" i="1"/>
  <c r="D228" i="1"/>
  <c r="B228" i="1"/>
  <c r="AR122" i="1"/>
  <c r="AR118" i="1"/>
  <c r="AR114" i="1"/>
  <c r="AR110" i="1"/>
  <c r="AR106" i="1"/>
  <c r="AR102" i="1"/>
  <c r="AR98" i="1"/>
  <c r="AR82" i="1"/>
  <c r="AR140" i="1"/>
  <c r="AR124" i="1"/>
  <c r="AR120" i="1"/>
  <c r="AR116" i="1"/>
  <c r="AR112" i="1"/>
  <c r="AR108" i="1"/>
  <c r="AR104" i="1"/>
  <c r="AR100" i="1"/>
  <c r="AR96" i="1"/>
  <c r="AR139" i="1"/>
  <c r="AR123" i="1"/>
  <c r="AR115" i="1"/>
  <c r="AR107" i="1"/>
  <c r="AR99" i="1"/>
  <c r="AR119" i="1"/>
  <c r="AR111" i="1"/>
  <c r="AR103" i="1"/>
  <c r="AR83" i="1"/>
  <c r="AR117" i="1"/>
  <c r="AR109" i="1"/>
  <c r="AR101" i="1"/>
  <c r="AR97" i="1"/>
  <c r="AR121" i="1"/>
  <c r="AR113" i="1"/>
  <c r="AR105" i="1"/>
  <c r="AS38" i="1"/>
  <c r="AS36" i="1"/>
  <c r="AS34" i="1"/>
  <c r="AS32" i="1"/>
  <c r="AS30" i="1"/>
  <c r="AS28" i="1"/>
  <c r="AS26" i="1"/>
  <c r="AS37" i="1"/>
  <c r="AS35" i="1"/>
  <c r="AS33" i="1"/>
  <c r="AS31" i="1"/>
  <c r="AS29" i="1"/>
  <c r="AS27" i="1"/>
  <c r="AM204" i="1" l="1"/>
  <c r="AM189" i="1"/>
  <c r="AL189" i="1" s="1"/>
  <c r="AM196" i="1"/>
  <c r="AL148" i="1"/>
  <c r="AK160" i="1"/>
  <c r="AL218" i="1"/>
  <c r="AK218" i="1" s="1"/>
  <c r="AJ218" i="1" s="1"/>
  <c r="AM135" i="1"/>
  <c r="AL135" i="1" s="1"/>
  <c r="AM213" i="1"/>
  <c r="AL212" i="1" s="1"/>
  <c r="AM159" i="1"/>
  <c r="AL159" i="1" s="1"/>
  <c r="AK159" i="1" s="1"/>
  <c r="AJ159" i="1" s="1"/>
  <c r="AL163" i="1"/>
  <c r="AM211" i="1"/>
  <c r="AL211" i="1" s="1"/>
  <c r="AL190" i="1"/>
  <c r="AK190" i="1" s="1"/>
  <c r="AL138" i="1"/>
  <c r="AK138" i="1" s="1"/>
  <c r="AJ138" i="1" s="1"/>
  <c r="AL143" i="1"/>
  <c r="AL202" i="1"/>
  <c r="AL217" i="1"/>
  <c r="AL168" i="1"/>
  <c r="AK168" i="1" s="1"/>
  <c r="AL144" i="1"/>
  <c r="AK144" i="1" s="1"/>
  <c r="AL215" i="1"/>
  <c r="AM199" i="1"/>
  <c r="AL199" i="1" s="1"/>
  <c r="AL201" i="1"/>
  <c r="AM193" i="1"/>
  <c r="AL193" i="1" s="1"/>
  <c r="AL214" i="1"/>
  <c r="AM209" i="1"/>
  <c r="AL208" i="1" s="1"/>
  <c r="AL207" i="1"/>
  <c r="AL204" i="1"/>
  <c r="AK204" i="1" s="1"/>
  <c r="AL194" i="1"/>
  <c r="AL137" i="1"/>
  <c r="AL188" i="1"/>
  <c r="AK188" i="1" s="1"/>
  <c r="AL197" i="1"/>
  <c r="AL134" i="1"/>
  <c r="AK134" i="1" s="1"/>
  <c r="AL153" i="1"/>
  <c r="AL164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L216" i="1"/>
  <c r="AM157" i="1"/>
  <c r="AL167" i="1"/>
  <c r="AL203" i="1"/>
  <c r="AM210" i="1"/>
  <c r="AL142" i="1"/>
  <c r="AL141" i="1"/>
  <c r="AL150" i="1"/>
  <c r="AK150" i="1" s="1"/>
  <c r="AL149" i="1"/>
  <c r="AL200" i="1"/>
  <c r="AL206" i="1"/>
  <c r="AK206" i="1" s="1"/>
  <c r="AL147" i="1"/>
  <c r="AK147" i="1" s="1"/>
  <c r="AL146" i="1"/>
  <c r="AK189" i="1"/>
  <c r="AJ189" i="1" s="1"/>
  <c r="AL152" i="1"/>
  <c r="AK151" i="1" s="1"/>
  <c r="AL154" i="1"/>
  <c r="AK154" i="1" s="1"/>
  <c r="AL185" i="1"/>
  <c r="AL184" i="1"/>
  <c r="AL186" i="1"/>
  <c r="AK186" i="1" s="1"/>
  <c r="AL162" i="1"/>
  <c r="AL196" i="1"/>
  <c r="AL195" i="1"/>
  <c r="AL136" i="1"/>
  <c r="AL166" i="1"/>
  <c r="AL165" i="1"/>
  <c r="F229" i="1"/>
  <c r="G229" i="1"/>
  <c r="H229" i="1"/>
  <c r="I229" i="1"/>
  <c r="AS121" i="1"/>
  <c r="AS117" i="1"/>
  <c r="AS113" i="1"/>
  <c r="AS109" i="1"/>
  <c r="AS105" i="1"/>
  <c r="AS101" i="1"/>
  <c r="AS97" i="1"/>
  <c r="AS83" i="1"/>
  <c r="AS139" i="1"/>
  <c r="AS123" i="1"/>
  <c r="AS119" i="1"/>
  <c r="AS115" i="1"/>
  <c r="AS111" i="1"/>
  <c r="AS107" i="1"/>
  <c r="AS103" i="1"/>
  <c r="AS99" i="1"/>
  <c r="AS140" i="1"/>
  <c r="AS124" i="1"/>
  <c r="AS122" i="1"/>
  <c r="AS114" i="1"/>
  <c r="AS106" i="1"/>
  <c r="AS98" i="1"/>
  <c r="AS118" i="1"/>
  <c r="AS110" i="1"/>
  <c r="AS102" i="1"/>
  <c r="AS116" i="1"/>
  <c r="AS108" i="1"/>
  <c r="AS100" i="1"/>
  <c r="AS112" i="1"/>
  <c r="AS104" i="1"/>
  <c r="AS96" i="1"/>
  <c r="AS120" i="1"/>
  <c r="AS82" i="1"/>
  <c r="A230" i="1"/>
  <c r="E229" i="1"/>
  <c r="D229" i="1"/>
  <c r="B229" i="1"/>
  <c r="C229" i="1"/>
  <c r="AT38" i="1"/>
  <c r="AT36" i="1"/>
  <c r="AT26" i="1"/>
  <c r="AT34" i="1"/>
  <c r="AT32" i="1"/>
  <c r="AT30" i="1"/>
  <c r="AT28" i="1"/>
  <c r="AT31" i="1"/>
  <c r="AT37" i="1"/>
  <c r="AT29" i="1"/>
  <c r="AT33" i="1"/>
  <c r="AT35" i="1"/>
  <c r="AT27" i="1"/>
  <c r="AL213" i="1" l="1"/>
  <c r="AK163" i="1"/>
  <c r="AK217" i="1"/>
  <c r="AJ217" i="1" s="1"/>
  <c r="AK202" i="1"/>
  <c r="AK196" i="1"/>
  <c r="AL158" i="1"/>
  <c r="AK158" i="1" s="1"/>
  <c r="AJ158" i="1" s="1"/>
  <c r="AI158" i="1" s="1"/>
  <c r="AK142" i="1"/>
  <c r="AK137" i="1"/>
  <c r="AJ137" i="1" s="1"/>
  <c r="AI137" i="1" s="1"/>
  <c r="AK167" i="1"/>
  <c r="AJ167" i="1" s="1"/>
  <c r="AK214" i="1"/>
  <c r="AK216" i="1"/>
  <c r="AJ216" i="1" s="1"/>
  <c r="AI216" i="1" s="1"/>
  <c r="AK207" i="1"/>
  <c r="AJ206" i="1" s="1"/>
  <c r="AK201" i="1"/>
  <c r="AI217" i="1"/>
  <c r="AK152" i="1"/>
  <c r="AJ151" i="1" s="1"/>
  <c r="AK193" i="1"/>
  <c r="AL198" i="1"/>
  <c r="AK198" i="1" s="1"/>
  <c r="AK213" i="1"/>
  <c r="AK187" i="1"/>
  <c r="AJ187" i="1" s="1"/>
  <c r="AL192" i="1"/>
  <c r="AK200" i="1"/>
  <c r="AK143" i="1"/>
  <c r="AJ143" i="1" s="1"/>
  <c r="AK203" i="1"/>
  <c r="AJ203" i="1" s="1"/>
  <c r="AK133" i="1"/>
  <c r="AJ133" i="1" s="1"/>
  <c r="AK166" i="1"/>
  <c r="AK215" i="1"/>
  <c r="AK153" i="1"/>
  <c r="AJ153" i="1" s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J188" i="1"/>
  <c r="AI188" i="1" s="1"/>
  <c r="AL157" i="1"/>
  <c r="AK157" i="1" s="1"/>
  <c r="AL156" i="1"/>
  <c r="AK184" i="1"/>
  <c r="AL210" i="1"/>
  <c r="AK210" i="1" s="1"/>
  <c r="AL209" i="1"/>
  <c r="AK208" i="1" s="1"/>
  <c r="AK149" i="1"/>
  <c r="AJ149" i="1" s="1"/>
  <c r="AK148" i="1"/>
  <c r="AK205" i="1"/>
  <c r="AK165" i="1"/>
  <c r="AK164" i="1"/>
  <c r="AK212" i="1"/>
  <c r="AK211" i="1"/>
  <c r="AK162" i="1"/>
  <c r="AJ162" i="1" s="1"/>
  <c r="AK161" i="1"/>
  <c r="AK185" i="1"/>
  <c r="AJ185" i="1" s="1"/>
  <c r="AK136" i="1"/>
  <c r="AK135" i="1"/>
  <c r="AJ150" i="1"/>
  <c r="AK141" i="1"/>
  <c r="AK140" i="1"/>
  <c r="AK146" i="1"/>
  <c r="AJ146" i="1" s="1"/>
  <c r="AK145" i="1"/>
  <c r="AK195" i="1"/>
  <c r="AJ195" i="1" s="1"/>
  <c r="AK194" i="1"/>
  <c r="AJ147" i="1"/>
  <c r="AK199" i="1"/>
  <c r="AJ199" i="1" s="1"/>
  <c r="F230" i="1"/>
  <c r="G230" i="1"/>
  <c r="H230" i="1"/>
  <c r="I230" i="1"/>
  <c r="AU37" i="1"/>
  <c r="AU35" i="1"/>
  <c r="AU33" i="1"/>
  <c r="AU31" i="1"/>
  <c r="AU29" i="1"/>
  <c r="AU27" i="1"/>
  <c r="AU38" i="1"/>
  <c r="AU36" i="1"/>
  <c r="AU34" i="1"/>
  <c r="AU32" i="1"/>
  <c r="AU30" i="1"/>
  <c r="AU28" i="1"/>
  <c r="AU26" i="1"/>
  <c r="AT140" i="1"/>
  <c r="AT124" i="1"/>
  <c r="AT120" i="1"/>
  <c r="AT116" i="1"/>
  <c r="AT112" i="1"/>
  <c r="AT108" i="1"/>
  <c r="AT104" i="1"/>
  <c r="AT100" i="1"/>
  <c r="AT96" i="1"/>
  <c r="AT122" i="1"/>
  <c r="AT118" i="1"/>
  <c r="AT114" i="1"/>
  <c r="AT110" i="1"/>
  <c r="AT106" i="1"/>
  <c r="AT102" i="1"/>
  <c r="AT98" i="1"/>
  <c r="AT82" i="1"/>
  <c r="AT139" i="1"/>
  <c r="AT123" i="1"/>
  <c r="AT121" i="1"/>
  <c r="AT113" i="1"/>
  <c r="AT105" i="1"/>
  <c r="AT97" i="1"/>
  <c r="AT117" i="1"/>
  <c r="AT109" i="1"/>
  <c r="AT101" i="1"/>
  <c r="AT115" i="1"/>
  <c r="AT107" i="1"/>
  <c r="AT99" i="1"/>
  <c r="AT119" i="1"/>
  <c r="AT83" i="1"/>
  <c r="AT111" i="1"/>
  <c r="AT103" i="1"/>
  <c r="A231" i="1"/>
  <c r="C230" i="1"/>
  <c r="E230" i="1"/>
  <c r="D230" i="1"/>
  <c r="B230" i="1"/>
  <c r="AJ136" i="1" l="1"/>
  <c r="AI136" i="1" s="1"/>
  <c r="AH136" i="1" s="1"/>
  <c r="AJ166" i="1"/>
  <c r="AI166" i="1" s="1"/>
  <c r="AJ141" i="1"/>
  <c r="AH216" i="1"/>
  <c r="AJ201" i="1"/>
  <c r="AJ213" i="1"/>
  <c r="AJ148" i="1"/>
  <c r="AI148" i="1" s="1"/>
  <c r="AJ200" i="1"/>
  <c r="AI199" i="1" s="1"/>
  <c r="AJ202" i="1"/>
  <c r="AI202" i="1" s="1"/>
  <c r="AI147" i="1"/>
  <c r="AH147" i="1" s="1"/>
  <c r="AI150" i="1"/>
  <c r="AJ142" i="1"/>
  <c r="AI142" i="1" s="1"/>
  <c r="AJ165" i="1"/>
  <c r="AI165" i="1" s="1"/>
  <c r="AH165" i="1" s="1"/>
  <c r="AJ215" i="1"/>
  <c r="AI215" i="1" s="1"/>
  <c r="AH215" i="1" s="1"/>
  <c r="AG215" i="1" s="1"/>
  <c r="AJ214" i="1"/>
  <c r="AI214" i="1" s="1"/>
  <c r="AH214" i="1" s="1"/>
  <c r="AK192" i="1"/>
  <c r="AJ192" i="1" s="1"/>
  <c r="AK191" i="1"/>
  <c r="AJ186" i="1"/>
  <c r="AI186" i="1" s="1"/>
  <c r="AK197" i="1"/>
  <c r="AJ196" i="1" s="1"/>
  <c r="AI195" i="1" s="1"/>
  <c r="AJ152" i="1"/>
  <c r="AI152" i="1" s="1"/>
  <c r="AJ212" i="1"/>
  <c r="AI212" i="1" s="1"/>
  <c r="AJ184" i="1"/>
  <c r="AI184" i="1" s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K156" i="1"/>
  <c r="AJ156" i="1" s="1"/>
  <c r="AK155" i="1"/>
  <c r="AI187" i="1"/>
  <c r="AH187" i="1" s="1"/>
  <c r="AK209" i="1"/>
  <c r="AJ209" i="1" s="1"/>
  <c r="AJ207" i="1"/>
  <c r="AJ194" i="1"/>
  <c r="AI194" i="1" s="1"/>
  <c r="AJ193" i="1"/>
  <c r="AJ135" i="1"/>
  <c r="AI135" i="1" s="1"/>
  <c r="AH135" i="1" s="1"/>
  <c r="AG135" i="1" s="1"/>
  <c r="AJ134" i="1"/>
  <c r="AJ161" i="1"/>
  <c r="AI161" i="1" s="1"/>
  <c r="AJ160" i="1"/>
  <c r="AI146" i="1"/>
  <c r="AJ205" i="1"/>
  <c r="AI205" i="1" s="1"/>
  <c r="AJ204" i="1"/>
  <c r="AJ164" i="1"/>
  <c r="AJ163" i="1"/>
  <c r="AJ145" i="1"/>
  <c r="AI145" i="1" s="1"/>
  <c r="AJ144" i="1"/>
  <c r="AJ198" i="1"/>
  <c r="AI198" i="1" s="1"/>
  <c r="AJ211" i="1"/>
  <c r="AJ210" i="1"/>
  <c r="AI149" i="1"/>
  <c r="AJ157" i="1"/>
  <c r="AI157" i="1" s="1"/>
  <c r="AH157" i="1" s="1"/>
  <c r="AJ140" i="1"/>
  <c r="AI140" i="1" s="1"/>
  <c r="AJ139" i="1"/>
  <c r="F231" i="1"/>
  <c r="G231" i="1"/>
  <c r="H231" i="1"/>
  <c r="I231" i="1"/>
  <c r="A232" i="1"/>
  <c r="B231" i="1"/>
  <c r="C231" i="1"/>
  <c r="D231" i="1"/>
  <c r="E231" i="1"/>
  <c r="AV37" i="1"/>
  <c r="AV35" i="1"/>
  <c r="AV33" i="1"/>
  <c r="AV31" i="1"/>
  <c r="AV29" i="1"/>
  <c r="AV27" i="1"/>
  <c r="AV32" i="1"/>
  <c r="AV38" i="1"/>
  <c r="AV30" i="1"/>
  <c r="AV34" i="1"/>
  <c r="AV26" i="1"/>
  <c r="AV36" i="1"/>
  <c r="AV28" i="1"/>
  <c r="AU139" i="1"/>
  <c r="AU123" i="1"/>
  <c r="AU119" i="1"/>
  <c r="AU115" i="1"/>
  <c r="AU111" i="1"/>
  <c r="AU107" i="1"/>
  <c r="AU103" i="1"/>
  <c r="AU99" i="1"/>
  <c r="AU121" i="1"/>
  <c r="AU117" i="1"/>
  <c r="AU113" i="1"/>
  <c r="AU109" i="1"/>
  <c r="AU105" i="1"/>
  <c r="AU101" i="1"/>
  <c r="AU97" i="1"/>
  <c r="AU83" i="1"/>
  <c r="AU98" i="1"/>
  <c r="AU120" i="1"/>
  <c r="AU112" i="1"/>
  <c r="AU104" i="1"/>
  <c r="AU96" i="1"/>
  <c r="AU82" i="1"/>
  <c r="AU140" i="1"/>
  <c r="AU124" i="1"/>
  <c r="AU116" i="1"/>
  <c r="AU108" i="1"/>
  <c r="AU100" i="1"/>
  <c r="AU122" i="1"/>
  <c r="AU114" i="1"/>
  <c r="AU106" i="1"/>
  <c r="AU110" i="1"/>
  <c r="AU102" i="1"/>
  <c r="AU118" i="1"/>
  <c r="AI201" i="1" l="1"/>
  <c r="AH201" i="1" s="1"/>
  <c r="AI200" i="1"/>
  <c r="AH146" i="1"/>
  <c r="AG146" i="1" s="1"/>
  <c r="AI213" i="1"/>
  <c r="AH213" i="1" s="1"/>
  <c r="AH200" i="1"/>
  <c r="AG200" i="1" s="1"/>
  <c r="AH212" i="1"/>
  <c r="AG212" i="1" s="1"/>
  <c r="AI141" i="1"/>
  <c r="AH141" i="1" s="1"/>
  <c r="AH198" i="1"/>
  <c r="AI164" i="1"/>
  <c r="AH164" i="1" s="1"/>
  <c r="AG164" i="1" s="1"/>
  <c r="AH149" i="1"/>
  <c r="AI211" i="1"/>
  <c r="AH211" i="1" s="1"/>
  <c r="AH194" i="1"/>
  <c r="AI185" i="1"/>
  <c r="AH185" i="1" s="1"/>
  <c r="AJ191" i="1"/>
  <c r="AI191" i="1" s="1"/>
  <c r="AJ190" i="1"/>
  <c r="AI151" i="1"/>
  <c r="AH151" i="1" s="1"/>
  <c r="AJ197" i="1"/>
  <c r="AI197" i="1" s="1"/>
  <c r="AH197" i="1" s="1"/>
  <c r="AG197" i="1" s="1"/>
  <c r="AH199" i="1"/>
  <c r="AG199" i="1" s="1"/>
  <c r="AF199" i="1" s="1"/>
  <c r="AH186" i="1"/>
  <c r="AG186" i="1" s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I163" i="1"/>
  <c r="AH163" i="1" s="1"/>
  <c r="AG163" i="1" s="1"/>
  <c r="AF163" i="1" s="1"/>
  <c r="AI206" i="1"/>
  <c r="AH205" i="1" s="1"/>
  <c r="AH145" i="1"/>
  <c r="AG145" i="1" s="1"/>
  <c r="AF145" i="1" s="1"/>
  <c r="AJ208" i="1"/>
  <c r="AI208" i="1" s="1"/>
  <c r="AJ155" i="1"/>
  <c r="AI155" i="1" s="1"/>
  <c r="AJ154" i="1"/>
  <c r="AI139" i="1"/>
  <c r="AH139" i="1" s="1"/>
  <c r="AI138" i="1"/>
  <c r="AI134" i="1"/>
  <c r="AH134" i="1" s="1"/>
  <c r="AG134" i="1" s="1"/>
  <c r="AF134" i="1" s="1"/>
  <c r="AI133" i="1"/>
  <c r="AI156" i="1"/>
  <c r="AH156" i="1" s="1"/>
  <c r="AG156" i="1" s="1"/>
  <c r="AI144" i="1"/>
  <c r="AH144" i="1" s="1"/>
  <c r="AG144" i="1" s="1"/>
  <c r="AF144" i="1" s="1"/>
  <c r="AE144" i="1" s="1"/>
  <c r="AI143" i="1"/>
  <c r="AG214" i="1"/>
  <c r="AF214" i="1" s="1"/>
  <c r="AG213" i="1"/>
  <c r="AI162" i="1"/>
  <c r="AI204" i="1"/>
  <c r="AH204" i="1" s="1"/>
  <c r="AI203" i="1"/>
  <c r="AH148" i="1"/>
  <c r="AI160" i="1"/>
  <c r="AH160" i="1" s="1"/>
  <c r="AI159" i="1"/>
  <c r="AI193" i="1"/>
  <c r="AH193" i="1" s="1"/>
  <c r="AG193" i="1" s="1"/>
  <c r="AI192" i="1"/>
  <c r="AI210" i="1"/>
  <c r="AI209" i="1"/>
  <c r="F232" i="1"/>
  <c r="G232" i="1"/>
  <c r="H232" i="1"/>
  <c r="I232" i="1"/>
  <c r="AV122" i="1"/>
  <c r="AV118" i="1"/>
  <c r="AV114" i="1"/>
  <c r="AV110" i="1"/>
  <c r="AV106" i="1"/>
  <c r="AV102" i="1"/>
  <c r="AV98" i="1"/>
  <c r="AV82" i="1"/>
  <c r="AV140" i="1"/>
  <c r="AV124" i="1"/>
  <c r="AV120" i="1"/>
  <c r="AV116" i="1"/>
  <c r="AV112" i="1"/>
  <c r="AV108" i="1"/>
  <c r="AV104" i="1"/>
  <c r="AV100" i="1"/>
  <c r="AV96" i="1"/>
  <c r="AV97" i="1"/>
  <c r="AV119" i="1"/>
  <c r="AV111" i="1"/>
  <c r="AV103" i="1"/>
  <c r="AV83" i="1"/>
  <c r="AV139" i="1"/>
  <c r="AV123" i="1"/>
  <c r="AV115" i="1"/>
  <c r="AV107" i="1"/>
  <c r="AV99" i="1"/>
  <c r="AV121" i="1"/>
  <c r="AV113" i="1"/>
  <c r="AV105" i="1"/>
  <c r="AV117" i="1"/>
  <c r="AV109" i="1"/>
  <c r="AV101" i="1"/>
  <c r="AW121" i="1"/>
  <c r="AW117" i="1"/>
  <c r="AW113" i="1"/>
  <c r="AW109" i="1"/>
  <c r="AW105" i="1"/>
  <c r="AW101" i="1"/>
  <c r="AW97" i="1"/>
  <c r="AW83" i="1"/>
  <c r="AW139" i="1"/>
  <c r="AW123" i="1"/>
  <c r="AW119" i="1"/>
  <c r="AW115" i="1"/>
  <c r="AW111" i="1"/>
  <c r="AW107" i="1"/>
  <c r="AW103" i="1"/>
  <c r="AW99" i="1"/>
  <c r="AW96" i="1"/>
  <c r="AW82" i="1"/>
  <c r="AW118" i="1"/>
  <c r="AW110" i="1"/>
  <c r="AW102" i="1"/>
  <c r="AW122" i="1"/>
  <c r="AW114" i="1"/>
  <c r="AW106" i="1"/>
  <c r="AW98" i="1"/>
  <c r="AW120" i="1"/>
  <c r="AW112" i="1"/>
  <c r="AW104" i="1"/>
  <c r="AW140" i="1"/>
  <c r="AW100" i="1"/>
  <c r="AW124" i="1"/>
  <c r="AW116" i="1"/>
  <c r="AW108" i="1"/>
  <c r="AW38" i="1"/>
  <c r="AW36" i="1"/>
  <c r="AW34" i="1"/>
  <c r="AW32" i="1"/>
  <c r="AW30" i="1"/>
  <c r="AW28" i="1"/>
  <c r="AW26" i="1"/>
  <c r="AW37" i="1"/>
  <c r="AW35" i="1"/>
  <c r="AW33" i="1"/>
  <c r="AW31" i="1"/>
  <c r="AW29" i="1"/>
  <c r="AW27" i="1"/>
  <c r="C232" i="1"/>
  <c r="A233" i="1"/>
  <c r="D232" i="1"/>
  <c r="E232" i="1"/>
  <c r="B232" i="1"/>
  <c r="AH140" i="1" l="1"/>
  <c r="AG140" i="1" s="1"/>
  <c r="AH150" i="1"/>
  <c r="AG150" i="1" s="1"/>
  <c r="AG185" i="1"/>
  <c r="AG211" i="1"/>
  <c r="AF211" i="1" s="1"/>
  <c r="AG139" i="1"/>
  <c r="AF139" i="1" s="1"/>
  <c r="AI196" i="1"/>
  <c r="AH196" i="1" s="1"/>
  <c r="AG196" i="1" s="1"/>
  <c r="AF196" i="1" s="1"/>
  <c r="AH184" i="1"/>
  <c r="AG184" i="1" s="1"/>
  <c r="AH162" i="1"/>
  <c r="AG162" i="1" s="1"/>
  <c r="AF162" i="1" s="1"/>
  <c r="AE162" i="1" s="1"/>
  <c r="AH210" i="1"/>
  <c r="AG210" i="1" s="1"/>
  <c r="AF210" i="1" s="1"/>
  <c r="AE210" i="1" s="1"/>
  <c r="AI190" i="1"/>
  <c r="AH190" i="1" s="1"/>
  <c r="AI189" i="1"/>
  <c r="AH133" i="1"/>
  <c r="AG133" i="1" s="1"/>
  <c r="AF133" i="1" s="1"/>
  <c r="AE133" i="1" s="1"/>
  <c r="AG198" i="1"/>
  <c r="AF198" i="1" s="1"/>
  <c r="AE198" i="1" s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I154" i="1"/>
  <c r="AH154" i="1" s="1"/>
  <c r="AI153" i="1"/>
  <c r="AG149" i="1"/>
  <c r="AF149" i="1" s="1"/>
  <c r="AG204" i="1"/>
  <c r="AI207" i="1"/>
  <c r="AH207" i="1" s="1"/>
  <c r="AH159" i="1"/>
  <c r="AG159" i="1" s="1"/>
  <c r="AH158" i="1"/>
  <c r="AF213" i="1"/>
  <c r="AE213" i="1" s="1"/>
  <c r="AF212" i="1"/>
  <c r="AH138" i="1"/>
  <c r="AG138" i="1" s="1"/>
  <c r="AF138" i="1" s="1"/>
  <c r="AE138" i="1" s="1"/>
  <c r="AH137" i="1"/>
  <c r="AG148" i="1"/>
  <c r="AG147" i="1"/>
  <c r="AH143" i="1"/>
  <c r="AG143" i="1" s="1"/>
  <c r="AF143" i="1" s="1"/>
  <c r="AE143" i="1" s="1"/>
  <c r="AD143" i="1" s="1"/>
  <c r="AH142" i="1"/>
  <c r="AH203" i="1"/>
  <c r="AG203" i="1" s="1"/>
  <c r="AF203" i="1" s="1"/>
  <c r="AH202" i="1"/>
  <c r="AH161" i="1"/>
  <c r="AG161" i="1" s="1"/>
  <c r="AF161" i="1" s="1"/>
  <c r="AF185" i="1"/>
  <c r="AF184" i="1"/>
  <c r="AH155" i="1"/>
  <c r="AG155" i="1" s="1"/>
  <c r="AF155" i="1" s="1"/>
  <c r="AH209" i="1"/>
  <c r="AH208" i="1"/>
  <c r="AH192" i="1"/>
  <c r="AG192" i="1" s="1"/>
  <c r="AF192" i="1" s="1"/>
  <c r="AH191" i="1"/>
  <c r="F233" i="1"/>
  <c r="G233" i="1"/>
  <c r="H233" i="1"/>
  <c r="I233" i="1"/>
  <c r="AX38" i="1"/>
  <c r="AX36" i="1"/>
  <c r="AX34" i="1"/>
  <c r="AX32" i="1"/>
  <c r="AX30" i="1"/>
  <c r="AX28" i="1"/>
  <c r="AX26" i="1"/>
  <c r="AX37" i="1"/>
  <c r="AX29" i="1"/>
  <c r="AX31" i="1"/>
  <c r="AX33" i="1"/>
  <c r="AX35" i="1"/>
  <c r="AX27" i="1"/>
  <c r="A234" i="1"/>
  <c r="E233" i="1"/>
  <c r="C233" i="1"/>
  <c r="D233" i="1"/>
  <c r="B233" i="1"/>
  <c r="AE161" i="1" l="1"/>
  <c r="AD161" i="1" s="1"/>
  <c r="AG209" i="1"/>
  <c r="AF209" i="1" s="1"/>
  <c r="AE209" i="1" s="1"/>
  <c r="AD209" i="1" s="1"/>
  <c r="AH195" i="1"/>
  <c r="AH188" i="1"/>
  <c r="AH189" i="1"/>
  <c r="AG189" i="1" s="1"/>
  <c r="AF197" i="1"/>
  <c r="AE197" i="1" s="1"/>
  <c r="AD197" i="1" s="1"/>
  <c r="AF148" i="1"/>
  <c r="AE148" i="1" s="1"/>
  <c r="AH206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H153" i="1"/>
  <c r="AG153" i="1" s="1"/>
  <c r="AH152" i="1"/>
  <c r="AG160" i="1"/>
  <c r="AF160" i="1" s="1"/>
  <c r="AE160" i="1" s="1"/>
  <c r="AD160" i="1" s="1"/>
  <c r="AC160" i="1" s="1"/>
  <c r="AG208" i="1"/>
  <c r="AF208" i="1" s="1"/>
  <c r="AE208" i="1" s="1"/>
  <c r="AD208" i="1" s="1"/>
  <c r="AC208" i="1" s="1"/>
  <c r="AG207" i="1"/>
  <c r="AG137" i="1"/>
  <c r="AF137" i="1" s="1"/>
  <c r="AE137" i="1" s="1"/>
  <c r="AD137" i="1" s="1"/>
  <c r="AG136" i="1"/>
  <c r="AG154" i="1"/>
  <c r="AF154" i="1" s="1"/>
  <c r="AE154" i="1" s="1"/>
  <c r="AG195" i="1"/>
  <c r="AF195" i="1" s="1"/>
  <c r="AE195" i="1" s="1"/>
  <c r="AG194" i="1"/>
  <c r="AE212" i="1"/>
  <c r="AD212" i="1" s="1"/>
  <c r="AE211" i="1"/>
  <c r="AG158" i="1"/>
  <c r="AF158" i="1" s="1"/>
  <c r="AG157" i="1"/>
  <c r="AG202" i="1"/>
  <c r="AF202" i="1" s="1"/>
  <c r="AE202" i="1" s="1"/>
  <c r="AG201" i="1"/>
  <c r="AG142" i="1"/>
  <c r="AF142" i="1" s="1"/>
  <c r="AE142" i="1" s="1"/>
  <c r="AD142" i="1" s="1"/>
  <c r="AC142" i="1" s="1"/>
  <c r="AG141" i="1"/>
  <c r="AG191" i="1"/>
  <c r="AF191" i="1" s="1"/>
  <c r="AE191" i="1" s="1"/>
  <c r="AG190" i="1"/>
  <c r="AF147" i="1"/>
  <c r="AF146" i="1"/>
  <c r="AE184" i="1"/>
  <c r="F234" i="1"/>
  <c r="G234" i="1"/>
  <c r="H234" i="1"/>
  <c r="I234" i="1"/>
  <c r="C234" i="1"/>
  <c r="A235" i="1"/>
  <c r="B234" i="1"/>
  <c r="D234" i="1"/>
  <c r="E234" i="1"/>
  <c r="AY37" i="1"/>
  <c r="AY35" i="1"/>
  <c r="AY33" i="1"/>
  <c r="AY31" i="1"/>
  <c r="AY29" i="1"/>
  <c r="AY27" i="1"/>
  <c r="AY38" i="1"/>
  <c r="AY36" i="1"/>
  <c r="AY34" i="1"/>
  <c r="AY32" i="1"/>
  <c r="AY30" i="1"/>
  <c r="AY28" i="1"/>
  <c r="AY26" i="1"/>
  <c r="AE147" i="1" l="1"/>
  <c r="AD147" i="1" s="1"/>
  <c r="AG188" i="1"/>
  <c r="AF188" i="1" s="1"/>
  <c r="AG187" i="1"/>
  <c r="AE196" i="1"/>
  <c r="AD196" i="1" s="1"/>
  <c r="AC196" i="1" s="1"/>
  <c r="AG152" i="1"/>
  <c r="AF152" i="1" s="1"/>
  <c r="AG151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F159" i="1"/>
  <c r="AE159" i="1" s="1"/>
  <c r="AD159" i="1" s="1"/>
  <c r="AC159" i="1" s="1"/>
  <c r="AB159" i="1" s="1"/>
  <c r="AG206" i="1"/>
  <c r="AF206" i="1" s="1"/>
  <c r="AG205" i="1"/>
  <c r="AE158" i="1"/>
  <c r="AD158" i="1" s="1"/>
  <c r="AC158" i="1" s="1"/>
  <c r="AB158" i="1" s="1"/>
  <c r="AA158" i="1" s="1"/>
  <c r="AE146" i="1"/>
  <c r="AD146" i="1" s="1"/>
  <c r="AC146" i="1" s="1"/>
  <c r="AE145" i="1"/>
  <c r="AF153" i="1"/>
  <c r="AE153" i="1" s="1"/>
  <c r="AD153" i="1" s="1"/>
  <c r="AD211" i="1"/>
  <c r="AC211" i="1" s="1"/>
  <c r="AD210" i="1"/>
  <c r="AF136" i="1"/>
  <c r="AE136" i="1" s="1"/>
  <c r="AD136" i="1" s="1"/>
  <c r="AC136" i="1" s="1"/>
  <c r="AF135" i="1"/>
  <c r="AF141" i="1"/>
  <c r="AE141" i="1" s="1"/>
  <c r="AD141" i="1" s="1"/>
  <c r="AC141" i="1" s="1"/>
  <c r="AB141" i="1" s="1"/>
  <c r="AF140" i="1"/>
  <c r="AF194" i="1"/>
  <c r="AE194" i="1" s="1"/>
  <c r="AD194" i="1" s="1"/>
  <c r="AF193" i="1"/>
  <c r="AF157" i="1"/>
  <c r="AE157" i="1" s="1"/>
  <c r="AF156" i="1"/>
  <c r="AF207" i="1"/>
  <c r="AE207" i="1" s="1"/>
  <c r="AD207" i="1" s="1"/>
  <c r="AC207" i="1" s="1"/>
  <c r="AB207" i="1" s="1"/>
  <c r="AF190" i="1"/>
  <c r="AE190" i="1" s="1"/>
  <c r="AD190" i="1" s="1"/>
  <c r="AF189" i="1"/>
  <c r="AF201" i="1"/>
  <c r="AE201" i="1" s="1"/>
  <c r="AD201" i="1" s="1"/>
  <c r="AF200" i="1"/>
  <c r="F235" i="1"/>
  <c r="G235" i="1"/>
  <c r="H235" i="1"/>
  <c r="I235" i="1"/>
  <c r="AZ37" i="1"/>
  <c r="AZ35" i="1"/>
  <c r="AZ33" i="1"/>
  <c r="AZ31" i="1"/>
  <c r="AZ29" i="1"/>
  <c r="AZ27" i="1"/>
  <c r="AZ38" i="1"/>
  <c r="AZ32" i="1"/>
  <c r="AZ36" i="1"/>
  <c r="AZ28" i="1"/>
  <c r="AZ30" i="1"/>
  <c r="AZ34" i="1"/>
  <c r="AZ26" i="1"/>
  <c r="A236" i="1"/>
  <c r="D235" i="1"/>
  <c r="C235" i="1"/>
  <c r="B235" i="1"/>
  <c r="E235" i="1"/>
  <c r="AF187" i="1" l="1"/>
  <c r="AE187" i="1" s="1"/>
  <c r="AF186" i="1"/>
  <c r="AD195" i="1"/>
  <c r="AC195" i="1" s="1"/>
  <c r="AB195" i="1" s="1"/>
  <c r="AF205" i="1"/>
  <c r="AF204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F151" i="1"/>
  <c r="AF150" i="1"/>
  <c r="AD157" i="1"/>
  <c r="AC157" i="1" s="1"/>
  <c r="AB157" i="1" s="1"/>
  <c r="AA157" i="1" s="1"/>
  <c r="Z157" i="1" s="1"/>
  <c r="AE156" i="1"/>
  <c r="AD156" i="1" s="1"/>
  <c r="AC156" i="1" s="1"/>
  <c r="AB156" i="1" s="1"/>
  <c r="AA156" i="1" s="1"/>
  <c r="Z156" i="1" s="1"/>
  <c r="Y156" i="1" s="1"/>
  <c r="AE155" i="1"/>
  <c r="AE193" i="1"/>
  <c r="AD193" i="1" s="1"/>
  <c r="AC193" i="1" s="1"/>
  <c r="AE192" i="1"/>
  <c r="AD145" i="1"/>
  <c r="AC145" i="1" s="1"/>
  <c r="AB145" i="1" s="1"/>
  <c r="AD144" i="1"/>
  <c r="AE200" i="1"/>
  <c r="AD200" i="1" s="1"/>
  <c r="AC200" i="1" s="1"/>
  <c r="AE199" i="1"/>
  <c r="AC210" i="1"/>
  <c r="AB210" i="1" s="1"/>
  <c r="AC209" i="1"/>
  <c r="AE152" i="1"/>
  <c r="AD152" i="1" s="1"/>
  <c r="AC152" i="1" s="1"/>
  <c r="AE151" i="1"/>
  <c r="AE189" i="1"/>
  <c r="AD189" i="1" s="1"/>
  <c r="AC189" i="1" s="1"/>
  <c r="AE188" i="1"/>
  <c r="AE135" i="1"/>
  <c r="AD135" i="1" s="1"/>
  <c r="AC135" i="1" s="1"/>
  <c r="AB135" i="1" s="1"/>
  <c r="AE134" i="1"/>
  <c r="AE140" i="1"/>
  <c r="AD140" i="1" s="1"/>
  <c r="AC140" i="1" s="1"/>
  <c r="AB140" i="1" s="1"/>
  <c r="AA140" i="1" s="1"/>
  <c r="AE139" i="1"/>
  <c r="AE206" i="1"/>
  <c r="AD206" i="1" s="1"/>
  <c r="AC206" i="1" s="1"/>
  <c r="AB206" i="1" s="1"/>
  <c r="AA206" i="1" s="1"/>
  <c r="AE205" i="1"/>
  <c r="F236" i="1"/>
  <c r="G236" i="1"/>
  <c r="H236" i="1"/>
  <c r="I236" i="1"/>
  <c r="BA38" i="1"/>
  <c r="BA36" i="1"/>
  <c r="BA34" i="1"/>
  <c r="BA32" i="1"/>
  <c r="BA30" i="1"/>
  <c r="BA28" i="1"/>
  <c r="BA26" i="1"/>
  <c r="BA37" i="1"/>
  <c r="BA35" i="1"/>
  <c r="BA33" i="1"/>
  <c r="BA31" i="1"/>
  <c r="BA29" i="1"/>
  <c r="BA27" i="1"/>
  <c r="A237" i="1"/>
  <c r="C236" i="1"/>
  <c r="D236" i="1"/>
  <c r="B236" i="1"/>
  <c r="E236" i="1"/>
  <c r="AE185" i="1" l="1"/>
  <c r="AE186" i="1"/>
  <c r="AD186" i="1" s="1"/>
  <c r="AC194" i="1"/>
  <c r="AB194" i="1" s="1"/>
  <c r="AA194" i="1" s="1"/>
  <c r="AE150" i="1"/>
  <c r="AE149" i="1"/>
  <c r="AE204" i="1"/>
  <c r="AD204" i="1" s="1"/>
  <c r="AE203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D199" i="1"/>
  <c r="AC199" i="1" s="1"/>
  <c r="AB199" i="1" s="1"/>
  <c r="AD198" i="1"/>
  <c r="AD139" i="1"/>
  <c r="AC139" i="1" s="1"/>
  <c r="AB139" i="1" s="1"/>
  <c r="AA139" i="1" s="1"/>
  <c r="Z139" i="1" s="1"/>
  <c r="AD138" i="1"/>
  <c r="AD188" i="1"/>
  <c r="AC188" i="1" s="1"/>
  <c r="AB188" i="1" s="1"/>
  <c r="AD187" i="1"/>
  <c r="AD192" i="1"/>
  <c r="AC192" i="1" s="1"/>
  <c r="AB192" i="1" s="1"/>
  <c r="AD191" i="1"/>
  <c r="AD151" i="1"/>
  <c r="AC151" i="1" s="1"/>
  <c r="AB151" i="1" s="1"/>
  <c r="AD150" i="1"/>
  <c r="AB209" i="1"/>
  <c r="AA209" i="1" s="1"/>
  <c r="AB208" i="1"/>
  <c r="AD155" i="1"/>
  <c r="AC155" i="1" s="1"/>
  <c r="AB155" i="1" s="1"/>
  <c r="AA155" i="1" s="1"/>
  <c r="Z155" i="1" s="1"/>
  <c r="Y155" i="1" s="1"/>
  <c r="X155" i="1" s="1"/>
  <c r="AD154" i="1"/>
  <c r="AC144" i="1"/>
  <c r="AB144" i="1" s="1"/>
  <c r="AA144" i="1" s="1"/>
  <c r="AC143" i="1"/>
  <c r="AD205" i="1"/>
  <c r="AC205" i="1" s="1"/>
  <c r="AB205" i="1" s="1"/>
  <c r="AA205" i="1" s="1"/>
  <c r="Z205" i="1" s="1"/>
  <c r="AD134" i="1"/>
  <c r="AC134" i="1" s="1"/>
  <c r="AB134" i="1" s="1"/>
  <c r="AA134" i="1" s="1"/>
  <c r="AD133" i="1"/>
  <c r="AC133" i="1" s="1"/>
  <c r="AB133" i="1" s="1"/>
  <c r="AA133" i="1" s="1"/>
  <c r="Z133" i="1" s="1"/>
  <c r="F237" i="1"/>
  <c r="G237" i="1"/>
  <c r="H237" i="1"/>
  <c r="I237" i="1"/>
  <c r="A238" i="1"/>
  <c r="E237" i="1"/>
  <c r="D237" i="1"/>
  <c r="B237" i="1"/>
  <c r="C237" i="1"/>
  <c r="BB38" i="1"/>
  <c r="BB36" i="1"/>
  <c r="BB26" i="1"/>
  <c r="BB34" i="1"/>
  <c r="BB32" i="1"/>
  <c r="BB30" i="1"/>
  <c r="BB28" i="1"/>
  <c r="BB27" i="1"/>
  <c r="BB33" i="1"/>
  <c r="BB37" i="1"/>
  <c r="BB29" i="1"/>
  <c r="BB31" i="1"/>
  <c r="BB35" i="1"/>
  <c r="AD185" i="1" l="1"/>
  <c r="AC185" i="1" s="1"/>
  <c r="AD184" i="1"/>
  <c r="AC184" i="1" s="1"/>
  <c r="AB184" i="1" s="1"/>
  <c r="AB193" i="1"/>
  <c r="AA193" i="1" s="1"/>
  <c r="Z193" i="1" s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D203" i="1"/>
  <c r="AC203" i="1" s="1"/>
  <c r="AD202" i="1"/>
  <c r="AD149" i="1"/>
  <c r="AC149" i="1" s="1"/>
  <c r="AD148" i="1"/>
  <c r="AC187" i="1"/>
  <c r="AB187" i="1" s="1"/>
  <c r="AA187" i="1" s="1"/>
  <c r="AC186" i="1"/>
  <c r="AA208" i="1"/>
  <c r="Z208" i="1" s="1"/>
  <c r="AA207" i="1"/>
  <c r="AC150" i="1"/>
  <c r="AB150" i="1" s="1"/>
  <c r="AA150" i="1" s="1"/>
  <c r="AB143" i="1"/>
  <c r="AA143" i="1" s="1"/>
  <c r="Z143" i="1" s="1"/>
  <c r="AB142" i="1"/>
  <c r="AC198" i="1"/>
  <c r="AB198" i="1" s="1"/>
  <c r="AA198" i="1" s="1"/>
  <c r="AC197" i="1"/>
  <c r="AC204" i="1"/>
  <c r="AB204" i="1" s="1"/>
  <c r="AA204" i="1" s="1"/>
  <c r="Z204" i="1" s="1"/>
  <c r="Y204" i="1" s="1"/>
  <c r="AC138" i="1"/>
  <c r="AB138" i="1" s="1"/>
  <c r="AA138" i="1" s="1"/>
  <c r="Z138" i="1" s="1"/>
  <c r="Y138" i="1" s="1"/>
  <c r="AC137" i="1"/>
  <c r="AC191" i="1"/>
  <c r="AB191" i="1" s="1"/>
  <c r="AA191" i="1" s="1"/>
  <c r="AC190" i="1"/>
  <c r="AC154" i="1"/>
  <c r="AB154" i="1" s="1"/>
  <c r="AA154" i="1" s="1"/>
  <c r="Z154" i="1" s="1"/>
  <c r="Y154" i="1" s="1"/>
  <c r="X154" i="1" s="1"/>
  <c r="W154" i="1" s="1"/>
  <c r="AC153" i="1"/>
  <c r="F238" i="1"/>
  <c r="G238" i="1"/>
  <c r="H238" i="1"/>
  <c r="I238" i="1"/>
  <c r="BC37" i="1"/>
  <c r="BC35" i="1"/>
  <c r="BC33" i="1"/>
  <c r="BC31" i="1"/>
  <c r="BC29" i="1"/>
  <c r="BC27" i="1"/>
  <c r="BC38" i="1"/>
  <c r="BC36" i="1"/>
  <c r="BC34" i="1"/>
  <c r="BC32" i="1"/>
  <c r="BC30" i="1"/>
  <c r="BC28" i="1"/>
  <c r="BC26" i="1"/>
  <c r="A239" i="1"/>
  <c r="C238" i="1"/>
  <c r="D238" i="1"/>
  <c r="B238" i="1"/>
  <c r="E238" i="1"/>
  <c r="AA192" i="1" l="1"/>
  <c r="Z192" i="1" s="1"/>
  <c r="Y192" i="1" s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C148" i="1"/>
  <c r="AB148" i="1" s="1"/>
  <c r="AC147" i="1"/>
  <c r="AC202" i="1"/>
  <c r="AC201" i="1"/>
  <c r="AB137" i="1"/>
  <c r="AA137" i="1" s="1"/>
  <c r="Z137" i="1" s="1"/>
  <c r="Y137" i="1" s="1"/>
  <c r="X137" i="1" s="1"/>
  <c r="AB136" i="1"/>
  <c r="AB203" i="1"/>
  <c r="AA203" i="1" s="1"/>
  <c r="Z203" i="1" s="1"/>
  <c r="Y203" i="1" s="1"/>
  <c r="X203" i="1" s="1"/>
  <c r="AB202" i="1"/>
  <c r="AB197" i="1"/>
  <c r="AA197" i="1" s="1"/>
  <c r="Z197" i="1" s="1"/>
  <c r="AB196" i="1"/>
  <c r="Z207" i="1"/>
  <c r="Y207" i="1" s="1"/>
  <c r="Z206" i="1"/>
  <c r="AB149" i="1"/>
  <c r="AA149" i="1" s="1"/>
  <c r="Z149" i="1" s="1"/>
  <c r="AB153" i="1"/>
  <c r="AA153" i="1" s="1"/>
  <c r="Z153" i="1" s="1"/>
  <c r="Y153" i="1" s="1"/>
  <c r="X153" i="1" s="1"/>
  <c r="W153" i="1" s="1"/>
  <c r="V153" i="1" s="1"/>
  <c r="AB152" i="1"/>
  <c r="AB190" i="1"/>
  <c r="AA190" i="1" s="1"/>
  <c r="Z190" i="1" s="1"/>
  <c r="AB189" i="1"/>
  <c r="AA142" i="1"/>
  <c r="Z142" i="1" s="1"/>
  <c r="Y142" i="1" s="1"/>
  <c r="AA141" i="1"/>
  <c r="AB186" i="1"/>
  <c r="AA186" i="1" s="1"/>
  <c r="Z186" i="1" s="1"/>
  <c r="AB185" i="1"/>
  <c r="F239" i="1"/>
  <c r="G239" i="1"/>
  <c r="H239" i="1"/>
  <c r="I239" i="1"/>
  <c r="BD37" i="1"/>
  <c r="BD35" i="1"/>
  <c r="BD33" i="1"/>
  <c r="BD31" i="1"/>
  <c r="BD29" i="1"/>
  <c r="BD27" i="1"/>
  <c r="BD34" i="1"/>
  <c r="BD26" i="1"/>
  <c r="BD28" i="1"/>
  <c r="BD38" i="1"/>
  <c r="BD30" i="1"/>
  <c r="BD32" i="1"/>
  <c r="BD36" i="1"/>
  <c r="A240" i="1"/>
  <c r="B239" i="1"/>
  <c r="E239" i="1"/>
  <c r="C239" i="1"/>
  <c r="D239" i="1"/>
  <c r="Z191" i="1" l="1"/>
  <c r="Y191" i="1" s="1"/>
  <c r="X191" i="1" s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B201" i="1"/>
  <c r="AB200" i="1"/>
  <c r="AB147" i="1"/>
  <c r="AB146" i="1"/>
  <c r="AA148" i="1"/>
  <c r="Z148" i="1" s="1"/>
  <c r="Y148" i="1" s="1"/>
  <c r="AA147" i="1"/>
  <c r="AA185" i="1"/>
  <c r="Z185" i="1" s="1"/>
  <c r="Y185" i="1" s="1"/>
  <c r="AA184" i="1"/>
  <c r="Z184" i="1" s="1"/>
  <c r="Y184" i="1" s="1"/>
  <c r="X184" i="1" s="1"/>
  <c r="AA136" i="1"/>
  <c r="Z136" i="1" s="1"/>
  <c r="Y136" i="1" s="1"/>
  <c r="X136" i="1" s="1"/>
  <c r="W136" i="1" s="1"/>
  <c r="AA135" i="1"/>
  <c r="Y206" i="1"/>
  <c r="X206" i="1" s="1"/>
  <c r="Y205" i="1"/>
  <c r="Z141" i="1"/>
  <c r="Y141" i="1" s="1"/>
  <c r="X141" i="1" s="1"/>
  <c r="Z140" i="1"/>
  <c r="AA196" i="1"/>
  <c r="Z196" i="1" s="1"/>
  <c r="Y196" i="1" s="1"/>
  <c r="AA195" i="1"/>
  <c r="AA189" i="1"/>
  <c r="Z189" i="1" s="1"/>
  <c r="Y189" i="1" s="1"/>
  <c r="AA188" i="1"/>
  <c r="AA202" i="1"/>
  <c r="Z202" i="1" s="1"/>
  <c r="Y202" i="1" s="1"/>
  <c r="X202" i="1" s="1"/>
  <c r="W202" i="1" s="1"/>
  <c r="AA201" i="1"/>
  <c r="AA152" i="1"/>
  <c r="Z152" i="1" s="1"/>
  <c r="Y152" i="1" s="1"/>
  <c r="X152" i="1" s="1"/>
  <c r="W152" i="1" s="1"/>
  <c r="V152" i="1" s="1"/>
  <c r="U152" i="1" s="1"/>
  <c r="AA151" i="1"/>
  <c r="F240" i="1"/>
  <c r="G240" i="1"/>
  <c r="H240" i="1"/>
  <c r="I240" i="1"/>
  <c r="C240" i="1"/>
  <c r="A241" i="1"/>
  <c r="D240" i="1"/>
  <c r="B240" i="1"/>
  <c r="E240" i="1"/>
  <c r="BE38" i="1"/>
  <c r="BE36" i="1"/>
  <c r="BE34" i="1"/>
  <c r="BE32" i="1"/>
  <c r="BE30" i="1"/>
  <c r="BE28" i="1"/>
  <c r="BE26" i="1"/>
  <c r="BE37" i="1"/>
  <c r="BE35" i="1"/>
  <c r="BE33" i="1"/>
  <c r="BE31" i="1"/>
  <c r="BE29" i="1"/>
  <c r="BE27" i="1"/>
  <c r="Y190" i="1" l="1"/>
  <c r="X190" i="1" s="1"/>
  <c r="W190" i="1" s="1"/>
  <c r="AA146" i="1"/>
  <c r="AA145" i="1"/>
  <c r="AA200" i="1"/>
  <c r="AA199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Z188" i="1"/>
  <c r="Y188" i="1" s="1"/>
  <c r="X188" i="1" s="1"/>
  <c r="Z187" i="1"/>
  <c r="Z135" i="1"/>
  <c r="Y135" i="1" s="1"/>
  <c r="X135" i="1" s="1"/>
  <c r="W135" i="1" s="1"/>
  <c r="V135" i="1" s="1"/>
  <c r="Z134" i="1"/>
  <c r="Z195" i="1"/>
  <c r="Y195" i="1" s="1"/>
  <c r="X195" i="1" s="1"/>
  <c r="Z194" i="1"/>
  <c r="Z151" i="1"/>
  <c r="Y151" i="1" s="1"/>
  <c r="X151" i="1" s="1"/>
  <c r="W151" i="1" s="1"/>
  <c r="V151" i="1" s="1"/>
  <c r="U151" i="1" s="1"/>
  <c r="T151" i="1" s="1"/>
  <c r="Z150" i="1"/>
  <c r="Y140" i="1"/>
  <c r="X140" i="1" s="1"/>
  <c r="W140" i="1" s="1"/>
  <c r="Y139" i="1"/>
  <c r="Z147" i="1"/>
  <c r="Y147" i="1" s="1"/>
  <c r="X147" i="1" s="1"/>
  <c r="Z146" i="1"/>
  <c r="Z201" i="1"/>
  <c r="Y201" i="1" s="1"/>
  <c r="X201" i="1" s="1"/>
  <c r="W201" i="1" s="1"/>
  <c r="V201" i="1" s="1"/>
  <c r="Z200" i="1"/>
  <c r="X205" i="1"/>
  <c r="W205" i="1" s="1"/>
  <c r="X204" i="1"/>
  <c r="F241" i="1"/>
  <c r="G241" i="1"/>
  <c r="H241" i="1"/>
  <c r="I241" i="1"/>
  <c r="BF38" i="1"/>
  <c r="BF36" i="1"/>
  <c r="BF34" i="1"/>
  <c r="BF32" i="1"/>
  <c r="BF30" i="1"/>
  <c r="BF28" i="1"/>
  <c r="BF26" i="1"/>
  <c r="BF37" i="1"/>
  <c r="BF29" i="1"/>
  <c r="BF35" i="1"/>
  <c r="BF27" i="1"/>
  <c r="BF31" i="1"/>
  <c r="BF33" i="1"/>
  <c r="A242" i="1"/>
  <c r="E241" i="1"/>
  <c r="D241" i="1"/>
  <c r="C241" i="1"/>
  <c r="B241" i="1"/>
  <c r="X189" i="1" l="1"/>
  <c r="W189" i="1" s="1"/>
  <c r="V189" i="1" s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Z145" i="1"/>
  <c r="Z144" i="1"/>
  <c r="Z199" i="1"/>
  <c r="Z198" i="1"/>
  <c r="Y200" i="1"/>
  <c r="X200" i="1" s="1"/>
  <c r="W200" i="1" s="1"/>
  <c r="V200" i="1" s="1"/>
  <c r="U200" i="1" s="1"/>
  <c r="Y199" i="1"/>
  <c r="Y150" i="1"/>
  <c r="X150" i="1" s="1"/>
  <c r="W150" i="1" s="1"/>
  <c r="V150" i="1" s="1"/>
  <c r="U150" i="1" s="1"/>
  <c r="T150" i="1" s="1"/>
  <c r="S150" i="1" s="1"/>
  <c r="Y149" i="1"/>
  <c r="Y134" i="1"/>
  <c r="X134" i="1" s="1"/>
  <c r="W134" i="1" s="1"/>
  <c r="V134" i="1" s="1"/>
  <c r="U134" i="1" s="1"/>
  <c r="Y133" i="1"/>
  <c r="Y187" i="1"/>
  <c r="X187" i="1" s="1"/>
  <c r="W187" i="1" s="1"/>
  <c r="Y186" i="1"/>
  <c r="X139" i="1"/>
  <c r="W139" i="1" s="1"/>
  <c r="V139" i="1" s="1"/>
  <c r="X138" i="1"/>
  <c r="Y194" i="1"/>
  <c r="X194" i="1" s="1"/>
  <c r="W194" i="1" s="1"/>
  <c r="Y193" i="1"/>
  <c r="Y146" i="1"/>
  <c r="X146" i="1" s="1"/>
  <c r="W146" i="1" s="1"/>
  <c r="Y145" i="1"/>
  <c r="W204" i="1"/>
  <c r="V204" i="1" s="1"/>
  <c r="W203" i="1"/>
  <c r="F242" i="1"/>
  <c r="G242" i="1"/>
  <c r="H242" i="1"/>
  <c r="I242" i="1"/>
  <c r="BG37" i="1"/>
  <c r="BG35" i="1"/>
  <c r="BG33" i="1"/>
  <c r="BG31" i="1"/>
  <c r="BG29" i="1"/>
  <c r="BG27" i="1"/>
  <c r="BG38" i="1"/>
  <c r="BG36" i="1"/>
  <c r="BG34" i="1"/>
  <c r="BG32" i="1"/>
  <c r="BG30" i="1"/>
  <c r="BG28" i="1"/>
  <c r="BG26" i="1"/>
  <c r="C242" i="1"/>
  <c r="A243" i="1"/>
  <c r="B242" i="1"/>
  <c r="E242" i="1"/>
  <c r="D242" i="1"/>
  <c r="W188" i="1" l="1"/>
  <c r="V188" i="1" s="1"/>
  <c r="U188" i="1" s="1"/>
  <c r="X133" i="1"/>
  <c r="W133" i="1" s="1"/>
  <c r="V133" i="1" s="1"/>
  <c r="U133" i="1" s="1"/>
  <c r="T133" i="1" s="1"/>
  <c r="Y198" i="1"/>
  <c r="Y197" i="1"/>
  <c r="Y144" i="1"/>
  <c r="X144" i="1" s="1"/>
  <c r="Y1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V203" i="1"/>
  <c r="U203" i="1" s="1"/>
  <c r="V202" i="1"/>
  <c r="X186" i="1"/>
  <c r="W186" i="1" s="1"/>
  <c r="V186" i="1" s="1"/>
  <c r="X185" i="1"/>
  <c r="X193" i="1"/>
  <c r="W193" i="1" s="1"/>
  <c r="V193" i="1" s="1"/>
  <c r="X192" i="1"/>
  <c r="X149" i="1"/>
  <c r="W149" i="1" s="1"/>
  <c r="V149" i="1" s="1"/>
  <c r="U149" i="1" s="1"/>
  <c r="T149" i="1" s="1"/>
  <c r="S149" i="1" s="1"/>
  <c r="R149" i="1" s="1"/>
  <c r="X148" i="1"/>
  <c r="X145" i="1"/>
  <c r="W145" i="1" s="1"/>
  <c r="V145" i="1" s="1"/>
  <c r="X199" i="1"/>
  <c r="W199" i="1" s="1"/>
  <c r="V199" i="1" s="1"/>
  <c r="U199" i="1" s="1"/>
  <c r="T199" i="1" s="1"/>
  <c r="X198" i="1"/>
  <c r="W138" i="1"/>
  <c r="V138" i="1" s="1"/>
  <c r="U138" i="1" s="1"/>
  <c r="W137" i="1"/>
  <c r="F243" i="1"/>
  <c r="G243" i="1"/>
  <c r="H243" i="1"/>
  <c r="I243" i="1"/>
  <c r="A244" i="1"/>
  <c r="D243" i="1"/>
  <c r="B243" i="1"/>
  <c r="E243" i="1"/>
  <c r="C243" i="1"/>
  <c r="BH37" i="1"/>
  <c r="BH35" i="1"/>
  <c r="BH33" i="1"/>
  <c r="BH31" i="1"/>
  <c r="BH29" i="1"/>
  <c r="BH27" i="1"/>
  <c r="BH38" i="1"/>
  <c r="BH36" i="1"/>
  <c r="BH28" i="1"/>
  <c r="BH30" i="1"/>
  <c r="BH32" i="1"/>
  <c r="BH34" i="1"/>
  <c r="BH26" i="1"/>
  <c r="V187" i="1" l="1"/>
  <c r="U187" i="1" s="1"/>
  <c r="T187" i="1" s="1"/>
  <c r="X143" i="1"/>
  <c r="X142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X197" i="1"/>
  <c r="X196" i="1"/>
  <c r="W148" i="1"/>
  <c r="V148" i="1" s="1"/>
  <c r="U148" i="1" s="1"/>
  <c r="T148" i="1" s="1"/>
  <c r="S148" i="1" s="1"/>
  <c r="R148" i="1" s="1"/>
  <c r="Q148" i="1" s="1"/>
  <c r="W147" i="1"/>
  <c r="V137" i="1"/>
  <c r="U137" i="1" s="1"/>
  <c r="T137" i="1" s="1"/>
  <c r="V136" i="1"/>
  <c r="W144" i="1"/>
  <c r="V144" i="1" s="1"/>
  <c r="U144" i="1" s="1"/>
  <c r="W143" i="1"/>
  <c r="W192" i="1"/>
  <c r="V192" i="1" s="1"/>
  <c r="U192" i="1" s="1"/>
  <c r="W191" i="1"/>
  <c r="W198" i="1"/>
  <c r="V198" i="1" s="1"/>
  <c r="U198" i="1" s="1"/>
  <c r="T198" i="1" s="1"/>
  <c r="S198" i="1" s="1"/>
  <c r="W197" i="1"/>
  <c r="W185" i="1"/>
  <c r="V185" i="1" s="1"/>
  <c r="U185" i="1" s="1"/>
  <c r="W184" i="1"/>
  <c r="V184" i="1" s="1"/>
  <c r="U184" i="1" s="1"/>
  <c r="T184" i="1" s="1"/>
  <c r="U202" i="1"/>
  <c r="T202" i="1" s="1"/>
  <c r="U201" i="1"/>
  <c r="F244" i="1"/>
  <c r="G244" i="1"/>
  <c r="H244" i="1"/>
  <c r="I244" i="1"/>
  <c r="BI38" i="1"/>
  <c r="BI36" i="1"/>
  <c r="BI34" i="1"/>
  <c r="BI32" i="1"/>
  <c r="BI30" i="1"/>
  <c r="BI28" i="1"/>
  <c r="BI26" i="1"/>
  <c r="BI37" i="1"/>
  <c r="BI35" i="1"/>
  <c r="BI33" i="1"/>
  <c r="BI31" i="1"/>
  <c r="BI29" i="1"/>
  <c r="BI27" i="1"/>
  <c r="BJ38" i="1"/>
  <c r="BJ36" i="1"/>
  <c r="BJ26" i="1"/>
  <c r="BJ34" i="1"/>
  <c r="BJ32" i="1"/>
  <c r="BJ30" i="1"/>
  <c r="BJ28" i="1"/>
  <c r="BJ35" i="1"/>
  <c r="BJ27" i="1"/>
  <c r="BJ37" i="1"/>
  <c r="BJ29" i="1"/>
  <c r="BJ31" i="1"/>
  <c r="BJ33" i="1"/>
  <c r="C244" i="1"/>
  <c r="E244" i="1"/>
  <c r="D244" i="1"/>
  <c r="B244" i="1"/>
  <c r="U186" i="1" l="1"/>
  <c r="T186" i="1" s="1"/>
  <c r="S186" i="1" s="1"/>
  <c r="W196" i="1"/>
  <c r="W195" i="1"/>
  <c r="W142" i="1"/>
  <c r="V142" i="1" s="1"/>
  <c r="W141" i="1"/>
  <c r="V191" i="1"/>
  <c r="U191" i="1" s="1"/>
  <c r="T191" i="1" s="1"/>
  <c r="V190" i="1"/>
  <c r="V143" i="1"/>
  <c r="U143" i="1" s="1"/>
  <c r="T143" i="1" s="1"/>
  <c r="T201" i="1"/>
  <c r="S201" i="1" s="1"/>
  <c r="T200" i="1"/>
  <c r="U136" i="1"/>
  <c r="T136" i="1" s="1"/>
  <c r="S136" i="1" s="1"/>
  <c r="U135" i="1"/>
  <c r="V147" i="1"/>
  <c r="U147" i="1" s="1"/>
  <c r="T147" i="1" s="1"/>
  <c r="S147" i="1" s="1"/>
  <c r="R147" i="1" s="1"/>
  <c r="Q147" i="1" s="1"/>
  <c r="P147" i="1" s="1"/>
  <c r="V146" i="1"/>
  <c r="V197" i="1"/>
  <c r="U197" i="1" s="1"/>
  <c r="T197" i="1" s="1"/>
  <c r="S197" i="1" s="1"/>
  <c r="R197" i="1" s="1"/>
  <c r="V196" i="1"/>
  <c r="T185" i="1" l="1"/>
  <c r="V195" i="1"/>
  <c r="V194" i="1"/>
  <c r="V141" i="1"/>
  <c r="U141" i="1" s="1"/>
  <c r="V140" i="1"/>
  <c r="T135" i="1"/>
  <c r="S135" i="1" s="1"/>
  <c r="R135" i="1" s="1"/>
  <c r="T134" i="1"/>
  <c r="U196" i="1"/>
  <c r="T196" i="1" s="1"/>
  <c r="S196" i="1" s="1"/>
  <c r="R196" i="1" s="1"/>
  <c r="Q196" i="1" s="1"/>
  <c r="U195" i="1"/>
  <c r="U146" i="1"/>
  <c r="T146" i="1" s="1"/>
  <c r="S146" i="1" s="1"/>
  <c r="R146" i="1" s="1"/>
  <c r="Q146" i="1" s="1"/>
  <c r="P146" i="1" s="1"/>
  <c r="O146" i="1" s="1"/>
  <c r="U145" i="1"/>
  <c r="S200" i="1"/>
  <c r="R200" i="1" s="1"/>
  <c r="S199" i="1"/>
  <c r="U142" i="1"/>
  <c r="T142" i="1" s="1"/>
  <c r="S142" i="1" s="1"/>
  <c r="U190" i="1"/>
  <c r="T190" i="1" s="1"/>
  <c r="S190" i="1" s="1"/>
  <c r="U189" i="1"/>
  <c r="S185" i="1" l="1"/>
  <c r="R185" i="1" s="1"/>
  <c r="S184" i="1"/>
  <c r="R184" i="1" s="1"/>
  <c r="Q184" i="1" s="1"/>
  <c r="U194" i="1"/>
  <c r="U193" i="1"/>
  <c r="U140" i="1"/>
  <c r="U139" i="1"/>
  <c r="R199" i="1"/>
  <c r="Q199" i="1" s="1"/>
  <c r="R198" i="1"/>
  <c r="T189" i="1"/>
  <c r="S189" i="1" s="1"/>
  <c r="R189" i="1" s="1"/>
  <c r="T188" i="1"/>
  <c r="T145" i="1"/>
  <c r="S145" i="1" s="1"/>
  <c r="R145" i="1" s="1"/>
  <c r="Q145" i="1" s="1"/>
  <c r="P145" i="1" s="1"/>
  <c r="O145" i="1" s="1"/>
  <c r="N145" i="1" s="1"/>
  <c r="T144" i="1"/>
  <c r="T195" i="1"/>
  <c r="S195" i="1" s="1"/>
  <c r="R195" i="1" s="1"/>
  <c r="Q195" i="1" s="1"/>
  <c r="P195" i="1" s="1"/>
  <c r="T194" i="1"/>
  <c r="S134" i="1"/>
  <c r="R134" i="1" s="1"/>
  <c r="Q134" i="1" s="1"/>
  <c r="S133" i="1"/>
  <c r="R133" i="1" s="1"/>
  <c r="Q133" i="1" s="1"/>
  <c r="P133" i="1" s="1"/>
  <c r="T141" i="1"/>
  <c r="S141" i="1" s="1"/>
  <c r="R141" i="1" s="1"/>
  <c r="T140" i="1"/>
  <c r="T193" i="1" l="1"/>
  <c r="T192" i="1"/>
  <c r="T139" i="1"/>
  <c r="S139" i="1" s="1"/>
  <c r="T138" i="1"/>
  <c r="S144" i="1"/>
  <c r="R144" i="1" s="1"/>
  <c r="Q144" i="1" s="1"/>
  <c r="P144" i="1" s="1"/>
  <c r="O144" i="1" s="1"/>
  <c r="N144" i="1" s="1"/>
  <c r="M144" i="1" s="1"/>
  <c r="S143" i="1"/>
  <c r="S194" i="1"/>
  <c r="R194" i="1" s="1"/>
  <c r="Q194" i="1" s="1"/>
  <c r="P194" i="1" s="1"/>
  <c r="O194" i="1" s="1"/>
  <c r="S193" i="1"/>
  <c r="S140" i="1"/>
  <c r="R140" i="1" s="1"/>
  <c r="Q140" i="1" s="1"/>
  <c r="Q198" i="1"/>
  <c r="P198" i="1" s="1"/>
  <c r="Q197" i="1"/>
  <c r="S188" i="1"/>
  <c r="R188" i="1" s="1"/>
  <c r="Q188" i="1" s="1"/>
  <c r="S187" i="1"/>
  <c r="S192" i="1" l="1"/>
  <c r="S191" i="1"/>
  <c r="S138" i="1"/>
  <c r="S137" i="1"/>
  <c r="R139" i="1"/>
  <c r="Q139" i="1" s="1"/>
  <c r="P139" i="1" s="1"/>
  <c r="R138" i="1"/>
  <c r="R193" i="1"/>
  <c r="Q193" i="1" s="1"/>
  <c r="P193" i="1" s="1"/>
  <c r="O193" i="1" s="1"/>
  <c r="N193" i="1" s="1"/>
  <c r="R192" i="1"/>
  <c r="R143" i="1"/>
  <c r="Q143" i="1" s="1"/>
  <c r="P143" i="1" s="1"/>
  <c r="O143" i="1" s="1"/>
  <c r="N143" i="1" s="1"/>
  <c r="M143" i="1" s="1"/>
  <c r="L143" i="1" s="1"/>
  <c r="R142" i="1"/>
  <c r="P197" i="1"/>
  <c r="O197" i="1" s="1"/>
  <c r="P196" i="1"/>
  <c r="R187" i="1"/>
  <c r="Q187" i="1" s="1"/>
  <c r="P187" i="1" s="1"/>
  <c r="R186" i="1"/>
  <c r="R191" i="1" l="1"/>
  <c r="R190" i="1"/>
  <c r="R137" i="1"/>
  <c r="Q137" i="1" s="1"/>
  <c r="R136" i="1"/>
  <c r="Q192" i="1"/>
  <c r="P192" i="1" s="1"/>
  <c r="O192" i="1" s="1"/>
  <c r="N192" i="1" s="1"/>
  <c r="M192" i="1" s="1"/>
  <c r="Q191" i="1"/>
  <c r="Q142" i="1"/>
  <c r="P142" i="1" s="1"/>
  <c r="O142" i="1" s="1"/>
  <c r="N142" i="1" s="1"/>
  <c r="M142" i="1" s="1"/>
  <c r="L142" i="1" s="1"/>
  <c r="K142" i="1" s="1"/>
  <c r="Q141" i="1"/>
  <c r="Q186" i="1"/>
  <c r="P186" i="1" s="1"/>
  <c r="O186" i="1" s="1"/>
  <c r="Q185" i="1"/>
  <c r="Q138" i="1"/>
  <c r="P138" i="1" s="1"/>
  <c r="O138" i="1" s="1"/>
  <c r="O196" i="1"/>
  <c r="N196" i="1" s="1"/>
  <c r="O195" i="1"/>
  <c r="Q136" i="1" l="1"/>
  <c r="Q135" i="1"/>
  <c r="Q190" i="1"/>
  <c r="P190" i="1" s="1"/>
  <c r="Q189" i="1"/>
  <c r="P141" i="1"/>
  <c r="O141" i="1" s="1"/>
  <c r="N141" i="1" s="1"/>
  <c r="M141" i="1" s="1"/>
  <c r="L141" i="1" s="1"/>
  <c r="K141" i="1" s="1"/>
  <c r="J141" i="1" s="1"/>
  <c r="P140" i="1"/>
  <c r="N195" i="1"/>
  <c r="M195" i="1" s="1"/>
  <c r="N194" i="1"/>
  <c r="P137" i="1"/>
  <c r="O137" i="1" s="1"/>
  <c r="N137" i="1" s="1"/>
  <c r="P136" i="1"/>
  <c r="P191" i="1"/>
  <c r="O191" i="1" s="1"/>
  <c r="N191" i="1" s="1"/>
  <c r="M191" i="1" s="1"/>
  <c r="L191" i="1" s="1"/>
  <c r="P185" i="1"/>
  <c r="O185" i="1" s="1"/>
  <c r="N185" i="1" s="1"/>
  <c r="P184" i="1"/>
  <c r="P135" i="1" l="1"/>
  <c r="P134" i="1"/>
  <c r="P189" i="1"/>
  <c r="P188" i="1"/>
  <c r="O136" i="1"/>
  <c r="N136" i="1" s="1"/>
  <c r="M136" i="1" s="1"/>
  <c r="O135" i="1"/>
  <c r="M194" i="1"/>
  <c r="L194" i="1" s="1"/>
  <c r="M193" i="1"/>
  <c r="O190" i="1"/>
  <c r="N190" i="1" s="1"/>
  <c r="M190" i="1" s="1"/>
  <c r="L190" i="1" s="1"/>
  <c r="K190" i="1" s="1"/>
  <c r="O189" i="1"/>
  <c r="O140" i="1"/>
  <c r="N140" i="1" s="1"/>
  <c r="M140" i="1" s="1"/>
  <c r="L140" i="1" s="1"/>
  <c r="K140" i="1" s="1"/>
  <c r="J140" i="1" s="1"/>
  <c r="I140" i="1" s="1"/>
  <c r="O139" i="1"/>
  <c r="O184" i="1"/>
  <c r="N184" i="1" s="1"/>
  <c r="M184" i="1" s="1"/>
  <c r="O134" i="1" l="1"/>
  <c r="O133" i="1"/>
  <c r="N133" i="1" s="1"/>
  <c r="O188" i="1"/>
  <c r="N188" i="1" s="1"/>
  <c r="O187" i="1"/>
  <c r="N139" i="1"/>
  <c r="M139" i="1" s="1"/>
  <c r="L139" i="1" s="1"/>
  <c r="K139" i="1" s="1"/>
  <c r="J139" i="1" s="1"/>
  <c r="I139" i="1" s="1"/>
  <c r="H139" i="1" s="1"/>
  <c r="N138" i="1"/>
  <c r="L193" i="1"/>
  <c r="K193" i="1" s="1"/>
  <c r="L192" i="1"/>
  <c r="N135" i="1"/>
  <c r="M135" i="1" s="1"/>
  <c r="L135" i="1" s="1"/>
  <c r="N134" i="1"/>
  <c r="N189" i="1"/>
  <c r="M189" i="1" s="1"/>
  <c r="L189" i="1" s="1"/>
  <c r="K189" i="1" s="1"/>
  <c r="J189" i="1" s="1"/>
  <c r="N187" i="1" l="1"/>
  <c r="N186" i="1"/>
  <c r="K192" i="1"/>
  <c r="J192" i="1" s="1"/>
  <c r="K191" i="1"/>
  <c r="M188" i="1"/>
  <c r="L188" i="1" s="1"/>
  <c r="K188" i="1" s="1"/>
  <c r="J188" i="1" s="1"/>
  <c r="I188" i="1" s="1"/>
  <c r="M187" i="1"/>
  <c r="M134" i="1"/>
  <c r="L134" i="1" s="1"/>
  <c r="K134" i="1" s="1"/>
  <c r="M133" i="1"/>
  <c r="L133" i="1" s="1"/>
  <c r="K133" i="1" s="1"/>
  <c r="J133" i="1" s="1"/>
  <c r="M138" i="1"/>
  <c r="L138" i="1" s="1"/>
  <c r="K138" i="1" s="1"/>
  <c r="J138" i="1" s="1"/>
  <c r="I138" i="1" s="1"/>
  <c r="H138" i="1" s="1"/>
  <c r="G138" i="1" s="1"/>
  <c r="M137" i="1"/>
  <c r="M186" i="1" l="1"/>
  <c r="M185" i="1"/>
  <c r="L137" i="1"/>
  <c r="K137" i="1" s="1"/>
  <c r="J137" i="1" s="1"/>
  <c r="I137" i="1" s="1"/>
  <c r="H137" i="1" s="1"/>
  <c r="G137" i="1" s="1"/>
  <c r="F137" i="1" s="1"/>
  <c r="L136" i="1"/>
  <c r="L187" i="1"/>
  <c r="K187" i="1" s="1"/>
  <c r="J187" i="1" s="1"/>
  <c r="I187" i="1" s="1"/>
  <c r="H187" i="1" s="1"/>
  <c r="L186" i="1"/>
  <c r="J191" i="1"/>
  <c r="I191" i="1" s="1"/>
  <c r="J190" i="1"/>
  <c r="L185" i="1" l="1"/>
  <c r="L184" i="1"/>
  <c r="K184" i="1" s="1"/>
  <c r="I190" i="1"/>
  <c r="H190" i="1" s="1"/>
  <c r="I189" i="1"/>
  <c r="K136" i="1"/>
  <c r="J136" i="1" s="1"/>
  <c r="I136" i="1" s="1"/>
  <c r="H136" i="1" s="1"/>
  <c r="G136" i="1" s="1"/>
  <c r="F136" i="1" s="1"/>
  <c r="E136" i="1" s="1"/>
  <c r="K135" i="1"/>
  <c r="K186" i="1"/>
  <c r="J186" i="1" s="1"/>
  <c r="I186" i="1" s="1"/>
  <c r="H186" i="1" s="1"/>
  <c r="G186" i="1" s="1"/>
  <c r="K185" i="1"/>
  <c r="J185" i="1" l="1"/>
  <c r="I185" i="1" s="1"/>
  <c r="H185" i="1" s="1"/>
  <c r="G185" i="1" s="1"/>
  <c r="F185" i="1" s="1"/>
  <c r="J184" i="1"/>
  <c r="I184" i="1" s="1"/>
  <c r="H184" i="1" s="1"/>
  <c r="G184" i="1" s="1"/>
  <c r="F184" i="1" s="1"/>
  <c r="E184" i="1" s="1"/>
  <c r="H189" i="1"/>
  <c r="G189" i="1" s="1"/>
  <c r="H188" i="1"/>
  <c r="J135" i="1"/>
  <c r="I135" i="1" s="1"/>
  <c r="H135" i="1" s="1"/>
  <c r="G135" i="1" s="1"/>
  <c r="F135" i="1" s="1"/>
  <c r="E135" i="1" s="1"/>
  <c r="D135" i="1" s="1"/>
  <c r="J134" i="1"/>
  <c r="G188" i="1" l="1"/>
  <c r="F188" i="1" s="1"/>
  <c r="G187" i="1"/>
  <c r="I134" i="1"/>
  <c r="H134" i="1" s="1"/>
  <c r="G134" i="1" s="1"/>
  <c r="F134" i="1" s="1"/>
  <c r="E134" i="1" s="1"/>
  <c r="D134" i="1" s="1"/>
  <c r="I133" i="1"/>
  <c r="H133" i="1" l="1"/>
  <c r="G133" i="1" s="1"/>
  <c r="F133" i="1" s="1"/>
  <c r="E133" i="1" s="1"/>
  <c r="D133" i="1" s="1"/>
  <c r="C133" i="1" s="1"/>
  <c r="F187" i="1"/>
  <c r="E187" i="1" s="1"/>
  <c r="F186" i="1"/>
  <c r="C134" i="1"/>
  <c r="B133" i="1" l="1"/>
  <c r="E186" i="1"/>
  <c r="D186" i="1" s="1"/>
  <c r="E185" i="1"/>
  <c r="D184" i="1" s="1"/>
  <c r="D185" i="1" l="1"/>
  <c r="C185" i="1" s="1"/>
  <c r="L75" i="1"/>
  <c r="F82" i="1" l="1"/>
  <c r="F83" i="1" s="1"/>
  <c r="N82" i="1"/>
  <c r="N83" i="1" s="1"/>
  <c r="C184" i="1"/>
  <c r="B184" i="1" s="1"/>
  <c r="L76" i="1" s="1"/>
  <c r="J82" i="1"/>
  <c r="J83" i="1" s="1"/>
  <c r="AP82" i="1"/>
  <c r="AP83" i="1" s="1"/>
  <c r="J81" i="1" l="1"/>
  <c r="N81" i="1"/>
  <c r="AP81" i="1"/>
  <c r="F81" i="1"/>
  <c r="O76" i="1"/>
</calcChain>
</file>

<file path=xl/sharedStrings.xml><?xml version="1.0" encoding="utf-8"?>
<sst xmlns="http://schemas.openxmlformats.org/spreadsheetml/2006/main" count="109" uniqueCount="80">
  <si>
    <t>Example 11.2</t>
    <phoneticPr fontId="0" type="noConversion"/>
  </si>
  <si>
    <t>Interest Rate Assumptions</t>
  </si>
  <si>
    <t>Bond Assumption</t>
  </si>
  <si>
    <t>sigma</t>
  </si>
  <si>
    <t>T</t>
    <phoneticPr fontId="0" type="noConversion"/>
  </si>
  <si>
    <t>Target</t>
  </si>
  <si>
    <t>r0</t>
  </si>
  <si>
    <t>Model Price</t>
  </si>
  <si>
    <t>Target = (Data - Model)^2</t>
  </si>
  <si>
    <t>theta (i)</t>
  </si>
  <si>
    <t>time ==&gt;</t>
  </si>
  <si>
    <t>i==&gt;</t>
  </si>
  <si>
    <t>Exercise 11.5</t>
    <phoneticPr fontId="0" type="noConversion"/>
  </si>
  <si>
    <t>HO LEE BINOMIAL TREE MODEL</t>
  </si>
  <si>
    <t>Run Macro</t>
  </si>
  <si>
    <t>Ctrl-Shift-F</t>
  </si>
  <si>
    <t>by changing</t>
  </si>
  <si>
    <t>SolverEngage</t>
  </si>
  <si>
    <t>Final Mat</t>
  </si>
  <si>
    <t>Cap (Data)</t>
  </si>
  <si>
    <t>Option value</t>
  </si>
  <si>
    <t>Cap Strike Rate</t>
  </si>
  <si>
    <t>σ = 0.0078</t>
  </si>
  <si>
    <t>i</t>
  </si>
  <si>
    <t>rbar</t>
  </si>
  <si>
    <t>j</t>
  </si>
  <si>
    <t>Maturity</t>
  </si>
  <si>
    <t>Swap Rates</t>
  </si>
  <si>
    <t>Discount</t>
  </si>
  <si>
    <t>NaN</t>
  </si>
  <si>
    <t>11.5 c</t>
    <phoneticPr fontId="0" type="noConversion"/>
  </si>
  <si>
    <t xml:space="preserve">E*[rt] </t>
    <phoneticPr fontId="0" type="noConversion"/>
  </si>
  <si>
    <t>11.5 a</t>
    <phoneticPr fontId="0" type="noConversion"/>
  </si>
  <si>
    <t>volatility</t>
  </si>
  <si>
    <t>TABLE IN BOOK</t>
  </si>
  <si>
    <t>LIBOR: 3 Months: US Dollars</t>
  </si>
  <si>
    <t>http://www.economagic.com/</t>
  </si>
  <si>
    <t>cc</t>
  </si>
  <si>
    <t>BDT BINOMIAL TREE MODEL</t>
  </si>
  <si>
    <t>ZCBs (Data)</t>
  </si>
  <si>
    <t>Coupon</t>
  </si>
  <si>
    <t>Time Step h</t>
  </si>
  <si>
    <t>Price BDT</t>
  </si>
  <si>
    <t>Instructions</t>
  </si>
  <si>
    <t xml:space="preserve">Row 13 contains the ZCB price data. To fit the BDT tree, one needs to use solver repeatedly. Start with T = 1, and search for B16 (theta_0) that makes Target in O9 small. Keep the result in B16 for theta_0 and move to the next period T = 1.5. Search for C16 (theta_1) that makes Target in O9 small. Keep the result in C16 for theta_1 and move to the next period... </t>
  </si>
  <si>
    <t>theta_i</t>
  </si>
  <si>
    <t>Interest Rate Tree</t>
  </si>
  <si>
    <t>i ==&gt;</t>
  </si>
  <si>
    <t>Bond Pricing Tree</t>
  </si>
  <si>
    <t>cc Rate</t>
  </si>
  <si>
    <t>Cap Value</t>
  </si>
  <si>
    <t>Year</t>
  </si>
  <si>
    <t>Month</t>
  </si>
  <si>
    <t>Day</t>
  </si>
  <si>
    <t>3M-LIBOR</t>
  </si>
  <si>
    <t>Diff</t>
  </si>
  <si>
    <t>Swap Rates Verified</t>
  </si>
  <si>
    <t>F(t, t-h)</t>
  </si>
  <si>
    <t>f(t, t-h)</t>
  </si>
  <si>
    <t>Please see Class 8 Vol Data</t>
  </si>
  <si>
    <t>b)</t>
  </si>
  <si>
    <t>Bond Price HL</t>
  </si>
  <si>
    <t>Cap Price HL</t>
  </si>
  <si>
    <t>σ = 0.0500</t>
  </si>
  <si>
    <t>σ = 0.0010</t>
  </si>
  <si>
    <t>Model Price (Cap)</t>
  </si>
  <si>
    <t>Model Price (ZCB)</t>
  </si>
  <si>
    <t>a)</t>
  </si>
  <si>
    <t>c)</t>
  </si>
  <si>
    <t>Cap Pricing Tree</t>
  </si>
  <si>
    <t>Cap Cash Flow Tree</t>
  </si>
  <si>
    <t>Answer:</t>
  </si>
  <si>
    <t>The value of the 1-year cap is 0.2374, the value of the 2-year cap is 0.6003, and the value of the 3-year cap is 1.3805. In general the model underestimates the price of the securities.</t>
  </si>
  <si>
    <t>d) Cap</t>
  </si>
  <si>
    <t>Swap Rate from Data</t>
  </si>
  <si>
    <t>Swaption Pricing Tree</t>
  </si>
  <si>
    <t>e) Swap</t>
  </si>
  <si>
    <t>Swap Cash Flow Tree</t>
  </si>
  <si>
    <t>Swap Pricing Tree</t>
  </si>
  <si>
    <t>f) Swaption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</si>
</sst>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%"/>
  </numFmts>
  <fonts count="16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indexed="1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1"/>
      <color indexed="1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Times New Roman"/>
      <family val="1"/>
    </font>
    <font>
      <b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 style="medium">
        <color theme="1"/>
      </top>
      <bottom style="dashDot">
        <color theme="1"/>
      </bottom>
      <diagonal/>
    </border>
    <border>
      <left/>
      <right/>
      <top style="medium">
        <color theme="1"/>
      </top>
      <bottom style="dashDot">
        <color theme="1"/>
      </bottom>
      <diagonal/>
    </border>
    <border>
      <left/>
      <right style="medium">
        <color theme="1"/>
      </right>
      <top style="medium">
        <color theme="1"/>
      </top>
      <bottom style="dashDot">
        <color theme="1"/>
      </bottom>
      <diagonal/>
    </border>
    <border>
      <left style="medium">
        <color theme="1"/>
      </left>
      <right/>
      <top style="dashDot">
        <color theme="1"/>
      </top>
      <bottom style="dashDot">
        <color theme="1"/>
      </bottom>
      <diagonal/>
    </border>
    <border>
      <left/>
      <right/>
      <top style="dashDot">
        <color theme="1"/>
      </top>
      <bottom style="dashDot">
        <color theme="1"/>
      </bottom>
      <diagonal/>
    </border>
    <border>
      <left/>
      <right style="medium">
        <color theme="1"/>
      </right>
      <top style="dashDot">
        <color theme="1"/>
      </top>
      <bottom style="dashDot">
        <color theme="1"/>
      </bottom>
      <diagonal/>
    </border>
    <border>
      <left style="medium">
        <color theme="1"/>
      </left>
      <right/>
      <top style="dashDot">
        <color theme="1"/>
      </top>
      <bottom style="medium">
        <color theme="1"/>
      </bottom>
      <diagonal/>
    </border>
    <border>
      <left/>
      <right/>
      <top style="dashDot">
        <color theme="1"/>
      </top>
      <bottom style="medium">
        <color theme="1"/>
      </bottom>
      <diagonal/>
    </border>
    <border>
      <left/>
      <right style="medium">
        <color theme="1"/>
      </right>
      <top style="dashDot">
        <color theme="1"/>
      </top>
      <bottom style="medium">
        <color theme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ashDot">
        <color auto="1"/>
      </right>
      <top style="medium">
        <color auto="1"/>
      </top>
      <bottom/>
      <diagonal/>
    </border>
    <border>
      <left style="dashDot">
        <color auto="1"/>
      </left>
      <right style="dashDot">
        <color auto="1"/>
      </right>
      <top style="medium">
        <color auto="1"/>
      </top>
      <bottom/>
      <diagonal/>
    </border>
    <border>
      <left style="dashDot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Dot">
        <color auto="1"/>
      </right>
      <top/>
      <bottom style="medium">
        <color auto="1"/>
      </bottom>
      <diagonal/>
    </border>
    <border>
      <left style="dashDot">
        <color auto="1"/>
      </left>
      <right style="dashDot">
        <color auto="1"/>
      </right>
      <top/>
      <bottom style="medium">
        <color auto="1"/>
      </bottom>
      <diagonal/>
    </border>
    <border>
      <left style="dashDot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0" fontId="4" fillId="6" borderId="0" applyNumberFormat="0" applyBorder="0" applyAlignment="0" applyProtection="0"/>
  </cellStyleXfs>
  <cellXfs count="88">
    <xf numFmtId="0" fontId="0" fillId="0" borderId="0" xfId="0">
      <alignment vertical="center"/>
    </xf>
    <xf numFmtId="0" fontId="5" fillId="2" borderId="0" xfId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5" fontId="7" fillId="0" borderId="0" xfId="0" applyNumberFormat="1" applyFont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0" fontId="7" fillId="4" borderId="0" xfId="4" applyNumberFormat="1" applyFont="1" applyFill="1" applyAlignment="1">
      <alignment horizontal="center" vertical="center"/>
    </xf>
    <xf numFmtId="17" fontId="7" fillId="0" borderId="0" xfId="0" applyNumberFormat="1" applyFont="1">
      <alignment vertical="center"/>
    </xf>
    <xf numFmtId="164" fontId="7" fillId="4" borderId="0" xfId="0" applyNumberFormat="1" applyFont="1" applyFill="1">
      <alignment vertical="center"/>
    </xf>
    <xf numFmtId="165" fontId="7" fillId="4" borderId="0" xfId="0" applyNumberFormat="1" applyFont="1" applyFill="1">
      <alignment vertical="center"/>
    </xf>
    <xf numFmtId="164" fontId="7" fillId="0" borderId="0" xfId="0" applyNumberFormat="1" applyFont="1">
      <alignment vertical="center"/>
    </xf>
    <xf numFmtId="0" fontId="7" fillId="4" borderId="0" xfId="0" applyFont="1" applyFill="1">
      <alignment vertical="center"/>
    </xf>
    <xf numFmtId="11" fontId="7" fillId="4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1" fontId="7" fillId="0" borderId="3" xfId="0" applyNumberFormat="1" applyFont="1" applyBorder="1">
      <alignment vertical="center"/>
    </xf>
    <xf numFmtId="10" fontId="7" fillId="0" borderId="0" xfId="0" applyNumberFormat="1" applyFont="1">
      <alignment vertical="center"/>
    </xf>
    <xf numFmtId="0" fontId="9" fillId="0" borderId="0" xfId="0" applyFont="1">
      <alignment vertical="center"/>
    </xf>
    <xf numFmtId="166" fontId="7" fillId="0" borderId="0" xfId="0" applyNumberFormat="1" applyFont="1">
      <alignment vertical="center"/>
    </xf>
    <xf numFmtId="164" fontId="7" fillId="0" borderId="1" xfId="0" applyNumberFormat="1" applyFont="1" applyBorder="1">
      <alignment vertical="center"/>
    </xf>
    <xf numFmtId="166" fontId="7" fillId="0" borderId="2" xfId="0" applyNumberFormat="1" applyFont="1" applyBorder="1">
      <alignment vertical="center"/>
    </xf>
    <xf numFmtId="0" fontId="7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65" fontId="7" fillId="3" borderId="0" xfId="0" applyNumberFormat="1" applyFont="1" applyFill="1">
      <alignment vertical="center"/>
    </xf>
    <xf numFmtId="165" fontId="7" fillId="0" borderId="0" xfId="0" applyNumberFormat="1" applyFont="1">
      <alignment vertical="center"/>
    </xf>
    <xf numFmtId="0" fontId="12" fillId="0" borderId="0" xfId="0" applyFont="1">
      <alignment vertical="center"/>
    </xf>
    <xf numFmtId="2" fontId="7" fillId="0" borderId="0" xfId="0" applyNumberFormat="1" applyFont="1">
      <alignment vertical="center"/>
    </xf>
    <xf numFmtId="0" fontId="7" fillId="0" borderId="4" xfId="0" applyFont="1" applyBorder="1">
      <alignment vertical="center"/>
    </xf>
    <xf numFmtId="0" fontId="7" fillId="0" borderId="3" xfId="0" applyFont="1" applyBorder="1">
      <alignment vertical="center"/>
    </xf>
    <xf numFmtId="0" fontId="7" fillId="7" borderId="0" xfId="0" applyFont="1" applyFill="1">
      <alignment vertical="center"/>
    </xf>
    <xf numFmtId="165" fontId="7" fillId="4" borderId="0" xfId="0" applyNumberFormat="1" applyFont="1" applyFill="1" applyAlignment="1">
      <alignment horizontal="center" vertical="center"/>
    </xf>
    <xf numFmtId="0" fontId="7" fillId="0" borderId="14" xfId="0" applyFont="1" applyBorder="1">
      <alignment vertical="center"/>
    </xf>
    <xf numFmtId="166" fontId="7" fillId="0" borderId="14" xfId="0" applyNumberFormat="1" applyFont="1" applyBorder="1">
      <alignment vertical="center"/>
    </xf>
    <xf numFmtId="0" fontId="7" fillId="5" borderId="0" xfId="0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7" fillId="0" borderId="0" xfId="4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/>
    </xf>
    <xf numFmtId="0" fontId="5" fillId="0" borderId="0" xfId="1" applyFont="1" applyAlignment="1">
      <alignment vertical="center"/>
    </xf>
    <xf numFmtId="0" fontId="11" fillId="0" borderId="0" xfId="0" applyFont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2" fontId="7" fillId="0" borderId="14" xfId="0" applyNumberFormat="1" applyFont="1" applyBorder="1">
      <alignment vertical="center"/>
    </xf>
    <xf numFmtId="0" fontId="14" fillId="6" borderId="0" xfId="5" applyFont="1" applyAlignment="1">
      <alignment vertical="center"/>
    </xf>
    <xf numFmtId="165" fontId="14" fillId="6" borderId="0" xfId="5" applyNumberFormat="1" applyFont="1" applyAlignment="1">
      <alignment vertical="center"/>
    </xf>
    <xf numFmtId="164" fontId="14" fillId="6" borderId="0" xfId="5" applyNumberFormat="1" applyFont="1" applyAlignment="1">
      <alignment vertical="center"/>
    </xf>
    <xf numFmtId="0" fontId="14" fillId="6" borderId="0" xfId="5" applyFont="1" applyAlignment="1">
      <alignment horizontal="right" vertical="center"/>
    </xf>
    <xf numFmtId="17" fontId="14" fillId="6" borderId="0" xfId="5" applyNumberFormat="1" applyFont="1" applyAlignment="1">
      <alignment horizontal="right" vertical="center"/>
    </xf>
    <xf numFmtId="165" fontId="14" fillId="6" borderId="0" xfId="5" applyNumberFormat="1" applyFont="1" applyAlignment="1">
      <alignment horizontal="right" vertical="center"/>
    </xf>
    <xf numFmtId="0" fontId="7" fillId="0" borderId="0" xfId="0" applyFont="1" applyFill="1">
      <alignment vertical="center"/>
    </xf>
    <xf numFmtId="165" fontId="7" fillId="0" borderId="0" xfId="0" applyNumberFormat="1" applyFont="1" applyFill="1">
      <alignment vertical="center"/>
    </xf>
    <xf numFmtId="164" fontId="7" fillId="0" borderId="0" xfId="0" applyNumberFormat="1" applyFont="1" applyFill="1">
      <alignment vertical="center"/>
    </xf>
    <xf numFmtId="0" fontId="7" fillId="0" borderId="0" xfId="0" applyFont="1" applyBorder="1">
      <alignment vertical="center"/>
    </xf>
    <xf numFmtId="10" fontId="7" fillId="0" borderId="0" xfId="0" applyNumberFormat="1" applyFont="1" applyBorder="1">
      <alignment vertical="center"/>
    </xf>
    <xf numFmtId="0" fontId="15" fillId="8" borderId="0" xfId="0" applyFont="1" applyFill="1">
      <alignment vertical="center"/>
    </xf>
    <xf numFmtId="167" fontId="7" fillId="4" borderId="0" xfId="4" applyNumberFormat="1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Fill="1">
      <alignment vertical="center"/>
    </xf>
  </cellXfs>
  <cellStyles count="6">
    <cellStyle name="Good" xfId="5" builtinId="26"/>
    <cellStyle name="Normal" xfId="0" builtinId="0"/>
    <cellStyle name="Normal 2" xfId="2" xr:uid="{00000000-0005-0000-0000-000000000000}"/>
    <cellStyle name="Normal 3" xfId="1" xr:uid="{00000000-0005-0000-0000-000001000000}"/>
    <cellStyle name="Per cent" xfId="4" builtinId="5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LSE%20PhD/FM225/Ch11_BDT_BinomialTree_EXAMPL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LSE%20PhD/FM225/Solution%20Problem%20Set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Tree"/>
      <sheetName val="BondPrice"/>
      <sheetName val="Simple_BDT_Examples"/>
      <sheetName val="Sheet3"/>
    </sheetNames>
    <sheetDataSet>
      <sheetData sheetId="0"/>
      <sheetData sheetId="1">
        <row r="13">
          <cell r="O13" t="str">
            <v/>
          </cell>
        </row>
        <row r="14">
          <cell r="O14" t="str">
            <v/>
          </cell>
        </row>
        <row r="15">
          <cell r="O15" t="str">
            <v/>
          </cell>
        </row>
        <row r="16">
          <cell r="O16" t="str">
            <v/>
          </cell>
        </row>
        <row r="17">
          <cell r="O17" t="str">
            <v/>
          </cell>
        </row>
        <row r="18">
          <cell r="O18" t="str">
            <v/>
          </cell>
        </row>
        <row r="19">
          <cell r="O19" t="str">
            <v/>
          </cell>
        </row>
        <row r="20">
          <cell r="O20" t="str">
            <v/>
          </cell>
        </row>
        <row r="21">
          <cell r="O21" t="str">
            <v/>
          </cell>
        </row>
        <row r="22">
          <cell r="O22" t="str">
            <v/>
          </cell>
        </row>
        <row r="23">
          <cell r="O23" t="str">
            <v/>
          </cell>
        </row>
        <row r="24">
          <cell r="O24" t="str">
            <v/>
          </cell>
        </row>
        <row r="25">
          <cell r="O25" t="str">
            <v/>
          </cell>
        </row>
        <row r="26">
          <cell r="O26" t="str">
            <v/>
          </cell>
        </row>
        <row r="27">
          <cell r="O27" t="str">
            <v/>
          </cell>
        </row>
        <row r="28"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Tree"/>
      <sheetName val="BondPrice"/>
      <sheetName val="Cap"/>
      <sheetName val="Data"/>
      <sheetName val="FwdRate"/>
      <sheetName val="SwapSwaption"/>
      <sheetName val="Sheet3"/>
    </sheetNames>
    <sheetDataSet>
      <sheetData sheetId="0" refreshError="1">
        <row r="12">
          <cell r="AX12">
            <v>12</v>
          </cell>
        </row>
      </sheetData>
      <sheetData sheetId="1" refreshError="1">
        <row r="13">
          <cell r="AQ13" t="str">
            <v/>
          </cell>
        </row>
        <row r="14">
          <cell r="AQ14" t="str">
            <v/>
          </cell>
        </row>
        <row r="15">
          <cell r="AQ15" t="str">
            <v/>
          </cell>
        </row>
        <row r="16">
          <cell r="AQ16" t="str">
            <v/>
          </cell>
        </row>
        <row r="17">
          <cell r="AQ17" t="str">
            <v/>
          </cell>
        </row>
        <row r="18">
          <cell r="AQ18" t="str">
            <v/>
          </cell>
        </row>
        <row r="19">
          <cell r="AQ19" t="str">
            <v/>
          </cell>
        </row>
        <row r="20">
          <cell r="AQ20" t="str">
            <v/>
          </cell>
        </row>
        <row r="21">
          <cell r="AQ21" t="str">
            <v/>
          </cell>
        </row>
        <row r="22">
          <cell r="AQ22" t="str">
            <v/>
          </cell>
        </row>
        <row r="23">
          <cell r="AQ23" t="str">
            <v/>
          </cell>
        </row>
        <row r="24">
          <cell r="AQ24" t="str">
            <v/>
          </cell>
        </row>
        <row r="25">
          <cell r="AQ25" t="str">
            <v/>
          </cell>
        </row>
        <row r="26">
          <cell r="AQ26" t="str">
            <v/>
          </cell>
        </row>
        <row r="27">
          <cell r="AQ27" t="str">
            <v/>
          </cell>
        </row>
        <row r="28">
          <cell r="AQ28" t="str">
            <v/>
          </cell>
        </row>
        <row r="29">
          <cell r="AQ29" t="str">
            <v/>
          </cell>
        </row>
        <row r="30">
          <cell r="AQ30" t="str">
            <v/>
          </cell>
        </row>
        <row r="31">
          <cell r="AQ31" t="str">
            <v/>
          </cell>
        </row>
        <row r="32">
          <cell r="AQ32" t="str">
            <v/>
          </cell>
        </row>
        <row r="33">
          <cell r="AQ33" t="str">
            <v/>
          </cell>
        </row>
        <row r="34">
          <cell r="AQ34" t="str">
            <v/>
          </cell>
        </row>
        <row r="35">
          <cell r="AQ35" t="str">
            <v/>
          </cell>
        </row>
        <row r="36">
          <cell r="AQ36" t="str">
            <v/>
          </cell>
        </row>
        <row r="37">
          <cell r="AQ37" t="str">
            <v/>
          </cell>
        </row>
        <row r="38">
          <cell r="AQ38" t="str">
            <v/>
          </cell>
        </row>
        <row r="39">
          <cell r="AQ39" t="str">
            <v/>
          </cell>
        </row>
        <row r="40">
          <cell r="AQ40" t="str">
            <v/>
          </cell>
        </row>
        <row r="41">
          <cell r="AQ41" t="str">
            <v/>
          </cell>
        </row>
        <row r="42">
          <cell r="AQ42" t="str">
            <v/>
          </cell>
        </row>
        <row r="43">
          <cell r="AQ43" t="str">
            <v/>
          </cell>
        </row>
        <row r="44">
          <cell r="AQ44" t="str">
            <v/>
          </cell>
        </row>
        <row r="45">
          <cell r="AQ45" t="str">
            <v/>
          </cell>
        </row>
        <row r="46">
          <cell r="AQ46" t="str">
            <v/>
          </cell>
        </row>
        <row r="47">
          <cell r="AQ47" t="str">
            <v/>
          </cell>
        </row>
        <row r="48">
          <cell r="AQ48" t="str">
            <v/>
          </cell>
        </row>
        <row r="49">
          <cell r="AQ49" t="str">
            <v/>
          </cell>
        </row>
        <row r="50">
          <cell r="AQ50" t="str">
            <v/>
          </cell>
        </row>
        <row r="51">
          <cell r="AQ51" t="str">
            <v/>
          </cell>
        </row>
        <row r="52">
          <cell r="AQ52" t="str">
            <v/>
          </cell>
        </row>
        <row r="53">
          <cell r="AQ53" t="str">
            <v/>
          </cell>
        </row>
        <row r="54"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</row>
      </sheetData>
      <sheetData sheetId="2" refreshError="1">
        <row r="11">
          <cell r="AQ11">
            <v>10.25</v>
          </cell>
        </row>
        <row r="13">
          <cell r="AQ13" t="str">
            <v/>
          </cell>
        </row>
        <row r="14">
          <cell r="AQ14" t="str">
            <v/>
          </cell>
        </row>
        <row r="15">
          <cell r="AQ15" t="str">
            <v/>
          </cell>
        </row>
        <row r="16">
          <cell r="AQ16" t="str">
            <v/>
          </cell>
        </row>
        <row r="17">
          <cell r="AQ17" t="str">
            <v/>
          </cell>
        </row>
        <row r="18">
          <cell r="AQ18" t="str">
            <v/>
          </cell>
        </row>
        <row r="19">
          <cell r="AQ19" t="str">
            <v/>
          </cell>
        </row>
        <row r="20">
          <cell r="AQ20" t="str">
            <v/>
          </cell>
        </row>
        <row r="21">
          <cell r="AQ21" t="str">
            <v/>
          </cell>
        </row>
        <row r="22">
          <cell r="AQ22" t="str">
            <v/>
          </cell>
        </row>
        <row r="23">
          <cell r="AQ23" t="str">
            <v/>
          </cell>
        </row>
        <row r="24">
          <cell r="AQ24" t="str">
            <v/>
          </cell>
        </row>
        <row r="25">
          <cell r="AQ25" t="str">
            <v/>
          </cell>
        </row>
        <row r="26">
          <cell r="AQ26" t="str">
            <v/>
          </cell>
        </row>
        <row r="27">
          <cell r="AQ27" t="str">
            <v/>
          </cell>
        </row>
        <row r="28">
          <cell r="AQ28" t="str">
            <v/>
          </cell>
        </row>
        <row r="29">
          <cell r="AQ29" t="str">
            <v/>
          </cell>
        </row>
        <row r="30">
          <cell r="AQ30" t="str">
            <v/>
          </cell>
        </row>
        <row r="31">
          <cell r="AQ31" t="str">
            <v/>
          </cell>
        </row>
        <row r="32">
          <cell r="AQ32" t="str">
            <v/>
          </cell>
        </row>
        <row r="33">
          <cell r="AQ33" t="str">
            <v/>
          </cell>
        </row>
        <row r="34">
          <cell r="AQ34" t="str">
            <v/>
          </cell>
        </row>
        <row r="35">
          <cell r="AQ35" t="str">
            <v/>
          </cell>
        </row>
        <row r="36">
          <cell r="AQ36" t="str">
            <v/>
          </cell>
        </row>
        <row r="37">
          <cell r="AQ37" t="str">
            <v/>
          </cell>
        </row>
        <row r="38">
          <cell r="AQ38" t="str">
            <v/>
          </cell>
        </row>
        <row r="39">
          <cell r="AQ39" t="str">
            <v/>
          </cell>
        </row>
        <row r="40">
          <cell r="AQ40" t="str">
            <v/>
          </cell>
        </row>
        <row r="41">
          <cell r="AQ41" t="str">
            <v/>
          </cell>
        </row>
        <row r="42">
          <cell r="AQ42" t="str">
            <v/>
          </cell>
        </row>
        <row r="43">
          <cell r="AQ43" t="str">
            <v/>
          </cell>
        </row>
        <row r="44">
          <cell r="AQ44" t="str">
            <v/>
          </cell>
        </row>
        <row r="45">
          <cell r="AQ45" t="str">
            <v/>
          </cell>
        </row>
        <row r="46">
          <cell r="AQ46" t="str">
            <v/>
          </cell>
        </row>
        <row r="47">
          <cell r="AQ47" t="str">
            <v/>
          </cell>
        </row>
        <row r="48">
          <cell r="AQ48" t="str">
            <v/>
          </cell>
        </row>
        <row r="49">
          <cell r="AQ49" t="str">
            <v/>
          </cell>
        </row>
        <row r="50">
          <cell r="AQ50" t="str">
            <v/>
          </cell>
        </row>
        <row r="51">
          <cell r="AQ51" t="str">
            <v/>
          </cell>
        </row>
        <row r="52">
          <cell r="AQ52" t="str">
            <v/>
          </cell>
        </row>
        <row r="53">
          <cell r="AQ53" t="str">
            <v/>
          </cell>
        </row>
        <row r="54">
          <cell r="AQ54" t="str">
            <v/>
          </cell>
        </row>
        <row r="55">
          <cell r="AQ55" t="str">
            <v/>
          </cell>
        </row>
        <row r="56">
          <cell r="AQ56" t="str">
            <v/>
          </cell>
        </row>
        <row r="57">
          <cell r="AQ57" t="str">
            <v/>
          </cell>
        </row>
        <row r="58">
          <cell r="AQ58" t="str">
            <v/>
          </cell>
        </row>
        <row r="59">
          <cell r="AQ59" t="str">
            <v/>
          </cell>
        </row>
        <row r="60">
          <cell r="AQ60" t="str">
            <v/>
          </cell>
        </row>
        <row r="61">
          <cell r="AQ61" t="str">
            <v/>
          </cell>
        </row>
        <row r="62">
          <cell r="AQ62" t="str">
            <v/>
          </cell>
        </row>
        <row r="63">
          <cell r="AQ63" t="str">
            <v/>
          </cell>
        </row>
        <row r="64">
          <cell r="AQ64" t="str">
            <v/>
          </cell>
        </row>
        <row r="65">
          <cell r="AQ65" t="str">
            <v/>
          </cell>
        </row>
        <row r="66">
          <cell r="AQ66" t="str">
            <v/>
          </cell>
        </row>
        <row r="67">
          <cell r="AQ67" t="str">
            <v/>
          </cell>
        </row>
        <row r="68">
          <cell r="AQ68" t="str">
            <v/>
          </cell>
        </row>
        <row r="69">
          <cell r="AQ69" t="str">
            <v/>
          </cell>
        </row>
        <row r="70">
          <cell r="AQ70" t="str">
            <v/>
          </cell>
        </row>
        <row r="71">
          <cell r="AQ71" t="str">
            <v/>
          </cell>
        </row>
        <row r="72">
          <cell r="AQ72" t="str">
            <v/>
          </cell>
        </row>
        <row r="73">
          <cell r="AQ73" t="str">
            <v/>
          </cell>
        </row>
        <row r="121"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 t="str">
            <v/>
          </cell>
          <cell r="AO122" t="str">
            <v/>
          </cell>
          <cell r="AP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</row>
        <row r="124"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AN124" t="str">
            <v/>
          </cell>
          <cell r="AO124" t="str">
            <v/>
          </cell>
          <cell r="AP124" t="str">
            <v/>
          </cell>
        </row>
        <row r="125"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/>
          </cell>
          <cell r="AP125" t="str">
            <v/>
          </cell>
        </row>
        <row r="126"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/>
          </cell>
          <cell r="AP126" t="str">
            <v/>
          </cell>
        </row>
        <row r="127"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AN127" t="str">
            <v/>
          </cell>
          <cell r="AO127" t="str">
            <v/>
          </cell>
          <cell r="AP127" t="str">
            <v/>
          </cell>
        </row>
        <row r="128"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</row>
        <row r="129"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</row>
        <row r="130"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</row>
        <row r="131"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</row>
        <row r="132"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</row>
        <row r="133"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</row>
        <row r="134"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</row>
        <row r="135"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</row>
        <row r="136"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</row>
        <row r="137"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</row>
        <row r="138"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</row>
        <row r="139"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</row>
        <row r="140"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</row>
      </sheetData>
      <sheetData sheetId="3" refreshError="1">
        <row r="3">
          <cell r="C3">
            <v>0.25</v>
          </cell>
          <cell r="D3">
            <v>0.5</v>
          </cell>
          <cell r="E3">
            <v>0.75</v>
          </cell>
          <cell r="F3">
            <v>1</v>
          </cell>
          <cell r="G3">
            <v>1.25</v>
          </cell>
          <cell r="H3">
            <v>1.5</v>
          </cell>
          <cell r="I3">
            <v>1.75</v>
          </cell>
          <cell r="J3">
            <v>2</v>
          </cell>
          <cell r="K3">
            <v>2.25</v>
          </cell>
          <cell r="L3">
            <v>2.5</v>
          </cell>
          <cell r="M3">
            <v>2.75</v>
          </cell>
          <cell r="N3">
            <v>3</v>
          </cell>
          <cell r="O3">
            <v>3.25</v>
          </cell>
          <cell r="P3">
            <v>3.5</v>
          </cell>
          <cell r="Q3">
            <v>3.75</v>
          </cell>
          <cell r="R3">
            <v>4</v>
          </cell>
          <cell r="S3">
            <v>4.25</v>
          </cell>
          <cell r="T3">
            <v>4.5</v>
          </cell>
          <cell r="U3">
            <v>4.75</v>
          </cell>
          <cell r="V3">
            <v>5</v>
          </cell>
          <cell r="W3">
            <v>5.25</v>
          </cell>
          <cell r="X3">
            <v>5.5</v>
          </cell>
          <cell r="Y3">
            <v>5.75</v>
          </cell>
          <cell r="Z3">
            <v>6</v>
          </cell>
          <cell r="AA3">
            <v>6.25</v>
          </cell>
          <cell r="AB3">
            <v>6.5</v>
          </cell>
          <cell r="AC3">
            <v>6.75</v>
          </cell>
          <cell r="AD3">
            <v>7</v>
          </cell>
          <cell r="AE3">
            <v>7.25</v>
          </cell>
          <cell r="AF3">
            <v>7.5</v>
          </cell>
          <cell r="AG3">
            <v>7.75</v>
          </cell>
          <cell r="AH3">
            <v>8</v>
          </cell>
          <cell r="AI3">
            <v>8.25</v>
          </cell>
          <cell r="AJ3">
            <v>8.5</v>
          </cell>
          <cell r="AK3">
            <v>8.75</v>
          </cell>
          <cell r="AL3">
            <v>9</v>
          </cell>
          <cell r="AM3">
            <v>9.25</v>
          </cell>
          <cell r="AN3">
            <v>9.5</v>
          </cell>
          <cell r="AO3">
            <v>9.75</v>
          </cell>
          <cell r="AP3">
            <v>10</v>
          </cell>
        </row>
        <row r="4">
          <cell r="C4">
            <v>2.8588</v>
          </cell>
          <cell r="D4">
            <v>2.6486000000000001</v>
          </cell>
          <cell r="E4">
            <v>2.4929000000000001</v>
          </cell>
          <cell r="F4">
            <v>2.4319999999999999</v>
          </cell>
          <cell r="G4">
            <v>2.4491000000000001</v>
          </cell>
          <cell r="H4">
            <v>2.4937999999999998</v>
          </cell>
          <cell r="I4">
            <v>2.5560999999999998</v>
          </cell>
          <cell r="J4">
            <v>2.6259999999999999</v>
          </cell>
          <cell r="K4">
            <v>2.7252000000000001</v>
          </cell>
          <cell r="L4">
            <v>2.863</v>
          </cell>
          <cell r="M4">
            <v>3.0108000000000001</v>
          </cell>
          <cell r="N4">
            <v>3.14</v>
          </cell>
          <cell r="O4">
            <v>3.2471000000000001</v>
          </cell>
          <cell r="P4">
            <v>3.3473999999999999</v>
          </cell>
          <cell r="Q4">
            <v>3.4407999999999999</v>
          </cell>
          <cell r="R4">
            <v>3.5270000000000001</v>
          </cell>
          <cell r="S4">
            <v>3.6076000000000001</v>
          </cell>
          <cell r="T4">
            <v>3.6835</v>
          </cell>
          <cell r="U4">
            <v>3.7530999999999999</v>
          </cell>
          <cell r="V4">
            <v>3.8149999999999999</v>
          </cell>
          <cell r="W4">
            <v>3.8717000000000001</v>
          </cell>
          <cell r="X4">
            <v>3.9262000000000001</v>
          </cell>
          <cell r="Y4">
            <v>3.9782000000000002</v>
          </cell>
          <cell r="Z4">
            <v>4.0270999999999999</v>
          </cell>
          <cell r="AA4">
            <v>4.0724999999999998</v>
          </cell>
          <cell r="AB4">
            <v>4.1140999999999996</v>
          </cell>
          <cell r="AC4">
            <v>4.1513999999999998</v>
          </cell>
          <cell r="AD4">
            <v>4.1840000000000002</v>
          </cell>
          <cell r="AE4">
            <v>4.2138</v>
          </cell>
          <cell r="AF4">
            <v>4.2430000000000003</v>
          </cell>
          <cell r="AG4">
            <v>4.2713000000000001</v>
          </cell>
          <cell r="AH4">
            <v>4.2983000000000002</v>
          </cell>
          <cell r="AI4">
            <v>4.3239999999999998</v>
          </cell>
          <cell r="AJ4">
            <v>4.3479999999999999</v>
          </cell>
          <cell r="AK4">
            <v>4.37</v>
          </cell>
          <cell r="AL4">
            <v>4.3898999999999999</v>
          </cell>
          <cell r="AM4">
            <v>4.4071999999999996</v>
          </cell>
          <cell r="AN4">
            <v>4.4218999999999999</v>
          </cell>
          <cell r="AO4">
            <v>4.4336000000000002</v>
          </cell>
          <cell r="AP4">
            <v>4.4420000000000002</v>
          </cell>
        </row>
        <row r="6">
          <cell r="C6">
            <v>99.290371713364578</v>
          </cell>
          <cell r="D6">
            <v>98.689079066660071</v>
          </cell>
          <cell r="E6">
            <v>98.154419685789435</v>
          </cell>
          <cell r="F6">
            <v>97.606061215378347</v>
          </cell>
          <cell r="G6">
            <v>96.995350550714591</v>
          </cell>
          <cell r="H6">
            <v>96.339879901678174</v>
          </cell>
          <cell r="I6">
            <v>95.637296709875585</v>
          </cell>
          <cell r="J6">
            <v>94.895006986824185</v>
          </cell>
          <cell r="K6">
            <v>94.061320558334344</v>
          </cell>
          <cell r="L6">
            <v>93.094705308180167</v>
          </cell>
          <cell r="M6">
            <v>92.04539947614127</v>
          </cell>
          <cell r="N6">
            <v>90.989780427933141</v>
          </cell>
          <cell r="O6">
            <v>89.952247476658371</v>
          </cell>
          <cell r="P6">
            <v>88.897939030919417</v>
          </cell>
          <cell r="Q6">
            <v>87.832630237250271</v>
          </cell>
          <cell r="R6">
            <v>86.762778675540204</v>
          </cell>
          <cell r="S6">
            <v>85.687462729379121</v>
          </cell>
          <cell r="T6">
            <v>84.607215735752362</v>
          </cell>
          <cell r="U6">
            <v>83.53260243375243</v>
          </cell>
          <cell r="V6">
            <v>82.474405469545999</v>
          </cell>
          <cell r="W6">
            <v>81.425792726405945</v>
          </cell>
          <cell r="X6">
            <v>80.375408008688353</v>
          </cell>
          <cell r="Y6">
            <v>79.326550668973852</v>
          </cell>
          <cell r="Z6">
            <v>78.284286186310595</v>
          </cell>
          <cell r="AA6">
            <v>77.252939959372981</v>
          </cell>
          <cell r="AB6">
            <v>76.236470860635933</v>
          </cell>
          <cell r="AC6">
            <v>75.240141828451499</v>
          </cell>
          <cell r="AD6">
            <v>74.268856059265858</v>
          </cell>
          <cell r="AE6">
            <v>73.313270657745093</v>
          </cell>
          <cell r="AF6">
            <v>72.360775050462081</v>
          </cell>
          <cell r="AG6">
            <v>71.413851734169924</v>
          </cell>
          <cell r="AH6">
            <v>70.475835534419645</v>
          </cell>
          <cell r="AI6">
            <v>69.547498902757155</v>
          </cell>
          <cell r="AJ6">
            <v>68.632440219675246</v>
          </cell>
          <cell r="AK6">
            <v>67.73373565371017</v>
          </cell>
          <cell r="AL6">
            <v>66.853106194581031</v>
          </cell>
          <cell r="AM6">
            <v>65.995342106239747</v>
          </cell>
          <cell r="AN6">
            <v>65.161576297763546</v>
          </cell>
          <cell r="AO6">
            <v>64.356073843198374</v>
          </cell>
          <cell r="AP6">
            <v>63.582458839759326</v>
          </cell>
        </row>
        <row r="7">
          <cell r="C7" t="str">
            <v>NaN</v>
          </cell>
          <cell r="D7">
            <v>5.28E-2</v>
          </cell>
          <cell r="E7">
            <v>0.1313</v>
          </cell>
          <cell r="F7">
            <v>0.24010000000000001</v>
          </cell>
          <cell r="G7">
            <v>0.3826</v>
          </cell>
          <cell r="H7">
            <v>0.54049999999999998</v>
          </cell>
          <cell r="I7">
            <v>0.71060000000000001</v>
          </cell>
          <cell r="J7">
            <v>0.89319999999999999</v>
          </cell>
          <cell r="K7">
            <v>1.1094999999999999</v>
          </cell>
          <cell r="L7">
            <v>1.3729</v>
          </cell>
          <cell r="M7">
            <v>1.6636</v>
          </cell>
          <cell r="N7">
            <v>1.9501999999999999</v>
          </cell>
          <cell r="O7">
            <v>2.2235</v>
          </cell>
          <cell r="P7">
            <v>2.4973000000000001</v>
          </cell>
          <cell r="Q7">
            <v>2.7711000000000001</v>
          </cell>
          <cell r="R7">
            <v>3.0451000000000001</v>
          </cell>
          <cell r="S7">
            <v>3.3208000000000002</v>
          </cell>
          <cell r="T7">
            <v>3.5968</v>
          </cell>
          <cell r="U7">
            <v>3.87</v>
          </cell>
          <cell r="V7">
            <v>4.1369999999999996</v>
          </cell>
          <cell r="W7">
            <v>4.3998999999999997</v>
          </cell>
          <cell r="X7">
            <v>4.6622000000000003</v>
          </cell>
          <cell r="Y7">
            <v>4.9227999999999996</v>
          </cell>
          <cell r="Z7">
            <v>5.1805000000000003</v>
          </cell>
          <cell r="AA7">
            <v>5.4340000000000002</v>
          </cell>
          <cell r="AB7">
            <v>5.6820000000000004</v>
          </cell>
          <cell r="AC7">
            <v>5.9234</v>
          </cell>
          <cell r="AD7">
            <v>6.157</v>
          </cell>
          <cell r="AE7">
            <v>6.3853999999999997</v>
          </cell>
          <cell r="AF7">
            <v>6.6116000000000001</v>
          </cell>
          <cell r="AG7">
            <v>6.8352000000000004</v>
          </cell>
          <cell r="AH7">
            <v>7.0557999999999996</v>
          </cell>
          <cell r="AI7">
            <v>7.2729999999999997</v>
          </cell>
          <cell r="AJ7">
            <v>7.4866000000000001</v>
          </cell>
          <cell r="AK7">
            <v>7.6963999999999997</v>
          </cell>
          <cell r="AL7">
            <v>7.9023000000000003</v>
          </cell>
          <cell r="AM7">
            <v>8.1044</v>
          </cell>
          <cell r="AN7">
            <v>8.3027999999999995</v>
          </cell>
          <cell r="AO7">
            <v>8.4977</v>
          </cell>
          <cell r="AP7">
            <v>8.6896000000000004</v>
          </cell>
        </row>
      </sheetData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78"/>
  <sheetViews>
    <sheetView tabSelected="1" topLeftCell="A271" zoomScale="110" workbookViewId="0">
      <selection activeCell="J356" sqref="J356"/>
    </sheetView>
  </sheetViews>
  <sheetFormatPr baseColWidth="10" defaultColWidth="9" defaultRowHeight="14" x14ac:dyDescent="0.2"/>
  <cols>
    <col min="1" max="1" width="12" style="3" customWidth="1"/>
    <col min="2" max="2" width="10.33203125" style="3" customWidth="1"/>
    <col min="3" max="3" width="13.83203125" style="3" customWidth="1"/>
    <col min="4" max="6" width="9" style="3"/>
    <col min="7" max="7" width="10.1640625" style="3" customWidth="1"/>
    <col min="8" max="8" width="11.6640625" style="3" customWidth="1"/>
    <col min="9" max="10" width="9" style="3"/>
    <col min="11" max="11" width="10.83203125" style="3" customWidth="1"/>
    <col min="12" max="12" width="9.33203125" style="3" customWidth="1"/>
    <col min="13" max="13" width="9" style="3"/>
    <col min="14" max="14" width="10.33203125" style="3" customWidth="1"/>
    <col min="15" max="15" width="10.1640625" style="3" customWidth="1"/>
    <col min="16" max="16" width="13.5" style="3" customWidth="1"/>
    <col min="17" max="16384" width="9" style="3"/>
  </cols>
  <sheetData>
    <row r="1" spans="1:64" ht="16" x14ac:dyDescent="0.2">
      <c r="A1" s="1" t="s">
        <v>0</v>
      </c>
      <c r="B1" s="1"/>
      <c r="C1" s="50" t="s">
        <v>38</v>
      </c>
      <c r="D1" s="50"/>
      <c r="E1" s="50"/>
      <c r="F1" s="50"/>
      <c r="H1" s="4"/>
      <c r="I1" s="5"/>
    </row>
    <row r="2" spans="1:64" ht="15" thickBot="1" x14ac:dyDescent="0.25">
      <c r="I2" s="4"/>
    </row>
    <row r="3" spans="1:64" x14ac:dyDescent="0.2">
      <c r="B3" s="53" t="s">
        <v>43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</row>
    <row r="4" spans="1:64" x14ac:dyDescent="0.2">
      <c r="B4" s="56" t="s">
        <v>44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/>
    </row>
    <row r="5" spans="1:64" x14ac:dyDescent="0.2"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8"/>
    </row>
    <row r="6" spans="1:64" ht="15" thickBot="1" x14ac:dyDescent="0.25"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</row>
    <row r="7" spans="1:64" x14ac:dyDescent="0.2">
      <c r="A7" s="6"/>
      <c r="B7" s="6"/>
      <c r="C7" s="6"/>
      <c r="D7" s="6"/>
      <c r="I7" s="4"/>
    </row>
    <row r="8" spans="1:64" x14ac:dyDescent="0.2">
      <c r="B8" s="51" t="s">
        <v>1</v>
      </c>
      <c r="C8" s="51"/>
      <c r="E8" s="51" t="s">
        <v>2</v>
      </c>
      <c r="F8" s="51"/>
      <c r="K8" s="7"/>
    </row>
    <row r="9" spans="1:64" x14ac:dyDescent="0.2">
      <c r="B9" s="8" t="s">
        <v>3</v>
      </c>
      <c r="C9" s="9">
        <v>0.21419090865488735</v>
      </c>
      <c r="D9" s="10"/>
      <c r="E9" s="8" t="s">
        <v>4</v>
      </c>
      <c r="F9" s="11">
        <v>5.5</v>
      </c>
      <c r="G9" s="10"/>
      <c r="H9" s="8" t="s">
        <v>41</v>
      </c>
      <c r="I9" s="11">
        <v>0.5</v>
      </c>
      <c r="J9" s="10"/>
      <c r="K9" s="8" t="s">
        <v>42</v>
      </c>
      <c r="L9" s="38">
        <f>'Class 8'!B50</f>
        <v>77.433900000117063</v>
      </c>
      <c r="M9" s="10"/>
      <c r="N9" s="10" t="s">
        <v>5</v>
      </c>
      <c r="O9" s="12">
        <f>MAX(C15:V15)</f>
        <v>1.3705155711575477E-20</v>
      </c>
    </row>
    <row r="10" spans="1:64" x14ac:dyDescent="0.2">
      <c r="B10" s="8" t="s">
        <v>6</v>
      </c>
      <c r="C10" s="13">
        <f>-LN(S0/100)/h</f>
        <v>1.7400000000000013E-2</v>
      </c>
      <c r="D10" s="10"/>
      <c r="E10" s="8" t="s">
        <v>40</v>
      </c>
      <c r="F10" s="11">
        <v>0</v>
      </c>
      <c r="G10" s="10"/>
      <c r="H10" s="10"/>
      <c r="I10" s="10"/>
      <c r="J10" s="10"/>
      <c r="K10" s="10"/>
      <c r="L10" s="10"/>
      <c r="M10" s="10"/>
      <c r="N10" s="10"/>
      <c r="O10" s="10"/>
    </row>
    <row r="12" spans="1:64" x14ac:dyDescent="0.2">
      <c r="A12" s="50" t="s">
        <v>46</v>
      </c>
      <c r="B12" s="50"/>
      <c r="C12" s="50"/>
      <c r="D12" s="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64" x14ac:dyDescent="0.2">
      <c r="A13" s="64" t="s">
        <v>39</v>
      </c>
      <c r="B13" s="64"/>
      <c r="C13" s="65">
        <v>99.13377354877926</v>
      </c>
      <c r="D13" s="65">
        <v>97.892524294053601</v>
      </c>
      <c r="E13" s="65">
        <v>96.146222720807714</v>
      </c>
      <c r="F13" s="65">
        <v>94.101142324168421</v>
      </c>
      <c r="G13" s="65">
        <v>91.713554878470575</v>
      </c>
      <c r="H13" s="65">
        <v>89.225795588240828</v>
      </c>
      <c r="I13" s="65">
        <v>86.81419854428708</v>
      </c>
      <c r="J13" s="65">
        <v>84.501576077007542</v>
      </c>
      <c r="K13" s="65">
        <v>82.184784867039966</v>
      </c>
      <c r="L13" s="65">
        <v>79.77181016656742</v>
      </c>
      <c r="M13" s="65">
        <v>77.433899999999994</v>
      </c>
      <c r="N13" s="66"/>
      <c r="O13" s="66"/>
      <c r="P13" s="66"/>
      <c r="Q13" s="66"/>
      <c r="R13" s="66"/>
      <c r="S13" s="66"/>
      <c r="T13" s="66"/>
      <c r="U13" s="66"/>
      <c r="V13" s="66"/>
    </row>
    <row r="14" spans="1:64" x14ac:dyDescent="0.2">
      <c r="A14" s="15" t="s">
        <v>7</v>
      </c>
      <c r="B14" s="15"/>
      <c r="C14" s="16" t="str">
        <f t="shared" ref="C14:V14" si="0">IF(T=C17,$L$9,"")</f>
        <v/>
      </c>
      <c r="D14" s="16" t="str">
        <f t="shared" si="0"/>
        <v/>
      </c>
      <c r="E14" s="16" t="str">
        <f t="shared" si="0"/>
        <v/>
      </c>
      <c r="F14" s="16" t="str">
        <f t="shared" si="0"/>
        <v/>
      </c>
      <c r="G14" s="16" t="str">
        <f t="shared" si="0"/>
        <v/>
      </c>
      <c r="H14" s="16" t="str">
        <f t="shared" si="0"/>
        <v/>
      </c>
      <c r="I14" s="16" t="str">
        <f t="shared" si="0"/>
        <v/>
      </c>
      <c r="J14" s="16" t="str">
        <f t="shared" si="0"/>
        <v/>
      </c>
      <c r="K14" s="16" t="str">
        <f t="shared" si="0"/>
        <v/>
      </c>
      <c r="L14" s="16" t="str">
        <f t="shared" si="0"/>
        <v/>
      </c>
      <c r="M14" s="16">
        <f t="shared" si="0"/>
        <v>77.433900000117063</v>
      </c>
      <c r="N14" s="15" t="str">
        <f t="shared" si="0"/>
        <v/>
      </c>
      <c r="O14" s="15" t="str">
        <f t="shared" si="0"/>
        <v/>
      </c>
      <c r="P14" s="15" t="str">
        <f t="shared" si="0"/>
        <v/>
      </c>
      <c r="Q14" s="15" t="str">
        <f t="shared" si="0"/>
        <v/>
      </c>
      <c r="R14" s="15" t="str">
        <f t="shared" si="0"/>
        <v/>
      </c>
      <c r="S14" s="15" t="str">
        <f t="shared" si="0"/>
        <v/>
      </c>
      <c r="T14" s="15" t="str">
        <f t="shared" si="0"/>
        <v/>
      </c>
      <c r="U14" s="15" t="str">
        <f t="shared" si="0"/>
        <v/>
      </c>
      <c r="V14" s="15" t="str">
        <f t="shared" si="0"/>
        <v/>
      </c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 x14ac:dyDescent="0.2">
      <c r="A15" s="18" t="s">
        <v>8</v>
      </c>
      <c r="B15" s="18"/>
      <c r="C15" s="18" t="str">
        <f>IF(T=C17,(C13-C14)^2,"")</f>
        <v/>
      </c>
      <c r="D15" s="18" t="str">
        <f t="shared" ref="D15:V15" si="1">IF(T=D17,(D13-D14)^2,"")</f>
        <v/>
      </c>
      <c r="E15" s="18" t="str">
        <f t="shared" si="1"/>
        <v/>
      </c>
      <c r="F15" s="18" t="str">
        <f t="shared" si="1"/>
        <v/>
      </c>
      <c r="G15" s="18" t="str">
        <f t="shared" si="1"/>
        <v/>
      </c>
      <c r="H15" s="18" t="str">
        <f t="shared" si="1"/>
        <v/>
      </c>
      <c r="I15" s="18" t="str">
        <f t="shared" si="1"/>
        <v/>
      </c>
      <c r="J15" s="18" t="str">
        <f t="shared" si="1"/>
        <v/>
      </c>
      <c r="K15" s="18" t="str">
        <f>IF(T=K17,(K13-K14)^2,"")</f>
        <v/>
      </c>
      <c r="L15" s="19" t="str">
        <f>IF(T=L17,(L13-L14)^2,"")</f>
        <v/>
      </c>
      <c r="M15" s="18">
        <f t="shared" si="1"/>
        <v>1.3705155711575477E-20</v>
      </c>
      <c r="N15" s="18" t="str">
        <f t="shared" si="1"/>
        <v/>
      </c>
      <c r="O15" s="18" t="str">
        <f t="shared" si="1"/>
        <v/>
      </c>
      <c r="P15" s="18" t="str">
        <f t="shared" si="1"/>
        <v/>
      </c>
      <c r="Q15" s="18" t="str">
        <f t="shared" si="1"/>
        <v/>
      </c>
      <c r="R15" s="18" t="str">
        <f t="shared" si="1"/>
        <v/>
      </c>
      <c r="S15" s="18" t="str">
        <f t="shared" si="1"/>
        <v/>
      </c>
      <c r="T15" s="18" t="str">
        <f t="shared" si="1"/>
        <v/>
      </c>
      <c r="U15" s="18" t="str">
        <f t="shared" si="1"/>
        <v/>
      </c>
      <c r="V15" s="18" t="str">
        <f t="shared" si="1"/>
        <v/>
      </c>
    </row>
    <row r="16" spans="1:64" x14ac:dyDescent="0.2">
      <c r="A16" s="3" t="s">
        <v>45</v>
      </c>
      <c r="B16" s="31">
        <v>0.71818056256975449</v>
      </c>
      <c r="C16" s="31">
        <v>0.6916059138802777</v>
      </c>
      <c r="D16" s="31">
        <v>0.33482490319545877</v>
      </c>
      <c r="E16" s="31">
        <v>0.33791863679054707</v>
      </c>
      <c r="F16" s="31">
        <v>0.11818880769549255</v>
      </c>
      <c r="G16" s="31">
        <v>-2.2968174233393916E-2</v>
      </c>
      <c r="H16" s="31">
        <v>-4.3791874780951111E-2</v>
      </c>
      <c r="I16" s="31">
        <v>4.5499987185029199E-2</v>
      </c>
      <c r="J16" s="31">
        <v>0.12806302567919786</v>
      </c>
      <c r="K16" s="31">
        <v>-1.2609271784066125E-2</v>
      </c>
      <c r="L16" s="20"/>
      <c r="M16" s="20"/>
      <c r="N16" s="20"/>
      <c r="O16" s="20"/>
      <c r="P16" s="20"/>
      <c r="Q16" s="20"/>
      <c r="R16" s="20"/>
      <c r="S16" s="20"/>
      <c r="T16" s="20"/>
      <c r="U16" s="37"/>
      <c r="V16" s="37"/>
    </row>
    <row r="17" spans="1:62" x14ac:dyDescent="0.2">
      <c r="A17" s="3" t="s">
        <v>10</v>
      </c>
      <c r="B17" s="39">
        <f t="shared" ref="B17:V17" si="2">B18*h</f>
        <v>0</v>
      </c>
      <c r="C17" s="3">
        <f t="shared" si="2"/>
        <v>0.5</v>
      </c>
      <c r="D17" s="3">
        <f t="shared" si="2"/>
        <v>1</v>
      </c>
      <c r="E17" s="3">
        <f t="shared" si="2"/>
        <v>1.5</v>
      </c>
      <c r="F17" s="3">
        <f t="shared" si="2"/>
        <v>2</v>
      </c>
      <c r="G17" s="3">
        <f t="shared" si="2"/>
        <v>2.5</v>
      </c>
      <c r="H17" s="3">
        <f t="shared" si="2"/>
        <v>3</v>
      </c>
      <c r="I17" s="3">
        <f t="shared" si="2"/>
        <v>3.5</v>
      </c>
      <c r="J17" s="3">
        <f t="shared" si="2"/>
        <v>4</v>
      </c>
      <c r="K17" s="3">
        <f t="shared" si="2"/>
        <v>4.5</v>
      </c>
      <c r="L17" s="3">
        <f t="shared" si="2"/>
        <v>5</v>
      </c>
      <c r="M17" s="3">
        <f t="shared" si="2"/>
        <v>5.5</v>
      </c>
      <c r="N17" s="3">
        <f t="shared" si="2"/>
        <v>6</v>
      </c>
      <c r="O17" s="3">
        <f t="shared" si="2"/>
        <v>6.5</v>
      </c>
      <c r="P17" s="3">
        <f t="shared" si="2"/>
        <v>7</v>
      </c>
      <c r="Q17" s="3">
        <f t="shared" si="2"/>
        <v>7.5</v>
      </c>
      <c r="R17" s="3">
        <f t="shared" si="2"/>
        <v>8</v>
      </c>
      <c r="S17" s="3">
        <f t="shared" si="2"/>
        <v>8.5</v>
      </c>
      <c r="T17" s="3">
        <f t="shared" si="2"/>
        <v>9</v>
      </c>
      <c r="U17" s="3">
        <f t="shared" si="2"/>
        <v>9.5</v>
      </c>
      <c r="V17" s="3">
        <f t="shared" si="2"/>
        <v>10</v>
      </c>
    </row>
    <row r="18" spans="1:62" x14ac:dyDescent="0.2">
      <c r="A18" s="21" t="s">
        <v>47</v>
      </c>
      <c r="B18" s="22">
        <v>0</v>
      </c>
      <c r="C18" s="22">
        <f t="shared" ref="C18:V18" si="3">B18+1</f>
        <v>1</v>
      </c>
      <c r="D18" s="22">
        <f t="shared" si="3"/>
        <v>2</v>
      </c>
      <c r="E18" s="22">
        <f t="shared" si="3"/>
        <v>3</v>
      </c>
      <c r="F18" s="22">
        <f t="shared" si="3"/>
        <v>4</v>
      </c>
      <c r="G18" s="22">
        <f t="shared" si="3"/>
        <v>5</v>
      </c>
      <c r="H18" s="22">
        <f t="shared" si="3"/>
        <v>6</v>
      </c>
      <c r="I18" s="22">
        <f t="shared" si="3"/>
        <v>7</v>
      </c>
      <c r="J18" s="22">
        <f t="shared" si="3"/>
        <v>8</v>
      </c>
      <c r="K18" s="22">
        <f t="shared" si="3"/>
        <v>9</v>
      </c>
      <c r="L18" s="22">
        <f t="shared" si="3"/>
        <v>10</v>
      </c>
      <c r="M18" s="22">
        <f t="shared" si="3"/>
        <v>11</v>
      </c>
      <c r="N18" s="22">
        <f t="shared" si="3"/>
        <v>12</v>
      </c>
      <c r="O18" s="22">
        <f t="shared" si="3"/>
        <v>13</v>
      </c>
      <c r="P18" s="22">
        <f t="shared" si="3"/>
        <v>14</v>
      </c>
      <c r="Q18" s="22">
        <f t="shared" si="3"/>
        <v>15</v>
      </c>
      <c r="R18" s="22">
        <f t="shared" si="3"/>
        <v>16</v>
      </c>
      <c r="S18" s="22">
        <f t="shared" si="3"/>
        <v>17</v>
      </c>
      <c r="T18" s="22">
        <f t="shared" si="3"/>
        <v>18</v>
      </c>
      <c r="U18" s="22">
        <f t="shared" si="3"/>
        <v>19</v>
      </c>
      <c r="V18" s="22">
        <f t="shared" si="3"/>
        <v>20</v>
      </c>
    </row>
    <row r="19" spans="1:62" x14ac:dyDescent="0.2">
      <c r="A19" s="23">
        <v>0</v>
      </c>
      <c r="B19" s="24">
        <f>rr</f>
        <v>1.7400000000000013E-2</v>
      </c>
      <c r="C19" s="24">
        <f t="shared" ref="C19:V19" si="4">IF(C17&gt;T,"",B19*EXP(+B$16*h+sig*SQRT(h)))</f>
        <v>2.8991895676046691E-2</v>
      </c>
      <c r="D19" s="24">
        <f t="shared" si="4"/>
        <v>4.7668706405606033E-2</v>
      </c>
      <c r="E19" s="24">
        <f t="shared" si="4"/>
        <v>6.5571649349038683E-2</v>
      </c>
      <c r="F19" s="24">
        <f t="shared" si="4"/>
        <v>9.0338036041091432E-2</v>
      </c>
      <c r="G19" s="24">
        <f t="shared" si="4"/>
        <v>0.11150939396719639</v>
      </c>
      <c r="H19" s="24">
        <f t="shared" si="4"/>
        <v>0.12826271161425259</v>
      </c>
      <c r="I19" s="24">
        <f t="shared" si="4"/>
        <v>0.14600494655202556</v>
      </c>
      <c r="J19" s="24">
        <f t="shared" si="4"/>
        <v>0.17378976806384114</v>
      </c>
      <c r="K19" s="24">
        <f t="shared" si="4"/>
        <v>0.21558035046074048</v>
      </c>
      <c r="L19" s="24">
        <f t="shared" si="4"/>
        <v>0.24925710254499861</v>
      </c>
      <c r="M19" s="24">
        <f t="shared" si="4"/>
        <v>0.29001734979820609</v>
      </c>
      <c r="N19" s="24" t="str">
        <f t="shared" si="4"/>
        <v/>
      </c>
      <c r="O19" s="24" t="str">
        <f t="shared" si="4"/>
        <v/>
      </c>
      <c r="P19" s="24" t="str">
        <f t="shared" si="4"/>
        <v/>
      </c>
      <c r="Q19" s="24" t="str">
        <f t="shared" si="4"/>
        <v/>
      </c>
      <c r="R19" s="24" t="str">
        <f t="shared" si="4"/>
        <v/>
      </c>
      <c r="S19" s="24" t="str">
        <f t="shared" si="4"/>
        <v/>
      </c>
      <c r="T19" s="24" t="str">
        <f t="shared" si="4"/>
        <v/>
      </c>
      <c r="U19" s="24" t="str">
        <f t="shared" si="4"/>
        <v/>
      </c>
      <c r="V19" s="24" t="str">
        <f t="shared" si="4"/>
        <v/>
      </c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</row>
    <row r="20" spans="1:62" x14ac:dyDescent="0.2">
      <c r="A20" s="23">
        <f t="shared" ref="A20:A44" si="5">A19+1</f>
        <v>1</v>
      </c>
      <c r="B20" s="24" t="str">
        <f t="shared" ref="B20:V20" si="6">IF(B$17&gt;T,"",IF($A20&gt;B$18,"",A19*EXP(+A$16*h-sig*SQRT(h))))</f>
        <v/>
      </c>
      <c r="C20" s="24">
        <f t="shared" si="6"/>
        <v>2.1415279091941981E-2</v>
      </c>
      <c r="D20" s="24">
        <f t="shared" si="6"/>
        <v>3.521117290965281E-2</v>
      </c>
      <c r="E20" s="24">
        <f t="shared" si="6"/>
        <v>4.8435438200366047E-2</v>
      </c>
      <c r="F20" s="24">
        <f t="shared" si="6"/>
        <v>6.6729484544754275E-2</v>
      </c>
      <c r="G20" s="24">
        <f t="shared" si="6"/>
        <v>8.2368011387189438E-2</v>
      </c>
      <c r="H20" s="24">
        <f t="shared" si="6"/>
        <v>9.4743089482689391E-2</v>
      </c>
      <c r="I20" s="24">
        <f t="shared" si="6"/>
        <v>0.10784864550264753</v>
      </c>
      <c r="J20" s="24">
        <f t="shared" si="6"/>
        <v>0.12837230197009725</v>
      </c>
      <c r="K20" s="24">
        <f t="shared" si="6"/>
        <v>0.15924151436809222</v>
      </c>
      <c r="L20" s="24">
        <f t="shared" si="6"/>
        <v>0.18411732976330233</v>
      </c>
      <c r="M20" s="24">
        <f t="shared" si="6"/>
        <v>0.21422547034636841</v>
      </c>
      <c r="N20" s="24" t="str">
        <f t="shared" si="6"/>
        <v/>
      </c>
      <c r="O20" s="24" t="str">
        <f t="shared" si="6"/>
        <v/>
      </c>
      <c r="P20" s="24" t="str">
        <f t="shared" si="6"/>
        <v/>
      </c>
      <c r="Q20" s="24" t="str">
        <f t="shared" si="6"/>
        <v/>
      </c>
      <c r="R20" s="24" t="str">
        <f t="shared" si="6"/>
        <v/>
      </c>
      <c r="S20" s="24" t="str">
        <f t="shared" si="6"/>
        <v/>
      </c>
      <c r="T20" s="24" t="str">
        <f t="shared" si="6"/>
        <v/>
      </c>
      <c r="U20" s="24" t="str">
        <f t="shared" si="6"/>
        <v/>
      </c>
      <c r="V20" s="24" t="str">
        <f t="shared" si="6"/>
        <v/>
      </c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</row>
    <row r="21" spans="1:62" x14ac:dyDescent="0.2">
      <c r="A21" s="23">
        <f t="shared" si="5"/>
        <v>2</v>
      </c>
      <c r="B21" s="24" t="str">
        <f t="shared" ref="B21:V21" si="7">IF(B$17&gt;T,"",IF($A21&gt;B$18,"",A20*EXP(+A$16*h-sig*SQRT(h))))</f>
        <v/>
      </c>
      <c r="C21" s="24" t="str">
        <f t="shared" si="7"/>
        <v/>
      </c>
      <c r="D21" s="24">
        <f t="shared" si="7"/>
        <v>2.600923732068507E-2</v>
      </c>
      <c r="E21" s="24">
        <f t="shared" si="7"/>
        <v>3.5777530334394007E-2</v>
      </c>
      <c r="F21" s="24">
        <f t="shared" si="7"/>
        <v>4.9290689755344876E-2</v>
      </c>
      <c r="G21" s="24">
        <f t="shared" si="7"/>
        <v>6.0842311652021121E-2</v>
      </c>
      <c r="H21" s="24">
        <f t="shared" si="7"/>
        <v>6.9983340378151224E-2</v>
      </c>
      <c r="I21" s="24">
        <f t="shared" si="7"/>
        <v>7.9663947088334935E-2</v>
      </c>
      <c r="J21" s="24">
        <f t="shared" si="7"/>
        <v>9.4824039969074375E-2</v>
      </c>
      <c r="K21" s="24">
        <f t="shared" si="7"/>
        <v>0.11762602595296022</v>
      </c>
      <c r="L21" s="24">
        <f t="shared" si="7"/>
        <v>0.13600090337666007</v>
      </c>
      <c r="M21" s="24">
        <f t="shared" si="7"/>
        <v>0.15824071276099444</v>
      </c>
      <c r="N21" s="24" t="str">
        <f t="shared" si="7"/>
        <v/>
      </c>
      <c r="O21" s="24" t="str">
        <f t="shared" si="7"/>
        <v/>
      </c>
      <c r="P21" s="24" t="str">
        <f t="shared" si="7"/>
        <v/>
      </c>
      <c r="Q21" s="24" t="str">
        <f t="shared" si="7"/>
        <v/>
      </c>
      <c r="R21" s="24" t="str">
        <f t="shared" si="7"/>
        <v/>
      </c>
      <c r="S21" s="24" t="str">
        <f t="shared" si="7"/>
        <v/>
      </c>
      <c r="T21" s="24" t="str">
        <f t="shared" si="7"/>
        <v/>
      </c>
      <c r="U21" s="24" t="str">
        <f t="shared" si="7"/>
        <v/>
      </c>
      <c r="V21" s="24" t="str">
        <f t="shared" si="7"/>
        <v/>
      </c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</row>
    <row r="22" spans="1:62" x14ac:dyDescent="0.2">
      <c r="A22" s="23">
        <f t="shared" si="5"/>
        <v>3</v>
      </c>
      <c r="B22" s="24" t="str">
        <f t="shared" ref="B22:V22" si="8">IF(B$17&gt;T,"",IF($A22&gt;B$18,"",A21*EXP(+A$16*h-sig*SQRT(h))))</f>
        <v/>
      </c>
      <c r="C22" s="24" t="str">
        <f t="shared" si="8"/>
        <v/>
      </c>
      <c r="D22" s="24" t="str">
        <f t="shared" si="8"/>
        <v/>
      </c>
      <c r="E22" s="24">
        <f t="shared" si="8"/>
        <v>2.6427585346359261E-2</v>
      </c>
      <c r="F22" s="24">
        <f t="shared" si="8"/>
        <v>3.64092741481944E-2</v>
      </c>
      <c r="G22" s="24">
        <f t="shared" si="8"/>
        <v>4.4942045155862531E-2</v>
      </c>
      <c r="H22" s="24">
        <f t="shared" si="8"/>
        <v>5.1694196982873641E-2</v>
      </c>
      <c r="I22" s="24">
        <f t="shared" si="8"/>
        <v>5.8844915818040897E-2</v>
      </c>
      <c r="J22" s="24">
        <f t="shared" si="8"/>
        <v>7.0043135614652266E-2</v>
      </c>
      <c r="K22" s="24">
        <f t="shared" si="8"/>
        <v>8.688614923307221E-2</v>
      </c>
      <c r="L22" s="24">
        <f t="shared" si="8"/>
        <v>0.10045901568877869</v>
      </c>
      <c r="M22" s="24">
        <f t="shared" si="8"/>
        <v>0.11688676950794719</v>
      </c>
      <c r="N22" s="24" t="str">
        <f t="shared" si="8"/>
        <v/>
      </c>
      <c r="O22" s="24" t="str">
        <f t="shared" si="8"/>
        <v/>
      </c>
      <c r="P22" s="24" t="str">
        <f t="shared" si="8"/>
        <v/>
      </c>
      <c r="Q22" s="24" t="str">
        <f t="shared" si="8"/>
        <v/>
      </c>
      <c r="R22" s="24" t="str">
        <f t="shared" si="8"/>
        <v/>
      </c>
      <c r="S22" s="24" t="str">
        <f t="shared" si="8"/>
        <v/>
      </c>
      <c r="T22" s="24" t="str">
        <f t="shared" si="8"/>
        <v/>
      </c>
      <c r="U22" s="24" t="str">
        <f t="shared" si="8"/>
        <v/>
      </c>
      <c r="V22" s="24" t="str">
        <f t="shared" si="8"/>
        <v/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</row>
    <row r="23" spans="1:62" x14ac:dyDescent="0.2">
      <c r="A23" s="23">
        <f t="shared" si="5"/>
        <v>4</v>
      </c>
      <c r="B23" s="24" t="str">
        <f t="shared" ref="B23:V23" si="9">IF(B$17&gt;T,"",IF($A23&gt;B$18,"",A22*EXP(+A$16*h-sig*SQRT(h))))</f>
        <v/>
      </c>
      <c r="C23" s="24" t="str">
        <f t="shared" si="9"/>
        <v/>
      </c>
      <c r="D23" s="24" t="str">
        <f t="shared" si="9"/>
        <v/>
      </c>
      <c r="E23" s="24" t="str">
        <f t="shared" si="9"/>
        <v/>
      </c>
      <c r="F23" s="24">
        <f t="shared" si="9"/>
        <v>2.6894231965066604E-2</v>
      </c>
      <c r="G23" s="24">
        <f t="shared" si="9"/>
        <v>3.31970855141644E-2</v>
      </c>
      <c r="H23" s="24">
        <f t="shared" si="9"/>
        <v>3.8184659195525224E-2</v>
      </c>
      <c r="I23" s="24">
        <f t="shared" si="9"/>
        <v>4.3466640107509301E-2</v>
      </c>
      <c r="J23" s="24">
        <f t="shared" si="9"/>
        <v>5.1738365590968394E-2</v>
      </c>
      <c r="K23" s="24">
        <f t="shared" si="9"/>
        <v>6.417969890074067E-2</v>
      </c>
      <c r="L23" s="24">
        <f t="shared" si="9"/>
        <v>7.4205491159187648E-2</v>
      </c>
      <c r="M23" s="24">
        <f t="shared" si="9"/>
        <v>8.6340086869045721E-2</v>
      </c>
      <c r="N23" s="24" t="str">
        <f t="shared" si="9"/>
        <v/>
      </c>
      <c r="O23" s="24" t="str">
        <f t="shared" si="9"/>
        <v/>
      </c>
      <c r="P23" s="24" t="str">
        <f t="shared" si="9"/>
        <v/>
      </c>
      <c r="Q23" s="24" t="str">
        <f t="shared" si="9"/>
        <v/>
      </c>
      <c r="R23" s="24" t="str">
        <f t="shared" si="9"/>
        <v/>
      </c>
      <c r="S23" s="24" t="str">
        <f t="shared" si="9"/>
        <v/>
      </c>
      <c r="T23" s="24" t="str">
        <f t="shared" si="9"/>
        <v/>
      </c>
      <c r="U23" s="24" t="str">
        <f t="shared" si="9"/>
        <v/>
      </c>
      <c r="V23" s="24" t="str">
        <f t="shared" si="9"/>
        <v/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</row>
    <row r="24" spans="1:62" x14ac:dyDescent="0.2">
      <c r="A24" s="23">
        <f t="shared" si="5"/>
        <v>5</v>
      </c>
      <c r="B24" s="24" t="str">
        <f t="shared" ref="B24:V24" si="10">IF(B$17&gt;T,"",IF($A24&gt;B$18,"",A23*EXP(+A$16*h-sig*SQRT(h))))</f>
        <v/>
      </c>
      <c r="C24" s="24" t="str">
        <f t="shared" si="10"/>
        <v/>
      </c>
      <c r="D24" s="24" t="str">
        <f t="shared" si="10"/>
        <v/>
      </c>
      <c r="E24" s="24" t="str">
        <f t="shared" si="10"/>
        <v/>
      </c>
      <c r="F24" s="24" t="str">
        <f t="shared" si="10"/>
        <v/>
      </c>
      <c r="G24" s="24">
        <f t="shared" si="10"/>
        <v>2.4521502811293089E-2</v>
      </c>
      <c r="H24" s="24">
        <f t="shared" si="10"/>
        <v>2.8205645565235665E-2</v>
      </c>
      <c r="I24" s="24">
        <f t="shared" si="10"/>
        <v>3.2107256437887428E-2</v>
      </c>
      <c r="J24" s="24">
        <f t="shared" si="10"/>
        <v>3.8217284970673573E-2</v>
      </c>
      <c r="K24" s="24">
        <f t="shared" si="10"/>
        <v>4.740725406002768E-2</v>
      </c>
      <c r="L24" s="24">
        <f t="shared" si="10"/>
        <v>5.4812949145701714E-2</v>
      </c>
      <c r="M24" s="24">
        <f t="shared" si="10"/>
        <v>6.377634211241949E-2</v>
      </c>
      <c r="N24" s="24" t="str">
        <f t="shared" si="10"/>
        <v/>
      </c>
      <c r="O24" s="24" t="str">
        <f t="shared" si="10"/>
        <v/>
      </c>
      <c r="P24" s="24" t="str">
        <f t="shared" si="10"/>
        <v/>
      </c>
      <c r="Q24" s="24" t="str">
        <f t="shared" si="10"/>
        <v/>
      </c>
      <c r="R24" s="24" t="str">
        <f t="shared" si="10"/>
        <v/>
      </c>
      <c r="S24" s="24" t="str">
        <f t="shared" si="10"/>
        <v/>
      </c>
      <c r="T24" s="24" t="str">
        <f t="shared" si="10"/>
        <v/>
      </c>
      <c r="U24" s="24" t="str">
        <f t="shared" si="10"/>
        <v/>
      </c>
      <c r="V24" s="24" t="str">
        <f t="shared" si="10"/>
        <v/>
      </c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</row>
    <row r="25" spans="1:62" x14ac:dyDescent="0.2">
      <c r="A25" s="23">
        <f t="shared" si="5"/>
        <v>6</v>
      </c>
      <c r="B25" s="24" t="str">
        <f t="shared" ref="B25:V25" si="11">IF(B$17&gt;T,"",IF($A25&gt;B$18,"",A24*EXP(+A$16*h-sig*SQRT(h))))</f>
        <v/>
      </c>
      <c r="C25" s="24" t="str">
        <f t="shared" si="11"/>
        <v/>
      </c>
      <c r="D25" s="24" t="str">
        <f t="shared" si="11"/>
        <v/>
      </c>
      <c r="E25" s="24" t="str">
        <f t="shared" si="11"/>
        <v/>
      </c>
      <c r="F25" s="24" t="str">
        <f t="shared" si="11"/>
        <v/>
      </c>
      <c r="G25" s="24" t="str">
        <f t="shared" si="11"/>
        <v/>
      </c>
      <c r="H25" s="24">
        <f t="shared" si="11"/>
        <v>2.0834504183421601E-2</v>
      </c>
      <c r="I25" s="24">
        <f t="shared" si="11"/>
        <v>2.3716484950723607E-2</v>
      </c>
      <c r="J25" s="24">
        <f t="shared" si="11"/>
        <v>2.8229745061460407E-2</v>
      </c>
      <c r="K25" s="24">
        <f t="shared" si="11"/>
        <v>3.5018047388908409E-2</v>
      </c>
      <c r="L25" s="24">
        <f t="shared" si="11"/>
        <v>4.048837016123287E-2</v>
      </c>
      <c r="M25" s="24">
        <f t="shared" si="11"/>
        <v>4.7109308789664954E-2</v>
      </c>
      <c r="N25" s="24" t="str">
        <f t="shared" si="11"/>
        <v/>
      </c>
      <c r="O25" s="24" t="str">
        <f t="shared" si="11"/>
        <v/>
      </c>
      <c r="P25" s="24" t="str">
        <f t="shared" si="11"/>
        <v/>
      </c>
      <c r="Q25" s="24" t="str">
        <f t="shared" si="11"/>
        <v/>
      </c>
      <c r="R25" s="24" t="str">
        <f t="shared" si="11"/>
        <v/>
      </c>
      <c r="S25" s="24" t="str">
        <f t="shared" si="11"/>
        <v/>
      </c>
      <c r="T25" s="24" t="str">
        <f t="shared" si="11"/>
        <v/>
      </c>
      <c r="U25" s="24" t="str">
        <f t="shared" si="11"/>
        <v/>
      </c>
      <c r="V25" s="24" t="str">
        <f t="shared" si="11"/>
        <v/>
      </c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</row>
    <row r="26" spans="1:62" x14ac:dyDescent="0.2">
      <c r="A26" s="23">
        <f t="shared" si="5"/>
        <v>7</v>
      </c>
      <c r="B26" s="24" t="str">
        <f t="shared" ref="B26:AG26" si="12">IF(B$17&gt;T,"",IF($A26&gt;B$18,"",A25*EXP(+A$16*h-sig*SQRT(h))))</f>
        <v/>
      </c>
      <c r="C26" s="24" t="str">
        <f t="shared" si="12"/>
        <v/>
      </c>
      <c r="D26" s="24" t="str">
        <f t="shared" si="12"/>
        <v/>
      </c>
      <c r="E26" s="24" t="str">
        <f t="shared" si="12"/>
        <v/>
      </c>
      <c r="F26" s="24" t="str">
        <f t="shared" si="12"/>
        <v/>
      </c>
      <c r="G26" s="24" t="str">
        <f t="shared" si="12"/>
        <v/>
      </c>
      <c r="H26" s="24" t="str">
        <f t="shared" si="12"/>
        <v/>
      </c>
      <c r="I26" s="24">
        <f t="shared" si="12"/>
        <v>1.7518521381794792E-2</v>
      </c>
      <c r="J26" s="24">
        <f t="shared" si="12"/>
        <v>2.0852305621568135E-2</v>
      </c>
      <c r="K26" s="24">
        <f t="shared" si="12"/>
        <v>2.5866582387984866E-2</v>
      </c>
      <c r="L26" s="24">
        <f t="shared" si="12"/>
        <v>2.9907314674046531E-2</v>
      </c>
      <c r="M26" s="24">
        <f t="shared" si="12"/>
        <v>3.4797965846458154E-2</v>
      </c>
      <c r="N26" s="24" t="str">
        <f t="shared" si="12"/>
        <v/>
      </c>
      <c r="O26" s="24" t="str">
        <f t="shared" si="12"/>
        <v/>
      </c>
      <c r="P26" s="24" t="str">
        <f t="shared" si="12"/>
        <v/>
      </c>
      <c r="Q26" s="24" t="str">
        <f t="shared" si="12"/>
        <v/>
      </c>
      <c r="R26" s="24" t="str">
        <f t="shared" si="12"/>
        <v/>
      </c>
      <c r="S26" s="24" t="str">
        <f t="shared" si="12"/>
        <v/>
      </c>
      <c r="T26" s="24" t="str">
        <f t="shared" si="12"/>
        <v/>
      </c>
      <c r="U26" s="24" t="str">
        <f t="shared" si="12"/>
        <v/>
      </c>
      <c r="V26" s="24" t="str">
        <f t="shared" si="12"/>
        <v/>
      </c>
      <c r="W26" s="24" t="str">
        <f t="shared" si="12"/>
        <v/>
      </c>
      <c r="X26" s="24" t="str">
        <f t="shared" si="12"/>
        <v/>
      </c>
      <c r="Y26" s="24" t="str">
        <f t="shared" si="12"/>
        <v/>
      </c>
      <c r="Z26" s="24" t="str">
        <f t="shared" si="12"/>
        <v/>
      </c>
      <c r="AA26" s="24" t="str">
        <f t="shared" si="12"/>
        <v/>
      </c>
      <c r="AB26" s="24" t="str">
        <f t="shared" si="12"/>
        <v/>
      </c>
      <c r="AC26" s="24" t="str">
        <f t="shared" si="12"/>
        <v/>
      </c>
      <c r="AD26" s="24" t="str">
        <f t="shared" si="12"/>
        <v/>
      </c>
      <c r="AE26" s="24" t="str">
        <f t="shared" si="12"/>
        <v/>
      </c>
      <c r="AF26" s="24" t="str">
        <f t="shared" si="12"/>
        <v/>
      </c>
      <c r="AG26" s="24" t="str">
        <f t="shared" si="12"/>
        <v/>
      </c>
      <c r="AH26" s="24" t="str">
        <f t="shared" ref="AH26:BJ26" si="13">IF(AH$17&gt;T,"",IF($A26&gt;AH$18,"",AG25*EXP(+AG$16*h-sig*SQRT(h))))</f>
        <v/>
      </c>
      <c r="AI26" s="24" t="str">
        <f t="shared" si="13"/>
        <v/>
      </c>
      <c r="AJ26" s="24" t="str">
        <f t="shared" si="13"/>
        <v/>
      </c>
      <c r="AK26" s="24" t="str">
        <f t="shared" si="13"/>
        <v/>
      </c>
      <c r="AL26" s="24" t="str">
        <f t="shared" si="13"/>
        <v/>
      </c>
      <c r="AM26" s="24" t="str">
        <f t="shared" si="13"/>
        <v/>
      </c>
      <c r="AN26" s="24" t="str">
        <f t="shared" si="13"/>
        <v/>
      </c>
      <c r="AO26" s="24" t="str">
        <f t="shared" si="13"/>
        <v/>
      </c>
      <c r="AP26" s="24" t="str">
        <f t="shared" si="13"/>
        <v/>
      </c>
      <c r="AQ26" s="24" t="str">
        <f t="shared" si="13"/>
        <v/>
      </c>
      <c r="AR26" s="24" t="str">
        <f t="shared" si="13"/>
        <v/>
      </c>
      <c r="AS26" s="24" t="str">
        <f t="shared" si="13"/>
        <v/>
      </c>
      <c r="AT26" s="24" t="str">
        <f t="shared" si="13"/>
        <v/>
      </c>
      <c r="AU26" s="24" t="str">
        <f t="shared" si="13"/>
        <v/>
      </c>
      <c r="AV26" s="24" t="str">
        <f t="shared" si="13"/>
        <v/>
      </c>
      <c r="AW26" s="24" t="str">
        <f t="shared" si="13"/>
        <v/>
      </c>
      <c r="AX26" s="24" t="str">
        <f t="shared" si="13"/>
        <v/>
      </c>
      <c r="AY26" s="24" t="str">
        <f t="shared" si="13"/>
        <v/>
      </c>
      <c r="AZ26" s="24" t="str">
        <f t="shared" si="13"/>
        <v/>
      </c>
      <c r="BA26" s="24" t="str">
        <f t="shared" si="13"/>
        <v/>
      </c>
      <c r="BB26" s="24" t="str">
        <f t="shared" si="13"/>
        <v/>
      </c>
      <c r="BC26" s="24" t="str">
        <f t="shared" si="13"/>
        <v/>
      </c>
      <c r="BD26" s="24" t="str">
        <f t="shared" si="13"/>
        <v/>
      </c>
      <c r="BE26" s="24" t="str">
        <f t="shared" si="13"/>
        <v/>
      </c>
      <c r="BF26" s="24" t="str">
        <f t="shared" si="13"/>
        <v/>
      </c>
      <c r="BG26" s="24" t="str">
        <f t="shared" si="13"/>
        <v/>
      </c>
      <c r="BH26" s="24" t="str">
        <f t="shared" si="13"/>
        <v/>
      </c>
      <c r="BI26" s="24" t="str">
        <f t="shared" si="13"/>
        <v/>
      </c>
      <c r="BJ26" s="24" t="str">
        <f t="shared" si="13"/>
        <v/>
      </c>
    </row>
    <row r="27" spans="1:62" x14ac:dyDescent="0.2">
      <c r="A27" s="23">
        <f t="shared" si="5"/>
        <v>8</v>
      </c>
      <c r="B27" s="24" t="str">
        <f t="shared" ref="B27:AG27" si="14">IF(B$17&gt;T,"",IF($A27&gt;B$18,"",A26*EXP(+A$16*h-sig*SQRT(h))))</f>
        <v/>
      </c>
      <c r="C27" s="24" t="str">
        <f t="shared" si="14"/>
        <v/>
      </c>
      <c r="D27" s="24" t="str">
        <f t="shared" si="14"/>
        <v/>
      </c>
      <c r="E27" s="24" t="str">
        <f t="shared" si="14"/>
        <v/>
      </c>
      <c r="F27" s="24" t="str">
        <f t="shared" si="14"/>
        <v/>
      </c>
      <c r="G27" s="24" t="str">
        <f t="shared" si="14"/>
        <v/>
      </c>
      <c r="H27" s="24" t="str">
        <f t="shared" si="14"/>
        <v/>
      </c>
      <c r="I27" s="24" t="str">
        <f t="shared" si="14"/>
        <v/>
      </c>
      <c r="J27" s="24">
        <f t="shared" si="14"/>
        <v>1.5402854286803389E-2</v>
      </c>
      <c r="K27" s="24">
        <f t="shared" si="14"/>
        <v>1.9106721657082812E-2</v>
      </c>
      <c r="L27" s="24">
        <f t="shared" si="14"/>
        <v>2.2091466449515481E-2</v>
      </c>
      <c r="M27" s="24">
        <f t="shared" si="14"/>
        <v>2.5704016003667614E-2</v>
      </c>
      <c r="N27" s="24" t="str">
        <f t="shared" si="14"/>
        <v/>
      </c>
      <c r="O27" s="24" t="str">
        <f t="shared" si="14"/>
        <v/>
      </c>
      <c r="P27" s="24" t="str">
        <f t="shared" si="14"/>
        <v/>
      </c>
      <c r="Q27" s="24" t="str">
        <f t="shared" si="14"/>
        <v/>
      </c>
      <c r="R27" s="24" t="str">
        <f t="shared" si="14"/>
        <v/>
      </c>
      <c r="S27" s="24" t="str">
        <f t="shared" si="14"/>
        <v/>
      </c>
      <c r="T27" s="24" t="str">
        <f t="shared" si="14"/>
        <v/>
      </c>
      <c r="U27" s="24" t="str">
        <f t="shared" si="14"/>
        <v/>
      </c>
      <c r="V27" s="24" t="str">
        <f t="shared" si="14"/>
        <v/>
      </c>
      <c r="W27" s="24" t="str">
        <f t="shared" si="14"/>
        <v/>
      </c>
      <c r="X27" s="24" t="str">
        <f t="shared" si="14"/>
        <v/>
      </c>
      <c r="Y27" s="24" t="str">
        <f t="shared" si="14"/>
        <v/>
      </c>
      <c r="Z27" s="24" t="str">
        <f t="shared" si="14"/>
        <v/>
      </c>
      <c r="AA27" s="24" t="str">
        <f t="shared" si="14"/>
        <v/>
      </c>
      <c r="AB27" s="24" t="str">
        <f t="shared" si="14"/>
        <v/>
      </c>
      <c r="AC27" s="24" t="str">
        <f t="shared" si="14"/>
        <v/>
      </c>
      <c r="AD27" s="24" t="str">
        <f t="shared" si="14"/>
        <v/>
      </c>
      <c r="AE27" s="24" t="str">
        <f t="shared" si="14"/>
        <v/>
      </c>
      <c r="AF27" s="24" t="str">
        <f t="shared" si="14"/>
        <v/>
      </c>
      <c r="AG27" s="24" t="str">
        <f t="shared" si="14"/>
        <v/>
      </c>
      <c r="AH27" s="24" t="str">
        <f t="shared" ref="AH27:BJ27" si="15">IF(AH$17&gt;T,"",IF($A27&gt;AH$18,"",AG26*EXP(+AG$16*h-sig*SQRT(h))))</f>
        <v/>
      </c>
      <c r="AI27" s="24" t="str">
        <f t="shared" si="15"/>
        <v/>
      </c>
      <c r="AJ27" s="24" t="str">
        <f t="shared" si="15"/>
        <v/>
      </c>
      <c r="AK27" s="24" t="str">
        <f t="shared" si="15"/>
        <v/>
      </c>
      <c r="AL27" s="24" t="str">
        <f t="shared" si="15"/>
        <v/>
      </c>
      <c r="AM27" s="24" t="str">
        <f t="shared" si="15"/>
        <v/>
      </c>
      <c r="AN27" s="24" t="str">
        <f t="shared" si="15"/>
        <v/>
      </c>
      <c r="AO27" s="24" t="str">
        <f t="shared" si="15"/>
        <v/>
      </c>
      <c r="AP27" s="24" t="str">
        <f t="shared" si="15"/>
        <v/>
      </c>
      <c r="AQ27" s="24" t="str">
        <f t="shared" si="15"/>
        <v/>
      </c>
      <c r="AR27" s="24" t="str">
        <f t="shared" si="15"/>
        <v/>
      </c>
      <c r="AS27" s="24" t="str">
        <f t="shared" si="15"/>
        <v/>
      </c>
      <c r="AT27" s="24" t="str">
        <f t="shared" si="15"/>
        <v/>
      </c>
      <c r="AU27" s="24" t="str">
        <f t="shared" si="15"/>
        <v/>
      </c>
      <c r="AV27" s="24" t="str">
        <f t="shared" si="15"/>
        <v/>
      </c>
      <c r="AW27" s="24" t="str">
        <f t="shared" si="15"/>
        <v/>
      </c>
      <c r="AX27" s="24" t="str">
        <f t="shared" si="15"/>
        <v/>
      </c>
      <c r="AY27" s="24" t="str">
        <f t="shared" si="15"/>
        <v/>
      </c>
      <c r="AZ27" s="24" t="str">
        <f t="shared" si="15"/>
        <v/>
      </c>
      <c r="BA27" s="24" t="str">
        <f t="shared" si="15"/>
        <v/>
      </c>
      <c r="BB27" s="24" t="str">
        <f t="shared" si="15"/>
        <v/>
      </c>
      <c r="BC27" s="24" t="str">
        <f t="shared" si="15"/>
        <v/>
      </c>
      <c r="BD27" s="24" t="str">
        <f t="shared" si="15"/>
        <v/>
      </c>
      <c r="BE27" s="24" t="str">
        <f t="shared" si="15"/>
        <v/>
      </c>
      <c r="BF27" s="24" t="str">
        <f t="shared" si="15"/>
        <v/>
      </c>
      <c r="BG27" s="24" t="str">
        <f t="shared" si="15"/>
        <v/>
      </c>
      <c r="BH27" s="24" t="str">
        <f t="shared" si="15"/>
        <v/>
      </c>
      <c r="BI27" s="24" t="str">
        <f t="shared" si="15"/>
        <v/>
      </c>
      <c r="BJ27" s="24" t="str">
        <f t="shared" si="15"/>
        <v/>
      </c>
    </row>
    <row r="28" spans="1:62" x14ac:dyDescent="0.2">
      <c r="A28" s="23">
        <f t="shared" si="5"/>
        <v>9</v>
      </c>
      <c r="B28" s="24" t="str">
        <f t="shared" ref="B28:AG28" si="16">IF(B$17&gt;T,"",IF($A28&gt;B$18,"",A27*EXP(+A$16*h-sig*SQRT(h))))</f>
        <v/>
      </c>
      <c r="C28" s="24" t="str">
        <f t="shared" si="16"/>
        <v/>
      </c>
      <c r="D28" s="24" t="str">
        <f t="shared" si="16"/>
        <v/>
      </c>
      <c r="E28" s="24" t="str">
        <f t="shared" si="16"/>
        <v/>
      </c>
      <c r="F28" s="24" t="str">
        <f t="shared" si="16"/>
        <v/>
      </c>
      <c r="G28" s="24" t="str">
        <f t="shared" si="16"/>
        <v/>
      </c>
      <c r="H28" s="24" t="str">
        <f t="shared" si="16"/>
        <v/>
      </c>
      <c r="I28" s="24" t="str">
        <f t="shared" si="16"/>
        <v/>
      </c>
      <c r="J28" s="24" t="str">
        <f t="shared" si="16"/>
        <v/>
      </c>
      <c r="K28" s="24">
        <f t="shared" si="16"/>
        <v>1.4113453683421763E-2</v>
      </c>
      <c r="L28" s="24">
        <f t="shared" si="16"/>
        <v>1.631817818513747E-2</v>
      </c>
      <c r="M28" s="24">
        <f t="shared" si="16"/>
        <v>1.8986639668308342E-2</v>
      </c>
      <c r="N28" s="24" t="str">
        <f t="shared" si="16"/>
        <v/>
      </c>
      <c r="O28" s="24" t="str">
        <f t="shared" si="16"/>
        <v/>
      </c>
      <c r="P28" s="24" t="str">
        <f t="shared" si="16"/>
        <v/>
      </c>
      <c r="Q28" s="24" t="str">
        <f t="shared" si="16"/>
        <v/>
      </c>
      <c r="R28" s="24" t="str">
        <f t="shared" si="16"/>
        <v/>
      </c>
      <c r="S28" s="24" t="str">
        <f t="shared" si="16"/>
        <v/>
      </c>
      <c r="T28" s="24" t="str">
        <f t="shared" si="16"/>
        <v/>
      </c>
      <c r="U28" s="24" t="str">
        <f t="shared" si="16"/>
        <v/>
      </c>
      <c r="V28" s="24" t="str">
        <f t="shared" si="16"/>
        <v/>
      </c>
      <c r="W28" s="24" t="str">
        <f t="shared" si="16"/>
        <v/>
      </c>
      <c r="X28" s="24" t="str">
        <f t="shared" si="16"/>
        <v/>
      </c>
      <c r="Y28" s="24" t="str">
        <f t="shared" si="16"/>
        <v/>
      </c>
      <c r="Z28" s="24" t="str">
        <f t="shared" si="16"/>
        <v/>
      </c>
      <c r="AA28" s="24" t="str">
        <f t="shared" si="16"/>
        <v/>
      </c>
      <c r="AB28" s="24" t="str">
        <f t="shared" si="16"/>
        <v/>
      </c>
      <c r="AC28" s="24" t="str">
        <f t="shared" si="16"/>
        <v/>
      </c>
      <c r="AD28" s="24" t="str">
        <f t="shared" si="16"/>
        <v/>
      </c>
      <c r="AE28" s="24" t="str">
        <f t="shared" si="16"/>
        <v/>
      </c>
      <c r="AF28" s="24" t="str">
        <f t="shared" si="16"/>
        <v/>
      </c>
      <c r="AG28" s="24" t="str">
        <f t="shared" si="16"/>
        <v/>
      </c>
      <c r="AH28" s="24" t="str">
        <f t="shared" ref="AH28:BJ28" si="17">IF(AH$17&gt;T,"",IF($A28&gt;AH$18,"",AG27*EXP(+AG$16*h-sig*SQRT(h))))</f>
        <v/>
      </c>
      <c r="AI28" s="24" t="str">
        <f t="shared" si="17"/>
        <v/>
      </c>
      <c r="AJ28" s="24" t="str">
        <f t="shared" si="17"/>
        <v/>
      </c>
      <c r="AK28" s="24" t="str">
        <f t="shared" si="17"/>
        <v/>
      </c>
      <c r="AL28" s="24" t="str">
        <f t="shared" si="17"/>
        <v/>
      </c>
      <c r="AM28" s="24" t="str">
        <f t="shared" si="17"/>
        <v/>
      </c>
      <c r="AN28" s="24" t="str">
        <f t="shared" si="17"/>
        <v/>
      </c>
      <c r="AO28" s="24" t="str">
        <f t="shared" si="17"/>
        <v/>
      </c>
      <c r="AP28" s="24" t="str">
        <f t="shared" si="17"/>
        <v/>
      </c>
      <c r="AQ28" s="24" t="str">
        <f t="shared" si="17"/>
        <v/>
      </c>
      <c r="AR28" s="24" t="str">
        <f t="shared" si="17"/>
        <v/>
      </c>
      <c r="AS28" s="24" t="str">
        <f t="shared" si="17"/>
        <v/>
      </c>
      <c r="AT28" s="24" t="str">
        <f t="shared" si="17"/>
        <v/>
      </c>
      <c r="AU28" s="24" t="str">
        <f t="shared" si="17"/>
        <v/>
      </c>
      <c r="AV28" s="24" t="str">
        <f t="shared" si="17"/>
        <v/>
      </c>
      <c r="AW28" s="24" t="str">
        <f t="shared" si="17"/>
        <v/>
      </c>
      <c r="AX28" s="24" t="str">
        <f t="shared" si="17"/>
        <v/>
      </c>
      <c r="AY28" s="24" t="str">
        <f t="shared" si="17"/>
        <v/>
      </c>
      <c r="AZ28" s="24" t="str">
        <f t="shared" si="17"/>
        <v/>
      </c>
      <c r="BA28" s="24" t="str">
        <f t="shared" si="17"/>
        <v/>
      </c>
      <c r="BB28" s="24" t="str">
        <f t="shared" si="17"/>
        <v/>
      </c>
      <c r="BC28" s="24" t="str">
        <f t="shared" si="17"/>
        <v/>
      </c>
      <c r="BD28" s="24" t="str">
        <f t="shared" si="17"/>
        <v/>
      </c>
      <c r="BE28" s="24" t="str">
        <f t="shared" si="17"/>
        <v/>
      </c>
      <c r="BF28" s="24" t="str">
        <f t="shared" si="17"/>
        <v/>
      </c>
      <c r="BG28" s="24" t="str">
        <f t="shared" si="17"/>
        <v/>
      </c>
      <c r="BH28" s="24" t="str">
        <f t="shared" si="17"/>
        <v/>
      </c>
      <c r="BI28" s="24" t="str">
        <f t="shared" si="17"/>
        <v/>
      </c>
      <c r="BJ28" s="24" t="str">
        <f t="shared" si="17"/>
        <v/>
      </c>
    </row>
    <row r="29" spans="1:62" x14ac:dyDescent="0.2">
      <c r="A29" s="23">
        <f t="shared" si="5"/>
        <v>10</v>
      </c>
      <c r="B29" s="24" t="str">
        <f t="shared" ref="B29:AG29" si="18">IF(B$17&gt;T,"",IF($A29&gt;B$18,"",A28*EXP(+A$16*h-sig*SQRT(h))))</f>
        <v/>
      </c>
      <c r="C29" s="24" t="str">
        <f t="shared" si="18"/>
        <v/>
      </c>
      <c r="D29" s="24" t="str">
        <f t="shared" si="18"/>
        <v/>
      </c>
      <c r="E29" s="24" t="str">
        <f t="shared" si="18"/>
        <v/>
      </c>
      <c r="F29" s="24" t="str">
        <f t="shared" si="18"/>
        <v/>
      </c>
      <c r="G29" s="24" t="str">
        <f t="shared" si="18"/>
        <v/>
      </c>
      <c r="H29" s="24" t="str">
        <f t="shared" si="18"/>
        <v/>
      </c>
      <c r="I29" s="24" t="str">
        <f t="shared" si="18"/>
        <v/>
      </c>
      <c r="J29" s="24" t="str">
        <f t="shared" si="18"/>
        <v/>
      </c>
      <c r="K29" s="24" t="str">
        <f t="shared" si="18"/>
        <v/>
      </c>
      <c r="L29" s="24">
        <f t="shared" si="18"/>
        <v>1.2053656097951651E-2</v>
      </c>
      <c r="M29" s="24">
        <f t="shared" si="18"/>
        <v>1.4024753402065358E-2</v>
      </c>
      <c r="N29" s="24" t="str">
        <f t="shared" si="18"/>
        <v/>
      </c>
      <c r="O29" s="24" t="str">
        <f t="shared" si="18"/>
        <v/>
      </c>
      <c r="P29" s="24" t="str">
        <f t="shared" si="18"/>
        <v/>
      </c>
      <c r="Q29" s="24" t="str">
        <f t="shared" si="18"/>
        <v/>
      </c>
      <c r="R29" s="24" t="str">
        <f t="shared" si="18"/>
        <v/>
      </c>
      <c r="S29" s="24" t="str">
        <f t="shared" si="18"/>
        <v/>
      </c>
      <c r="T29" s="24" t="str">
        <f t="shared" si="18"/>
        <v/>
      </c>
      <c r="U29" s="24" t="str">
        <f t="shared" si="18"/>
        <v/>
      </c>
      <c r="V29" s="24" t="str">
        <f t="shared" si="18"/>
        <v/>
      </c>
      <c r="W29" s="24" t="str">
        <f t="shared" si="18"/>
        <v/>
      </c>
      <c r="X29" s="24" t="str">
        <f t="shared" si="18"/>
        <v/>
      </c>
      <c r="Y29" s="24" t="str">
        <f t="shared" si="18"/>
        <v/>
      </c>
      <c r="Z29" s="24" t="str">
        <f t="shared" si="18"/>
        <v/>
      </c>
      <c r="AA29" s="24" t="str">
        <f t="shared" si="18"/>
        <v/>
      </c>
      <c r="AB29" s="24" t="str">
        <f t="shared" si="18"/>
        <v/>
      </c>
      <c r="AC29" s="24" t="str">
        <f t="shared" si="18"/>
        <v/>
      </c>
      <c r="AD29" s="24" t="str">
        <f t="shared" si="18"/>
        <v/>
      </c>
      <c r="AE29" s="24" t="str">
        <f t="shared" si="18"/>
        <v/>
      </c>
      <c r="AF29" s="24" t="str">
        <f t="shared" si="18"/>
        <v/>
      </c>
      <c r="AG29" s="24" t="str">
        <f t="shared" si="18"/>
        <v/>
      </c>
      <c r="AH29" s="24" t="str">
        <f t="shared" ref="AH29:BJ29" si="19">IF(AH$17&gt;T,"",IF($A29&gt;AH$18,"",AG28*EXP(+AG$16*h-sig*SQRT(h))))</f>
        <v/>
      </c>
      <c r="AI29" s="24" t="str">
        <f t="shared" si="19"/>
        <v/>
      </c>
      <c r="AJ29" s="24" t="str">
        <f t="shared" si="19"/>
        <v/>
      </c>
      <c r="AK29" s="24" t="str">
        <f t="shared" si="19"/>
        <v/>
      </c>
      <c r="AL29" s="24" t="str">
        <f t="shared" si="19"/>
        <v/>
      </c>
      <c r="AM29" s="24" t="str">
        <f t="shared" si="19"/>
        <v/>
      </c>
      <c r="AN29" s="24" t="str">
        <f t="shared" si="19"/>
        <v/>
      </c>
      <c r="AO29" s="24" t="str">
        <f t="shared" si="19"/>
        <v/>
      </c>
      <c r="AP29" s="24" t="str">
        <f t="shared" si="19"/>
        <v/>
      </c>
      <c r="AQ29" s="24" t="str">
        <f t="shared" si="19"/>
        <v/>
      </c>
      <c r="AR29" s="24" t="str">
        <f t="shared" si="19"/>
        <v/>
      </c>
      <c r="AS29" s="24" t="str">
        <f t="shared" si="19"/>
        <v/>
      </c>
      <c r="AT29" s="24" t="str">
        <f t="shared" si="19"/>
        <v/>
      </c>
      <c r="AU29" s="24" t="str">
        <f t="shared" si="19"/>
        <v/>
      </c>
      <c r="AV29" s="24" t="str">
        <f t="shared" si="19"/>
        <v/>
      </c>
      <c r="AW29" s="24" t="str">
        <f t="shared" si="19"/>
        <v/>
      </c>
      <c r="AX29" s="24" t="str">
        <f t="shared" si="19"/>
        <v/>
      </c>
      <c r="AY29" s="24" t="str">
        <f t="shared" si="19"/>
        <v/>
      </c>
      <c r="AZ29" s="24" t="str">
        <f t="shared" si="19"/>
        <v/>
      </c>
      <c r="BA29" s="24" t="str">
        <f t="shared" si="19"/>
        <v/>
      </c>
      <c r="BB29" s="24" t="str">
        <f t="shared" si="19"/>
        <v/>
      </c>
      <c r="BC29" s="24" t="str">
        <f t="shared" si="19"/>
        <v/>
      </c>
      <c r="BD29" s="24" t="str">
        <f t="shared" si="19"/>
        <v/>
      </c>
      <c r="BE29" s="24" t="str">
        <f t="shared" si="19"/>
        <v/>
      </c>
      <c r="BF29" s="24" t="str">
        <f t="shared" si="19"/>
        <v/>
      </c>
      <c r="BG29" s="24" t="str">
        <f t="shared" si="19"/>
        <v/>
      </c>
      <c r="BH29" s="24" t="str">
        <f t="shared" si="19"/>
        <v/>
      </c>
      <c r="BI29" s="24" t="str">
        <f t="shared" si="19"/>
        <v/>
      </c>
      <c r="BJ29" s="24" t="str">
        <f t="shared" si="19"/>
        <v/>
      </c>
    </row>
    <row r="30" spans="1:62" x14ac:dyDescent="0.2">
      <c r="A30" s="23">
        <f t="shared" si="5"/>
        <v>11</v>
      </c>
      <c r="B30" s="24" t="str">
        <f t="shared" ref="B30:AG30" si="20">IF(B$17&gt;T,"",IF($A30&gt;B$18,"",A29*EXP(+A$16*h-sig*SQRT(h))))</f>
        <v/>
      </c>
      <c r="C30" s="24" t="str">
        <f t="shared" si="20"/>
        <v/>
      </c>
      <c r="D30" s="24" t="str">
        <f t="shared" si="20"/>
        <v/>
      </c>
      <c r="E30" s="24" t="str">
        <f t="shared" si="20"/>
        <v/>
      </c>
      <c r="F30" s="24" t="str">
        <f t="shared" si="20"/>
        <v/>
      </c>
      <c r="G30" s="24" t="str">
        <f t="shared" si="20"/>
        <v/>
      </c>
      <c r="H30" s="24" t="str">
        <f t="shared" si="20"/>
        <v/>
      </c>
      <c r="I30" s="24" t="str">
        <f t="shared" si="20"/>
        <v/>
      </c>
      <c r="J30" s="24" t="str">
        <f t="shared" si="20"/>
        <v/>
      </c>
      <c r="K30" s="24" t="str">
        <f t="shared" si="20"/>
        <v/>
      </c>
      <c r="L30" s="24" t="str">
        <f t="shared" si="20"/>
        <v/>
      </c>
      <c r="M30" s="24">
        <f t="shared" si="20"/>
        <v>1.0359585025308947E-2</v>
      </c>
      <c r="N30" s="24" t="str">
        <f t="shared" si="20"/>
        <v/>
      </c>
      <c r="O30" s="24" t="str">
        <f t="shared" si="20"/>
        <v/>
      </c>
      <c r="P30" s="24" t="str">
        <f t="shared" si="20"/>
        <v/>
      </c>
      <c r="Q30" s="24" t="str">
        <f t="shared" si="20"/>
        <v/>
      </c>
      <c r="R30" s="24" t="str">
        <f t="shared" si="20"/>
        <v/>
      </c>
      <c r="S30" s="24" t="str">
        <f t="shared" si="20"/>
        <v/>
      </c>
      <c r="T30" s="24" t="str">
        <f t="shared" si="20"/>
        <v/>
      </c>
      <c r="U30" s="24" t="str">
        <f t="shared" si="20"/>
        <v/>
      </c>
      <c r="V30" s="24" t="str">
        <f t="shared" si="20"/>
        <v/>
      </c>
      <c r="W30" s="24" t="str">
        <f t="shared" si="20"/>
        <v/>
      </c>
      <c r="X30" s="24" t="str">
        <f t="shared" si="20"/>
        <v/>
      </c>
      <c r="Y30" s="24" t="str">
        <f t="shared" si="20"/>
        <v/>
      </c>
      <c r="Z30" s="24" t="str">
        <f t="shared" si="20"/>
        <v/>
      </c>
      <c r="AA30" s="24" t="str">
        <f t="shared" si="20"/>
        <v/>
      </c>
      <c r="AB30" s="24" t="str">
        <f t="shared" si="20"/>
        <v/>
      </c>
      <c r="AC30" s="24" t="str">
        <f t="shared" si="20"/>
        <v/>
      </c>
      <c r="AD30" s="24" t="str">
        <f t="shared" si="20"/>
        <v/>
      </c>
      <c r="AE30" s="24" t="str">
        <f t="shared" si="20"/>
        <v/>
      </c>
      <c r="AF30" s="24" t="str">
        <f t="shared" si="20"/>
        <v/>
      </c>
      <c r="AG30" s="24" t="str">
        <f t="shared" si="20"/>
        <v/>
      </c>
      <c r="AH30" s="24" t="str">
        <f t="shared" ref="AH30:BJ30" si="21">IF(AH$17&gt;T,"",IF($A30&gt;AH$18,"",AG29*EXP(+AG$16*h-sig*SQRT(h))))</f>
        <v/>
      </c>
      <c r="AI30" s="24" t="str">
        <f t="shared" si="21"/>
        <v/>
      </c>
      <c r="AJ30" s="24" t="str">
        <f t="shared" si="21"/>
        <v/>
      </c>
      <c r="AK30" s="24" t="str">
        <f t="shared" si="21"/>
        <v/>
      </c>
      <c r="AL30" s="24" t="str">
        <f t="shared" si="21"/>
        <v/>
      </c>
      <c r="AM30" s="24" t="str">
        <f t="shared" si="21"/>
        <v/>
      </c>
      <c r="AN30" s="24" t="str">
        <f t="shared" si="21"/>
        <v/>
      </c>
      <c r="AO30" s="24" t="str">
        <f t="shared" si="21"/>
        <v/>
      </c>
      <c r="AP30" s="24" t="str">
        <f t="shared" si="21"/>
        <v/>
      </c>
      <c r="AQ30" s="24" t="str">
        <f t="shared" si="21"/>
        <v/>
      </c>
      <c r="AR30" s="24" t="str">
        <f t="shared" si="21"/>
        <v/>
      </c>
      <c r="AS30" s="24" t="str">
        <f t="shared" si="21"/>
        <v/>
      </c>
      <c r="AT30" s="24" t="str">
        <f t="shared" si="21"/>
        <v/>
      </c>
      <c r="AU30" s="24" t="str">
        <f t="shared" si="21"/>
        <v/>
      </c>
      <c r="AV30" s="24" t="str">
        <f t="shared" si="21"/>
        <v/>
      </c>
      <c r="AW30" s="24" t="str">
        <f t="shared" si="21"/>
        <v/>
      </c>
      <c r="AX30" s="24" t="str">
        <f t="shared" si="21"/>
        <v/>
      </c>
      <c r="AY30" s="24" t="str">
        <f t="shared" si="21"/>
        <v/>
      </c>
      <c r="AZ30" s="24" t="str">
        <f t="shared" si="21"/>
        <v/>
      </c>
      <c r="BA30" s="24" t="str">
        <f t="shared" si="21"/>
        <v/>
      </c>
      <c r="BB30" s="24" t="str">
        <f t="shared" si="21"/>
        <v/>
      </c>
      <c r="BC30" s="24" t="str">
        <f t="shared" si="21"/>
        <v/>
      </c>
      <c r="BD30" s="24" t="str">
        <f t="shared" si="21"/>
        <v/>
      </c>
      <c r="BE30" s="24" t="str">
        <f t="shared" si="21"/>
        <v/>
      </c>
      <c r="BF30" s="24" t="str">
        <f t="shared" si="21"/>
        <v/>
      </c>
      <c r="BG30" s="24" t="str">
        <f t="shared" si="21"/>
        <v/>
      </c>
      <c r="BH30" s="24" t="str">
        <f t="shared" si="21"/>
        <v/>
      </c>
      <c r="BI30" s="24" t="str">
        <f t="shared" si="21"/>
        <v/>
      </c>
      <c r="BJ30" s="24" t="str">
        <f t="shared" si="21"/>
        <v/>
      </c>
    </row>
    <row r="31" spans="1:62" x14ac:dyDescent="0.2">
      <c r="A31" s="23">
        <f t="shared" si="5"/>
        <v>12</v>
      </c>
      <c r="B31" s="24" t="str">
        <f t="shared" ref="B31:AG31" si="22">IF(B$17&gt;T,"",IF($A31&gt;B$18,"",A30*EXP(+A$16*h-sig*SQRT(h))))</f>
        <v/>
      </c>
      <c r="C31" s="24" t="str">
        <f t="shared" si="22"/>
        <v/>
      </c>
      <c r="D31" s="24" t="str">
        <f t="shared" si="22"/>
        <v/>
      </c>
      <c r="E31" s="24" t="str">
        <f t="shared" si="22"/>
        <v/>
      </c>
      <c r="F31" s="24" t="str">
        <f t="shared" si="22"/>
        <v/>
      </c>
      <c r="G31" s="24" t="str">
        <f t="shared" si="22"/>
        <v/>
      </c>
      <c r="H31" s="24" t="str">
        <f t="shared" si="22"/>
        <v/>
      </c>
      <c r="I31" s="24" t="str">
        <f t="shared" si="22"/>
        <v/>
      </c>
      <c r="J31" s="24" t="str">
        <f t="shared" si="22"/>
        <v/>
      </c>
      <c r="K31" s="24" t="str">
        <f t="shared" si="22"/>
        <v/>
      </c>
      <c r="L31" s="24" t="str">
        <f t="shared" si="22"/>
        <v/>
      </c>
      <c r="M31" s="24" t="str">
        <f t="shared" si="22"/>
        <v/>
      </c>
      <c r="N31" s="24" t="str">
        <f t="shared" si="22"/>
        <v/>
      </c>
      <c r="O31" s="24" t="str">
        <f t="shared" si="22"/>
        <v/>
      </c>
      <c r="P31" s="24" t="str">
        <f t="shared" si="22"/>
        <v/>
      </c>
      <c r="Q31" s="24" t="str">
        <f t="shared" si="22"/>
        <v/>
      </c>
      <c r="R31" s="24" t="str">
        <f t="shared" si="22"/>
        <v/>
      </c>
      <c r="S31" s="24" t="str">
        <f t="shared" si="22"/>
        <v/>
      </c>
      <c r="T31" s="24" t="str">
        <f t="shared" si="22"/>
        <v/>
      </c>
      <c r="U31" s="24" t="str">
        <f t="shared" si="22"/>
        <v/>
      </c>
      <c r="V31" s="24" t="str">
        <f t="shared" si="22"/>
        <v/>
      </c>
      <c r="W31" s="24" t="str">
        <f t="shared" si="22"/>
        <v/>
      </c>
      <c r="X31" s="24" t="str">
        <f t="shared" si="22"/>
        <v/>
      </c>
      <c r="Y31" s="24" t="str">
        <f t="shared" si="22"/>
        <v/>
      </c>
      <c r="Z31" s="24" t="str">
        <f t="shared" si="22"/>
        <v/>
      </c>
      <c r="AA31" s="24" t="str">
        <f t="shared" si="22"/>
        <v/>
      </c>
      <c r="AB31" s="24" t="str">
        <f t="shared" si="22"/>
        <v/>
      </c>
      <c r="AC31" s="24" t="str">
        <f t="shared" si="22"/>
        <v/>
      </c>
      <c r="AD31" s="24" t="str">
        <f t="shared" si="22"/>
        <v/>
      </c>
      <c r="AE31" s="24" t="str">
        <f t="shared" si="22"/>
        <v/>
      </c>
      <c r="AF31" s="24" t="str">
        <f t="shared" si="22"/>
        <v/>
      </c>
      <c r="AG31" s="24" t="str">
        <f t="shared" si="22"/>
        <v/>
      </c>
      <c r="AH31" s="24" t="str">
        <f t="shared" ref="AH31:BJ31" si="23">IF(AH$17&gt;T,"",IF($A31&gt;AH$18,"",AG30*EXP(+AG$16*h-sig*SQRT(h))))</f>
        <v/>
      </c>
      <c r="AI31" s="24" t="str">
        <f t="shared" si="23"/>
        <v/>
      </c>
      <c r="AJ31" s="24" t="str">
        <f t="shared" si="23"/>
        <v/>
      </c>
      <c r="AK31" s="24" t="str">
        <f t="shared" si="23"/>
        <v/>
      </c>
      <c r="AL31" s="24" t="str">
        <f t="shared" si="23"/>
        <v/>
      </c>
      <c r="AM31" s="24" t="str">
        <f t="shared" si="23"/>
        <v/>
      </c>
      <c r="AN31" s="24" t="str">
        <f t="shared" si="23"/>
        <v/>
      </c>
      <c r="AO31" s="24" t="str">
        <f t="shared" si="23"/>
        <v/>
      </c>
      <c r="AP31" s="24" t="str">
        <f t="shared" si="23"/>
        <v/>
      </c>
      <c r="AQ31" s="24" t="str">
        <f t="shared" si="23"/>
        <v/>
      </c>
      <c r="AR31" s="24" t="str">
        <f t="shared" si="23"/>
        <v/>
      </c>
      <c r="AS31" s="24" t="str">
        <f t="shared" si="23"/>
        <v/>
      </c>
      <c r="AT31" s="24" t="str">
        <f t="shared" si="23"/>
        <v/>
      </c>
      <c r="AU31" s="24" t="str">
        <f t="shared" si="23"/>
        <v/>
      </c>
      <c r="AV31" s="24" t="str">
        <f t="shared" si="23"/>
        <v/>
      </c>
      <c r="AW31" s="24" t="str">
        <f t="shared" si="23"/>
        <v/>
      </c>
      <c r="AX31" s="24" t="str">
        <f t="shared" si="23"/>
        <v/>
      </c>
      <c r="AY31" s="24" t="str">
        <f t="shared" si="23"/>
        <v/>
      </c>
      <c r="AZ31" s="24" t="str">
        <f t="shared" si="23"/>
        <v/>
      </c>
      <c r="BA31" s="24" t="str">
        <f t="shared" si="23"/>
        <v/>
      </c>
      <c r="BB31" s="24" t="str">
        <f t="shared" si="23"/>
        <v/>
      </c>
      <c r="BC31" s="24" t="str">
        <f t="shared" si="23"/>
        <v/>
      </c>
      <c r="BD31" s="24" t="str">
        <f t="shared" si="23"/>
        <v/>
      </c>
      <c r="BE31" s="24" t="str">
        <f t="shared" si="23"/>
        <v/>
      </c>
      <c r="BF31" s="24" t="str">
        <f t="shared" si="23"/>
        <v/>
      </c>
      <c r="BG31" s="24" t="str">
        <f t="shared" si="23"/>
        <v/>
      </c>
      <c r="BH31" s="24" t="str">
        <f t="shared" si="23"/>
        <v/>
      </c>
      <c r="BI31" s="24" t="str">
        <f t="shared" si="23"/>
        <v/>
      </c>
      <c r="BJ31" s="24" t="str">
        <f t="shared" si="23"/>
        <v/>
      </c>
    </row>
    <row r="32" spans="1:62" x14ac:dyDescent="0.2">
      <c r="A32" s="23">
        <f t="shared" si="5"/>
        <v>13</v>
      </c>
      <c r="B32" s="24" t="str">
        <f t="shared" ref="B32:AG32" si="24">IF(B$17&gt;T,"",IF($A32&gt;B$18,"",A31*EXP(+A$16*h-sig*SQRT(h))))</f>
        <v/>
      </c>
      <c r="C32" s="24" t="str">
        <f t="shared" si="24"/>
        <v/>
      </c>
      <c r="D32" s="24" t="str">
        <f t="shared" si="24"/>
        <v/>
      </c>
      <c r="E32" s="24" t="str">
        <f t="shared" si="24"/>
        <v/>
      </c>
      <c r="F32" s="24" t="str">
        <f t="shared" si="24"/>
        <v/>
      </c>
      <c r="G32" s="24" t="str">
        <f t="shared" si="24"/>
        <v/>
      </c>
      <c r="H32" s="24" t="str">
        <f t="shared" si="24"/>
        <v/>
      </c>
      <c r="I32" s="24" t="str">
        <f t="shared" si="24"/>
        <v/>
      </c>
      <c r="J32" s="24" t="str">
        <f t="shared" si="24"/>
        <v/>
      </c>
      <c r="K32" s="24" t="str">
        <f t="shared" si="24"/>
        <v/>
      </c>
      <c r="L32" s="24" t="str">
        <f t="shared" si="24"/>
        <v/>
      </c>
      <c r="M32" s="24" t="str">
        <f t="shared" si="24"/>
        <v/>
      </c>
      <c r="N32" s="24" t="str">
        <f t="shared" si="24"/>
        <v/>
      </c>
      <c r="O32" s="24" t="str">
        <f t="shared" si="24"/>
        <v/>
      </c>
      <c r="P32" s="24" t="str">
        <f t="shared" si="24"/>
        <v/>
      </c>
      <c r="Q32" s="24" t="str">
        <f t="shared" si="24"/>
        <v/>
      </c>
      <c r="R32" s="24" t="str">
        <f t="shared" si="24"/>
        <v/>
      </c>
      <c r="S32" s="24" t="str">
        <f t="shared" si="24"/>
        <v/>
      </c>
      <c r="T32" s="24" t="str">
        <f t="shared" si="24"/>
        <v/>
      </c>
      <c r="U32" s="24" t="str">
        <f t="shared" si="24"/>
        <v/>
      </c>
      <c r="V32" s="24" t="str">
        <f t="shared" si="24"/>
        <v/>
      </c>
      <c r="W32" s="24" t="str">
        <f t="shared" si="24"/>
        <v/>
      </c>
      <c r="X32" s="24" t="str">
        <f t="shared" si="24"/>
        <v/>
      </c>
      <c r="Y32" s="24" t="str">
        <f t="shared" si="24"/>
        <v/>
      </c>
      <c r="Z32" s="24" t="str">
        <f t="shared" si="24"/>
        <v/>
      </c>
      <c r="AA32" s="24" t="str">
        <f t="shared" si="24"/>
        <v/>
      </c>
      <c r="AB32" s="24" t="str">
        <f t="shared" si="24"/>
        <v/>
      </c>
      <c r="AC32" s="24" t="str">
        <f t="shared" si="24"/>
        <v/>
      </c>
      <c r="AD32" s="24" t="str">
        <f t="shared" si="24"/>
        <v/>
      </c>
      <c r="AE32" s="24" t="str">
        <f t="shared" si="24"/>
        <v/>
      </c>
      <c r="AF32" s="24" t="str">
        <f t="shared" si="24"/>
        <v/>
      </c>
      <c r="AG32" s="24" t="str">
        <f t="shared" si="24"/>
        <v/>
      </c>
      <c r="AH32" s="24" t="str">
        <f t="shared" ref="AH32:BJ32" si="25">IF(AH$17&gt;T,"",IF($A32&gt;AH$18,"",AG31*EXP(+AG$16*h-sig*SQRT(h))))</f>
        <v/>
      </c>
      <c r="AI32" s="24" t="str">
        <f t="shared" si="25"/>
        <v/>
      </c>
      <c r="AJ32" s="24" t="str">
        <f t="shared" si="25"/>
        <v/>
      </c>
      <c r="AK32" s="24" t="str">
        <f t="shared" si="25"/>
        <v/>
      </c>
      <c r="AL32" s="24" t="str">
        <f t="shared" si="25"/>
        <v/>
      </c>
      <c r="AM32" s="24" t="str">
        <f t="shared" si="25"/>
        <v/>
      </c>
      <c r="AN32" s="24" t="str">
        <f t="shared" si="25"/>
        <v/>
      </c>
      <c r="AO32" s="24" t="str">
        <f t="shared" si="25"/>
        <v/>
      </c>
      <c r="AP32" s="24" t="str">
        <f t="shared" si="25"/>
        <v/>
      </c>
      <c r="AQ32" s="24" t="str">
        <f t="shared" si="25"/>
        <v/>
      </c>
      <c r="AR32" s="24" t="str">
        <f t="shared" si="25"/>
        <v/>
      </c>
      <c r="AS32" s="24" t="str">
        <f t="shared" si="25"/>
        <v/>
      </c>
      <c r="AT32" s="24" t="str">
        <f t="shared" si="25"/>
        <v/>
      </c>
      <c r="AU32" s="24" t="str">
        <f t="shared" si="25"/>
        <v/>
      </c>
      <c r="AV32" s="24" t="str">
        <f t="shared" si="25"/>
        <v/>
      </c>
      <c r="AW32" s="24" t="str">
        <f t="shared" si="25"/>
        <v/>
      </c>
      <c r="AX32" s="24" t="str">
        <f t="shared" si="25"/>
        <v/>
      </c>
      <c r="AY32" s="24" t="str">
        <f t="shared" si="25"/>
        <v/>
      </c>
      <c r="AZ32" s="24" t="str">
        <f t="shared" si="25"/>
        <v/>
      </c>
      <c r="BA32" s="24" t="str">
        <f t="shared" si="25"/>
        <v/>
      </c>
      <c r="BB32" s="24" t="str">
        <f t="shared" si="25"/>
        <v/>
      </c>
      <c r="BC32" s="24" t="str">
        <f t="shared" si="25"/>
        <v/>
      </c>
      <c r="BD32" s="24" t="str">
        <f t="shared" si="25"/>
        <v/>
      </c>
      <c r="BE32" s="24" t="str">
        <f t="shared" si="25"/>
        <v/>
      </c>
      <c r="BF32" s="24" t="str">
        <f t="shared" si="25"/>
        <v/>
      </c>
      <c r="BG32" s="24" t="str">
        <f t="shared" si="25"/>
        <v/>
      </c>
      <c r="BH32" s="24" t="str">
        <f t="shared" si="25"/>
        <v/>
      </c>
      <c r="BI32" s="24" t="str">
        <f t="shared" si="25"/>
        <v/>
      </c>
      <c r="BJ32" s="24" t="str">
        <f t="shared" si="25"/>
        <v/>
      </c>
    </row>
    <row r="33" spans="1:62" x14ac:dyDescent="0.2">
      <c r="A33" s="23">
        <f t="shared" si="5"/>
        <v>14</v>
      </c>
      <c r="B33" s="24" t="str">
        <f t="shared" ref="B33:AG33" si="26">IF(B$17&gt;T,"",IF($A33&gt;B$18,"",A32*EXP(+A$16*h-sig*SQRT(h))))</f>
        <v/>
      </c>
      <c r="C33" s="24" t="str">
        <f t="shared" si="26"/>
        <v/>
      </c>
      <c r="D33" s="24" t="str">
        <f t="shared" si="26"/>
        <v/>
      </c>
      <c r="E33" s="24" t="str">
        <f t="shared" si="26"/>
        <v/>
      </c>
      <c r="F33" s="24" t="str">
        <f t="shared" si="26"/>
        <v/>
      </c>
      <c r="G33" s="24" t="str">
        <f t="shared" si="26"/>
        <v/>
      </c>
      <c r="H33" s="24" t="str">
        <f t="shared" si="26"/>
        <v/>
      </c>
      <c r="I33" s="24" t="str">
        <f t="shared" si="26"/>
        <v/>
      </c>
      <c r="J33" s="24" t="str">
        <f t="shared" si="26"/>
        <v/>
      </c>
      <c r="K33" s="24" t="str">
        <f t="shared" si="26"/>
        <v/>
      </c>
      <c r="L33" s="24" t="str">
        <f t="shared" si="26"/>
        <v/>
      </c>
      <c r="M33" s="24" t="str">
        <f t="shared" si="26"/>
        <v/>
      </c>
      <c r="N33" s="24" t="str">
        <f t="shared" si="26"/>
        <v/>
      </c>
      <c r="O33" s="24" t="str">
        <f t="shared" si="26"/>
        <v/>
      </c>
      <c r="P33" s="24" t="str">
        <f t="shared" si="26"/>
        <v/>
      </c>
      <c r="Q33" s="24" t="str">
        <f t="shared" si="26"/>
        <v/>
      </c>
      <c r="R33" s="24" t="str">
        <f t="shared" si="26"/>
        <v/>
      </c>
      <c r="S33" s="24" t="str">
        <f t="shared" si="26"/>
        <v/>
      </c>
      <c r="T33" s="24" t="str">
        <f t="shared" si="26"/>
        <v/>
      </c>
      <c r="U33" s="24" t="str">
        <f t="shared" si="26"/>
        <v/>
      </c>
      <c r="V33" s="24" t="str">
        <f t="shared" si="26"/>
        <v/>
      </c>
      <c r="W33" s="24" t="str">
        <f t="shared" si="26"/>
        <v/>
      </c>
      <c r="X33" s="24" t="str">
        <f t="shared" si="26"/>
        <v/>
      </c>
      <c r="Y33" s="24" t="str">
        <f t="shared" si="26"/>
        <v/>
      </c>
      <c r="Z33" s="24" t="str">
        <f t="shared" si="26"/>
        <v/>
      </c>
      <c r="AA33" s="24" t="str">
        <f t="shared" si="26"/>
        <v/>
      </c>
      <c r="AB33" s="24" t="str">
        <f t="shared" si="26"/>
        <v/>
      </c>
      <c r="AC33" s="24" t="str">
        <f t="shared" si="26"/>
        <v/>
      </c>
      <c r="AD33" s="24" t="str">
        <f t="shared" si="26"/>
        <v/>
      </c>
      <c r="AE33" s="24" t="str">
        <f t="shared" si="26"/>
        <v/>
      </c>
      <c r="AF33" s="24" t="str">
        <f t="shared" si="26"/>
        <v/>
      </c>
      <c r="AG33" s="24" t="str">
        <f t="shared" si="26"/>
        <v/>
      </c>
      <c r="AH33" s="24" t="str">
        <f t="shared" ref="AH33:BJ33" si="27">IF(AH$17&gt;T,"",IF($A33&gt;AH$18,"",AG32*EXP(+AG$16*h-sig*SQRT(h))))</f>
        <v/>
      </c>
      <c r="AI33" s="24" t="str">
        <f t="shared" si="27"/>
        <v/>
      </c>
      <c r="AJ33" s="24" t="str">
        <f t="shared" si="27"/>
        <v/>
      </c>
      <c r="AK33" s="24" t="str">
        <f t="shared" si="27"/>
        <v/>
      </c>
      <c r="AL33" s="24" t="str">
        <f t="shared" si="27"/>
        <v/>
      </c>
      <c r="AM33" s="24" t="str">
        <f t="shared" si="27"/>
        <v/>
      </c>
      <c r="AN33" s="24" t="str">
        <f t="shared" si="27"/>
        <v/>
      </c>
      <c r="AO33" s="24" t="str">
        <f t="shared" si="27"/>
        <v/>
      </c>
      <c r="AP33" s="24" t="str">
        <f t="shared" si="27"/>
        <v/>
      </c>
      <c r="AQ33" s="24" t="str">
        <f t="shared" si="27"/>
        <v/>
      </c>
      <c r="AR33" s="24" t="str">
        <f t="shared" si="27"/>
        <v/>
      </c>
      <c r="AS33" s="24" t="str">
        <f t="shared" si="27"/>
        <v/>
      </c>
      <c r="AT33" s="24" t="str">
        <f t="shared" si="27"/>
        <v/>
      </c>
      <c r="AU33" s="24" t="str">
        <f t="shared" si="27"/>
        <v/>
      </c>
      <c r="AV33" s="24" t="str">
        <f t="shared" si="27"/>
        <v/>
      </c>
      <c r="AW33" s="24" t="str">
        <f t="shared" si="27"/>
        <v/>
      </c>
      <c r="AX33" s="24" t="str">
        <f t="shared" si="27"/>
        <v/>
      </c>
      <c r="AY33" s="24" t="str">
        <f t="shared" si="27"/>
        <v/>
      </c>
      <c r="AZ33" s="24" t="str">
        <f t="shared" si="27"/>
        <v/>
      </c>
      <c r="BA33" s="24" t="str">
        <f t="shared" si="27"/>
        <v/>
      </c>
      <c r="BB33" s="24" t="str">
        <f t="shared" si="27"/>
        <v/>
      </c>
      <c r="BC33" s="24" t="str">
        <f t="shared" si="27"/>
        <v/>
      </c>
      <c r="BD33" s="24" t="str">
        <f t="shared" si="27"/>
        <v/>
      </c>
      <c r="BE33" s="24" t="str">
        <f t="shared" si="27"/>
        <v/>
      </c>
      <c r="BF33" s="24" t="str">
        <f t="shared" si="27"/>
        <v/>
      </c>
      <c r="BG33" s="24" t="str">
        <f t="shared" si="27"/>
        <v/>
      </c>
      <c r="BH33" s="24" t="str">
        <f t="shared" si="27"/>
        <v/>
      </c>
      <c r="BI33" s="24" t="str">
        <f t="shared" si="27"/>
        <v/>
      </c>
      <c r="BJ33" s="24" t="str">
        <f t="shared" si="27"/>
        <v/>
      </c>
    </row>
    <row r="34" spans="1:62" x14ac:dyDescent="0.2">
      <c r="A34" s="23">
        <f t="shared" si="5"/>
        <v>15</v>
      </c>
      <c r="B34" s="24" t="str">
        <f t="shared" ref="B34:AG34" si="28">IF(B$17&gt;T,"",IF($A34&gt;B$18,"",A33*EXP(+A$16*h-sig*SQRT(h))))</f>
        <v/>
      </c>
      <c r="C34" s="24" t="str">
        <f t="shared" si="28"/>
        <v/>
      </c>
      <c r="D34" s="24" t="str">
        <f t="shared" si="28"/>
        <v/>
      </c>
      <c r="E34" s="24" t="str">
        <f t="shared" si="28"/>
        <v/>
      </c>
      <c r="F34" s="24" t="str">
        <f t="shared" si="28"/>
        <v/>
      </c>
      <c r="G34" s="24" t="str">
        <f t="shared" si="28"/>
        <v/>
      </c>
      <c r="H34" s="24" t="str">
        <f t="shared" si="28"/>
        <v/>
      </c>
      <c r="I34" s="24" t="str">
        <f t="shared" si="28"/>
        <v/>
      </c>
      <c r="J34" s="24" t="str">
        <f t="shared" si="28"/>
        <v/>
      </c>
      <c r="K34" s="24" t="str">
        <f t="shared" si="28"/>
        <v/>
      </c>
      <c r="L34" s="24" t="str">
        <f t="shared" si="28"/>
        <v/>
      </c>
      <c r="M34" s="24" t="str">
        <f t="shared" si="28"/>
        <v/>
      </c>
      <c r="N34" s="24" t="str">
        <f t="shared" si="28"/>
        <v/>
      </c>
      <c r="O34" s="24" t="str">
        <f t="shared" si="28"/>
        <v/>
      </c>
      <c r="P34" s="24" t="str">
        <f t="shared" si="28"/>
        <v/>
      </c>
      <c r="Q34" s="24" t="str">
        <f t="shared" si="28"/>
        <v/>
      </c>
      <c r="R34" s="24" t="str">
        <f t="shared" si="28"/>
        <v/>
      </c>
      <c r="S34" s="24" t="str">
        <f t="shared" si="28"/>
        <v/>
      </c>
      <c r="T34" s="24" t="str">
        <f t="shared" si="28"/>
        <v/>
      </c>
      <c r="U34" s="24" t="str">
        <f t="shared" si="28"/>
        <v/>
      </c>
      <c r="V34" s="24" t="str">
        <f t="shared" si="28"/>
        <v/>
      </c>
      <c r="W34" s="24" t="str">
        <f t="shared" si="28"/>
        <v/>
      </c>
      <c r="X34" s="24" t="str">
        <f t="shared" si="28"/>
        <v/>
      </c>
      <c r="Y34" s="24" t="str">
        <f t="shared" si="28"/>
        <v/>
      </c>
      <c r="Z34" s="24" t="str">
        <f t="shared" si="28"/>
        <v/>
      </c>
      <c r="AA34" s="24" t="str">
        <f t="shared" si="28"/>
        <v/>
      </c>
      <c r="AB34" s="24" t="str">
        <f t="shared" si="28"/>
        <v/>
      </c>
      <c r="AC34" s="24" t="str">
        <f t="shared" si="28"/>
        <v/>
      </c>
      <c r="AD34" s="24" t="str">
        <f t="shared" si="28"/>
        <v/>
      </c>
      <c r="AE34" s="24" t="str">
        <f t="shared" si="28"/>
        <v/>
      </c>
      <c r="AF34" s="24" t="str">
        <f t="shared" si="28"/>
        <v/>
      </c>
      <c r="AG34" s="24" t="str">
        <f t="shared" si="28"/>
        <v/>
      </c>
      <c r="AH34" s="24" t="str">
        <f t="shared" ref="AH34:BJ34" si="29">IF(AH$17&gt;T,"",IF($A34&gt;AH$18,"",AG33*EXP(+AG$16*h-sig*SQRT(h))))</f>
        <v/>
      </c>
      <c r="AI34" s="24" t="str">
        <f t="shared" si="29"/>
        <v/>
      </c>
      <c r="AJ34" s="24" t="str">
        <f t="shared" si="29"/>
        <v/>
      </c>
      <c r="AK34" s="24" t="str">
        <f t="shared" si="29"/>
        <v/>
      </c>
      <c r="AL34" s="24" t="str">
        <f t="shared" si="29"/>
        <v/>
      </c>
      <c r="AM34" s="24" t="str">
        <f t="shared" si="29"/>
        <v/>
      </c>
      <c r="AN34" s="24" t="str">
        <f t="shared" si="29"/>
        <v/>
      </c>
      <c r="AO34" s="24" t="str">
        <f t="shared" si="29"/>
        <v/>
      </c>
      <c r="AP34" s="24" t="str">
        <f t="shared" si="29"/>
        <v/>
      </c>
      <c r="AQ34" s="24" t="str">
        <f t="shared" si="29"/>
        <v/>
      </c>
      <c r="AR34" s="24" t="str">
        <f t="shared" si="29"/>
        <v/>
      </c>
      <c r="AS34" s="24" t="str">
        <f t="shared" si="29"/>
        <v/>
      </c>
      <c r="AT34" s="24" t="str">
        <f t="shared" si="29"/>
        <v/>
      </c>
      <c r="AU34" s="24" t="str">
        <f t="shared" si="29"/>
        <v/>
      </c>
      <c r="AV34" s="24" t="str">
        <f t="shared" si="29"/>
        <v/>
      </c>
      <c r="AW34" s="24" t="str">
        <f t="shared" si="29"/>
        <v/>
      </c>
      <c r="AX34" s="24" t="str">
        <f t="shared" si="29"/>
        <v/>
      </c>
      <c r="AY34" s="24" t="str">
        <f t="shared" si="29"/>
        <v/>
      </c>
      <c r="AZ34" s="24" t="str">
        <f t="shared" si="29"/>
        <v/>
      </c>
      <c r="BA34" s="24" t="str">
        <f t="shared" si="29"/>
        <v/>
      </c>
      <c r="BB34" s="24" t="str">
        <f t="shared" si="29"/>
        <v/>
      </c>
      <c r="BC34" s="24" t="str">
        <f t="shared" si="29"/>
        <v/>
      </c>
      <c r="BD34" s="24" t="str">
        <f t="shared" si="29"/>
        <v/>
      </c>
      <c r="BE34" s="24" t="str">
        <f t="shared" si="29"/>
        <v/>
      </c>
      <c r="BF34" s="24" t="str">
        <f t="shared" si="29"/>
        <v/>
      </c>
      <c r="BG34" s="24" t="str">
        <f t="shared" si="29"/>
        <v/>
      </c>
      <c r="BH34" s="24" t="str">
        <f t="shared" si="29"/>
        <v/>
      </c>
      <c r="BI34" s="24" t="str">
        <f t="shared" si="29"/>
        <v/>
      </c>
      <c r="BJ34" s="24" t="str">
        <f t="shared" si="29"/>
        <v/>
      </c>
    </row>
    <row r="35" spans="1:62" x14ac:dyDescent="0.2">
      <c r="A35" s="23">
        <f t="shared" si="5"/>
        <v>16</v>
      </c>
      <c r="B35" s="24" t="str">
        <f t="shared" ref="B35:AG35" si="30">IF(B$17&gt;T,"",IF($A35&gt;B$18,"",A34*EXP(+A$16*h-sig*SQRT(h))))</f>
        <v/>
      </c>
      <c r="C35" s="24" t="str">
        <f t="shared" si="30"/>
        <v/>
      </c>
      <c r="D35" s="24" t="str">
        <f t="shared" si="30"/>
        <v/>
      </c>
      <c r="E35" s="24" t="str">
        <f t="shared" si="30"/>
        <v/>
      </c>
      <c r="F35" s="24" t="str">
        <f t="shared" si="30"/>
        <v/>
      </c>
      <c r="G35" s="24" t="str">
        <f t="shared" si="30"/>
        <v/>
      </c>
      <c r="H35" s="24" t="str">
        <f t="shared" si="30"/>
        <v/>
      </c>
      <c r="I35" s="24" t="str">
        <f t="shared" si="30"/>
        <v/>
      </c>
      <c r="J35" s="24" t="str">
        <f t="shared" si="30"/>
        <v/>
      </c>
      <c r="K35" s="24" t="str">
        <f t="shared" si="30"/>
        <v/>
      </c>
      <c r="L35" s="24" t="str">
        <f t="shared" si="30"/>
        <v/>
      </c>
      <c r="M35" s="24" t="str">
        <f t="shared" si="30"/>
        <v/>
      </c>
      <c r="N35" s="24" t="str">
        <f t="shared" si="30"/>
        <v/>
      </c>
      <c r="O35" s="24" t="str">
        <f t="shared" si="30"/>
        <v/>
      </c>
      <c r="P35" s="24" t="str">
        <f t="shared" si="30"/>
        <v/>
      </c>
      <c r="Q35" s="24" t="str">
        <f t="shared" si="30"/>
        <v/>
      </c>
      <c r="R35" s="24" t="str">
        <f t="shared" si="30"/>
        <v/>
      </c>
      <c r="S35" s="24" t="str">
        <f t="shared" si="30"/>
        <v/>
      </c>
      <c r="T35" s="24" t="str">
        <f t="shared" si="30"/>
        <v/>
      </c>
      <c r="U35" s="24" t="str">
        <f t="shared" si="30"/>
        <v/>
      </c>
      <c r="V35" s="24" t="str">
        <f t="shared" si="30"/>
        <v/>
      </c>
      <c r="W35" s="24" t="str">
        <f t="shared" si="30"/>
        <v/>
      </c>
      <c r="X35" s="24" t="str">
        <f t="shared" si="30"/>
        <v/>
      </c>
      <c r="Y35" s="24" t="str">
        <f t="shared" si="30"/>
        <v/>
      </c>
      <c r="Z35" s="24" t="str">
        <f t="shared" si="30"/>
        <v/>
      </c>
      <c r="AA35" s="24" t="str">
        <f t="shared" si="30"/>
        <v/>
      </c>
      <c r="AB35" s="24" t="str">
        <f t="shared" si="30"/>
        <v/>
      </c>
      <c r="AC35" s="24" t="str">
        <f t="shared" si="30"/>
        <v/>
      </c>
      <c r="AD35" s="24" t="str">
        <f t="shared" si="30"/>
        <v/>
      </c>
      <c r="AE35" s="24" t="str">
        <f t="shared" si="30"/>
        <v/>
      </c>
      <c r="AF35" s="24" t="str">
        <f t="shared" si="30"/>
        <v/>
      </c>
      <c r="AG35" s="24" t="str">
        <f t="shared" si="30"/>
        <v/>
      </c>
      <c r="AH35" s="24" t="str">
        <f t="shared" ref="AH35:BJ35" si="31">IF(AH$17&gt;T,"",IF($A35&gt;AH$18,"",AG34*EXP(+AG$16*h-sig*SQRT(h))))</f>
        <v/>
      </c>
      <c r="AI35" s="24" t="str">
        <f t="shared" si="31"/>
        <v/>
      </c>
      <c r="AJ35" s="24" t="str">
        <f t="shared" si="31"/>
        <v/>
      </c>
      <c r="AK35" s="24" t="str">
        <f t="shared" si="31"/>
        <v/>
      </c>
      <c r="AL35" s="24" t="str">
        <f t="shared" si="31"/>
        <v/>
      </c>
      <c r="AM35" s="24" t="str">
        <f t="shared" si="31"/>
        <v/>
      </c>
      <c r="AN35" s="24" t="str">
        <f t="shared" si="31"/>
        <v/>
      </c>
      <c r="AO35" s="24" t="str">
        <f t="shared" si="31"/>
        <v/>
      </c>
      <c r="AP35" s="24" t="str">
        <f t="shared" si="31"/>
        <v/>
      </c>
      <c r="AQ35" s="24" t="str">
        <f t="shared" si="31"/>
        <v/>
      </c>
      <c r="AR35" s="24" t="str">
        <f t="shared" si="31"/>
        <v/>
      </c>
      <c r="AS35" s="24" t="str">
        <f t="shared" si="31"/>
        <v/>
      </c>
      <c r="AT35" s="24" t="str">
        <f t="shared" si="31"/>
        <v/>
      </c>
      <c r="AU35" s="24" t="str">
        <f t="shared" si="31"/>
        <v/>
      </c>
      <c r="AV35" s="24" t="str">
        <f t="shared" si="31"/>
        <v/>
      </c>
      <c r="AW35" s="24" t="str">
        <f t="shared" si="31"/>
        <v/>
      </c>
      <c r="AX35" s="24" t="str">
        <f t="shared" si="31"/>
        <v/>
      </c>
      <c r="AY35" s="24" t="str">
        <f t="shared" si="31"/>
        <v/>
      </c>
      <c r="AZ35" s="24" t="str">
        <f t="shared" si="31"/>
        <v/>
      </c>
      <c r="BA35" s="24" t="str">
        <f t="shared" si="31"/>
        <v/>
      </c>
      <c r="BB35" s="24" t="str">
        <f t="shared" si="31"/>
        <v/>
      </c>
      <c r="BC35" s="24" t="str">
        <f t="shared" si="31"/>
        <v/>
      </c>
      <c r="BD35" s="24" t="str">
        <f t="shared" si="31"/>
        <v/>
      </c>
      <c r="BE35" s="24" t="str">
        <f t="shared" si="31"/>
        <v/>
      </c>
      <c r="BF35" s="24" t="str">
        <f t="shared" si="31"/>
        <v/>
      </c>
      <c r="BG35" s="24" t="str">
        <f t="shared" si="31"/>
        <v/>
      </c>
      <c r="BH35" s="24" t="str">
        <f t="shared" si="31"/>
        <v/>
      </c>
      <c r="BI35" s="24" t="str">
        <f t="shared" si="31"/>
        <v/>
      </c>
      <c r="BJ35" s="24" t="str">
        <f t="shared" si="31"/>
        <v/>
      </c>
    </row>
    <row r="36" spans="1:62" x14ac:dyDescent="0.2">
      <c r="A36" s="23">
        <f t="shared" si="5"/>
        <v>17</v>
      </c>
      <c r="B36" s="24" t="str">
        <f t="shared" ref="B36:AG36" si="32">IF(B$17&gt;T,"",IF($A36&gt;B$18,"",A35*EXP(+A$16*h-sig*SQRT(h))))</f>
        <v/>
      </c>
      <c r="C36" s="24" t="str">
        <f t="shared" si="32"/>
        <v/>
      </c>
      <c r="D36" s="24" t="str">
        <f t="shared" si="32"/>
        <v/>
      </c>
      <c r="E36" s="24" t="str">
        <f t="shared" si="32"/>
        <v/>
      </c>
      <c r="F36" s="24" t="str">
        <f t="shared" si="32"/>
        <v/>
      </c>
      <c r="G36" s="24" t="str">
        <f t="shared" si="32"/>
        <v/>
      </c>
      <c r="H36" s="24" t="str">
        <f t="shared" si="32"/>
        <v/>
      </c>
      <c r="I36" s="24" t="str">
        <f t="shared" si="32"/>
        <v/>
      </c>
      <c r="J36" s="24" t="str">
        <f t="shared" si="32"/>
        <v/>
      </c>
      <c r="K36" s="24" t="str">
        <f t="shared" si="32"/>
        <v/>
      </c>
      <c r="L36" s="24" t="str">
        <f t="shared" si="32"/>
        <v/>
      </c>
      <c r="M36" s="24" t="str">
        <f t="shared" si="32"/>
        <v/>
      </c>
      <c r="N36" s="24" t="str">
        <f t="shared" si="32"/>
        <v/>
      </c>
      <c r="O36" s="24" t="str">
        <f t="shared" si="32"/>
        <v/>
      </c>
      <c r="P36" s="24" t="str">
        <f t="shared" si="32"/>
        <v/>
      </c>
      <c r="Q36" s="24" t="str">
        <f t="shared" si="32"/>
        <v/>
      </c>
      <c r="R36" s="24" t="str">
        <f t="shared" si="32"/>
        <v/>
      </c>
      <c r="S36" s="24" t="str">
        <f t="shared" si="32"/>
        <v/>
      </c>
      <c r="T36" s="24" t="str">
        <f t="shared" si="32"/>
        <v/>
      </c>
      <c r="U36" s="24" t="str">
        <f t="shared" si="32"/>
        <v/>
      </c>
      <c r="V36" s="24" t="str">
        <f t="shared" si="32"/>
        <v/>
      </c>
      <c r="W36" s="24" t="str">
        <f t="shared" si="32"/>
        <v/>
      </c>
      <c r="X36" s="24" t="str">
        <f t="shared" si="32"/>
        <v/>
      </c>
      <c r="Y36" s="24" t="str">
        <f t="shared" si="32"/>
        <v/>
      </c>
      <c r="Z36" s="24" t="str">
        <f t="shared" si="32"/>
        <v/>
      </c>
      <c r="AA36" s="24" t="str">
        <f t="shared" si="32"/>
        <v/>
      </c>
      <c r="AB36" s="24" t="str">
        <f t="shared" si="32"/>
        <v/>
      </c>
      <c r="AC36" s="24" t="str">
        <f t="shared" si="32"/>
        <v/>
      </c>
      <c r="AD36" s="24" t="str">
        <f t="shared" si="32"/>
        <v/>
      </c>
      <c r="AE36" s="24" t="str">
        <f t="shared" si="32"/>
        <v/>
      </c>
      <c r="AF36" s="24" t="str">
        <f t="shared" si="32"/>
        <v/>
      </c>
      <c r="AG36" s="24" t="str">
        <f t="shared" si="32"/>
        <v/>
      </c>
      <c r="AH36" s="24" t="str">
        <f t="shared" ref="AH36:BJ36" si="33">IF(AH$17&gt;T,"",IF($A36&gt;AH$18,"",AG35*EXP(+AG$16*h-sig*SQRT(h))))</f>
        <v/>
      </c>
      <c r="AI36" s="24" t="str">
        <f t="shared" si="33"/>
        <v/>
      </c>
      <c r="AJ36" s="24" t="str">
        <f t="shared" si="33"/>
        <v/>
      </c>
      <c r="AK36" s="24" t="str">
        <f t="shared" si="33"/>
        <v/>
      </c>
      <c r="AL36" s="24" t="str">
        <f t="shared" si="33"/>
        <v/>
      </c>
      <c r="AM36" s="24" t="str">
        <f t="shared" si="33"/>
        <v/>
      </c>
      <c r="AN36" s="24" t="str">
        <f t="shared" si="33"/>
        <v/>
      </c>
      <c r="AO36" s="24" t="str">
        <f t="shared" si="33"/>
        <v/>
      </c>
      <c r="AP36" s="24" t="str">
        <f t="shared" si="33"/>
        <v/>
      </c>
      <c r="AQ36" s="24" t="str">
        <f t="shared" si="33"/>
        <v/>
      </c>
      <c r="AR36" s="24" t="str">
        <f t="shared" si="33"/>
        <v/>
      </c>
      <c r="AS36" s="24" t="str">
        <f t="shared" si="33"/>
        <v/>
      </c>
      <c r="AT36" s="24" t="str">
        <f t="shared" si="33"/>
        <v/>
      </c>
      <c r="AU36" s="24" t="str">
        <f t="shared" si="33"/>
        <v/>
      </c>
      <c r="AV36" s="24" t="str">
        <f t="shared" si="33"/>
        <v/>
      </c>
      <c r="AW36" s="24" t="str">
        <f t="shared" si="33"/>
        <v/>
      </c>
      <c r="AX36" s="24" t="str">
        <f t="shared" si="33"/>
        <v/>
      </c>
      <c r="AY36" s="24" t="str">
        <f t="shared" si="33"/>
        <v/>
      </c>
      <c r="AZ36" s="24" t="str">
        <f t="shared" si="33"/>
        <v/>
      </c>
      <c r="BA36" s="24" t="str">
        <f t="shared" si="33"/>
        <v/>
      </c>
      <c r="BB36" s="24" t="str">
        <f t="shared" si="33"/>
        <v/>
      </c>
      <c r="BC36" s="24" t="str">
        <f t="shared" si="33"/>
        <v/>
      </c>
      <c r="BD36" s="24" t="str">
        <f t="shared" si="33"/>
        <v/>
      </c>
      <c r="BE36" s="24" t="str">
        <f t="shared" si="33"/>
        <v/>
      </c>
      <c r="BF36" s="24" t="str">
        <f t="shared" si="33"/>
        <v/>
      </c>
      <c r="BG36" s="24" t="str">
        <f t="shared" si="33"/>
        <v/>
      </c>
      <c r="BH36" s="24" t="str">
        <f t="shared" si="33"/>
        <v/>
      </c>
      <c r="BI36" s="24" t="str">
        <f t="shared" si="33"/>
        <v/>
      </c>
      <c r="BJ36" s="24" t="str">
        <f t="shared" si="33"/>
        <v/>
      </c>
    </row>
    <row r="37" spans="1:62" x14ac:dyDescent="0.2">
      <c r="A37" s="23">
        <f t="shared" si="5"/>
        <v>18</v>
      </c>
      <c r="B37" s="24" t="str">
        <f t="shared" ref="B37:AG37" si="34">IF(B$17&gt;T,"",IF($A37&gt;B$18,"",A36*EXP(+A$16*h-sig*SQRT(h))))</f>
        <v/>
      </c>
      <c r="C37" s="24" t="str">
        <f t="shared" si="34"/>
        <v/>
      </c>
      <c r="D37" s="24" t="str">
        <f t="shared" si="34"/>
        <v/>
      </c>
      <c r="E37" s="24" t="str">
        <f t="shared" si="34"/>
        <v/>
      </c>
      <c r="F37" s="24" t="str">
        <f t="shared" si="34"/>
        <v/>
      </c>
      <c r="G37" s="24" t="str">
        <f t="shared" si="34"/>
        <v/>
      </c>
      <c r="H37" s="24" t="str">
        <f t="shared" si="34"/>
        <v/>
      </c>
      <c r="I37" s="24" t="str">
        <f t="shared" si="34"/>
        <v/>
      </c>
      <c r="J37" s="24" t="str">
        <f t="shared" si="34"/>
        <v/>
      </c>
      <c r="K37" s="24" t="str">
        <f t="shared" si="34"/>
        <v/>
      </c>
      <c r="L37" s="24" t="str">
        <f t="shared" si="34"/>
        <v/>
      </c>
      <c r="M37" s="24" t="str">
        <f t="shared" si="34"/>
        <v/>
      </c>
      <c r="N37" s="24" t="str">
        <f t="shared" si="34"/>
        <v/>
      </c>
      <c r="O37" s="24" t="str">
        <f t="shared" si="34"/>
        <v/>
      </c>
      <c r="P37" s="24" t="str">
        <f t="shared" si="34"/>
        <v/>
      </c>
      <c r="Q37" s="24" t="str">
        <f t="shared" si="34"/>
        <v/>
      </c>
      <c r="R37" s="24" t="str">
        <f t="shared" si="34"/>
        <v/>
      </c>
      <c r="S37" s="24" t="str">
        <f t="shared" si="34"/>
        <v/>
      </c>
      <c r="T37" s="24" t="str">
        <f t="shared" si="34"/>
        <v/>
      </c>
      <c r="U37" s="24" t="str">
        <f t="shared" si="34"/>
        <v/>
      </c>
      <c r="V37" s="24" t="str">
        <f t="shared" si="34"/>
        <v/>
      </c>
      <c r="W37" s="24" t="str">
        <f t="shared" si="34"/>
        <v/>
      </c>
      <c r="X37" s="24" t="str">
        <f t="shared" si="34"/>
        <v/>
      </c>
      <c r="Y37" s="24" t="str">
        <f t="shared" si="34"/>
        <v/>
      </c>
      <c r="Z37" s="24" t="str">
        <f t="shared" si="34"/>
        <v/>
      </c>
      <c r="AA37" s="24" t="str">
        <f t="shared" si="34"/>
        <v/>
      </c>
      <c r="AB37" s="24" t="str">
        <f t="shared" si="34"/>
        <v/>
      </c>
      <c r="AC37" s="24" t="str">
        <f t="shared" si="34"/>
        <v/>
      </c>
      <c r="AD37" s="24" t="str">
        <f t="shared" si="34"/>
        <v/>
      </c>
      <c r="AE37" s="24" t="str">
        <f t="shared" si="34"/>
        <v/>
      </c>
      <c r="AF37" s="24" t="str">
        <f t="shared" si="34"/>
        <v/>
      </c>
      <c r="AG37" s="24" t="str">
        <f t="shared" si="34"/>
        <v/>
      </c>
      <c r="AH37" s="24" t="str">
        <f t="shared" ref="AH37:BJ37" si="35">IF(AH$17&gt;T,"",IF($A37&gt;AH$18,"",AG36*EXP(+AG$16*h-sig*SQRT(h))))</f>
        <v/>
      </c>
      <c r="AI37" s="24" t="str">
        <f t="shared" si="35"/>
        <v/>
      </c>
      <c r="AJ37" s="24" t="str">
        <f t="shared" si="35"/>
        <v/>
      </c>
      <c r="AK37" s="24" t="str">
        <f t="shared" si="35"/>
        <v/>
      </c>
      <c r="AL37" s="24" t="str">
        <f t="shared" si="35"/>
        <v/>
      </c>
      <c r="AM37" s="24" t="str">
        <f t="shared" si="35"/>
        <v/>
      </c>
      <c r="AN37" s="24" t="str">
        <f t="shared" si="35"/>
        <v/>
      </c>
      <c r="AO37" s="24" t="str">
        <f t="shared" si="35"/>
        <v/>
      </c>
      <c r="AP37" s="24" t="str">
        <f t="shared" si="35"/>
        <v/>
      </c>
      <c r="AQ37" s="24" t="str">
        <f t="shared" si="35"/>
        <v/>
      </c>
      <c r="AR37" s="24" t="str">
        <f t="shared" si="35"/>
        <v/>
      </c>
      <c r="AS37" s="24" t="str">
        <f t="shared" si="35"/>
        <v/>
      </c>
      <c r="AT37" s="24" t="str">
        <f t="shared" si="35"/>
        <v/>
      </c>
      <c r="AU37" s="24" t="str">
        <f t="shared" si="35"/>
        <v/>
      </c>
      <c r="AV37" s="24" t="str">
        <f t="shared" si="35"/>
        <v/>
      </c>
      <c r="AW37" s="24" t="str">
        <f t="shared" si="35"/>
        <v/>
      </c>
      <c r="AX37" s="24" t="str">
        <f t="shared" si="35"/>
        <v/>
      </c>
      <c r="AY37" s="24" t="str">
        <f t="shared" si="35"/>
        <v/>
      </c>
      <c r="AZ37" s="24" t="str">
        <f t="shared" si="35"/>
        <v/>
      </c>
      <c r="BA37" s="24" t="str">
        <f t="shared" si="35"/>
        <v/>
      </c>
      <c r="BB37" s="24" t="str">
        <f t="shared" si="35"/>
        <v/>
      </c>
      <c r="BC37" s="24" t="str">
        <f t="shared" si="35"/>
        <v/>
      </c>
      <c r="BD37" s="24" t="str">
        <f t="shared" si="35"/>
        <v/>
      </c>
      <c r="BE37" s="24" t="str">
        <f t="shared" si="35"/>
        <v/>
      </c>
      <c r="BF37" s="24" t="str">
        <f t="shared" si="35"/>
        <v/>
      </c>
      <c r="BG37" s="24" t="str">
        <f t="shared" si="35"/>
        <v/>
      </c>
      <c r="BH37" s="24" t="str">
        <f t="shared" si="35"/>
        <v/>
      </c>
      <c r="BI37" s="24" t="str">
        <f t="shared" si="35"/>
        <v/>
      </c>
      <c r="BJ37" s="24" t="str">
        <f t="shared" si="35"/>
        <v/>
      </c>
    </row>
    <row r="38" spans="1:62" x14ac:dyDescent="0.2">
      <c r="A38" s="23">
        <f t="shared" si="5"/>
        <v>19</v>
      </c>
      <c r="B38" s="24" t="str">
        <f t="shared" ref="B38:AG38" si="36">IF(B$17&gt;T,"",IF($A38&gt;B$18,"",A37*EXP(+A$16*h-sig*SQRT(h))))</f>
        <v/>
      </c>
      <c r="C38" s="24" t="str">
        <f t="shared" si="36"/>
        <v/>
      </c>
      <c r="D38" s="24" t="str">
        <f t="shared" si="36"/>
        <v/>
      </c>
      <c r="E38" s="24" t="str">
        <f t="shared" si="36"/>
        <v/>
      </c>
      <c r="F38" s="24" t="str">
        <f t="shared" si="36"/>
        <v/>
      </c>
      <c r="G38" s="24" t="str">
        <f t="shared" si="36"/>
        <v/>
      </c>
      <c r="H38" s="24" t="str">
        <f t="shared" si="36"/>
        <v/>
      </c>
      <c r="I38" s="24" t="str">
        <f t="shared" si="36"/>
        <v/>
      </c>
      <c r="J38" s="24" t="str">
        <f t="shared" si="36"/>
        <v/>
      </c>
      <c r="K38" s="24" t="str">
        <f t="shared" si="36"/>
        <v/>
      </c>
      <c r="L38" s="24" t="str">
        <f t="shared" si="36"/>
        <v/>
      </c>
      <c r="M38" s="24" t="str">
        <f t="shared" si="36"/>
        <v/>
      </c>
      <c r="N38" s="24" t="str">
        <f t="shared" si="36"/>
        <v/>
      </c>
      <c r="O38" s="24" t="str">
        <f t="shared" si="36"/>
        <v/>
      </c>
      <c r="P38" s="24" t="str">
        <f t="shared" si="36"/>
        <v/>
      </c>
      <c r="Q38" s="24" t="str">
        <f t="shared" si="36"/>
        <v/>
      </c>
      <c r="R38" s="24" t="str">
        <f t="shared" si="36"/>
        <v/>
      </c>
      <c r="S38" s="24" t="str">
        <f t="shared" si="36"/>
        <v/>
      </c>
      <c r="T38" s="24" t="str">
        <f t="shared" si="36"/>
        <v/>
      </c>
      <c r="U38" s="24" t="str">
        <f t="shared" si="36"/>
        <v/>
      </c>
      <c r="V38" s="24" t="str">
        <f t="shared" si="36"/>
        <v/>
      </c>
      <c r="W38" s="24" t="str">
        <f t="shared" si="36"/>
        <v/>
      </c>
      <c r="X38" s="24" t="str">
        <f t="shared" si="36"/>
        <v/>
      </c>
      <c r="Y38" s="24" t="str">
        <f t="shared" si="36"/>
        <v/>
      </c>
      <c r="Z38" s="24" t="str">
        <f t="shared" si="36"/>
        <v/>
      </c>
      <c r="AA38" s="24" t="str">
        <f t="shared" si="36"/>
        <v/>
      </c>
      <c r="AB38" s="24" t="str">
        <f t="shared" si="36"/>
        <v/>
      </c>
      <c r="AC38" s="24" t="str">
        <f t="shared" si="36"/>
        <v/>
      </c>
      <c r="AD38" s="24" t="str">
        <f t="shared" si="36"/>
        <v/>
      </c>
      <c r="AE38" s="24" t="str">
        <f t="shared" si="36"/>
        <v/>
      </c>
      <c r="AF38" s="24" t="str">
        <f t="shared" si="36"/>
        <v/>
      </c>
      <c r="AG38" s="24" t="str">
        <f t="shared" si="36"/>
        <v/>
      </c>
      <c r="AH38" s="24" t="str">
        <f t="shared" ref="AH38:BJ38" si="37">IF(AH$17&gt;T,"",IF($A38&gt;AH$18,"",AG37*EXP(+AG$16*h-sig*SQRT(h))))</f>
        <v/>
      </c>
      <c r="AI38" s="24" t="str">
        <f t="shared" si="37"/>
        <v/>
      </c>
      <c r="AJ38" s="24" t="str">
        <f t="shared" si="37"/>
        <v/>
      </c>
      <c r="AK38" s="24" t="str">
        <f t="shared" si="37"/>
        <v/>
      </c>
      <c r="AL38" s="24" t="str">
        <f t="shared" si="37"/>
        <v/>
      </c>
      <c r="AM38" s="24" t="str">
        <f t="shared" si="37"/>
        <v/>
      </c>
      <c r="AN38" s="24" t="str">
        <f t="shared" si="37"/>
        <v/>
      </c>
      <c r="AO38" s="24" t="str">
        <f t="shared" si="37"/>
        <v/>
      </c>
      <c r="AP38" s="24" t="str">
        <f t="shared" si="37"/>
        <v/>
      </c>
      <c r="AQ38" s="24" t="str">
        <f t="shared" si="37"/>
        <v/>
      </c>
      <c r="AR38" s="24" t="str">
        <f t="shared" si="37"/>
        <v/>
      </c>
      <c r="AS38" s="24" t="str">
        <f t="shared" si="37"/>
        <v/>
      </c>
      <c r="AT38" s="24" t="str">
        <f t="shared" si="37"/>
        <v/>
      </c>
      <c r="AU38" s="24" t="str">
        <f t="shared" si="37"/>
        <v/>
      </c>
      <c r="AV38" s="24" t="str">
        <f t="shared" si="37"/>
        <v/>
      </c>
      <c r="AW38" s="24" t="str">
        <f t="shared" si="37"/>
        <v/>
      </c>
      <c r="AX38" s="24" t="str">
        <f t="shared" si="37"/>
        <v/>
      </c>
      <c r="AY38" s="24" t="str">
        <f t="shared" si="37"/>
        <v/>
      </c>
      <c r="AZ38" s="24" t="str">
        <f t="shared" si="37"/>
        <v/>
      </c>
      <c r="BA38" s="24" t="str">
        <f t="shared" si="37"/>
        <v/>
      </c>
      <c r="BB38" s="24" t="str">
        <f t="shared" si="37"/>
        <v/>
      </c>
      <c r="BC38" s="24" t="str">
        <f t="shared" si="37"/>
        <v/>
      </c>
      <c r="BD38" s="24" t="str">
        <f t="shared" si="37"/>
        <v/>
      </c>
      <c r="BE38" s="24" t="str">
        <f t="shared" si="37"/>
        <v/>
      </c>
      <c r="BF38" s="24" t="str">
        <f t="shared" si="37"/>
        <v/>
      </c>
      <c r="BG38" s="24" t="str">
        <f t="shared" si="37"/>
        <v/>
      </c>
      <c r="BH38" s="24" t="str">
        <f t="shared" si="37"/>
        <v/>
      </c>
      <c r="BI38" s="24" t="str">
        <f t="shared" si="37"/>
        <v/>
      </c>
      <c r="BJ38" s="24" t="str">
        <f t="shared" si="37"/>
        <v/>
      </c>
    </row>
    <row r="39" spans="1:62" x14ac:dyDescent="0.2">
      <c r="A39" s="23">
        <f t="shared" si="5"/>
        <v>20</v>
      </c>
      <c r="B39" s="24" t="str">
        <f t="shared" ref="B39:T39" si="38">IF(B$17&gt;T,"",IF($A39&gt;B$18,"",A38*EXP(+A$16*h-sig*SQRT(h))))</f>
        <v/>
      </c>
      <c r="C39" s="24" t="str">
        <f t="shared" si="38"/>
        <v/>
      </c>
      <c r="D39" s="24" t="str">
        <f t="shared" si="38"/>
        <v/>
      </c>
      <c r="E39" s="24" t="str">
        <f t="shared" si="38"/>
        <v/>
      </c>
      <c r="F39" s="24" t="str">
        <f t="shared" si="38"/>
        <v/>
      </c>
      <c r="G39" s="24" t="str">
        <f t="shared" si="38"/>
        <v/>
      </c>
      <c r="H39" s="24" t="str">
        <f t="shared" si="38"/>
        <v/>
      </c>
      <c r="I39" s="24" t="str">
        <f t="shared" si="38"/>
        <v/>
      </c>
      <c r="J39" s="24" t="str">
        <f t="shared" si="38"/>
        <v/>
      </c>
      <c r="K39" s="24" t="str">
        <f t="shared" si="38"/>
        <v/>
      </c>
      <c r="L39" s="24" t="str">
        <f t="shared" si="38"/>
        <v/>
      </c>
      <c r="M39" s="24" t="str">
        <f t="shared" si="38"/>
        <v/>
      </c>
      <c r="N39" s="24" t="str">
        <f t="shared" si="38"/>
        <v/>
      </c>
      <c r="O39" s="24" t="str">
        <f t="shared" si="38"/>
        <v/>
      </c>
      <c r="P39" s="24" t="str">
        <f t="shared" si="38"/>
        <v/>
      </c>
      <c r="Q39" s="24" t="str">
        <f t="shared" si="38"/>
        <v/>
      </c>
      <c r="R39" s="24" t="str">
        <f t="shared" si="38"/>
        <v/>
      </c>
      <c r="S39" s="24" t="str">
        <f t="shared" si="38"/>
        <v/>
      </c>
      <c r="T39" s="24" t="str">
        <f t="shared" si="38"/>
        <v/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 spans="1:62" x14ac:dyDescent="0.2">
      <c r="A40" s="23">
        <f t="shared" si="5"/>
        <v>21</v>
      </c>
      <c r="B40" s="24" t="str">
        <f t="shared" ref="B40:T40" si="39">IF(B$17&gt;T,"",IF($A40&gt;B$18,"",A39*EXP(+A$16*h-sig*SQRT(h))))</f>
        <v/>
      </c>
      <c r="C40" s="24" t="str">
        <f t="shared" si="39"/>
        <v/>
      </c>
      <c r="D40" s="24" t="str">
        <f t="shared" si="39"/>
        <v/>
      </c>
      <c r="E40" s="24" t="str">
        <f t="shared" si="39"/>
        <v/>
      </c>
      <c r="F40" s="24" t="str">
        <f t="shared" si="39"/>
        <v/>
      </c>
      <c r="G40" s="24" t="str">
        <f t="shared" si="39"/>
        <v/>
      </c>
      <c r="H40" s="24" t="str">
        <f t="shared" si="39"/>
        <v/>
      </c>
      <c r="I40" s="24" t="str">
        <f t="shared" si="39"/>
        <v/>
      </c>
      <c r="J40" s="24" t="str">
        <f t="shared" si="39"/>
        <v/>
      </c>
      <c r="K40" s="24" t="str">
        <f t="shared" si="39"/>
        <v/>
      </c>
      <c r="L40" s="24" t="str">
        <f t="shared" si="39"/>
        <v/>
      </c>
      <c r="M40" s="24" t="str">
        <f t="shared" si="39"/>
        <v/>
      </c>
      <c r="N40" s="24" t="str">
        <f t="shared" si="39"/>
        <v/>
      </c>
      <c r="O40" s="24" t="str">
        <f t="shared" si="39"/>
        <v/>
      </c>
      <c r="P40" s="24" t="str">
        <f t="shared" si="39"/>
        <v/>
      </c>
      <c r="Q40" s="24" t="str">
        <f t="shared" si="39"/>
        <v/>
      </c>
      <c r="R40" s="24" t="str">
        <f t="shared" si="39"/>
        <v/>
      </c>
      <c r="S40" s="24" t="str">
        <f t="shared" si="39"/>
        <v/>
      </c>
      <c r="T40" s="24" t="str">
        <f t="shared" si="39"/>
        <v/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 spans="1:62" x14ac:dyDescent="0.2">
      <c r="A41" s="23">
        <f t="shared" si="5"/>
        <v>22</v>
      </c>
      <c r="B41" s="24" t="str">
        <f t="shared" ref="B41:T41" si="40">IF(B$17&gt;T,"",IF($A41&gt;B$18,"",A40*EXP(+A$16*h-sig*SQRT(h))))</f>
        <v/>
      </c>
      <c r="C41" s="24" t="str">
        <f t="shared" si="40"/>
        <v/>
      </c>
      <c r="D41" s="24" t="str">
        <f t="shared" si="40"/>
        <v/>
      </c>
      <c r="E41" s="24" t="str">
        <f t="shared" si="40"/>
        <v/>
      </c>
      <c r="F41" s="24" t="str">
        <f t="shared" si="40"/>
        <v/>
      </c>
      <c r="G41" s="24" t="str">
        <f t="shared" si="40"/>
        <v/>
      </c>
      <c r="H41" s="24" t="str">
        <f t="shared" si="40"/>
        <v/>
      </c>
      <c r="I41" s="24" t="str">
        <f t="shared" si="40"/>
        <v/>
      </c>
      <c r="J41" s="24" t="str">
        <f t="shared" si="40"/>
        <v/>
      </c>
      <c r="K41" s="24" t="str">
        <f t="shared" si="40"/>
        <v/>
      </c>
      <c r="L41" s="24" t="str">
        <f t="shared" si="40"/>
        <v/>
      </c>
      <c r="M41" s="24" t="str">
        <f t="shared" si="40"/>
        <v/>
      </c>
      <c r="N41" s="24" t="str">
        <f t="shared" si="40"/>
        <v/>
      </c>
      <c r="O41" s="24" t="str">
        <f t="shared" si="40"/>
        <v/>
      </c>
      <c r="P41" s="24" t="str">
        <f t="shared" si="40"/>
        <v/>
      </c>
      <c r="Q41" s="24" t="str">
        <f t="shared" si="40"/>
        <v/>
      </c>
      <c r="R41" s="24" t="str">
        <f t="shared" si="40"/>
        <v/>
      </c>
      <c r="S41" s="24" t="str">
        <f t="shared" si="40"/>
        <v/>
      </c>
      <c r="T41" s="24" t="str">
        <f t="shared" si="40"/>
        <v/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 spans="1:62" x14ac:dyDescent="0.2">
      <c r="A42" s="23">
        <f t="shared" si="5"/>
        <v>23</v>
      </c>
      <c r="B42" s="24" t="str">
        <f t="shared" ref="B42:T42" si="41">IF(B$17&gt;T,"",IF($A42&gt;B$18,"",A41*EXP(+A$16*h-sig*SQRT(h))))</f>
        <v/>
      </c>
      <c r="C42" s="24" t="str">
        <f t="shared" si="41"/>
        <v/>
      </c>
      <c r="D42" s="24" t="str">
        <f t="shared" si="41"/>
        <v/>
      </c>
      <c r="E42" s="24" t="str">
        <f t="shared" si="41"/>
        <v/>
      </c>
      <c r="F42" s="24" t="str">
        <f t="shared" si="41"/>
        <v/>
      </c>
      <c r="G42" s="24" t="str">
        <f t="shared" si="41"/>
        <v/>
      </c>
      <c r="H42" s="24" t="str">
        <f t="shared" si="41"/>
        <v/>
      </c>
      <c r="I42" s="24" t="str">
        <f t="shared" si="41"/>
        <v/>
      </c>
      <c r="J42" s="24" t="str">
        <f t="shared" si="41"/>
        <v/>
      </c>
      <c r="K42" s="24" t="str">
        <f t="shared" si="41"/>
        <v/>
      </c>
      <c r="L42" s="24" t="str">
        <f t="shared" si="41"/>
        <v/>
      </c>
      <c r="M42" s="24" t="str">
        <f t="shared" si="41"/>
        <v/>
      </c>
      <c r="N42" s="24" t="str">
        <f t="shared" si="41"/>
        <v/>
      </c>
      <c r="O42" s="24" t="str">
        <f t="shared" si="41"/>
        <v/>
      </c>
      <c r="P42" s="24" t="str">
        <f t="shared" si="41"/>
        <v/>
      </c>
      <c r="Q42" s="24" t="str">
        <f t="shared" si="41"/>
        <v/>
      </c>
      <c r="R42" s="24" t="str">
        <f t="shared" si="41"/>
        <v/>
      </c>
      <c r="S42" s="24" t="str">
        <f t="shared" si="41"/>
        <v/>
      </c>
      <c r="T42" s="24" t="str">
        <f t="shared" si="41"/>
        <v/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</row>
    <row r="43" spans="1:62" x14ac:dyDescent="0.2">
      <c r="A43" s="23">
        <f t="shared" si="5"/>
        <v>24</v>
      </c>
      <c r="B43" s="24" t="str">
        <f t="shared" ref="B43:T43" si="42">IF(B$17&gt;T,"",IF($A43&gt;B$18,"",A42*EXP(+A$16*h-sig*SQRT(h))))</f>
        <v/>
      </c>
      <c r="C43" s="24" t="str">
        <f t="shared" si="42"/>
        <v/>
      </c>
      <c r="D43" s="24" t="str">
        <f t="shared" si="42"/>
        <v/>
      </c>
      <c r="E43" s="24" t="str">
        <f t="shared" si="42"/>
        <v/>
      </c>
      <c r="F43" s="24" t="str">
        <f t="shared" si="42"/>
        <v/>
      </c>
      <c r="G43" s="24" t="str">
        <f t="shared" si="42"/>
        <v/>
      </c>
      <c r="H43" s="24" t="str">
        <f t="shared" si="42"/>
        <v/>
      </c>
      <c r="I43" s="24" t="str">
        <f t="shared" si="42"/>
        <v/>
      </c>
      <c r="J43" s="24" t="str">
        <f t="shared" si="42"/>
        <v/>
      </c>
      <c r="K43" s="24" t="str">
        <f t="shared" si="42"/>
        <v/>
      </c>
      <c r="L43" s="24" t="str">
        <f t="shared" si="42"/>
        <v/>
      </c>
      <c r="M43" s="24" t="str">
        <f t="shared" si="42"/>
        <v/>
      </c>
      <c r="N43" s="24" t="str">
        <f t="shared" si="42"/>
        <v/>
      </c>
      <c r="O43" s="24" t="str">
        <f t="shared" si="42"/>
        <v/>
      </c>
      <c r="P43" s="24" t="str">
        <f t="shared" si="42"/>
        <v/>
      </c>
      <c r="Q43" s="24" t="str">
        <f t="shared" si="42"/>
        <v/>
      </c>
      <c r="R43" s="24" t="str">
        <f t="shared" si="42"/>
        <v/>
      </c>
      <c r="S43" s="24" t="str">
        <f t="shared" si="42"/>
        <v/>
      </c>
      <c r="T43" s="24" t="str">
        <f t="shared" si="42"/>
        <v/>
      </c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 spans="1:62" x14ac:dyDescent="0.2">
      <c r="A44" s="23">
        <f t="shared" si="5"/>
        <v>25</v>
      </c>
      <c r="B44" s="24" t="str">
        <f t="shared" ref="B44:T44" si="43">IF(B$17&gt;T,"",IF($A44&gt;B$18,"",A43*EXP(+A$16*h-sig*SQRT(h))))</f>
        <v/>
      </c>
      <c r="C44" s="24" t="str">
        <f t="shared" si="43"/>
        <v/>
      </c>
      <c r="D44" s="24" t="str">
        <f t="shared" si="43"/>
        <v/>
      </c>
      <c r="E44" s="24" t="str">
        <f t="shared" si="43"/>
        <v/>
      </c>
      <c r="F44" s="24" t="str">
        <f t="shared" si="43"/>
        <v/>
      </c>
      <c r="G44" s="24" t="str">
        <f t="shared" si="43"/>
        <v/>
      </c>
      <c r="H44" s="24" t="str">
        <f t="shared" si="43"/>
        <v/>
      </c>
      <c r="I44" s="24" t="str">
        <f t="shared" si="43"/>
        <v/>
      </c>
      <c r="J44" s="24" t="str">
        <f t="shared" si="43"/>
        <v/>
      </c>
      <c r="K44" s="24" t="str">
        <f t="shared" si="43"/>
        <v/>
      </c>
      <c r="L44" s="24" t="str">
        <f t="shared" si="43"/>
        <v/>
      </c>
      <c r="M44" s="24" t="str">
        <f t="shared" si="43"/>
        <v/>
      </c>
      <c r="N44" s="24" t="str">
        <f t="shared" si="43"/>
        <v/>
      </c>
      <c r="O44" s="24" t="str">
        <f t="shared" si="43"/>
        <v/>
      </c>
      <c r="P44" s="24" t="str">
        <f t="shared" si="43"/>
        <v/>
      </c>
      <c r="Q44" s="24" t="str">
        <f t="shared" si="43"/>
        <v/>
      </c>
      <c r="R44" s="24" t="str">
        <f t="shared" si="43"/>
        <v/>
      </c>
      <c r="S44" s="24" t="str">
        <f t="shared" si="43"/>
        <v/>
      </c>
      <c r="T44" s="24" t="str">
        <f t="shared" si="43"/>
        <v/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</row>
    <row r="45" spans="1:62" x14ac:dyDescent="0.2">
      <c r="B45" s="25"/>
      <c r="O45" s="24" t="str">
        <f>IF(O$17&gt;T,"",IF(#REF!&gt;O$18,"",N44*EXP(+N$16*h-sig*SQRT(h))))</f>
        <v/>
      </c>
      <c r="P45" s="24" t="str">
        <f>IF(P$17&gt;T,"",IF(#REF!&gt;P$18,"",O44*EXP(+O$16*h-sig*SQRT(h))))</f>
        <v/>
      </c>
      <c r="Q45" s="24" t="str">
        <f>IF(Q$17&gt;T,"",IF(#REF!&gt;Q$18,"",P44*EXP(+P$16*h-sig*SQRT(h))))</f>
        <v/>
      </c>
      <c r="R45" s="24" t="str">
        <f>IF(R$17&gt;T,"",IF(#REF!&gt;R$18,"",Q44*EXP(+Q$16*h-sig*SQRT(h))))</f>
        <v/>
      </c>
      <c r="S45" s="24" t="str">
        <f>IF(S$17&gt;T,"",IF(#REF!&gt;S$18,"",R44*EXP(+R$16*h-sig*SQRT(h))))</f>
        <v/>
      </c>
      <c r="T45" s="24" t="str">
        <f>IF(T$17&gt;T,"",IF(#REF!&gt;T$18,"",S44*EXP(+S$16*h-sig*SQRT(h))))</f>
        <v/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</row>
    <row r="46" spans="1:62" x14ac:dyDescent="0.2">
      <c r="O46" s="24" t="str">
        <f>IF(O$17&gt;T,"",IF(#REF!&gt;O$18,"",#REF!*EXP(+N$16*h-sig*SQRT(h))))</f>
        <v/>
      </c>
      <c r="P46" s="24" t="str">
        <f>IF(P$17&gt;T,"",IF(#REF!&gt;P$18,"",O45*EXP(+O$16*h-sig*SQRT(h))))</f>
        <v/>
      </c>
      <c r="Q46" s="24" t="str">
        <f>IF(Q$17&gt;T,"",IF(#REF!&gt;Q$18,"",P45*EXP(+P$16*h-sig*SQRT(h))))</f>
        <v/>
      </c>
      <c r="R46" s="24" t="str">
        <f>IF(R$17&gt;T,"",IF(#REF!&gt;R$18,"",Q45*EXP(+Q$16*h-sig*SQRT(h))))</f>
        <v/>
      </c>
      <c r="S46" s="24" t="str">
        <f>IF(S$17&gt;T,"",IF(#REF!&gt;S$18,"",R45*EXP(+R$16*h-sig*SQRT(h))))</f>
        <v/>
      </c>
      <c r="T46" s="24" t="str">
        <f>IF(T$17&gt;T,"",IF(#REF!&gt;T$18,"",S45*EXP(+S$16*h-sig*SQRT(h))))</f>
        <v/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</row>
    <row r="47" spans="1:62" x14ac:dyDescent="0.2">
      <c r="A47" s="50" t="s">
        <v>48</v>
      </c>
      <c r="B47" s="50"/>
      <c r="C47" s="50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</row>
    <row r="48" spans="1:62" x14ac:dyDescent="0.2">
      <c r="A48" s="26" t="s">
        <v>10</v>
      </c>
      <c r="B48" s="40">
        <f t="shared" ref="B48:N48" si="44">B49*h</f>
        <v>0</v>
      </c>
      <c r="C48" s="26">
        <f t="shared" si="44"/>
        <v>0.5</v>
      </c>
      <c r="D48" s="26">
        <f t="shared" si="44"/>
        <v>1</v>
      </c>
      <c r="E48" s="26">
        <f t="shared" si="44"/>
        <v>1.5</v>
      </c>
      <c r="F48" s="26">
        <f t="shared" si="44"/>
        <v>2</v>
      </c>
      <c r="G48" s="26">
        <f t="shared" si="44"/>
        <v>2.5</v>
      </c>
      <c r="H48" s="26">
        <f t="shared" si="44"/>
        <v>3</v>
      </c>
      <c r="I48" s="26">
        <f t="shared" si="44"/>
        <v>3.5</v>
      </c>
      <c r="J48" s="26">
        <f t="shared" si="44"/>
        <v>4</v>
      </c>
      <c r="K48" s="26">
        <f t="shared" si="44"/>
        <v>4.5</v>
      </c>
      <c r="L48" s="26">
        <f t="shared" si="44"/>
        <v>5</v>
      </c>
      <c r="M48" s="26">
        <f t="shared" si="44"/>
        <v>5.5</v>
      </c>
      <c r="N48" s="26">
        <f t="shared" si="44"/>
        <v>6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</row>
    <row r="49" spans="1:62" x14ac:dyDescent="0.2">
      <c r="A49" s="27" t="s">
        <v>11</v>
      </c>
      <c r="B49" s="28">
        <v>0</v>
      </c>
      <c r="C49" s="28">
        <f t="shared" ref="C49:N49" si="45">B49+1</f>
        <v>1</v>
      </c>
      <c r="D49" s="28">
        <f t="shared" si="45"/>
        <v>2</v>
      </c>
      <c r="E49" s="28">
        <f t="shared" si="45"/>
        <v>3</v>
      </c>
      <c r="F49" s="28">
        <f t="shared" si="45"/>
        <v>4</v>
      </c>
      <c r="G49" s="28">
        <f t="shared" si="45"/>
        <v>5</v>
      </c>
      <c r="H49" s="28">
        <f t="shared" si="45"/>
        <v>6</v>
      </c>
      <c r="I49" s="28">
        <f t="shared" si="45"/>
        <v>7</v>
      </c>
      <c r="J49" s="28">
        <f t="shared" si="45"/>
        <v>8</v>
      </c>
      <c r="K49" s="28">
        <f t="shared" si="45"/>
        <v>9</v>
      </c>
      <c r="L49" s="28">
        <f t="shared" si="45"/>
        <v>10</v>
      </c>
      <c r="M49" s="28">
        <f t="shared" si="45"/>
        <v>11</v>
      </c>
      <c r="N49" s="28">
        <f t="shared" si="45"/>
        <v>12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</row>
    <row r="50" spans="1:62" x14ac:dyDescent="0.2">
      <c r="A50" s="23">
        <v>0</v>
      </c>
      <c r="B50" s="17">
        <f>IF('Class 8'!B19="","",IF(T=B$48,100,EXP(-'Class 8'!B19*h)*((C50+C51)/2+cc*h)))</f>
        <v>77.433900000117063</v>
      </c>
      <c r="C50" s="17">
        <f>IF('Class 8'!C19="","",IF(T=C$48,100,EXP(-'Class 8'!C19*h)*((D50+D51)/2+cc*h)))</f>
        <v>75.232197374416884</v>
      </c>
      <c r="D50" s="17">
        <f>IF('Class 8'!D19="","",IF(T=D$48,100,EXP(-'Class 8'!D19*h)*((E50+E51)/2+cc*h)))</f>
        <v>73.25187739757105</v>
      </c>
      <c r="E50" s="17">
        <f>IF('Class 8'!E19="","",IF(T=E$48,100,EXP(-'Class 8'!E19*h)*((F50+F51)/2+cc*h)))</f>
        <v>71.79466422072619</v>
      </c>
      <c r="F50" s="17">
        <f>IF('Class 8'!F19="","",IF(T=F$48,100,EXP(-'Class 8'!F19*h)*((G50+G51)/2+cc*h)))</f>
        <v>70.871194292818259</v>
      </c>
      <c r="G50" s="17">
        <f>IF('Class 8'!G19="","",IF(T=G$48,100,EXP(-'Class 8'!G19*h)*((H50+H51)/2+cc*h)))</f>
        <v>70.820880123772071</v>
      </c>
      <c r="H50" s="17">
        <f>IF('Class 8'!H19="","",IF(T=H$48,100,EXP(-'Class 8'!H19*h)*((I50+I51)/2+cc*h)))</f>
        <v>71.630665023168774</v>
      </c>
      <c r="I50" s="17">
        <f>IF('Class 8'!I19="","",IF(T=I$48,100,EXP(-'Class 8'!I19*h)*((J50+J51)/2+cc*h)))</f>
        <v>73.281907776799116</v>
      </c>
      <c r="J50" s="17">
        <f>IF('Class 8'!J19="","",IF(T=J$48,100,EXP(-'Class 8'!J19*h)*((K50+K51)/2+cc*h)))</f>
        <v>76.011421978237891</v>
      </c>
      <c r="K50" s="17">
        <f>IF('Class 8'!K19="","",IF(T=K$48,100,EXP(-'Class 8'!K19*h)*((L50+L51)/2+cc*h)))</f>
        <v>80.573434346763264</v>
      </c>
      <c r="L50" s="17">
        <f>IF('Class 8'!L19="","",IF(T=L$48,100,EXP(-'Class 8'!L19*h)*((M50+M51)/2+cc*h)))</f>
        <v>88.28247658245057</v>
      </c>
      <c r="M50" s="17">
        <f>IF('Class 8'!M19="","",IF(T=M$48,100,EXP(-'Class 8'!M19*h)*((N50+N51)/2+cc*h)))</f>
        <v>100</v>
      </c>
      <c r="N50" s="17" t="str">
        <f>IF('Class 8'!N19="","",IF(T=N$48,100,EXP(-'Class 8'!N19*h)*(([1]BondPrice!O13+[1]BondPrice!O14)/2+cc*h)))</f>
        <v/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</row>
    <row r="51" spans="1:62" x14ac:dyDescent="0.2">
      <c r="A51" s="23">
        <f t="shared" ref="A51:A64" si="46">A50+1</f>
        <v>1</v>
      </c>
      <c r="B51" s="17" t="str">
        <f>IF('Class 8'!B20="","",IF(T=B$48,100,EXP(-'Class 8'!B20*h)*((C51+C52)/2+cc*h)))</f>
        <v/>
      </c>
      <c r="C51" s="17">
        <f>IF('Class 8'!C20="","",IF(T=C$48,100,EXP(-'Class 8'!C20*h)*((D51+D52)/2+cc*h)))</f>
        <v>80.988830491561259</v>
      </c>
      <c r="D51" s="17">
        <f>IF('Class 8'!D20="","",IF(T=D$48,100,EXP(-'Class 8'!D20*h)*((E51+E52)/2+cc*h)))</f>
        <v>79.409526764156737</v>
      </c>
      <c r="E51" s="17">
        <f>IF('Class 8'!E20="","",IF(T=E$48,100,EXP(-'Class 8'!E20*h)*((F51+F52)/2+cc*h)))</f>
        <v>78.242858056991849</v>
      </c>
      <c r="F51" s="17">
        <f>IF('Class 8'!F20="","",IF(T=F$48,100,EXP(-'Class 8'!F20*h)*((G51+G52)/2+cc*h)))</f>
        <v>77.503851870032619</v>
      </c>
      <c r="G51" s="17">
        <f>IF('Class 8'!G20="","",IF(T=G$48,100,EXP(-'Class 8'!G20*h)*((H51+H52)/2+cc*h)))</f>
        <v>77.470669092913539</v>
      </c>
      <c r="H51" s="17">
        <f>IF('Class 8'!H20="","",IF(T=H$48,100,EXP(-'Class 8'!H20*h)*((I51+I52)/2+cc*h)))</f>
        <v>78.132590650384131</v>
      </c>
      <c r="I51" s="17">
        <f>IF('Class 8'!I20="","",IF(T=I$48,100,EXP(-'Class 8'!I20*h)*((J51+J52)/2+cc*h)))</f>
        <v>79.467970487870417</v>
      </c>
      <c r="J51" s="17">
        <f>IF('Class 8'!J20="","",IF(T=J$48,100,EXP(-'Class 8'!J20*h)*((K51+K52)/2+cc*h)))</f>
        <v>81.652139964525546</v>
      </c>
      <c r="K51" s="17">
        <f>IF('Class 8'!K20="","",IF(T=K$48,100,EXP(-'Class 8'!K20*h)*((L51+L52)/2+cc*h)))</f>
        <v>85.250349722936917</v>
      </c>
      <c r="L51" s="17">
        <f>IF('Class 8'!L20="","",IF(T=L$48,100,EXP(-'Class 8'!L20*h)*((M51+M52)/2+cc*h)))</f>
        <v>91.205164257394429</v>
      </c>
      <c r="M51" s="17">
        <f>IF('Class 8'!M20="","",IF(T=M$48,100,EXP(-'Class 8'!M20*h)*((N51+N52)/2+cc*h)))</f>
        <v>100</v>
      </c>
      <c r="N51" s="17" t="str">
        <f>IF('Class 8'!N20="","",IF(T=N$48,100,EXP(-'Class 8'!N20*h)*(([1]BondPrice!O14+[1]BondPrice!O15)/2+cc*h)))</f>
        <v/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</row>
    <row r="52" spans="1:62" x14ac:dyDescent="0.2">
      <c r="A52" s="23">
        <f t="shared" si="46"/>
        <v>2</v>
      </c>
      <c r="B52" s="17" t="str">
        <f>IF('Class 8'!B21="","",IF(T=B$48,100,EXP(-'Class 8'!B21*h)*((C52+C53)/2+cc*h)))</f>
        <v/>
      </c>
      <c r="C52" s="17" t="str">
        <f>IF('Class 8'!C21="","",IF(T=C$48,100,EXP(-'Class 8'!C21*h)*((D52+D53)/2+cc*h)))</f>
        <v/>
      </c>
      <c r="D52" s="17">
        <f>IF('Class 8'!D21="","",IF(T=D$48,100,EXP(-'Class 8'!D21*h)*((E52+E53)/2+cc*h)))</f>
        <v>84.311851515162502</v>
      </c>
      <c r="E52" s="17">
        <f>IF('Class 8'!E21="","",IF(T=E$48,100,EXP(-'Class 8'!E21*h)*((F52+F53)/2+cc*h)))</f>
        <v>83.397056644835772</v>
      </c>
      <c r="F52" s="17">
        <f>IF('Class 8'!F21="","",IF(T=F$48,100,EXP(-'Class 8'!F21*h)*((G52+G53)/2+cc*h)))</f>
        <v>82.817853331620142</v>
      </c>
      <c r="G52" s="17">
        <f>IF('Class 8'!G21="","",IF(T=G$48,100,EXP(-'Class 8'!G21*h)*((H52+H53)/2+cc*h)))</f>
        <v>82.796072090151796</v>
      </c>
      <c r="H52" s="17">
        <f>IF('Class 8'!H21="","",IF(T=H$48,100,EXP(-'Class 8'!H21*h)*((I52+I53)/2+cc*h)))</f>
        <v>83.323074803137601</v>
      </c>
      <c r="I52" s="17">
        <f>IF('Class 8'!I21="","",IF(T=I$48,100,EXP(-'Class 8'!I21*h)*((J52+J53)/2+cc*h)))</f>
        <v>84.377870039036821</v>
      </c>
      <c r="J52" s="17">
        <f>IF('Class 8'!J21="","",IF(T=J$48,100,EXP(-'Class 8'!J21*h)*((K52+K53)/2+cc*h)))</f>
        <v>86.089603750400585</v>
      </c>
      <c r="K52" s="17">
        <f>IF('Class 8'!K21="","",IF(T=K$48,100,EXP(-'Class 8'!K21*h)*((L52+L53)/2+cc*h)))</f>
        <v>88.879513223356071</v>
      </c>
      <c r="L52" s="17">
        <f>IF('Class 8'!L21="","",IF(T=L$48,100,EXP(-'Class 8'!L21*h)*((M52+M53)/2+cc*h)))</f>
        <v>93.426005158275572</v>
      </c>
      <c r="M52" s="17">
        <f>IF('Class 8'!M21="","",IF(T=M$48,100,EXP(-'Class 8'!M21*h)*((N52+N53)/2+cc*h)))</f>
        <v>100</v>
      </c>
      <c r="N52" s="17" t="str">
        <f>IF('Class 8'!N21="","",IF(T=N$48,100,EXP(-'Class 8'!N21*h)*(([1]BondPrice!O15+[1]BondPrice!O16)/2+cc*h)))</f>
        <v/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</row>
    <row r="53" spans="1:62" x14ac:dyDescent="0.2">
      <c r="A53" s="23">
        <f t="shared" si="46"/>
        <v>3</v>
      </c>
      <c r="B53" s="17" t="str">
        <f>IF('Class 8'!B22="","",IF(T=B$48,100,EXP(-'Class 8'!B22*h)*((C53+C54)/2+cc*h)))</f>
        <v/>
      </c>
      <c r="C53" s="17" t="str">
        <f>IF('Class 8'!C22="","",IF(T=C$48,100,EXP(-'Class 8'!C22*h)*((D53+D54)/2+cc*h)))</f>
        <v/>
      </c>
      <c r="D53" s="17" t="str">
        <f>IF('Class 8'!D22="","",IF(T=D$48,100,EXP(-'Class 8'!D22*h)*((E53+E54)/2+cc*h)))</f>
        <v/>
      </c>
      <c r="E53" s="17">
        <f>IF('Class 8'!E22="","",IF(T=E$48,100,EXP(-'Class 8'!E22*h)*((F53+F54)/2+cc*h)))</f>
        <v>87.433854181491895</v>
      </c>
      <c r="F53" s="17">
        <f>IF('Class 8'!F22="","",IF(T=F$48,100,EXP(-'Class 8'!F22*h)*((G53+G54)/2+cc*h)))</f>
        <v>86.986848251546803</v>
      </c>
      <c r="G53" s="17">
        <f>IF('Class 8'!G22="","",IF(T=G$48,100,EXP(-'Class 8'!G22*h)*((H53+H54)/2+cc*h)))</f>
        <v>86.972502477806927</v>
      </c>
      <c r="H53" s="17">
        <f>IF('Class 8'!H22="","",IF(T=H$48,100,EXP(-'Class 8'!H22*h)*((I53+I54)/2+cc*h)))</f>
        <v>87.383980088028849</v>
      </c>
      <c r="I53" s="17">
        <f>IF('Class 8'!I22="","",IF(T=I$48,100,EXP(-'Class 8'!I22*h)*((J53+J54)/2+cc*h)))</f>
        <v>88.202729319043158</v>
      </c>
      <c r="J53" s="17">
        <f>IF('Class 8'!J22="","",IF(T=J$48,100,EXP(-'Class 8'!J22*h)*((K53+K54)/2+cc*h)))</f>
        <v>89.523678573068679</v>
      </c>
      <c r="K53" s="17">
        <f>IF('Class 8'!K22="","",IF(T=K$48,100,EXP(-'Class 8'!K22*h)*((L53+L54)/2+cc*h)))</f>
        <v>91.659674095189857</v>
      </c>
      <c r="L53" s="17">
        <f>IF('Class 8'!L22="","",IF(T=L$48,100,EXP(-'Class 8'!L22*h)*((M53+M54)/2+cc*h)))</f>
        <v>95.101113493651894</v>
      </c>
      <c r="M53" s="17">
        <f>IF('Class 8'!M22="","",IF(T=M$48,100,EXP(-'Class 8'!M22*h)*((N53+N54)/2+cc*h)))</f>
        <v>100</v>
      </c>
      <c r="N53" s="17" t="str">
        <f>IF('Class 8'!N22="","",IF(T=N$48,100,EXP(-'Class 8'!N22*h)*(([1]BondPrice!O16+[1]BondPrice!O17)/2+cc*h)))</f>
        <v/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</row>
    <row r="54" spans="1:62" x14ac:dyDescent="0.2">
      <c r="A54" s="23">
        <f t="shared" si="46"/>
        <v>4</v>
      </c>
      <c r="B54" s="17" t="str">
        <f>IF('Class 8'!B23="","",IF(T=B$48,100,EXP(-'Class 8'!B23*h)*((C54+C55)/2+cc*h)))</f>
        <v/>
      </c>
      <c r="C54" s="17" t="str">
        <f>IF('Class 8'!C23="","",IF(T=C$48,100,EXP(-'Class 8'!C23*h)*((D54+D55)/2+cc*h)))</f>
        <v/>
      </c>
      <c r="D54" s="17" t="str">
        <f>IF('Class 8'!D23="","",IF(T=D$48,100,EXP(-'Class 8'!D23*h)*((E54+E55)/2+cc*h)))</f>
        <v/>
      </c>
      <c r="E54" s="17" t="str">
        <f>IF('Class 8'!E23="","",IF(T=E$48,100,EXP(-'Class 8'!E23*h)*((F54+F55)/2+cc*h)))</f>
        <v/>
      </c>
      <c r="F54" s="17">
        <f>IF('Class 8'!F23="","",IF(T=F$48,100,EXP(-'Class 8'!F23*h)*((G54+G55)/2+cc*h)))</f>
        <v>90.206859548106493</v>
      </c>
      <c r="G54" s="17">
        <f>IF('Class 8'!G23="","",IF(T=G$48,100,EXP(-'Class 8'!G23*h)*((H54+H55)/2+cc*h)))</f>
        <v>90.197325973271774</v>
      </c>
      <c r="H54" s="17">
        <f>IF('Class 8'!H23="","",IF(T=H$48,100,EXP(-'Class 8'!H23*h)*((I54+I55)/2+cc*h)))</f>
        <v>90.513994298705327</v>
      </c>
      <c r="I54" s="17">
        <f>IF('Class 8'!I23="","",IF(T=I$48,100,EXP(-'Class 8'!I23*h)*((J54+J55)/2+cc*h)))</f>
        <v>91.141360612380183</v>
      </c>
      <c r="J54" s="17">
        <f>IF('Class 8'!J23="","",IF(T=J$48,100,EXP(-'Class 8'!J23*h)*((K54+K55)/2+cc*h)))</f>
        <v>92.149172071895677</v>
      </c>
      <c r="K54" s="17">
        <f>IF('Class 8'!K23="","",IF(T=K$48,100,EXP(-'Class 8'!K23*h)*((L54+L55)/2+cc*h)))</f>
        <v>93.769297027029197</v>
      </c>
      <c r="L54" s="17">
        <f>IF('Class 8'!L23="","",IF(T=L$48,100,EXP(-'Class 8'!L23*h)*((M54+M55)/2+cc*h)))</f>
        <v>96.357712697240999</v>
      </c>
      <c r="M54" s="17">
        <f>IF('Class 8'!M23="","",IF(T=M$48,100,EXP(-'Class 8'!M23*h)*((N54+N55)/2+cc*h)))</f>
        <v>100</v>
      </c>
      <c r="N54" s="17" t="str">
        <f>IF('Class 8'!N23="","",IF(T=N$48,100,EXP(-'Class 8'!N23*h)*(([1]BondPrice!O17+[1]BondPrice!O18)/2+cc*h)))</f>
        <v/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</row>
    <row r="55" spans="1:62" x14ac:dyDescent="0.2">
      <c r="A55" s="23">
        <f t="shared" si="46"/>
        <v>5</v>
      </c>
      <c r="B55" s="17" t="str">
        <f>IF('Class 8'!B24="","",IF(T=B$48,100,EXP(-'Class 8'!B24*h)*((C55+C56)/2+cc*h)))</f>
        <v/>
      </c>
      <c r="C55" s="17" t="str">
        <f>IF('Class 8'!C24="","",IF(T=C$48,100,EXP(-'Class 8'!C24*h)*((D55+D56)/2+cc*h)))</f>
        <v/>
      </c>
      <c r="D55" s="17" t="str">
        <f>IF('Class 8'!D24="","",IF(T=D$48,100,EXP(-'Class 8'!D24*h)*((E55+E56)/2+cc*h)))</f>
        <v/>
      </c>
      <c r="E55" s="17" t="str">
        <f>IF('Class 8'!E24="","",IF(T=E$48,100,EXP(-'Class 8'!E24*h)*((F55+F56)/2+cc*h)))</f>
        <v/>
      </c>
      <c r="F55" s="17" t="str">
        <f>IF('Class 8'!F24="","",IF(T=F$48,100,EXP(-'Class 8'!F24*h)*((G55+G56)/2+cc*h)))</f>
        <v/>
      </c>
      <c r="G55" s="17">
        <f>IF('Class 8'!G24="","",IF(T=G$48,100,EXP(-'Class 8'!G24*h)*((H55+H56)/2+cc*h)))</f>
        <v>92.658822338710237</v>
      </c>
      <c r="H55" s="17">
        <f>IF('Class 8'!H24="","",IF(T=H$48,100,EXP(-'Class 8'!H24*h)*((I55+I56)/2+cc*h)))</f>
        <v>92.899934468856998</v>
      </c>
      <c r="I55" s="17">
        <f>IF('Class 8'!I24="","",IF(T=I$48,100,EXP(-'Class 8'!I24*h)*((J55+J56)/2+cc*h)))</f>
        <v>93.376078886732543</v>
      </c>
      <c r="J55" s="17">
        <f>IF('Class 8'!J24="","",IF(T=J$48,100,EXP(-'Class 8'!J24*h)*((K55+K56)/2+cc*h)))</f>
        <v>94.138520899714365</v>
      </c>
      <c r="K55" s="17">
        <f>IF('Class 8'!K24="","",IF(T=K$48,100,EXP(-'Class 8'!K24*h)*((L55+L56)/2+cc*h)))</f>
        <v>95.358897463536778</v>
      </c>
      <c r="L55" s="17">
        <f>IF('Class 8'!L24="","",IF(T=L$48,100,EXP(-'Class 8'!L24*h)*((M55+M56)/2+cc*h)))</f>
        <v>97.296567532870512</v>
      </c>
      <c r="M55" s="17">
        <f>IF('Class 8'!M24="","",IF(T=M$48,100,EXP(-'Class 8'!M24*h)*((N55+N56)/2+cc*h)))</f>
        <v>100</v>
      </c>
      <c r="N55" s="17" t="str">
        <f>IF('Class 8'!N24="","",IF(T=N$48,100,EXP(-'Class 8'!N24*h)*(([1]BondPrice!O18+[1]BondPrice!O19)/2+cc*h)))</f>
        <v/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</row>
    <row r="56" spans="1:62" x14ac:dyDescent="0.2">
      <c r="A56" s="23">
        <f t="shared" si="46"/>
        <v>6</v>
      </c>
      <c r="B56" s="17" t="str">
        <f>IF('Class 8'!B25="","",IF(T=B$48,100,EXP(-'Class 8'!B25*h)*((C56+C57)/2+cc*h)))</f>
        <v/>
      </c>
      <c r="C56" s="17" t="str">
        <f>IF('Class 8'!C25="","",IF(T=C$48,100,EXP(-'Class 8'!C25*h)*((D56+D57)/2+cc*h)))</f>
        <v/>
      </c>
      <c r="D56" s="17" t="str">
        <f>IF('Class 8'!D25="","",IF(T=D$48,100,EXP(-'Class 8'!D25*h)*((E56+E57)/2+cc*h)))</f>
        <v/>
      </c>
      <c r="E56" s="17" t="str">
        <f>IF('Class 8'!E25="","",IF(T=E$48,100,EXP(-'Class 8'!E25*h)*((F56+F57)/2+cc*h)))</f>
        <v/>
      </c>
      <c r="F56" s="17" t="str">
        <f>IF('Class 8'!F25="","",IF(T=F$48,100,EXP(-'Class 8'!F25*h)*((G56+G57)/2+cc*h)))</f>
        <v/>
      </c>
      <c r="G56" s="17" t="str">
        <f>IF('Class 8'!G25="","",IF(T=G$48,100,EXP(-'Class 8'!G25*h)*((H56+H57)/2+cc*h)))</f>
        <v/>
      </c>
      <c r="H56" s="17">
        <f>IF('Class 8'!H25="","",IF(T=H$48,100,EXP(-'Class 8'!H25*h)*((I56+I57)/2+cc*h)))</f>
        <v>94.703829915200956</v>
      </c>
      <c r="I56" s="17">
        <f>IF('Class 8'!I25="","",IF(T=I$48,100,EXP(-'Class 8'!I25*h)*((J56+J57)/2+cc*h)))</f>
        <v>95.062656673017841</v>
      </c>
      <c r="J56" s="17">
        <f>IF('Class 8'!J25="","",IF(T=J$48,100,EXP(-'Class 8'!J25*h)*((K56+K57)/2+cc*h)))</f>
        <v>95.635880665656046</v>
      </c>
      <c r="K56" s="17">
        <f>IF('Class 8'!K25="","",IF(T=K$48,100,EXP(-'Class 8'!K25*h)*((L56+L57)/2+cc*h)))</f>
        <v>96.550456771086829</v>
      </c>
      <c r="L56" s="17">
        <f>IF('Class 8'!L25="","",IF(T=L$48,100,EXP(-'Class 8'!L25*h)*((M56+M57)/2+cc*h)))</f>
        <v>97.995935263515165</v>
      </c>
      <c r="M56" s="17">
        <f>IF('Class 8'!M25="","",IF(T=M$48,100,EXP(-'Class 8'!M25*h)*((N56+N57)/2+cc*h)))</f>
        <v>100</v>
      </c>
      <c r="N56" s="17" t="str">
        <f>IF('Class 8'!N25="","",IF(T=N$48,100,EXP(-'Class 8'!N25*h)*(([1]BondPrice!O19+[1]BondPrice!O20)/2+cc*h)))</f>
        <v/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</row>
    <row r="57" spans="1:62" x14ac:dyDescent="0.2">
      <c r="A57" s="23">
        <f t="shared" si="46"/>
        <v>7</v>
      </c>
      <c r="B57" s="17" t="str">
        <f>IF('Class 8'!B26="","",IF(T=B$48,100,EXP(-'Class 8'!B26*h)*((C57+C58)/2+cc*h)))</f>
        <v/>
      </c>
      <c r="C57" s="17" t="str">
        <f>IF('Class 8'!C26="","",IF(T=C$48,100,EXP(-'Class 8'!C26*h)*((D57+D58)/2+cc*h)))</f>
        <v/>
      </c>
      <c r="D57" s="17" t="str">
        <f>IF('Class 8'!D26="","",IF(T=D$48,100,EXP(-'Class 8'!D26*h)*((E57+E58)/2+cc*h)))</f>
        <v/>
      </c>
      <c r="E57" s="17" t="str">
        <f>IF('Class 8'!E26="","",IF(T=E$48,100,EXP(-'Class 8'!E26*h)*((F57+F58)/2+cc*h)))</f>
        <v/>
      </c>
      <c r="F57" s="17" t="str">
        <f>IF('Class 8'!F26="","",IF(T=F$48,100,EXP(-'Class 8'!F26*h)*((G57+G58)/2+cc*h)))</f>
        <v/>
      </c>
      <c r="G57" s="17" t="str">
        <f>IF('Class 8'!G26="","",IF(T=G$48,100,EXP(-'Class 8'!G26*h)*((H57+H58)/2+cc*h)))</f>
        <v/>
      </c>
      <c r="H57" s="17" t="str">
        <f>IF('Class 8'!H26="","",IF(T=H$48,100,EXP(-'Class 8'!H26*h)*((I57+I58)/2+cc*h)))</f>
        <v/>
      </c>
      <c r="I57" s="17">
        <f>IF('Class 8'!I26="","",IF(T=I$48,100,EXP(-'Class 8'!I26*h)*((J57+J58)/2+cc*h)))</f>
        <v>96.328423456009176</v>
      </c>
      <c r="J57" s="17">
        <f>IF('Class 8'!J26="","",IF(T=J$48,100,EXP(-'Class 8'!J26*h)*((K57+K58)/2+cc*h)))</f>
        <v>96.757405254695712</v>
      </c>
      <c r="K57" s="17">
        <f>IF('Class 8'!K26="","",IF(T=K$48,100,EXP(-'Class 8'!K26*h)*((L57+L58)/2+cc*h)))</f>
        <v>97.440224554077545</v>
      </c>
      <c r="L57" s="17">
        <f>IF('Class 8'!L26="","",IF(T=L$48,100,EXP(-'Class 8'!L26*h)*((M57+M58)/2+cc*h)))</f>
        <v>98.515759337152446</v>
      </c>
      <c r="M57" s="17">
        <f>IF('Class 8'!M26="","",IF(T=M$48,100,EXP(-'Class 8'!M26*h)*((N57+N58)/2+cc*h)))</f>
        <v>100</v>
      </c>
      <c r="N57" s="17" t="str">
        <f>IF('Class 8'!N26="","",IF(T=N$48,100,EXP(-'Class 8'!N26*h)*(([1]BondPrice!O20+[1]BondPrice!O21)/2+cc*h)))</f>
        <v/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</row>
    <row r="58" spans="1:62" x14ac:dyDescent="0.2">
      <c r="A58" s="23">
        <f t="shared" si="46"/>
        <v>8</v>
      </c>
      <c r="B58" s="17" t="str">
        <f>IF('Class 8'!B27="","",IF(T=B$48,100,EXP(-'Class 8'!B27*h)*((C58+C59)/2+cc*h)))</f>
        <v/>
      </c>
      <c r="C58" s="17" t="str">
        <f>IF('Class 8'!C27="","",IF(T=C$48,100,EXP(-'Class 8'!C27*h)*((D58+D59)/2+cc*h)))</f>
        <v/>
      </c>
      <c r="D58" s="17" t="str">
        <f>IF('Class 8'!D27="","",IF(T=D$48,100,EXP(-'Class 8'!D27*h)*((E58+E59)/2+cc*h)))</f>
        <v/>
      </c>
      <c r="E58" s="17" t="str">
        <f>IF('Class 8'!E27="","",IF(T=E$48,100,EXP(-'Class 8'!E27*h)*((F58+F59)/2+cc*h)))</f>
        <v/>
      </c>
      <c r="F58" s="17" t="str">
        <f>IF('Class 8'!F27="","",IF(T=F$48,100,EXP(-'Class 8'!F27*h)*((G58+G59)/2+cc*h)))</f>
        <v/>
      </c>
      <c r="G58" s="17" t="str">
        <f>IF('Class 8'!G27="","",IF(T=G$48,100,EXP(-'Class 8'!G27*h)*((H58+H59)/2+cc*h)))</f>
        <v/>
      </c>
      <c r="H58" s="17" t="str">
        <f>IF('Class 8'!H27="","",IF(T=H$48,100,EXP(-'Class 8'!H27*h)*((I58+I59)/2+cc*h)))</f>
        <v/>
      </c>
      <c r="I58" s="17" t="str">
        <f>IF('Class 8'!I27="","",IF(T=I$48,100,EXP(-'Class 8'!I27*h)*((J58+J59)/2+cc*h)))</f>
        <v/>
      </c>
      <c r="J58" s="17">
        <f>IF('Class 8'!J27="","",IF(T=J$48,100,EXP(-'Class 8'!J27*h)*((K58+K59)/2+cc*h)))</f>
        <v>97.59438559422702</v>
      </c>
      <c r="K58" s="17">
        <f>IF('Class 8'!K27="","",IF(T=K$48,100,EXP(-'Class 8'!K27*h)*((L58+L59)/2+cc*h)))</f>
        <v>98.1027555714154</v>
      </c>
      <c r="L58" s="17">
        <f>IF('Class 8'!L27="","",IF(T=L$48,100,EXP(-'Class 8'!L27*h)*((M58+M59)/2+cc*h)))</f>
        <v>98.901504689364828</v>
      </c>
      <c r="M58" s="17">
        <f>IF('Class 8'!M27="","",IF(T=M$48,100,EXP(-'Class 8'!M27*h)*((N58+N59)/2+cc*h)))</f>
        <v>100</v>
      </c>
      <c r="N58" s="17" t="str">
        <f>IF('Class 8'!N27="","",IF(T=N$48,100,EXP(-'Class 8'!N27*h)*(([1]BondPrice!O21+[1]BondPrice!O22)/2+cc*h)))</f>
        <v/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</row>
    <row r="59" spans="1:62" x14ac:dyDescent="0.2">
      <c r="A59" s="23">
        <f t="shared" si="46"/>
        <v>9</v>
      </c>
      <c r="B59" s="17" t="str">
        <f>IF('Class 8'!B28="","",IF(T=B$48,100,EXP(-'Class 8'!B28*h)*((C59+C60)/2+cc*h)))</f>
        <v/>
      </c>
      <c r="C59" s="17" t="str">
        <f>IF('Class 8'!C28="","",IF(T=C$48,100,EXP(-'Class 8'!C28*h)*((D59+D60)/2+cc*h)))</f>
        <v/>
      </c>
      <c r="D59" s="17" t="str">
        <f>IF('Class 8'!D28="","",IF(T=D$48,100,EXP(-'Class 8'!D28*h)*((E59+E60)/2+cc*h)))</f>
        <v/>
      </c>
      <c r="E59" s="17" t="str">
        <f>IF('Class 8'!E28="","",IF(T=E$48,100,EXP(-'Class 8'!E28*h)*((F59+F60)/2+cc*h)))</f>
        <v/>
      </c>
      <c r="F59" s="17" t="str">
        <f>IF('Class 8'!F28="","",IF(T=F$48,100,EXP(-'Class 8'!F28*h)*((G59+G60)/2+cc*h)))</f>
        <v/>
      </c>
      <c r="G59" s="17" t="str">
        <f>IF('Class 8'!G28="","",IF(T=G$48,100,EXP(-'Class 8'!G28*h)*((H59+H60)/2+cc*h)))</f>
        <v/>
      </c>
      <c r="H59" s="17" t="str">
        <f>IF('Class 8'!H28="","",IF(T=H$48,100,EXP(-'Class 8'!H28*h)*((I59+I60)/2+cc*h)))</f>
        <v/>
      </c>
      <c r="I59" s="17" t="str">
        <f>IF('Class 8'!I28="","",IF(T=I$48,100,EXP(-'Class 8'!I28*h)*((J59+J60)/2+cc*h)))</f>
        <v/>
      </c>
      <c r="J59" s="17" t="str">
        <f>IF('Class 8'!J28="","",IF(T=J$48,100,EXP(-'Class 8'!J28*h)*((K59+K60)/2+cc*h)))</f>
        <v/>
      </c>
      <c r="K59" s="17">
        <f>IF('Class 8'!K28="","",IF(T=K$48,100,EXP(-'Class 8'!K28*h)*((L59+L60)/2+cc*h)))</f>
        <v>98.595051122407725</v>
      </c>
      <c r="L59" s="17">
        <f>IF('Class 8'!L28="","",IF(T=L$48,100,EXP(-'Class 8'!L28*h)*((M59+M60)/2+cc*h)))</f>
        <v>99.187410593310048</v>
      </c>
      <c r="M59" s="17">
        <f>IF('Class 8'!M28="","",IF(T=M$48,100,EXP(-'Class 8'!M28*h)*((N59+N60)/2+cc*h)))</f>
        <v>100</v>
      </c>
      <c r="N59" s="17" t="str">
        <f>IF('Class 8'!N28="","",IF(T=N$48,100,EXP(-'Class 8'!N28*h)*(([1]BondPrice!O22+[1]BondPrice!O23)/2+cc*h)))</f>
        <v/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</row>
    <row r="60" spans="1:62" x14ac:dyDescent="0.2">
      <c r="A60" s="23">
        <f t="shared" si="46"/>
        <v>10</v>
      </c>
      <c r="B60" s="17" t="str">
        <f>IF('Class 8'!B29="","",IF(T=B$48,100,EXP(-'Class 8'!B29*h)*((C60+C61)/2+cc*h)))</f>
        <v/>
      </c>
      <c r="C60" s="17" t="str">
        <f>IF('Class 8'!C29="","",IF(T=C$48,100,EXP(-'Class 8'!C29*h)*((D60+D61)/2+cc*h)))</f>
        <v/>
      </c>
      <c r="D60" s="17" t="str">
        <f>IF('Class 8'!D29="","",IF(T=D$48,100,EXP(-'Class 8'!D29*h)*((E60+E61)/2+cc*h)))</f>
        <v/>
      </c>
      <c r="E60" s="17" t="str">
        <f>IF('Class 8'!E29="","",IF(T=E$48,100,EXP(-'Class 8'!E29*h)*((F60+F61)/2+cc*h)))</f>
        <v/>
      </c>
      <c r="F60" s="17" t="str">
        <f>IF('Class 8'!F29="","",IF(T=F$48,100,EXP(-'Class 8'!F29*h)*((G60+G61)/2+cc*h)))</f>
        <v/>
      </c>
      <c r="G60" s="17" t="str">
        <f>IF('Class 8'!G29="","",IF(T=G$48,100,EXP(-'Class 8'!G29*h)*((H60+H61)/2+cc*h)))</f>
        <v/>
      </c>
      <c r="H60" s="17" t="str">
        <f>IF('Class 8'!H29="","",IF(T=H$48,100,EXP(-'Class 8'!H29*h)*((I60+I61)/2+cc*h)))</f>
        <v/>
      </c>
      <c r="I60" s="17" t="str">
        <f>IF('Class 8'!I29="","",IF(T=I$48,100,EXP(-'Class 8'!I29*h)*((J60+J61)/2+cc*h)))</f>
        <v/>
      </c>
      <c r="J60" s="17" t="str">
        <f>IF('Class 8'!J29="","",IF(T=J$48,100,EXP(-'Class 8'!J29*h)*((K60+K61)/2+cc*h)))</f>
        <v/>
      </c>
      <c r="K60" s="17" t="str">
        <f>IF('Class 8'!K29="","",IF(T=K$48,100,EXP(-'Class 8'!K29*h)*((L60+L61)/2+cc*h)))</f>
        <v/>
      </c>
      <c r="L60" s="17">
        <f>IF('Class 8'!L29="","",IF(T=L$48,100,EXP(-'Class 8'!L29*h)*((M60+M61)/2+cc*h)))</f>
        <v>99.399129684902888</v>
      </c>
      <c r="M60" s="17">
        <f>IF('Class 8'!M29="","",IF(T=M$48,100,EXP(-'Class 8'!M29*h)*((N60+N61)/2+cc*h)))</f>
        <v>100</v>
      </c>
      <c r="N60" s="17" t="str">
        <f>IF('Class 8'!N29="","",IF(T=N$48,100,EXP(-'Class 8'!N29*h)*(([1]BondPrice!O23+[1]BondPrice!O24)/2+cc*h)))</f>
        <v/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</row>
    <row r="61" spans="1:62" x14ac:dyDescent="0.2">
      <c r="A61" s="23">
        <f t="shared" si="46"/>
        <v>11</v>
      </c>
      <c r="B61" s="17" t="str">
        <f>IF('Class 8'!B30="","",IF(T=B$48,100,EXP(-'Class 8'!B30*h)*((C61+C62)/2+cc*h)))</f>
        <v/>
      </c>
      <c r="C61" s="17" t="str">
        <f>IF('Class 8'!C30="","",IF(T=C$48,100,EXP(-'Class 8'!C30*h)*((D61+D62)/2+cc*h)))</f>
        <v/>
      </c>
      <c r="D61" s="17" t="str">
        <f>IF('Class 8'!D30="","",IF(T=D$48,100,EXP(-'Class 8'!D30*h)*((E61+E62)/2+cc*h)))</f>
        <v/>
      </c>
      <c r="E61" s="17" t="str">
        <f>IF('Class 8'!E30="","",IF(T=E$48,100,EXP(-'Class 8'!E30*h)*((F61+F62)/2+cc*h)))</f>
        <v/>
      </c>
      <c r="F61" s="17" t="str">
        <f>IF('Class 8'!F30="","",IF(T=F$48,100,EXP(-'Class 8'!F30*h)*((G61+G62)/2+cc*h)))</f>
        <v/>
      </c>
      <c r="G61" s="17" t="str">
        <f>IF('Class 8'!G30="","",IF(T=G$48,100,EXP(-'Class 8'!G30*h)*((H61+H62)/2+cc*h)))</f>
        <v/>
      </c>
      <c r="H61" s="17" t="str">
        <f>IF('Class 8'!H30="","",IF(T=H$48,100,EXP(-'Class 8'!H30*h)*((I61+I62)/2+cc*h)))</f>
        <v/>
      </c>
      <c r="I61" s="17" t="str">
        <f>IF('Class 8'!I30="","",IF(T=I$48,100,EXP(-'Class 8'!I30*h)*((J61+J62)/2+cc*h)))</f>
        <v/>
      </c>
      <c r="J61" s="17" t="str">
        <f>IF('Class 8'!J30="","",IF(T=J$48,100,EXP(-'Class 8'!J30*h)*((K61+K62)/2+cc*h)))</f>
        <v/>
      </c>
      <c r="K61" s="17" t="str">
        <f>IF('Class 8'!K30="","",IF(T=K$48,100,EXP(-'Class 8'!K30*h)*((L61+L62)/2+cc*h)))</f>
        <v/>
      </c>
      <c r="L61" s="17" t="str">
        <f>IF('Class 8'!L30="","",IF(T=L$48,100,EXP(-'Class 8'!L30*h)*((M61+M62)/2+cc*h)))</f>
        <v/>
      </c>
      <c r="M61" s="17">
        <f>IF('Class 8'!M30="","",IF(T=M$48,100,EXP(-'Class 8'!M30*h)*((N61+N62)/2+cc*h)))</f>
        <v>100</v>
      </c>
      <c r="N61" s="17" t="str">
        <f>IF('Class 8'!N30="","",IF(T=N$48,100,EXP(-'Class 8'!N30*h)*(([1]BondPrice!O24+[1]BondPrice!O25)/2+cc*h)))</f>
        <v/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</row>
    <row r="62" spans="1:62" x14ac:dyDescent="0.2">
      <c r="A62" s="23">
        <f t="shared" si="46"/>
        <v>12</v>
      </c>
      <c r="B62" s="17" t="str">
        <f>IF('Class 8'!B31="","",IF(T=B$48,100,EXP(-'Class 8'!B31*h)*((C62+C63)/2+cc*h)))</f>
        <v/>
      </c>
      <c r="C62" s="17" t="str">
        <f>IF('Class 8'!C31="","",IF(T=C$48,100,EXP(-'Class 8'!C31*h)*((D62+D63)/2+cc*h)))</f>
        <v/>
      </c>
      <c r="D62" s="17" t="str">
        <f>IF('Class 8'!D31="","",IF(T=D$48,100,EXP(-'Class 8'!D31*h)*((E62+E63)/2+cc*h)))</f>
        <v/>
      </c>
      <c r="E62" s="17" t="str">
        <f>IF('Class 8'!E31="","",IF(T=E$48,100,EXP(-'Class 8'!E31*h)*((F62+F63)/2+cc*h)))</f>
        <v/>
      </c>
      <c r="F62" s="17" t="str">
        <f>IF('Class 8'!F31="","",IF(T=F$48,100,EXP(-'Class 8'!F31*h)*((G62+G63)/2+cc*h)))</f>
        <v/>
      </c>
      <c r="G62" s="17" t="str">
        <f>IF('Class 8'!G31="","",IF(T=G$48,100,EXP(-'Class 8'!G31*h)*((H62+H63)/2+cc*h)))</f>
        <v/>
      </c>
      <c r="H62" s="17" t="str">
        <f>IF('Class 8'!H31="","",IF(T=H$48,100,EXP(-'Class 8'!H31*h)*((I62+I63)/2+cc*h)))</f>
        <v/>
      </c>
      <c r="I62" s="17" t="str">
        <f>IF('Class 8'!I31="","",IF(T=I$48,100,EXP(-'Class 8'!I31*h)*((J62+J63)/2+cc*h)))</f>
        <v/>
      </c>
      <c r="J62" s="17" t="str">
        <f>IF('Class 8'!J31="","",IF(T=J$48,100,EXP(-'Class 8'!J31*h)*((K62+K63)/2+cc*h)))</f>
        <v/>
      </c>
      <c r="K62" s="17" t="str">
        <f>IF('Class 8'!K31="","",IF(T=K$48,100,EXP(-'Class 8'!K31*h)*((L62+L63)/2+cc*h)))</f>
        <v/>
      </c>
      <c r="L62" s="17" t="str">
        <f>IF('Class 8'!L31="","",IF(T=L$48,100,EXP(-'Class 8'!L31*h)*((M62+M63)/2+cc*h)))</f>
        <v/>
      </c>
      <c r="M62" s="17" t="str">
        <f>IF('Class 8'!M31="","",IF(T=M$48,100,EXP(-'Class 8'!M31*h)*((N62+N63)/2+cc*h)))</f>
        <v/>
      </c>
      <c r="N62" s="17" t="str">
        <f>IF('Class 8'!N31="","",IF(T=N$48,100,EXP(-'Class 8'!N31*h)*(([1]BondPrice!O25+[1]BondPrice!O26)/2+cc*h)))</f>
        <v/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</row>
    <row r="63" spans="1:62" x14ac:dyDescent="0.2">
      <c r="A63" s="23">
        <f t="shared" si="46"/>
        <v>13</v>
      </c>
      <c r="B63" s="17" t="str">
        <f>IF('Class 8'!B32="","",IF(T=B$48,100,EXP(-'Class 8'!B32*h)*((C63+C64)/2+cc*h)))</f>
        <v/>
      </c>
      <c r="C63" s="17" t="str">
        <f>IF('Class 8'!C32="","",IF(T=C$48,100,EXP(-'Class 8'!C32*h)*((D63+D64)/2+cc*h)))</f>
        <v/>
      </c>
      <c r="D63" s="17" t="str">
        <f>IF('Class 8'!D32="","",IF(T=D$48,100,EXP(-'Class 8'!D32*h)*((E63+E64)/2+cc*h)))</f>
        <v/>
      </c>
      <c r="E63" s="17" t="str">
        <f>IF('Class 8'!E32="","",IF(T=E$48,100,EXP(-'Class 8'!E32*h)*((F63+F64)/2+cc*h)))</f>
        <v/>
      </c>
      <c r="F63" s="17" t="str">
        <f>IF('Class 8'!F32="","",IF(T=F$48,100,EXP(-'Class 8'!F32*h)*((G63+G64)/2+cc*h)))</f>
        <v/>
      </c>
      <c r="G63" s="17" t="str">
        <f>IF('Class 8'!G32="","",IF(T=G$48,100,EXP(-'Class 8'!G32*h)*((H63+H64)/2+cc*h)))</f>
        <v/>
      </c>
      <c r="H63" s="17" t="str">
        <f>IF('Class 8'!H32="","",IF(T=H$48,100,EXP(-'Class 8'!H32*h)*((I63+I64)/2+cc*h)))</f>
        <v/>
      </c>
      <c r="I63" s="17" t="str">
        <f>IF('Class 8'!I32="","",IF(T=I$48,100,EXP(-'Class 8'!I32*h)*((J63+J64)/2+cc*h)))</f>
        <v/>
      </c>
      <c r="J63" s="17" t="str">
        <f>IF('Class 8'!J32="","",IF(T=J$48,100,EXP(-'Class 8'!J32*h)*((K63+K64)/2+cc*h)))</f>
        <v/>
      </c>
      <c r="K63" s="17" t="str">
        <f>IF('Class 8'!K32="","",IF(T=K$48,100,EXP(-'Class 8'!K32*h)*((L63+L64)/2+cc*h)))</f>
        <v/>
      </c>
      <c r="L63" s="17" t="str">
        <f>IF('Class 8'!L32="","",IF(T=L$48,100,EXP(-'Class 8'!L32*h)*((M63+M64)/2+cc*h)))</f>
        <v/>
      </c>
      <c r="M63" s="17" t="str">
        <f>IF('Class 8'!M32="","",IF(T=M$48,100,EXP(-'Class 8'!M32*h)*((N63+N64)/2+cc*h)))</f>
        <v/>
      </c>
      <c r="N63" s="17" t="str">
        <f>IF('Class 8'!N32="","",IF(T=N$48,100,EXP(-'Class 8'!N32*h)*(([1]BondPrice!O26+[1]BondPrice!O27)/2+cc*h)))</f>
        <v/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</row>
    <row r="64" spans="1:62" x14ac:dyDescent="0.2">
      <c r="A64" s="23">
        <f t="shared" si="46"/>
        <v>14</v>
      </c>
      <c r="B64" s="17" t="str">
        <f>IF('Class 8'!B33="","",IF(T=B$48,100,EXP(-'Class 8'!B33*h)*((C64+[1]BondPrice!C28)/2+cc*h)))</f>
        <v/>
      </c>
      <c r="C64" s="17" t="str">
        <f>IF('Class 8'!C33="","",IF(T=C$48,100,EXP(-'Class 8'!C33*h)*((D64+[1]BondPrice!D28)/2+cc*h)))</f>
        <v/>
      </c>
      <c r="D64" s="17" t="str">
        <f>IF('Class 8'!D33="","",IF(T=D$48,100,EXP(-'Class 8'!D33*h)*((E64+[1]BondPrice!E28)/2+cc*h)))</f>
        <v/>
      </c>
      <c r="E64" s="17" t="str">
        <f>IF('Class 8'!E33="","",IF(T=E$48,100,EXP(-'Class 8'!E33*h)*((F64+[1]BondPrice!F28)/2+cc*h)))</f>
        <v/>
      </c>
      <c r="F64" s="17" t="str">
        <f>IF('Class 8'!F33="","",IF(T=F$48,100,EXP(-'Class 8'!F33*h)*((G64+[1]BondPrice!G28)/2+cc*h)))</f>
        <v/>
      </c>
      <c r="G64" s="17" t="str">
        <f>IF('Class 8'!G33="","",IF(T=G$48,100,EXP(-'Class 8'!G33*h)*((H64+[1]BondPrice!H28)/2+cc*h)))</f>
        <v/>
      </c>
      <c r="H64" s="17" t="str">
        <f>IF('Class 8'!H33="","",IF(T=H$48,100,EXP(-'Class 8'!H33*h)*((I64+[1]BondPrice!I28)/2+cc*h)))</f>
        <v/>
      </c>
      <c r="I64" s="17" t="str">
        <f>IF('Class 8'!I33="","",IF(T=I$48,100,EXP(-'Class 8'!I33*h)*((J64+[1]BondPrice!J28)/2+cc*h)))</f>
        <v/>
      </c>
      <c r="J64" s="17" t="str">
        <f>IF('Class 8'!J33="","",IF(T=J$48,100,EXP(-'Class 8'!J33*h)*((K64+[1]BondPrice!K28)/2+cc*h)))</f>
        <v/>
      </c>
      <c r="K64" s="17" t="str">
        <f>IF('Class 8'!K33="","",IF(T=K$48,100,EXP(-'Class 8'!K33*h)*((L64+[1]BondPrice!L28)/2+cc*h)))</f>
        <v/>
      </c>
      <c r="L64" s="17" t="str">
        <f>IF('Class 8'!L33="","",IF(T=L$48,100,EXP(-'Class 8'!L33*h)*((M64+[1]BondPrice!M28)/2+cc*h)))</f>
        <v/>
      </c>
      <c r="M64" s="17" t="str">
        <f>IF('Class 8'!M33="","",IF(T=M$48,100,EXP(-'Class 8'!M33*h)*((N64+[1]BondPrice!N28)/2+cc*h)))</f>
        <v/>
      </c>
      <c r="N64" s="17" t="str">
        <f>IF('Class 8'!N33="","",IF(T=N$48,100,EXP(-'Class 8'!N33*h)*(([1]BondPrice!O27+[1]BondPrice!O28)/2+cc*h)))</f>
        <v/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</row>
    <row r="65" spans="1:62" x14ac:dyDescent="0.2"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</row>
    <row r="66" spans="1:62" x14ac:dyDescent="0.2"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</row>
    <row r="67" spans="1:62" x14ac:dyDescent="0.2"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</row>
    <row r="68" spans="1:62" ht="16" x14ac:dyDescent="0.2">
      <c r="A68" s="1" t="s">
        <v>12</v>
      </c>
      <c r="B68" s="1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</row>
    <row r="69" spans="1:62" ht="16" x14ac:dyDescent="0.2">
      <c r="A69" s="47"/>
      <c r="B69" s="47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</row>
    <row r="70" spans="1:62" ht="16" x14ac:dyDescent="0.2">
      <c r="A70" s="1" t="s">
        <v>67</v>
      </c>
      <c r="B70" s="52" t="s">
        <v>59</v>
      </c>
      <c r="C70" s="52"/>
      <c r="D70" s="52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</row>
    <row r="71" spans="1:62" ht="16" x14ac:dyDescent="0.2">
      <c r="A71" s="47"/>
      <c r="B71" s="47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</row>
    <row r="72" spans="1:62" ht="16" x14ac:dyDescent="0.2">
      <c r="A72" s="1" t="s">
        <v>60</v>
      </c>
      <c r="B72" s="50" t="s">
        <v>13</v>
      </c>
      <c r="C72" s="50"/>
      <c r="D72" s="50"/>
      <c r="E72" s="50"/>
      <c r="G72" s="10" t="s">
        <v>14</v>
      </c>
      <c r="H72" s="10" t="s">
        <v>15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</row>
    <row r="73" spans="1:62" x14ac:dyDescent="0.2">
      <c r="A73" s="6"/>
      <c r="B73" s="6"/>
      <c r="C73" s="6"/>
      <c r="D73" s="6"/>
      <c r="F73" s="5"/>
      <c r="I73" s="5"/>
      <c r="N73" s="10"/>
      <c r="O73" s="10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</row>
    <row r="74" spans="1:62" x14ac:dyDescent="0.2">
      <c r="B74" s="51" t="s">
        <v>1</v>
      </c>
      <c r="C74" s="51"/>
      <c r="D74" s="10"/>
      <c r="E74" s="51" t="s">
        <v>2</v>
      </c>
      <c r="F74" s="51"/>
      <c r="G74" s="10"/>
      <c r="H74" s="10"/>
      <c r="I74" s="2"/>
      <c r="J74" s="10"/>
      <c r="K74" s="30"/>
      <c r="L74" s="10"/>
      <c r="M74" s="10"/>
      <c r="N74" s="10"/>
      <c r="O74" s="10"/>
      <c r="P74" s="10"/>
      <c r="Q74" s="10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</row>
    <row r="75" spans="1:62" x14ac:dyDescent="0.2">
      <c r="B75" s="8" t="s">
        <v>3</v>
      </c>
      <c r="C75" s="9">
        <v>7.8274184167049701E-3</v>
      </c>
      <c r="D75" s="10"/>
      <c r="E75" s="8" t="s">
        <v>4</v>
      </c>
      <c r="F75" s="11">
        <v>10</v>
      </c>
      <c r="G75" s="10"/>
      <c r="H75" s="8" t="s">
        <v>41</v>
      </c>
      <c r="I75" s="11">
        <v>0.25</v>
      </c>
      <c r="J75" s="10"/>
      <c r="K75" s="8" t="s">
        <v>61</v>
      </c>
      <c r="L75" s="38">
        <f>'Class 8'!B133</f>
        <v>63.582458839759326</v>
      </c>
      <c r="M75" s="10"/>
      <c r="N75" s="10" t="s">
        <v>16</v>
      </c>
      <c r="O75" s="38">
        <v>1.10012593249768E-2</v>
      </c>
      <c r="P75" s="10" t="s">
        <v>17</v>
      </c>
      <c r="Q75" s="11">
        <v>0</v>
      </c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</row>
    <row r="76" spans="1:62" x14ac:dyDescent="0.2">
      <c r="B76" s="8" t="s">
        <v>6</v>
      </c>
      <c r="C76" s="13">
        <f>-LN(SO_5/100)/h_5</f>
        <v>2.8486324942324091E-2</v>
      </c>
      <c r="D76" s="10"/>
      <c r="E76" s="8" t="s">
        <v>40</v>
      </c>
      <c r="F76" s="11">
        <v>0</v>
      </c>
      <c r="G76" s="10"/>
      <c r="H76" s="10"/>
      <c r="I76" s="10"/>
      <c r="J76" s="10"/>
      <c r="K76" s="8" t="s">
        <v>62</v>
      </c>
      <c r="L76" s="38">
        <f>'Class 8'!B184</f>
        <v>6.6846805532242861</v>
      </c>
      <c r="M76" s="10"/>
      <c r="N76" s="10" t="s">
        <v>5</v>
      </c>
      <c r="O76" s="49">
        <f>MAX(D83:AW83)</f>
        <v>0</v>
      </c>
      <c r="P76" s="10" t="s">
        <v>18</v>
      </c>
      <c r="Q76" s="10">
        <v>40</v>
      </c>
    </row>
    <row r="77" spans="1:62" x14ac:dyDescent="0.2">
      <c r="B77" s="30"/>
      <c r="E77" s="30"/>
      <c r="K77" s="48"/>
      <c r="L77" s="32"/>
      <c r="N77" s="29"/>
    </row>
    <row r="78" spans="1:62" x14ac:dyDescent="0.2">
      <c r="A78" s="50" t="s">
        <v>46</v>
      </c>
      <c r="B78" s="50"/>
      <c r="C78" s="50"/>
      <c r="E78" s="30"/>
      <c r="K78" s="48"/>
      <c r="L78" s="32"/>
      <c r="N78" s="29"/>
    </row>
    <row r="79" spans="1:62" x14ac:dyDescent="0.2">
      <c r="A79" s="67" t="s">
        <v>19</v>
      </c>
      <c r="B79" s="67"/>
      <c r="C79" s="68" t="str">
        <f>[2]Data!C7</f>
        <v>NaN</v>
      </c>
      <c r="D79" s="69">
        <f>[2]Data!D7</f>
        <v>5.28E-2</v>
      </c>
      <c r="E79" s="69">
        <f>[2]Data!E7</f>
        <v>0.1313</v>
      </c>
      <c r="F79" s="69">
        <f>[2]Data!F7</f>
        <v>0.24010000000000001</v>
      </c>
      <c r="G79" s="69">
        <f>[2]Data!G7</f>
        <v>0.3826</v>
      </c>
      <c r="H79" s="69">
        <f>[2]Data!H7</f>
        <v>0.54049999999999998</v>
      </c>
      <c r="I79" s="69">
        <f>[2]Data!I7</f>
        <v>0.71060000000000001</v>
      </c>
      <c r="J79" s="69">
        <f>[2]Data!J7</f>
        <v>0.89319999999999999</v>
      </c>
      <c r="K79" s="69">
        <f>[2]Data!K7</f>
        <v>1.1094999999999999</v>
      </c>
      <c r="L79" s="69">
        <f>[2]Data!L7</f>
        <v>1.3729</v>
      </c>
      <c r="M79" s="69">
        <f>[2]Data!M7</f>
        <v>1.6636</v>
      </c>
      <c r="N79" s="69">
        <f>[2]Data!N7</f>
        <v>1.9501999999999999</v>
      </c>
      <c r="O79" s="69">
        <f>[2]Data!O7</f>
        <v>2.2235</v>
      </c>
      <c r="P79" s="69">
        <f>[2]Data!P7</f>
        <v>2.4973000000000001</v>
      </c>
      <c r="Q79" s="69">
        <f>[2]Data!Q7</f>
        <v>2.7711000000000001</v>
      </c>
      <c r="R79" s="69">
        <f>[2]Data!R7</f>
        <v>3.0451000000000001</v>
      </c>
      <c r="S79" s="69">
        <f>[2]Data!S7</f>
        <v>3.3208000000000002</v>
      </c>
      <c r="T79" s="69">
        <f>[2]Data!T7</f>
        <v>3.5968</v>
      </c>
      <c r="U79" s="69">
        <f>[2]Data!U7</f>
        <v>3.87</v>
      </c>
      <c r="V79" s="69">
        <f>[2]Data!V7</f>
        <v>4.1369999999999996</v>
      </c>
      <c r="W79" s="69">
        <f>[2]Data!W7</f>
        <v>4.3998999999999997</v>
      </c>
      <c r="X79" s="69">
        <f>[2]Data!X7</f>
        <v>4.6622000000000003</v>
      </c>
      <c r="Y79" s="69">
        <f>[2]Data!Y7</f>
        <v>4.9227999999999996</v>
      </c>
      <c r="Z79" s="69">
        <f>[2]Data!Z7</f>
        <v>5.1805000000000003</v>
      </c>
      <c r="AA79" s="69">
        <f>[2]Data!AA7</f>
        <v>5.4340000000000002</v>
      </c>
      <c r="AB79" s="69">
        <f>[2]Data!AB7</f>
        <v>5.6820000000000004</v>
      </c>
      <c r="AC79" s="69">
        <f>[2]Data!AC7</f>
        <v>5.9234</v>
      </c>
      <c r="AD79" s="69">
        <f>[2]Data!AD7</f>
        <v>6.157</v>
      </c>
      <c r="AE79" s="69">
        <f>[2]Data!AE7</f>
        <v>6.3853999999999997</v>
      </c>
      <c r="AF79" s="69">
        <f>[2]Data!AF7</f>
        <v>6.6116000000000001</v>
      </c>
      <c r="AG79" s="69">
        <f>[2]Data!AG7</f>
        <v>6.8352000000000004</v>
      </c>
      <c r="AH79" s="69">
        <f>[2]Data!AH7</f>
        <v>7.0557999999999996</v>
      </c>
      <c r="AI79" s="69">
        <f>[2]Data!AI7</f>
        <v>7.2729999999999997</v>
      </c>
      <c r="AJ79" s="69">
        <f>[2]Data!AJ7</f>
        <v>7.4866000000000001</v>
      </c>
      <c r="AK79" s="69">
        <f>[2]Data!AK7</f>
        <v>7.6963999999999997</v>
      </c>
      <c r="AL79" s="69">
        <f>[2]Data!AL7</f>
        <v>7.9023000000000003</v>
      </c>
      <c r="AM79" s="69">
        <f>[2]Data!AM7</f>
        <v>8.1044</v>
      </c>
      <c r="AN79" s="69">
        <f>[2]Data!AN7</f>
        <v>8.3027999999999995</v>
      </c>
      <c r="AO79" s="69">
        <f>[2]Data!AO7</f>
        <v>8.4977</v>
      </c>
      <c r="AP79" s="69">
        <f>[2]Data!AP7</f>
        <v>8.6896000000000004</v>
      </c>
      <c r="AQ79" s="70"/>
      <c r="AR79" s="70"/>
      <c r="AS79" s="70"/>
      <c r="AT79" s="70"/>
      <c r="AU79" s="70"/>
      <c r="AV79" s="70"/>
      <c r="AW79" s="70"/>
    </row>
    <row r="80" spans="1:62" x14ac:dyDescent="0.2">
      <c r="A80" s="67" t="s">
        <v>39</v>
      </c>
      <c r="B80" s="67"/>
      <c r="C80" s="69">
        <f>[2]Data!C6</f>
        <v>99.290371713364578</v>
      </c>
      <c r="D80" s="69">
        <f>[2]Data!D6</f>
        <v>98.689079066660071</v>
      </c>
      <c r="E80" s="69">
        <f>[2]Data!E6</f>
        <v>98.154419685789435</v>
      </c>
      <c r="F80" s="69">
        <f>[2]Data!F6</f>
        <v>97.606061215378347</v>
      </c>
      <c r="G80" s="69">
        <f>[2]Data!G6</f>
        <v>96.995350550714591</v>
      </c>
      <c r="H80" s="69">
        <f>[2]Data!H6</f>
        <v>96.339879901678174</v>
      </c>
      <c r="I80" s="69">
        <f>[2]Data!I6</f>
        <v>95.637296709875585</v>
      </c>
      <c r="J80" s="69">
        <f>[2]Data!J6</f>
        <v>94.895006986824185</v>
      </c>
      <c r="K80" s="69">
        <f>[2]Data!K6</f>
        <v>94.061320558334344</v>
      </c>
      <c r="L80" s="69">
        <f>[2]Data!L6</f>
        <v>93.094705308180167</v>
      </c>
      <c r="M80" s="69">
        <f>[2]Data!M6</f>
        <v>92.04539947614127</v>
      </c>
      <c r="N80" s="69">
        <f>[2]Data!N6</f>
        <v>90.989780427933141</v>
      </c>
      <c r="O80" s="69">
        <f>[2]Data!O6</f>
        <v>89.952247476658371</v>
      </c>
      <c r="P80" s="69">
        <f>[2]Data!P6</f>
        <v>88.897939030919417</v>
      </c>
      <c r="Q80" s="69">
        <f>[2]Data!Q6</f>
        <v>87.832630237250271</v>
      </c>
      <c r="R80" s="69">
        <f>[2]Data!R6</f>
        <v>86.762778675540204</v>
      </c>
      <c r="S80" s="69">
        <f>[2]Data!S6</f>
        <v>85.687462729379121</v>
      </c>
      <c r="T80" s="69">
        <f>[2]Data!T6</f>
        <v>84.607215735752362</v>
      </c>
      <c r="U80" s="69">
        <f>[2]Data!U6</f>
        <v>83.53260243375243</v>
      </c>
      <c r="V80" s="69">
        <f>[2]Data!V6</f>
        <v>82.474405469545999</v>
      </c>
      <c r="W80" s="69">
        <f>[2]Data!W6</f>
        <v>81.425792726405945</v>
      </c>
      <c r="X80" s="69">
        <f>[2]Data!X6</f>
        <v>80.375408008688353</v>
      </c>
      <c r="Y80" s="69">
        <f>[2]Data!Y6</f>
        <v>79.326550668973852</v>
      </c>
      <c r="Z80" s="69">
        <f>[2]Data!Z6</f>
        <v>78.284286186310595</v>
      </c>
      <c r="AA80" s="69">
        <f>[2]Data!AA6</f>
        <v>77.252939959372981</v>
      </c>
      <c r="AB80" s="69">
        <f>[2]Data!AB6</f>
        <v>76.236470860635933</v>
      </c>
      <c r="AC80" s="69">
        <f>[2]Data!AC6</f>
        <v>75.240141828451499</v>
      </c>
      <c r="AD80" s="69">
        <f>[2]Data!AD6</f>
        <v>74.268856059265858</v>
      </c>
      <c r="AE80" s="69">
        <f>[2]Data!AE6</f>
        <v>73.313270657745093</v>
      </c>
      <c r="AF80" s="69">
        <f>[2]Data!AF6</f>
        <v>72.360775050462081</v>
      </c>
      <c r="AG80" s="69">
        <f>[2]Data!AG6</f>
        <v>71.413851734169924</v>
      </c>
      <c r="AH80" s="69">
        <f>[2]Data!AH6</f>
        <v>70.475835534419645</v>
      </c>
      <c r="AI80" s="69">
        <f>[2]Data!AI6</f>
        <v>69.547498902757155</v>
      </c>
      <c r="AJ80" s="69">
        <f>[2]Data!AJ6</f>
        <v>68.632440219675246</v>
      </c>
      <c r="AK80" s="69">
        <f>[2]Data!AK6</f>
        <v>67.73373565371017</v>
      </c>
      <c r="AL80" s="69">
        <f>[2]Data!AL6</f>
        <v>66.853106194581031</v>
      </c>
      <c r="AM80" s="69">
        <f>[2]Data!AM6</f>
        <v>65.995342106239747</v>
      </c>
      <c r="AN80" s="69">
        <f>[2]Data!AN6</f>
        <v>65.161576297763546</v>
      </c>
      <c r="AO80" s="69">
        <f>[2]Data!AO6</f>
        <v>64.356073843198374</v>
      </c>
      <c r="AP80" s="69">
        <f>[2]Data!AP6</f>
        <v>63.582458839759326</v>
      </c>
      <c r="AQ80" s="71"/>
      <c r="AR80" s="71"/>
      <c r="AS80" s="71"/>
      <c r="AT80" s="71"/>
      <c r="AU80" s="71"/>
      <c r="AV80" s="71"/>
      <c r="AW80" s="71"/>
    </row>
    <row r="81" spans="1:50" x14ac:dyDescent="0.2">
      <c r="A81" s="16" t="s">
        <v>65</v>
      </c>
      <c r="B81" s="16"/>
      <c r="C81" s="16" t="str">
        <f t="shared" ref="C81:AP81" si="47">IF(T_5=C86,$L$76,"")</f>
        <v/>
      </c>
      <c r="D81" s="16" t="str">
        <f t="shared" si="47"/>
        <v/>
      </c>
      <c r="E81" s="16" t="str">
        <f t="shared" si="47"/>
        <v/>
      </c>
      <c r="F81" s="16" t="str">
        <f t="shared" si="47"/>
        <v/>
      </c>
      <c r="G81" s="16" t="str">
        <f t="shared" si="47"/>
        <v/>
      </c>
      <c r="H81" s="16" t="str">
        <f t="shared" si="47"/>
        <v/>
      </c>
      <c r="I81" s="16" t="str">
        <f t="shared" si="47"/>
        <v/>
      </c>
      <c r="J81" s="16" t="str">
        <f t="shared" si="47"/>
        <v/>
      </c>
      <c r="K81" s="16" t="str">
        <f t="shared" si="47"/>
        <v/>
      </c>
      <c r="L81" s="16" t="str">
        <f t="shared" si="47"/>
        <v/>
      </c>
      <c r="M81" s="16" t="str">
        <f t="shared" si="47"/>
        <v/>
      </c>
      <c r="N81" s="16" t="str">
        <f t="shared" si="47"/>
        <v/>
      </c>
      <c r="O81" s="16" t="str">
        <f t="shared" si="47"/>
        <v/>
      </c>
      <c r="P81" s="16" t="str">
        <f t="shared" si="47"/>
        <v/>
      </c>
      <c r="Q81" s="16" t="str">
        <f t="shared" si="47"/>
        <v/>
      </c>
      <c r="R81" s="16" t="str">
        <f t="shared" si="47"/>
        <v/>
      </c>
      <c r="S81" s="16" t="str">
        <f t="shared" si="47"/>
        <v/>
      </c>
      <c r="T81" s="16" t="str">
        <f t="shared" si="47"/>
        <v/>
      </c>
      <c r="U81" s="16" t="str">
        <f t="shared" si="47"/>
        <v/>
      </c>
      <c r="V81" s="16" t="str">
        <f t="shared" si="47"/>
        <v/>
      </c>
      <c r="W81" s="16" t="str">
        <f t="shared" si="47"/>
        <v/>
      </c>
      <c r="X81" s="16" t="str">
        <f t="shared" si="47"/>
        <v/>
      </c>
      <c r="Y81" s="16" t="str">
        <f t="shared" si="47"/>
        <v/>
      </c>
      <c r="Z81" s="16" t="str">
        <f t="shared" si="47"/>
        <v/>
      </c>
      <c r="AA81" s="16" t="str">
        <f t="shared" si="47"/>
        <v/>
      </c>
      <c r="AB81" s="16" t="str">
        <f t="shared" si="47"/>
        <v/>
      </c>
      <c r="AC81" s="16" t="str">
        <f t="shared" si="47"/>
        <v/>
      </c>
      <c r="AD81" s="16" t="str">
        <f t="shared" si="47"/>
        <v/>
      </c>
      <c r="AE81" s="16" t="str">
        <f t="shared" si="47"/>
        <v/>
      </c>
      <c r="AF81" s="16" t="str">
        <f t="shared" si="47"/>
        <v/>
      </c>
      <c r="AG81" s="16" t="str">
        <f t="shared" si="47"/>
        <v/>
      </c>
      <c r="AH81" s="16" t="str">
        <f t="shared" si="47"/>
        <v/>
      </c>
      <c r="AI81" s="16" t="str">
        <f t="shared" si="47"/>
        <v/>
      </c>
      <c r="AJ81" s="16" t="str">
        <f t="shared" si="47"/>
        <v/>
      </c>
      <c r="AK81" s="16" t="str">
        <f t="shared" si="47"/>
        <v/>
      </c>
      <c r="AL81" s="16" t="str">
        <f t="shared" si="47"/>
        <v/>
      </c>
      <c r="AM81" s="16" t="str">
        <f t="shared" si="47"/>
        <v/>
      </c>
      <c r="AN81" s="16" t="str">
        <f t="shared" si="47"/>
        <v/>
      </c>
      <c r="AO81" s="16" t="str">
        <f t="shared" si="47"/>
        <v/>
      </c>
      <c r="AP81" s="16">
        <f t="shared" si="47"/>
        <v>6.6846805532242861</v>
      </c>
      <c r="AQ81" s="71"/>
      <c r="AR81" s="71"/>
      <c r="AS81" s="71"/>
      <c r="AT81" s="71"/>
      <c r="AU81" s="71"/>
      <c r="AV81" s="71"/>
      <c r="AW81" s="71"/>
    </row>
    <row r="82" spans="1:50" x14ac:dyDescent="0.2">
      <c r="A82" s="16" t="s">
        <v>66</v>
      </c>
      <c r="B82" s="16"/>
      <c r="C82" s="16" t="str">
        <f t="shared" ref="C82:AP82" si="48">IF(T_5=C86,$L$75,"")</f>
        <v/>
      </c>
      <c r="D82" s="16" t="str">
        <f t="shared" si="48"/>
        <v/>
      </c>
      <c r="E82" s="16" t="str">
        <f t="shared" si="48"/>
        <v/>
      </c>
      <c r="F82" s="16" t="str">
        <f t="shared" si="48"/>
        <v/>
      </c>
      <c r="G82" s="16" t="str">
        <f t="shared" si="48"/>
        <v/>
      </c>
      <c r="H82" s="16" t="str">
        <f t="shared" si="48"/>
        <v/>
      </c>
      <c r="I82" s="16" t="str">
        <f t="shared" si="48"/>
        <v/>
      </c>
      <c r="J82" s="16" t="str">
        <f t="shared" si="48"/>
        <v/>
      </c>
      <c r="K82" s="16" t="str">
        <f t="shared" si="48"/>
        <v/>
      </c>
      <c r="L82" s="16" t="str">
        <f t="shared" si="48"/>
        <v/>
      </c>
      <c r="M82" s="16" t="str">
        <f t="shared" si="48"/>
        <v/>
      </c>
      <c r="N82" s="16" t="str">
        <f t="shared" si="48"/>
        <v/>
      </c>
      <c r="O82" s="16" t="str">
        <f t="shared" si="48"/>
        <v/>
      </c>
      <c r="P82" s="16" t="str">
        <f t="shared" si="48"/>
        <v/>
      </c>
      <c r="Q82" s="16" t="str">
        <f t="shared" si="48"/>
        <v/>
      </c>
      <c r="R82" s="16" t="str">
        <f t="shared" si="48"/>
        <v/>
      </c>
      <c r="S82" s="16" t="str">
        <f t="shared" si="48"/>
        <v/>
      </c>
      <c r="T82" s="16" t="str">
        <f t="shared" si="48"/>
        <v/>
      </c>
      <c r="U82" s="16" t="str">
        <f t="shared" si="48"/>
        <v/>
      </c>
      <c r="V82" s="16" t="str">
        <f t="shared" si="48"/>
        <v/>
      </c>
      <c r="W82" s="16" t="str">
        <f t="shared" si="48"/>
        <v/>
      </c>
      <c r="X82" s="16" t="str">
        <f t="shared" si="48"/>
        <v/>
      </c>
      <c r="Y82" s="16" t="str">
        <f t="shared" si="48"/>
        <v/>
      </c>
      <c r="Z82" s="16" t="str">
        <f t="shared" si="48"/>
        <v/>
      </c>
      <c r="AA82" s="16" t="str">
        <f t="shared" si="48"/>
        <v/>
      </c>
      <c r="AB82" s="16" t="str">
        <f t="shared" si="48"/>
        <v/>
      </c>
      <c r="AC82" s="16" t="str">
        <f t="shared" si="48"/>
        <v/>
      </c>
      <c r="AD82" s="16" t="str">
        <f t="shared" si="48"/>
        <v/>
      </c>
      <c r="AE82" s="16" t="str">
        <f t="shared" si="48"/>
        <v/>
      </c>
      <c r="AF82" s="16" t="str">
        <f t="shared" si="48"/>
        <v/>
      </c>
      <c r="AG82" s="16" t="str">
        <f t="shared" si="48"/>
        <v/>
      </c>
      <c r="AH82" s="16" t="str">
        <f t="shared" si="48"/>
        <v/>
      </c>
      <c r="AI82" s="16" t="str">
        <f t="shared" si="48"/>
        <v/>
      </c>
      <c r="AJ82" s="16" t="str">
        <f t="shared" si="48"/>
        <v/>
      </c>
      <c r="AK82" s="16" t="str">
        <f t="shared" si="48"/>
        <v/>
      </c>
      <c r="AL82" s="16" t="str">
        <f t="shared" si="48"/>
        <v/>
      </c>
      <c r="AM82" s="16" t="str">
        <f t="shared" si="48"/>
        <v/>
      </c>
      <c r="AN82" s="16" t="str">
        <f t="shared" si="48"/>
        <v/>
      </c>
      <c r="AO82" s="16" t="str">
        <f t="shared" si="48"/>
        <v/>
      </c>
      <c r="AP82" s="16">
        <f t="shared" si="48"/>
        <v>63.582458839759326</v>
      </c>
      <c r="AQ82" s="71" t="str">
        <f t="shared" ref="AQ82:AW82" si="49">IF(T_5=AQ86,$L$76,"")</f>
        <v/>
      </c>
      <c r="AR82" s="71" t="str">
        <f t="shared" si="49"/>
        <v/>
      </c>
      <c r="AS82" s="71" t="str">
        <f t="shared" si="49"/>
        <v/>
      </c>
      <c r="AT82" s="71" t="str">
        <f t="shared" si="49"/>
        <v/>
      </c>
      <c r="AU82" s="71" t="str">
        <f t="shared" si="49"/>
        <v/>
      </c>
      <c r="AV82" s="71" t="str">
        <f t="shared" si="49"/>
        <v/>
      </c>
      <c r="AW82" s="71" t="str">
        <f t="shared" si="49"/>
        <v/>
      </c>
    </row>
    <row r="83" spans="1:50" x14ac:dyDescent="0.2">
      <c r="A83" s="18" t="s">
        <v>8</v>
      </c>
      <c r="B83" s="18"/>
      <c r="C83" s="18" t="str">
        <f t="shared" ref="C83:AP83" si="50">IF(T_5=C86,(C80-C82)^2,"")</f>
        <v/>
      </c>
      <c r="D83" s="18" t="str">
        <f t="shared" si="50"/>
        <v/>
      </c>
      <c r="E83" s="18" t="str">
        <f t="shared" si="50"/>
        <v/>
      </c>
      <c r="F83" s="18" t="str">
        <f t="shared" si="50"/>
        <v/>
      </c>
      <c r="G83" s="18" t="str">
        <f t="shared" si="50"/>
        <v/>
      </c>
      <c r="H83" s="18" t="str">
        <f t="shared" si="50"/>
        <v/>
      </c>
      <c r="I83" s="18" t="str">
        <f t="shared" si="50"/>
        <v/>
      </c>
      <c r="J83" s="18" t="str">
        <f t="shared" si="50"/>
        <v/>
      </c>
      <c r="K83" s="18" t="str">
        <f t="shared" si="50"/>
        <v/>
      </c>
      <c r="L83" s="18" t="str">
        <f t="shared" si="50"/>
        <v/>
      </c>
      <c r="M83" s="18" t="str">
        <f t="shared" si="50"/>
        <v/>
      </c>
      <c r="N83" s="18" t="str">
        <f t="shared" si="50"/>
        <v/>
      </c>
      <c r="O83" s="18" t="str">
        <f t="shared" si="50"/>
        <v/>
      </c>
      <c r="P83" s="18" t="str">
        <f t="shared" si="50"/>
        <v/>
      </c>
      <c r="Q83" s="18" t="str">
        <f t="shared" si="50"/>
        <v/>
      </c>
      <c r="R83" s="18" t="str">
        <f t="shared" si="50"/>
        <v/>
      </c>
      <c r="S83" s="18" t="str">
        <f t="shared" si="50"/>
        <v/>
      </c>
      <c r="T83" s="18" t="str">
        <f t="shared" si="50"/>
        <v/>
      </c>
      <c r="U83" s="18" t="str">
        <f t="shared" si="50"/>
        <v/>
      </c>
      <c r="V83" s="18" t="str">
        <f t="shared" si="50"/>
        <v/>
      </c>
      <c r="W83" s="18" t="str">
        <f t="shared" si="50"/>
        <v/>
      </c>
      <c r="X83" s="18" t="str">
        <f t="shared" si="50"/>
        <v/>
      </c>
      <c r="Y83" s="18" t="str">
        <f t="shared" si="50"/>
        <v/>
      </c>
      <c r="Z83" s="18" t="str">
        <f t="shared" si="50"/>
        <v/>
      </c>
      <c r="AA83" s="18" t="str">
        <f t="shared" si="50"/>
        <v/>
      </c>
      <c r="AB83" s="18" t="str">
        <f t="shared" si="50"/>
        <v/>
      </c>
      <c r="AC83" s="18" t="str">
        <f t="shared" si="50"/>
        <v/>
      </c>
      <c r="AD83" s="18" t="str">
        <f t="shared" si="50"/>
        <v/>
      </c>
      <c r="AE83" s="18" t="str">
        <f t="shared" si="50"/>
        <v/>
      </c>
      <c r="AF83" s="18" t="str">
        <f t="shared" si="50"/>
        <v/>
      </c>
      <c r="AG83" s="18" t="str">
        <f t="shared" si="50"/>
        <v/>
      </c>
      <c r="AH83" s="18" t="str">
        <f t="shared" si="50"/>
        <v/>
      </c>
      <c r="AI83" s="18" t="str">
        <f t="shared" si="50"/>
        <v/>
      </c>
      <c r="AJ83" s="18" t="str">
        <f t="shared" si="50"/>
        <v/>
      </c>
      <c r="AK83" s="18" t="str">
        <f t="shared" si="50"/>
        <v/>
      </c>
      <c r="AL83" s="18" t="str">
        <f t="shared" si="50"/>
        <v/>
      </c>
      <c r="AM83" s="18" t="str">
        <f t="shared" si="50"/>
        <v/>
      </c>
      <c r="AN83" s="18" t="str">
        <f t="shared" si="50"/>
        <v/>
      </c>
      <c r="AO83" s="18" t="str">
        <f t="shared" si="50"/>
        <v/>
      </c>
      <c r="AP83" s="18">
        <f t="shared" si="50"/>
        <v>0</v>
      </c>
      <c r="AQ83" s="72" t="str">
        <f t="shared" ref="AQ83:AW83" si="51">IF(T_5=AQ86,$L$75,"")</f>
        <v/>
      </c>
      <c r="AR83" s="72" t="str">
        <f t="shared" si="51"/>
        <v/>
      </c>
      <c r="AS83" s="72" t="str">
        <f t="shared" si="51"/>
        <v/>
      </c>
      <c r="AT83" s="72" t="str">
        <f t="shared" si="51"/>
        <v/>
      </c>
      <c r="AU83" s="72" t="str">
        <f t="shared" si="51"/>
        <v/>
      </c>
      <c r="AV83" s="72" t="str">
        <f t="shared" si="51"/>
        <v/>
      </c>
      <c r="AW83" s="72" t="str">
        <f t="shared" si="51"/>
        <v/>
      </c>
    </row>
    <row r="84" spans="1:50" x14ac:dyDescent="0.2">
      <c r="A84" s="32" t="s">
        <v>9</v>
      </c>
      <c r="B84" s="37">
        <v>-1.6748646183551305E-2</v>
      </c>
      <c r="C84" s="37">
        <v>-1.0248532271184326E-2</v>
      </c>
      <c r="D84" s="37">
        <v>2.7584938264700789E-3</v>
      </c>
      <c r="E84" s="37">
        <v>1.0840709018133783E-2</v>
      </c>
      <c r="F84" s="37">
        <v>8.135183802849999E-3</v>
      </c>
      <c r="G84" s="37">
        <v>8.704841304766316E-3</v>
      </c>
      <c r="H84" s="37">
        <v>7.656494961642525E-3</v>
      </c>
      <c r="I84" s="37">
        <v>1.6633096453690759E-2</v>
      </c>
      <c r="J84" s="37">
        <v>2.4217063491962558E-2</v>
      </c>
      <c r="K84" s="37">
        <v>1.6237979580460558E-2</v>
      </c>
      <c r="L84" s="37">
        <v>3.3503749429346684E-3</v>
      </c>
      <c r="M84" s="37">
        <v>-8.8753073392221736E-4</v>
      </c>
      <c r="N84" s="37">
        <v>5.3392206614075151E-3</v>
      </c>
      <c r="O84" s="37">
        <v>4.4611398453682366E-3</v>
      </c>
      <c r="P84" s="37">
        <v>3.4137143881559809E-3</v>
      </c>
      <c r="Q84" s="37">
        <v>3.6906521279042822E-3</v>
      </c>
      <c r="R84" s="37">
        <v>3.7051388145267002E-3</v>
      </c>
      <c r="S84" s="37">
        <v>1.7973737311758216E-3</v>
      </c>
      <c r="T84" s="37">
        <v>-2.5355887490905403E-4</v>
      </c>
      <c r="U84" s="37">
        <v>1.0494669407492717E-3</v>
      </c>
      <c r="V84" s="37">
        <v>3.3204584147699967E-3</v>
      </c>
      <c r="W84" s="37">
        <v>2.7539952236408072E-3</v>
      </c>
      <c r="X84" s="37">
        <v>1.7944470131679958E-3</v>
      </c>
      <c r="Y84" s="37">
        <v>9.3481369718383686E-4</v>
      </c>
      <c r="Z84" s="37">
        <v>1.0450267534645454E-4</v>
      </c>
      <c r="AA84" s="37">
        <v>-1.04830102520345E-3</v>
      </c>
      <c r="AB84" s="37">
        <v>-2.1844052288696298E-3</v>
      </c>
      <c r="AC84" s="37">
        <v>-2.6895373673487845E-4</v>
      </c>
      <c r="AD84" s="37">
        <v>2.4717211111803367E-3</v>
      </c>
      <c r="AE84" s="37">
        <v>1.9757661310032585E-3</v>
      </c>
      <c r="AF84" s="37">
        <v>1.2580835182715694E-3</v>
      </c>
      <c r="AG84" s="37">
        <v>1.0899586003994231E-3</v>
      </c>
      <c r="AH84" s="37">
        <v>2.5296705329725441E-4</v>
      </c>
      <c r="AI84" s="37">
        <v>-5.0623560719236177E-4</v>
      </c>
      <c r="AJ84" s="37">
        <v>-9.8130381644567365E-4</v>
      </c>
      <c r="AK84" s="37">
        <v>-2.2244122183752786E-3</v>
      </c>
      <c r="AL84" s="37">
        <v>-2.6317460984250618E-3</v>
      </c>
      <c r="AM84" s="37">
        <v>-3.8343990563064006E-3</v>
      </c>
      <c r="AN84" s="37">
        <v>-4.9300595649773458E-3</v>
      </c>
      <c r="AO84" s="37"/>
      <c r="AP84" s="37"/>
      <c r="AQ84" s="71"/>
      <c r="AR84" s="71"/>
      <c r="AS84" s="71"/>
      <c r="AT84" s="71"/>
      <c r="AU84" s="71"/>
      <c r="AV84" s="71"/>
      <c r="AW84" s="71"/>
    </row>
    <row r="85" spans="1:50" x14ac:dyDescent="0.2">
      <c r="A85" s="32" t="s">
        <v>20</v>
      </c>
      <c r="B85" s="37"/>
      <c r="C85" s="37"/>
      <c r="D85" s="37">
        <v>7.4688260663465483E-2</v>
      </c>
      <c r="E85" s="37">
        <v>0.16154899001874393</v>
      </c>
      <c r="F85" s="37">
        <v>0.23744670596904546</v>
      </c>
      <c r="G85" s="37">
        <v>0.31127468960803195</v>
      </c>
      <c r="H85" s="37">
        <v>0.39530488523272406</v>
      </c>
      <c r="I85" s="37">
        <v>0.49442953872940004</v>
      </c>
      <c r="J85" s="37">
        <v>0.60030753154800098</v>
      </c>
      <c r="K85" s="37">
        <v>0.72594614279130421</v>
      </c>
      <c r="L85" s="37">
        <v>0.89721267463943954</v>
      </c>
      <c r="M85" s="37">
        <v>1.1392096298474301</v>
      </c>
      <c r="N85" s="37">
        <v>1.3805286439497373</v>
      </c>
      <c r="O85" s="37">
        <v>1.6003297762698183</v>
      </c>
      <c r="P85" s="37">
        <v>1.8162926821913705</v>
      </c>
      <c r="Q85" s="37">
        <v>2.0276350403829317</v>
      </c>
      <c r="R85" s="37">
        <v>2.2367404058870961</v>
      </c>
      <c r="S85" s="37">
        <v>2.4485364408922101</v>
      </c>
      <c r="T85" s="37">
        <v>2.6610335907092217</v>
      </c>
      <c r="U85" s="37">
        <v>2.8653046792087138</v>
      </c>
      <c r="V85" s="37">
        <v>3.0676950437271748</v>
      </c>
      <c r="W85" s="37">
        <v>3.2682006917452782</v>
      </c>
      <c r="X85" s="37">
        <v>3.4685967069959061</v>
      </c>
      <c r="Y85" s="37">
        <v>3.6673209233271664</v>
      </c>
      <c r="Z85" s="37">
        <v>3.8644214282309113</v>
      </c>
      <c r="AA85" s="37">
        <v>4.0577576293090436</v>
      </c>
      <c r="AB85" s="37">
        <v>4.2466541042065025</v>
      </c>
      <c r="AC85" s="37">
        <v>4.4326178285225524</v>
      </c>
      <c r="AD85" s="37">
        <v>4.6105104497452816</v>
      </c>
      <c r="AE85" s="37">
        <v>4.7881063648447002</v>
      </c>
      <c r="AF85" s="37">
        <v>4.9632576525415182</v>
      </c>
      <c r="AG85" s="37">
        <v>5.1413810306610115</v>
      </c>
      <c r="AH85" s="37">
        <v>5.318769314550579</v>
      </c>
      <c r="AI85" s="37">
        <v>5.4966668084281789</v>
      </c>
      <c r="AJ85" s="37">
        <v>5.6718061800854453</v>
      </c>
      <c r="AK85" s="37">
        <v>5.8476280813132524</v>
      </c>
      <c r="AL85" s="37">
        <v>6.0199453261904621</v>
      </c>
      <c r="AM85" s="37">
        <v>6.1906769328936777</v>
      </c>
      <c r="AN85" s="37">
        <v>6.3584493671678901</v>
      </c>
      <c r="AO85" s="37">
        <v>6.5222976569687896</v>
      </c>
      <c r="AP85" s="37">
        <v>6.6846805532242861</v>
      </c>
      <c r="AQ85" s="71"/>
      <c r="AR85" s="71"/>
      <c r="AS85" s="71"/>
      <c r="AT85" s="71"/>
      <c r="AU85" s="71"/>
      <c r="AV85" s="71"/>
      <c r="AW85" s="71"/>
    </row>
    <row r="86" spans="1:50" x14ac:dyDescent="0.2">
      <c r="A86" s="3" t="s">
        <v>10</v>
      </c>
      <c r="B86" s="39">
        <f t="shared" ref="B86:AP86" si="52">B87*h_5</f>
        <v>0</v>
      </c>
      <c r="C86" s="3">
        <f t="shared" si="52"/>
        <v>0.25</v>
      </c>
      <c r="D86" s="3">
        <f t="shared" si="52"/>
        <v>0.5</v>
      </c>
      <c r="E86" s="3">
        <f t="shared" si="52"/>
        <v>0.75</v>
      </c>
      <c r="F86" s="3">
        <f t="shared" si="52"/>
        <v>1</v>
      </c>
      <c r="G86" s="3">
        <f t="shared" si="52"/>
        <v>1.25</v>
      </c>
      <c r="H86" s="3">
        <f t="shared" si="52"/>
        <v>1.5</v>
      </c>
      <c r="I86" s="3">
        <f t="shared" si="52"/>
        <v>1.75</v>
      </c>
      <c r="J86" s="3">
        <f t="shared" si="52"/>
        <v>2</v>
      </c>
      <c r="K86" s="3">
        <f t="shared" si="52"/>
        <v>2.25</v>
      </c>
      <c r="L86" s="3">
        <f t="shared" si="52"/>
        <v>2.5</v>
      </c>
      <c r="M86" s="3">
        <f t="shared" si="52"/>
        <v>2.75</v>
      </c>
      <c r="N86" s="3">
        <f t="shared" si="52"/>
        <v>3</v>
      </c>
      <c r="O86" s="3">
        <f t="shared" si="52"/>
        <v>3.25</v>
      </c>
      <c r="P86" s="3">
        <f t="shared" si="52"/>
        <v>3.5</v>
      </c>
      <c r="Q86" s="3">
        <f t="shared" si="52"/>
        <v>3.75</v>
      </c>
      <c r="R86" s="3">
        <f t="shared" si="52"/>
        <v>4</v>
      </c>
      <c r="S86" s="3">
        <f t="shared" si="52"/>
        <v>4.25</v>
      </c>
      <c r="T86" s="3">
        <f t="shared" si="52"/>
        <v>4.5</v>
      </c>
      <c r="U86" s="3">
        <f t="shared" si="52"/>
        <v>4.75</v>
      </c>
      <c r="V86" s="3">
        <f t="shared" si="52"/>
        <v>5</v>
      </c>
      <c r="W86" s="3">
        <f t="shared" si="52"/>
        <v>5.25</v>
      </c>
      <c r="X86" s="3">
        <f t="shared" si="52"/>
        <v>5.5</v>
      </c>
      <c r="Y86" s="3">
        <f t="shared" si="52"/>
        <v>5.75</v>
      </c>
      <c r="Z86" s="3">
        <f t="shared" si="52"/>
        <v>6</v>
      </c>
      <c r="AA86" s="3">
        <f t="shared" si="52"/>
        <v>6.25</v>
      </c>
      <c r="AB86" s="3">
        <f t="shared" si="52"/>
        <v>6.5</v>
      </c>
      <c r="AC86" s="3">
        <f t="shared" si="52"/>
        <v>6.75</v>
      </c>
      <c r="AD86" s="3">
        <f t="shared" si="52"/>
        <v>7</v>
      </c>
      <c r="AE86" s="3">
        <f t="shared" si="52"/>
        <v>7.25</v>
      </c>
      <c r="AF86" s="3">
        <f t="shared" si="52"/>
        <v>7.5</v>
      </c>
      <c r="AG86" s="3">
        <f t="shared" si="52"/>
        <v>7.75</v>
      </c>
      <c r="AH86" s="3">
        <f t="shared" si="52"/>
        <v>8</v>
      </c>
      <c r="AI86" s="3">
        <f t="shared" si="52"/>
        <v>8.25</v>
      </c>
      <c r="AJ86" s="3">
        <f t="shared" si="52"/>
        <v>8.5</v>
      </c>
      <c r="AK86" s="3">
        <f t="shared" si="52"/>
        <v>8.75</v>
      </c>
      <c r="AL86" s="3">
        <f t="shared" si="52"/>
        <v>9</v>
      </c>
      <c r="AM86" s="3">
        <f t="shared" si="52"/>
        <v>9.25</v>
      </c>
      <c r="AN86" s="3">
        <f t="shared" si="52"/>
        <v>9.5</v>
      </c>
      <c r="AO86" s="3">
        <f t="shared" si="52"/>
        <v>9.75</v>
      </c>
      <c r="AP86" s="3">
        <f t="shared" si="52"/>
        <v>10</v>
      </c>
      <c r="AQ86" s="73"/>
      <c r="AR86" s="73"/>
      <c r="AS86" s="73"/>
      <c r="AT86" s="73"/>
      <c r="AU86" s="73"/>
      <c r="AV86" s="73"/>
      <c r="AW86" s="73"/>
      <c r="AX86" s="73"/>
    </row>
    <row r="87" spans="1:50" x14ac:dyDescent="0.2">
      <c r="A87" s="21" t="s">
        <v>47</v>
      </c>
      <c r="B87" s="22">
        <v>0</v>
      </c>
      <c r="C87" s="22">
        <f t="shared" ref="C87:AP87" si="53">B87+1</f>
        <v>1</v>
      </c>
      <c r="D87" s="22">
        <f t="shared" si="53"/>
        <v>2</v>
      </c>
      <c r="E87" s="22">
        <f t="shared" si="53"/>
        <v>3</v>
      </c>
      <c r="F87" s="22">
        <f t="shared" si="53"/>
        <v>4</v>
      </c>
      <c r="G87" s="22">
        <f t="shared" si="53"/>
        <v>5</v>
      </c>
      <c r="H87" s="22">
        <f t="shared" si="53"/>
        <v>6</v>
      </c>
      <c r="I87" s="22">
        <f t="shared" si="53"/>
        <v>7</v>
      </c>
      <c r="J87" s="22">
        <f t="shared" si="53"/>
        <v>8</v>
      </c>
      <c r="K87" s="22">
        <f t="shared" si="53"/>
        <v>9</v>
      </c>
      <c r="L87" s="22">
        <f t="shared" si="53"/>
        <v>10</v>
      </c>
      <c r="M87" s="22">
        <f t="shared" si="53"/>
        <v>11</v>
      </c>
      <c r="N87" s="22">
        <f t="shared" si="53"/>
        <v>12</v>
      </c>
      <c r="O87" s="22">
        <f t="shared" si="53"/>
        <v>13</v>
      </c>
      <c r="P87" s="22">
        <f t="shared" si="53"/>
        <v>14</v>
      </c>
      <c r="Q87" s="22">
        <f t="shared" si="53"/>
        <v>15</v>
      </c>
      <c r="R87" s="22">
        <f t="shared" si="53"/>
        <v>16</v>
      </c>
      <c r="S87" s="22">
        <f t="shared" si="53"/>
        <v>17</v>
      </c>
      <c r="T87" s="22">
        <f t="shared" si="53"/>
        <v>18</v>
      </c>
      <c r="U87" s="22">
        <f t="shared" si="53"/>
        <v>19</v>
      </c>
      <c r="V87" s="22">
        <f t="shared" si="53"/>
        <v>20</v>
      </c>
      <c r="W87" s="22">
        <f t="shared" si="53"/>
        <v>21</v>
      </c>
      <c r="X87" s="22">
        <f t="shared" si="53"/>
        <v>22</v>
      </c>
      <c r="Y87" s="22">
        <f t="shared" si="53"/>
        <v>23</v>
      </c>
      <c r="Z87" s="22">
        <f t="shared" si="53"/>
        <v>24</v>
      </c>
      <c r="AA87" s="22">
        <f t="shared" si="53"/>
        <v>25</v>
      </c>
      <c r="AB87" s="22">
        <f t="shared" si="53"/>
        <v>26</v>
      </c>
      <c r="AC87" s="22">
        <f t="shared" si="53"/>
        <v>27</v>
      </c>
      <c r="AD87" s="22">
        <f t="shared" si="53"/>
        <v>28</v>
      </c>
      <c r="AE87" s="22">
        <f t="shared" si="53"/>
        <v>29</v>
      </c>
      <c r="AF87" s="22">
        <f t="shared" si="53"/>
        <v>30</v>
      </c>
      <c r="AG87" s="22">
        <f t="shared" si="53"/>
        <v>31</v>
      </c>
      <c r="AH87" s="22">
        <f t="shared" si="53"/>
        <v>32</v>
      </c>
      <c r="AI87" s="22">
        <f t="shared" si="53"/>
        <v>33</v>
      </c>
      <c r="AJ87" s="22">
        <f t="shared" si="53"/>
        <v>34</v>
      </c>
      <c r="AK87" s="22">
        <f t="shared" si="53"/>
        <v>35</v>
      </c>
      <c r="AL87" s="22">
        <f t="shared" si="53"/>
        <v>36</v>
      </c>
      <c r="AM87" s="22">
        <f t="shared" si="53"/>
        <v>37</v>
      </c>
      <c r="AN87" s="22">
        <f t="shared" si="53"/>
        <v>38</v>
      </c>
      <c r="AO87" s="22">
        <f t="shared" si="53"/>
        <v>39</v>
      </c>
      <c r="AP87" s="22">
        <f t="shared" si="53"/>
        <v>40</v>
      </c>
      <c r="AQ87" s="73"/>
      <c r="AR87" s="73"/>
      <c r="AS87" s="73"/>
      <c r="AT87" s="73"/>
      <c r="AU87" s="73"/>
      <c r="AV87" s="73"/>
      <c r="AW87" s="73"/>
      <c r="AX87" s="73"/>
    </row>
    <row r="88" spans="1:50" x14ac:dyDescent="0.2">
      <c r="A88" s="23">
        <v>0</v>
      </c>
      <c r="B88" s="24">
        <f>rr_5</f>
        <v>2.8486324942324091E-2</v>
      </c>
      <c r="C88" s="24">
        <f>IF(C86&gt;=T_5,"",IF(T_5&gt;D86*$Q$75,B88+B$84*h_5+sig_5*SQRT(h_5),B88+$O$75*h_5+sig_5*SQRT(h_5)))</f>
        <v>2.821287260478875E-2</v>
      </c>
      <c r="D88" s="24">
        <f>IF(D86&gt;=T_5,"",IF(T_5&gt;E86*$Q$75,C88+C$84*h_5+sig_5*SQRT(h_5),C88+$O$75*h_5+sig_5*SQRT(h_5)))</f>
        <v>2.9564448745345154E-2</v>
      </c>
      <c r="E88" s="24">
        <f>IF(E86&gt;=T_5,"",IF(T_5&gt;F86*$Q$75,D88+D$84*h_5+sig_5*SQRT(h_5),D88+$O$75*h_5+sig_5*SQRT(h_5)))</f>
        <v>3.4167781410315158E-2</v>
      </c>
      <c r="F88" s="24">
        <f>IF(F86&gt;=T_5,"",IF(T_5&gt;G86*$Q$75,E88+E$84*h_5+sig_5*SQRT(h_5),E88+$O$75*h_5+sig_5*SQRT(h_5)))</f>
        <v>4.0791667873201085E-2</v>
      </c>
      <c r="G88" s="24">
        <f>IF(G86&gt;=T_5,"",IF(T_5&gt;H86*$Q$75,F88+F$84*h_5+sig_5*SQRT(h_5),F88+$O$75*h_5+sig_5*SQRT(h_5)))</f>
        <v>4.6739173032266067E-2</v>
      </c>
      <c r="H88" s="24">
        <f>IF(H86&gt;=T_5,"",IF(T_5&gt;I86*$Q$75,G88+G$84*h_5+sig_5*SQRT(h_5),G88+$O$75*h_5+sig_5*SQRT(h_5)))</f>
        <v>5.2829092566810128E-2</v>
      </c>
      <c r="I88" s="24">
        <f>IF(I86&gt;=T_5,"",IF(T_5&gt;J86*$Q$75,H88+H$84*h_5+sig_5*SQRT(h_5),H88+$O$75*h_5+sig_5*SQRT(h_5)))</f>
        <v>5.8656925515573242E-2</v>
      </c>
      <c r="J88" s="24">
        <f>IF(J86&gt;=T_5,"",IF(T_5&gt;K86*$Q$75,I88+I$84*h_5+sig_5*SQRT(h_5),I88+$O$75*h_5+sig_5*SQRT(h_5)))</f>
        <v>6.6728908837348416E-2</v>
      </c>
      <c r="K88" s="24">
        <f>IF(K86&gt;=T_5,"",IF(T_5&gt;L86*$Q$75,J88+J$84*h_5+sig_5*SQRT(h_5),J88+$O$75*h_5+sig_5*SQRT(h_5)))</f>
        <v>7.6696883918691547E-2</v>
      </c>
      <c r="L88" s="24">
        <f>IF(L86&gt;=T_5,"",IF(T_5&gt;M86*$Q$75,K88+K$84*h_5+sig_5*SQRT(h_5),K88+$O$75*h_5+sig_5*SQRT(h_5)))</f>
        <v>8.4670088022159182E-2</v>
      </c>
      <c r="M88" s="24">
        <f>IF(M86&gt;=T_5,"",IF(T_5&gt;N86*$Q$75,L88+L$84*h_5+sig_5*SQRT(h_5),L88+$O$75*h_5+sig_5*SQRT(h_5)))</f>
        <v>8.9421390966245337E-2</v>
      </c>
      <c r="N88" s="24">
        <f>IF(N86&gt;=T_5,"",IF(T_5&gt;O86*$Q$75,M88+M$84*h_5+sig_5*SQRT(h_5),M88+$O$75*h_5+sig_5*SQRT(h_5)))</f>
        <v>9.311321749111727E-2</v>
      </c>
      <c r="O88" s="24">
        <f>IF(O86&gt;=T_5,"",IF(T_5&gt;P86*$Q$75,N88+N$84*h_5+sig_5*SQRT(h_5),N88+$O$75*h_5+sig_5*SQRT(h_5)))</f>
        <v>9.8361731864821639E-2</v>
      </c>
      <c r="P88" s="24">
        <f>IF(P86&gt;=T_5,"",IF(T_5&gt;Q86*$Q$75,O88+O$84*h_5+sig_5*SQRT(h_5),O88+$O$75*h_5+sig_5*SQRT(h_5)))</f>
        <v>0.10339072603451618</v>
      </c>
      <c r="Q88" s="24">
        <f>IF(Q86&gt;=T_5,"",IF(T_5&gt;R86*$Q$75,P88+P$84*h_5+sig_5*SQRT(h_5),P88+$O$75*h_5+sig_5*SQRT(h_5)))</f>
        <v>0.10815786383990766</v>
      </c>
      <c r="R88" s="24">
        <f>IF(R86&gt;=T_5,"",IF(T_5&gt;S86*$Q$75,Q88+Q$84*h_5+sig_5*SQRT(h_5),Q88+$O$75*h_5+sig_5*SQRT(h_5)))</f>
        <v>0.11299423608023622</v>
      </c>
      <c r="S88" s="24">
        <f>IF(S86&gt;=T_5,"",IF(T_5&gt;T86*$Q$75,R88+R$84*h_5+sig_5*SQRT(h_5),R88+$O$75*h_5+sig_5*SQRT(h_5)))</f>
        <v>0.11783422999222039</v>
      </c>
      <c r="T88" s="24">
        <f>IF(T86&gt;=T_5,"",IF(T_5&gt;U86*$Q$75,S88+S$84*h_5+sig_5*SQRT(h_5),S88+$O$75*h_5+sig_5*SQRT(h_5)))</f>
        <v>0.12219728263336684</v>
      </c>
      <c r="U88" s="24">
        <f>IF(U86&gt;=T_5,"",IF(T_5&gt;V86*$Q$75,T88+T$84*h_5+sig_5*SQRT(h_5),T88+$O$75*h_5+sig_5*SQRT(h_5)))</f>
        <v>0.12604760212299204</v>
      </c>
      <c r="V88" s="24">
        <f>IF(V86&gt;=T_5,"",IF(T_5&gt;W86*$Q$75,U88+U$84*h_5+sig_5*SQRT(h_5),U88+$O$75*h_5+sig_5*SQRT(h_5)))</f>
        <v>0.13022367806653184</v>
      </c>
      <c r="W88" s="24">
        <f>IF(W86&gt;=T_5,"",IF(T_5&gt;X86*$Q$75,V88+V$84*h_5+sig_5*SQRT(h_5),V88+$O$75*h_5+sig_5*SQRT(h_5)))</f>
        <v>0.13496750187857684</v>
      </c>
      <c r="X88" s="24">
        <f>IF(X86&gt;=T_5,"",IF(T_5&gt;Y86*$Q$75,W88+W$84*h_5+sig_5*SQRT(h_5),W88+$O$75*h_5+sig_5*SQRT(h_5)))</f>
        <v>0.13956970989283954</v>
      </c>
      <c r="Y88" s="24">
        <f>IF(Y86&gt;=T_5,"",IF(T_5&gt;Z86*$Q$75,X88+X$84*h_5+sig_5*SQRT(h_5),X88+$O$75*h_5+sig_5*SQRT(h_5)))</f>
        <v>0.14393203085448403</v>
      </c>
      <c r="Z88" s="24">
        <f>IF(Z86&gt;=T_5,"",IF(T_5&gt;AA86*$Q$75,Y88+Y$84*h_5+sig_5*SQRT(h_5),Y88+$O$75*h_5+sig_5*SQRT(h_5)))</f>
        <v>0.14807944348713248</v>
      </c>
      <c r="AA88" s="24">
        <f>IF(AA86&gt;=T_5,"",IF(T_5&gt;AB86*$Q$75,Z88+Z$84*h_5+sig_5*SQRT(h_5),Z88+$O$75*h_5+sig_5*SQRT(h_5)))</f>
        <v>0.15201927836432158</v>
      </c>
      <c r="AB88" s="24">
        <f>IF(AB86&gt;=T_5,"",IF(T_5&gt;AC86*$Q$75,AA88+AA$84*h_5+sig_5*SQRT(h_5),AA88+$O$75*h_5+sig_5*SQRT(h_5)))</f>
        <v>0.1556709123163732</v>
      </c>
      <c r="AC88" s="24">
        <f>IF(AC86&gt;=T_5,"",IF(T_5&gt;AD86*$Q$75,AB88+AB$84*h_5+sig_5*SQRT(h_5),AB88+$O$75*h_5+sig_5*SQRT(h_5)))</f>
        <v>0.15903852021750828</v>
      </c>
      <c r="AD88" s="24">
        <f>IF(AD86&gt;=T_5,"",IF(T_5&gt;AE86*$Q$75,AC88+AC$84*h_5+sig_5*SQRT(h_5),AC88+$O$75*h_5+sig_5*SQRT(h_5)))</f>
        <v>0.16288499099167705</v>
      </c>
      <c r="AE88" s="24">
        <f>IF(AE86&gt;=T_5,"",IF(T_5&gt;AF86*$Q$75,AD88+AD$84*h_5+sig_5*SQRT(h_5),AD88+$O$75*h_5+sig_5*SQRT(h_5)))</f>
        <v>0.16741663047782462</v>
      </c>
      <c r="AF88" s="24">
        <f>IF(AF86&gt;=T_5,"",IF(T_5&gt;AG86*$Q$75,AE88+AE$84*h_5+sig_5*SQRT(h_5),AE88+$O$75*h_5+sig_5*SQRT(h_5)))</f>
        <v>0.17182428121892793</v>
      </c>
      <c r="AG88" s="24">
        <f>IF(AG86&gt;=T_5,"",IF(T_5&gt;AH86*$Q$75,AF88+AF$84*h_5+sig_5*SQRT(h_5),AF88+$O$75*h_5+sig_5*SQRT(h_5)))</f>
        <v>0.17605251130684832</v>
      </c>
      <c r="AH88" s="24">
        <f>IF(AH86&gt;=T_5,"",IF(T_5&gt;AI86*$Q$75,AG88+AG$84*h_5+sig_5*SQRT(h_5),AG88+$O$75*h_5+sig_5*SQRT(h_5)))</f>
        <v>0.18023871016530066</v>
      </c>
      <c r="AI88" s="24">
        <f>IF(AI86&gt;=T_5,"",IF(T_5&gt;AJ86*$Q$75,AH88+AH$84*h_5+sig_5*SQRT(h_5),AH88+$O$75*h_5+sig_5*SQRT(h_5)))</f>
        <v>0.18421566113697746</v>
      </c>
      <c r="AJ88" s="24">
        <f>IF(AJ86&gt;=T_5,"",IF(T_5&gt;AK86*$Q$75,AI88+AI$84*h_5+sig_5*SQRT(h_5),AI88+$O$75*h_5+sig_5*SQRT(h_5)))</f>
        <v>0.18800281144353187</v>
      </c>
      <c r="AK88" s="24">
        <f>IF(AK86&gt;=T_5,"",IF(T_5&gt;AL86*$Q$75,AJ88+AJ$84*h_5+sig_5*SQRT(h_5),AJ88+$O$75*h_5+sig_5*SQRT(h_5)))</f>
        <v>0.19167119469777294</v>
      </c>
      <c r="AL88" s="24">
        <f>IF(AL86&gt;=T_5,"",IF(T_5&gt;AM86*$Q$75,AK88+AK$84*h_5+sig_5*SQRT(h_5),AK88+$O$75*h_5+sig_5*SQRT(h_5)))</f>
        <v>0.1950288008515316</v>
      </c>
      <c r="AM88" s="24">
        <f>IF(AM86&gt;=T_5,"",IF(T_5&gt;AN86*$Q$75,AL88+AL$84*h_5+sig_5*SQRT(h_5),AL88+$O$75*h_5+sig_5*SQRT(h_5)))</f>
        <v>0.19828457353527781</v>
      </c>
      <c r="AN88" s="24">
        <f>IF(AN86&gt;=T_5,"",IF(T_5&gt;AO86*$Q$75,AM88+AM$84*h_5+sig_5*SQRT(h_5),AM88+$O$75*h_5+sig_5*SQRT(h_5)))</f>
        <v>0.20123968297955369</v>
      </c>
      <c r="AO88" s="24">
        <f>IF(AO86&gt;=T_5,"",IF(T_5&gt;AP86*$Q$75,AN88+AN$84*h_5+sig_5*SQRT(h_5),AN88+$O$75*h_5+sig_5*SQRT(h_5)))</f>
        <v>0.20392087729666183</v>
      </c>
      <c r="AP88" s="24" t="str">
        <f>IF(AP86&gt;=T_5,"",IF(T_5&gt;AQ86*$Q$75,AO88+AO$84*h_5+sig_5*SQRT(h_5),AO88+$O$75*h_5+sig_5*SQRT(h_5)))</f>
        <v/>
      </c>
      <c r="AQ88" s="74"/>
      <c r="AR88" s="74"/>
      <c r="AS88" s="74"/>
      <c r="AT88" s="74"/>
      <c r="AU88" s="74"/>
      <c r="AV88" s="74"/>
      <c r="AW88" s="74"/>
      <c r="AX88" s="73"/>
    </row>
    <row r="89" spans="1:50" x14ac:dyDescent="0.2">
      <c r="A89" s="23">
        <f t="shared" ref="A89:A128" si="54">A88+1</f>
        <v>1</v>
      </c>
      <c r="B89" s="24" t="str">
        <f>IF(B$86&gt;=T_5,"",IF($A89&gt;B$87,"",IF(C$86*$Q$75&lt;T_5,A88+A$84*h_5-sig_5*SQRT(h_5),A88+$O$75*h_5-sig_5*SQRT(h_5))))</f>
        <v/>
      </c>
      <c r="C89" s="24">
        <f>IF(C$86&gt;=T_5,"",IF($A89&gt;C$87,"",IF(D$86*$Q$75&lt;T_5,B88+B$84*h_5-sig_5*SQRT(h_5),B88+$O$75*h_5-sig_5*SQRT(h_5))))</f>
        <v>2.0385454188083778E-2</v>
      </c>
      <c r="D89" s="24">
        <f>IF(D$86&gt;=T_5,"",IF($A89&gt;D$87,"",IF(E$86*$Q$75&lt;T_5,C88+C$84*h_5-sig_5*SQRT(h_5),C88+$O$75*h_5-sig_5*SQRT(h_5))))</f>
        <v>2.1737030328640182E-2</v>
      </c>
      <c r="E89" s="24">
        <f>IF(E$86&gt;=T_5,"",IF($A89&gt;E$87,"",IF(F$86*$Q$75&lt;T_5,D88+D$84*h_5-sig_5*SQRT(h_5),D88+$O$75*h_5-sig_5*SQRT(h_5))))</f>
        <v>2.6340362993610186E-2</v>
      </c>
      <c r="F89" s="24">
        <f>IF(F$86&gt;=T_5,"",IF($A89&gt;F$87,"",IF(G$86*$Q$75&lt;T_5,E88+E$84*h_5-sig_5*SQRT(h_5),E88+$O$75*h_5-sig_5*SQRT(h_5))))</f>
        <v>3.296424945649612E-2</v>
      </c>
      <c r="G89" s="24">
        <f>IF(G$86&gt;=T_5,"",IF($A89&gt;G$87,"",IF(H$86*$Q$75&lt;T_5,F88+F$84*h_5-sig_5*SQRT(h_5),F88+$O$75*h_5-sig_5*SQRT(h_5))))</f>
        <v>3.8911754615561102E-2</v>
      </c>
      <c r="H89" s="24">
        <f>IF(H$86&gt;=T_5,"",IF($A89&gt;H$87,"",IF(I$86*$Q$75&lt;T_5,G88+G$84*h_5-sig_5*SQRT(h_5),G88+$O$75*h_5-sig_5*SQRT(h_5))))</f>
        <v>4.5001674150105163E-2</v>
      </c>
      <c r="I89" s="24">
        <f>IF(I$86&gt;=T_5,"",IF($A89&gt;I$87,"",IF(J$86*$Q$75&lt;T_5,H88+H$84*h_5-sig_5*SQRT(h_5),H88+$O$75*h_5-sig_5*SQRT(h_5))))</f>
        <v>5.0829507098868278E-2</v>
      </c>
      <c r="J89" s="24">
        <f>IF(J$86&gt;=T_5,"",IF($A89&gt;J$87,"",IF(K$86*$Q$75&lt;T_5,I88+I$84*h_5-sig_5*SQRT(h_5),I88+$O$75*h_5-sig_5*SQRT(h_5))))</f>
        <v>5.8901490420643444E-2</v>
      </c>
      <c r="K89" s="24">
        <f>IF(K$86&gt;=T_5,"",IF($A89&gt;K$87,"",IF(L$86*$Q$75&lt;T_5,J88+J$84*h_5-sig_5*SQRT(h_5),J88+$O$75*h_5-sig_5*SQRT(h_5))))</f>
        <v>6.8869465501986568E-2</v>
      </c>
      <c r="L89" s="24">
        <f>IF(L$86&gt;=T_5,"",IF($A89&gt;L$87,"",IF(M$86*$Q$75&lt;T_5,K88+K$84*h_5-sig_5*SQRT(h_5),K88+$O$75*h_5-sig_5*SQRT(h_5))))</f>
        <v>7.6842669605454203E-2</v>
      </c>
      <c r="M89" s="24">
        <f>IF(M$86&gt;=T_5,"",IF($A89&gt;M$87,"",IF(N$86*$Q$75&lt;T_5,L88+L$84*h_5-sig_5*SQRT(h_5),L88+$O$75*h_5-sig_5*SQRT(h_5))))</f>
        <v>8.1593972549540358E-2</v>
      </c>
      <c r="N89" s="24">
        <f>IF(N$86&gt;=T_5,"",IF($A89&gt;N$87,"",IF(O$86*$Q$75&lt;T_5,M88+M$84*h_5-sig_5*SQRT(h_5),M88+$O$75*h_5-sig_5*SQRT(h_5))))</f>
        <v>8.5285799074412291E-2</v>
      </c>
      <c r="O89" s="24">
        <f>IF(O$86&gt;=T_5,"",IF($A89&gt;O$87,"",IF(P$86*$Q$75&lt;T_5,N88+N$84*h_5-sig_5*SQRT(h_5),N88+$O$75*h_5-sig_5*SQRT(h_5))))</f>
        <v>9.053431344811666E-2</v>
      </c>
      <c r="P89" s="24">
        <f>IF(P$86&gt;=T_5,"",IF($A89&gt;P$87,"",IF(Q$86*$Q$75&lt;T_5,O88+O$84*h_5-sig_5*SQRT(h_5),O88+$O$75*h_5-sig_5*SQRT(h_5))))</f>
        <v>9.5563307617811205E-2</v>
      </c>
      <c r="Q89" s="24">
        <f>IF(Q$86&gt;=T_5,"",IF($A89&gt;Q$87,"",IF(R$86*$Q$75&lt;T_5,P88+P$84*h_5-sig_5*SQRT(h_5),P88+$O$75*h_5-sig_5*SQRT(h_5))))</f>
        <v>0.10033044542320269</v>
      </c>
      <c r="R89" s="24">
        <f>IF(R$86&gt;=T_5,"",IF($A89&gt;R$87,"",IF(S$86*$Q$75&lt;T_5,Q88+Q$84*h_5-sig_5*SQRT(h_5),Q88+$O$75*h_5-sig_5*SQRT(h_5))))</f>
        <v>0.10516681766353124</v>
      </c>
      <c r="S89" s="24">
        <f>IF(S$86&gt;=T_5,"",IF($A89&gt;S$87,"",IF(T$86*$Q$75&lt;T_5,R88+R$84*h_5-sig_5*SQRT(h_5),R88+$O$75*h_5-sig_5*SQRT(h_5))))</f>
        <v>0.11000681157551541</v>
      </c>
      <c r="T89" s="24">
        <f>IF(T$86&gt;=T_5,"",IF($A89&gt;T$87,"",IF(U$86*$Q$75&lt;T_5,S88+S$84*h_5-sig_5*SQRT(h_5),S88+$O$75*h_5-sig_5*SQRT(h_5))))</f>
        <v>0.11436986421666186</v>
      </c>
      <c r="U89" s="24">
        <f>IF(U$86&gt;=T_5,"",IF($A89&gt;U$87,"",IF(V$86*$Q$75&lt;T_5,T88+T$84*h_5-sig_5*SQRT(h_5),T88+$O$75*h_5-sig_5*SQRT(h_5))))</f>
        <v>0.11822018370628708</v>
      </c>
      <c r="V89" s="24">
        <f>IF(V$86&gt;=T_5,"",IF($A89&gt;V$87,"",IF(W$86*$Q$75&lt;T_5,U88+U$84*h_5-sig_5*SQRT(h_5),U88+$O$75*h_5-sig_5*SQRT(h_5))))</f>
        <v>0.12239625964982687</v>
      </c>
      <c r="W89" s="24">
        <f>IF(W$86&gt;=T_5,"",IF($A89&gt;W$87,"",IF(X$86*$Q$75&lt;T_5,V88+V$84*h_5-sig_5*SQRT(h_5),V88+$O$75*h_5-sig_5*SQRT(h_5))))</f>
        <v>0.12714008346187186</v>
      </c>
      <c r="X89" s="24">
        <f>IF(X$86&gt;=T_5,"",IF($A89&gt;X$87,"",IF(Y$86*$Q$75&lt;T_5,W88+W$84*h_5-sig_5*SQRT(h_5),W88+$O$75*h_5-sig_5*SQRT(h_5))))</f>
        <v>0.13174229147613456</v>
      </c>
      <c r="Y89" s="24">
        <f>IF(Y$86&gt;=T_5,"",IF($A89&gt;Y$87,"",IF(Z$86*$Q$75&lt;T_5,X88+X$84*h_5-sig_5*SQRT(h_5),X88+$O$75*h_5-sig_5*SQRT(h_5))))</f>
        <v>0.13610461243777905</v>
      </c>
      <c r="Z89" s="24">
        <f>IF(Z$86&gt;=T_5,"",IF($A89&gt;Z$87,"",IF(AA$86*$Q$75&lt;T_5,Y88+Y$84*h_5-sig_5*SQRT(h_5),Y88+$O$75*h_5-sig_5*SQRT(h_5))))</f>
        <v>0.1402520250704275</v>
      </c>
      <c r="AA89" s="24">
        <f>IF(AA$86&gt;=T_5,"",IF($A89&gt;AA$87,"",IF(AB$86*$Q$75&lt;T_5,Z88+Z$84*h_5-sig_5*SQRT(h_5),Z88+$O$75*h_5-sig_5*SQRT(h_5))))</f>
        <v>0.1441918599476166</v>
      </c>
      <c r="AB89" s="24">
        <f>IF(AB$86&gt;=T_5,"",IF($A89&gt;AB$87,"",IF(AC$86*$Q$75&lt;T_5,AA88+AA$84*h_5-sig_5*SQRT(h_5),AA88+$O$75*h_5-sig_5*SQRT(h_5))))</f>
        <v>0.14784349389966822</v>
      </c>
      <c r="AC89" s="24">
        <f>IF(AC$86&gt;=T_5,"",IF($A89&gt;AC$87,"",IF(AD$86*$Q$75&lt;T_5,AB88+AB$84*h_5-sig_5*SQRT(h_5),AB88+$O$75*h_5-sig_5*SQRT(h_5))))</f>
        <v>0.1512111018008033</v>
      </c>
      <c r="AD89" s="24">
        <f>IF(AD$86&gt;=T_5,"",IF($A89&gt;AD$87,"",IF(AE$86*$Q$75&lt;T_5,AC88+AC$84*h_5-sig_5*SQRT(h_5),AC88+$O$75*h_5-sig_5*SQRT(h_5))))</f>
        <v>0.15505757257497207</v>
      </c>
      <c r="AE89" s="24">
        <f>IF(AE$86&gt;=T_5,"",IF($A89&gt;AE$87,"",IF(AF$86*$Q$75&lt;T_5,AD88+AD$84*h_5-sig_5*SQRT(h_5),AD88+$O$75*h_5-sig_5*SQRT(h_5))))</f>
        <v>0.15958921206111965</v>
      </c>
      <c r="AF89" s="24">
        <f>IF(AF$86&gt;=T_5,"",IF($A89&gt;AF$87,"",IF(AG$86*$Q$75&lt;T_5,AE88+AE$84*h_5-sig_5*SQRT(h_5),AE88+$O$75*h_5-sig_5*SQRT(h_5))))</f>
        <v>0.16399686280222295</v>
      </c>
      <c r="AG89" s="24">
        <f>IF(AG$86&gt;=T_5,"",IF($A89&gt;AG$87,"",IF(AH$86*$Q$75&lt;T_5,AF88+AF$84*h_5-sig_5*SQRT(h_5),AF88+$O$75*h_5-sig_5*SQRT(h_5))))</f>
        <v>0.16822509289014334</v>
      </c>
      <c r="AH89" s="24">
        <f>IF(AH$86&gt;=T_5,"",IF($A89&gt;AH$87,"",IF(AI$86*$Q$75&lt;T_5,AG88+AG$84*h_5-sig_5*SQRT(h_5),AG88+$O$75*h_5-sig_5*SQRT(h_5))))</f>
        <v>0.17241129174859568</v>
      </c>
      <c r="AI89" s="24">
        <f>IF(AI$86&gt;=T_5,"",IF($A89&gt;AI$87,"",IF(AJ$86*$Q$75&lt;T_5,AH88+AH$84*h_5-sig_5*SQRT(h_5),AH88+$O$75*h_5-sig_5*SQRT(h_5))))</f>
        <v>0.17638824272027248</v>
      </c>
      <c r="AJ89" s="24">
        <f>IF(AJ$86&gt;=T_5,"",IF($A89&gt;AJ$87,"",IF(AK$86*$Q$75&lt;T_5,AI88+AI$84*h_5-sig_5*SQRT(h_5),AI88+$O$75*h_5-sig_5*SQRT(h_5))))</f>
        <v>0.18017539302682689</v>
      </c>
      <c r="AK89" s="24">
        <f>IF(AK$86&gt;=T_5,"",IF($A89&gt;AK$87,"",IF(AL$86*$Q$75&lt;T_5,AJ88+AJ$84*h_5-sig_5*SQRT(h_5),AJ88+$O$75*h_5-sig_5*SQRT(h_5))))</f>
        <v>0.18384377628106796</v>
      </c>
      <c r="AL89" s="24">
        <f>IF(AL$86&gt;=T_5,"",IF($A89&gt;AL$87,"",IF(AM$86*$Q$75&lt;T_5,AK88+AK$84*h_5-sig_5*SQRT(h_5),AK88+$O$75*h_5-sig_5*SQRT(h_5))))</f>
        <v>0.18720138243482662</v>
      </c>
      <c r="AM89" s="24">
        <f>IF(AM$86&gt;=T_5,"",IF($A89&gt;AM$87,"",IF(AN$86*$Q$75&lt;T_5,AL88+AL$84*h_5-sig_5*SQRT(h_5),AL88+$O$75*h_5-sig_5*SQRT(h_5))))</f>
        <v>0.19045715511857284</v>
      </c>
      <c r="AN89" s="24">
        <f>IF(AN$86&gt;=T_5,"",IF($A89&gt;AN$87,"",IF(AO$86*$Q$75&lt;T_5,AM88+AM$84*h_5-sig_5*SQRT(h_5),AM88+$O$75*h_5-sig_5*SQRT(h_5))))</f>
        <v>0.19341226456284871</v>
      </c>
      <c r="AO89" s="24">
        <f>IF(AO$86&gt;=T_5,"",IF($A89&gt;AO$87,"",IF(AP$86*$Q$75&lt;T_5,AN88+AN$84*h_5-sig_5*SQRT(h_5),AN88+$O$75*h_5-sig_5*SQRT(h_5))))</f>
        <v>0.19609345887995686</v>
      </c>
      <c r="AP89" s="24" t="str">
        <f>IF(AP$86&gt;=T_5,"",IF($A89&gt;AP$87,"",IF(AQ$86*$Q$75&lt;T_5,AO88+AO$84*h_5-sig_5*SQRT(h_5),AO88+$O$75*h_5-sig_5*SQRT(h_5))))</f>
        <v/>
      </c>
      <c r="AQ89" s="74"/>
      <c r="AR89" s="74"/>
      <c r="AS89" s="74"/>
      <c r="AT89" s="74"/>
      <c r="AU89" s="74"/>
      <c r="AV89" s="74"/>
      <c r="AW89" s="74"/>
      <c r="AX89" s="73"/>
    </row>
    <row r="90" spans="1:50" x14ac:dyDescent="0.2">
      <c r="A90" s="23">
        <f t="shared" si="54"/>
        <v>2</v>
      </c>
      <c r="B90" s="24" t="str">
        <f t="shared" ref="B90:AP90" si="55">IF(B$86&gt;=T_5,"",IF($A90&gt;B$87,"",IF(C$86*$Q$75&lt;T_5,A89+A$84*h_5-sig_5*SQRT(h_5),A89+$O$75*h_5-sig_5*SQRT(h_5))))</f>
        <v/>
      </c>
      <c r="C90" s="24" t="str">
        <f t="shared" si="55"/>
        <v/>
      </c>
      <c r="D90" s="24">
        <f t="shared" si="55"/>
        <v>1.390961191193521E-2</v>
      </c>
      <c r="E90" s="24">
        <f t="shared" si="55"/>
        <v>1.8512944576905214E-2</v>
      </c>
      <c r="F90" s="24">
        <f>IF(F$86&gt;=T_5,"",IF($A90&gt;F$87,"",IF(G$86*$Q$75&lt;T_5,E89+E$84*h_5-sig_5*SQRT(h_5),E89+$O$75*h_5-sig_5*SQRT(h_5))))</f>
        <v>2.5136831039791144E-2</v>
      </c>
      <c r="G90" s="24">
        <f t="shared" si="55"/>
        <v>3.1084336198856134E-2</v>
      </c>
      <c r="H90" s="24">
        <f t="shared" si="55"/>
        <v>3.7174255733400198E-2</v>
      </c>
      <c r="I90" s="24">
        <f t="shared" si="55"/>
        <v>4.3002088682163313E-2</v>
      </c>
      <c r="J90" s="24">
        <f t="shared" si="55"/>
        <v>5.1074072003938487E-2</v>
      </c>
      <c r="K90" s="24">
        <f t="shared" si="55"/>
        <v>6.1042047085281596E-2</v>
      </c>
      <c r="L90" s="24">
        <f t="shared" si="55"/>
        <v>6.9015251188749224E-2</v>
      </c>
      <c r="M90" s="24">
        <f t="shared" si="55"/>
        <v>7.376655413283538E-2</v>
      </c>
      <c r="N90" s="24">
        <f t="shared" si="55"/>
        <v>7.7458380657707313E-2</v>
      </c>
      <c r="O90" s="24">
        <f t="shared" si="55"/>
        <v>8.2706895031411681E-2</v>
      </c>
      <c r="P90" s="24">
        <f t="shared" si="55"/>
        <v>8.7735889201106226E-2</v>
      </c>
      <c r="Q90" s="24">
        <f t="shared" si="55"/>
        <v>9.2503027006497707E-2</v>
      </c>
      <c r="R90" s="24">
        <f t="shared" si="55"/>
        <v>9.7339399246826261E-2</v>
      </c>
      <c r="S90" s="24">
        <f t="shared" si="55"/>
        <v>0.10217939315881043</v>
      </c>
      <c r="T90" s="24">
        <f t="shared" si="55"/>
        <v>0.10654244579995688</v>
      </c>
      <c r="U90" s="24">
        <f t="shared" si="55"/>
        <v>0.1103927652895821</v>
      </c>
      <c r="V90" s="24">
        <f t="shared" si="55"/>
        <v>0.1145688412331219</v>
      </c>
      <c r="W90" s="24">
        <f t="shared" si="55"/>
        <v>0.11931266504516688</v>
      </c>
      <c r="X90" s="24">
        <f t="shared" si="55"/>
        <v>0.12391487305942958</v>
      </c>
      <c r="Y90" s="24">
        <f t="shared" si="55"/>
        <v>0.12827719402107407</v>
      </c>
      <c r="Z90" s="24">
        <f t="shared" si="55"/>
        <v>0.13242460665372252</v>
      </c>
      <c r="AA90" s="24">
        <f t="shared" si="55"/>
        <v>0.13636444153091162</v>
      </c>
      <c r="AB90" s="24">
        <f t="shared" si="55"/>
        <v>0.14001607548296324</v>
      </c>
      <c r="AC90" s="24">
        <f t="shared" si="55"/>
        <v>0.14338368338409832</v>
      </c>
      <c r="AD90" s="24">
        <f t="shared" si="55"/>
        <v>0.1472301541582671</v>
      </c>
      <c r="AE90" s="24">
        <f t="shared" si="55"/>
        <v>0.15176179364441467</v>
      </c>
      <c r="AF90" s="24">
        <f t="shared" si="55"/>
        <v>0.15616944438551797</v>
      </c>
      <c r="AG90" s="24">
        <f t="shared" si="55"/>
        <v>0.16039767447343836</v>
      </c>
      <c r="AH90" s="24">
        <f t="shared" si="55"/>
        <v>0.1645838733318907</v>
      </c>
      <c r="AI90" s="24">
        <f t="shared" si="55"/>
        <v>0.1685608243035675</v>
      </c>
      <c r="AJ90" s="24">
        <f t="shared" si="55"/>
        <v>0.17234797461012191</v>
      </c>
      <c r="AK90" s="24">
        <f t="shared" si="55"/>
        <v>0.17601635786436298</v>
      </c>
      <c r="AL90" s="24">
        <f t="shared" si="55"/>
        <v>0.17937396401812164</v>
      </c>
      <c r="AM90" s="24">
        <f t="shared" si="55"/>
        <v>0.18262973670186786</v>
      </c>
      <c r="AN90" s="24">
        <f t="shared" si="55"/>
        <v>0.18558484614614373</v>
      </c>
      <c r="AO90" s="24">
        <f t="shared" si="55"/>
        <v>0.18826604046325188</v>
      </c>
      <c r="AP90" s="24" t="str">
        <f t="shared" si="55"/>
        <v/>
      </c>
      <c r="AQ90" s="74"/>
      <c r="AR90" s="74"/>
      <c r="AS90" s="74"/>
      <c r="AT90" s="74"/>
      <c r="AU90" s="74"/>
      <c r="AV90" s="74"/>
      <c r="AW90" s="74"/>
      <c r="AX90" s="73"/>
    </row>
    <row r="91" spans="1:50" x14ac:dyDescent="0.2">
      <c r="A91" s="23">
        <f t="shared" si="54"/>
        <v>3</v>
      </c>
      <c r="B91" s="24" t="str">
        <f t="shared" ref="B91:AP91" si="56">IF(B$86&gt;=T_5,"",IF($A91&gt;B$87,"",IF(C$86*$Q$75&lt;T_5,A90+A$84*h_5-sig_5*SQRT(h_5),A90+$O$75*h_5-sig_5*SQRT(h_5))))</f>
        <v/>
      </c>
      <c r="C91" s="24" t="str">
        <f t="shared" si="56"/>
        <v/>
      </c>
      <c r="D91" s="24" t="str">
        <f t="shared" si="56"/>
        <v/>
      </c>
      <c r="E91" s="24">
        <f t="shared" si="56"/>
        <v>1.0685526160200246E-2</v>
      </c>
      <c r="F91" s="24">
        <f>IF(F$86&gt;=T_5,"",IF($A91&gt;F$87,"",IF(G$86*$Q$75&lt;T_5,E90+E$84*h_5-sig_5*SQRT(h_5),E90+$O$75*h_5-sig_5*SQRT(h_5))))</f>
        <v>1.7309412623086173E-2</v>
      </c>
      <c r="G91" s="24">
        <f t="shared" si="56"/>
        <v>2.3256917782151158E-2</v>
      </c>
      <c r="H91" s="24">
        <f t="shared" si="56"/>
        <v>2.934683731669523E-2</v>
      </c>
      <c r="I91" s="24">
        <f t="shared" si="56"/>
        <v>3.5174670265458348E-2</v>
      </c>
      <c r="J91" s="24">
        <f t="shared" si="56"/>
        <v>4.3246653587233522E-2</v>
      </c>
      <c r="K91" s="24">
        <f t="shared" si="56"/>
        <v>5.3214628668576645E-2</v>
      </c>
      <c r="L91" s="24">
        <f t="shared" si="56"/>
        <v>6.1187832772044252E-2</v>
      </c>
      <c r="M91" s="24">
        <f t="shared" si="56"/>
        <v>6.5939135716130401E-2</v>
      </c>
      <c r="N91" s="24">
        <f t="shared" si="56"/>
        <v>6.9630962241002334E-2</v>
      </c>
      <c r="O91" s="24">
        <f t="shared" si="56"/>
        <v>7.4879476614706703E-2</v>
      </c>
      <c r="P91" s="24">
        <f t="shared" si="56"/>
        <v>7.9908470784401248E-2</v>
      </c>
      <c r="Q91" s="24">
        <f t="shared" si="56"/>
        <v>8.4675608589792728E-2</v>
      </c>
      <c r="R91" s="24">
        <f t="shared" si="56"/>
        <v>8.9511980830121282E-2</v>
      </c>
      <c r="S91" s="24">
        <f t="shared" si="56"/>
        <v>9.4351974742105452E-2</v>
      </c>
      <c r="T91" s="24">
        <f t="shared" si="56"/>
        <v>9.8715027383251899E-2</v>
      </c>
      <c r="U91" s="24">
        <f t="shared" si="56"/>
        <v>0.10256534687287712</v>
      </c>
      <c r="V91" s="24">
        <f t="shared" si="56"/>
        <v>0.10674142281641692</v>
      </c>
      <c r="W91" s="24">
        <f t="shared" si="56"/>
        <v>0.11148524662846192</v>
      </c>
      <c r="X91" s="24">
        <f t="shared" si="56"/>
        <v>0.11608745464272459</v>
      </c>
      <c r="Y91" s="24">
        <f t="shared" si="56"/>
        <v>0.12044977560436909</v>
      </c>
      <c r="Z91" s="24">
        <f t="shared" si="56"/>
        <v>0.12459718823701754</v>
      </c>
      <c r="AA91" s="24">
        <f t="shared" si="56"/>
        <v>0.12853702311420664</v>
      </c>
      <c r="AB91" s="24">
        <f t="shared" si="56"/>
        <v>0.13218865706625826</v>
      </c>
      <c r="AC91" s="24">
        <f t="shared" si="56"/>
        <v>0.13555626496739334</v>
      </c>
      <c r="AD91" s="24">
        <f t="shared" si="56"/>
        <v>0.13940273574156212</v>
      </c>
      <c r="AE91" s="24">
        <f t="shared" si="56"/>
        <v>0.14393437522770969</v>
      </c>
      <c r="AF91" s="24">
        <f t="shared" si="56"/>
        <v>0.14834202596881299</v>
      </c>
      <c r="AG91" s="24">
        <f t="shared" si="56"/>
        <v>0.15257025605673338</v>
      </c>
      <c r="AH91" s="24">
        <f t="shared" si="56"/>
        <v>0.15675645491518572</v>
      </c>
      <c r="AI91" s="24">
        <f t="shared" si="56"/>
        <v>0.16073340588686252</v>
      </c>
      <c r="AJ91" s="24">
        <f t="shared" si="56"/>
        <v>0.16452055619341693</v>
      </c>
      <c r="AK91" s="24">
        <f t="shared" si="56"/>
        <v>0.168188939447658</v>
      </c>
      <c r="AL91" s="24">
        <f t="shared" si="56"/>
        <v>0.17154654560141666</v>
      </c>
      <c r="AM91" s="24">
        <f t="shared" si="56"/>
        <v>0.17480231828516288</v>
      </c>
      <c r="AN91" s="24">
        <f t="shared" si="56"/>
        <v>0.17775742772943876</v>
      </c>
      <c r="AO91" s="24">
        <f t="shared" si="56"/>
        <v>0.1804386220465469</v>
      </c>
      <c r="AP91" s="24" t="str">
        <f t="shared" si="56"/>
        <v/>
      </c>
      <c r="AQ91" s="74"/>
      <c r="AR91" s="74"/>
      <c r="AS91" s="74"/>
      <c r="AT91" s="74"/>
      <c r="AU91" s="74"/>
      <c r="AV91" s="74"/>
      <c r="AW91" s="74"/>
      <c r="AX91" s="73"/>
    </row>
    <row r="92" spans="1:50" x14ac:dyDescent="0.2">
      <c r="A92" s="23">
        <f t="shared" si="54"/>
        <v>4</v>
      </c>
      <c r="B92" s="24" t="str">
        <f t="shared" ref="B92:AP92" si="57">IF(B$86&gt;=T_5,"",IF($A92&gt;B$87,"",IF(C$86*$Q$75&lt;T_5,A91+A$84*h_5-sig_5*SQRT(h_5),A91+$O$75*h_5-sig_5*SQRT(h_5))))</f>
        <v/>
      </c>
      <c r="C92" s="24" t="str">
        <f t="shared" si="57"/>
        <v/>
      </c>
      <c r="D92" s="24" t="str">
        <f t="shared" si="57"/>
        <v/>
      </c>
      <c r="E92" s="24" t="str">
        <f t="shared" si="57"/>
        <v/>
      </c>
      <c r="F92" s="24">
        <f t="shared" si="57"/>
        <v>9.4819942063812078E-3</v>
      </c>
      <c r="G92" s="24">
        <f t="shared" si="57"/>
        <v>1.5429499365446186E-2</v>
      </c>
      <c r="H92" s="24">
        <f t="shared" si="57"/>
        <v>2.1519418899990251E-2</v>
      </c>
      <c r="I92" s="24">
        <f t="shared" si="57"/>
        <v>2.7347251848753373E-2</v>
      </c>
      <c r="J92" s="24">
        <f t="shared" si="57"/>
        <v>3.5419235170528557E-2</v>
      </c>
      <c r="K92" s="24">
        <f t="shared" si="57"/>
        <v>4.5387210251871681E-2</v>
      </c>
      <c r="L92" s="24">
        <f t="shared" si="57"/>
        <v>5.3360414355339301E-2</v>
      </c>
      <c r="M92" s="24">
        <f t="shared" si="57"/>
        <v>5.8111717299425436E-2</v>
      </c>
      <c r="N92" s="24">
        <f t="shared" si="57"/>
        <v>6.1803543824297362E-2</v>
      </c>
      <c r="O92" s="24">
        <f t="shared" si="57"/>
        <v>6.7052058198001724E-2</v>
      </c>
      <c r="P92" s="24">
        <f t="shared" si="57"/>
        <v>7.2081052367696269E-2</v>
      </c>
      <c r="Q92" s="24">
        <f t="shared" si="57"/>
        <v>7.6848190173087749E-2</v>
      </c>
      <c r="R92" s="24">
        <f t="shared" si="57"/>
        <v>8.1684562413416303E-2</v>
      </c>
      <c r="S92" s="24">
        <f t="shared" si="57"/>
        <v>8.6524556325400473E-2</v>
      </c>
      <c r="T92" s="24">
        <f t="shared" si="57"/>
        <v>9.0887608966546921E-2</v>
      </c>
      <c r="U92" s="24">
        <f t="shared" si="57"/>
        <v>9.4737928456172141E-2</v>
      </c>
      <c r="V92" s="24">
        <f t="shared" si="57"/>
        <v>9.8914004399711944E-2</v>
      </c>
      <c r="W92" s="24">
        <f t="shared" si="57"/>
        <v>0.10365782821175694</v>
      </c>
      <c r="X92" s="24">
        <f t="shared" si="57"/>
        <v>0.10826003622601962</v>
      </c>
      <c r="Y92" s="24">
        <f t="shared" si="57"/>
        <v>0.1126223571876641</v>
      </c>
      <c r="Z92" s="24">
        <f t="shared" si="57"/>
        <v>0.11676976982031256</v>
      </c>
      <c r="AA92" s="24">
        <f t="shared" si="57"/>
        <v>0.12070960469750167</v>
      </c>
      <c r="AB92" s="24">
        <f t="shared" si="57"/>
        <v>0.12436123864955329</v>
      </c>
      <c r="AC92" s="24">
        <f t="shared" si="57"/>
        <v>0.12772884655068836</v>
      </c>
      <c r="AD92" s="24">
        <f t="shared" si="57"/>
        <v>0.13157531732485714</v>
      </c>
      <c r="AE92" s="24">
        <f t="shared" si="57"/>
        <v>0.13610695681100471</v>
      </c>
      <c r="AF92" s="24">
        <f t="shared" si="57"/>
        <v>0.14051460755210801</v>
      </c>
      <c r="AG92" s="24">
        <f t="shared" si="57"/>
        <v>0.1447428376400284</v>
      </c>
      <c r="AH92" s="24">
        <f t="shared" si="57"/>
        <v>0.14892903649848074</v>
      </c>
      <c r="AI92" s="24">
        <f t="shared" si="57"/>
        <v>0.15290598747015754</v>
      </c>
      <c r="AJ92" s="24">
        <f t="shared" si="57"/>
        <v>0.15669313777671195</v>
      </c>
      <c r="AK92" s="24">
        <f t="shared" si="57"/>
        <v>0.16036152103095302</v>
      </c>
      <c r="AL92" s="24">
        <f t="shared" si="57"/>
        <v>0.16371912718471168</v>
      </c>
      <c r="AM92" s="24">
        <f t="shared" si="57"/>
        <v>0.1669748998684579</v>
      </c>
      <c r="AN92" s="24">
        <f t="shared" si="57"/>
        <v>0.16993000931273378</v>
      </c>
      <c r="AO92" s="24">
        <f t="shared" si="57"/>
        <v>0.17261120362984192</v>
      </c>
      <c r="AP92" s="24" t="str">
        <f t="shared" si="57"/>
        <v/>
      </c>
      <c r="AQ92" s="74"/>
      <c r="AR92" s="74"/>
      <c r="AS92" s="74"/>
      <c r="AT92" s="74"/>
      <c r="AU92" s="74"/>
      <c r="AV92" s="74"/>
      <c r="AW92" s="74"/>
      <c r="AX92" s="73"/>
    </row>
    <row r="93" spans="1:50" x14ac:dyDescent="0.2">
      <c r="A93" s="23">
        <f t="shared" si="54"/>
        <v>5</v>
      </c>
      <c r="B93" s="24" t="str">
        <f t="shared" ref="B93:AP93" si="58">IF(B$86&gt;=T_5,"",IF($A93&gt;B$87,"",IF(C$86*$Q$75&lt;T_5,A92+A$84*h_5-sig_5*SQRT(h_5),A92+$O$75*h_5-sig_5*SQRT(h_5))))</f>
        <v/>
      </c>
      <c r="C93" s="24" t="str">
        <f t="shared" si="58"/>
        <v/>
      </c>
      <c r="D93" s="24" t="str">
        <f t="shared" si="58"/>
        <v/>
      </c>
      <c r="E93" s="24" t="str">
        <f t="shared" si="58"/>
        <v/>
      </c>
      <c r="F93" s="24" t="str">
        <f t="shared" si="58"/>
        <v/>
      </c>
      <c r="G93" s="24">
        <f t="shared" si="58"/>
        <v>7.6020809487412225E-3</v>
      </c>
      <c r="H93" s="24">
        <f t="shared" si="58"/>
        <v>1.3692000483285279E-2</v>
      </c>
      <c r="I93" s="24">
        <f t="shared" si="58"/>
        <v>1.9519833432048397E-2</v>
      </c>
      <c r="J93" s="24">
        <f t="shared" si="58"/>
        <v>2.7591816753823575E-2</v>
      </c>
      <c r="K93" s="24">
        <f t="shared" si="58"/>
        <v>3.7559791835166716E-2</v>
      </c>
      <c r="L93" s="24">
        <f t="shared" si="58"/>
        <v>4.5532995938634337E-2</v>
      </c>
      <c r="M93" s="24">
        <f t="shared" si="58"/>
        <v>5.0284298882720485E-2</v>
      </c>
      <c r="N93" s="24">
        <f t="shared" si="58"/>
        <v>5.3976125407592397E-2</v>
      </c>
      <c r="O93" s="24">
        <f t="shared" si="58"/>
        <v>5.9224639781296752E-2</v>
      </c>
      <c r="P93" s="24">
        <f t="shared" si="58"/>
        <v>6.425363395099129E-2</v>
      </c>
      <c r="Q93" s="24">
        <f t="shared" si="58"/>
        <v>6.9020771756382771E-2</v>
      </c>
      <c r="R93" s="24">
        <f t="shared" si="58"/>
        <v>7.3857143996711325E-2</v>
      </c>
      <c r="S93" s="24">
        <f t="shared" si="58"/>
        <v>7.8697137908695494E-2</v>
      </c>
      <c r="T93" s="24">
        <f t="shared" si="58"/>
        <v>8.3060190549841942E-2</v>
      </c>
      <c r="U93" s="24">
        <f t="shared" si="58"/>
        <v>8.6910510039467162E-2</v>
      </c>
      <c r="V93" s="24">
        <f t="shared" si="58"/>
        <v>9.1086585983006965E-2</v>
      </c>
      <c r="W93" s="24">
        <f t="shared" si="58"/>
        <v>9.583040979505196E-2</v>
      </c>
      <c r="X93" s="24">
        <f t="shared" si="58"/>
        <v>0.10043261780931464</v>
      </c>
      <c r="Y93" s="24">
        <f t="shared" si="58"/>
        <v>0.10479493877095913</v>
      </c>
      <c r="Z93" s="24">
        <f t="shared" si="58"/>
        <v>0.10894235140360757</v>
      </c>
      <c r="AA93" s="24">
        <f t="shared" si="58"/>
        <v>0.11288218628079669</v>
      </c>
      <c r="AB93" s="24">
        <f t="shared" si="58"/>
        <v>0.11653382023284832</v>
      </c>
      <c r="AC93" s="24">
        <f t="shared" si="58"/>
        <v>0.11990142813398338</v>
      </c>
      <c r="AD93" s="24">
        <f t="shared" si="58"/>
        <v>0.12374789890815216</v>
      </c>
      <c r="AE93" s="24">
        <f t="shared" si="58"/>
        <v>0.12827953839429973</v>
      </c>
      <c r="AF93" s="24">
        <f t="shared" si="58"/>
        <v>0.13268718913540303</v>
      </c>
      <c r="AG93" s="24">
        <f t="shared" si="58"/>
        <v>0.13691541922332343</v>
      </c>
      <c r="AH93" s="24">
        <f t="shared" si="58"/>
        <v>0.14110161808177576</v>
      </c>
      <c r="AI93" s="24">
        <f t="shared" si="58"/>
        <v>0.14507856905345257</v>
      </c>
      <c r="AJ93" s="24">
        <f t="shared" si="58"/>
        <v>0.14886571936000698</v>
      </c>
      <c r="AK93" s="24">
        <f t="shared" si="58"/>
        <v>0.15253410261424805</v>
      </c>
      <c r="AL93" s="24">
        <f t="shared" si="58"/>
        <v>0.1558917087680067</v>
      </c>
      <c r="AM93" s="24">
        <f t="shared" si="58"/>
        <v>0.15914748145175292</v>
      </c>
      <c r="AN93" s="24">
        <f t="shared" si="58"/>
        <v>0.1621025908960288</v>
      </c>
      <c r="AO93" s="24">
        <f t="shared" si="58"/>
        <v>0.16478378521313694</v>
      </c>
      <c r="AP93" s="24" t="str">
        <f t="shared" si="58"/>
        <v/>
      </c>
      <c r="AQ93" s="74"/>
      <c r="AR93" s="74"/>
      <c r="AS93" s="74"/>
      <c r="AT93" s="74"/>
      <c r="AU93" s="74"/>
      <c r="AV93" s="74"/>
      <c r="AW93" s="74"/>
      <c r="AX93" s="73"/>
    </row>
    <row r="94" spans="1:50" x14ac:dyDescent="0.2">
      <c r="A94" s="23">
        <f t="shared" si="54"/>
        <v>6</v>
      </c>
      <c r="B94" s="24" t="str">
        <f t="shared" ref="B94:AP94" si="59">IF(B$86&gt;=T_5,"",IF($A94&gt;B$87,"",IF(C$86*$Q$75&lt;T_5,A93+A$84*h_5-sig_5*SQRT(h_5),A93+$O$75*h_5-sig_5*SQRT(h_5))))</f>
        <v/>
      </c>
      <c r="C94" s="24" t="str">
        <f t="shared" si="59"/>
        <v/>
      </c>
      <c r="D94" s="24" t="str">
        <f t="shared" si="59"/>
        <v/>
      </c>
      <c r="E94" s="24" t="str">
        <f t="shared" si="59"/>
        <v/>
      </c>
      <c r="F94" s="24" t="str">
        <f t="shared" si="59"/>
        <v/>
      </c>
      <c r="G94" s="24" t="str">
        <f t="shared" si="59"/>
        <v/>
      </c>
      <c r="H94" s="24">
        <f t="shared" si="59"/>
        <v>5.8645820665803169E-3</v>
      </c>
      <c r="I94" s="24">
        <f t="shared" si="59"/>
        <v>1.1692415015343426E-2</v>
      </c>
      <c r="J94" s="24">
        <f t="shared" si="59"/>
        <v>1.9764398337118603E-2</v>
      </c>
      <c r="K94" s="24">
        <f t="shared" si="59"/>
        <v>2.9732373418461727E-2</v>
      </c>
      <c r="L94" s="24">
        <f t="shared" si="59"/>
        <v>3.7705577521929372E-2</v>
      </c>
      <c r="M94" s="24">
        <f t="shared" si="59"/>
        <v>4.245688046601552E-2</v>
      </c>
      <c r="N94" s="24">
        <f t="shared" si="59"/>
        <v>4.6148706990887446E-2</v>
      </c>
      <c r="O94" s="24">
        <f t="shared" si="59"/>
        <v>5.1397221364591794E-2</v>
      </c>
      <c r="P94" s="24">
        <f t="shared" si="59"/>
        <v>5.6426215534286332E-2</v>
      </c>
      <c r="Q94" s="24">
        <f t="shared" si="59"/>
        <v>6.1193353339677799E-2</v>
      </c>
      <c r="R94" s="24">
        <f t="shared" si="59"/>
        <v>6.6029725580006346E-2</v>
      </c>
      <c r="S94" s="24">
        <f t="shared" si="59"/>
        <v>7.0869719491990515E-2</v>
      </c>
      <c r="T94" s="24">
        <f t="shared" si="59"/>
        <v>7.5232772133136963E-2</v>
      </c>
      <c r="U94" s="24">
        <f t="shared" si="59"/>
        <v>7.9083091622762183E-2</v>
      </c>
      <c r="V94" s="24">
        <f t="shared" si="59"/>
        <v>8.3259167566301986E-2</v>
      </c>
      <c r="W94" s="24">
        <f t="shared" si="59"/>
        <v>8.8002991378346981E-2</v>
      </c>
      <c r="X94" s="24">
        <f t="shared" si="59"/>
        <v>9.2605199392609666E-2</v>
      </c>
      <c r="Y94" s="24">
        <f t="shared" si="59"/>
        <v>9.6967520354254155E-2</v>
      </c>
      <c r="Z94" s="24">
        <f t="shared" si="59"/>
        <v>0.10111493298690261</v>
      </c>
      <c r="AA94" s="24">
        <f t="shared" si="59"/>
        <v>0.10505476786409169</v>
      </c>
      <c r="AB94" s="24">
        <f t="shared" si="59"/>
        <v>0.10870640181614334</v>
      </c>
      <c r="AC94" s="24">
        <f t="shared" si="59"/>
        <v>0.11207400971727842</v>
      </c>
      <c r="AD94" s="24">
        <f t="shared" si="59"/>
        <v>0.11592048049144718</v>
      </c>
      <c r="AE94" s="24">
        <f t="shared" si="59"/>
        <v>0.12045211997759475</v>
      </c>
      <c r="AF94" s="24">
        <f t="shared" si="59"/>
        <v>0.12485977071869805</v>
      </c>
      <c r="AG94" s="24">
        <f t="shared" si="59"/>
        <v>0.12908800080661845</v>
      </c>
      <c r="AH94" s="24">
        <f t="shared" si="59"/>
        <v>0.13327419966507079</v>
      </c>
      <c r="AI94" s="24">
        <f t="shared" si="59"/>
        <v>0.13725115063674759</v>
      </c>
      <c r="AJ94" s="24">
        <f t="shared" si="59"/>
        <v>0.141038300943302</v>
      </c>
      <c r="AK94" s="24">
        <f t="shared" si="59"/>
        <v>0.14470668419754307</v>
      </c>
      <c r="AL94" s="24">
        <f t="shared" si="59"/>
        <v>0.14806429035130173</v>
      </c>
      <c r="AM94" s="24">
        <f t="shared" si="59"/>
        <v>0.15132006303504794</v>
      </c>
      <c r="AN94" s="24">
        <f t="shared" si="59"/>
        <v>0.15427517247932382</v>
      </c>
      <c r="AO94" s="24">
        <f t="shared" si="59"/>
        <v>0.15695636679643196</v>
      </c>
      <c r="AP94" s="24" t="str">
        <f t="shared" si="59"/>
        <v/>
      </c>
      <c r="AQ94" s="74"/>
      <c r="AR94" s="74"/>
      <c r="AS94" s="74"/>
      <c r="AT94" s="74"/>
      <c r="AU94" s="74"/>
      <c r="AV94" s="74"/>
      <c r="AW94" s="74"/>
      <c r="AX94" s="73"/>
    </row>
    <row r="95" spans="1:50" x14ac:dyDescent="0.2">
      <c r="A95" s="23">
        <f t="shared" si="54"/>
        <v>7</v>
      </c>
      <c r="B95" s="24" t="str">
        <f t="shared" ref="B95:AP95" si="60">IF(B$86&gt;=T_5,"",IF($A95&gt;B$87,"",IF(C$86*$Q$75&lt;T_5,A94+A$84*h_5-sig_5*SQRT(h_5),A94+$O$75*h_5-sig_5*SQRT(h_5))))</f>
        <v/>
      </c>
      <c r="C95" s="24" t="str">
        <f t="shared" si="60"/>
        <v/>
      </c>
      <c r="D95" s="24" t="str">
        <f t="shared" si="60"/>
        <v/>
      </c>
      <c r="E95" s="24" t="str">
        <f t="shared" si="60"/>
        <v/>
      </c>
      <c r="F95" s="24" t="str">
        <f t="shared" si="60"/>
        <v/>
      </c>
      <c r="G95" s="24" t="str">
        <f t="shared" si="60"/>
        <v/>
      </c>
      <c r="H95" s="24" t="str">
        <f t="shared" si="60"/>
        <v/>
      </c>
      <c r="I95" s="24">
        <f t="shared" si="60"/>
        <v>3.8649965986384633E-3</v>
      </c>
      <c r="J95" s="24">
        <f t="shared" si="60"/>
        <v>1.1936979920413631E-2</v>
      </c>
      <c r="K95" s="24">
        <f t="shared" si="60"/>
        <v>2.1904955001756755E-2</v>
      </c>
      <c r="L95" s="24">
        <f t="shared" si="60"/>
        <v>2.9878159105224383E-2</v>
      </c>
      <c r="M95" s="24">
        <f t="shared" si="60"/>
        <v>3.4629462049310555E-2</v>
      </c>
      <c r="N95" s="24">
        <f t="shared" si="60"/>
        <v>3.8321288574182481E-2</v>
      </c>
      <c r="O95" s="24">
        <f t="shared" si="60"/>
        <v>4.3569802947886843E-2</v>
      </c>
      <c r="P95" s="24">
        <f t="shared" si="60"/>
        <v>4.8598797117581367E-2</v>
      </c>
      <c r="Q95" s="24">
        <f t="shared" si="60"/>
        <v>5.3365934922972848E-2</v>
      </c>
      <c r="R95" s="24">
        <f t="shared" si="60"/>
        <v>5.8202307163301388E-2</v>
      </c>
      <c r="S95" s="24">
        <f t="shared" si="60"/>
        <v>6.3042301075285537E-2</v>
      </c>
      <c r="T95" s="24">
        <f t="shared" si="60"/>
        <v>6.7405353716431984E-2</v>
      </c>
      <c r="U95" s="24">
        <f t="shared" si="60"/>
        <v>7.1255673206057205E-2</v>
      </c>
      <c r="V95" s="24">
        <f t="shared" si="60"/>
        <v>7.5431749149597008E-2</v>
      </c>
      <c r="W95" s="24">
        <f t="shared" si="60"/>
        <v>8.0175572961642003E-2</v>
      </c>
      <c r="X95" s="24">
        <f t="shared" si="60"/>
        <v>8.4777780975904687E-2</v>
      </c>
      <c r="Y95" s="24">
        <f t="shared" si="60"/>
        <v>8.9140101937549177E-2</v>
      </c>
      <c r="Z95" s="24">
        <f t="shared" si="60"/>
        <v>9.3287514570197627E-2</v>
      </c>
      <c r="AA95" s="24">
        <f t="shared" si="60"/>
        <v>9.7227349447386729E-2</v>
      </c>
      <c r="AB95" s="24">
        <f t="shared" si="60"/>
        <v>0.10087898339943835</v>
      </c>
      <c r="AC95" s="24">
        <f t="shared" si="60"/>
        <v>0.10424659130057344</v>
      </c>
      <c r="AD95" s="24">
        <f t="shared" si="60"/>
        <v>0.10809306207474222</v>
      </c>
      <c r="AE95" s="24">
        <f t="shared" si="60"/>
        <v>0.11262470156088977</v>
      </c>
      <c r="AF95" s="24">
        <f t="shared" si="60"/>
        <v>0.11703235230199308</v>
      </c>
      <c r="AG95" s="24">
        <f t="shared" si="60"/>
        <v>0.12126058238991347</v>
      </c>
      <c r="AH95" s="24">
        <f t="shared" si="60"/>
        <v>0.12544678124836581</v>
      </c>
      <c r="AI95" s="24">
        <f t="shared" si="60"/>
        <v>0.12942373222004261</v>
      </c>
      <c r="AJ95" s="24">
        <f t="shared" si="60"/>
        <v>0.13321088252659702</v>
      </c>
      <c r="AK95" s="24">
        <f t="shared" si="60"/>
        <v>0.13687926578083809</v>
      </c>
      <c r="AL95" s="24">
        <f t="shared" si="60"/>
        <v>0.14023687193459675</v>
      </c>
      <c r="AM95" s="24">
        <f t="shared" si="60"/>
        <v>0.14349264461834296</v>
      </c>
      <c r="AN95" s="24">
        <f t="shared" si="60"/>
        <v>0.14644775406261884</v>
      </c>
      <c r="AO95" s="24">
        <f t="shared" si="60"/>
        <v>0.14912894837972698</v>
      </c>
      <c r="AP95" s="24" t="str">
        <f t="shared" si="60"/>
        <v/>
      </c>
      <c r="AQ95" s="74"/>
      <c r="AR95" s="74"/>
      <c r="AS95" s="74"/>
      <c r="AT95" s="74"/>
      <c r="AU95" s="74"/>
      <c r="AV95" s="74"/>
      <c r="AW95" s="74"/>
      <c r="AX95" s="73"/>
    </row>
    <row r="96" spans="1:50" x14ac:dyDescent="0.2">
      <c r="A96" s="23">
        <f t="shared" si="54"/>
        <v>8</v>
      </c>
      <c r="B96" s="24" t="str">
        <f t="shared" ref="B96:AV96" si="61">IF(B$86&gt;=T_5,"",IF($A96&gt;B$87,"",IF(C$86*$Q$75&lt;T_5,A95+A$84*h_5-sig_5*SQRT(h_5),A95+$O$75*h_5-sig_5*SQRT(h_5))))</f>
        <v/>
      </c>
      <c r="C96" s="24" t="str">
        <f t="shared" si="61"/>
        <v/>
      </c>
      <c r="D96" s="24" t="str">
        <f t="shared" si="61"/>
        <v/>
      </c>
      <c r="E96" s="24" t="str">
        <f t="shared" si="61"/>
        <v/>
      </c>
      <c r="F96" s="24" t="str">
        <f t="shared" si="61"/>
        <v/>
      </c>
      <c r="G96" s="24" t="str">
        <f t="shared" si="61"/>
        <v/>
      </c>
      <c r="H96" s="24" t="str">
        <f t="shared" si="61"/>
        <v/>
      </c>
      <c r="I96" s="24" t="str">
        <f t="shared" si="61"/>
        <v/>
      </c>
      <c r="J96" s="24">
        <f t="shared" si="61"/>
        <v>4.1095615037086671E-3</v>
      </c>
      <c r="K96" s="24">
        <f t="shared" si="61"/>
        <v>1.4077536585051783E-2</v>
      </c>
      <c r="L96" s="24">
        <f t="shared" si="61"/>
        <v>2.2050740688519407E-2</v>
      </c>
      <c r="M96" s="24">
        <f t="shared" si="61"/>
        <v>2.6802043632605563E-2</v>
      </c>
      <c r="N96" s="24">
        <f t="shared" si="61"/>
        <v>3.0493870157477513E-2</v>
      </c>
      <c r="O96" s="24">
        <f t="shared" si="61"/>
        <v>3.5742384531181878E-2</v>
      </c>
      <c r="P96" s="24">
        <f t="shared" si="61"/>
        <v>4.0771378700876416E-2</v>
      </c>
      <c r="Q96" s="24">
        <f t="shared" si="61"/>
        <v>4.5538516506267883E-2</v>
      </c>
      <c r="R96" s="24">
        <f t="shared" si="61"/>
        <v>5.0374888746596437E-2</v>
      </c>
      <c r="S96" s="24">
        <f t="shared" si="61"/>
        <v>5.5214882658580579E-2</v>
      </c>
      <c r="T96" s="24">
        <f t="shared" si="61"/>
        <v>5.9577935299727013E-2</v>
      </c>
      <c r="U96" s="24">
        <f t="shared" si="61"/>
        <v>6.3428254789352226E-2</v>
      </c>
      <c r="V96" s="24">
        <f t="shared" si="61"/>
        <v>6.7604330732892029E-2</v>
      </c>
      <c r="W96" s="24">
        <f t="shared" si="61"/>
        <v>7.2348154544937024E-2</v>
      </c>
      <c r="X96" s="24">
        <f t="shared" si="61"/>
        <v>7.6950362559199709E-2</v>
      </c>
      <c r="Y96" s="24">
        <f t="shared" si="61"/>
        <v>8.1312683520844198E-2</v>
      </c>
      <c r="Z96" s="24">
        <f t="shared" si="61"/>
        <v>8.5460096153492648E-2</v>
      </c>
      <c r="AA96" s="24">
        <f t="shared" si="61"/>
        <v>8.9399931030681751E-2</v>
      </c>
      <c r="AB96" s="24">
        <f t="shared" si="61"/>
        <v>9.3051564982733384E-2</v>
      </c>
      <c r="AC96" s="24">
        <f t="shared" si="61"/>
        <v>9.6419172883868448E-2</v>
      </c>
      <c r="AD96" s="24">
        <f t="shared" si="61"/>
        <v>0.10026564365803724</v>
      </c>
      <c r="AE96" s="24">
        <f t="shared" si="61"/>
        <v>0.10479728314418481</v>
      </c>
      <c r="AF96" s="24">
        <f t="shared" si="61"/>
        <v>0.1092049338852881</v>
      </c>
      <c r="AG96" s="24">
        <f t="shared" si="61"/>
        <v>0.11343316397320848</v>
      </c>
      <c r="AH96" s="24">
        <f t="shared" si="61"/>
        <v>0.11761936283166083</v>
      </c>
      <c r="AI96" s="24">
        <f t="shared" si="61"/>
        <v>0.12159631380333763</v>
      </c>
      <c r="AJ96" s="24">
        <f t="shared" si="61"/>
        <v>0.12538346410989204</v>
      </c>
      <c r="AK96" s="24">
        <f t="shared" si="61"/>
        <v>0.12905184736413311</v>
      </c>
      <c r="AL96" s="24">
        <f t="shared" si="61"/>
        <v>0.13240945351789177</v>
      </c>
      <c r="AM96" s="24">
        <f t="shared" si="61"/>
        <v>0.13566522620163798</v>
      </c>
      <c r="AN96" s="24">
        <f t="shared" si="61"/>
        <v>0.13862033564591386</v>
      </c>
      <c r="AO96" s="24">
        <f t="shared" si="61"/>
        <v>0.141301529963022</v>
      </c>
      <c r="AP96" s="24" t="str">
        <f t="shared" si="61"/>
        <v/>
      </c>
      <c r="AQ96" s="24" t="str">
        <f t="shared" si="61"/>
        <v/>
      </c>
      <c r="AR96" s="24" t="str">
        <f t="shared" si="61"/>
        <v/>
      </c>
      <c r="AS96" s="24" t="str">
        <f t="shared" si="61"/>
        <v/>
      </c>
      <c r="AT96" s="24" t="str">
        <f t="shared" si="61"/>
        <v/>
      </c>
      <c r="AU96" s="24" t="str">
        <f t="shared" si="61"/>
        <v/>
      </c>
      <c r="AV96" s="24" t="str">
        <f t="shared" si="61"/>
        <v/>
      </c>
      <c r="AW96" s="24" t="str">
        <f>IF(AW$86&gt;=T_5,"",IF($A96&gt;AW$87,"",IF([2]IRTree!AX$12*$Q$75&lt;T_5,AV95+AV$84*h_5-sig_5*SQRT(h_5),AV95+$O$75*h_5-sig_5*SQRT(h_5))))</f>
        <v/>
      </c>
    </row>
    <row r="97" spans="1:49" x14ac:dyDescent="0.2">
      <c r="A97" s="23">
        <f t="shared" si="54"/>
        <v>9</v>
      </c>
      <c r="B97" s="24" t="str">
        <f t="shared" ref="B97:AV97" si="62">IF(B$86&gt;=T_5,"",IF($A97&gt;B$87,"",IF(C$86*$Q$75&lt;T_5,A96+A$84*h_5-sig_5*SQRT(h_5),A96+$O$75*h_5-sig_5*SQRT(h_5))))</f>
        <v/>
      </c>
      <c r="C97" s="24" t="str">
        <f t="shared" si="62"/>
        <v/>
      </c>
      <c r="D97" s="24" t="str">
        <f t="shared" si="62"/>
        <v/>
      </c>
      <c r="E97" s="24" t="str">
        <f t="shared" si="62"/>
        <v/>
      </c>
      <c r="F97" s="24" t="str">
        <f t="shared" si="62"/>
        <v/>
      </c>
      <c r="G97" s="24" t="str">
        <f t="shared" si="62"/>
        <v/>
      </c>
      <c r="H97" s="24" t="str">
        <f t="shared" si="62"/>
        <v/>
      </c>
      <c r="I97" s="24" t="str">
        <f t="shared" si="62"/>
        <v/>
      </c>
      <c r="J97" s="24" t="str">
        <f t="shared" si="62"/>
        <v/>
      </c>
      <c r="K97" s="24">
        <f t="shared" si="62"/>
        <v>6.2501181683468224E-3</v>
      </c>
      <c r="L97" s="24">
        <f t="shared" si="62"/>
        <v>1.4223322271814436E-2</v>
      </c>
      <c r="M97" s="24">
        <f t="shared" si="62"/>
        <v>1.8974625215900588E-2</v>
      </c>
      <c r="N97" s="24">
        <f t="shared" si="62"/>
        <v>2.2666451740772524E-2</v>
      </c>
      <c r="O97" s="24">
        <f t="shared" si="62"/>
        <v>2.7914966114476903E-2</v>
      </c>
      <c r="P97" s="24">
        <f t="shared" si="62"/>
        <v>3.2943960284171452E-2</v>
      </c>
      <c r="Q97" s="24">
        <f t="shared" si="62"/>
        <v>3.7711098089562932E-2</v>
      </c>
      <c r="R97" s="24">
        <f t="shared" si="62"/>
        <v>4.2547470329891472E-2</v>
      </c>
      <c r="S97" s="24">
        <f t="shared" si="62"/>
        <v>4.7387464241875628E-2</v>
      </c>
      <c r="T97" s="24">
        <f t="shared" si="62"/>
        <v>5.1750516883022055E-2</v>
      </c>
      <c r="U97" s="24">
        <f t="shared" si="62"/>
        <v>5.5600836372647268E-2</v>
      </c>
      <c r="V97" s="24">
        <f t="shared" si="62"/>
        <v>5.9776912316187057E-2</v>
      </c>
      <c r="W97" s="24">
        <f t="shared" si="62"/>
        <v>6.4520736128232045E-2</v>
      </c>
      <c r="X97" s="24">
        <f t="shared" si="62"/>
        <v>6.912294414249473E-2</v>
      </c>
      <c r="Y97" s="24">
        <f t="shared" si="62"/>
        <v>7.3485265104139219E-2</v>
      </c>
      <c r="Z97" s="24">
        <f t="shared" si="62"/>
        <v>7.763267773678767E-2</v>
      </c>
      <c r="AA97" s="24">
        <f t="shared" si="62"/>
        <v>8.1572512613976772E-2</v>
      </c>
      <c r="AB97" s="24">
        <f t="shared" si="62"/>
        <v>8.5224146566028405E-2</v>
      </c>
      <c r="AC97" s="24">
        <f t="shared" si="62"/>
        <v>8.8591754467163483E-2</v>
      </c>
      <c r="AD97" s="24">
        <f t="shared" si="62"/>
        <v>9.2438225241332245E-2</v>
      </c>
      <c r="AE97" s="24">
        <f t="shared" si="62"/>
        <v>9.6969864727479829E-2</v>
      </c>
      <c r="AF97" s="24">
        <f t="shared" si="62"/>
        <v>0.10137751546858313</v>
      </c>
      <c r="AG97" s="24">
        <f t="shared" si="62"/>
        <v>0.1056057455565035</v>
      </c>
      <c r="AH97" s="24">
        <f t="shared" si="62"/>
        <v>0.10979194441495584</v>
      </c>
      <c r="AI97" s="24">
        <f t="shared" si="62"/>
        <v>0.11376889538663265</v>
      </c>
      <c r="AJ97" s="24">
        <f t="shared" si="62"/>
        <v>0.11755604569318705</v>
      </c>
      <c r="AK97" s="24">
        <f t="shared" si="62"/>
        <v>0.12122442894742813</v>
      </c>
      <c r="AL97" s="24">
        <f t="shared" si="62"/>
        <v>0.12458203510118679</v>
      </c>
      <c r="AM97" s="24">
        <f t="shared" si="62"/>
        <v>0.12783780778493301</v>
      </c>
      <c r="AN97" s="24">
        <f t="shared" si="62"/>
        <v>0.13079291722920888</v>
      </c>
      <c r="AO97" s="24">
        <f t="shared" si="62"/>
        <v>0.13347411154631703</v>
      </c>
      <c r="AP97" s="24" t="str">
        <f t="shared" si="62"/>
        <v/>
      </c>
      <c r="AQ97" s="24" t="str">
        <f t="shared" si="62"/>
        <v/>
      </c>
      <c r="AR97" s="24" t="str">
        <f t="shared" si="62"/>
        <v/>
      </c>
      <c r="AS97" s="24" t="str">
        <f t="shared" si="62"/>
        <v/>
      </c>
      <c r="AT97" s="24" t="str">
        <f t="shared" si="62"/>
        <v/>
      </c>
      <c r="AU97" s="24" t="str">
        <f t="shared" si="62"/>
        <v/>
      </c>
      <c r="AV97" s="24" t="str">
        <f t="shared" si="62"/>
        <v/>
      </c>
      <c r="AW97" s="24" t="str">
        <f>IF(AW$86&gt;=T_5,"",IF($A97&gt;AW$87,"",IF([2]IRTree!AX$12*$Q$75&lt;T_5,AV96+AV$84*h_5-sig_5*SQRT(h_5),AV96+$O$75*h_5-sig_5*SQRT(h_5))))</f>
        <v/>
      </c>
    </row>
    <row r="98" spans="1:49" x14ac:dyDescent="0.2">
      <c r="A98" s="23">
        <f t="shared" si="54"/>
        <v>10</v>
      </c>
      <c r="B98" s="24" t="str">
        <f t="shared" ref="B98:AV98" si="63">IF(B$86&gt;=T_5,"",IF($A98&gt;B$87,"",IF(C$86*$Q$75&lt;T_5,A97+A$84*h_5-sig_5*SQRT(h_5),A97+$O$75*h_5-sig_5*SQRT(h_5))))</f>
        <v/>
      </c>
      <c r="C98" s="24" t="str">
        <f t="shared" si="63"/>
        <v/>
      </c>
      <c r="D98" s="24" t="str">
        <f t="shared" si="63"/>
        <v/>
      </c>
      <c r="E98" s="24" t="str">
        <f t="shared" si="63"/>
        <v/>
      </c>
      <c r="F98" s="24" t="str">
        <f t="shared" si="63"/>
        <v/>
      </c>
      <c r="G98" s="24" t="str">
        <f t="shared" si="63"/>
        <v/>
      </c>
      <c r="H98" s="24" t="str">
        <f t="shared" si="63"/>
        <v/>
      </c>
      <c r="I98" s="24" t="str">
        <f t="shared" si="63"/>
        <v/>
      </c>
      <c r="J98" s="24" t="str">
        <f t="shared" si="63"/>
        <v/>
      </c>
      <c r="K98" s="24" t="str">
        <f t="shared" si="63"/>
        <v/>
      </c>
      <c r="L98" s="24">
        <f t="shared" si="63"/>
        <v>6.3959038551094768E-3</v>
      </c>
      <c r="M98" s="24">
        <f t="shared" si="63"/>
        <v>1.1147206799195619E-2</v>
      </c>
      <c r="N98" s="24">
        <f t="shared" si="63"/>
        <v>1.4839033324067549E-2</v>
      </c>
      <c r="O98" s="24">
        <f t="shared" si="63"/>
        <v>2.0087547697771917E-2</v>
      </c>
      <c r="P98" s="24">
        <f t="shared" si="63"/>
        <v>2.5116541867466476E-2</v>
      </c>
      <c r="Q98" s="24">
        <f t="shared" si="63"/>
        <v>2.9883679672857964E-2</v>
      </c>
      <c r="R98" s="24">
        <f t="shared" si="63"/>
        <v>3.4720051913186521E-2</v>
      </c>
      <c r="S98" s="24">
        <f t="shared" si="63"/>
        <v>3.9560045825170663E-2</v>
      </c>
      <c r="T98" s="24">
        <f t="shared" si="63"/>
        <v>4.3923098466317104E-2</v>
      </c>
      <c r="U98" s="24">
        <f t="shared" si="63"/>
        <v>4.777341795594231E-2</v>
      </c>
      <c r="V98" s="24">
        <f t="shared" si="63"/>
        <v>5.1949493899482106E-2</v>
      </c>
      <c r="W98" s="24">
        <f t="shared" si="63"/>
        <v>5.6693317711527073E-2</v>
      </c>
      <c r="X98" s="24">
        <f t="shared" si="63"/>
        <v>6.1295525725789758E-2</v>
      </c>
      <c r="Y98" s="24">
        <f t="shared" si="63"/>
        <v>6.565784668743424E-2</v>
      </c>
      <c r="Z98" s="24">
        <f t="shared" si="63"/>
        <v>6.9805259320082691E-2</v>
      </c>
      <c r="AA98" s="24">
        <f t="shared" si="63"/>
        <v>7.3745094197271793E-2</v>
      </c>
      <c r="AB98" s="24">
        <f t="shared" si="63"/>
        <v>7.7396728149323427E-2</v>
      </c>
      <c r="AC98" s="24">
        <f t="shared" si="63"/>
        <v>8.0764336050458505E-2</v>
      </c>
      <c r="AD98" s="24">
        <f t="shared" si="63"/>
        <v>8.461080682462728E-2</v>
      </c>
      <c r="AE98" s="24">
        <f t="shared" si="63"/>
        <v>8.9142446310774837E-2</v>
      </c>
      <c r="AF98" s="24">
        <f t="shared" si="63"/>
        <v>9.3550097051878153E-2</v>
      </c>
      <c r="AG98" s="24">
        <f t="shared" si="63"/>
        <v>9.7778327139798532E-2</v>
      </c>
      <c r="AH98" s="24">
        <f t="shared" si="63"/>
        <v>0.10196452599825086</v>
      </c>
      <c r="AI98" s="24">
        <f t="shared" si="63"/>
        <v>0.10594147696992766</v>
      </c>
      <c r="AJ98" s="24">
        <f t="shared" si="63"/>
        <v>0.10972862727648207</v>
      </c>
      <c r="AK98" s="24">
        <f t="shared" si="63"/>
        <v>0.11339701053072314</v>
      </c>
      <c r="AL98" s="24">
        <f t="shared" si="63"/>
        <v>0.11675461668448182</v>
      </c>
      <c r="AM98" s="24">
        <f t="shared" si="63"/>
        <v>0.12001038936822804</v>
      </c>
      <c r="AN98" s="24">
        <f t="shared" si="63"/>
        <v>0.1229654988125039</v>
      </c>
      <c r="AO98" s="24">
        <f t="shared" si="63"/>
        <v>0.12564669312961205</v>
      </c>
      <c r="AP98" s="24" t="str">
        <f t="shared" si="63"/>
        <v/>
      </c>
      <c r="AQ98" s="24" t="str">
        <f t="shared" si="63"/>
        <v/>
      </c>
      <c r="AR98" s="24" t="str">
        <f t="shared" si="63"/>
        <v/>
      </c>
      <c r="AS98" s="24" t="str">
        <f t="shared" si="63"/>
        <v/>
      </c>
      <c r="AT98" s="24" t="str">
        <f t="shared" si="63"/>
        <v/>
      </c>
      <c r="AU98" s="24" t="str">
        <f t="shared" si="63"/>
        <v/>
      </c>
      <c r="AV98" s="24" t="str">
        <f t="shared" si="63"/>
        <v/>
      </c>
      <c r="AW98" s="24" t="str">
        <f>IF(AW$86&gt;=T_5,"",IF($A98&gt;AW$87,"",IF([2]IRTree!AX$12*$Q$75&lt;T_5,AV97+AV$84*h_5-sig_5*SQRT(h_5),AV97+$O$75*h_5-sig_5*SQRT(h_5))))</f>
        <v/>
      </c>
    </row>
    <row r="99" spans="1:49" x14ac:dyDescent="0.2">
      <c r="A99" s="23">
        <f t="shared" si="54"/>
        <v>11</v>
      </c>
      <c r="B99" s="24" t="str">
        <f t="shared" ref="B99:AV99" si="64">IF(B$86&gt;=T_5,"",IF($A99&gt;B$87,"",IF(C$86*$Q$75&lt;T_5,A98+A$84*h_5-sig_5*SQRT(h_5),A98+$O$75*h_5-sig_5*SQRT(h_5))))</f>
        <v/>
      </c>
      <c r="C99" s="24" t="str">
        <f t="shared" si="64"/>
        <v/>
      </c>
      <c r="D99" s="24" t="str">
        <f t="shared" si="64"/>
        <v/>
      </c>
      <c r="E99" s="24" t="str">
        <f t="shared" si="64"/>
        <v/>
      </c>
      <c r="F99" s="24" t="str">
        <f t="shared" si="64"/>
        <v/>
      </c>
      <c r="G99" s="24" t="str">
        <f t="shared" si="64"/>
        <v/>
      </c>
      <c r="H99" s="24" t="str">
        <f t="shared" si="64"/>
        <v/>
      </c>
      <c r="I99" s="24" t="str">
        <f t="shared" si="64"/>
        <v/>
      </c>
      <c r="J99" s="24" t="str">
        <f t="shared" si="64"/>
        <v/>
      </c>
      <c r="K99" s="24" t="str">
        <f t="shared" si="64"/>
        <v/>
      </c>
      <c r="L99" s="24" t="str">
        <f t="shared" si="64"/>
        <v/>
      </c>
      <c r="M99" s="24">
        <f t="shared" si="64"/>
        <v>3.3197883824906587E-3</v>
      </c>
      <c r="N99" s="24">
        <f t="shared" si="64"/>
        <v>7.0116149073625794E-3</v>
      </c>
      <c r="O99" s="24">
        <f t="shared" si="64"/>
        <v>1.2260129281066942E-2</v>
      </c>
      <c r="P99" s="24">
        <f t="shared" si="64"/>
        <v>1.7289123450761491E-2</v>
      </c>
      <c r="Q99" s="24">
        <f t="shared" si="64"/>
        <v>2.2056261256152985E-2</v>
      </c>
      <c r="R99" s="24">
        <f t="shared" si="64"/>
        <v>2.6892633496481549E-2</v>
      </c>
      <c r="S99" s="24">
        <f t="shared" si="64"/>
        <v>3.1732627408465712E-2</v>
      </c>
      <c r="T99" s="24">
        <f t="shared" si="64"/>
        <v>3.6095680049612139E-2</v>
      </c>
      <c r="U99" s="24">
        <f t="shared" si="64"/>
        <v>3.9945999539237359E-2</v>
      </c>
      <c r="V99" s="24">
        <f t="shared" si="64"/>
        <v>4.4122075482777148E-2</v>
      </c>
      <c r="W99" s="24">
        <f t="shared" si="64"/>
        <v>4.8865899294822122E-2</v>
      </c>
      <c r="X99" s="24">
        <f t="shared" si="64"/>
        <v>5.3468107309084793E-2</v>
      </c>
      <c r="Y99" s="24">
        <f t="shared" si="64"/>
        <v>5.7830428270729275E-2</v>
      </c>
      <c r="Z99" s="24">
        <f t="shared" si="64"/>
        <v>6.1977840903377719E-2</v>
      </c>
      <c r="AA99" s="24">
        <f t="shared" si="64"/>
        <v>6.5917675780566815E-2</v>
      </c>
      <c r="AB99" s="24">
        <f t="shared" si="64"/>
        <v>6.9569309732618448E-2</v>
      </c>
      <c r="AC99" s="24">
        <f t="shared" si="64"/>
        <v>7.2936917633753526E-2</v>
      </c>
      <c r="AD99" s="24">
        <f t="shared" si="64"/>
        <v>7.6783388407922301E-2</v>
      </c>
      <c r="AE99" s="24">
        <f t="shared" si="64"/>
        <v>8.1315027894069872E-2</v>
      </c>
      <c r="AF99" s="24">
        <f t="shared" si="64"/>
        <v>8.5722678635173161E-2</v>
      </c>
      <c r="AG99" s="24">
        <f t="shared" si="64"/>
        <v>8.9950908723093553E-2</v>
      </c>
      <c r="AH99" s="24">
        <f t="shared" si="64"/>
        <v>9.4137107581545892E-2</v>
      </c>
      <c r="AI99" s="24">
        <f t="shared" si="64"/>
        <v>9.811405855322268E-2</v>
      </c>
      <c r="AJ99" s="24">
        <f t="shared" si="64"/>
        <v>0.10190120885977708</v>
      </c>
      <c r="AK99" s="24">
        <f t="shared" si="64"/>
        <v>0.10556959211401816</v>
      </c>
      <c r="AL99" s="24">
        <f t="shared" si="64"/>
        <v>0.10892719826777683</v>
      </c>
      <c r="AM99" s="24">
        <f t="shared" si="64"/>
        <v>0.11218297095152308</v>
      </c>
      <c r="AN99" s="24">
        <f t="shared" si="64"/>
        <v>0.11513808039579895</v>
      </c>
      <c r="AO99" s="24">
        <f t="shared" si="64"/>
        <v>0.11781927471290708</v>
      </c>
      <c r="AP99" s="24" t="str">
        <f t="shared" si="64"/>
        <v/>
      </c>
      <c r="AQ99" s="24" t="str">
        <f t="shared" si="64"/>
        <v/>
      </c>
      <c r="AR99" s="24" t="str">
        <f t="shared" si="64"/>
        <v/>
      </c>
      <c r="AS99" s="24" t="str">
        <f t="shared" si="64"/>
        <v/>
      </c>
      <c r="AT99" s="24" t="str">
        <f t="shared" si="64"/>
        <v/>
      </c>
      <c r="AU99" s="24" t="str">
        <f t="shared" si="64"/>
        <v/>
      </c>
      <c r="AV99" s="24" t="str">
        <f t="shared" si="64"/>
        <v/>
      </c>
      <c r="AW99" s="24" t="str">
        <f>IF(AW$86&gt;=T_5,"",IF($A99&gt;AW$87,"",IF([2]IRTree!AX$12*$Q$75&lt;T_5,AV98+AV$84*h_5-sig_5*SQRT(h_5),AV98+$O$75*h_5-sig_5*SQRT(h_5))))</f>
        <v/>
      </c>
    </row>
    <row r="100" spans="1:49" x14ac:dyDescent="0.2">
      <c r="A100" s="23">
        <f t="shared" si="54"/>
        <v>12</v>
      </c>
      <c r="B100" s="24" t="str">
        <f t="shared" ref="B100:AV100" si="65">IF(B$86&gt;=T_5,"",IF($A100&gt;B$87,"",IF(C$86*$Q$75&lt;T_5,A99+A$84*h_5-sig_5*SQRT(h_5),A99+$O$75*h_5-sig_5*SQRT(h_5))))</f>
        <v/>
      </c>
      <c r="C100" s="24" t="str">
        <f t="shared" si="65"/>
        <v/>
      </c>
      <c r="D100" s="24" t="str">
        <f t="shared" si="65"/>
        <v/>
      </c>
      <c r="E100" s="24" t="str">
        <f t="shared" si="65"/>
        <v/>
      </c>
      <c r="F100" s="24" t="str">
        <f t="shared" si="65"/>
        <v/>
      </c>
      <c r="G100" s="24" t="str">
        <f t="shared" si="65"/>
        <v/>
      </c>
      <c r="H100" s="24" t="str">
        <f t="shared" si="65"/>
        <v/>
      </c>
      <c r="I100" s="24" t="str">
        <f t="shared" si="65"/>
        <v/>
      </c>
      <c r="J100" s="24" t="str">
        <f t="shared" si="65"/>
        <v/>
      </c>
      <c r="K100" s="24" t="str">
        <f t="shared" si="65"/>
        <v/>
      </c>
      <c r="L100" s="24" t="str">
        <f t="shared" si="65"/>
        <v/>
      </c>
      <c r="M100" s="24" t="str">
        <f t="shared" si="65"/>
        <v/>
      </c>
      <c r="N100" s="24">
        <f t="shared" si="65"/>
        <v>-8.158035093423807E-4</v>
      </c>
      <c r="O100" s="24">
        <f t="shared" si="65"/>
        <v>4.4327108643619729E-3</v>
      </c>
      <c r="P100" s="24">
        <f t="shared" si="65"/>
        <v>9.4617050340565154E-3</v>
      </c>
      <c r="Q100" s="24">
        <f t="shared" si="65"/>
        <v>1.4228842839447999E-2</v>
      </c>
      <c r="R100" s="24">
        <f t="shared" si="65"/>
        <v>1.9065215079776571E-2</v>
      </c>
      <c r="S100" s="24">
        <f t="shared" si="65"/>
        <v>2.390520899176074E-2</v>
      </c>
      <c r="T100" s="24">
        <f t="shared" si="65"/>
        <v>2.8268261632907184E-2</v>
      </c>
      <c r="U100" s="24">
        <f t="shared" si="65"/>
        <v>3.2118581122532394E-2</v>
      </c>
      <c r="V100" s="24">
        <f t="shared" si="65"/>
        <v>3.6294657066072197E-2</v>
      </c>
      <c r="W100" s="24">
        <f t="shared" si="65"/>
        <v>4.1038480878117164E-2</v>
      </c>
      <c r="X100" s="24">
        <f t="shared" si="65"/>
        <v>4.5640688892379842E-2</v>
      </c>
      <c r="Y100" s="24">
        <f t="shared" si="65"/>
        <v>5.0003009854024311E-2</v>
      </c>
      <c r="Z100" s="24">
        <f t="shared" si="65"/>
        <v>5.4150422486672754E-2</v>
      </c>
      <c r="AA100" s="24">
        <f t="shared" si="65"/>
        <v>5.809025736386185E-2</v>
      </c>
      <c r="AB100" s="24">
        <f t="shared" si="65"/>
        <v>6.1741891315913476E-2</v>
      </c>
      <c r="AC100" s="24">
        <f t="shared" si="65"/>
        <v>6.5109499217048547E-2</v>
      </c>
      <c r="AD100" s="24">
        <f t="shared" si="65"/>
        <v>6.8955969991217322E-2</v>
      </c>
      <c r="AE100" s="24">
        <f t="shared" si="65"/>
        <v>7.3487609477364893E-2</v>
      </c>
      <c r="AF100" s="24">
        <f t="shared" si="65"/>
        <v>7.7895260218468196E-2</v>
      </c>
      <c r="AG100" s="24">
        <f t="shared" si="65"/>
        <v>8.2123490306388561E-2</v>
      </c>
      <c r="AH100" s="24">
        <f t="shared" si="65"/>
        <v>8.6309689164840914E-2</v>
      </c>
      <c r="AI100" s="24">
        <f t="shared" si="65"/>
        <v>9.0286640136517715E-2</v>
      </c>
      <c r="AJ100" s="24">
        <f t="shared" si="65"/>
        <v>9.4073790443072097E-2</v>
      </c>
      <c r="AK100" s="24">
        <f t="shared" si="65"/>
        <v>9.7742173697313167E-2</v>
      </c>
      <c r="AL100" s="24">
        <f t="shared" si="65"/>
        <v>0.10109977985107185</v>
      </c>
      <c r="AM100" s="24">
        <f t="shared" si="65"/>
        <v>0.10435555253481808</v>
      </c>
      <c r="AN100" s="24">
        <f t="shared" si="65"/>
        <v>0.10731066197909399</v>
      </c>
      <c r="AO100" s="24">
        <f t="shared" si="65"/>
        <v>0.10999185629620213</v>
      </c>
      <c r="AP100" s="24" t="str">
        <f t="shared" si="65"/>
        <v/>
      </c>
      <c r="AQ100" s="24" t="str">
        <f t="shared" si="65"/>
        <v/>
      </c>
      <c r="AR100" s="24" t="str">
        <f t="shared" si="65"/>
        <v/>
      </c>
      <c r="AS100" s="24" t="str">
        <f t="shared" si="65"/>
        <v/>
      </c>
      <c r="AT100" s="24" t="str">
        <f t="shared" si="65"/>
        <v/>
      </c>
      <c r="AU100" s="24" t="str">
        <f t="shared" si="65"/>
        <v/>
      </c>
      <c r="AV100" s="24" t="str">
        <f t="shared" si="65"/>
        <v/>
      </c>
      <c r="AW100" s="24" t="str">
        <f>IF(AW$86&gt;=T_5,"",IF($A100&gt;AW$87,"",IF([2]IRTree!AX$12*$Q$75&lt;T_5,AV99+AV$84*h_5-sig_5*SQRT(h_5),AV99+$O$75*h_5-sig_5*SQRT(h_5))))</f>
        <v/>
      </c>
    </row>
    <row r="101" spans="1:49" x14ac:dyDescent="0.2">
      <c r="A101" s="23">
        <f t="shared" si="54"/>
        <v>13</v>
      </c>
      <c r="B101" s="24" t="str">
        <f t="shared" ref="B101:AV101" si="66">IF(B$86&gt;=T_5,"",IF($A101&gt;B$87,"",IF(C$86*$Q$75&lt;T_5,A100+A$84*h_5-sig_5*SQRT(h_5),A100+$O$75*h_5-sig_5*SQRT(h_5))))</f>
        <v/>
      </c>
      <c r="C101" s="24" t="str">
        <f t="shared" si="66"/>
        <v/>
      </c>
      <c r="D101" s="24" t="str">
        <f t="shared" si="66"/>
        <v/>
      </c>
      <c r="E101" s="24" t="str">
        <f t="shared" si="66"/>
        <v/>
      </c>
      <c r="F101" s="24" t="str">
        <f t="shared" si="66"/>
        <v/>
      </c>
      <c r="G101" s="24" t="str">
        <f t="shared" si="66"/>
        <v/>
      </c>
      <c r="H101" s="24" t="str">
        <f t="shared" si="66"/>
        <v/>
      </c>
      <c r="I101" s="24" t="str">
        <f t="shared" si="66"/>
        <v/>
      </c>
      <c r="J101" s="24" t="str">
        <f t="shared" si="66"/>
        <v/>
      </c>
      <c r="K101" s="24" t="str">
        <f t="shared" si="66"/>
        <v/>
      </c>
      <c r="L101" s="24" t="str">
        <f t="shared" si="66"/>
        <v/>
      </c>
      <c r="M101" s="24" t="str">
        <f t="shared" si="66"/>
        <v/>
      </c>
      <c r="N101" s="24" t="str">
        <f t="shared" si="66"/>
        <v/>
      </c>
      <c r="O101" s="24">
        <f t="shared" si="66"/>
        <v>-3.3947075523429867E-3</v>
      </c>
      <c r="P101" s="24">
        <f t="shared" si="66"/>
        <v>1.634286617351547E-3</v>
      </c>
      <c r="Q101" s="24">
        <f t="shared" si="66"/>
        <v>6.4014244227430248E-3</v>
      </c>
      <c r="R101" s="24">
        <f t="shared" si="66"/>
        <v>1.1237796663071585E-2</v>
      </c>
      <c r="S101" s="24">
        <f t="shared" si="66"/>
        <v>1.6077790575055761E-2</v>
      </c>
      <c r="T101" s="24">
        <f t="shared" si="66"/>
        <v>2.0440843216202209E-2</v>
      </c>
      <c r="U101" s="24">
        <f t="shared" si="66"/>
        <v>2.4291162705827436E-2</v>
      </c>
      <c r="V101" s="24">
        <f t="shared" si="66"/>
        <v>2.8467238649367229E-2</v>
      </c>
      <c r="W101" s="24">
        <f t="shared" si="66"/>
        <v>3.3211062461412214E-2</v>
      </c>
      <c r="X101" s="24">
        <f t="shared" si="66"/>
        <v>3.7813270475674884E-2</v>
      </c>
      <c r="Y101" s="24">
        <f t="shared" si="66"/>
        <v>4.217559143731936E-2</v>
      </c>
      <c r="Z101" s="24">
        <f t="shared" si="66"/>
        <v>4.6323004069967789E-2</v>
      </c>
      <c r="AA101" s="24">
        <f t="shared" si="66"/>
        <v>5.0262838947156885E-2</v>
      </c>
      <c r="AB101" s="24">
        <f t="shared" si="66"/>
        <v>5.3914472899208504E-2</v>
      </c>
      <c r="AC101" s="24">
        <f t="shared" si="66"/>
        <v>5.7282080800343589E-2</v>
      </c>
      <c r="AD101" s="24">
        <f t="shared" si="66"/>
        <v>6.1128551574512351E-2</v>
      </c>
      <c r="AE101" s="24">
        <f t="shared" si="66"/>
        <v>6.5660191060659914E-2</v>
      </c>
      <c r="AF101" s="24">
        <f t="shared" si="66"/>
        <v>7.0067841801763217E-2</v>
      </c>
      <c r="AG101" s="24">
        <f t="shared" si="66"/>
        <v>7.4296071889683596E-2</v>
      </c>
      <c r="AH101" s="24">
        <f t="shared" si="66"/>
        <v>7.8482270748135921E-2</v>
      </c>
      <c r="AI101" s="24">
        <f t="shared" si="66"/>
        <v>8.2459221719812736E-2</v>
      </c>
      <c r="AJ101" s="24">
        <f t="shared" si="66"/>
        <v>8.6246372026367132E-2</v>
      </c>
      <c r="AK101" s="24">
        <f t="shared" si="66"/>
        <v>8.9914755280608188E-2</v>
      </c>
      <c r="AL101" s="24">
        <f t="shared" si="66"/>
        <v>9.327236143436686E-2</v>
      </c>
      <c r="AM101" s="24">
        <f t="shared" si="66"/>
        <v>9.6528134118113104E-2</v>
      </c>
      <c r="AN101" s="24">
        <f t="shared" si="66"/>
        <v>9.9483243562388995E-2</v>
      </c>
      <c r="AO101" s="24">
        <f t="shared" si="66"/>
        <v>0.10216443787949717</v>
      </c>
      <c r="AP101" s="24" t="str">
        <f t="shared" si="66"/>
        <v/>
      </c>
      <c r="AQ101" s="24" t="str">
        <f t="shared" si="66"/>
        <v/>
      </c>
      <c r="AR101" s="24" t="str">
        <f t="shared" si="66"/>
        <v/>
      </c>
      <c r="AS101" s="24" t="str">
        <f t="shared" si="66"/>
        <v/>
      </c>
      <c r="AT101" s="24" t="str">
        <f t="shared" si="66"/>
        <v/>
      </c>
      <c r="AU101" s="24" t="str">
        <f t="shared" si="66"/>
        <v/>
      </c>
      <c r="AV101" s="24" t="str">
        <f t="shared" si="66"/>
        <v/>
      </c>
      <c r="AW101" s="24" t="str">
        <f>IF(AW$86&gt;=T_5,"",IF($A101&gt;AW$87,"",IF([2]IRTree!AX$12*$Q$75&lt;T_5,AV100+AV$84*h_5-sig_5*SQRT(h_5),AV100+$O$75*h_5-sig_5*SQRT(h_5))))</f>
        <v/>
      </c>
    </row>
    <row r="102" spans="1:49" x14ac:dyDescent="0.2">
      <c r="A102" s="23">
        <f t="shared" si="54"/>
        <v>14</v>
      </c>
      <c r="B102" s="24" t="str">
        <f t="shared" ref="B102:AV102" si="67">IF(B$86&gt;=T_5,"",IF($A102&gt;B$87,"",IF(C$86*$Q$75&lt;T_5,A101+A$84*h_5-sig_5*SQRT(h_5),A101+$O$75*h_5-sig_5*SQRT(h_5))))</f>
        <v/>
      </c>
      <c r="C102" s="24" t="str">
        <f t="shared" si="67"/>
        <v/>
      </c>
      <c r="D102" s="24" t="str">
        <f t="shared" si="67"/>
        <v/>
      </c>
      <c r="E102" s="24" t="str">
        <f t="shared" si="67"/>
        <v/>
      </c>
      <c r="F102" s="24" t="str">
        <f t="shared" si="67"/>
        <v/>
      </c>
      <c r="G102" s="24" t="str">
        <f t="shared" si="67"/>
        <v/>
      </c>
      <c r="H102" s="24" t="str">
        <f t="shared" si="67"/>
        <v/>
      </c>
      <c r="I102" s="24" t="str">
        <f t="shared" si="67"/>
        <v/>
      </c>
      <c r="J102" s="24" t="str">
        <f t="shared" si="67"/>
        <v/>
      </c>
      <c r="K102" s="24" t="str">
        <f t="shared" si="67"/>
        <v/>
      </c>
      <c r="L102" s="24" t="str">
        <f t="shared" si="67"/>
        <v/>
      </c>
      <c r="M102" s="24" t="str">
        <f t="shared" si="67"/>
        <v/>
      </c>
      <c r="N102" s="24" t="str">
        <f t="shared" si="67"/>
        <v/>
      </c>
      <c r="O102" s="24" t="str">
        <f t="shared" si="67"/>
        <v/>
      </c>
      <c r="P102" s="24">
        <f t="shared" si="67"/>
        <v>-6.1931317993534126E-3</v>
      </c>
      <c r="Q102" s="24">
        <f t="shared" si="67"/>
        <v>-1.4259939939619427E-3</v>
      </c>
      <c r="R102" s="24">
        <f t="shared" si="67"/>
        <v>3.4103782463666106E-3</v>
      </c>
      <c r="S102" s="24">
        <f t="shared" si="67"/>
        <v>8.2503721583507758E-3</v>
      </c>
      <c r="T102" s="24">
        <f t="shared" si="67"/>
        <v>1.261342479949723E-2</v>
      </c>
      <c r="U102" s="24">
        <f t="shared" si="67"/>
        <v>1.6463744289122461E-2</v>
      </c>
      <c r="V102" s="24">
        <f t="shared" si="67"/>
        <v>2.0639820232662268E-2</v>
      </c>
      <c r="W102" s="24">
        <f t="shared" si="67"/>
        <v>2.5383644044707242E-2</v>
      </c>
      <c r="X102" s="24">
        <f t="shared" si="67"/>
        <v>2.998585205896993E-2</v>
      </c>
      <c r="Y102" s="24">
        <f t="shared" si="67"/>
        <v>3.4348173020614402E-2</v>
      </c>
      <c r="Z102" s="24">
        <f t="shared" si="67"/>
        <v>3.8495585653262838E-2</v>
      </c>
      <c r="AA102" s="24">
        <f t="shared" si="67"/>
        <v>4.243542053045192E-2</v>
      </c>
      <c r="AB102" s="24">
        <f t="shared" si="67"/>
        <v>4.6087054482503539E-2</v>
      </c>
      <c r="AC102" s="24">
        <f t="shared" si="67"/>
        <v>4.9454662383638617E-2</v>
      </c>
      <c r="AD102" s="24">
        <f t="shared" si="67"/>
        <v>5.3301133157807386E-2</v>
      </c>
      <c r="AE102" s="24">
        <f t="shared" si="67"/>
        <v>5.7832772643954949E-2</v>
      </c>
      <c r="AF102" s="24">
        <f t="shared" si="67"/>
        <v>6.2240423385058245E-2</v>
      </c>
      <c r="AG102" s="24">
        <f t="shared" si="67"/>
        <v>6.6468653472978617E-2</v>
      </c>
      <c r="AH102" s="24">
        <f t="shared" si="67"/>
        <v>7.0654852331430956E-2</v>
      </c>
      <c r="AI102" s="24">
        <f t="shared" si="67"/>
        <v>7.4631803303107744E-2</v>
      </c>
      <c r="AJ102" s="24">
        <f t="shared" si="67"/>
        <v>7.8418953609662154E-2</v>
      </c>
      <c r="AK102" s="24">
        <f t="shared" si="67"/>
        <v>8.2087336863903224E-2</v>
      </c>
      <c r="AL102" s="24">
        <f t="shared" si="67"/>
        <v>8.5444943017661881E-2</v>
      </c>
      <c r="AM102" s="24">
        <f t="shared" si="67"/>
        <v>8.8700715701408112E-2</v>
      </c>
      <c r="AN102" s="24">
        <f t="shared" si="67"/>
        <v>9.1655825145684017E-2</v>
      </c>
      <c r="AO102" s="24">
        <f t="shared" si="67"/>
        <v>9.4337019462792174E-2</v>
      </c>
      <c r="AP102" s="24" t="str">
        <f t="shared" si="67"/>
        <v/>
      </c>
      <c r="AQ102" s="24" t="str">
        <f t="shared" si="67"/>
        <v/>
      </c>
      <c r="AR102" s="24" t="str">
        <f t="shared" si="67"/>
        <v/>
      </c>
      <c r="AS102" s="24" t="str">
        <f t="shared" si="67"/>
        <v/>
      </c>
      <c r="AT102" s="24" t="str">
        <f t="shared" si="67"/>
        <v/>
      </c>
      <c r="AU102" s="24" t="str">
        <f t="shared" si="67"/>
        <v/>
      </c>
      <c r="AV102" s="24" t="str">
        <f t="shared" si="67"/>
        <v/>
      </c>
      <c r="AW102" s="24" t="str">
        <f>IF(AW$86&gt;=T_5,"",IF($A102&gt;AW$87,"",IF([2]IRTree!AX$12*$Q$75&lt;T_5,AV101+AV$84*h_5-sig_5*SQRT(h_5),AV101+$O$75*h_5-sig_5*SQRT(h_5))))</f>
        <v/>
      </c>
    </row>
    <row r="103" spans="1:49" x14ac:dyDescent="0.2">
      <c r="A103" s="23">
        <f t="shared" si="54"/>
        <v>15</v>
      </c>
      <c r="B103" s="24" t="str">
        <f t="shared" ref="B103:AV103" si="68">IF(B$86&gt;=T_5,"",IF($A103&gt;B$87,"",IF(C$86*$Q$75&lt;T_5,A102+A$84*h_5-sig_5*SQRT(h_5),A102+$O$75*h_5-sig_5*SQRT(h_5))))</f>
        <v/>
      </c>
      <c r="C103" s="24" t="str">
        <f t="shared" si="68"/>
        <v/>
      </c>
      <c r="D103" s="24" t="str">
        <f t="shared" si="68"/>
        <v/>
      </c>
      <c r="E103" s="24" t="str">
        <f t="shared" si="68"/>
        <v/>
      </c>
      <c r="F103" s="24" t="str">
        <f t="shared" si="68"/>
        <v/>
      </c>
      <c r="G103" s="24" t="str">
        <f t="shared" si="68"/>
        <v/>
      </c>
      <c r="H103" s="24" t="str">
        <f t="shared" si="68"/>
        <v/>
      </c>
      <c r="I103" s="24" t="str">
        <f t="shared" si="68"/>
        <v/>
      </c>
      <c r="J103" s="24" t="str">
        <f t="shared" si="68"/>
        <v/>
      </c>
      <c r="K103" s="24" t="str">
        <f t="shared" si="68"/>
        <v/>
      </c>
      <c r="L103" s="24" t="str">
        <f t="shared" si="68"/>
        <v/>
      </c>
      <c r="M103" s="24" t="str">
        <f t="shared" si="68"/>
        <v/>
      </c>
      <c r="N103" s="24" t="str">
        <f t="shared" si="68"/>
        <v/>
      </c>
      <c r="O103" s="24" t="str">
        <f t="shared" si="68"/>
        <v/>
      </c>
      <c r="P103" s="24" t="str">
        <f t="shared" si="68"/>
        <v/>
      </c>
      <c r="Q103" s="24">
        <f t="shared" si="68"/>
        <v>-9.2534124106669023E-3</v>
      </c>
      <c r="R103" s="24">
        <f t="shared" si="68"/>
        <v>-4.4170401703383568E-3</v>
      </c>
      <c r="S103" s="24">
        <f t="shared" si="68"/>
        <v>4.2295374164580055E-4</v>
      </c>
      <c r="T103" s="24">
        <f t="shared" si="68"/>
        <v>4.7860063827922456E-3</v>
      </c>
      <c r="U103" s="24">
        <f t="shared" si="68"/>
        <v>8.6363258724174823E-3</v>
      </c>
      <c r="V103" s="24">
        <f t="shared" si="68"/>
        <v>1.2812401815957292E-2</v>
      </c>
      <c r="W103" s="24">
        <f t="shared" si="68"/>
        <v>1.755622562800228E-2</v>
      </c>
      <c r="X103" s="24">
        <f t="shared" si="68"/>
        <v>2.2158433642264958E-2</v>
      </c>
      <c r="Y103" s="24">
        <f t="shared" si="68"/>
        <v>2.6520754603909444E-2</v>
      </c>
      <c r="Z103" s="24">
        <f t="shared" si="68"/>
        <v>3.0668167236557877E-2</v>
      </c>
      <c r="AA103" s="24">
        <f t="shared" si="68"/>
        <v>3.4608002113746969E-2</v>
      </c>
      <c r="AB103" s="24">
        <f t="shared" si="68"/>
        <v>3.8259636065798575E-2</v>
      </c>
      <c r="AC103" s="24">
        <f t="shared" si="68"/>
        <v>4.1627243966933652E-2</v>
      </c>
      <c r="AD103" s="24">
        <f t="shared" si="68"/>
        <v>4.5473714741102414E-2</v>
      </c>
      <c r="AE103" s="24">
        <f t="shared" si="68"/>
        <v>5.0005354227249985E-2</v>
      </c>
      <c r="AF103" s="24">
        <f t="shared" si="68"/>
        <v>5.441300496835328E-2</v>
      </c>
      <c r="AG103" s="24">
        <f t="shared" si="68"/>
        <v>5.8641235056273659E-2</v>
      </c>
      <c r="AH103" s="24">
        <f t="shared" si="68"/>
        <v>6.2827433914725977E-2</v>
      </c>
      <c r="AI103" s="24">
        <f t="shared" si="68"/>
        <v>6.6804384886402779E-2</v>
      </c>
      <c r="AJ103" s="24">
        <f t="shared" si="68"/>
        <v>7.0591535192957161E-2</v>
      </c>
      <c r="AK103" s="24">
        <f t="shared" si="68"/>
        <v>7.4259918447198245E-2</v>
      </c>
      <c r="AL103" s="24">
        <f t="shared" si="68"/>
        <v>7.7617524600956916E-2</v>
      </c>
      <c r="AM103" s="24">
        <f t="shared" si="68"/>
        <v>8.0873297284703133E-2</v>
      </c>
      <c r="AN103" s="24">
        <f t="shared" si="68"/>
        <v>8.3828406728979024E-2</v>
      </c>
      <c r="AO103" s="24">
        <f t="shared" si="68"/>
        <v>8.6509601046087195E-2</v>
      </c>
      <c r="AP103" s="24" t="str">
        <f t="shared" si="68"/>
        <v/>
      </c>
      <c r="AQ103" s="24" t="str">
        <f t="shared" si="68"/>
        <v/>
      </c>
      <c r="AR103" s="24" t="str">
        <f t="shared" si="68"/>
        <v/>
      </c>
      <c r="AS103" s="24" t="str">
        <f t="shared" si="68"/>
        <v/>
      </c>
      <c r="AT103" s="24" t="str">
        <f t="shared" si="68"/>
        <v/>
      </c>
      <c r="AU103" s="24" t="str">
        <f t="shared" si="68"/>
        <v/>
      </c>
      <c r="AV103" s="24" t="str">
        <f t="shared" si="68"/>
        <v/>
      </c>
      <c r="AW103" s="24" t="str">
        <f>IF(AW$86&gt;=T_5,"",IF($A103&gt;AW$87,"",IF([2]IRTree!AX$12*$Q$75&lt;T_5,AV102+AV$84*h_5-sig_5*SQRT(h_5),AV102+$O$75*h_5-sig_5*SQRT(h_5))))</f>
        <v/>
      </c>
    </row>
    <row r="104" spans="1:49" x14ac:dyDescent="0.2">
      <c r="A104" s="23">
        <f t="shared" si="54"/>
        <v>16</v>
      </c>
      <c r="B104" s="24" t="str">
        <f t="shared" ref="B104:AV104" si="69">IF(B$86&gt;=T_5,"",IF($A104&gt;B$87,"",IF(C$86*$Q$75&lt;T_5,A103+A$84*h_5-sig_5*SQRT(h_5),A103+$O$75*h_5-sig_5*SQRT(h_5))))</f>
        <v/>
      </c>
      <c r="C104" s="24" t="str">
        <f t="shared" si="69"/>
        <v/>
      </c>
      <c r="D104" s="24" t="str">
        <f t="shared" si="69"/>
        <v/>
      </c>
      <c r="E104" s="24" t="str">
        <f t="shared" si="69"/>
        <v/>
      </c>
      <c r="F104" s="24" t="str">
        <f t="shared" si="69"/>
        <v/>
      </c>
      <c r="G104" s="24" t="str">
        <f t="shared" si="69"/>
        <v/>
      </c>
      <c r="H104" s="24" t="str">
        <f t="shared" si="69"/>
        <v/>
      </c>
      <c r="I104" s="24" t="str">
        <f t="shared" si="69"/>
        <v/>
      </c>
      <c r="J104" s="24" t="str">
        <f t="shared" si="69"/>
        <v/>
      </c>
      <c r="K104" s="24" t="str">
        <f t="shared" si="69"/>
        <v/>
      </c>
      <c r="L104" s="24" t="str">
        <f t="shared" si="69"/>
        <v/>
      </c>
      <c r="M104" s="24" t="str">
        <f t="shared" si="69"/>
        <v/>
      </c>
      <c r="N104" s="24" t="str">
        <f t="shared" si="69"/>
        <v/>
      </c>
      <c r="O104" s="24" t="str">
        <f t="shared" si="69"/>
        <v/>
      </c>
      <c r="P104" s="24" t="str">
        <f t="shared" si="69"/>
        <v/>
      </c>
      <c r="Q104" s="24" t="str">
        <f t="shared" si="69"/>
        <v/>
      </c>
      <c r="R104" s="24">
        <f t="shared" si="69"/>
        <v>-1.2244458587043316E-2</v>
      </c>
      <c r="S104" s="24">
        <f t="shared" si="69"/>
        <v>-7.4044646750591669E-3</v>
      </c>
      <c r="T104" s="24">
        <f t="shared" si="69"/>
        <v>-3.0414120339127288E-3</v>
      </c>
      <c r="U104" s="24">
        <f t="shared" si="69"/>
        <v>8.0890745571249745E-4</v>
      </c>
      <c r="V104" s="24">
        <f t="shared" si="69"/>
        <v>4.9849833992523145E-3</v>
      </c>
      <c r="W104" s="24">
        <f t="shared" si="69"/>
        <v>9.7288072112973051E-3</v>
      </c>
      <c r="X104" s="24">
        <f t="shared" si="69"/>
        <v>1.4331015225559997E-2</v>
      </c>
      <c r="Y104" s="24">
        <f t="shared" si="69"/>
        <v>1.8693336187204472E-2</v>
      </c>
      <c r="Z104" s="24">
        <f t="shared" si="69"/>
        <v>2.2840748819852916E-2</v>
      </c>
      <c r="AA104" s="24">
        <f t="shared" si="69"/>
        <v>2.6780583697042004E-2</v>
      </c>
      <c r="AB104" s="24">
        <f t="shared" si="69"/>
        <v>3.043221764909362E-2</v>
      </c>
      <c r="AC104" s="24">
        <f t="shared" si="69"/>
        <v>3.3799825550228688E-2</v>
      </c>
      <c r="AD104" s="24">
        <f t="shared" si="69"/>
        <v>3.7646296324397449E-2</v>
      </c>
      <c r="AE104" s="24">
        <f t="shared" si="69"/>
        <v>4.2177935810545013E-2</v>
      </c>
      <c r="AF104" s="24">
        <f t="shared" si="69"/>
        <v>4.6585586551648316E-2</v>
      </c>
      <c r="AG104" s="24">
        <f t="shared" si="69"/>
        <v>5.0813816639568687E-2</v>
      </c>
      <c r="AH104" s="24">
        <f t="shared" si="69"/>
        <v>5.5000015498021033E-2</v>
      </c>
      <c r="AI104" s="24">
        <f t="shared" si="69"/>
        <v>5.8976966469697807E-2</v>
      </c>
      <c r="AJ104" s="24">
        <f t="shared" si="69"/>
        <v>6.2764116776252196E-2</v>
      </c>
      <c r="AK104" s="24">
        <f t="shared" si="69"/>
        <v>6.6432500030493252E-2</v>
      </c>
      <c r="AL104" s="24">
        <f t="shared" si="69"/>
        <v>6.9790106184251938E-2</v>
      </c>
      <c r="AM104" s="24">
        <f t="shared" si="69"/>
        <v>7.3045878867998168E-2</v>
      </c>
      <c r="AN104" s="24">
        <f t="shared" si="69"/>
        <v>7.6000988312274045E-2</v>
      </c>
      <c r="AO104" s="24">
        <f t="shared" si="69"/>
        <v>7.8682182629382202E-2</v>
      </c>
      <c r="AP104" s="24" t="str">
        <f t="shared" si="69"/>
        <v/>
      </c>
      <c r="AQ104" s="24" t="str">
        <f t="shared" si="69"/>
        <v/>
      </c>
      <c r="AR104" s="24" t="str">
        <f t="shared" si="69"/>
        <v/>
      </c>
      <c r="AS104" s="24" t="str">
        <f t="shared" si="69"/>
        <v/>
      </c>
      <c r="AT104" s="24" t="str">
        <f t="shared" si="69"/>
        <v/>
      </c>
      <c r="AU104" s="24" t="str">
        <f t="shared" si="69"/>
        <v/>
      </c>
      <c r="AV104" s="24" t="str">
        <f t="shared" si="69"/>
        <v/>
      </c>
      <c r="AW104" s="24" t="str">
        <f>IF(AW$86&gt;=T_5,"",IF($A104&gt;AW$87,"",IF([2]IRTree!AX$12*$Q$75&lt;T_5,AV103+AV$84*h_5-sig_5*SQRT(h_5),AV103+$O$75*h_5-sig_5*SQRT(h_5))))</f>
        <v/>
      </c>
    </row>
    <row r="105" spans="1:49" x14ac:dyDescent="0.2">
      <c r="A105" s="23">
        <f t="shared" si="54"/>
        <v>17</v>
      </c>
      <c r="B105" s="24" t="str">
        <f t="shared" ref="B105:AV105" si="70">IF(B$86&gt;=T_5,"",IF($A105&gt;B$87,"",IF(C$86*$Q$75&lt;T_5,A104+A$84*h_5-sig_5*SQRT(h_5),A104+$O$75*h_5-sig_5*SQRT(h_5))))</f>
        <v/>
      </c>
      <c r="C105" s="24" t="str">
        <f t="shared" si="70"/>
        <v/>
      </c>
      <c r="D105" s="24" t="str">
        <f t="shared" si="70"/>
        <v/>
      </c>
      <c r="E105" s="24" t="str">
        <f t="shared" si="70"/>
        <v/>
      </c>
      <c r="F105" s="24" t="str">
        <f t="shared" si="70"/>
        <v/>
      </c>
      <c r="G105" s="24" t="str">
        <f t="shared" si="70"/>
        <v/>
      </c>
      <c r="H105" s="24" t="str">
        <f t="shared" si="70"/>
        <v/>
      </c>
      <c r="I105" s="24" t="str">
        <f t="shared" si="70"/>
        <v/>
      </c>
      <c r="J105" s="24" t="str">
        <f t="shared" si="70"/>
        <v/>
      </c>
      <c r="K105" s="24" t="str">
        <f t="shared" si="70"/>
        <v/>
      </c>
      <c r="L105" s="24" t="str">
        <f t="shared" si="70"/>
        <v/>
      </c>
      <c r="M105" s="24" t="str">
        <f t="shared" si="70"/>
        <v/>
      </c>
      <c r="N105" s="24" t="str">
        <f t="shared" si="70"/>
        <v/>
      </c>
      <c r="O105" s="24" t="str">
        <f t="shared" si="70"/>
        <v/>
      </c>
      <c r="P105" s="24" t="str">
        <f t="shared" si="70"/>
        <v/>
      </c>
      <c r="Q105" s="24" t="str">
        <f t="shared" si="70"/>
        <v/>
      </c>
      <c r="R105" s="24" t="str">
        <f t="shared" si="70"/>
        <v/>
      </c>
      <c r="S105" s="24">
        <f t="shared" si="70"/>
        <v>-1.5231883091764126E-2</v>
      </c>
      <c r="T105" s="24">
        <f t="shared" si="70"/>
        <v>-1.0868830450617695E-2</v>
      </c>
      <c r="U105" s="24">
        <f t="shared" si="70"/>
        <v>-7.0185109609924769E-3</v>
      </c>
      <c r="V105" s="24">
        <f t="shared" si="70"/>
        <v>-2.8424350174526694E-3</v>
      </c>
      <c r="W105" s="24">
        <f t="shared" si="70"/>
        <v>1.9013887945923289E-3</v>
      </c>
      <c r="X105" s="24">
        <f t="shared" si="70"/>
        <v>6.5035968088550224E-3</v>
      </c>
      <c r="Y105" s="24">
        <f t="shared" si="70"/>
        <v>1.0865917770499511E-2</v>
      </c>
      <c r="Z105" s="24">
        <f t="shared" si="70"/>
        <v>1.5013330403147944E-2</v>
      </c>
      <c r="AA105" s="24">
        <f t="shared" si="70"/>
        <v>1.8953165280337043E-2</v>
      </c>
      <c r="AB105" s="24">
        <f t="shared" si="70"/>
        <v>2.2604799232388655E-2</v>
      </c>
      <c r="AC105" s="24">
        <f t="shared" si="70"/>
        <v>2.5972407133523726E-2</v>
      </c>
      <c r="AD105" s="24">
        <f t="shared" si="70"/>
        <v>2.9818877907692481E-2</v>
      </c>
      <c r="AE105" s="24">
        <f t="shared" si="70"/>
        <v>3.4350517393840048E-2</v>
      </c>
      <c r="AF105" s="24">
        <f t="shared" si="70"/>
        <v>3.8758168134943344E-2</v>
      </c>
      <c r="AG105" s="24">
        <f t="shared" si="70"/>
        <v>4.2986398222863723E-2</v>
      </c>
      <c r="AH105" s="24">
        <f t="shared" si="70"/>
        <v>4.7172597081316062E-2</v>
      </c>
      <c r="AI105" s="24">
        <f t="shared" si="70"/>
        <v>5.1149548052992863E-2</v>
      </c>
      <c r="AJ105" s="24">
        <f t="shared" si="70"/>
        <v>5.4936698359547231E-2</v>
      </c>
      <c r="AK105" s="24">
        <f t="shared" si="70"/>
        <v>5.8605081613788294E-2</v>
      </c>
      <c r="AL105" s="24">
        <f t="shared" si="70"/>
        <v>6.1962687767546952E-2</v>
      </c>
      <c r="AM105" s="24">
        <f t="shared" si="70"/>
        <v>6.5218460451293189E-2</v>
      </c>
      <c r="AN105" s="24">
        <f t="shared" si="70"/>
        <v>6.8173569895569081E-2</v>
      </c>
      <c r="AO105" s="24">
        <f t="shared" si="70"/>
        <v>7.0854764212677224E-2</v>
      </c>
      <c r="AP105" s="24" t="str">
        <f t="shared" si="70"/>
        <v/>
      </c>
      <c r="AQ105" s="24" t="str">
        <f t="shared" si="70"/>
        <v/>
      </c>
      <c r="AR105" s="24" t="str">
        <f t="shared" si="70"/>
        <v/>
      </c>
      <c r="AS105" s="24" t="str">
        <f t="shared" si="70"/>
        <v/>
      </c>
      <c r="AT105" s="24" t="str">
        <f t="shared" si="70"/>
        <v/>
      </c>
      <c r="AU105" s="24" t="str">
        <f t="shared" si="70"/>
        <v/>
      </c>
      <c r="AV105" s="24" t="str">
        <f t="shared" si="70"/>
        <v/>
      </c>
      <c r="AW105" s="24" t="str">
        <f>IF(AW$86&gt;=T_5,"",IF($A105&gt;AW$87,"",IF([2]IRTree!AX$12*$Q$75&lt;T_5,AV104+AV$84*h_5-sig_5*SQRT(h_5),AV104+$O$75*h_5-sig_5*SQRT(h_5))))</f>
        <v/>
      </c>
    </row>
    <row r="106" spans="1:49" x14ac:dyDescent="0.2">
      <c r="A106" s="23">
        <f t="shared" si="54"/>
        <v>18</v>
      </c>
      <c r="B106" s="24" t="str">
        <f t="shared" ref="B106:AV106" si="71">IF(B$86&gt;=T_5,"",IF($A106&gt;B$87,"",IF(C$86*$Q$75&lt;T_5,A105+A$84*h_5-sig_5*SQRT(h_5),A105+$O$75*h_5-sig_5*SQRT(h_5))))</f>
        <v/>
      </c>
      <c r="C106" s="24" t="str">
        <f t="shared" si="71"/>
        <v/>
      </c>
      <c r="D106" s="24" t="str">
        <f t="shared" si="71"/>
        <v/>
      </c>
      <c r="E106" s="24" t="str">
        <f t="shared" si="71"/>
        <v/>
      </c>
      <c r="F106" s="24" t="str">
        <f t="shared" si="71"/>
        <v/>
      </c>
      <c r="G106" s="24" t="str">
        <f t="shared" si="71"/>
        <v/>
      </c>
      <c r="H106" s="24" t="str">
        <f t="shared" si="71"/>
        <v/>
      </c>
      <c r="I106" s="24" t="str">
        <f t="shared" si="71"/>
        <v/>
      </c>
      <c r="J106" s="24" t="str">
        <f t="shared" si="71"/>
        <v/>
      </c>
      <c r="K106" s="24" t="str">
        <f t="shared" si="71"/>
        <v/>
      </c>
      <c r="L106" s="24" t="str">
        <f t="shared" si="71"/>
        <v/>
      </c>
      <c r="M106" s="24" t="str">
        <f t="shared" si="71"/>
        <v/>
      </c>
      <c r="N106" s="24" t="str">
        <f t="shared" si="71"/>
        <v/>
      </c>
      <c r="O106" s="24" t="str">
        <f t="shared" si="71"/>
        <v/>
      </c>
      <c r="P106" s="24" t="str">
        <f t="shared" si="71"/>
        <v/>
      </c>
      <c r="Q106" s="24" t="str">
        <f t="shared" si="71"/>
        <v/>
      </c>
      <c r="R106" s="24" t="str">
        <f t="shared" si="71"/>
        <v/>
      </c>
      <c r="S106" s="24" t="str">
        <f t="shared" si="71"/>
        <v/>
      </c>
      <c r="T106" s="24">
        <f t="shared" si="71"/>
        <v>-1.8696248867322657E-2</v>
      </c>
      <c r="U106" s="24">
        <f t="shared" si="71"/>
        <v>-1.4845929377697444E-2</v>
      </c>
      <c r="V106" s="24">
        <f t="shared" si="71"/>
        <v>-1.0669853434157644E-2</v>
      </c>
      <c r="W106" s="24">
        <f t="shared" si="71"/>
        <v>-5.9260296221126559E-3</v>
      </c>
      <c r="X106" s="24">
        <f t="shared" si="71"/>
        <v>-1.3238216078499542E-3</v>
      </c>
      <c r="Y106" s="24">
        <f t="shared" si="71"/>
        <v>3.0384993537945363E-3</v>
      </c>
      <c r="Z106" s="24">
        <f t="shared" si="71"/>
        <v>7.1859119864429851E-3</v>
      </c>
      <c r="AA106" s="24">
        <f t="shared" si="71"/>
        <v>1.1125746863632071E-2</v>
      </c>
      <c r="AB106" s="24">
        <f t="shared" si="71"/>
        <v>1.4777380815683694E-2</v>
      </c>
      <c r="AC106" s="24">
        <f t="shared" si="71"/>
        <v>1.8144988716818761E-2</v>
      </c>
      <c r="AD106" s="24">
        <f t="shared" si="71"/>
        <v>2.1991459490987519E-2</v>
      </c>
      <c r="AE106" s="24">
        <f t="shared" si="71"/>
        <v>2.652309897713508E-2</v>
      </c>
      <c r="AF106" s="24">
        <f t="shared" si="71"/>
        <v>3.0930749718238375E-2</v>
      </c>
      <c r="AG106" s="24">
        <f t="shared" si="71"/>
        <v>3.5158979806158751E-2</v>
      </c>
      <c r="AH106" s="24">
        <f t="shared" si="71"/>
        <v>3.9345178664611097E-2</v>
      </c>
      <c r="AI106" s="24">
        <f t="shared" si="71"/>
        <v>4.3322129636287891E-2</v>
      </c>
      <c r="AJ106" s="24">
        <f t="shared" si="71"/>
        <v>4.7109279942842287E-2</v>
      </c>
      <c r="AK106" s="24">
        <f t="shared" si="71"/>
        <v>5.0777663197083329E-2</v>
      </c>
      <c r="AL106" s="24">
        <f t="shared" si="71"/>
        <v>5.4135269350841994E-2</v>
      </c>
      <c r="AM106" s="24">
        <f t="shared" si="71"/>
        <v>5.7391042034588204E-2</v>
      </c>
      <c r="AN106" s="24">
        <f t="shared" si="71"/>
        <v>6.0346151478864109E-2</v>
      </c>
      <c r="AO106" s="24">
        <f t="shared" si="71"/>
        <v>6.3027345795972259E-2</v>
      </c>
      <c r="AP106" s="24" t="str">
        <f t="shared" si="71"/>
        <v/>
      </c>
      <c r="AQ106" s="24" t="str">
        <f t="shared" si="71"/>
        <v/>
      </c>
      <c r="AR106" s="24" t="str">
        <f t="shared" si="71"/>
        <v/>
      </c>
      <c r="AS106" s="24" t="str">
        <f t="shared" si="71"/>
        <v/>
      </c>
      <c r="AT106" s="24" t="str">
        <f t="shared" si="71"/>
        <v/>
      </c>
      <c r="AU106" s="24" t="str">
        <f t="shared" si="71"/>
        <v/>
      </c>
      <c r="AV106" s="24" t="str">
        <f t="shared" si="71"/>
        <v/>
      </c>
      <c r="AW106" s="24" t="str">
        <f>IF(AW$86&gt;=T_5,"",IF($A106&gt;AW$87,"",IF([2]IRTree!AX$12*$Q$75&lt;T_5,AV105+AV$84*h_5-sig_5*SQRT(h_5),AV105+$O$75*h_5-sig_5*SQRT(h_5))))</f>
        <v/>
      </c>
    </row>
    <row r="107" spans="1:49" x14ac:dyDescent="0.2">
      <c r="A107" s="23">
        <f t="shared" si="54"/>
        <v>19</v>
      </c>
      <c r="B107" s="24" t="str">
        <f t="shared" ref="B107:AV107" si="72">IF(B$86&gt;=T_5,"",IF($A107&gt;B$87,"",IF(C$86*$Q$75&lt;T_5,A106+A$84*h_5-sig_5*SQRT(h_5),A106+$O$75*h_5-sig_5*SQRT(h_5))))</f>
        <v/>
      </c>
      <c r="C107" s="24" t="str">
        <f t="shared" si="72"/>
        <v/>
      </c>
      <c r="D107" s="24" t="str">
        <f t="shared" si="72"/>
        <v/>
      </c>
      <c r="E107" s="24" t="str">
        <f t="shared" si="72"/>
        <v/>
      </c>
      <c r="F107" s="24" t="str">
        <f t="shared" si="72"/>
        <v/>
      </c>
      <c r="G107" s="24" t="str">
        <f t="shared" si="72"/>
        <v/>
      </c>
      <c r="H107" s="24" t="str">
        <f t="shared" si="72"/>
        <v/>
      </c>
      <c r="I107" s="24" t="str">
        <f t="shared" si="72"/>
        <v/>
      </c>
      <c r="J107" s="24" t="str">
        <f t="shared" si="72"/>
        <v/>
      </c>
      <c r="K107" s="24" t="str">
        <f t="shared" si="72"/>
        <v/>
      </c>
      <c r="L107" s="24" t="str">
        <f t="shared" si="72"/>
        <v/>
      </c>
      <c r="M107" s="24" t="str">
        <f t="shared" si="72"/>
        <v/>
      </c>
      <c r="N107" s="24" t="str">
        <f t="shared" si="72"/>
        <v/>
      </c>
      <c r="O107" s="24" t="str">
        <f t="shared" si="72"/>
        <v/>
      </c>
      <c r="P107" s="24" t="str">
        <f t="shared" si="72"/>
        <v/>
      </c>
      <c r="Q107" s="24" t="str">
        <f t="shared" si="72"/>
        <v/>
      </c>
      <c r="R107" s="24" t="str">
        <f t="shared" si="72"/>
        <v/>
      </c>
      <c r="S107" s="24" t="str">
        <f t="shared" si="72"/>
        <v/>
      </c>
      <c r="T107" s="24" t="str">
        <f t="shared" si="72"/>
        <v/>
      </c>
      <c r="U107" s="24">
        <f t="shared" si="72"/>
        <v>-2.2673347794402405E-2</v>
      </c>
      <c r="V107" s="24">
        <f t="shared" si="72"/>
        <v>-1.8497271850862612E-2</v>
      </c>
      <c r="W107" s="24">
        <f t="shared" si="72"/>
        <v>-1.3753448038817631E-2</v>
      </c>
      <c r="X107" s="24">
        <f t="shared" si="72"/>
        <v>-9.1512400245549394E-3</v>
      </c>
      <c r="Y107" s="24">
        <f t="shared" si="72"/>
        <v>-4.7889190629104399E-3</v>
      </c>
      <c r="Z107" s="24">
        <f t="shared" si="72"/>
        <v>-6.4150643026198969E-4</v>
      </c>
      <c r="AA107" s="24">
        <f t="shared" si="72"/>
        <v>3.2983284469271139E-3</v>
      </c>
      <c r="AB107" s="24">
        <f t="shared" si="72"/>
        <v>6.949962398978723E-3</v>
      </c>
      <c r="AC107" s="24">
        <f t="shared" si="72"/>
        <v>1.03175703001138E-2</v>
      </c>
      <c r="AD107" s="24">
        <f t="shared" si="72"/>
        <v>1.4164041074282555E-2</v>
      </c>
      <c r="AE107" s="24">
        <f t="shared" si="72"/>
        <v>1.8695680560430118E-2</v>
      </c>
      <c r="AF107" s="24">
        <f t="shared" si="72"/>
        <v>2.3103331301533407E-2</v>
      </c>
      <c r="AG107" s="24">
        <f t="shared" si="72"/>
        <v>2.7331561389453782E-2</v>
      </c>
      <c r="AH107" s="24">
        <f t="shared" si="72"/>
        <v>3.1517760247906125E-2</v>
      </c>
      <c r="AI107" s="24">
        <f t="shared" si="72"/>
        <v>3.5494711219582926E-2</v>
      </c>
      <c r="AJ107" s="24">
        <f t="shared" si="72"/>
        <v>3.9281861526137316E-2</v>
      </c>
      <c r="AK107" s="24">
        <f t="shared" si="72"/>
        <v>4.2950244780378385E-2</v>
      </c>
      <c r="AL107" s="24">
        <f t="shared" si="72"/>
        <v>4.6307850934137029E-2</v>
      </c>
      <c r="AM107" s="24">
        <f t="shared" si="72"/>
        <v>4.9563623617883246E-2</v>
      </c>
      <c r="AN107" s="24">
        <f t="shared" si="72"/>
        <v>5.2518733062159123E-2</v>
      </c>
      <c r="AO107" s="24">
        <f t="shared" si="72"/>
        <v>5.5199927379267287E-2</v>
      </c>
      <c r="AP107" s="24" t="str">
        <f t="shared" si="72"/>
        <v/>
      </c>
      <c r="AQ107" s="24" t="str">
        <f t="shared" si="72"/>
        <v/>
      </c>
      <c r="AR107" s="24" t="str">
        <f t="shared" si="72"/>
        <v/>
      </c>
      <c r="AS107" s="24" t="str">
        <f t="shared" si="72"/>
        <v/>
      </c>
      <c r="AT107" s="24" t="str">
        <f t="shared" si="72"/>
        <v/>
      </c>
      <c r="AU107" s="24" t="str">
        <f t="shared" si="72"/>
        <v/>
      </c>
      <c r="AV107" s="24" t="str">
        <f t="shared" si="72"/>
        <v/>
      </c>
      <c r="AW107" s="24" t="str">
        <f>IF(AW$86&gt;=T_5,"",IF($A107&gt;AW$87,"",IF([2]IRTree!AX$12*$Q$75&lt;T_5,AV106+AV$84*h_5-sig_5*SQRT(h_5),AV106+$O$75*h_5-sig_5*SQRT(h_5))))</f>
        <v/>
      </c>
    </row>
    <row r="108" spans="1:49" x14ac:dyDescent="0.2">
      <c r="A108" s="23">
        <f t="shared" si="54"/>
        <v>20</v>
      </c>
      <c r="B108" s="24" t="str">
        <f t="shared" ref="B108:AV108" si="73">IF(B$86&gt;=T_5,"",IF($A108&gt;B$87,"",IF(C$86*$Q$75&lt;T_5,A107+A$84*h_5-sig_5*SQRT(h_5),A107+$O$75*h_5-sig_5*SQRT(h_5))))</f>
        <v/>
      </c>
      <c r="C108" s="24" t="str">
        <f t="shared" si="73"/>
        <v/>
      </c>
      <c r="D108" s="24" t="str">
        <f t="shared" si="73"/>
        <v/>
      </c>
      <c r="E108" s="24" t="str">
        <f t="shared" si="73"/>
        <v/>
      </c>
      <c r="F108" s="24" t="str">
        <f t="shared" si="73"/>
        <v/>
      </c>
      <c r="G108" s="24" t="str">
        <f t="shared" si="73"/>
        <v/>
      </c>
      <c r="H108" s="24" t="str">
        <f t="shared" si="73"/>
        <v/>
      </c>
      <c r="I108" s="24" t="str">
        <f t="shared" si="73"/>
        <v/>
      </c>
      <c r="J108" s="24" t="str">
        <f t="shared" si="73"/>
        <v/>
      </c>
      <c r="K108" s="24" t="str">
        <f t="shared" si="73"/>
        <v/>
      </c>
      <c r="L108" s="24" t="str">
        <f t="shared" si="73"/>
        <v/>
      </c>
      <c r="M108" s="24" t="str">
        <f t="shared" si="73"/>
        <v/>
      </c>
      <c r="N108" s="24" t="str">
        <f t="shared" si="73"/>
        <v/>
      </c>
      <c r="O108" s="24" t="str">
        <f t="shared" si="73"/>
        <v/>
      </c>
      <c r="P108" s="24" t="str">
        <f t="shared" si="73"/>
        <v/>
      </c>
      <c r="Q108" s="24" t="str">
        <f t="shared" si="73"/>
        <v/>
      </c>
      <c r="R108" s="24" t="str">
        <f t="shared" si="73"/>
        <v/>
      </c>
      <c r="S108" s="24" t="str">
        <f t="shared" si="73"/>
        <v/>
      </c>
      <c r="T108" s="24" t="str">
        <f t="shared" si="73"/>
        <v/>
      </c>
      <c r="U108" s="24" t="str">
        <f t="shared" si="73"/>
        <v/>
      </c>
      <c r="V108" s="24">
        <f t="shared" si="73"/>
        <v>-2.6324690267567574E-2</v>
      </c>
      <c r="W108" s="24">
        <f t="shared" si="73"/>
        <v>-2.1580866455522599E-2</v>
      </c>
      <c r="X108" s="24">
        <f t="shared" si="73"/>
        <v>-1.6978658441259915E-2</v>
      </c>
      <c r="Y108" s="24">
        <f t="shared" si="73"/>
        <v>-1.2616337479615426E-2</v>
      </c>
      <c r="Z108" s="24">
        <f t="shared" si="73"/>
        <v>-8.4689248469669645E-3</v>
      </c>
      <c r="AA108" s="24">
        <f t="shared" si="73"/>
        <v>-4.5290899697778613E-3</v>
      </c>
      <c r="AB108" s="24">
        <f t="shared" si="73"/>
        <v>-8.7745601772623366E-4</v>
      </c>
      <c r="AC108" s="24">
        <f t="shared" si="73"/>
        <v>2.4901518834088308E-3</v>
      </c>
      <c r="AD108" s="24">
        <f t="shared" si="73"/>
        <v>6.3366226575775958E-3</v>
      </c>
      <c r="AE108" s="24">
        <f t="shared" si="73"/>
        <v>1.0868262143725153E-2</v>
      </c>
      <c r="AF108" s="24">
        <f t="shared" si="73"/>
        <v>1.5275912884828446E-2</v>
      </c>
      <c r="AG108" s="24">
        <f t="shared" si="73"/>
        <v>1.9504142972748814E-2</v>
      </c>
      <c r="AH108" s="24">
        <f t="shared" si="73"/>
        <v>2.3690341831201153E-2</v>
      </c>
      <c r="AI108" s="24">
        <f t="shared" si="73"/>
        <v>2.7667292802877951E-2</v>
      </c>
      <c r="AJ108" s="24">
        <f t="shared" si="73"/>
        <v>3.1454443109432351E-2</v>
      </c>
      <c r="AK108" s="24">
        <f t="shared" si="73"/>
        <v>3.5122826363673414E-2</v>
      </c>
      <c r="AL108" s="24">
        <f t="shared" si="73"/>
        <v>3.8480432517432085E-2</v>
      </c>
      <c r="AM108" s="24">
        <f t="shared" si="73"/>
        <v>4.1736205201178281E-2</v>
      </c>
      <c r="AN108" s="24">
        <f t="shared" si="73"/>
        <v>4.4691314645454165E-2</v>
      </c>
      <c r="AO108" s="24">
        <f t="shared" si="73"/>
        <v>4.7372508962562301E-2</v>
      </c>
      <c r="AP108" s="24" t="str">
        <f t="shared" si="73"/>
        <v/>
      </c>
      <c r="AQ108" s="24" t="str">
        <f t="shared" si="73"/>
        <v/>
      </c>
      <c r="AR108" s="24" t="str">
        <f t="shared" si="73"/>
        <v/>
      </c>
      <c r="AS108" s="24" t="str">
        <f t="shared" si="73"/>
        <v/>
      </c>
      <c r="AT108" s="24" t="str">
        <f t="shared" si="73"/>
        <v/>
      </c>
      <c r="AU108" s="24" t="str">
        <f t="shared" si="73"/>
        <v/>
      </c>
      <c r="AV108" s="24" t="str">
        <f t="shared" si="73"/>
        <v/>
      </c>
      <c r="AW108" s="24" t="str">
        <f>IF(AW$86&gt;=T_5,"",IF($A108&gt;AW$87,"",IF([2]IRTree!AX$12*$Q$75&lt;T_5,AV107+AV$84*h_5-sig_5*SQRT(h_5),AV107+$O$75*h_5-sig_5*SQRT(h_5))))</f>
        <v/>
      </c>
    </row>
    <row r="109" spans="1:49" x14ac:dyDescent="0.2">
      <c r="A109" s="23">
        <f t="shared" si="54"/>
        <v>21</v>
      </c>
      <c r="B109" s="24" t="str">
        <f t="shared" ref="B109:AV109" si="74">IF(B$86&gt;=T_5,"",IF($A109&gt;B$87,"",IF(C$86*$Q$75&lt;T_5,A108+A$84*h_5-sig_5*SQRT(h_5),A108+$O$75*h_5-sig_5*SQRT(h_5))))</f>
        <v/>
      </c>
      <c r="C109" s="24" t="str">
        <f t="shared" si="74"/>
        <v/>
      </c>
      <c r="D109" s="24" t="str">
        <f t="shared" si="74"/>
        <v/>
      </c>
      <c r="E109" s="24" t="str">
        <f t="shared" si="74"/>
        <v/>
      </c>
      <c r="F109" s="24" t="str">
        <f t="shared" si="74"/>
        <v/>
      </c>
      <c r="G109" s="24" t="str">
        <f t="shared" si="74"/>
        <v/>
      </c>
      <c r="H109" s="24" t="str">
        <f t="shared" si="74"/>
        <v/>
      </c>
      <c r="I109" s="24" t="str">
        <f t="shared" si="74"/>
        <v/>
      </c>
      <c r="J109" s="24" t="str">
        <f t="shared" si="74"/>
        <v/>
      </c>
      <c r="K109" s="24" t="str">
        <f t="shared" si="74"/>
        <v/>
      </c>
      <c r="L109" s="24" t="str">
        <f t="shared" si="74"/>
        <v/>
      </c>
      <c r="M109" s="24" t="str">
        <f t="shared" si="74"/>
        <v/>
      </c>
      <c r="N109" s="24" t="str">
        <f t="shared" si="74"/>
        <v/>
      </c>
      <c r="O109" s="24" t="str">
        <f t="shared" si="74"/>
        <v/>
      </c>
      <c r="P109" s="24" t="str">
        <f t="shared" si="74"/>
        <v/>
      </c>
      <c r="Q109" s="24" t="str">
        <f t="shared" si="74"/>
        <v/>
      </c>
      <c r="R109" s="24" t="str">
        <f t="shared" si="74"/>
        <v/>
      </c>
      <c r="S109" s="24" t="str">
        <f t="shared" si="74"/>
        <v/>
      </c>
      <c r="T109" s="24" t="str">
        <f t="shared" si="74"/>
        <v/>
      </c>
      <c r="U109" s="24" t="str">
        <f t="shared" si="74"/>
        <v/>
      </c>
      <c r="V109" s="24" t="str">
        <f t="shared" si="74"/>
        <v/>
      </c>
      <c r="W109" s="24">
        <f t="shared" si="74"/>
        <v>-2.9408284872227561E-2</v>
      </c>
      <c r="X109" s="24">
        <f t="shared" si="74"/>
        <v>-2.4806076857964883E-2</v>
      </c>
      <c r="Y109" s="24">
        <f t="shared" si="74"/>
        <v>-2.0443755896320401E-2</v>
      </c>
      <c r="Z109" s="24">
        <f t="shared" si="74"/>
        <v>-1.629634326367195E-2</v>
      </c>
      <c r="AA109" s="24">
        <f t="shared" si="74"/>
        <v>-1.2356508386482837E-2</v>
      </c>
      <c r="AB109" s="24">
        <f t="shared" si="74"/>
        <v>-8.7048744344312076E-3</v>
      </c>
      <c r="AC109" s="24">
        <f t="shared" si="74"/>
        <v>-5.3372665332961262E-3</v>
      </c>
      <c r="AD109" s="24">
        <f t="shared" si="74"/>
        <v>-1.4907957591273739E-3</v>
      </c>
      <c r="AE109" s="24">
        <f t="shared" si="74"/>
        <v>3.0408437270201946E-3</v>
      </c>
      <c r="AF109" s="24">
        <f t="shared" si="74"/>
        <v>7.4484944681234835E-3</v>
      </c>
      <c r="AG109" s="24">
        <f t="shared" si="74"/>
        <v>1.1676724556043853E-2</v>
      </c>
      <c r="AH109" s="24">
        <f t="shared" si="74"/>
        <v>1.5862923414496185E-2</v>
      </c>
      <c r="AI109" s="24">
        <f t="shared" si="74"/>
        <v>1.9839874386172979E-2</v>
      </c>
      <c r="AJ109" s="24">
        <f t="shared" si="74"/>
        <v>2.3627024692727375E-2</v>
      </c>
      <c r="AK109" s="24">
        <f t="shared" si="74"/>
        <v>2.7295407946968445E-2</v>
      </c>
      <c r="AL109" s="24">
        <f t="shared" si="74"/>
        <v>3.065301410072711E-2</v>
      </c>
      <c r="AM109" s="24">
        <f t="shared" si="74"/>
        <v>3.3908786784473337E-2</v>
      </c>
      <c r="AN109" s="24">
        <f t="shared" si="74"/>
        <v>3.68638962287492E-2</v>
      </c>
      <c r="AO109" s="24">
        <f t="shared" si="74"/>
        <v>3.9545090545857343E-2</v>
      </c>
      <c r="AP109" s="24" t="str">
        <f t="shared" si="74"/>
        <v/>
      </c>
      <c r="AQ109" s="24" t="str">
        <f t="shared" si="74"/>
        <v/>
      </c>
      <c r="AR109" s="24" t="str">
        <f t="shared" si="74"/>
        <v/>
      </c>
      <c r="AS109" s="24" t="str">
        <f t="shared" si="74"/>
        <v/>
      </c>
      <c r="AT109" s="24" t="str">
        <f t="shared" si="74"/>
        <v/>
      </c>
      <c r="AU109" s="24" t="str">
        <f t="shared" si="74"/>
        <v/>
      </c>
      <c r="AV109" s="24" t="str">
        <f t="shared" si="74"/>
        <v/>
      </c>
      <c r="AW109" s="24" t="str">
        <f>IF(AW$86&gt;=T_5,"",IF($A109&gt;AW$87,"",IF([2]IRTree!AX$12*$Q$75&lt;T_5,AV108+AV$84*h_5-sig_5*SQRT(h_5),AV108+$O$75*h_5-sig_5*SQRT(h_5))))</f>
        <v/>
      </c>
    </row>
    <row r="110" spans="1:49" x14ac:dyDescent="0.2">
      <c r="A110" s="23">
        <f t="shared" si="54"/>
        <v>22</v>
      </c>
      <c r="B110" s="24" t="str">
        <f t="shared" ref="B110:AV110" si="75">IF(B$86&gt;=T_5,"",IF($A110&gt;B$87,"",IF(C$86*$Q$75&lt;T_5,A109+A$84*h_5-sig_5*SQRT(h_5),A109+$O$75*h_5-sig_5*SQRT(h_5))))</f>
        <v/>
      </c>
      <c r="C110" s="24" t="str">
        <f t="shared" si="75"/>
        <v/>
      </c>
      <c r="D110" s="24" t="str">
        <f t="shared" si="75"/>
        <v/>
      </c>
      <c r="E110" s="24" t="str">
        <f t="shared" si="75"/>
        <v/>
      </c>
      <c r="F110" s="24" t="str">
        <f t="shared" si="75"/>
        <v/>
      </c>
      <c r="G110" s="24" t="str">
        <f t="shared" si="75"/>
        <v/>
      </c>
      <c r="H110" s="24" t="str">
        <f t="shared" si="75"/>
        <v/>
      </c>
      <c r="I110" s="24" t="str">
        <f t="shared" si="75"/>
        <v/>
      </c>
      <c r="J110" s="24" t="str">
        <f t="shared" si="75"/>
        <v/>
      </c>
      <c r="K110" s="24" t="str">
        <f t="shared" si="75"/>
        <v/>
      </c>
      <c r="L110" s="24" t="str">
        <f t="shared" si="75"/>
        <v/>
      </c>
      <c r="M110" s="24" t="str">
        <f t="shared" si="75"/>
        <v/>
      </c>
      <c r="N110" s="24" t="str">
        <f t="shared" si="75"/>
        <v/>
      </c>
      <c r="O110" s="24" t="str">
        <f t="shared" si="75"/>
        <v/>
      </c>
      <c r="P110" s="24" t="str">
        <f t="shared" si="75"/>
        <v/>
      </c>
      <c r="Q110" s="24" t="str">
        <f t="shared" si="75"/>
        <v/>
      </c>
      <c r="R110" s="24" t="str">
        <f t="shared" si="75"/>
        <v/>
      </c>
      <c r="S110" s="24" t="str">
        <f t="shared" si="75"/>
        <v/>
      </c>
      <c r="T110" s="24" t="str">
        <f t="shared" si="75"/>
        <v/>
      </c>
      <c r="U110" s="24" t="str">
        <f t="shared" si="75"/>
        <v/>
      </c>
      <c r="V110" s="24" t="str">
        <f t="shared" si="75"/>
        <v/>
      </c>
      <c r="W110" s="24" t="str">
        <f t="shared" si="75"/>
        <v/>
      </c>
      <c r="X110" s="24">
        <f t="shared" si="75"/>
        <v>-3.2633495274669841E-2</v>
      </c>
      <c r="Y110" s="24">
        <f t="shared" si="75"/>
        <v>-2.8271174313025369E-2</v>
      </c>
      <c r="Z110" s="24">
        <f t="shared" si="75"/>
        <v>-2.4123761680376929E-2</v>
      </c>
      <c r="AA110" s="24">
        <f t="shared" si="75"/>
        <v>-2.0183926803187823E-2</v>
      </c>
      <c r="AB110" s="24">
        <f t="shared" si="75"/>
        <v>-1.6532292851136186E-2</v>
      </c>
      <c r="AC110" s="24">
        <f t="shared" si="75"/>
        <v>-1.3164684950001102E-2</v>
      </c>
      <c r="AD110" s="24">
        <f t="shared" si="75"/>
        <v>-9.3182141758323296E-3</v>
      </c>
      <c r="AE110" s="24">
        <f t="shared" si="75"/>
        <v>-4.7865746896847746E-3</v>
      </c>
      <c r="AF110" s="24">
        <f t="shared" si="75"/>
        <v>-3.7892394858147571E-4</v>
      </c>
      <c r="AG110" s="24">
        <f t="shared" si="75"/>
        <v>3.8493061393388905E-3</v>
      </c>
      <c r="AH110" s="24">
        <f t="shared" si="75"/>
        <v>8.0355049977912235E-3</v>
      </c>
      <c r="AI110" s="24">
        <f t="shared" si="75"/>
        <v>1.2012455969468011E-2</v>
      </c>
      <c r="AJ110" s="24">
        <f t="shared" si="75"/>
        <v>1.5799606276022404E-2</v>
      </c>
      <c r="AK110" s="24">
        <f t="shared" si="75"/>
        <v>1.946798953026347E-2</v>
      </c>
      <c r="AL110" s="24">
        <f t="shared" si="75"/>
        <v>2.2825595684022138E-2</v>
      </c>
      <c r="AM110" s="24">
        <f t="shared" si="75"/>
        <v>2.6081368367768358E-2</v>
      </c>
      <c r="AN110" s="24">
        <f t="shared" si="75"/>
        <v>2.9036477812044253E-2</v>
      </c>
      <c r="AO110" s="24">
        <f t="shared" si="75"/>
        <v>3.1717672129152379E-2</v>
      </c>
      <c r="AP110" s="24" t="str">
        <f t="shared" si="75"/>
        <v/>
      </c>
      <c r="AQ110" s="24" t="str">
        <f t="shared" si="75"/>
        <v/>
      </c>
      <c r="AR110" s="24" t="str">
        <f t="shared" si="75"/>
        <v/>
      </c>
      <c r="AS110" s="24" t="str">
        <f t="shared" si="75"/>
        <v/>
      </c>
      <c r="AT110" s="24" t="str">
        <f t="shared" si="75"/>
        <v/>
      </c>
      <c r="AU110" s="24" t="str">
        <f t="shared" si="75"/>
        <v/>
      </c>
      <c r="AV110" s="24" t="str">
        <f t="shared" si="75"/>
        <v/>
      </c>
      <c r="AW110" s="24" t="str">
        <f>IF(AW$86&gt;=T_5,"",IF($A110&gt;AW$87,"",IF([2]IRTree!AX$12*$Q$75&lt;T_5,AV109+AV$84*h_5-sig_5*SQRT(h_5),AV109+$O$75*h_5-sig_5*SQRT(h_5))))</f>
        <v/>
      </c>
    </row>
    <row r="111" spans="1:49" x14ac:dyDescent="0.2">
      <c r="A111" s="23">
        <f t="shared" si="54"/>
        <v>23</v>
      </c>
      <c r="B111" s="24" t="str">
        <f t="shared" ref="B111:AV111" si="76">IF(B$86&gt;=T_5,"",IF($A111&gt;B$87,"",IF(C$86*$Q$75&lt;T_5,A110+A$84*h_5-sig_5*SQRT(h_5),A110+$O$75*h_5-sig_5*SQRT(h_5))))</f>
        <v/>
      </c>
      <c r="C111" s="24" t="str">
        <f t="shared" si="76"/>
        <v/>
      </c>
      <c r="D111" s="24" t="str">
        <f t="shared" si="76"/>
        <v/>
      </c>
      <c r="E111" s="24" t="str">
        <f t="shared" si="76"/>
        <v/>
      </c>
      <c r="F111" s="24" t="str">
        <f t="shared" si="76"/>
        <v/>
      </c>
      <c r="G111" s="24" t="str">
        <f t="shared" si="76"/>
        <v/>
      </c>
      <c r="H111" s="24" t="str">
        <f t="shared" si="76"/>
        <v/>
      </c>
      <c r="I111" s="24" t="str">
        <f t="shared" si="76"/>
        <v/>
      </c>
      <c r="J111" s="24" t="str">
        <f t="shared" si="76"/>
        <v/>
      </c>
      <c r="K111" s="24" t="str">
        <f t="shared" si="76"/>
        <v/>
      </c>
      <c r="L111" s="24" t="str">
        <f t="shared" si="76"/>
        <v/>
      </c>
      <c r="M111" s="24" t="str">
        <f t="shared" si="76"/>
        <v/>
      </c>
      <c r="N111" s="24" t="str">
        <f t="shared" si="76"/>
        <v/>
      </c>
      <c r="O111" s="24" t="str">
        <f t="shared" si="76"/>
        <v/>
      </c>
      <c r="P111" s="24" t="str">
        <f t="shared" si="76"/>
        <v/>
      </c>
      <c r="Q111" s="24" t="str">
        <f t="shared" si="76"/>
        <v/>
      </c>
      <c r="R111" s="24" t="str">
        <f t="shared" si="76"/>
        <v/>
      </c>
      <c r="S111" s="24" t="str">
        <f t="shared" si="76"/>
        <v/>
      </c>
      <c r="T111" s="24" t="str">
        <f t="shared" si="76"/>
        <v/>
      </c>
      <c r="U111" s="24" t="str">
        <f t="shared" si="76"/>
        <v/>
      </c>
      <c r="V111" s="24" t="str">
        <f t="shared" si="76"/>
        <v/>
      </c>
      <c r="W111" s="24" t="str">
        <f t="shared" si="76"/>
        <v/>
      </c>
      <c r="X111" s="24" t="str">
        <f t="shared" si="76"/>
        <v/>
      </c>
      <c r="Y111" s="24">
        <f t="shared" si="76"/>
        <v>-3.6098592729730324E-2</v>
      </c>
      <c r="Z111" s="24">
        <f t="shared" si="76"/>
        <v>-3.1951180097081894E-2</v>
      </c>
      <c r="AA111" s="24">
        <f t="shared" si="76"/>
        <v>-2.8011345219892802E-2</v>
      </c>
      <c r="AB111" s="24">
        <f t="shared" si="76"/>
        <v>-2.4359711267841172E-2</v>
      </c>
      <c r="AC111" s="24">
        <f t="shared" si="76"/>
        <v>-2.099210336670608E-2</v>
      </c>
      <c r="AD111" s="24">
        <f t="shared" si="76"/>
        <v>-1.7145632592537305E-2</v>
      </c>
      <c r="AE111" s="24">
        <f t="shared" si="76"/>
        <v>-1.2613993106389731E-2</v>
      </c>
      <c r="AF111" s="24">
        <f t="shared" si="76"/>
        <v>-8.2063423652864453E-3</v>
      </c>
      <c r="AG111" s="24">
        <f t="shared" si="76"/>
        <v>-3.9781122773660683E-3</v>
      </c>
      <c r="AH111" s="24">
        <f t="shared" si="76"/>
        <v>2.0808658108626126E-4</v>
      </c>
      <c r="AI111" s="24">
        <f t="shared" si="76"/>
        <v>4.1850375527630523E-3</v>
      </c>
      <c r="AJ111" s="24">
        <f t="shared" si="76"/>
        <v>7.9721878593174353E-3</v>
      </c>
      <c r="AK111" s="24">
        <f t="shared" si="76"/>
        <v>1.1640571113558502E-2</v>
      </c>
      <c r="AL111" s="24">
        <f t="shared" si="76"/>
        <v>1.4998177267317163E-2</v>
      </c>
      <c r="AM111" s="24">
        <f t="shared" si="76"/>
        <v>1.8253949951063386E-2</v>
      </c>
      <c r="AN111" s="24">
        <f t="shared" si="76"/>
        <v>2.1209059395339271E-2</v>
      </c>
      <c r="AO111" s="24">
        <f t="shared" si="76"/>
        <v>2.3890253712447431E-2</v>
      </c>
      <c r="AP111" s="24" t="str">
        <f t="shared" si="76"/>
        <v/>
      </c>
      <c r="AQ111" s="24" t="str">
        <f t="shared" si="76"/>
        <v/>
      </c>
      <c r="AR111" s="24" t="str">
        <f t="shared" si="76"/>
        <v/>
      </c>
      <c r="AS111" s="24" t="str">
        <f t="shared" si="76"/>
        <v/>
      </c>
      <c r="AT111" s="24" t="str">
        <f t="shared" si="76"/>
        <v/>
      </c>
      <c r="AU111" s="24" t="str">
        <f t="shared" si="76"/>
        <v/>
      </c>
      <c r="AV111" s="24" t="str">
        <f t="shared" si="76"/>
        <v/>
      </c>
      <c r="AW111" s="24" t="str">
        <f>IF(AW$86&gt;=T_5,"",IF($A111&gt;AW$87,"",IF([2]IRTree!AX$12*$Q$75&lt;T_5,AV110+AV$84*h_5-sig_5*SQRT(h_5),AV110+$O$75*h_5-sig_5*SQRT(h_5))))</f>
        <v/>
      </c>
    </row>
    <row r="112" spans="1:49" x14ac:dyDescent="0.2">
      <c r="A112" s="23">
        <f t="shared" si="54"/>
        <v>24</v>
      </c>
      <c r="B112" s="24" t="str">
        <f t="shared" ref="B112:AV112" si="77">IF(B$86&gt;=T_5,"",IF($A112&gt;B$87,"",IF(C$86*$Q$75&lt;T_5,A111+A$84*h_5-sig_5*SQRT(h_5),A111+$O$75*h_5-sig_5*SQRT(h_5))))</f>
        <v/>
      </c>
      <c r="C112" s="24" t="str">
        <f t="shared" si="77"/>
        <v/>
      </c>
      <c r="D112" s="24" t="str">
        <f t="shared" si="77"/>
        <v/>
      </c>
      <c r="E112" s="24" t="str">
        <f t="shared" si="77"/>
        <v/>
      </c>
      <c r="F112" s="24" t="str">
        <f t="shared" si="77"/>
        <v/>
      </c>
      <c r="G112" s="24" t="str">
        <f t="shared" si="77"/>
        <v/>
      </c>
      <c r="H112" s="24" t="str">
        <f t="shared" si="77"/>
        <v/>
      </c>
      <c r="I112" s="24" t="str">
        <f t="shared" si="77"/>
        <v/>
      </c>
      <c r="J112" s="24" t="str">
        <f t="shared" si="77"/>
        <v/>
      </c>
      <c r="K112" s="24" t="str">
        <f t="shared" si="77"/>
        <v/>
      </c>
      <c r="L112" s="24" t="str">
        <f t="shared" si="77"/>
        <v/>
      </c>
      <c r="M112" s="24" t="str">
        <f t="shared" si="77"/>
        <v/>
      </c>
      <c r="N112" s="24" t="str">
        <f t="shared" si="77"/>
        <v/>
      </c>
      <c r="O112" s="24" t="str">
        <f t="shared" si="77"/>
        <v/>
      </c>
      <c r="P112" s="24" t="str">
        <f t="shared" si="77"/>
        <v/>
      </c>
      <c r="Q112" s="24" t="str">
        <f t="shared" si="77"/>
        <v/>
      </c>
      <c r="R112" s="24" t="str">
        <f t="shared" si="77"/>
        <v/>
      </c>
      <c r="S112" s="24" t="str">
        <f t="shared" si="77"/>
        <v/>
      </c>
      <c r="T112" s="24" t="str">
        <f t="shared" si="77"/>
        <v/>
      </c>
      <c r="U112" s="24" t="str">
        <f t="shared" si="77"/>
        <v/>
      </c>
      <c r="V112" s="24" t="str">
        <f t="shared" si="77"/>
        <v/>
      </c>
      <c r="W112" s="24" t="str">
        <f t="shared" si="77"/>
        <v/>
      </c>
      <c r="X112" s="24" t="str">
        <f t="shared" si="77"/>
        <v/>
      </c>
      <c r="Y112" s="24" t="str">
        <f t="shared" si="77"/>
        <v/>
      </c>
      <c r="Z112" s="24">
        <f t="shared" si="77"/>
        <v>-3.9778598513786845E-2</v>
      </c>
      <c r="AA112" s="24">
        <f t="shared" si="77"/>
        <v>-3.5838763636597763E-2</v>
      </c>
      <c r="AB112" s="24">
        <f t="shared" si="77"/>
        <v>-3.2187129684546151E-2</v>
      </c>
      <c r="AC112" s="24">
        <f t="shared" si="77"/>
        <v>-2.8819521783411066E-2</v>
      </c>
      <c r="AD112" s="24">
        <f t="shared" si="77"/>
        <v>-2.4973051009242287E-2</v>
      </c>
      <c r="AE112" s="24">
        <f t="shared" si="77"/>
        <v>-2.0441411523094706E-2</v>
      </c>
      <c r="AF112" s="24">
        <f t="shared" si="77"/>
        <v>-1.60337607819914E-2</v>
      </c>
      <c r="AG112" s="24">
        <f t="shared" si="77"/>
        <v>-1.1805530694071038E-2</v>
      </c>
      <c r="AH112" s="24">
        <f t="shared" si="77"/>
        <v>-7.6193318356186975E-3</v>
      </c>
      <c r="AI112" s="24">
        <f t="shared" si="77"/>
        <v>-3.6423808639419099E-3</v>
      </c>
      <c r="AJ112" s="24">
        <f t="shared" si="77"/>
        <v>1.4476944261247651E-4</v>
      </c>
      <c r="AK112" s="24">
        <f t="shared" si="77"/>
        <v>3.8131526968535317E-3</v>
      </c>
      <c r="AL112" s="24">
        <f t="shared" si="77"/>
        <v>7.1707588506121972E-3</v>
      </c>
      <c r="AM112" s="24">
        <f t="shared" si="77"/>
        <v>1.0426531534358411E-2</v>
      </c>
      <c r="AN112" s="24">
        <f t="shared" si="77"/>
        <v>1.3381640978634299E-2</v>
      </c>
      <c r="AO112" s="24">
        <f t="shared" si="77"/>
        <v>1.6062835295742449E-2</v>
      </c>
      <c r="AP112" s="24" t="str">
        <f t="shared" si="77"/>
        <v/>
      </c>
      <c r="AQ112" s="24" t="str">
        <f t="shared" si="77"/>
        <v/>
      </c>
      <c r="AR112" s="24" t="str">
        <f t="shared" si="77"/>
        <v/>
      </c>
      <c r="AS112" s="24" t="str">
        <f t="shared" si="77"/>
        <v/>
      </c>
      <c r="AT112" s="24" t="str">
        <f t="shared" si="77"/>
        <v/>
      </c>
      <c r="AU112" s="24" t="str">
        <f t="shared" si="77"/>
        <v/>
      </c>
      <c r="AV112" s="24" t="str">
        <f t="shared" si="77"/>
        <v/>
      </c>
      <c r="AW112" s="24" t="str">
        <f>IF(AW$86&gt;=T_5,"",IF($A112&gt;AW$87,"",IF([2]IRTree!AX$12*$Q$75&lt;T_5,AV111+AV$84*h_5-sig_5*SQRT(h_5),AV111+$O$75*h_5-sig_5*SQRT(h_5))))</f>
        <v/>
      </c>
    </row>
    <row r="113" spans="1:49" x14ac:dyDescent="0.2">
      <c r="A113" s="23">
        <f t="shared" si="54"/>
        <v>25</v>
      </c>
      <c r="B113" s="24" t="str">
        <f t="shared" ref="B113:AV113" si="78">IF(B$86&gt;=T_5,"",IF($A113&gt;B$87,"",IF(C$86*$Q$75&lt;T_5,A112+A$84*h_5-sig_5*SQRT(h_5),A112+$O$75*h_5-sig_5*SQRT(h_5))))</f>
        <v/>
      </c>
      <c r="C113" s="24" t="str">
        <f t="shared" si="78"/>
        <v/>
      </c>
      <c r="D113" s="24" t="str">
        <f t="shared" si="78"/>
        <v/>
      </c>
      <c r="E113" s="24" t="str">
        <f t="shared" si="78"/>
        <v/>
      </c>
      <c r="F113" s="24" t="str">
        <f t="shared" si="78"/>
        <v/>
      </c>
      <c r="G113" s="24" t="str">
        <f t="shared" si="78"/>
        <v/>
      </c>
      <c r="H113" s="24" t="str">
        <f t="shared" si="78"/>
        <v/>
      </c>
      <c r="I113" s="24" t="str">
        <f t="shared" si="78"/>
        <v/>
      </c>
      <c r="J113" s="24" t="str">
        <f t="shared" si="78"/>
        <v/>
      </c>
      <c r="K113" s="24" t="str">
        <f t="shared" si="78"/>
        <v/>
      </c>
      <c r="L113" s="24" t="str">
        <f t="shared" si="78"/>
        <v/>
      </c>
      <c r="M113" s="24" t="str">
        <f t="shared" si="78"/>
        <v/>
      </c>
      <c r="N113" s="24" t="str">
        <f t="shared" si="78"/>
        <v/>
      </c>
      <c r="O113" s="24" t="str">
        <f t="shared" si="78"/>
        <v/>
      </c>
      <c r="P113" s="24" t="str">
        <f t="shared" si="78"/>
        <v/>
      </c>
      <c r="Q113" s="24" t="str">
        <f t="shared" si="78"/>
        <v/>
      </c>
      <c r="R113" s="24" t="str">
        <f t="shared" si="78"/>
        <v/>
      </c>
      <c r="S113" s="24" t="str">
        <f t="shared" si="78"/>
        <v/>
      </c>
      <c r="T113" s="24" t="str">
        <f t="shared" si="78"/>
        <v/>
      </c>
      <c r="U113" s="24" t="str">
        <f t="shared" si="78"/>
        <v/>
      </c>
      <c r="V113" s="24" t="str">
        <f t="shared" si="78"/>
        <v/>
      </c>
      <c r="W113" s="24" t="str">
        <f t="shared" si="78"/>
        <v/>
      </c>
      <c r="X113" s="24" t="str">
        <f t="shared" si="78"/>
        <v/>
      </c>
      <c r="Y113" s="24" t="str">
        <f t="shared" si="78"/>
        <v/>
      </c>
      <c r="Z113" s="24" t="str">
        <f t="shared" si="78"/>
        <v/>
      </c>
      <c r="AA113" s="24">
        <f t="shared" si="78"/>
        <v>-4.3666182053302714E-2</v>
      </c>
      <c r="AB113" s="24">
        <f t="shared" si="78"/>
        <v>-4.0014548101251109E-2</v>
      </c>
      <c r="AC113" s="24">
        <f t="shared" si="78"/>
        <v>-3.6646940200116038E-2</v>
      </c>
      <c r="AD113" s="24">
        <f t="shared" si="78"/>
        <v>-3.2800469425947269E-2</v>
      </c>
      <c r="AE113" s="24">
        <f t="shared" si="78"/>
        <v>-2.8268829939799688E-2</v>
      </c>
      <c r="AF113" s="24">
        <f t="shared" si="78"/>
        <v>-2.3861179198696379E-2</v>
      </c>
      <c r="AG113" s="24">
        <f t="shared" si="78"/>
        <v>-1.9632949110775993E-2</v>
      </c>
      <c r="AH113" s="24">
        <f t="shared" si="78"/>
        <v>-1.5446750252323668E-2</v>
      </c>
      <c r="AI113" s="24">
        <f t="shared" si="78"/>
        <v>-1.146979928064687E-2</v>
      </c>
      <c r="AJ113" s="24">
        <f t="shared" si="78"/>
        <v>-7.6826489740924857E-3</v>
      </c>
      <c r="AK113" s="24">
        <f t="shared" si="78"/>
        <v>-4.0142657198514271E-3</v>
      </c>
      <c r="AL113" s="24">
        <f t="shared" si="78"/>
        <v>-6.5665956609277289E-4</v>
      </c>
      <c r="AM113" s="24">
        <f t="shared" si="78"/>
        <v>2.599113117653447E-3</v>
      </c>
      <c r="AN113" s="24">
        <f t="shared" si="78"/>
        <v>5.5542225619293261E-3</v>
      </c>
      <c r="AO113" s="24">
        <f t="shared" si="78"/>
        <v>8.2354168790374771E-3</v>
      </c>
      <c r="AP113" s="24" t="str">
        <f t="shared" si="78"/>
        <v/>
      </c>
      <c r="AQ113" s="24" t="str">
        <f t="shared" si="78"/>
        <v/>
      </c>
      <c r="AR113" s="24" t="str">
        <f t="shared" si="78"/>
        <v/>
      </c>
      <c r="AS113" s="24" t="str">
        <f t="shared" si="78"/>
        <v/>
      </c>
      <c r="AT113" s="24" t="str">
        <f t="shared" si="78"/>
        <v/>
      </c>
      <c r="AU113" s="24" t="str">
        <f t="shared" si="78"/>
        <v/>
      </c>
      <c r="AV113" s="24" t="str">
        <f t="shared" si="78"/>
        <v/>
      </c>
      <c r="AW113" s="24" t="str">
        <f>IF(AW$86&gt;=T_5,"",IF($A113&gt;AW$87,"",IF([2]IRTree!AX$12*$Q$75&lt;T_5,AV112+AV$84*h_5-sig_5*SQRT(h_5),AV112+$O$75*h_5-sig_5*SQRT(h_5))))</f>
        <v/>
      </c>
    </row>
    <row r="114" spans="1:49" x14ac:dyDescent="0.2">
      <c r="A114" s="23">
        <f t="shared" si="54"/>
        <v>26</v>
      </c>
      <c r="B114" s="24" t="str">
        <f t="shared" ref="B114:AV114" si="79">IF(B$86&gt;=T_5,"",IF($A114&gt;B$87,"",IF(C$86*$Q$75&lt;T_5,A113+A$84*h_5-sig_5*SQRT(h_5),A113+$O$75*h_5-sig_5*SQRT(h_5))))</f>
        <v/>
      </c>
      <c r="C114" s="24" t="str">
        <f t="shared" si="79"/>
        <v/>
      </c>
      <c r="D114" s="24" t="str">
        <f t="shared" si="79"/>
        <v/>
      </c>
      <c r="E114" s="24" t="str">
        <f t="shared" si="79"/>
        <v/>
      </c>
      <c r="F114" s="24" t="str">
        <f t="shared" si="79"/>
        <v/>
      </c>
      <c r="G114" s="24" t="str">
        <f t="shared" si="79"/>
        <v/>
      </c>
      <c r="H114" s="24" t="str">
        <f t="shared" si="79"/>
        <v/>
      </c>
      <c r="I114" s="24" t="str">
        <f t="shared" si="79"/>
        <v/>
      </c>
      <c r="J114" s="24" t="str">
        <f t="shared" si="79"/>
        <v/>
      </c>
      <c r="K114" s="24" t="str">
        <f t="shared" si="79"/>
        <v/>
      </c>
      <c r="L114" s="24" t="str">
        <f t="shared" si="79"/>
        <v/>
      </c>
      <c r="M114" s="24" t="str">
        <f t="shared" si="79"/>
        <v/>
      </c>
      <c r="N114" s="24" t="str">
        <f t="shared" si="79"/>
        <v/>
      </c>
      <c r="O114" s="24" t="str">
        <f t="shared" si="79"/>
        <v/>
      </c>
      <c r="P114" s="24" t="str">
        <f t="shared" si="79"/>
        <v/>
      </c>
      <c r="Q114" s="24" t="str">
        <f t="shared" si="79"/>
        <v/>
      </c>
      <c r="R114" s="24" t="str">
        <f t="shared" si="79"/>
        <v/>
      </c>
      <c r="S114" s="24" t="str">
        <f t="shared" si="79"/>
        <v/>
      </c>
      <c r="T114" s="24" t="str">
        <f t="shared" si="79"/>
        <v/>
      </c>
      <c r="U114" s="24" t="str">
        <f t="shared" si="79"/>
        <v/>
      </c>
      <c r="V114" s="24" t="str">
        <f t="shared" si="79"/>
        <v/>
      </c>
      <c r="W114" s="24" t="str">
        <f t="shared" si="79"/>
        <v/>
      </c>
      <c r="X114" s="24" t="str">
        <f t="shared" si="79"/>
        <v/>
      </c>
      <c r="Y114" s="24" t="str">
        <f t="shared" si="79"/>
        <v/>
      </c>
      <c r="Z114" s="24" t="str">
        <f t="shared" si="79"/>
        <v/>
      </c>
      <c r="AA114" s="24" t="str">
        <f t="shared" si="79"/>
        <v/>
      </c>
      <c r="AB114" s="24">
        <f t="shared" si="79"/>
        <v>-4.784196651795606E-2</v>
      </c>
      <c r="AC114" s="24">
        <f t="shared" si="79"/>
        <v>-4.4474358616820996E-2</v>
      </c>
      <c r="AD114" s="24">
        <f t="shared" si="79"/>
        <v>-4.0627887842652241E-2</v>
      </c>
      <c r="AE114" s="24">
        <f t="shared" si="79"/>
        <v>-3.609624835650467E-2</v>
      </c>
      <c r="AF114" s="24">
        <f t="shared" si="79"/>
        <v>-3.1688597615401361E-2</v>
      </c>
      <c r="AG114" s="24">
        <f t="shared" si="79"/>
        <v>-2.7460367527480972E-2</v>
      </c>
      <c r="AH114" s="24">
        <f t="shared" si="79"/>
        <v>-2.3274168669028622E-2</v>
      </c>
      <c r="AI114" s="24">
        <f t="shared" si="79"/>
        <v>-1.9297217697351838E-2</v>
      </c>
      <c r="AJ114" s="24">
        <f t="shared" si="79"/>
        <v>-1.5510067390797445E-2</v>
      </c>
      <c r="AK114" s="24">
        <f t="shared" si="79"/>
        <v>-1.1841684136556389E-2</v>
      </c>
      <c r="AL114" s="24">
        <f t="shared" si="79"/>
        <v>-8.4840779827977317E-3</v>
      </c>
      <c r="AM114" s="24">
        <f t="shared" si="79"/>
        <v>-5.2283052990515239E-3</v>
      </c>
      <c r="AN114" s="24">
        <f t="shared" si="79"/>
        <v>-2.2731958547756383E-3</v>
      </c>
      <c r="AO114" s="24">
        <f t="shared" si="79"/>
        <v>4.0799846233250444E-4</v>
      </c>
      <c r="AP114" s="24" t="str">
        <f t="shared" si="79"/>
        <v/>
      </c>
      <c r="AQ114" s="24" t="str">
        <f t="shared" si="79"/>
        <v/>
      </c>
      <c r="AR114" s="24" t="str">
        <f t="shared" si="79"/>
        <v/>
      </c>
      <c r="AS114" s="24" t="str">
        <f t="shared" si="79"/>
        <v/>
      </c>
      <c r="AT114" s="24" t="str">
        <f t="shared" si="79"/>
        <v/>
      </c>
      <c r="AU114" s="24" t="str">
        <f t="shared" si="79"/>
        <v/>
      </c>
      <c r="AV114" s="24" t="str">
        <f t="shared" si="79"/>
        <v/>
      </c>
      <c r="AW114" s="24" t="str">
        <f>IF(AW$86&gt;=T_5,"",IF($A114&gt;AW$87,"",IF([2]IRTree!AX$12*$Q$75&lt;T_5,AV113+AV$84*h_5-sig_5*SQRT(h_5),AV113+$O$75*h_5-sig_5*SQRT(h_5))))</f>
        <v/>
      </c>
    </row>
    <row r="115" spans="1:49" x14ac:dyDescent="0.2">
      <c r="A115" s="23">
        <f t="shared" si="54"/>
        <v>27</v>
      </c>
      <c r="B115" s="24" t="str">
        <f t="shared" ref="B115:AV115" si="80">IF(B$86&gt;=T_5,"",IF($A115&gt;B$87,"",IF(C$86*$Q$75&lt;T_5,A114+A$84*h_5-sig_5*SQRT(h_5),A114+$O$75*h_5-sig_5*SQRT(h_5))))</f>
        <v/>
      </c>
      <c r="C115" s="24" t="str">
        <f t="shared" si="80"/>
        <v/>
      </c>
      <c r="D115" s="24" t="str">
        <f t="shared" si="80"/>
        <v/>
      </c>
      <c r="E115" s="24" t="str">
        <f t="shared" si="80"/>
        <v/>
      </c>
      <c r="F115" s="24" t="str">
        <f t="shared" si="80"/>
        <v/>
      </c>
      <c r="G115" s="24" t="str">
        <f t="shared" si="80"/>
        <v/>
      </c>
      <c r="H115" s="24" t="str">
        <f t="shared" si="80"/>
        <v/>
      </c>
      <c r="I115" s="24" t="str">
        <f t="shared" si="80"/>
        <v/>
      </c>
      <c r="J115" s="24" t="str">
        <f t="shared" si="80"/>
        <v/>
      </c>
      <c r="K115" s="24" t="str">
        <f t="shared" si="80"/>
        <v/>
      </c>
      <c r="L115" s="24" t="str">
        <f t="shared" si="80"/>
        <v/>
      </c>
      <c r="M115" s="24" t="str">
        <f t="shared" si="80"/>
        <v/>
      </c>
      <c r="N115" s="24" t="str">
        <f t="shared" si="80"/>
        <v/>
      </c>
      <c r="O115" s="24" t="str">
        <f t="shared" si="80"/>
        <v/>
      </c>
      <c r="P115" s="24" t="str">
        <f t="shared" si="80"/>
        <v/>
      </c>
      <c r="Q115" s="24" t="str">
        <f t="shared" si="80"/>
        <v/>
      </c>
      <c r="R115" s="24" t="str">
        <f t="shared" si="80"/>
        <v/>
      </c>
      <c r="S115" s="24" t="str">
        <f t="shared" si="80"/>
        <v/>
      </c>
      <c r="T115" s="24" t="str">
        <f t="shared" si="80"/>
        <v/>
      </c>
      <c r="U115" s="24" t="str">
        <f t="shared" si="80"/>
        <v/>
      </c>
      <c r="V115" s="24" t="str">
        <f t="shared" si="80"/>
        <v/>
      </c>
      <c r="W115" s="24" t="str">
        <f t="shared" si="80"/>
        <v/>
      </c>
      <c r="X115" s="24" t="str">
        <f t="shared" si="80"/>
        <v/>
      </c>
      <c r="Y115" s="24" t="str">
        <f t="shared" si="80"/>
        <v/>
      </c>
      <c r="Z115" s="24" t="str">
        <f t="shared" si="80"/>
        <v/>
      </c>
      <c r="AA115" s="24" t="str">
        <f t="shared" si="80"/>
        <v/>
      </c>
      <c r="AB115" s="24" t="str">
        <f t="shared" si="80"/>
        <v/>
      </c>
      <c r="AC115" s="24">
        <f t="shared" si="80"/>
        <v>-5.2301777033525947E-2</v>
      </c>
      <c r="AD115" s="24">
        <f t="shared" si="80"/>
        <v>-4.8455306259357199E-2</v>
      </c>
      <c r="AE115" s="24">
        <f t="shared" si="80"/>
        <v>-4.3923666773209642E-2</v>
      </c>
      <c r="AF115" s="24">
        <f t="shared" si="80"/>
        <v>-3.9516016032106339E-2</v>
      </c>
      <c r="AG115" s="24">
        <f t="shared" si="80"/>
        <v>-3.5287785944185954E-2</v>
      </c>
      <c r="AH115" s="24">
        <f t="shared" si="80"/>
        <v>-3.1101587085733601E-2</v>
      </c>
      <c r="AI115" s="24">
        <f t="shared" si="80"/>
        <v>-2.7124636114056796E-2</v>
      </c>
      <c r="AJ115" s="24">
        <f t="shared" si="80"/>
        <v>-2.3337485807502414E-2</v>
      </c>
      <c r="AK115" s="24">
        <f t="shared" si="80"/>
        <v>-1.9669102553261351E-2</v>
      </c>
      <c r="AL115" s="24">
        <f t="shared" si="80"/>
        <v>-1.6311496399502693E-2</v>
      </c>
      <c r="AM115" s="24">
        <f t="shared" si="80"/>
        <v>-1.3055723715756484E-2</v>
      </c>
      <c r="AN115" s="24">
        <f t="shared" si="80"/>
        <v>-1.010061427148061E-2</v>
      </c>
      <c r="AO115" s="24">
        <f t="shared" si="80"/>
        <v>-7.4194199543724595E-3</v>
      </c>
      <c r="AP115" s="24" t="str">
        <f t="shared" si="80"/>
        <v/>
      </c>
      <c r="AQ115" s="24" t="str">
        <f t="shared" si="80"/>
        <v/>
      </c>
      <c r="AR115" s="24" t="str">
        <f t="shared" si="80"/>
        <v/>
      </c>
      <c r="AS115" s="24" t="str">
        <f t="shared" si="80"/>
        <v/>
      </c>
      <c r="AT115" s="24" t="str">
        <f t="shared" si="80"/>
        <v/>
      </c>
      <c r="AU115" s="24" t="str">
        <f t="shared" si="80"/>
        <v/>
      </c>
      <c r="AV115" s="24" t="str">
        <f t="shared" si="80"/>
        <v/>
      </c>
      <c r="AW115" s="24" t="str">
        <f>IF(AW$86&gt;=T_5,"",IF($A115&gt;AW$87,"",IF([2]IRTree!AX$12*$Q$75&lt;T_5,AV114+AV$84*h_5-sig_5*SQRT(h_5),AV114+$O$75*h_5-sig_5*SQRT(h_5))))</f>
        <v/>
      </c>
    </row>
    <row r="116" spans="1:49" x14ac:dyDescent="0.2">
      <c r="A116" s="23">
        <f t="shared" si="54"/>
        <v>28</v>
      </c>
      <c r="B116" s="24" t="str">
        <f t="shared" ref="B116:AV116" si="81">IF(B$86&gt;=T_5,"",IF($A116&gt;B$87,"",IF(C$86*$Q$75&lt;T_5,A115+A$84*h_5-sig_5*SQRT(h_5),A115+$O$75*h_5-sig_5*SQRT(h_5))))</f>
        <v/>
      </c>
      <c r="C116" s="24" t="str">
        <f t="shared" si="81"/>
        <v/>
      </c>
      <c r="D116" s="24" t="str">
        <f t="shared" si="81"/>
        <v/>
      </c>
      <c r="E116" s="24" t="str">
        <f t="shared" si="81"/>
        <v/>
      </c>
      <c r="F116" s="24" t="str">
        <f t="shared" si="81"/>
        <v/>
      </c>
      <c r="G116" s="24" t="str">
        <f t="shared" si="81"/>
        <v/>
      </c>
      <c r="H116" s="24" t="str">
        <f t="shared" si="81"/>
        <v/>
      </c>
      <c r="I116" s="24" t="str">
        <f t="shared" si="81"/>
        <v/>
      </c>
      <c r="J116" s="24" t="str">
        <f t="shared" si="81"/>
        <v/>
      </c>
      <c r="K116" s="24" t="str">
        <f t="shared" si="81"/>
        <v/>
      </c>
      <c r="L116" s="24" t="str">
        <f t="shared" si="81"/>
        <v/>
      </c>
      <c r="M116" s="24" t="str">
        <f t="shared" si="81"/>
        <v/>
      </c>
      <c r="N116" s="24" t="str">
        <f t="shared" si="81"/>
        <v/>
      </c>
      <c r="O116" s="24" t="str">
        <f t="shared" si="81"/>
        <v/>
      </c>
      <c r="P116" s="24" t="str">
        <f t="shared" si="81"/>
        <v/>
      </c>
      <c r="Q116" s="24" t="str">
        <f t="shared" si="81"/>
        <v/>
      </c>
      <c r="R116" s="24" t="str">
        <f t="shared" si="81"/>
        <v/>
      </c>
      <c r="S116" s="24" t="str">
        <f t="shared" si="81"/>
        <v/>
      </c>
      <c r="T116" s="24" t="str">
        <f t="shared" si="81"/>
        <v/>
      </c>
      <c r="U116" s="24" t="str">
        <f t="shared" si="81"/>
        <v/>
      </c>
      <c r="V116" s="24" t="str">
        <f t="shared" si="81"/>
        <v/>
      </c>
      <c r="W116" s="24" t="str">
        <f t="shared" si="81"/>
        <v/>
      </c>
      <c r="X116" s="24" t="str">
        <f t="shared" si="81"/>
        <v/>
      </c>
      <c r="Y116" s="24" t="str">
        <f t="shared" si="81"/>
        <v/>
      </c>
      <c r="Z116" s="24" t="str">
        <f t="shared" si="81"/>
        <v/>
      </c>
      <c r="AA116" s="24" t="str">
        <f t="shared" si="81"/>
        <v/>
      </c>
      <c r="AB116" s="24" t="str">
        <f t="shared" si="81"/>
        <v/>
      </c>
      <c r="AC116" s="24" t="str">
        <f t="shared" si="81"/>
        <v/>
      </c>
      <c r="AD116" s="24">
        <f t="shared" si="81"/>
        <v>-5.628272467606215E-2</v>
      </c>
      <c r="AE116" s="24">
        <f t="shared" si="81"/>
        <v>-5.17510851899146E-2</v>
      </c>
      <c r="AF116" s="24">
        <f t="shared" si="81"/>
        <v>-4.7343434448811311E-2</v>
      </c>
      <c r="AG116" s="24">
        <f t="shared" si="81"/>
        <v>-4.3115204360890932E-2</v>
      </c>
      <c r="AH116" s="24">
        <f t="shared" si="81"/>
        <v>-3.8929005502438579E-2</v>
      </c>
      <c r="AI116" s="24">
        <f t="shared" si="81"/>
        <v>-3.4952054530761771E-2</v>
      </c>
      <c r="AJ116" s="24">
        <f t="shared" si="81"/>
        <v>-3.1164904224207372E-2</v>
      </c>
      <c r="AK116" s="24">
        <f t="shared" si="81"/>
        <v>-2.7496520969966319E-2</v>
      </c>
      <c r="AL116" s="24">
        <f t="shared" si="81"/>
        <v>-2.4138914816207658E-2</v>
      </c>
      <c r="AM116" s="24">
        <f t="shared" si="81"/>
        <v>-2.0883142132461445E-2</v>
      </c>
      <c r="AN116" s="24">
        <f t="shared" si="81"/>
        <v>-1.7928032688185568E-2</v>
      </c>
      <c r="AO116" s="24">
        <f t="shared" si="81"/>
        <v>-1.5246838371077431E-2</v>
      </c>
      <c r="AP116" s="24" t="str">
        <f t="shared" si="81"/>
        <v/>
      </c>
      <c r="AQ116" s="24" t="str">
        <f t="shared" si="81"/>
        <v/>
      </c>
      <c r="AR116" s="24" t="str">
        <f t="shared" si="81"/>
        <v/>
      </c>
      <c r="AS116" s="24" t="str">
        <f t="shared" si="81"/>
        <v/>
      </c>
      <c r="AT116" s="24" t="str">
        <f t="shared" si="81"/>
        <v/>
      </c>
      <c r="AU116" s="24" t="str">
        <f t="shared" si="81"/>
        <v/>
      </c>
      <c r="AV116" s="24" t="str">
        <f t="shared" si="81"/>
        <v/>
      </c>
      <c r="AW116" s="24" t="str">
        <f>IF(AW$86&gt;=T_5,"",IF($A116&gt;AW$87,"",IF([2]IRTree!AX$12*$Q$75&lt;T_5,AV115+AV$84*h_5-sig_5*SQRT(h_5),AV115+$O$75*h_5-sig_5*SQRT(h_5))))</f>
        <v/>
      </c>
    </row>
    <row r="117" spans="1:49" x14ac:dyDescent="0.2">
      <c r="A117" s="23">
        <f t="shared" si="54"/>
        <v>29</v>
      </c>
      <c r="B117" s="24" t="str">
        <f t="shared" ref="B117:AV117" si="82">IF(B$86&gt;=T_5,"",IF($A117&gt;B$87,"",IF(C$86*$Q$75&lt;T_5,A116+A$84*h_5-sig_5*SQRT(h_5),A116+$O$75*h_5-sig_5*SQRT(h_5))))</f>
        <v/>
      </c>
      <c r="C117" s="24" t="str">
        <f t="shared" si="82"/>
        <v/>
      </c>
      <c r="D117" s="24" t="str">
        <f t="shared" si="82"/>
        <v/>
      </c>
      <c r="E117" s="24" t="str">
        <f t="shared" si="82"/>
        <v/>
      </c>
      <c r="F117" s="24" t="str">
        <f t="shared" si="82"/>
        <v/>
      </c>
      <c r="G117" s="24" t="str">
        <f t="shared" si="82"/>
        <v/>
      </c>
      <c r="H117" s="24" t="str">
        <f t="shared" si="82"/>
        <v/>
      </c>
      <c r="I117" s="24" t="str">
        <f t="shared" si="82"/>
        <v/>
      </c>
      <c r="J117" s="24" t="str">
        <f t="shared" si="82"/>
        <v/>
      </c>
      <c r="K117" s="24" t="str">
        <f t="shared" si="82"/>
        <v/>
      </c>
      <c r="L117" s="24" t="str">
        <f t="shared" si="82"/>
        <v/>
      </c>
      <c r="M117" s="24" t="str">
        <f t="shared" si="82"/>
        <v/>
      </c>
      <c r="N117" s="24" t="str">
        <f t="shared" si="82"/>
        <v/>
      </c>
      <c r="O117" s="24" t="str">
        <f t="shared" si="82"/>
        <v/>
      </c>
      <c r="P117" s="24" t="str">
        <f t="shared" si="82"/>
        <v/>
      </c>
      <c r="Q117" s="24" t="str">
        <f t="shared" si="82"/>
        <v/>
      </c>
      <c r="R117" s="24" t="str">
        <f t="shared" si="82"/>
        <v/>
      </c>
      <c r="S117" s="24" t="str">
        <f t="shared" si="82"/>
        <v/>
      </c>
      <c r="T117" s="24" t="str">
        <f t="shared" si="82"/>
        <v/>
      </c>
      <c r="U117" s="24" t="str">
        <f t="shared" si="82"/>
        <v/>
      </c>
      <c r="V117" s="24" t="str">
        <f t="shared" si="82"/>
        <v/>
      </c>
      <c r="W117" s="24" t="str">
        <f t="shared" si="82"/>
        <v/>
      </c>
      <c r="X117" s="24" t="str">
        <f t="shared" si="82"/>
        <v/>
      </c>
      <c r="Y117" s="24" t="str">
        <f t="shared" si="82"/>
        <v/>
      </c>
      <c r="Z117" s="24" t="str">
        <f t="shared" si="82"/>
        <v/>
      </c>
      <c r="AA117" s="24" t="str">
        <f t="shared" si="82"/>
        <v/>
      </c>
      <c r="AB117" s="24" t="str">
        <f t="shared" si="82"/>
        <v/>
      </c>
      <c r="AC117" s="24" t="str">
        <f t="shared" si="82"/>
        <v/>
      </c>
      <c r="AD117" s="24" t="str">
        <f t="shared" si="82"/>
        <v/>
      </c>
      <c r="AE117" s="24">
        <f t="shared" si="82"/>
        <v>-5.9578503606619551E-2</v>
      </c>
      <c r="AF117" s="24">
        <f t="shared" si="82"/>
        <v>-5.5170852865516269E-2</v>
      </c>
      <c r="AG117" s="24">
        <f t="shared" si="82"/>
        <v>-5.0942622777595904E-2</v>
      </c>
      <c r="AH117" s="24">
        <f t="shared" si="82"/>
        <v>-4.6756423919143558E-2</v>
      </c>
      <c r="AI117" s="24">
        <f t="shared" si="82"/>
        <v>-4.277947294746675E-2</v>
      </c>
      <c r="AJ117" s="24">
        <f t="shared" si="82"/>
        <v>-3.8992322640912347E-2</v>
      </c>
      <c r="AK117" s="24">
        <f t="shared" si="82"/>
        <v>-3.532393938667127E-2</v>
      </c>
      <c r="AL117" s="24">
        <f t="shared" si="82"/>
        <v>-3.1966333232912626E-2</v>
      </c>
      <c r="AM117" s="24">
        <f t="shared" si="82"/>
        <v>-2.871056054916641E-2</v>
      </c>
      <c r="AN117" s="24">
        <f t="shared" si="82"/>
        <v>-2.5755451104890532E-2</v>
      </c>
      <c r="AO117" s="24">
        <f t="shared" si="82"/>
        <v>-2.3074256787782389E-2</v>
      </c>
      <c r="AP117" s="24" t="str">
        <f t="shared" si="82"/>
        <v/>
      </c>
      <c r="AQ117" s="24" t="str">
        <f t="shared" si="82"/>
        <v/>
      </c>
      <c r="AR117" s="24" t="str">
        <f t="shared" si="82"/>
        <v/>
      </c>
      <c r="AS117" s="24" t="str">
        <f t="shared" si="82"/>
        <v/>
      </c>
      <c r="AT117" s="24" t="str">
        <f t="shared" si="82"/>
        <v/>
      </c>
      <c r="AU117" s="24" t="str">
        <f t="shared" si="82"/>
        <v/>
      </c>
      <c r="AV117" s="24" t="str">
        <f t="shared" si="82"/>
        <v/>
      </c>
      <c r="AW117" s="24" t="str">
        <f>IF(AW$86&gt;=T_5,"",IF($A117&gt;AW$87,"",IF([2]IRTree!AX$12*$Q$75&lt;T_5,AV116+AV$84*h_5-sig_5*SQRT(h_5),AV116+$O$75*h_5-sig_5*SQRT(h_5))))</f>
        <v/>
      </c>
    </row>
    <row r="118" spans="1:49" x14ac:dyDescent="0.2">
      <c r="A118" s="23">
        <f t="shared" si="54"/>
        <v>30</v>
      </c>
      <c r="B118" s="24" t="str">
        <f t="shared" ref="B118:AV118" si="83">IF(B$86&gt;=T_5,"",IF($A118&gt;B$87,"",IF(C$86*$Q$75&lt;T_5,A117+A$84*h_5-sig_5*SQRT(h_5),A117+$O$75*h_5-sig_5*SQRT(h_5))))</f>
        <v/>
      </c>
      <c r="C118" s="24" t="str">
        <f t="shared" si="83"/>
        <v/>
      </c>
      <c r="D118" s="24" t="str">
        <f t="shared" si="83"/>
        <v/>
      </c>
      <c r="E118" s="24" t="str">
        <f t="shared" si="83"/>
        <v/>
      </c>
      <c r="F118" s="24" t="str">
        <f t="shared" si="83"/>
        <v/>
      </c>
      <c r="G118" s="24" t="str">
        <f t="shared" si="83"/>
        <v/>
      </c>
      <c r="H118" s="24" t="str">
        <f t="shared" si="83"/>
        <v/>
      </c>
      <c r="I118" s="24" t="str">
        <f t="shared" si="83"/>
        <v/>
      </c>
      <c r="J118" s="24" t="str">
        <f t="shared" si="83"/>
        <v/>
      </c>
      <c r="K118" s="24" t="str">
        <f t="shared" si="83"/>
        <v/>
      </c>
      <c r="L118" s="24" t="str">
        <f t="shared" si="83"/>
        <v/>
      </c>
      <c r="M118" s="24" t="str">
        <f t="shared" si="83"/>
        <v/>
      </c>
      <c r="N118" s="24" t="str">
        <f t="shared" si="83"/>
        <v/>
      </c>
      <c r="O118" s="24" t="str">
        <f t="shared" si="83"/>
        <v/>
      </c>
      <c r="P118" s="24" t="str">
        <f t="shared" si="83"/>
        <v/>
      </c>
      <c r="Q118" s="24" t="str">
        <f t="shared" si="83"/>
        <v/>
      </c>
      <c r="R118" s="24" t="str">
        <f t="shared" si="83"/>
        <v/>
      </c>
      <c r="S118" s="24" t="str">
        <f t="shared" si="83"/>
        <v/>
      </c>
      <c r="T118" s="24" t="str">
        <f t="shared" si="83"/>
        <v/>
      </c>
      <c r="U118" s="24" t="str">
        <f t="shared" si="83"/>
        <v/>
      </c>
      <c r="V118" s="24" t="str">
        <f t="shared" si="83"/>
        <v/>
      </c>
      <c r="W118" s="24" t="str">
        <f t="shared" si="83"/>
        <v/>
      </c>
      <c r="X118" s="24" t="str">
        <f t="shared" si="83"/>
        <v/>
      </c>
      <c r="Y118" s="24" t="str">
        <f t="shared" si="83"/>
        <v/>
      </c>
      <c r="Z118" s="24" t="str">
        <f t="shared" si="83"/>
        <v/>
      </c>
      <c r="AA118" s="24" t="str">
        <f t="shared" si="83"/>
        <v/>
      </c>
      <c r="AB118" s="24" t="str">
        <f t="shared" si="83"/>
        <v/>
      </c>
      <c r="AC118" s="24" t="str">
        <f t="shared" si="83"/>
        <v/>
      </c>
      <c r="AD118" s="24" t="str">
        <f t="shared" si="83"/>
        <v/>
      </c>
      <c r="AE118" s="24" t="str">
        <f t="shared" si="83"/>
        <v/>
      </c>
      <c r="AF118" s="24">
        <f t="shared" si="83"/>
        <v>-6.2998271282221227E-2</v>
      </c>
      <c r="AG118" s="24">
        <f t="shared" si="83"/>
        <v>-5.8770041194300862E-2</v>
      </c>
      <c r="AH118" s="24">
        <f t="shared" si="83"/>
        <v>-5.458384233584853E-2</v>
      </c>
      <c r="AI118" s="24">
        <f t="shared" si="83"/>
        <v>-5.0606891364171729E-2</v>
      </c>
      <c r="AJ118" s="24">
        <f t="shared" si="83"/>
        <v>-4.6819741057617326E-2</v>
      </c>
      <c r="AK118" s="24">
        <f t="shared" si="83"/>
        <v>-4.3151357803376249E-2</v>
      </c>
      <c r="AL118" s="24">
        <f t="shared" si="83"/>
        <v>-3.979375164961757E-2</v>
      </c>
      <c r="AM118" s="24">
        <f t="shared" si="83"/>
        <v>-3.6537978965871375E-2</v>
      </c>
      <c r="AN118" s="24">
        <f t="shared" si="83"/>
        <v>-3.3582869521595497E-2</v>
      </c>
      <c r="AO118" s="24">
        <f t="shared" si="83"/>
        <v>-3.0901675204487354E-2</v>
      </c>
      <c r="AP118" s="24" t="str">
        <f t="shared" si="83"/>
        <v/>
      </c>
      <c r="AQ118" s="24" t="str">
        <f t="shared" si="83"/>
        <v/>
      </c>
      <c r="AR118" s="24" t="str">
        <f t="shared" si="83"/>
        <v/>
      </c>
      <c r="AS118" s="24" t="str">
        <f t="shared" si="83"/>
        <v/>
      </c>
      <c r="AT118" s="24" t="str">
        <f t="shared" si="83"/>
        <v/>
      </c>
      <c r="AU118" s="24" t="str">
        <f t="shared" si="83"/>
        <v/>
      </c>
      <c r="AV118" s="24" t="str">
        <f t="shared" si="83"/>
        <v/>
      </c>
      <c r="AW118" s="24" t="str">
        <f>IF(AW$86&gt;=T_5,"",IF($A118&gt;AW$87,"",IF([2]IRTree!AX$12*$Q$75&lt;T_5,AV117+AV$84*h_5-sig_5*SQRT(h_5),AV117+$O$75*h_5-sig_5*SQRT(h_5))))</f>
        <v/>
      </c>
    </row>
    <row r="119" spans="1:49" x14ac:dyDescent="0.2">
      <c r="A119" s="23">
        <f t="shared" si="54"/>
        <v>31</v>
      </c>
      <c r="B119" s="24" t="str">
        <f t="shared" ref="B119:AV119" si="84">IF(B$86&gt;=T_5,"",IF($A119&gt;B$87,"",IF(C$86*$Q$75&lt;T_5,A118+A$84*h_5-sig_5*SQRT(h_5),A118+$O$75*h_5-sig_5*SQRT(h_5))))</f>
        <v/>
      </c>
      <c r="C119" s="24" t="str">
        <f t="shared" si="84"/>
        <v/>
      </c>
      <c r="D119" s="24" t="str">
        <f t="shared" si="84"/>
        <v/>
      </c>
      <c r="E119" s="24" t="str">
        <f t="shared" si="84"/>
        <v/>
      </c>
      <c r="F119" s="24" t="str">
        <f t="shared" si="84"/>
        <v/>
      </c>
      <c r="G119" s="24" t="str">
        <f t="shared" si="84"/>
        <v/>
      </c>
      <c r="H119" s="24" t="str">
        <f t="shared" si="84"/>
        <v/>
      </c>
      <c r="I119" s="24" t="str">
        <f t="shared" si="84"/>
        <v/>
      </c>
      <c r="J119" s="24" t="str">
        <f t="shared" si="84"/>
        <v/>
      </c>
      <c r="K119" s="24" t="str">
        <f t="shared" si="84"/>
        <v/>
      </c>
      <c r="L119" s="24" t="str">
        <f t="shared" si="84"/>
        <v/>
      </c>
      <c r="M119" s="24" t="str">
        <f t="shared" si="84"/>
        <v/>
      </c>
      <c r="N119" s="24" t="str">
        <f t="shared" si="84"/>
        <v/>
      </c>
      <c r="O119" s="24" t="str">
        <f t="shared" si="84"/>
        <v/>
      </c>
      <c r="P119" s="24" t="str">
        <f t="shared" si="84"/>
        <v/>
      </c>
      <c r="Q119" s="24" t="str">
        <f t="shared" si="84"/>
        <v/>
      </c>
      <c r="R119" s="24" t="str">
        <f t="shared" si="84"/>
        <v/>
      </c>
      <c r="S119" s="24" t="str">
        <f t="shared" si="84"/>
        <v/>
      </c>
      <c r="T119" s="24" t="str">
        <f t="shared" si="84"/>
        <v/>
      </c>
      <c r="U119" s="24" t="str">
        <f t="shared" si="84"/>
        <v/>
      </c>
      <c r="V119" s="24" t="str">
        <f t="shared" si="84"/>
        <v/>
      </c>
      <c r="W119" s="24" t="str">
        <f t="shared" si="84"/>
        <v/>
      </c>
      <c r="X119" s="24" t="str">
        <f t="shared" si="84"/>
        <v/>
      </c>
      <c r="Y119" s="24" t="str">
        <f t="shared" si="84"/>
        <v/>
      </c>
      <c r="Z119" s="24" t="str">
        <f t="shared" si="84"/>
        <v/>
      </c>
      <c r="AA119" s="24" t="str">
        <f t="shared" si="84"/>
        <v/>
      </c>
      <c r="AB119" s="24" t="str">
        <f t="shared" si="84"/>
        <v/>
      </c>
      <c r="AC119" s="24" t="str">
        <f t="shared" si="84"/>
        <v/>
      </c>
      <c r="AD119" s="24" t="str">
        <f t="shared" si="84"/>
        <v/>
      </c>
      <c r="AE119" s="24" t="str">
        <f t="shared" si="84"/>
        <v/>
      </c>
      <c r="AF119" s="24" t="str">
        <f t="shared" si="84"/>
        <v/>
      </c>
      <c r="AG119" s="24">
        <f t="shared" si="84"/>
        <v>-6.6597459611005827E-2</v>
      </c>
      <c r="AH119" s="24">
        <f t="shared" si="84"/>
        <v>-6.2411260752553488E-2</v>
      </c>
      <c r="AI119" s="24">
        <f t="shared" si="84"/>
        <v>-5.84343097808767E-2</v>
      </c>
      <c r="AJ119" s="24">
        <f t="shared" si="84"/>
        <v>-5.4647159474322304E-2</v>
      </c>
      <c r="AK119" s="24">
        <f t="shared" si="84"/>
        <v>-5.0978776220081227E-2</v>
      </c>
      <c r="AL119" s="24">
        <f t="shared" si="84"/>
        <v>-4.7621170066322549E-2</v>
      </c>
      <c r="AM119" s="24">
        <f t="shared" si="84"/>
        <v>-4.4365397382576319E-2</v>
      </c>
      <c r="AN119" s="24">
        <f t="shared" si="84"/>
        <v>-4.1410287938300455E-2</v>
      </c>
      <c r="AO119" s="24">
        <f t="shared" si="84"/>
        <v>-3.8729093621192319E-2</v>
      </c>
      <c r="AP119" s="24" t="str">
        <f t="shared" si="84"/>
        <v/>
      </c>
      <c r="AQ119" s="24" t="str">
        <f t="shared" si="84"/>
        <v/>
      </c>
      <c r="AR119" s="24" t="str">
        <f t="shared" si="84"/>
        <v/>
      </c>
      <c r="AS119" s="24" t="str">
        <f t="shared" si="84"/>
        <v/>
      </c>
      <c r="AT119" s="24" t="str">
        <f t="shared" si="84"/>
        <v/>
      </c>
      <c r="AU119" s="24" t="str">
        <f t="shared" si="84"/>
        <v/>
      </c>
      <c r="AV119" s="24" t="str">
        <f t="shared" si="84"/>
        <v/>
      </c>
      <c r="AW119" s="24" t="str">
        <f>IF(AW$86&gt;=T_5,"",IF($A119&gt;AW$87,"",IF([2]IRTree!AX$12*$Q$75&lt;T_5,AV118+AV$84*h_5-sig_5*SQRT(h_5),AV118+$O$75*h_5-sig_5*SQRT(h_5))))</f>
        <v/>
      </c>
    </row>
    <row r="120" spans="1:49" x14ac:dyDescent="0.2">
      <c r="A120" s="23">
        <f t="shared" si="54"/>
        <v>32</v>
      </c>
      <c r="B120" s="24" t="str">
        <f t="shared" ref="B120:AV120" si="85">IF(B$86&gt;=T_5,"",IF($A120&gt;B$87,"",IF(C$86*$Q$75&lt;T_5,A119+A$84*h_5-sig_5*SQRT(h_5),A119+$O$75*h_5-sig_5*SQRT(h_5))))</f>
        <v/>
      </c>
      <c r="C120" s="24" t="str">
        <f t="shared" si="85"/>
        <v/>
      </c>
      <c r="D120" s="24" t="str">
        <f t="shared" si="85"/>
        <v/>
      </c>
      <c r="E120" s="24" t="str">
        <f t="shared" si="85"/>
        <v/>
      </c>
      <c r="F120" s="24" t="str">
        <f t="shared" si="85"/>
        <v/>
      </c>
      <c r="G120" s="24" t="str">
        <f t="shared" si="85"/>
        <v/>
      </c>
      <c r="H120" s="24" t="str">
        <f t="shared" si="85"/>
        <v/>
      </c>
      <c r="I120" s="24" t="str">
        <f t="shared" si="85"/>
        <v/>
      </c>
      <c r="J120" s="24" t="str">
        <f t="shared" si="85"/>
        <v/>
      </c>
      <c r="K120" s="24" t="str">
        <f t="shared" si="85"/>
        <v/>
      </c>
      <c r="L120" s="24" t="str">
        <f t="shared" si="85"/>
        <v/>
      </c>
      <c r="M120" s="24" t="str">
        <f t="shared" si="85"/>
        <v/>
      </c>
      <c r="N120" s="24" t="str">
        <f t="shared" si="85"/>
        <v/>
      </c>
      <c r="O120" s="24" t="str">
        <f t="shared" si="85"/>
        <v/>
      </c>
      <c r="P120" s="24" t="str">
        <f t="shared" si="85"/>
        <v/>
      </c>
      <c r="Q120" s="24" t="str">
        <f t="shared" si="85"/>
        <v/>
      </c>
      <c r="R120" s="24" t="str">
        <f t="shared" si="85"/>
        <v/>
      </c>
      <c r="S120" s="24" t="str">
        <f t="shared" si="85"/>
        <v/>
      </c>
      <c r="T120" s="24" t="str">
        <f t="shared" si="85"/>
        <v/>
      </c>
      <c r="U120" s="24" t="str">
        <f t="shared" si="85"/>
        <v/>
      </c>
      <c r="V120" s="24" t="str">
        <f t="shared" si="85"/>
        <v/>
      </c>
      <c r="W120" s="24" t="str">
        <f t="shared" si="85"/>
        <v/>
      </c>
      <c r="X120" s="24" t="str">
        <f t="shared" si="85"/>
        <v/>
      </c>
      <c r="Y120" s="24" t="str">
        <f t="shared" si="85"/>
        <v/>
      </c>
      <c r="Z120" s="24" t="str">
        <f t="shared" si="85"/>
        <v/>
      </c>
      <c r="AA120" s="24" t="str">
        <f t="shared" si="85"/>
        <v/>
      </c>
      <c r="AB120" s="24" t="str">
        <f t="shared" si="85"/>
        <v/>
      </c>
      <c r="AC120" s="24" t="str">
        <f t="shared" si="85"/>
        <v/>
      </c>
      <c r="AD120" s="24" t="str">
        <f t="shared" si="85"/>
        <v/>
      </c>
      <c r="AE120" s="24" t="str">
        <f t="shared" si="85"/>
        <v/>
      </c>
      <c r="AF120" s="24" t="str">
        <f t="shared" si="85"/>
        <v/>
      </c>
      <c r="AG120" s="24" t="str">
        <f t="shared" si="85"/>
        <v/>
      </c>
      <c r="AH120" s="24">
        <f t="shared" si="85"/>
        <v>-7.0238679169258467E-2</v>
      </c>
      <c r="AI120" s="24">
        <f t="shared" si="85"/>
        <v>-6.6261728197581665E-2</v>
      </c>
      <c r="AJ120" s="24">
        <f t="shared" si="85"/>
        <v>-6.2474577891027276E-2</v>
      </c>
      <c r="AK120" s="24">
        <f t="shared" si="85"/>
        <v>-5.8806194636786206E-2</v>
      </c>
      <c r="AL120" s="24">
        <f t="shared" si="85"/>
        <v>-5.5448588483027528E-2</v>
      </c>
      <c r="AM120" s="24">
        <f t="shared" si="85"/>
        <v>-5.2192815799281297E-2</v>
      </c>
      <c r="AN120" s="24">
        <f t="shared" si="85"/>
        <v>-4.9237706355005399E-2</v>
      </c>
      <c r="AO120" s="24">
        <f t="shared" si="85"/>
        <v>-4.6556512037897277E-2</v>
      </c>
      <c r="AP120" s="24" t="str">
        <f t="shared" si="85"/>
        <v/>
      </c>
      <c r="AQ120" s="24" t="str">
        <f t="shared" si="85"/>
        <v/>
      </c>
      <c r="AR120" s="24" t="str">
        <f t="shared" si="85"/>
        <v/>
      </c>
      <c r="AS120" s="24" t="str">
        <f t="shared" si="85"/>
        <v/>
      </c>
      <c r="AT120" s="24" t="str">
        <f t="shared" si="85"/>
        <v/>
      </c>
      <c r="AU120" s="24" t="str">
        <f t="shared" si="85"/>
        <v/>
      </c>
      <c r="AV120" s="24" t="str">
        <f t="shared" si="85"/>
        <v/>
      </c>
      <c r="AW120" s="24" t="str">
        <f>IF(AW$86&gt;=T_5,"",IF($A120&gt;AW$87,"",IF([2]IRTree!AX$12*$Q$75&lt;T_5,AV119+AV$84*h_5-sig_5*SQRT(h_5),AV119+$O$75*h_5-sig_5*SQRT(h_5))))</f>
        <v/>
      </c>
    </row>
    <row r="121" spans="1:49" x14ac:dyDescent="0.2">
      <c r="A121" s="23">
        <f t="shared" si="54"/>
        <v>33</v>
      </c>
      <c r="B121" s="24" t="str">
        <f t="shared" ref="B121:AV121" si="86">IF(B$86&gt;=T_5,"",IF($A121&gt;B$87,"",IF(C$86*$Q$75&lt;T_5,A120+A$84*h_5-sig_5*SQRT(h_5),A120+$O$75*h_5-sig_5*SQRT(h_5))))</f>
        <v/>
      </c>
      <c r="C121" s="24" t="str">
        <f t="shared" si="86"/>
        <v/>
      </c>
      <c r="D121" s="24" t="str">
        <f t="shared" si="86"/>
        <v/>
      </c>
      <c r="E121" s="24" t="str">
        <f t="shared" si="86"/>
        <v/>
      </c>
      <c r="F121" s="24" t="str">
        <f t="shared" si="86"/>
        <v/>
      </c>
      <c r="G121" s="24" t="str">
        <f t="shared" si="86"/>
        <v/>
      </c>
      <c r="H121" s="24" t="str">
        <f t="shared" si="86"/>
        <v/>
      </c>
      <c r="I121" s="24" t="str">
        <f t="shared" si="86"/>
        <v/>
      </c>
      <c r="J121" s="24" t="str">
        <f t="shared" si="86"/>
        <v/>
      </c>
      <c r="K121" s="24" t="str">
        <f t="shared" si="86"/>
        <v/>
      </c>
      <c r="L121" s="24" t="str">
        <f t="shared" si="86"/>
        <v/>
      </c>
      <c r="M121" s="24" t="str">
        <f t="shared" si="86"/>
        <v/>
      </c>
      <c r="N121" s="24" t="str">
        <f t="shared" si="86"/>
        <v/>
      </c>
      <c r="O121" s="24" t="str">
        <f t="shared" si="86"/>
        <v/>
      </c>
      <c r="P121" s="24" t="str">
        <f t="shared" si="86"/>
        <v/>
      </c>
      <c r="Q121" s="24" t="str">
        <f t="shared" si="86"/>
        <v/>
      </c>
      <c r="R121" s="24" t="str">
        <f t="shared" si="86"/>
        <v/>
      </c>
      <c r="S121" s="24" t="str">
        <f t="shared" si="86"/>
        <v/>
      </c>
      <c r="T121" s="24" t="str">
        <f t="shared" si="86"/>
        <v/>
      </c>
      <c r="U121" s="24" t="str">
        <f t="shared" si="86"/>
        <v/>
      </c>
      <c r="V121" s="24" t="str">
        <f t="shared" si="86"/>
        <v/>
      </c>
      <c r="W121" s="24" t="str">
        <f t="shared" si="86"/>
        <v/>
      </c>
      <c r="X121" s="24" t="str">
        <f t="shared" si="86"/>
        <v/>
      </c>
      <c r="Y121" s="24" t="str">
        <f t="shared" si="86"/>
        <v/>
      </c>
      <c r="Z121" s="24" t="str">
        <f t="shared" si="86"/>
        <v/>
      </c>
      <c r="AA121" s="24" t="str">
        <f t="shared" si="86"/>
        <v/>
      </c>
      <c r="AB121" s="24" t="str">
        <f t="shared" si="86"/>
        <v/>
      </c>
      <c r="AC121" s="24" t="str">
        <f t="shared" si="86"/>
        <v/>
      </c>
      <c r="AD121" s="24" t="str">
        <f t="shared" si="86"/>
        <v/>
      </c>
      <c r="AE121" s="24" t="str">
        <f t="shared" si="86"/>
        <v/>
      </c>
      <c r="AF121" s="24" t="str">
        <f t="shared" si="86"/>
        <v/>
      </c>
      <c r="AG121" s="24" t="str">
        <f t="shared" si="86"/>
        <v/>
      </c>
      <c r="AH121" s="24" t="str">
        <f t="shared" si="86"/>
        <v/>
      </c>
      <c r="AI121" s="24">
        <f t="shared" si="86"/>
        <v>-7.4089146614286644E-2</v>
      </c>
      <c r="AJ121" s="24">
        <f t="shared" si="86"/>
        <v>-7.0301996307732248E-2</v>
      </c>
      <c r="AK121" s="24">
        <f t="shared" si="86"/>
        <v>-6.6633613053491178E-2</v>
      </c>
      <c r="AL121" s="24">
        <f t="shared" si="86"/>
        <v>-6.3276006899732506E-2</v>
      </c>
      <c r="AM121" s="24">
        <f t="shared" si="86"/>
        <v>-6.0020234215986276E-2</v>
      </c>
      <c r="AN121" s="24">
        <f t="shared" si="86"/>
        <v>-5.7065124771710378E-2</v>
      </c>
      <c r="AO121" s="24">
        <f t="shared" si="86"/>
        <v>-5.4383930454602221E-2</v>
      </c>
      <c r="AP121" s="24" t="str">
        <f t="shared" si="86"/>
        <v/>
      </c>
      <c r="AQ121" s="24" t="str">
        <f t="shared" si="86"/>
        <v/>
      </c>
      <c r="AR121" s="24" t="str">
        <f t="shared" si="86"/>
        <v/>
      </c>
      <c r="AS121" s="24" t="str">
        <f t="shared" si="86"/>
        <v/>
      </c>
      <c r="AT121" s="24" t="str">
        <f t="shared" si="86"/>
        <v/>
      </c>
      <c r="AU121" s="24" t="str">
        <f t="shared" si="86"/>
        <v/>
      </c>
      <c r="AV121" s="24" t="str">
        <f t="shared" si="86"/>
        <v/>
      </c>
      <c r="AW121" s="24" t="str">
        <f>IF(AW$86&gt;=T_5,"",IF($A121&gt;AW$87,"",IF([2]IRTree!AX$12*$Q$75&lt;T_5,AV120+AV$84*h_5-sig_5*SQRT(h_5),AV120+$O$75*h_5-sig_5*SQRT(h_5))))</f>
        <v/>
      </c>
    </row>
    <row r="122" spans="1:49" x14ac:dyDescent="0.2">
      <c r="A122" s="23">
        <f t="shared" si="54"/>
        <v>34</v>
      </c>
      <c r="B122" s="24" t="str">
        <f t="shared" ref="B122:AV122" si="87">IF(B$86&gt;=T_5,"",IF($A122&gt;B$87,"",IF(C$86*$Q$75&lt;T_5,A121+A$84*h_5-sig_5*SQRT(h_5),A121+$O$75*h_5-sig_5*SQRT(h_5))))</f>
        <v/>
      </c>
      <c r="C122" s="24" t="str">
        <f t="shared" si="87"/>
        <v/>
      </c>
      <c r="D122" s="24" t="str">
        <f t="shared" si="87"/>
        <v/>
      </c>
      <c r="E122" s="24" t="str">
        <f t="shared" si="87"/>
        <v/>
      </c>
      <c r="F122" s="24" t="str">
        <f t="shared" si="87"/>
        <v/>
      </c>
      <c r="G122" s="24" t="str">
        <f t="shared" si="87"/>
        <v/>
      </c>
      <c r="H122" s="24" t="str">
        <f t="shared" si="87"/>
        <v/>
      </c>
      <c r="I122" s="24" t="str">
        <f t="shared" si="87"/>
        <v/>
      </c>
      <c r="J122" s="24" t="str">
        <f t="shared" si="87"/>
        <v/>
      </c>
      <c r="K122" s="24" t="str">
        <f t="shared" si="87"/>
        <v/>
      </c>
      <c r="L122" s="24" t="str">
        <f t="shared" si="87"/>
        <v/>
      </c>
      <c r="M122" s="24" t="str">
        <f t="shared" si="87"/>
        <v/>
      </c>
      <c r="N122" s="24" t="str">
        <f t="shared" si="87"/>
        <v/>
      </c>
      <c r="O122" s="24" t="str">
        <f t="shared" si="87"/>
        <v/>
      </c>
      <c r="P122" s="24" t="str">
        <f t="shared" si="87"/>
        <v/>
      </c>
      <c r="Q122" s="24" t="str">
        <f t="shared" si="87"/>
        <v/>
      </c>
      <c r="R122" s="24" t="str">
        <f t="shared" si="87"/>
        <v/>
      </c>
      <c r="S122" s="24" t="str">
        <f t="shared" si="87"/>
        <v/>
      </c>
      <c r="T122" s="24" t="str">
        <f t="shared" si="87"/>
        <v/>
      </c>
      <c r="U122" s="24" t="str">
        <f t="shared" si="87"/>
        <v/>
      </c>
      <c r="V122" s="24" t="str">
        <f t="shared" si="87"/>
        <v/>
      </c>
      <c r="W122" s="24" t="str">
        <f t="shared" si="87"/>
        <v/>
      </c>
      <c r="X122" s="24" t="str">
        <f t="shared" si="87"/>
        <v/>
      </c>
      <c r="Y122" s="24" t="str">
        <f t="shared" si="87"/>
        <v/>
      </c>
      <c r="Z122" s="24" t="str">
        <f t="shared" si="87"/>
        <v/>
      </c>
      <c r="AA122" s="24" t="str">
        <f t="shared" si="87"/>
        <v/>
      </c>
      <c r="AB122" s="24" t="str">
        <f t="shared" si="87"/>
        <v/>
      </c>
      <c r="AC122" s="24" t="str">
        <f t="shared" si="87"/>
        <v/>
      </c>
      <c r="AD122" s="24" t="str">
        <f t="shared" si="87"/>
        <v/>
      </c>
      <c r="AE122" s="24" t="str">
        <f t="shared" si="87"/>
        <v/>
      </c>
      <c r="AF122" s="24" t="str">
        <f t="shared" si="87"/>
        <v/>
      </c>
      <c r="AG122" s="24" t="str">
        <f t="shared" si="87"/>
        <v/>
      </c>
      <c r="AH122" s="24" t="str">
        <f t="shared" si="87"/>
        <v/>
      </c>
      <c r="AI122" s="24" t="str">
        <f t="shared" si="87"/>
        <v/>
      </c>
      <c r="AJ122" s="24">
        <f t="shared" si="87"/>
        <v>-7.8129414724437227E-2</v>
      </c>
      <c r="AK122" s="24">
        <f t="shared" si="87"/>
        <v>-7.4461031470196157E-2</v>
      </c>
      <c r="AL122" s="24">
        <f t="shared" si="87"/>
        <v>-7.1103425316437485E-2</v>
      </c>
      <c r="AM122" s="24">
        <f t="shared" si="87"/>
        <v>-6.7847652632691255E-2</v>
      </c>
      <c r="AN122" s="24">
        <f t="shared" si="87"/>
        <v>-6.4892543188415364E-2</v>
      </c>
      <c r="AO122" s="24">
        <f t="shared" si="87"/>
        <v>-6.22113488713072E-2</v>
      </c>
      <c r="AP122" s="24" t="str">
        <f t="shared" si="87"/>
        <v/>
      </c>
      <c r="AQ122" s="24" t="str">
        <f t="shared" si="87"/>
        <v/>
      </c>
      <c r="AR122" s="24" t="str">
        <f t="shared" si="87"/>
        <v/>
      </c>
      <c r="AS122" s="24" t="str">
        <f t="shared" si="87"/>
        <v/>
      </c>
      <c r="AT122" s="24" t="str">
        <f t="shared" si="87"/>
        <v/>
      </c>
      <c r="AU122" s="24" t="str">
        <f t="shared" si="87"/>
        <v/>
      </c>
      <c r="AV122" s="24" t="str">
        <f t="shared" si="87"/>
        <v/>
      </c>
      <c r="AW122" s="24" t="str">
        <f>IF(AW$86&gt;=T_5,"",IF($A122&gt;AW$87,"",IF([2]IRTree!AX$12*$Q$75&lt;T_5,AV121+AV$84*h_5-sig_5*SQRT(h_5),AV121+$O$75*h_5-sig_5*SQRT(h_5))))</f>
        <v/>
      </c>
    </row>
    <row r="123" spans="1:49" x14ac:dyDescent="0.2">
      <c r="A123" s="23">
        <f t="shared" si="54"/>
        <v>35</v>
      </c>
      <c r="B123" s="24" t="str">
        <f t="shared" ref="B123:AV123" si="88">IF(B$86&gt;=T_5,"",IF($A123&gt;B$87,"",IF(C$86*$Q$75&lt;T_5,A122+A$84*h_5-sig_5*SQRT(h_5),A122+$O$75*h_5-sig_5*SQRT(h_5))))</f>
        <v/>
      </c>
      <c r="C123" s="24" t="str">
        <f t="shared" si="88"/>
        <v/>
      </c>
      <c r="D123" s="24" t="str">
        <f t="shared" si="88"/>
        <v/>
      </c>
      <c r="E123" s="24" t="str">
        <f t="shared" si="88"/>
        <v/>
      </c>
      <c r="F123" s="24" t="str">
        <f t="shared" si="88"/>
        <v/>
      </c>
      <c r="G123" s="24" t="str">
        <f t="shared" si="88"/>
        <v/>
      </c>
      <c r="H123" s="24" t="str">
        <f t="shared" si="88"/>
        <v/>
      </c>
      <c r="I123" s="24" t="str">
        <f t="shared" si="88"/>
        <v/>
      </c>
      <c r="J123" s="24" t="str">
        <f t="shared" si="88"/>
        <v/>
      </c>
      <c r="K123" s="24" t="str">
        <f t="shared" si="88"/>
        <v/>
      </c>
      <c r="L123" s="24" t="str">
        <f t="shared" si="88"/>
        <v/>
      </c>
      <c r="M123" s="24" t="str">
        <f t="shared" si="88"/>
        <v/>
      </c>
      <c r="N123" s="24" t="str">
        <f t="shared" si="88"/>
        <v/>
      </c>
      <c r="O123" s="24" t="str">
        <f t="shared" si="88"/>
        <v/>
      </c>
      <c r="P123" s="24" t="str">
        <f t="shared" si="88"/>
        <v/>
      </c>
      <c r="Q123" s="24" t="str">
        <f t="shared" si="88"/>
        <v/>
      </c>
      <c r="R123" s="24" t="str">
        <f t="shared" si="88"/>
        <v/>
      </c>
      <c r="S123" s="24" t="str">
        <f t="shared" si="88"/>
        <v/>
      </c>
      <c r="T123" s="24" t="str">
        <f t="shared" si="88"/>
        <v/>
      </c>
      <c r="U123" s="24" t="str">
        <f t="shared" si="88"/>
        <v/>
      </c>
      <c r="V123" s="24" t="str">
        <f t="shared" si="88"/>
        <v/>
      </c>
      <c r="W123" s="24" t="str">
        <f t="shared" si="88"/>
        <v/>
      </c>
      <c r="X123" s="24" t="str">
        <f t="shared" si="88"/>
        <v/>
      </c>
      <c r="Y123" s="24" t="str">
        <f t="shared" si="88"/>
        <v/>
      </c>
      <c r="Z123" s="24" t="str">
        <f t="shared" si="88"/>
        <v/>
      </c>
      <c r="AA123" s="24" t="str">
        <f t="shared" si="88"/>
        <v/>
      </c>
      <c r="AB123" s="24" t="str">
        <f t="shared" si="88"/>
        <v/>
      </c>
      <c r="AC123" s="24" t="str">
        <f t="shared" si="88"/>
        <v/>
      </c>
      <c r="AD123" s="24" t="str">
        <f t="shared" si="88"/>
        <v/>
      </c>
      <c r="AE123" s="24" t="str">
        <f t="shared" si="88"/>
        <v/>
      </c>
      <c r="AF123" s="24" t="str">
        <f t="shared" si="88"/>
        <v/>
      </c>
      <c r="AG123" s="24" t="str">
        <f t="shared" si="88"/>
        <v/>
      </c>
      <c r="AH123" s="24" t="str">
        <f t="shared" si="88"/>
        <v/>
      </c>
      <c r="AI123" s="24" t="str">
        <f t="shared" si="88"/>
        <v/>
      </c>
      <c r="AJ123" s="24" t="str">
        <f t="shared" si="88"/>
        <v/>
      </c>
      <c r="AK123" s="24">
        <f t="shared" si="88"/>
        <v>-8.2288449886901135E-2</v>
      </c>
      <c r="AL123" s="24">
        <f t="shared" si="88"/>
        <v>-7.8930843733142464E-2</v>
      </c>
      <c r="AM123" s="24">
        <f t="shared" si="88"/>
        <v>-7.5675071049396234E-2</v>
      </c>
      <c r="AN123" s="24">
        <f t="shared" si="88"/>
        <v>-7.2719961605120342E-2</v>
      </c>
      <c r="AO123" s="24">
        <f t="shared" si="88"/>
        <v>-7.0038767288012185E-2</v>
      </c>
      <c r="AP123" s="24" t="str">
        <f t="shared" si="88"/>
        <v/>
      </c>
      <c r="AQ123" s="24" t="str">
        <f t="shared" si="88"/>
        <v/>
      </c>
      <c r="AR123" s="24" t="str">
        <f t="shared" si="88"/>
        <v/>
      </c>
      <c r="AS123" s="24" t="str">
        <f t="shared" si="88"/>
        <v/>
      </c>
      <c r="AT123" s="24" t="str">
        <f t="shared" si="88"/>
        <v/>
      </c>
      <c r="AU123" s="24" t="str">
        <f t="shared" si="88"/>
        <v/>
      </c>
      <c r="AV123" s="24" t="str">
        <f t="shared" si="88"/>
        <v/>
      </c>
      <c r="AW123" s="24" t="str">
        <f>IF(AW$86&gt;=T_5,"",IF($A123&gt;AW$87,"",IF([2]IRTree!AX$12*$Q$75&lt;T_5,AV122+AV$84*h_5-sig_5*SQRT(h_5),AV122+$O$75*h_5-sig_5*SQRT(h_5))))</f>
        <v/>
      </c>
    </row>
    <row r="124" spans="1:49" x14ac:dyDescent="0.2">
      <c r="A124" s="23">
        <f t="shared" si="54"/>
        <v>36</v>
      </c>
      <c r="B124" s="24" t="str">
        <f t="shared" ref="B124:AV124" si="89">IF(B$86&gt;=T_5,"",IF($A124&gt;B$87,"",IF(C$86*$Q$75&lt;T_5,A123+A$84*h_5-sig_5*SQRT(h_5),A123+$O$75*h_5-sig_5*SQRT(h_5))))</f>
        <v/>
      </c>
      <c r="C124" s="24" t="str">
        <f t="shared" si="89"/>
        <v/>
      </c>
      <c r="D124" s="24" t="str">
        <f t="shared" si="89"/>
        <v/>
      </c>
      <c r="E124" s="24" t="str">
        <f t="shared" si="89"/>
        <v/>
      </c>
      <c r="F124" s="24" t="str">
        <f t="shared" si="89"/>
        <v/>
      </c>
      <c r="G124" s="24" t="str">
        <f t="shared" si="89"/>
        <v/>
      </c>
      <c r="H124" s="24" t="str">
        <f t="shared" si="89"/>
        <v/>
      </c>
      <c r="I124" s="24" t="str">
        <f t="shared" si="89"/>
        <v/>
      </c>
      <c r="J124" s="24" t="str">
        <f t="shared" si="89"/>
        <v/>
      </c>
      <c r="K124" s="24" t="str">
        <f t="shared" si="89"/>
        <v/>
      </c>
      <c r="L124" s="24" t="str">
        <f t="shared" si="89"/>
        <v/>
      </c>
      <c r="M124" s="24" t="str">
        <f t="shared" si="89"/>
        <v/>
      </c>
      <c r="N124" s="24" t="str">
        <f t="shared" si="89"/>
        <v/>
      </c>
      <c r="O124" s="24" t="str">
        <f t="shared" si="89"/>
        <v/>
      </c>
      <c r="P124" s="24" t="str">
        <f t="shared" si="89"/>
        <v/>
      </c>
      <c r="Q124" s="24" t="str">
        <f t="shared" si="89"/>
        <v/>
      </c>
      <c r="R124" s="24" t="str">
        <f t="shared" si="89"/>
        <v/>
      </c>
      <c r="S124" s="24" t="str">
        <f t="shared" si="89"/>
        <v/>
      </c>
      <c r="T124" s="24" t="str">
        <f t="shared" si="89"/>
        <v/>
      </c>
      <c r="U124" s="24" t="str">
        <f t="shared" si="89"/>
        <v/>
      </c>
      <c r="V124" s="24" t="str">
        <f t="shared" si="89"/>
        <v/>
      </c>
      <c r="W124" s="24" t="str">
        <f t="shared" si="89"/>
        <v/>
      </c>
      <c r="X124" s="24" t="str">
        <f t="shared" si="89"/>
        <v/>
      </c>
      <c r="Y124" s="24" t="str">
        <f t="shared" si="89"/>
        <v/>
      </c>
      <c r="Z124" s="24" t="str">
        <f t="shared" si="89"/>
        <v/>
      </c>
      <c r="AA124" s="24" t="str">
        <f t="shared" si="89"/>
        <v/>
      </c>
      <c r="AB124" s="24" t="str">
        <f t="shared" si="89"/>
        <v/>
      </c>
      <c r="AC124" s="24" t="str">
        <f t="shared" si="89"/>
        <v/>
      </c>
      <c r="AD124" s="24" t="str">
        <f t="shared" si="89"/>
        <v/>
      </c>
      <c r="AE124" s="24" t="str">
        <f t="shared" si="89"/>
        <v/>
      </c>
      <c r="AF124" s="24" t="str">
        <f t="shared" si="89"/>
        <v/>
      </c>
      <c r="AG124" s="24" t="str">
        <f t="shared" si="89"/>
        <v/>
      </c>
      <c r="AH124" s="24" t="str">
        <f t="shared" si="89"/>
        <v/>
      </c>
      <c r="AI124" s="24" t="str">
        <f t="shared" si="89"/>
        <v/>
      </c>
      <c r="AJ124" s="24" t="str">
        <f t="shared" si="89"/>
        <v/>
      </c>
      <c r="AK124" s="24" t="str">
        <f t="shared" si="89"/>
        <v/>
      </c>
      <c r="AL124" s="24">
        <f t="shared" si="89"/>
        <v>-8.6758262149847443E-2</v>
      </c>
      <c r="AM124" s="24">
        <f t="shared" si="89"/>
        <v>-8.3502489466101212E-2</v>
      </c>
      <c r="AN124" s="24">
        <f t="shared" si="89"/>
        <v>-8.0547380021825321E-2</v>
      </c>
      <c r="AO124" s="24">
        <f t="shared" si="89"/>
        <v>-7.7866185704717164E-2</v>
      </c>
      <c r="AP124" s="24" t="str">
        <f t="shared" si="89"/>
        <v/>
      </c>
      <c r="AQ124" s="24" t="str">
        <f t="shared" si="89"/>
        <v/>
      </c>
      <c r="AR124" s="24" t="str">
        <f t="shared" si="89"/>
        <v/>
      </c>
      <c r="AS124" s="24" t="str">
        <f t="shared" si="89"/>
        <v/>
      </c>
      <c r="AT124" s="24" t="str">
        <f t="shared" si="89"/>
        <v/>
      </c>
      <c r="AU124" s="24" t="str">
        <f t="shared" si="89"/>
        <v/>
      </c>
      <c r="AV124" s="24" t="str">
        <f t="shared" si="89"/>
        <v/>
      </c>
      <c r="AW124" s="24" t="str">
        <f>IF(AW$86&gt;=T_5,"",IF($A124&gt;AW$87,"",IF([2]IRTree!AX$12*$Q$75&lt;T_5,AV123+AV$84*h_5-sig_5*SQRT(h_5),AV123+$O$75*h_5-sig_5*SQRT(h_5))))</f>
        <v/>
      </c>
    </row>
    <row r="125" spans="1:49" x14ac:dyDescent="0.2">
      <c r="A125" s="23">
        <f t="shared" si="54"/>
        <v>37</v>
      </c>
      <c r="B125" s="24" t="str">
        <f t="shared" ref="B125:AP125" si="90">IF(B$86&gt;=T_5,"",IF($A125&gt;B$87,"",IF(C$86*$Q$75&lt;T_5,A124+A$84*h_5-sig_5*SQRT(h_5),A124+$O$75*h_5-sig_5*SQRT(h_5))))</f>
        <v/>
      </c>
      <c r="C125" s="24" t="str">
        <f t="shared" si="90"/>
        <v/>
      </c>
      <c r="D125" s="24" t="str">
        <f t="shared" si="90"/>
        <v/>
      </c>
      <c r="E125" s="24" t="str">
        <f t="shared" si="90"/>
        <v/>
      </c>
      <c r="F125" s="24" t="str">
        <f t="shared" si="90"/>
        <v/>
      </c>
      <c r="G125" s="24" t="str">
        <f t="shared" si="90"/>
        <v/>
      </c>
      <c r="H125" s="24" t="str">
        <f t="shared" si="90"/>
        <v/>
      </c>
      <c r="I125" s="24" t="str">
        <f t="shared" si="90"/>
        <v/>
      </c>
      <c r="J125" s="24" t="str">
        <f t="shared" si="90"/>
        <v/>
      </c>
      <c r="K125" s="24" t="str">
        <f t="shared" si="90"/>
        <v/>
      </c>
      <c r="L125" s="24" t="str">
        <f t="shared" si="90"/>
        <v/>
      </c>
      <c r="M125" s="24" t="str">
        <f t="shared" si="90"/>
        <v/>
      </c>
      <c r="N125" s="24" t="str">
        <f t="shared" si="90"/>
        <v/>
      </c>
      <c r="O125" s="24" t="str">
        <f t="shared" si="90"/>
        <v/>
      </c>
      <c r="P125" s="24" t="str">
        <f t="shared" si="90"/>
        <v/>
      </c>
      <c r="Q125" s="24" t="str">
        <f t="shared" si="90"/>
        <v/>
      </c>
      <c r="R125" s="24" t="str">
        <f t="shared" si="90"/>
        <v/>
      </c>
      <c r="S125" s="24" t="str">
        <f t="shared" si="90"/>
        <v/>
      </c>
      <c r="T125" s="24" t="str">
        <f t="shared" si="90"/>
        <v/>
      </c>
      <c r="U125" s="24" t="str">
        <f t="shared" si="90"/>
        <v/>
      </c>
      <c r="V125" s="24" t="str">
        <f t="shared" si="90"/>
        <v/>
      </c>
      <c r="W125" s="24" t="str">
        <f t="shared" si="90"/>
        <v/>
      </c>
      <c r="X125" s="24" t="str">
        <f t="shared" si="90"/>
        <v/>
      </c>
      <c r="Y125" s="24" t="str">
        <f t="shared" si="90"/>
        <v/>
      </c>
      <c r="Z125" s="24" t="str">
        <f t="shared" si="90"/>
        <v/>
      </c>
      <c r="AA125" s="24" t="str">
        <f t="shared" si="90"/>
        <v/>
      </c>
      <c r="AB125" s="24" t="str">
        <f t="shared" si="90"/>
        <v/>
      </c>
      <c r="AC125" s="24" t="str">
        <f t="shared" si="90"/>
        <v/>
      </c>
      <c r="AD125" s="24" t="str">
        <f t="shared" si="90"/>
        <v/>
      </c>
      <c r="AE125" s="24" t="str">
        <f t="shared" si="90"/>
        <v/>
      </c>
      <c r="AF125" s="24" t="str">
        <f t="shared" si="90"/>
        <v/>
      </c>
      <c r="AG125" s="24" t="str">
        <f t="shared" si="90"/>
        <v/>
      </c>
      <c r="AH125" s="24" t="str">
        <f t="shared" si="90"/>
        <v/>
      </c>
      <c r="AI125" s="24" t="str">
        <f t="shared" si="90"/>
        <v/>
      </c>
      <c r="AJ125" s="24" t="str">
        <f t="shared" si="90"/>
        <v/>
      </c>
      <c r="AK125" s="24" t="str">
        <f t="shared" si="90"/>
        <v/>
      </c>
      <c r="AL125" s="24" t="str">
        <f t="shared" si="90"/>
        <v/>
      </c>
      <c r="AM125" s="24">
        <f t="shared" si="90"/>
        <v>-9.1329907882806191E-2</v>
      </c>
      <c r="AN125" s="24">
        <f t="shared" si="90"/>
        <v>-8.83747984385303E-2</v>
      </c>
      <c r="AO125" s="24">
        <f t="shared" si="90"/>
        <v>-8.5693604121422143E-2</v>
      </c>
      <c r="AP125" s="24" t="str">
        <f t="shared" si="90"/>
        <v/>
      </c>
      <c r="AQ125" s="24"/>
      <c r="AR125" s="24"/>
      <c r="AS125" s="24"/>
      <c r="AT125" s="24"/>
      <c r="AU125" s="24"/>
      <c r="AV125" s="24"/>
      <c r="AW125" s="24"/>
    </row>
    <row r="126" spans="1:49" x14ac:dyDescent="0.2">
      <c r="A126" s="23">
        <f t="shared" si="54"/>
        <v>38</v>
      </c>
      <c r="B126" s="24" t="str">
        <f t="shared" ref="B126:AP126" si="91">IF(B$86&gt;=T_5,"",IF($A126&gt;B$87,"",IF(C$86*$Q$75&lt;T_5,A125+A$84*h_5-sig_5*SQRT(h_5),A125+$O$75*h_5-sig_5*SQRT(h_5))))</f>
        <v/>
      </c>
      <c r="C126" s="24" t="str">
        <f t="shared" si="91"/>
        <v/>
      </c>
      <c r="D126" s="24" t="str">
        <f t="shared" si="91"/>
        <v/>
      </c>
      <c r="E126" s="24" t="str">
        <f t="shared" si="91"/>
        <v/>
      </c>
      <c r="F126" s="24" t="str">
        <f t="shared" si="91"/>
        <v/>
      </c>
      <c r="G126" s="24" t="str">
        <f t="shared" si="91"/>
        <v/>
      </c>
      <c r="H126" s="24" t="str">
        <f t="shared" si="91"/>
        <v/>
      </c>
      <c r="I126" s="24" t="str">
        <f t="shared" si="91"/>
        <v/>
      </c>
      <c r="J126" s="24" t="str">
        <f t="shared" si="91"/>
        <v/>
      </c>
      <c r="K126" s="24" t="str">
        <f t="shared" si="91"/>
        <v/>
      </c>
      <c r="L126" s="24" t="str">
        <f t="shared" si="91"/>
        <v/>
      </c>
      <c r="M126" s="24" t="str">
        <f t="shared" si="91"/>
        <v/>
      </c>
      <c r="N126" s="24" t="str">
        <f t="shared" si="91"/>
        <v/>
      </c>
      <c r="O126" s="24" t="str">
        <f t="shared" si="91"/>
        <v/>
      </c>
      <c r="P126" s="24" t="str">
        <f t="shared" si="91"/>
        <v/>
      </c>
      <c r="Q126" s="24" t="str">
        <f t="shared" si="91"/>
        <v/>
      </c>
      <c r="R126" s="24" t="str">
        <f t="shared" si="91"/>
        <v/>
      </c>
      <c r="S126" s="24" t="str">
        <f t="shared" si="91"/>
        <v/>
      </c>
      <c r="T126" s="24" t="str">
        <f t="shared" si="91"/>
        <v/>
      </c>
      <c r="U126" s="24" t="str">
        <f t="shared" si="91"/>
        <v/>
      </c>
      <c r="V126" s="24" t="str">
        <f t="shared" si="91"/>
        <v/>
      </c>
      <c r="W126" s="24" t="str">
        <f t="shared" si="91"/>
        <v/>
      </c>
      <c r="X126" s="24" t="str">
        <f t="shared" si="91"/>
        <v/>
      </c>
      <c r="Y126" s="24" t="str">
        <f t="shared" si="91"/>
        <v/>
      </c>
      <c r="Z126" s="24" t="str">
        <f t="shared" si="91"/>
        <v/>
      </c>
      <c r="AA126" s="24" t="str">
        <f t="shared" si="91"/>
        <v/>
      </c>
      <c r="AB126" s="24" t="str">
        <f t="shared" si="91"/>
        <v/>
      </c>
      <c r="AC126" s="24" t="str">
        <f t="shared" si="91"/>
        <v/>
      </c>
      <c r="AD126" s="24" t="str">
        <f t="shared" si="91"/>
        <v/>
      </c>
      <c r="AE126" s="24" t="str">
        <f t="shared" si="91"/>
        <v/>
      </c>
      <c r="AF126" s="24" t="str">
        <f t="shared" si="91"/>
        <v/>
      </c>
      <c r="AG126" s="24" t="str">
        <f t="shared" si="91"/>
        <v/>
      </c>
      <c r="AH126" s="24" t="str">
        <f t="shared" si="91"/>
        <v/>
      </c>
      <c r="AI126" s="24" t="str">
        <f t="shared" si="91"/>
        <v/>
      </c>
      <c r="AJ126" s="24" t="str">
        <f t="shared" si="91"/>
        <v/>
      </c>
      <c r="AK126" s="24" t="str">
        <f t="shared" si="91"/>
        <v/>
      </c>
      <c r="AL126" s="24" t="str">
        <f t="shared" si="91"/>
        <v/>
      </c>
      <c r="AM126" s="24" t="str">
        <f t="shared" si="91"/>
        <v/>
      </c>
      <c r="AN126" s="24">
        <f t="shared" si="91"/>
        <v>-9.6202216855235279E-2</v>
      </c>
      <c r="AO126" s="24">
        <f t="shared" si="91"/>
        <v>-9.3521022538127122E-2</v>
      </c>
      <c r="AP126" s="24" t="str">
        <f t="shared" si="91"/>
        <v/>
      </c>
      <c r="AQ126" s="24"/>
      <c r="AR126" s="24"/>
      <c r="AS126" s="24"/>
      <c r="AT126" s="24"/>
      <c r="AU126" s="24"/>
      <c r="AV126" s="24"/>
      <c r="AW126" s="24"/>
    </row>
    <row r="127" spans="1:49" x14ac:dyDescent="0.2">
      <c r="A127" s="23">
        <f t="shared" si="54"/>
        <v>39</v>
      </c>
      <c r="B127" s="24" t="str">
        <f t="shared" ref="B127:AP127" si="92">IF(B$86&gt;=T_5,"",IF($A127&gt;B$87,"",IF(C$86*$Q$75&lt;T_5,A126+A$84*h_5-sig_5*SQRT(h_5),A126+$O$75*h_5-sig_5*SQRT(h_5))))</f>
        <v/>
      </c>
      <c r="C127" s="24" t="str">
        <f t="shared" si="92"/>
        <v/>
      </c>
      <c r="D127" s="24" t="str">
        <f t="shared" si="92"/>
        <v/>
      </c>
      <c r="E127" s="24" t="str">
        <f t="shared" si="92"/>
        <v/>
      </c>
      <c r="F127" s="24" t="str">
        <f t="shared" si="92"/>
        <v/>
      </c>
      <c r="G127" s="24" t="str">
        <f t="shared" si="92"/>
        <v/>
      </c>
      <c r="H127" s="24" t="str">
        <f t="shared" si="92"/>
        <v/>
      </c>
      <c r="I127" s="24" t="str">
        <f t="shared" si="92"/>
        <v/>
      </c>
      <c r="J127" s="24" t="str">
        <f t="shared" si="92"/>
        <v/>
      </c>
      <c r="K127" s="24" t="str">
        <f t="shared" si="92"/>
        <v/>
      </c>
      <c r="L127" s="24" t="str">
        <f t="shared" si="92"/>
        <v/>
      </c>
      <c r="M127" s="24" t="str">
        <f t="shared" si="92"/>
        <v/>
      </c>
      <c r="N127" s="24" t="str">
        <f t="shared" si="92"/>
        <v/>
      </c>
      <c r="O127" s="24" t="str">
        <f t="shared" si="92"/>
        <v/>
      </c>
      <c r="P127" s="24" t="str">
        <f t="shared" si="92"/>
        <v/>
      </c>
      <c r="Q127" s="24" t="str">
        <f t="shared" si="92"/>
        <v/>
      </c>
      <c r="R127" s="24" t="str">
        <f t="shared" si="92"/>
        <v/>
      </c>
      <c r="S127" s="24" t="str">
        <f t="shared" si="92"/>
        <v/>
      </c>
      <c r="T127" s="24" t="str">
        <f t="shared" si="92"/>
        <v/>
      </c>
      <c r="U127" s="24" t="str">
        <f t="shared" si="92"/>
        <v/>
      </c>
      <c r="V127" s="24" t="str">
        <f t="shared" si="92"/>
        <v/>
      </c>
      <c r="W127" s="24" t="str">
        <f t="shared" si="92"/>
        <v/>
      </c>
      <c r="X127" s="24" t="str">
        <f t="shared" si="92"/>
        <v/>
      </c>
      <c r="Y127" s="24" t="str">
        <f t="shared" si="92"/>
        <v/>
      </c>
      <c r="Z127" s="24" t="str">
        <f t="shared" si="92"/>
        <v/>
      </c>
      <c r="AA127" s="24" t="str">
        <f t="shared" si="92"/>
        <v/>
      </c>
      <c r="AB127" s="24" t="str">
        <f t="shared" si="92"/>
        <v/>
      </c>
      <c r="AC127" s="24" t="str">
        <f t="shared" si="92"/>
        <v/>
      </c>
      <c r="AD127" s="24" t="str">
        <f t="shared" si="92"/>
        <v/>
      </c>
      <c r="AE127" s="24" t="str">
        <f t="shared" si="92"/>
        <v/>
      </c>
      <c r="AF127" s="24" t="str">
        <f t="shared" si="92"/>
        <v/>
      </c>
      <c r="AG127" s="24" t="str">
        <f t="shared" si="92"/>
        <v/>
      </c>
      <c r="AH127" s="24" t="str">
        <f t="shared" si="92"/>
        <v/>
      </c>
      <c r="AI127" s="24" t="str">
        <f t="shared" si="92"/>
        <v/>
      </c>
      <c r="AJ127" s="24" t="str">
        <f t="shared" si="92"/>
        <v/>
      </c>
      <c r="AK127" s="24" t="str">
        <f t="shared" si="92"/>
        <v/>
      </c>
      <c r="AL127" s="24" t="str">
        <f t="shared" si="92"/>
        <v/>
      </c>
      <c r="AM127" s="24" t="str">
        <f t="shared" si="92"/>
        <v/>
      </c>
      <c r="AN127" s="24" t="str">
        <f t="shared" si="92"/>
        <v/>
      </c>
      <c r="AO127" s="24">
        <f t="shared" si="92"/>
        <v>-0.1013484409548321</v>
      </c>
      <c r="AP127" s="24" t="str">
        <f t="shared" si="92"/>
        <v/>
      </c>
      <c r="AQ127" s="24"/>
      <c r="AR127" s="24"/>
      <c r="AS127" s="24"/>
      <c r="AT127" s="24"/>
      <c r="AU127" s="24"/>
      <c r="AV127" s="24"/>
      <c r="AW127" s="24"/>
    </row>
    <row r="128" spans="1:49" x14ac:dyDescent="0.2">
      <c r="A128" s="23">
        <f t="shared" si="54"/>
        <v>40</v>
      </c>
      <c r="B128" s="24" t="str">
        <f t="shared" ref="B128:AP128" si="93">IF(B$86&gt;=T_5,"",IF($A128&gt;B$87,"",IF(C$86*$Q$75&lt;T_5,A127+A$84*h_5-sig_5*SQRT(h_5),A127+$O$75*h_5-sig_5*SQRT(h_5))))</f>
        <v/>
      </c>
      <c r="C128" s="24" t="str">
        <f t="shared" si="93"/>
        <v/>
      </c>
      <c r="D128" s="24" t="str">
        <f t="shared" si="93"/>
        <v/>
      </c>
      <c r="E128" s="24" t="str">
        <f t="shared" si="93"/>
        <v/>
      </c>
      <c r="F128" s="24" t="str">
        <f t="shared" si="93"/>
        <v/>
      </c>
      <c r="G128" s="24" t="str">
        <f t="shared" si="93"/>
        <v/>
      </c>
      <c r="H128" s="24" t="str">
        <f t="shared" si="93"/>
        <v/>
      </c>
      <c r="I128" s="24" t="str">
        <f t="shared" si="93"/>
        <v/>
      </c>
      <c r="J128" s="24" t="str">
        <f t="shared" si="93"/>
        <v/>
      </c>
      <c r="K128" s="24" t="str">
        <f t="shared" si="93"/>
        <v/>
      </c>
      <c r="L128" s="24" t="str">
        <f t="shared" si="93"/>
        <v/>
      </c>
      <c r="M128" s="24" t="str">
        <f t="shared" si="93"/>
        <v/>
      </c>
      <c r="N128" s="24" t="str">
        <f t="shared" si="93"/>
        <v/>
      </c>
      <c r="O128" s="24" t="str">
        <f t="shared" si="93"/>
        <v/>
      </c>
      <c r="P128" s="24" t="str">
        <f t="shared" si="93"/>
        <v/>
      </c>
      <c r="Q128" s="24" t="str">
        <f t="shared" si="93"/>
        <v/>
      </c>
      <c r="R128" s="24" t="str">
        <f t="shared" si="93"/>
        <v/>
      </c>
      <c r="S128" s="24" t="str">
        <f t="shared" si="93"/>
        <v/>
      </c>
      <c r="T128" s="24" t="str">
        <f t="shared" si="93"/>
        <v/>
      </c>
      <c r="U128" s="24" t="str">
        <f t="shared" si="93"/>
        <v/>
      </c>
      <c r="V128" s="24" t="str">
        <f t="shared" si="93"/>
        <v/>
      </c>
      <c r="W128" s="24" t="str">
        <f t="shared" si="93"/>
        <v/>
      </c>
      <c r="X128" s="24" t="str">
        <f t="shared" si="93"/>
        <v/>
      </c>
      <c r="Y128" s="24" t="str">
        <f t="shared" si="93"/>
        <v/>
      </c>
      <c r="Z128" s="24" t="str">
        <f t="shared" si="93"/>
        <v/>
      </c>
      <c r="AA128" s="24" t="str">
        <f t="shared" si="93"/>
        <v/>
      </c>
      <c r="AB128" s="24" t="str">
        <f t="shared" si="93"/>
        <v/>
      </c>
      <c r="AC128" s="24" t="str">
        <f t="shared" si="93"/>
        <v/>
      </c>
      <c r="AD128" s="24" t="str">
        <f t="shared" si="93"/>
        <v/>
      </c>
      <c r="AE128" s="24" t="str">
        <f t="shared" si="93"/>
        <v/>
      </c>
      <c r="AF128" s="24" t="str">
        <f t="shared" si="93"/>
        <v/>
      </c>
      <c r="AG128" s="24" t="str">
        <f t="shared" si="93"/>
        <v/>
      </c>
      <c r="AH128" s="24" t="str">
        <f t="shared" si="93"/>
        <v/>
      </c>
      <c r="AI128" s="24" t="str">
        <f t="shared" si="93"/>
        <v/>
      </c>
      <c r="AJ128" s="24" t="str">
        <f t="shared" si="93"/>
        <v/>
      </c>
      <c r="AK128" s="24" t="str">
        <f t="shared" si="93"/>
        <v/>
      </c>
      <c r="AL128" s="24" t="str">
        <f t="shared" si="93"/>
        <v/>
      </c>
      <c r="AM128" s="24" t="str">
        <f t="shared" si="93"/>
        <v/>
      </c>
      <c r="AN128" s="24" t="str">
        <f t="shared" si="93"/>
        <v/>
      </c>
      <c r="AO128" s="24" t="str">
        <f t="shared" si="93"/>
        <v/>
      </c>
      <c r="AP128" s="24" t="str">
        <f t="shared" si="93"/>
        <v/>
      </c>
      <c r="AQ128" s="24"/>
      <c r="AR128" s="24"/>
      <c r="AS128" s="24"/>
      <c r="AT128" s="24"/>
      <c r="AU128" s="24"/>
      <c r="AV128" s="24"/>
      <c r="AW128" s="24"/>
    </row>
    <row r="129" spans="1:49" x14ac:dyDescent="0.2">
      <c r="AQ129" s="24"/>
      <c r="AR129" s="24"/>
      <c r="AS129" s="24"/>
      <c r="AT129" s="24"/>
      <c r="AU129" s="24"/>
      <c r="AV129" s="24"/>
      <c r="AW129" s="24"/>
    </row>
    <row r="130" spans="1:49" x14ac:dyDescent="0.2">
      <c r="A130" s="50" t="s">
        <v>48</v>
      </c>
      <c r="B130" s="50"/>
      <c r="C130" s="50"/>
      <c r="AQ130" s="24"/>
      <c r="AR130" s="24"/>
      <c r="AS130" s="24"/>
      <c r="AT130" s="24"/>
      <c r="AU130" s="24"/>
      <c r="AV130" s="24"/>
      <c r="AW130" s="24"/>
    </row>
    <row r="131" spans="1:49" x14ac:dyDescent="0.2">
      <c r="A131" s="34" t="s">
        <v>10</v>
      </c>
      <c r="B131" s="63">
        <f t="shared" ref="B131:AP131" si="94">B132*h_5</f>
        <v>0</v>
      </c>
      <c r="C131" s="34">
        <f t="shared" si="94"/>
        <v>0.25</v>
      </c>
      <c r="D131" s="34">
        <f t="shared" si="94"/>
        <v>0.5</v>
      </c>
      <c r="E131" s="34">
        <f t="shared" si="94"/>
        <v>0.75</v>
      </c>
      <c r="F131" s="34">
        <f t="shared" si="94"/>
        <v>1</v>
      </c>
      <c r="G131" s="34">
        <f t="shared" si="94"/>
        <v>1.25</v>
      </c>
      <c r="H131" s="34">
        <f t="shared" si="94"/>
        <v>1.5</v>
      </c>
      <c r="I131" s="34">
        <f t="shared" si="94"/>
        <v>1.75</v>
      </c>
      <c r="J131" s="34">
        <f t="shared" si="94"/>
        <v>2</v>
      </c>
      <c r="K131" s="34">
        <f t="shared" si="94"/>
        <v>2.25</v>
      </c>
      <c r="L131" s="34">
        <f t="shared" si="94"/>
        <v>2.5</v>
      </c>
      <c r="M131" s="34">
        <f t="shared" si="94"/>
        <v>2.75</v>
      </c>
      <c r="N131" s="34">
        <f t="shared" si="94"/>
        <v>3</v>
      </c>
      <c r="O131" s="34">
        <f t="shared" si="94"/>
        <v>3.25</v>
      </c>
      <c r="P131" s="34">
        <f t="shared" si="94"/>
        <v>3.5</v>
      </c>
      <c r="Q131" s="34">
        <f t="shared" si="94"/>
        <v>3.75</v>
      </c>
      <c r="R131" s="34">
        <f t="shared" si="94"/>
        <v>4</v>
      </c>
      <c r="S131" s="34">
        <f t="shared" si="94"/>
        <v>4.25</v>
      </c>
      <c r="T131" s="34">
        <f t="shared" si="94"/>
        <v>4.5</v>
      </c>
      <c r="U131" s="34">
        <f t="shared" si="94"/>
        <v>4.75</v>
      </c>
      <c r="V131" s="34">
        <f t="shared" si="94"/>
        <v>5</v>
      </c>
      <c r="W131" s="34">
        <f t="shared" si="94"/>
        <v>5.25</v>
      </c>
      <c r="X131" s="34">
        <f t="shared" si="94"/>
        <v>5.5</v>
      </c>
      <c r="Y131" s="34">
        <f t="shared" si="94"/>
        <v>5.75</v>
      </c>
      <c r="Z131" s="34">
        <f t="shared" si="94"/>
        <v>6</v>
      </c>
      <c r="AA131" s="34">
        <f t="shared" si="94"/>
        <v>6.25</v>
      </c>
      <c r="AB131" s="34">
        <f t="shared" si="94"/>
        <v>6.5</v>
      </c>
      <c r="AC131" s="34">
        <f t="shared" si="94"/>
        <v>6.75</v>
      </c>
      <c r="AD131" s="34">
        <f t="shared" si="94"/>
        <v>7</v>
      </c>
      <c r="AE131" s="34">
        <f t="shared" si="94"/>
        <v>7.25</v>
      </c>
      <c r="AF131" s="34">
        <f t="shared" si="94"/>
        <v>7.5</v>
      </c>
      <c r="AG131" s="34">
        <f t="shared" si="94"/>
        <v>7.75</v>
      </c>
      <c r="AH131" s="34">
        <f t="shared" si="94"/>
        <v>8</v>
      </c>
      <c r="AI131" s="34">
        <f t="shared" si="94"/>
        <v>8.25</v>
      </c>
      <c r="AJ131" s="34">
        <f t="shared" si="94"/>
        <v>8.5</v>
      </c>
      <c r="AK131" s="34">
        <f t="shared" si="94"/>
        <v>8.75</v>
      </c>
      <c r="AL131" s="34">
        <f t="shared" si="94"/>
        <v>9</v>
      </c>
      <c r="AM131" s="34">
        <f t="shared" si="94"/>
        <v>9.25</v>
      </c>
      <c r="AN131" s="34">
        <f t="shared" si="94"/>
        <v>9.5</v>
      </c>
      <c r="AO131" s="34">
        <f t="shared" si="94"/>
        <v>9.75</v>
      </c>
      <c r="AP131" s="34">
        <f t="shared" si="94"/>
        <v>10</v>
      </c>
      <c r="AQ131" s="24"/>
      <c r="AR131" s="24"/>
      <c r="AS131" s="24"/>
      <c r="AT131" s="24"/>
      <c r="AU131" s="24"/>
      <c r="AV131" s="24"/>
      <c r="AW131" s="24"/>
    </row>
    <row r="132" spans="1:49" x14ac:dyDescent="0.2">
      <c r="A132" s="27" t="s">
        <v>47</v>
      </c>
      <c r="B132" s="28">
        <v>0</v>
      </c>
      <c r="C132" s="28">
        <f t="shared" ref="C132:AP132" si="95">B132+1</f>
        <v>1</v>
      </c>
      <c r="D132" s="28">
        <f t="shared" si="95"/>
        <v>2</v>
      </c>
      <c r="E132" s="28">
        <f t="shared" si="95"/>
        <v>3</v>
      </c>
      <c r="F132" s="28">
        <f t="shared" si="95"/>
        <v>4</v>
      </c>
      <c r="G132" s="28">
        <f t="shared" si="95"/>
        <v>5</v>
      </c>
      <c r="H132" s="28">
        <f t="shared" si="95"/>
        <v>6</v>
      </c>
      <c r="I132" s="28">
        <f t="shared" si="95"/>
        <v>7</v>
      </c>
      <c r="J132" s="28">
        <f t="shared" si="95"/>
        <v>8</v>
      </c>
      <c r="K132" s="28">
        <f t="shared" si="95"/>
        <v>9</v>
      </c>
      <c r="L132" s="28">
        <f t="shared" si="95"/>
        <v>10</v>
      </c>
      <c r="M132" s="28">
        <f t="shared" si="95"/>
        <v>11</v>
      </c>
      <c r="N132" s="28">
        <f t="shared" si="95"/>
        <v>12</v>
      </c>
      <c r="O132" s="28">
        <f t="shared" si="95"/>
        <v>13</v>
      </c>
      <c r="P132" s="28">
        <f t="shared" si="95"/>
        <v>14</v>
      </c>
      <c r="Q132" s="28">
        <f t="shared" si="95"/>
        <v>15</v>
      </c>
      <c r="R132" s="28">
        <f t="shared" si="95"/>
        <v>16</v>
      </c>
      <c r="S132" s="28">
        <f t="shared" si="95"/>
        <v>17</v>
      </c>
      <c r="T132" s="28">
        <f t="shared" si="95"/>
        <v>18</v>
      </c>
      <c r="U132" s="28">
        <f t="shared" si="95"/>
        <v>19</v>
      </c>
      <c r="V132" s="28">
        <f t="shared" si="95"/>
        <v>20</v>
      </c>
      <c r="W132" s="28">
        <f t="shared" si="95"/>
        <v>21</v>
      </c>
      <c r="X132" s="28">
        <f t="shared" si="95"/>
        <v>22</v>
      </c>
      <c r="Y132" s="28">
        <f t="shared" si="95"/>
        <v>23</v>
      </c>
      <c r="Z132" s="28">
        <f t="shared" si="95"/>
        <v>24</v>
      </c>
      <c r="AA132" s="28">
        <f t="shared" si="95"/>
        <v>25</v>
      </c>
      <c r="AB132" s="28">
        <f t="shared" si="95"/>
        <v>26</v>
      </c>
      <c r="AC132" s="28">
        <f t="shared" si="95"/>
        <v>27</v>
      </c>
      <c r="AD132" s="28">
        <f t="shared" si="95"/>
        <v>28</v>
      </c>
      <c r="AE132" s="28">
        <f t="shared" si="95"/>
        <v>29</v>
      </c>
      <c r="AF132" s="28">
        <f t="shared" si="95"/>
        <v>30</v>
      </c>
      <c r="AG132" s="28">
        <f t="shared" si="95"/>
        <v>31</v>
      </c>
      <c r="AH132" s="28">
        <f t="shared" si="95"/>
        <v>32</v>
      </c>
      <c r="AI132" s="28">
        <f t="shared" si="95"/>
        <v>33</v>
      </c>
      <c r="AJ132" s="28">
        <f t="shared" si="95"/>
        <v>34</v>
      </c>
      <c r="AK132" s="28">
        <f t="shared" si="95"/>
        <v>35</v>
      </c>
      <c r="AL132" s="28">
        <f t="shared" si="95"/>
        <v>36</v>
      </c>
      <c r="AM132" s="28">
        <f t="shared" si="95"/>
        <v>37</v>
      </c>
      <c r="AN132" s="28">
        <f t="shared" si="95"/>
        <v>38</v>
      </c>
      <c r="AO132" s="28">
        <f t="shared" si="95"/>
        <v>39</v>
      </c>
      <c r="AP132" s="28">
        <f t="shared" si="95"/>
        <v>40</v>
      </c>
      <c r="AQ132" s="24"/>
      <c r="AR132" s="24"/>
      <c r="AS132" s="24"/>
      <c r="AT132" s="24"/>
      <c r="AU132" s="24"/>
      <c r="AV132" s="24"/>
      <c r="AW132" s="24"/>
    </row>
    <row r="133" spans="1:49" x14ac:dyDescent="0.2">
      <c r="A133" s="23">
        <v>0</v>
      </c>
      <c r="B133" s="17">
        <f>IF(B$131&gt;T_5,"",IF($A133&gt;B$132,"",IF(T_5=B$131,100,EXP(-'Class 8'!B88*h_5)*((C133+C134)/2+cc_5*h_5))))</f>
        <v>63.582458839759326</v>
      </c>
      <c r="C133" s="17">
        <f>IF(C$131&gt;T_5,"",IF($A133&gt;C$132,"",IF(T_5=C$131,100,EXP(-'Class 8'!C88*h_5)*((D133+D134)/2+cc_5*h_5))))</f>
        <v>61.59450605338639</v>
      </c>
      <c r="D133" s="17">
        <f>IF(D$131&gt;T_5,"",IF($A133&gt;D$132,"",IF(T_5=D$131,100,EXP(-'Class 8'!D88*h_5)*((E133+E134)/2+cc_5*h_5))))</f>
        <v>59.725235360824549</v>
      </c>
      <c r="E133" s="17">
        <f>IF(E$131&gt;T_5,"",IF($A133&gt;E$132,"",IF(T_5=E$131,100,EXP(-'Class 8'!E88*h_5)*((F133+F134)/2+cc_5*h_5))))</f>
        <v>57.99105610145827</v>
      </c>
      <c r="F133" s="17">
        <f>IF(F$131&gt;T_5,"",IF($A133&gt;F$132,"",IF(T_5=F$131,100,EXP(-'Class 8'!F88*h_5)*((G133+G134)/2+cc_5*h_5))))</f>
        <v>56.42922177285697</v>
      </c>
      <c r="G133" s="17">
        <f>IF(G$131&gt;T_5,"",IF($A133&gt;G$132,"",IF(T_5=G$131,100,EXP(-'Class 8'!G88*h_5)*((H133+H134)/2+cc_5*h_5))))</f>
        <v>55.056165679531773</v>
      </c>
      <c r="H133" s="17">
        <f>IF(H$131&gt;T_5,"",IF($A133&gt;H$132,"",IF(T_5=H$131,100,EXP(-'Class 8'!H88*h_5)*((I133+I134)/2+cc_5*h_5))))</f>
        <v>53.850888037066824</v>
      </c>
      <c r="I133" s="17">
        <f>IF(I$131&gt;T_5,"",IF($A133&gt;I$132,"",IF(T_5=I$131,100,EXP(-'Class 8'!I88*h_5)*((J133+J134)/2+cc_5*h_5))))</f>
        <v>52.805581554883446</v>
      </c>
      <c r="J133" s="17">
        <f>IF(J$131&gt;T_5,"",IF($A133&gt;J$132,"",IF(T_5=J$131,100,EXP(-'Class 8'!J88*h_5)*((K133+K134)/2+cc_5*h_5))))</f>
        <v>51.908439426809082</v>
      </c>
      <c r="K133" s="17">
        <f>IF(K$131&gt;T_5,"",IF($A133&gt;K$132,"",IF(T_5=K$131,100,EXP(-'Class 8'!K88*h_5)*((L133+L134)/2+cc_5*h_5))))</f>
        <v>51.181208614909472</v>
      </c>
      <c r="L133" s="17">
        <f>IF(L$131&gt;T_5,"",IF($A133&gt;L$132,"",IF(T_5=L$131,100,EXP(-'Class 8'!L88*h_5)*((M133+M134)/2+cc_5*h_5))))</f>
        <v>50.641080536043873</v>
      </c>
      <c r="M133" s="17">
        <f>IF(M$131&gt;T_5,"",IF($A133&gt;M$132,"",IF(T_5=M$131,100,EXP(-'Class 8'!M88*h_5)*((N133+N134)/2+cc_5*h_5))))</f>
        <v>50.257196288331876</v>
      </c>
      <c r="N133" s="17">
        <f>IF(N$131&gt;T_5,"",IF($A133&gt;N$132,"",IF(T_5=N$131,100,EXP(-'Class 8'!N88*h_5)*((O133+O134)/2+cc_5*h_5))))</f>
        <v>49.985747119698729</v>
      </c>
      <c r="O133" s="17">
        <f>IF(O$131&gt;T_5,"",IF($A133&gt;O$132,"",IF(T_5=O$131,100,EXP(-'Class 8'!O88*h_5)*((P133+P134)/2+cc_5*h_5))))</f>
        <v>49.811693805970592</v>
      </c>
      <c r="P133" s="17">
        <f>IF(P$131&gt;T_5,"",IF($A133&gt;P$132,"",IF(T_5=P$131,100,EXP(-'Class 8'!P88*h_5)*((Q133+Q134)/2+cc_5*h_5))))</f>
        <v>49.753337943600592</v>
      </c>
      <c r="Q133" s="17">
        <f>IF(Q$131&gt;T_5,"",IF($A133&gt;Q$132,"",IF(T_5=Q$131,100,EXP(-'Class 8'!Q88*h_5)*((R133+R134)/2+cc_5*h_5))))</f>
        <v>49.80749237376039</v>
      </c>
      <c r="R133" s="17">
        <f>IF(R$131&gt;T_5,"",IF($A133&gt;R$132,"",IF(T_5=R$131,100,EXP(-'Class 8'!R88*h_5)*((S133+S134)/2+cc_5*h_5))))</f>
        <v>49.971205516759817</v>
      </c>
      <c r="S133" s="17">
        <f>IF(S$131&gt;T_5,"",IF($A133&gt;S$132,"",IF(T_5=S$131,100,EXP(-'Class 8'!S88*h_5)*((T133+T134)/2+cc_5*h_5))))</f>
        <v>50.246379328554994</v>
      </c>
      <c r="T133" s="17">
        <f>IF(T$131&gt;T_5,"",IF($A133&gt;T$132,"",IF(T_5=T$131,100,EXP(-'Class 8'!T88*h_5)*((U133+U134)/2+cc_5*h_5))))</f>
        <v>50.634845953367353</v>
      </c>
      <c r="U133" s="17">
        <f>IF(U$131&gt;T_5,"",IF($A133&gt;U$132,"",IF(T_5=U$131,100,EXP(-'Class 8'!U88*h_5)*((V133+V134)/2+cc_5*h_5))))</f>
        <v>51.133060656763419</v>
      </c>
      <c r="V133" s="17">
        <f>IF(V$131&gt;T_5,"",IF($A133&gt;V$132,"",IF(T_5=V$131,100,EXP(-'Class 8'!V88*h_5)*((W133+W134)/2+cc_5*h_5))))</f>
        <v>51.737516205651026</v>
      </c>
      <c r="W133" s="17">
        <f>IF(W$131&gt;T_5,"",IF($A133&gt;W$132,"",IF(T_5=W$131,100,EXP(-'Class 8'!W88*h_5)*((X133+X134)/2+cc_5*h_5))))</f>
        <v>52.456076680936185</v>
      </c>
      <c r="X133" s="17">
        <f>IF(X$131&gt;T_5,"",IF($A133&gt;X$132,"",IF(T_5=X$131,100,EXP(-'Class 8'!X88*h_5)*((Y133+Y134)/2+cc_5*h_5))))</f>
        <v>53.300797364040029</v>
      </c>
      <c r="Y133" s="17">
        <f>IF(Y$131&gt;T_5,"",IF($A133&gt;Y$132,"",IF(T_5=Y$131,100,EXP(-'Class 8'!Y88*h_5)*((Z133+Z134)/2+cc_5*h_5))))</f>
        <v>54.27545657403406</v>
      </c>
      <c r="Z133" s="17">
        <f>IF(Z$131&gt;T_5,"",IF($A133&gt;Z$132,"",IF(T_5=Z$131,100,EXP(-'Class 8'!Z88*h_5)*((AA133+AA134)/2+cc_5*h_5))))</f>
        <v>55.383281315002016</v>
      </c>
      <c r="AA133" s="17">
        <f>IF(AA$131&gt;T_5,"",IF($A133&gt;AA$132,"",IF(T_5=AA$131,100,EXP(-'Class 8'!AA88*h_5)*((AB133+AB134)/2+cc_5*h_5))))</f>
        <v>56.628564078076643</v>
      </c>
      <c r="AB133" s="17">
        <f>IF(AB$131&gt;T_5,"",IF($A133&gt;AB$132,"",IF(T_5=AB$131,100,EXP(-'Class 8'!AB88*h_5)*((AC133+AC134)/2+cc_5*h_5))))</f>
        <v>58.016447418983269</v>
      </c>
      <c r="AC133" s="17">
        <f>IF(AC$131&gt;T_5,"",IF($A133&gt;AC$132,"",IF(T_5=AC$131,100,EXP(-'Class 8'!AC88*h_5)*((AD133+AD134)/2+cc_5*h_5))))</f>
        <v>59.551639584654062</v>
      </c>
      <c r="AD133" s="17">
        <f>IF(AD$131&gt;T_5,"",IF($A133&gt;AD$132,"",IF(T_5=AD$131,100,EXP(-'Class 8'!AD88*h_5)*((AE133+AE134)/2+cc_5*h_5))))</f>
        <v>61.239561187237953</v>
      </c>
      <c r="AE133" s="17">
        <f>IF(AE$131&gt;T_5,"",IF($A133&gt;AE$132,"",IF(T_5=AE$131,100,EXP(-'Class 8'!AE88*h_5)*((AF133+AF134)/2+cc_5*h_5))))</f>
        <v>63.098313134958353</v>
      </c>
      <c r="AF133" s="17">
        <f>IF(AF$131&gt;T_5,"",IF($A133&gt;AF$132,"",IF(T_5=AF$131,100,EXP(-'Class 8'!AF88*h_5)*((AG133+AG134)/2+cc_5*h_5))))</f>
        <v>65.151547446847289</v>
      </c>
      <c r="AG133" s="17">
        <f>IF(AG$131&gt;T_5,"",IF($A133&gt;AG$132,"",IF(T_5=AG$131,100,EXP(-'Class 8'!AG88*h_5)*((AH133+AH134)/2+cc_5*h_5))))</f>
        <v>67.412301019838566</v>
      </c>
      <c r="AH133" s="17">
        <f>IF(AH$131&gt;T_5,"",IF($A133&gt;AH$132,"",IF(T_5=AH$131,100,EXP(-'Class 8'!AH88*h_5)*((AI133+AI134)/2+cc_5*h_5))))</f>
        <v>69.894194013158639</v>
      </c>
      <c r="AI133" s="17">
        <f>IF(AI$131&gt;T_5,"",IF($A133&gt;AI$132,"",IF(T_5=AI$131,100,EXP(-'Class 8'!AI88*h_5)*((AJ133+AJ134)/2+cc_5*h_5))))</f>
        <v>72.614876893893737</v>
      </c>
      <c r="AJ133" s="17">
        <f>IF(AJ$131&gt;T_5,"",IF($A133&gt;AJ$132,"",IF(T_5=AJ$131,100,EXP(-'Class 8'!AJ88*h_5)*((AK133+AK134)/2+cc_5*h_5))))</f>
        <v>75.590902341287659</v>
      </c>
      <c r="AK133" s="17">
        <f>IF(AK$131&gt;T_5,"",IF($A133&gt;AK$132,"",IF(T_5=AK$131,100,EXP(-'Class 8'!AK88*h_5)*((AL133+AL134)/2+cc_5*h_5))))</f>
        <v>78.84095035546575</v>
      </c>
      <c r="AL133" s="17">
        <f>IF(AL$131&gt;T_5,"",IF($A133&gt;AL$132,"",IF(T_5=AL$131,100,EXP(-'Class 8'!AL88*h_5)*((AM133+AM134)/2+cc_5*h_5))))</f>
        <v>82.387107917868022</v>
      </c>
      <c r="AM133" s="17">
        <f>IF(AM$131&gt;T_5,"",IF($A133&gt;AM$132,"",IF(T_5=AM$131,100,EXP(-'Class 8'!AM88*h_5)*((AN133+AN134)/2+cc_5*h_5))))</f>
        <v>86.249700008245242</v>
      </c>
      <c r="AN133" s="17">
        <f>IF(AN$131&gt;T_5,"",IF($A133&gt;AN$132,"",IF(T_5=AN$131,100,EXP(-'Class 8'!AN88*h_5)*((AO133+AO134)/2+cc_5*h_5))))</f>
        <v>90.455584558987965</v>
      </c>
      <c r="AO133" s="17">
        <f>IF(AO$131&gt;T_5,"",IF($A133&gt;AO$132,"",IF(T_5=AO$131,100,EXP(-'Class 8'!AO88*h_5)*((AP133+AP134)/2+cc_5*h_5))))</f>
        <v>95.029746787267271</v>
      </c>
      <c r="AP133" s="17">
        <f>IF(AP$131&gt;T_5,"",IF($A133&gt;AP$132,"",IF(T_5=AP$131,100,EXP(-'Class 8'!AP88*h_5)*(([2]BondPrice!AQ13+[2]BondPrice!AQ14)/2+cc_5*h_5))))</f>
        <v>100</v>
      </c>
      <c r="AQ133" s="24"/>
      <c r="AR133" s="24"/>
      <c r="AS133" s="24"/>
      <c r="AT133" s="24"/>
      <c r="AU133" s="24"/>
      <c r="AV133" s="24"/>
      <c r="AW133" s="24"/>
    </row>
    <row r="134" spans="1:49" x14ac:dyDescent="0.2">
      <c r="A134" s="23">
        <f t="shared" ref="A134:A173" si="96">A133+1</f>
        <v>1</v>
      </c>
      <c r="B134" s="17" t="str">
        <f>IF(B$131&gt;T_5,"",IF($A134&gt;B$132,"",IF(T_5=B$131,100,EXP(-'Class 8'!B89*h_5)*((C134+C135)/2+cc_5*h_5))))</f>
        <v/>
      </c>
      <c r="C134" s="17">
        <f>IF(C$131&gt;T_5,"",IF($A134&gt;C$132,"",IF(T_5=C$131,100,EXP(-'Class 8'!C89*h_5)*((D134+D135)/2+cc_5*h_5))))</f>
        <v>66.479259292787802</v>
      </c>
      <c r="D134" s="17">
        <f>IF(D$131&gt;T_5,"",IF($A134&gt;D$132,"",IF(T_5=D$131,100,EXP(-'Class 8'!D89*h_5)*((E134+E135)/2+cc_5*h_5))))</f>
        <v>64.335727135520685</v>
      </c>
      <c r="E134" s="17">
        <f>IF(E$131&gt;T_5,"",IF($A134&gt;E$132,"",IF(T_5=E$131,100,EXP(-'Class 8'!E89*h_5)*((F134+F135)/2+cc_5*h_5))))</f>
        <v>62.345557205583496</v>
      </c>
      <c r="F134" s="17">
        <f>IF(F$131&gt;T_5,"",IF($A134&gt;F$132,"",IF(T_5=F$131,100,EXP(-'Class 8'!F89*h_5)*((G134+G135)/2+cc_5*h_5))))</f>
        <v>60.547846675585163</v>
      </c>
      <c r="G134" s="17">
        <f>IF(G$131&gt;T_5,"",IF($A134&gt;G$132,"",IF(T_5=G$131,100,EXP(-'Class 8'!G89*h_5)*((H134+H135)/2+cc_5*h_5))))</f>
        <v>58.959087400999813</v>
      </c>
      <c r="H134" s="17">
        <f>IF(H$131&gt;T_5,"",IF($A134&gt;H$132,"",IF(T_5=H$131,100,EXP(-'Class 8'!H89*h_5)*((I134+I135)/2+cc_5*h_5))))</f>
        <v>57.555629573439461</v>
      </c>
      <c r="I134" s="17">
        <f>IF(I$131&gt;T_5,"",IF($A134&gt;I$132,"",IF(T_5=I$131,100,EXP(-'Class 8'!I89*h_5)*((J134+J135)/2+cc_5*h_5))))</f>
        <v>56.328076105538251</v>
      </c>
      <c r="J134" s="17">
        <f>IF(J$131&gt;T_5,"",IF($A134&gt;J$132,"",IF(T_5=J$131,100,EXP(-'Class 8'!J89*h_5)*((K134+K135)/2+cc_5*h_5))))</f>
        <v>55.262841220100213</v>
      </c>
      <c r="K134" s="17">
        <f>IF(K$131&gt;T_5,"",IF($A134&gt;K$132,"",IF(T_5=K$131,100,EXP(-'Class 8'!K89*h_5)*((L134+L135)/2+cc_5*h_5))))</f>
        <v>54.382093613881807</v>
      </c>
      <c r="L134" s="17">
        <f>IF(L$131&gt;T_5,"",IF($A134&gt;L$132,"",IF(T_5=L$131,100,EXP(-'Class 8'!L89*h_5)*((M134+M135)/2+cc_5*h_5))))</f>
        <v>53.702993956103782</v>
      </c>
      <c r="M134" s="17">
        <f>IF(M$131&gt;T_5,"",IF($A134&gt;M$132,"",IF(T_5=M$131,100,EXP(-'Class 8'!M89*h_5)*((N134+N135)/2+cc_5*h_5))))</f>
        <v>53.191708552503606</v>
      </c>
      <c r="N134" s="17">
        <f>IF(N$131&gt;T_5,"",IF($A134&gt;N$132,"",IF(T_5=N$131,100,EXP(-'Class 8'!N89*h_5)*((O134+O135)/2+cc_5*h_5))))</f>
        <v>52.800984485780468</v>
      </c>
      <c r="O134" s="17">
        <f>IF(O$131&gt;T_5,"",IF($A134&gt;O$132,"",IF(T_5=O$131,100,EXP(-'Class 8'!O89*h_5)*((P134+P135)/2+cc_5*h_5))))</f>
        <v>52.514264957139623</v>
      </c>
      <c r="P134" s="17">
        <f>IF(P$131&gt;T_5,"",IF($A134&gt;P$132,"",IF(T_5=P$131,100,EXP(-'Class 8'!P89*h_5)*((Q134+Q135)/2+cc_5*h_5))))</f>
        <v>52.350200924378441</v>
      </c>
      <c r="Q134" s="17">
        <f>IF(Q$131&gt;T_5,"",IF($A134&gt;Q$132,"",IF(T_5=Q$131,100,EXP(-'Class 8'!Q89*h_5)*((R134+R135)/2+cc_5*h_5))))</f>
        <v>52.304728971634169</v>
      </c>
      <c r="R134" s="17">
        <f>IF(R$131&gt;T_5,"",IF($A134&gt;R$132,"",IF(T_5=R$131,100,EXP(-'Class 8'!R89*h_5)*((S134+S135)/2+cc_5*h_5))))</f>
        <v>52.374061560129896</v>
      </c>
      <c r="S134" s="17">
        <f>IF(S$131&gt;T_5,"",IF($A134&gt;S$132,"",IF(T_5=S$131,100,EXP(-'Class 8'!S89*h_5)*((T134+T135)/2+cc_5*h_5))))</f>
        <v>52.559515025853315</v>
      </c>
      <c r="T134" s="17">
        <f>IF(T$131&gt;T_5,"",IF($A134&gt;T$132,"",IF(T_5=T$131,100,EXP(-'Class 8'!T89*h_5)*((U134+U135)/2+cc_5*h_5))))</f>
        <v>52.862319896574121</v>
      </c>
      <c r="U134" s="17">
        <f>IF(U$131&gt;T_5,"",IF($A134&gt;U$132,"",IF(T_5=U$131,100,EXP(-'Class 8'!U89*h_5)*((V134+V135)/2+cc_5*h_5))))</f>
        <v>53.278091973393295</v>
      </c>
      <c r="V134" s="17">
        <f>IF(V$131&gt;T_5,"",IF($A134&gt;V$132,"",IF(T_5=V$131,100,EXP(-'Class 8'!V89*h_5)*((W134+W135)/2+cc_5*h_5))))</f>
        <v>53.802517641684425</v>
      </c>
      <c r="W134" s="17">
        <f>IF(W$131&gt;T_5,"",IF($A134&gt;W$132,"",IF(T_5=W$131,100,EXP(-'Class 8'!W89*h_5)*((X134+X135)/2+cc_5*h_5))))</f>
        <v>54.443116478186461</v>
      </c>
      <c r="X134" s="17">
        <f>IF(X$131&gt;T_5,"",IF($A134&gt;X$132,"",IF(T_5=X$131,100,EXP(-'Class 8'!X89*h_5)*((Y134+Y135)/2+cc_5*h_5))))</f>
        <v>55.211688213164514</v>
      </c>
      <c r="Y134" s="17">
        <f>IF(Y$131&gt;T_5,"",IF($A134&gt;Y$132,"",IF(T_5=Y$131,100,EXP(-'Class 8'!Y89*h_5)*((Z134+Z135)/2+cc_5*h_5))))</f>
        <v>56.111380686114451</v>
      </c>
      <c r="Z134" s="17">
        <f>IF(Z$131&gt;T_5,"",IF($A134&gt;Z$132,"",IF(T_5=Z$131,100,EXP(-'Class 8'!Z89*h_5)*((AA134+AA135)/2+cc_5*h_5))))</f>
        <v>57.144745317171449</v>
      </c>
      <c r="AA134" s="17">
        <f>IF(AA$131&gt;T_5,"",IF($A134&gt;AA$132,"",IF(T_5=AA$131,100,EXP(-'Class 8'!AA89*h_5)*((AB134+AB135)/2+cc_5*h_5))))</f>
        <v>58.315407770128346</v>
      </c>
      <c r="AB134" s="17">
        <f>IF(AB$131&gt;T_5,"",IF($A134&gt;AB$132,"",IF(T_5=AB$131,100,EXP(-'Class 8'!AB89*h_5)*((AC134+AC135)/2+cc_5*h_5))))</f>
        <v>59.627835938908234</v>
      </c>
      <c r="AC134" s="17">
        <f>IF(AC$131&gt;T_5,"",IF($A134&gt;AC$132,"",IF(T_5=AC$131,100,EXP(-'Class 8'!AC89*h_5)*((AD134+AD135)/2+cc_5*h_5))))</f>
        <v>61.086014100554586</v>
      </c>
      <c r="AD134" s="17">
        <f>IF(AD$131&gt;T_5,"",IF($A134&gt;AD$132,"",IF(T_5=AD$131,100,EXP(-'Class 8'!AD89*h_5)*((AE134+AE135)/2+cc_5*h_5))))</f>
        <v>62.694621380493587</v>
      </c>
      <c r="AE134" s="17">
        <f>IF(AE$131&gt;T_5,"",IF($A134&gt;AE$132,"",IF(T_5=AE$131,100,EXP(-'Class 8'!AE89*h_5)*((AF134+AF135)/2+cc_5*h_5))))</f>
        <v>64.471253135638975</v>
      </c>
      <c r="AF134" s="17">
        <f>IF(AF$131&gt;T_5,"",IF($A134&gt;AF$132,"",IF(T_5=AF$131,100,EXP(-'Class 8'!AF89*h_5)*((AG134+AG135)/2+cc_5*h_5))))</f>
        <v>66.439024445226735</v>
      </c>
      <c r="AG134" s="17">
        <f>IF(AG$131&gt;T_5,"",IF($A134&gt;AG$132,"",IF(T_5=AG$131,100,EXP(-'Class 8'!AG89*h_5)*((AH134+AH135)/2+cc_5*h_5))))</f>
        <v>68.610062003796159</v>
      </c>
      <c r="AH134" s="17">
        <f>IF(AH$131&gt;T_5,"",IF($A134&gt;AH$132,"",IF(T_5=AH$131,100,EXP(-'Class 8'!AH89*h_5)*((AI134+AI135)/2+cc_5*h_5))))</f>
        <v>70.996985706012524</v>
      </c>
      <c r="AI134" s="17">
        <f>IF(AI$131&gt;T_5,"",IF($A134&gt;AI$132,"",IF(T_5=AI$131,100,EXP(-'Class 8'!AI89*h_5)*((AJ134+AJ135)/2+cc_5*h_5))))</f>
        <v>73.616397935921427</v>
      </c>
      <c r="AJ134" s="17">
        <f>IF(AJ$131&gt;T_5,"",IF($A134&gt;AJ$132,"",IF(T_5=AJ$131,100,EXP(-'Class 8'!AJ89*h_5)*((AK134+AK135)/2+cc_5*h_5))))</f>
        <v>76.483655481466698</v>
      </c>
      <c r="AK134" s="17">
        <f>IF(AK$131&gt;T_5,"",IF($A134&gt;AK$132,"",IF(T_5=AK$131,100,EXP(-'Class 8'!AK89*h_5)*((AL134+AL135)/2+cc_5*h_5))))</f>
        <v>79.616137877972974</v>
      </c>
      <c r="AL134" s="17">
        <f>IF(AL$131&gt;T_5,"",IF($A134&gt;AL$132,"",IF(T_5=AL$131,100,EXP(-'Class 8'!AL89*h_5)*((AM134+AM135)/2+cc_5*h_5))))</f>
        <v>83.034516748107734</v>
      </c>
      <c r="AM134" s="17">
        <f>IF(AM$131&gt;T_5,"",IF($A134&gt;AM$132,"",IF(T_5=AM$131,100,EXP(-'Class 8'!AM89*h_5)*((AN134+AN135)/2+cc_5*h_5))))</f>
        <v>86.757523522680657</v>
      </c>
      <c r="AN134" s="17">
        <f>IF(AN$131&gt;T_5,"",IF($A134&gt;AN$132,"",IF(T_5=AN$131,100,EXP(-'Class 8'!AN89*h_5)*((AO134+AO135)/2+cc_5*h_5))))</f>
        <v>90.810295077372587</v>
      </c>
      <c r="AO134" s="17">
        <f>IF(AO$131&gt;T_5,"",IF($A134&gt;AO$132,"",IF(T_5=AO$131,100,EXP(-'Class 8'!AO89*h_5)*((AP134+AP135)/2+cc_5*h_5))))</f>
        <v>95.215888251293109</v>
      </c>
      <c r="AP134" s="17">
        <f>IF(AP$131&gt;T_5,"",IF($A134&gt;AP$132,"",IF(T_5=AP$131,100,EXP(-'Class 8'!AP89*h_5)*(([2]BondPrice!AQ14+[2]BondPrice!AQ15)/2+cc_5*h_5))))</f>
        <v>100</v>
      </c>
      <c r="AQ134" s="24"/>
      <c r="AR134" s="24"/>
      <c r="AS134" s="24"/>
      <c r="AT134" s="24"/>
      <c r="AU134" s="24"/>
      <c r="AV134" s="24"/>
      <c r="AW134" s="24"/>
    </row>
    <row r="135" spans="1:49" x14ac:dyDescent="0.2">
      <c r="A135" s="23">
        <f t="shared" si="96"/>
        <v>2</v>
      </c>
      <c r="B135" s="17" t="str">
        <f>IF(B$131&gt;T_5,"",IF($A135&gt;B$132,"",IF(T_5=B$131,100,EXP(-'Class 8'!B90*h_5)*((C135+C136)/2+cc_5*h_5))))</f>
        <v/>
      </c>
      <c r="C135" s="17" t="str">
        <f>IF(C$131&gt;T_5,"",IF($A135&gt;C$132,"",IF(T_5=C$131,100,EXP(-'Class 8'!C90*h_5)*((D135+D136)/2+cc_5*h_5))))</f>
        <v/>
      </c>
      <c r="D135" s="17">
        <f>IF(D$131&gt;T_5,"",IF($A135&gt;D$132,"",IF(T_5=D$131,100,EXP(-'Class 8'!D90*h_5)*((E135+E136)/2+cc_5*h_5))))</f>
        <v>69.302125994987932</v>
      </c>
      <c r="E135" s="17">
        <f>IF(E$131&gt;T_5,"",IF($A135&gt;E$132,"",IF(T_5=E$131,100,EXP(-'Class 8'!E90*h_5)*((F135+F136)/2+cc_5*h_5))))</f>
        <v>67.027034246009208</v>
      </c>
      <c r="F135" s="17">
        <f>IF(F$131&gt;T_5,"",IF($A135&gt;F$132,"",IF(T_5=F$131,100,EXP(-'Class 8'!F90*h_5)*((G135+G136)/2+cc_5*h_5))))</f>
        <v>64.967079500174378</v>
      </c>
      <c r="G135" s="17">
        <f>IF(G$131&gt;T_5,"",IF($A135&gt;G$132,"",IF(T_5=G$131,100,EXP(-'Class 8'!G90*h_5)*((H135+H136)/2+cc_5*h_5))))</f>
        <v>63.138686544077181</v>
      </c>
      <c r="H135" s="17">
        <f>IF(H$131&gt;T_5,"",IF($A135&gt;H$132,"",IF(T_5=H$131,100,EXP(-'Class 8'!H90*h_5)*((I135+I136)/2+cc_5*h_5))))</f>
        <v>61.515243598486343</v>
      </c>
      <c r="I135" s="17">
        <f>IF(I$131&gt;T_5,"",IF($A135&gt;I$132,"",IF(T_5=I$131,100,EXP(-'Class 8'!I90*h_5)*((J135+J136)/2+cc_5*h_5))))</f>
        <v>60.085545208011908</v>
      </c>
      <c r="J135" s="17">
        <f>IF(J$131&gt;T_5,"",IF($A135&gt;J$132,"",IF(T_5=J$131,100,EXP(-'Class 8'!J90*h_5)*((K135+K136)/2+cc_5*h_5))))</f>
        <v>58.834009526025575</v>
      </c>
      <c r="K135" s="17">
        <f>IF(K$131&gt;T_5,"",IF($A135&gt;K$132,"",IF(T_5=K$131,100,EXP(-'Class 8'!K90*h_5)*((L135+L136)/2+cc_5*h_5))))</f>
        <v>57.783162724443542</v>
      </c>
      <c r="L135" s="17">
        <f>IF(L$131&gt;T_5,"",IF($A135&gt;L$132,"",IF(T_5=L$131,100,EXP(-'Class 8'!L90*h_5)*((M135+M136)/2+cc_5*h_5))))</f>
        <v>56.950039954155777</v>
      </c>
      <c r="M135" s="17">
        <f>IF(M$131&gt;T_5,"",IF($A135&gt;M$132,"",IF(T_5=M$131,100,EXP(-'Class 8'!M90*h_5)*((N135+N136)/2+cc_5*h_5))))</f>
        <v>56.297566670892301</v>
      </c>
      <c r="N135" s="17">
        <f>IF(N$131&gt;T_5,"",IF($A135&gt;N$132,"",IF(T_5=N$131,100,EXP(-'Class 8'!N90*h_5)*((O135+O136)/2+cc_5*h_5))))</f>
        <v>55.774778278125162</v>
      </c>
      <c r="O135" s="17">
        <f>IF(O$131&gt;T_5,"",IF($A135&gt;O$132,"",IF(T_5=O$131,100,EXP(-'Class 8'!O90*h_5)*((P135+P136)/2+cc_5*h_5))))</f>
        <v>55.363466151759539</v>
      </c>
      <c r="P135" s="17">
        <f>IF(P$131&gt;T_5,"",IF($A135&gt;P$132,"",IF(T_5=P$131,100,EXP(-'Class 8'!P90*h_5)*((Q135+Q136)/2+cc_5*h_5))))</f>
        <v>55.082606516359171</v>
      </c>
      <c r="Q135" s="17">
        <f>IF(Q$131&gt;T_5,"",IF($A135&gt;Q$132,"",IF(T_5=Q$131,100,EXP(-'Class 8'!Q90*h_5)*((R135+R136)/2+cc_5*h_5))))</f>
        <v>54.927171443735929</v>
      </c>
      <c r="R135" s="17">
        <f>IF(R$131&gt;T_5,"",IF($A135&gt;R$132,"",IF(T_5=R$131,100,EXP(-'Class 8'!R90*h_5)*((S135+S136)/2+cc_5*h_5))))</f>
        <v>54.892458485603044</v>
      </c>
      <c r="S135" s="17">
        <f>IF(S$131&gt;T_5,"",IF($A135&gt;S$132,"",IF(T_5=S$131,100,EXP(-'Class 8'!S90*h_5)*((T135+T136)/2+cc_5*h_5))))</f>
        <v>54.979137933287298</v>
      </c>
      <c r="T135" s="17">
        <f>IF(T$131&gt;T_5,"",IF($A135&gt;T$132,"",IF(T_5=T$131,100,EXP(-'Class 8'!T90*h_5)*((U135+U136)/2+cc_5*h_5))))</f>
        <v>55.18778248918322</v>
      </c>
      <c r="U135" s="17">
        <f>IF(U$131&gt;T_5,"",IF($A135&gt;U$132,"",IF(T_5=U$131,100,EXP(-'Class 8'!U90*h_5)*((V135+V136)/2+cc_5*h_5))))</f>
        <v>55.513107329511996</v>
      </c>
      <c r="V135" s="17">
        <f>IF(V$131&gt;T_5,"",IF($A135&gt;V$132,"",IF(T_5=V$131,100,EXP(-'Class 8'!V90*h_5)*((W135+W136)/2+cc_5*h_5))))</f>
        <v>55.949939557933192</v>
      </c>
      <c r="W135" s="17">
        <f>IF(W$131&gt;T_5,"",IF($A135&gt;W$132,"",IF(T_5=W$131,100,EXP(-'Class 8'!W90*h_5)*((X135+X136)/2+cc_5*h_5))))</f>
        <v>56.505425479801204</v>
      </c>
      <c r="X135" s="17">
        <f>IF(X$131&gt;T_5,"",IF($A135&gt;X$132,"",IF(T_5=X$131,100,EXP(-'Class 8'!X90*h_5)*((Y135+Y136)/2+cc_5*h_5))))</f>
        <v>57.191086552192516</v>
      </c>
      <c r="Y135" s="17">
        <f>IF(Y$131&gt;T_5,"",IF($A135&gt;Y$132,"",IF(T_5=Y$131,100,EXP(-'Class 8'!Y90*h_5)*((Z135+Z136)/2+cc_5*h_5))))</f>
        <v>58.009406852384316</v>
      </c>
      <c r="Z135" s="17">
        <f>IF(Z$131&gt;T_5,"",IF($A135&gt;Z$132,"",IF(T_5=Z$131,100,EXP(-'Class 8'!Z90*h_5)*((AA135+AA136)/2+cc_5*h_5))))</f>
        <v>58.962232641853909</v>
      </c>
      <c r="AA135" s="17">
        <f>IF(AA$131&gt;T_5,"",IF($A135&gt;AA$132,"",IF(T_5=AA$131,100,EXP(-'Class 8'!AA90*h_5)*((AB135+AB136)/2+cc_5*h_5))))</f>
        <v>60.052498924529466</v>
      </c>
      <c r="AB135" s="17">
        <f>IF(AB$131&gt;T_5,"",IF($A135&gt;AB$132,"",IF(T_5=AB$131,100,EXP(-'Class 8'!AB90*h_5)*((AC135+AC136)/2+cc_5*h_5))))</f>
        <v>61.283980266499142</v>
      </c>
      <c r="AC135" s="17">
        <f>IF(AC$131&gt;T_5,"",IF($A135&gt;AC$132,"",IF(T_5=AC$131,100,EXP(-'Class 8'!AC90*h_5)*((AD135+AD136)/2+cc_5*h_5))))</f>
        <v>62.659922459208474</v>
      </c>
      <c r="AD135" s="17">
        <f>IF(AD$131&gt;T_5,"",IF($A135&gt;AD$132,"",IF(T_5=AD$131,100,EXP(-'Class 8'!AD90*h_5)*((AE135+AE136)/2+cc_5*h_5))))</f>
        <v>64.18425399923612</v>
      </c>
      <c r="AE135" s="17">
        <f>IF(AE$131&gt;T_5,"",IF($A135&gt;AE$132,"",IF(T_5=AE$131,100,EXP(-'Class 8'!AE90*h_5)*((AF135+AF136)/2+cc_5*h_5))))</f>
        <v>65.87406658541542</v>
      </c>
      <c r="AF135" s="17">
        <f>IF(AF$131&gt;T_5,"",IF($A135&gt;AF$132,"",IF(T_5=AF$131,100,EXP(-'Class 8'!AF90*h_5)*((AG135+AG136)/2+cc_5*h_5))))</f>
        <v>67.751943617834002</v>
      </c>
      <c r="AG135" s="17">
        <f>IF(AG$131&gt;T_5,"",IF($A135&gt;AG$132,"",IF(T_5=AG$131,100,EXP(-'Class 8'!AG90*h_5)*((AH135+AH136)/2+cc_5*h_5))))</f>
        <v>69.829104435694063</v>
      </c>
      <c r="AH135" s="17">
        <f>IF(AH$131&gt;T_5,"",IF($A135&gt;AH$132,"",IF(T_5=AH$131,100,EXP(-'Class 8'!AH90*h_5)*((AI135+AI136)/2+cc_5*h_5))))</f>
        <v>72.117177263547546</v>
      </c>
      <c r="AI135" s="17">
        <f>IF(AI$131&gt;T_5,"",IF($A135&gt;AI$132,"",IF(T_5=AI$131,100,EXP(-'Class 8'!AI90*h_5)*((AJ135+AJ136)/2+cc_5*h_5))))</f>
        <v>74.63173218593802</v>
      </c>
      <c r="AJ135" s="17">
        <f>IF(AJ$131&gt;T_5,"",IF($A135&gt;AJ$132,"",IF(T_5=AJ$131,100,EXP(-'Class 8'!AJ90*h_5)*((AK135+AK136)/2+cc_5*h_5))))</f>
        <v>77.38695232657075</v>
      </c>
      <c r="AK135" s="17">
        <f>IF(AK$131&gt;T_5,"",IF($A135&gt;AK$132,"",IF(T_5=AK$131,100,EXP(-'Class 8'!AK90*h_5)*((AL135+AL136)/2+cc_5*h_5))))</f>
        <v>80.398947273280328</v>
      </c>
      <c r="AL135" s="17">
        <f>IF(AL$131&gt;T_5,"",IF($A135&gt;AL$132,"",IF(T_5=AL$131,100,EXP(-'Class 8'!AL90*h_5)*((AM135+AM136)/2+cc_5*h_5))))</f>
        <v>83.687013002873741</v>
      </c>
      <c r="AM135" s="17">
        <f>IF(AM$131&gt;T_5,"",IF($A135&gt;AM$132,"",IF(T_5=AM$131,100,EXP(-'Class 8'!AM90*h_5)*((AN135+AN136)/2+cc_5*h_5))))</f>
        <v>87.268337015304837</v>
      </c>
      <c r="AN135" s="17">
        <f>IF(AN$131&gt;T_5,"",IF($A135&gt;AN$132,"",IF(T_5=AN$131,100,EXP(-'Class 8'!AN90*h_5)*((AO135+AO136)/2+cc_5*h_5))))</f>
        <v>91.166396549698504</v>
      </c>
      <c r="AO135" s="17">
        <f>IF(AO$131&gt;T_5,"",IF($A135&gt;AO$132,"",IF(T_5=AO$131,100,EXP(-'Class 8'!AO90*h_5)*((AP135+AP136)/2+cc_5*h_5))))</f>
        <v>95.402394323726327</v>
      </c>
      <c r="AP135" s="17">
        <f>IF(AP$131&gt;T_5,"",IF($A135&gt;AP$132,"",IF(T_5=AP$131,100,EXP(-'Class 8'!AP90*h_5)*(([2]BondPrice!AQ15+[2]BondPrice!AQ16)/2+cc_5*h_5))))</f>
        <v>100</v>
      </c>
      <c r="AQ135" s="24"/>
      <c r="AR135" s="24"/>
      <c r="AS135" s="24"/>
      <c r="AT135" s="24"/>
      <c r="AU135" s="24"/>
      <c r="AV135" s="24"/>
      <c r="AW135" s="24"/>
    </row>
    <row r="136" spans="1:49" x14ac:dyDescent="0.2">
      <c r="A136" s="23">
        <f t="shared" si="96"/>
        <v>3</v>
      </c>
      <c r="B136" s="17" t="str">
        <f>IF(B$131&gt;T_5,"",IF($A136&gt;B$132,"",IF(T_5=B$131,100,EXP(-'Class 8'!B91*h_5)*((C136+C137)/2+cc_5*h_5))))</f>
        <v/>
      </c>
      <c r="C136" s="17" t="str">
        <f>IF(C$131&gt;T_5,"",IF($A136&gt;C$132,"",IF(T_5=C$131,100,EXP(-'Class 8'!C91*h_5)*((D136+D137)/2+cc_5*h_5))))</f>
        <v/>
      </c>
      <c r="D136" s="17" t="str">
        <f>IF(D$131&gt;T_5,"",IF($A136&gt;D$132,"",IF(T_5=D$131,100,EXP(-'Class 8'!D91*h_5)*((E136+E137)/2+cc_5*h_5))))</f>
        <v/>
      </c>
      <c r="E136" s="17">
        <f>IF(E$131&gt;T_5,"",IF($A136&gt;E$132,"",IF(T_5=E$131,100,EXP(-'Class 8'!E91*h_5)*((F136+F137)/2+cc_5*h_5))))</f>
        <v>72.060039579104796</v>
      </c>
      <c r="F136" s="17">
        <f>IF(F$131&gt;T_5,"",IF($A136&gt;F$132,"",IF(T_5=F$131,100,EXP(-'Class 8'!F91*h_5)*((G136+G137)/2+cc_5*h_5))))</f>
        <v>69.70886085175853</v>
      </c>
      <c r="G136" s="17">
        <f>IF(G$131&gt;T_5,"",IF($A136&gt;G$132,"",IF(T_5=G$131,100,EXP(-'Class 8'!G91*h_5)*((H136+H137)/2+cc_5*h_5))))</f>
        <v>67.61457672161373</v>
      </c>
      <c r="H136" s="17">
        <f>IF(H$131&gt;T_5,"",IF($A136&gt;H$132,"",IF(T_5=H$131,100,EXP(-'Class 8'!H91*h_5)*((I136+I137)/2+cc_5*h_5))))</f>
        <v>65.747264394921999</v>
      </c>
      <c r="I136" s="17">
        <f>IF(I$131&gt;T_5,"",IF($A136&gt;I$132,"",IF(T_5=I$131,100,EXP(-'Class 8'!I91*h_5)*((J136+J137)/2+cc_5*h_5))))</f>
        <v>64.093663276901381</v>
      </c>
      <c r="J136" s="17">
        <f>IF(J$131&gt;T_5,"",IF($A136&gt;J$132,"",IF(T_5=J$131,100,EXP(-'Class 8'!J91*h_5)*((K136+K137)/2+cc_5*h_5))))</f>
        <v>62.635952124181983</v>
      </c>
      <c r="K136" s="17">
        <f>IF(K$131&gt;T_5,"",IF($A136&gt;K$132,"",IF(T_5=K$131,100,EXP(-'Class 8'!K91*h_5)*((L136+L137)/2+cc_5*h_5))))</f>
        <v>61.396935508698768</v>
      </c>
      <c r="L136" s="17">
        <f>IF(L$131&gt;T_5,"",IF($A136&gt;L$132,"",IF(T_5=L$131,100,EXP(-'Class 8'!L91*h_5)*((M136+M137)/2+cc_5*h_5))))</f>
        <v>60.393412207724992</v>
      </c>
      <c r="M136" s="17">
        <f>IF(M$131&gt;T_5,"",IF($A136&gt;M$132,"",IF(T_5=M$131,100,EXP(-'Class 8'!M91*h_5)*((N136+N137)/2+cc_5*h_5))))</f>
        <v>59.584775509422641</v>
      </c>
      <c r="N136" s="17">
        <f>IF(N$131&gt;T_5,"",IF($A136&gt;N$132,"",IF(T_5=N$131,100,EXP(-'Class 8'!N91*h_5)*((O136+O137)/2+cc_5*h_5))))</f>
        <v>58.916058521821313</v>
      </c>
      <c r="O136" s="17">
        <f>IF(O$131&gt;T_5,"",IF($A136&gt;O$132,"",IF(T_5=O$131,100,EXP(-'Class 8'!O91*h_5)*((P136+P137)/2+cc_5*h_5))))</f>
        <v>58.367252913825716</v>
      </c>
      <c r="P136" s="17">
        <f>IF(P$131&gt;T_5,"",IF($A136&gt;P$132,"",IF(T_5=P$131,100,EXP(-'Class 8'!P91*h_5)*((Q136+Q137)/2+cc_5*h_5))))</f>
        <v>57.957629332099408</v>
      </c>
      <c r="Q136" s="17">
        <f>IF(Q$131&gt;T_5,"",IF($A136&gt;Q$132,"",IF(T_5=Q$131,100,EXP(-'Class 8'!Q91*h_5)*((R136+R137)/2+cc_5*h_5))))</f>
        <v>57.681097333392785</v>
      </c>
      <c r="R136" s="17">
        <f>IF(R$131&gt;T_5,"",IF($A136&gt;R$132,"",IF(T_5=R$131,100,EXP(-'Class 8'!R91*h_5)*((S136+S137)/2+cc_5*h_5))))</f>
        <v>57.531952054821318</v>
      </c>
      <c r="S136" s="17">
        <f>IF(S$131&gt;T_5,"",IF($A136&gt;S$132,"",IF(T_5=S$131,100,EXP(-'Class 8'!S91*h_5)*((T136+T137)/2+cc_5*h_5))))</f>
        <v>57.510150282029848</v>
      </c>
      <c r="T136" s="17">
        <f>IF(T$131&gt;T_5,"",IF($A136&gt;T$132,"",IF(T_5=T$131,100,EXP(-'Class 8'!T91*h_5)*((U136+U137)/2+cc_5*h_5))))</f>
        <v>57.615544342971269</v>
      </c>
      <c r="U136" s="17">
        <f>IF(U$131&gt;T_5,"",IF($A136&gt;U$132,"",IF(T_5=U$131,100,EXP(-'Class 8'!U91*h_5)*((V136+V137)/2+cc_5*h_5))))</f>
        <v>57.841881554559066</v>
      </c>
      <c r="V136" s="17">
        <f>IF(V$131&gt;T_5,"",IF($A136&gt;V$132,"",IF(T_5=V$131,100,EXP(-'Class 8'!V91*h_5)*((W136+W137)/2+cc_5*h_5))))</f>
        <v>58.18307160613336</v>
      </c>
      <c r="W136" s="17">
        <f>IF(W$131&gt;T_5,"",IF($A136&gt;W$132,"",IF(T_5=W$131,100,EXP(-'Class 8'!W91*h_5)*((X136+X137)/2+cc_5*h_5))))</f>
        <v>58.645854888425454</v>
      </c>
      <c r="X136" s="17">
        <f>IF(X$131&gt;T_5,"",IF($A136&gt;X$132,"",IF(T_5=X$131,100,EXP(-'Class 8'!X91*h_5)*((Y136+Y137)/2+cc_5*h_5))))</f>
        <v>59.241448448238017</v>
      </c>
      <c r="Y136" s="17">
        <f>IF(Y$131&gt;T_5,"",IF($A136&gt;Y$132,"",IF(T_5=Y$131,100,EXP(-'Class 8'!Y91*h_5)*((Z136+Z137)/2+cc_5*h_5))))</f>
        <v>59.971635739809734</v>
      </c>
      <c r="Z136" s="17">
        <f>IF(Z$131&gt;T_5,"",IF($A136&gt;Z$132,"",IF(T_5=Z$131,100,EXP(-'Class 8'!Z91*h_5)*((AA136+AA137)/2+cc_5*h_5))))</f>
        <v>60.837525109547265</v>
      </c>
      <c r="AA136" s="17">
        <f>IF(AA$131&gt;T_5,"",IF($A136&gt;AA$132,"",IF(T_5=AA$131,100,EXP(-'Class 8'!AA91*h_5)*((AB136+AB137)/2+cc_5*h_5))))</f>
        <v>61.841334305612392</v>
      </c>
      <c r="AB136" s="17">
        <f>IF(AB$131&gt;T_5,"",IF($A136&gt;AB$132,"",IF(T_5=AB$131,100,EXP(-'Class 8'!AB91*h_5)*((AC136+AC137)/2+cc_5*h_5))))</f>
        <v>62.986123480191203</v>
      </c>
      <c r="AC136" s="17">
        <f>IF(AC$131&gt;T_5,"",IF($A136&gt;AC$132,"",IF(T_5=AC$131,100,EXP(-'Class 8'!AC91*h_5)*((AD136+AD137)/2+cc_5*h_5))))</f>
        <v>64.274383267681145</v>
      </c>
      <c r="AD136" s="17">
        <f>IF(AD$131&gt;T_5,"",IF($A136&gt;AD$132,"",IF(T_5=AD$131,100,EXP(-'Class 8'!AD91*h_5)*((AE136+AE137)/2+cc_5*h_5))))</f>
        <v>65.709280488935391</v>
      </c>
      <c r="AE136" s="17">
        <f>IF(AE$131&gt;T_5,"",IF($A136&gt;AE$132,"",IF(T_5=AE$131,100,EXP(-'Class 8'!AE91*h_5)*((AF136+AF137)/2+cc_5*h_5))))</f>
        <v>67.307403492999228</v>
      </c>
      <c r="AF136" s="17">
        <f>IF(AF$131&gt;T_5,"",IF($A136&gt;AF$132,"",IF(T_5=AF$131,100,EXP(-'Class 8'!AF91*h_5)*((AG136+AG137)/2+cc_5*h_5))))</f>
        <v>69.090807734217819</v>
      </c>
      <c r="AG136" s="17">
        <f>IF(AG$131&gt;T_5,"",IF($A136&gt;AG$132,"",IF(T_5=AG$131,100,EXP(-'Class 8'!AG91*h_5)*((AH136+AH137)/2+cc_5*h_5))))</f>
        <v>71.069806437739061</v>
      </c>
      <c r="AH136" s="17">
        <f>IF(AH$131&gt;T_5,"",IF($A136&gt;AH$132,"",IF(T_5=AH$131,100,EXP(-'Class 8'!AH91*h_5)*((AI136+AI137)/2+cc_5*h_5))))</f>
        <v>73.255043221102454</v>
      </c>
      <c r="AI136" s="17">
        <f>IF(AI$131&gt;T_5,"",IF($A136&gt;AI$132,"",IF(T_5=AI$131,100,EXP(-'Class 8'!AI91*h_5)*((AJ136+AJ137)/2+cc_5*h_5))))</f>
        <v>75.661070158877251</v>
      </c>
      <c r="AJ136" s="17">
        <f>IF(AJ$131&gt;T_5,"",IF($A136&gt;AJ$132,"",IF(T_5=AJ$131,100,EXP(-'Class 8'!AJ91*h_5)*((AK136+AK137)/2+cc_5*h_5))))</f>
        <v>78.300917401183938</v>
      </c>
      <c r="AK136" s="17">
        <f>IF(AK$131&gt;T_5,"",IF($A136&gt;AK$132,"",IF(T_5=AK$131,100,EXP(-'Class 8'!AK91*h_5)*((AL136+AL137)/2+cc_5*h_5))))</f>
        <v>81.189453481893551</v>
      </c>
      <c r="AL136" s="17">
        <f>IF(AL$131&gt;T_5,"",IF($A136&gt;AL$132,"",IF(T_5=AL$131,100,EXP(-'Class 8'!AL91*h_5)*((AM136+AM137)/2+cc_5*h_5))))</f>
        <v>84.34463665982328</v>
      </c>
      <c r="AM136" s="17">
        <f>IF(AM$131&gt;T_5,"",IF($A136&gt;AM$132,"",IF(T_5=AM$131,100,EXP(-'Class 8'!AM91*h_5)*((AN136+AN137)/2+cc_5*h_5))))</f>
        <v>87.782158090599111</v>
      </c>
      <c r="AN136" s="17">
        <f>IF(AN$131&gt;T_5,"",IF($A136&gt;AN$132,"",IF(T_5=AN$131,100,EXP(-'Class 8'!AN91*h_5)*((AO136+AO137)/2+cc_5*h_5))))</f>
        <v>91.523894430421535</v>
      </c>
      <c r="AO136" s="17">
        <f>IF(AO$131&gt;T_5,"",IF($A136&gt;AO$132,"",IF(T_5=AO$131,100,EXP(-'Class 8'!AO91*h_5)*((AP136+AP137)/2+cc_5*h_5))))</f>
        <v>95.589265718751122</v>
      </c>
      <c r="AP136" s="17">
        <f>IF(AP$131&gt;T_5,"",IF($A136&gt;AP$132,"",IF(T_5=AP$131,100,EXP(-'Class 8'!AP91*h_5)*(([2]BondPrice!AQ16+[2]BondPrice!AQ17)/2+cc_5*h_5))))</f>
        <v>100</v>
      </c>
      <c r="AQ136" s="24"/>
      <c r="AR136" s="24"/>
      <c r="AS136" s="24"/>
      <c r="AT136" s="24"/>
      <c r="AU136" s="24"/>
      <c r="AV136" s="24"/>
      <c r="AW136" s="24"/>
    </row>
    <row r="137" spans="1:49" x14ac:dyDescent="0.2">
      <c r="A137" s="23">
        <f t="shared" si="96"/>
        <v>4</v>
      </c>
      <c r="B137" s="17" t="str">
        <f>IF(B$131&gt;T_5,"",IF($A137&gt;B$132,"",IF(T_5=B$131,100,EXP(-'Class 8'!B92*h_5)*((C137+C138)/2+cc_5*h_5))))</f>
        <v/>
      </c>
      <c r="C137" s="17" t="str">
        <f>IF(C$131&gt;T_5,"",IF($A137&gt;C$132,"",IF(T_5=C$131,100,EXP(-'Class 8'!C92*h_5)*((D137+D138)/2+cc_5*h_5))))</f>
        <v/>
      </c>
      <c r="D137" s="17" t="str">
        <f>IF(D$131&gt;T_5,"",IF($A137&gt;D$132,"",IF(T_5=D$131,100,EXP(-'Class 8'!D92*h_5)*((E137+E138)/2+cc_5*h_5))))</f>
        <v/>
      </c>
      <c r="E137" s="17" t="str">
        <f>IF(E$131&gt;T_5,"",IF($A137&gt;E$132,"",IF(T_5=E$131,100,EXP(-'Class 8'!E92*h_5)*((F137+F138)/2+cc_5*h_5))))</f>
        <v/>
      </c>
      <c r="F137" s="17">
        <f>IF(F$131&gt;T_5,"",IF($A137&gt;F$132,"",IF(T_5=F$131,100,EXP(-'Class 8'!F92*h_5)*((G137+G138)/2+cc_5*h_5))))</f>
        <v>74.796732724252905</v>
      </c>
      <c r="G137" s="17">
        <f>IF(G$131&gt;T_5,"",IF($A137&gt;G$132,"",IF(T_5=G$131,100,EXP(-'Class 8'!G92*h_5)*((H137+H138)/2+cc_5*h_5))))</f>
        <v>72.407761951960467</v>
      </c>
      <c r="H137" s="17">
        <f>IF(H$131&gt;T_5,"",IF($A137&gt;H$132,"",IF(T_5=H$131,100,EXP(-'Class 8'!H92*h_5)*((I137+I138)/2+cc_5*h_5))))</f>
        <v>70.270432539133125</v>
      </c>
      <c r="I137" s="17">
        <f>IF(I$131&gt;T_5,"",IF($A137&gt;I$132,"",IF(T_5=I$131,100,EXP(-'Class 8'!I92*h_5)*((J137+J138)/2+cc_5*h_5))))</f>
        <v>68.369150317788069</v>
      </c>
      <c r="J137" s="17">
        <f>IF(J$131&gt;T_5,"",IF($A137&gt;J$132,"",IF(T_5=J$131,100,EXP(-'Class 8'!J92*h_5)*((K137+K138)/2+cc_5*h_5))))</f>
        <v>66.683581998050627</v>
      </c>
      <c r="K137" s="17">
        <f>IF(K$131&gt;T_5,"",IF($A137&gt;K$132,"",IF(T_5=K$131,100,EXP(-'Class 8'!K92*h_5)*((L137+L138)/2+cc_5*h_5))))</f>
        <v>65.236714505152889</v>
      </c>
      <c r="L137" s="17">
        <f>IF(L$131&gt;T_5,"",IF($A137&gt;L$132,"",IF(T_5=L$131,100,EXP(-'Class 8'!L92*h_5)*((M137+M138)/2+cc_5*h_5))))</f>
        <v>64.04498119805146</v>
      </c>
      <c r="M137" s="17">
        <f>IF(M$131&gt;T_5,"",IF($A137&gt;M$132,"",IF(T_5=M$131,100,EXP(-'Class 8'!M92*h_5)*((N137+N138)/2+cc_5*h_5))))</f>
        <v>63.063924117060246</v>
      </c>
      <c r="N137" s="17">
        <f>IF(N$131&gt;T_5,"",IF($A137&gt;N$132,"",IF(T_5=N$131,100,EXP(-'Class 8'!N92*h_5)*((O137+O138)/2+cc_5*h_5))))</f>
        <v>62.234258188132301</v>
      </c>
      <c r="O137" s="17">
        <f>IF(O$131&gt;T_5,"",IF($A137&gt;O$132,"",IF(T_5=O$131,100,EXP(-'Class 8'!O92*h_5)*((P137+P138)/2+cc_5*h_5))))</f>
        <v>61.53401240030967</v>
      </c>
      <c r="P137" s="17">
        <f>IF(P$131&gt;T_5,"",IF($A137&gt;P$132,"",IF(T_5=P$131,100,EXP(-'Class 8'!P92*h_5)*((Q137+Q138)/2+cc_5*h_5))))</f>
        <v>60.982713241781724</v>
      </c>
      <c r="Q137" s="17">
        <f>IF(Q$131&gt;T_5,"",IF($A137&gt;Q$132,"",IF(T_5=Q$131,100,EXP(-'Class 8'!Q92*h_5)*((R137+R138)/2+cc_5*h_5))))</f>
        <v>60.573098925955456</v>
      </c>
      <c r="R137" s="17">
        <f>IF(R$131&gt;T_5,"",IF($A137&gt;R$132,"",IF(T_5=R$131,100,EXP(-'Class 8'!R92*h_5)*((S137+S138)/2+cc_5*h_5))))</f>
        <v>60.298365177183165</v>
      </c>
      <c r="S137" s="17">
        <f>IF(S$131&gt;T_5,"",IF($A137&gt;S$132,"",IF(T_5=S$131,100,EXP(-'Class 8'!S92*h_5)*((T137+T138)/2+cc_5*h_5))))</f>
        <v>60.157679981722133</v>
      </c>
      <c r="T137" s="17">
        <f>IF(T$131&gt;T_5,"",IF($A137&gt;T$132,"",IF(T_5=T$131,100,EXP(-'Class 8'!T92*h_5)*((U137+U138)/2+cc_5*h_5))))</f>
        <v>60.150105697534016</v>
      </c>
      <c r="U137" s="17">
        <f>IF(U$131&gt;T_5,"",IF($A137&gt;U$132,"",IF(T_5=U$131,100,EXP(-'Class 8'!U92*h_5)*((V137+V138)/2+cc_5*h_5))))</f>
        <v>60.268347832026343</v>
      </c>
      <c r="V137" s="17">
        <f>IF(V$131&gt;T_5,"",IF($A137&gt;V$132,"",IF(T_5=V$131,100,EXP(-'Class 8'!V92*h_5)*((W137+W138)/2+cc_5*h_5))))</f>
        <v>60.505334738014767</v>
      </c>
      <c r="W137" s="17">
        <f>IF(W$131&gt;T_5,"",IF($A137&gt;W$132,"",IF(T_5=W$131,100,EXP(-'Class 8'!W92*h_5)*((X137+X138)/2+cc_5*h_5))))</f>
        <v>60.86736391045676</v>
      </c>
      <c r="X137" s="17">
        <f>IF(X$131&gt;T_5,"",IF($A137&gt;X$132,"",IF(T_5=X$131,100,EXP(-'Class 8'!X92*h_5)*((Y137+Y138)/2+cc_5*h_5))))</f>
        <v>61.365318021059686</v>
      </c>
      <c r="Y137" s="17">
        <f>IF(Y$131&gt;T_5,"",IF($A137&gt;Y$132,"",IF(T_5=Y$131,100,EXP(-'Class 8'!Y92*h_5)*((Z137+Z138)/2+cc_5*h_5))))</f>
        <v>62.000239072615123</v>
      </c>
      <c r="Z137" s="17">
        <f>IF(Z$131&gt;T_5,"",IF($A137&gt;Z$132,"",IF(T_5=Z$131,100,EXP(-'Class 8'!Z92*h_5)*((AA137+AA138)/2+cc_5*h_5))))</f>
        <v>62.772461211509849</v>
      </c>
      <c r="AA137" s="17">
        <f>IF(AA$131&gt;T_5,"",IF($A137&gt;AA$132,"",IF(T_5=AA$131,100,EXP(-'Class 8'!AA92*h_5)*((AB137+AB138)/2+cc_5*h_5))))</f>
        <v>63.683455263114617</v>
      </c>
      <c r="AB137" s="17">
        <f>IF(AB$131&gt;T_5,"",IF($A137&gt;AB$132,"",IF(T_5=AB$131,100,EXP(-'Class 8'!AB92*h_5)*((AC137+AC138)/2+cc_5*h_5))))</f>
        <v>64.735543184530897</v>
      </c>
      <c r="AC137" s="17">
        <f>IF(AC$131&gt;T_5,"",IF($A137&gt;AC$132,"",IF(T_5=AC$131,100,EXP(-'Class 8'!AC92*h_5)*((AD137+AD138)/2+cc_5*h_5))))</f>
        <v>65.930441377902625</v>
      </c>
      <c r="AD137" s="17">
        <f>IF(AD$131&gt;T_5,"",IF($A137&gt;AD$132,"",IF(T_5=AD$131,100,EXP(-'Class 8'!AD92*h_5)*((AE137+AE138)/2+cc_5*h_5))))</f>
        <v>67.270541812715805</v>
      </c>
      <c r="AE137" s="17">
        <f>IF(AE$131&gt;T_5,"",IF($A137&gt;AE$132,"",IF(T_5=AE$131,100,EXP(-'Class 8'!AE92*h_5)*((AF137+AF138)/2+cc_5*h_5))))</f>
        <v>68.771928010474667</v>
      </c>
      <c r="AF137" s="17">
        <f>IF(AF$131&gt;T_5,"",IF($A137&gt;AF$132,"",IF(T_5=AF$131,100,EXP(-'Class 8'!AF92*h_5)*((AG137+AG138)/2+cc_5*h_5))))</f>
        <v>70.456129499289204</v>
      </c>
      <c r="AG137" s="17">
        <f>IF(AG$131&gt;T_5,"",IF($A137&gt;AG$132,"",IF(T_5=AG$131,100,EXP(-'Class 8'!AG92*h_5)*((AH137+AH138)/2+cc_5*h_5))))</f>
        <v>72.332552850496725</v>
      </c>
      <c r="AH137" s="17">
        <f>IF(AH$131&gt;T_5,"",IF($A137&gt;AH$132,"",IF(T_5=AH$131,100,EXP(-'Class 8'!AH92*h_5)*((AI137+AI138)/2+cc_5*h_5))))</f>
        <v>74.410862445638813</v>
      </c>
      <c r="AI137" s="17">
        <f>IF(AI$131&gt;T_5,"",IF($A137&gt;AI$132,"",IF(T_5=AI$131,100,EXP(-'Class 8'!AI92*h_5)*((AJ137+AJ138)/2+cc_5*h_5))))</f>
        <v>76.704604997298503</v>
      </c>
      <c r="AJ137" s="17">
        <f>IF(AJ$131&gt;T_5,"",IF($A137&gt;AJ$132,"",IF(T_5=AJ$131,100,EXP(-'Class 8'!AJ92*h_5)*((AK137+AK138)/2+cc_5*h_5))))</f>
        <v>79.225676700566282</v>
      </c>
      <c r="AK137" s="17">
        <f>IF(AK$131&gt;T_5,"",IF($A137&gt;AK$132,"",IF(T_5=AK$131,100,EXP(-'Class 8'!AK92*h_5)*((AL137+AL138)/2+cc_5*h_5))))</f>
        <v>81.987732181155593</v>
      </c>
      <c r="AL137" s="17">
        <f>IF(AL$131&gt;T_5,"",IF($A137&gt;AL$132,"",IF(T_5=AL$131,100,EXP(-'Class 8'!AL92*h_5)*((AM137+AM138)/2+cc_5*h_5))))</f>
        <v>85.007428010763348</v>
      </c>
      <c r="AM137" s="17">
        <f>IF(AM$131&gt;T_5,"",IF($A137&gt;AM$132,"",IF(T_5=AM$131,100,EXP(-'Class 8'!AM92*h_5)*((AN137+AN138)/2+cc_5*h_5))))</f>
        <v>88.299004456696963</v>
      </c>
      <c r="AN137" s="17">
        <f>IF(AN$131&gt;T_5,"",IF($A137&gt;AN$132,"",IF(T_5=AN$131,100,EXP(-'Class 8'!AN92*h_5)*((AO137+AO138)/2+cc_5*h_5))))</f>
        <v>91.882794195386566</v>
      </c>
      <c r="AO137" s="17">
        <f>IF(AO$131&gt;T_5,"",IF($A137&gt;AO$132,"",IF(T_5=AO$131,100,EXP(-'Class 8'!AO92*h_5)*((AP137+AP138)/2+cc_5*h_5))))</f>
        <v>95.776503151950592</v>
      </c>
      <c r="AP137" s="17">
        <f>IF(AP$131&gt;T_5,"",IF($A137&gt;AP$132,"",IF(T_5=AP$131,100,EXP(-'Class 8'!AP92*h_5)*(([2]BondPrice!AQ17+[2]BondPrice!AQ18)/2+cc_5*h_5))))</f>
        <v>100</v>
      </c>
      <c r="AQ137" s="24"/>
      <c r="AR137" s="24"/>
      <c r="AS137" s="24"/>
      <c r="AT137" s="24"/>
      <c r="AU137" s="24"/>
      <c r="AV137" s="24"/>
      <c r="AW137" s="24"/>
    </row>
    <row r="138" spans="1:49" x14ac:dyDescent="0.2">
      <c r="A138" s="23">
        <f t="shared" si="96"/>
        <v>5</v>
      </c>
      <c r="B138" s="17" t="str">
        <f>IF(B$131&gt;T_5,"",IF($A138&gt;B$132,"",IF(T_5=B$131,100,EXP(-'Class 8'!B93*h_5)*((C138+C139)/2+cc_5*h_5))))</f>
        <v/>
      </c>
      <c r="C138" s="17" t="str">
        <f>IF(C$131&gt;T_5,"",IF($A138&gt;C$132,"",IF(T_5=C$131,100,EXP(-'Class 8'!C93*h_5)*((D138+D139)/2+cc_5*h_5))))</f>
        <v/>
      </c>
      <c r="D138" s="17" t="str">
        <f>IF(D$131&gt;T_5,"",IF($A138&gt;D$132,"",IF(T_5=D$131,100,EXP(-'Class 8'!D93*h_5)*((E138+E139)/2+cc_5*h_5))))</f>
        <v/>
      </c>
      <c r="E138" s="17" t="str">
        <f>IF(E$131&gt;T_5,"",IF($A138&gt;E$132,"",IF(T_5=E$131,100,EXP(-'Class 8'!E93*h_5)*((F138+F139)/2+cc_5*h_5))))</f>
        <v/>
      </c>
      <c r="F138" s="17" t="str">
        <f>IF(F$131&gt;T_5,"",IF($A138&gt;F$132,"",IF(T_5=F$131,100,EXP(-'Class 8'!F93*h_5)*((G138+G139)/2+cc_5*h_5))))</f>
        <v/>
      </c>
      <c r="G138" s="17">
        <f>IF(G$131&gt;T_5,"",IF($A138&gt;G$132,"",IF(T_5=G$131,100,EXP(-'Class 8'!G93*h_5)*((H138+H139)/2+cc_5*h_5))))</f>
        <v>77.540735224566291</v>
      </c>
      <c r="H138" s="17">
        <f>IF(H$131&gt;T_5,"",IF($A138&gt;H$132,"",IF(T_5=H$131,100,EXP(-'Class 8'!H93*h_5)*((I138+I139)/2+cc_5*h_5))))</f>
        <v>75.104777889713148</v>
      </c>
      <c r="I138" s="17">
        <f>IF(I$131&gt;T_5,"",IF($A138&gt;I$132,"",IF(T_5=I$131,100,EXP(-'Class 8'!I93*h_5)*((J138+J139)/2+cc_5*h_5))))</f>
        <v>72.929841675329513</v>
      </c>
      <c r="J138" s="17">
        <f>IF(J$131&gt;T_5,"",IF($A138&gt;J$132,"",IF(T_5=J$131,100,EXP(-'Class 8'!J93*h_5)*((K138+K139)/2+cc_5*h_5))))</f>
        <v>70.992775830639843</v>
      </c>
      <c r="K138" s="17">
        <f>IF(K$131&gt;T_5,"",IF($A138&gt;K$132,"",IF(T_5=K$131,100,EXP(-'Class 8'!K93*h_5)*((L138+L139)/2+cc_5*h_5))))</f>
        <v>69.316634196243484</v>
      </c>
      <c r="L138" s="17">
        <f>IF(L$131&gt;T_5,"",IF($A138&gt;L$132,"",IF(T_5=L$131,100,EXP(-'Class 8'!L93*h_5)*((M138+M139)/2+cc_5*h_5))))</f>
        <v>67.917335131696746</v>
      </c>
      <c r="M138" s="17">
        <f>IF(M$131&gt;T_5,"",IF($A138&gt;M$132,"",IF(T_5=M$131,100,EXP(-'Class 8'!M93*h_5)*((N138+N139)/2+cc_5*h_5))))</f>
        <v>66.74621983619636</v>
      </c>
      <c r="N138" s="17">
        <f>IF(N$131&gt;T_5,"",IF($A138&gt;N$132,"",IF(T_5=N$131,100,EXP(-'Class 8'!N93*h_5)*((O138+O139)/2+cc_5*h_5))))</f>
        <v>65.739341520828219</v>
      </c>
      <c r="O138" s="17">
        <f>IF(O$131&gt;T_5,"",IF($A138&gt;O$132,"",IF(T_5=O$131,100,EXP(-'Class 8'!O93*h_5)*((P138+P139)/2+cc_5*h_5))))</f>
        <v>64.872586819732888</v>
      </c>
      <c r="P138" s="17">
        <f>IF(P$131&gt;T_5,"",IF($A138&gt;P$132,"",IF(T_5=P$131,100,EXP(-'Class 8'!P93*h_5)*((Q138+Q139)/2+cc_5*h_5))))</f>
        <v>64.165690646523743</v>
      </c>
      <c r="Q138" s="17">
        <f>IF(Q$131&gt;T_5,"",IF($A138&gt;Q$132,"",IF(T_5=Q$131,100,EXP(-'Class 8'!Q93*h_5)*((R138+R139)/2+cc_5*h_5))))</f>
        <v>63.610099029261491</v>
      </c>
      <c r="R138" s="17">
        <f>IF(R$131&gt;T_5,"",IF($A138&gt;R$132,"",IF(T_5=R$131,100,EXP(-'Class 8'!R93*h_5)*((S138+S139)/2+cc_5*h_5))))</f>
        <v>63.197800755593157</v>
      </c>
      <c r="S138" s="17">
        <f>IF(S$131&gt;T_5,"",IF($A138&gt;S$132,"",IF(T_5=S$131,100,EXP(-'Class 8'!S93*h_5)*((T138+T139)/2+cc_5*h_5))))</f>
        <v>62.927091009777847</v>
      </c>
      <c r="T138" s="17">
        <f>IF(T$131&gt;T_5,"",IF($A138&gt;T$132,"",IF(T_5=T$131,100,EXP(-'Class 8'!T93*h_5)*((U138+U139)/2+cc_5*h_5))))</f>
        <v>62.796164762190465</v>
      </c>
      <c r="U138" s="17">
        <f>IF(U$131&gt;T_5,"",IF($A138&gt;U$132,"",IF(T_5=U$131,100,EXP(-'Class 8'!U93*h_5)*((V138+V139)/2+cc_5*h_5))))</f>
        <v>62.796604342408713</v>
      </c>
      <c r="V138" s="17">
        <f>IF(V$131&gt;T_5,"",IF($A138&gt;V$132,"",IF(T_5=V$131,100,EXP(-'Class 8'!V93*h_5)*((W138+W139)/2+cc_5*h_5))))</f>
        <v>62.920286445882695</v>
      </c>
      <c r="W138" s="17">
        <f>IF(W$131&gt;T_5,"",IF($A138&gt;W$132,"",IF(T_5=W$131,100,EXP(-'Class 8'!W93*h_5)*((X138+X139)/2+cc_5*h_5))))</f>
        <v>63.173023847234809</v>
      </c>
      <c r="X138" s="17">
        <f>IF(X$131&gt;T_5,"",IF($A138&gt;X$132,"",IF(T_5=X$131,100,EXP(-'Class 8'!X93*h_5)*((Y138+Y139)/2+cc_5*h_5))))</f>
        <v>63.565330599842746</v>
      </c>
      <c r="Y138" s="17">
        <f>IF(Y$131&gt;T_5,"",IF($A138&gt;Y$132,"",IF(T_5=Y$131,100,EXP(-'Class 8'!Y93*h_5)*((Z138+Z139)/2+cc_5*h_5))))</f>
        <v>64.097462035869199</v>
      </c>
      <c r="Z138" s="17">
        <f>IF(Z$131&gt;T_5,"",IF($A138&gt;Z$132,"",IF(T_5=Z$131,100,EXP(-'Class 8'!Z93*h_5)*((AA138+AA139)/2+cc_5*h_5))))</f>
        <v>64.768937912172603</v>
      </c>
      <c r="AA138" s="17">
        <f>IF(AA$131&gt;T_5,"",IF($A138&gt;AA$132,"",IF(T_5=AA$131,100,EXP(-'Class 8'!AA93*h_5)*((AB138+AB139)/2+cc_5*h_5))))</f>
        <v>65.580449060282618</v>
      </c>
      <c r="AB138" s="17">
        <f>IF(AB$131&gt;T_5,"",IF($A138&gt;AB$132,"",IF(T_5=AB$131,100,EXP(-'Class 8'!AB93*h_5)*((AC138+AC139)/2+cc_5*h_5))))</f>
        <v>66.533552469127784</v>
      </c>
      <c r="AC138" s="17">
        <f>IF(AC$131&gt;T_5,"",IF($A138&gt;AC$132,"",IF(T_5=AC$131,100,EXP(-'Class 8'!AC93*h_5)*((AD138+AD139)/2+cc_5*h_5))))</f>
        <v>67.629168562878348</v>
      </c>
      <c r="AD138" s="17">
        <f>IF(AD$131&gt;T_5,"",IF($A138&gt;AD$132,"",IF(T_5=AD$131,100,EXP(-'Class 8'!AD93*h_5)*((AE138+AE139)/2+cc_5*h_5))))</f>
        <v>68.868898915098498</v>
      </c>
      <c r="AE138" s="17">
        <f>IF(AE$131&gt;T_5,"",IF($A138&gt;AE$132,"",IF(T_5=AE$131,100,EXP(-'Class 8'!AE93*h_5)*((AF138+AF139)/2+cc_5*h_5))))</f>
        <v>70.268318741040773</v>
      </c>
      <c r="AF138" s="17">
        <f>IF(AF$131&gt;T_5,"",IF($A138&gt;AF$132,"",IF(T_5=AF$131,100,EXP(-'Class 8'!AF93*h_5)*((AG138+AG139)/2+cc_5*h_5))))</f>
        <v>71.848431749656825</v>
      </c>
      <c r="AG138" s="17">
        <f>IF(AG$131&gt;T_5,"",IF($A138&gt;AG$132,"",IF(T_5=AG$131,100,EXP(-'Class 8'!AG93*h_5)*((AH138+AH139)/2+cc_5*h_5))))</f>
        <v>73.617735352261192</v>
      </c>
      <c r="AH138" s="17">
        <f>IF(AH$131&gt;T_5,"",IF($A138&gt;AH$132,"",IF(T_5=AH$131,100,EXP(-'Class 8'!AH93*h_5)*((AI138+AI139)/2+cc_5*h_5))))</f>
        <v>75.58491820408554</v>
      </c>
      <c r="AI138" s="17">
        <f>IF(AI$131&gt;T_5,"",IF($A138&gt;AI$132,"",IF(T_5=AI$131,100,EXP(-'Class 8'!AI93*h_5)*((AJ138+AJ139)/2+cc_5*h_5))))</f>
        <v>77.762532507627668</v>
      </c>
      <c r="AJ138" s="17">
        <f>IF(AJ$131&gt;T_5,"",IF($A138&gt;AJ$132,"",IF(T_5=AJ$131,100,EXP(-'Class 8'!AJ93*h_5)*((AK138+AK139)/2+cc_5*h_5))))</f>
        <v>80.161357708022763</v>
      </c>
      <c r="AK138" s="17">
        <f>IF(AK$131&gt;T_5,"",IF($A138&gt;AK$132,"",IF(T_5=AK$131,100,EXP(-'Class 8'!AK93*h_5)*((AL138+AL139)/2+cc_5*h_5))))</f>
        <v>82.793859792491375</v>
      </c>
      <c r="AL138" s="17">
        <f>IF(AL$131&gt;T_5,"",IF($A138&gt;AL$132,"",IF(T_5=AL$131,100,EXP(-'Class 8'!AL93*h_5)*((AM138+AM139)/2+cc_5*h_5))))</f>
        <v>85.675427664119297</v>
      </c>
      <c r="AM138" s="17">
        <f>IF(AM$131&gt;T_5,"",IF($A138&gt;AM$132,"",IF(T_5=AM$131,100,EXP(-'Class 8'!AM93*h_5)*((AN138+AN139)/2+cc_5*h_5))))</f>
        <v>88.818893925994374</v>
      </c>
      <c r="AN138" s="17">
        <f>IF(AN$131&gt;T_5,"",IF($A138&gt;AN$132,"",IF(T_5=AN$131,100,EXP(-'Class 8'!AN93*h_5)*((AO138+AO139)/2+cc_5*h_5))))</f>
        <v>92.24310134191127</v>
      </c>
      <c r="AO138" s="17">
        <f>IF(AO$131&gt;T_5,"",IF($A138&gt;AO$132,"",IF(T_5=AO$131,100,EXP(-'Class 8'!AO93*h_5)*((AP138+AP139)/2+cc_5*h_5))))</f>
        <v>95.964107340309525</v>
      </c>
      <c r="AP138" s="17">
        <f>IF(AP$131&gt;T_5,"",IF($A138&gt;AP$132,"",IF(T_5=AP$131,100,EXP(-'Class 8'!AP93*h_5)*(([2]BondPrice!AQ18+[2]BondPrice!AQ19)/2+cc_5*h_5))))</f>
        <v>100</v>
      </c>
      <c r="AQ138" s="24"/>
      <c r="AR138" s="24"/>
      <c r="AS138" s="24"/>
      <c r="AT138" s="24"/>
      <c r="AU138" s="24"/>
      <c r="AV138" s="24"/>
      <c r="AW138" s="24"/>
    </row>
    <row r="139" spans="1:49" x14ac:dyDescent="0.2">
      <c r="A139" s="23">
        <f t="shared" si="96"/>
        <v>6</v>
      </c>
      <c r="B139" s="17" t="str">
        <f>IF(B$131&gt;T_5,"",IF($A139&gt;B$132,"",IF(T_5=B$131,100,EXP(-'Class 8'!B94*h_5)*((C139+C140)/2+cc_5*h_5))))</f>
        <v/>
      </c>
      <c r="C139" s="17" t="str">
        <f>IF(C$131&gt;T_5,"",IF($A139&gt;C$132,"",IF(T_5=C$131,100,EXP(-'Class 8'!C94*h_5)*((D139+D140)/2+cc_5*h_5))))</f>
        <v/>
      </c>
      <c r="D139" s="17" t="str">
        <f>IF(D$131&gt;T_5,"",IF($A139&gt;D$132,"",IF(T_5=D$131,100,EXP(-'Class 8'!D94*h_5)*((E139+E140)/2+cc_5*h_5))))</f>
        <v/>
      </c>
      <c r="E139" s="17" t="str">
        <f>IF(E$131&gt;T_5,"",IF($A139&gt;E$132,"",IF(T_5=E$131,100,EXP(-'Class 8'!E94*h_5)*((F139+F140)/2+cc_5*h_5))))</f>
        <v/>
      </c>
      <c r="F139" s="17" t="str">
        <f>IF(F$131&gt;T_5,"",IF($A139&gt;F$132,"",IF(T_5=F$131,100,EXP(-'Class 8'!F94*h_5)*((G139+G140)/2+cc_5*h_5))))</f>
        <v/>
      </c>
      <c r="G139" s="17" t="str">
        <f>IF(G$131&gt;T_5,"",IF($A139&gt;G$132,"",IF(T_5=G$131,100,EXP(-'Class 8'!G94*h_5)*((H139+H140)/2+cc_5*h_5))))</f>
        <v/>
      </c>
      <c r="H139" s="17">
        <f>IF(H$131&gt;T_5,"",IF($A139&gt;H$132,"",IF(T_5=H$131,100,EXP(-'Class 8'!H94*h_5)*((I139+I140)/2+cc_5*h_5))))</f>
        <v>80.271708285299965</v>
      </c>
      <c r="I139" s="17">
        <f>IF(I$131&gt;T_5,"",IF($A139&gt;I$132,"",IF(T_5=I$131,100,EXP(-'Class 8'!I94*h_5)*((J139+J140)/2+cc_5*h_5))))</f>
        <v>77.794762434027405</v>
      </c>
      <c r="J139" s="17">
        <f>IF(J$131&gt;T_5,"",IF($A139&gt;J$132,"",IF(T_5=J$131,100,EXP(-'Class 8'!J94*h_5)*((K139+K140)/2+cc_5*h_5))))</f>
        <v>75.58043628020485</v>
      </c>
      <c r="K139" s="17">
        <f>IF(K$131&gt;T_5,"",IF($A139&gt;K$132,"",IF(T_5=K$131,100,EXP(-'Class 8'!K94*h_5)*((L139+L140)/2+cc_5*h_5))))</f>
        <v>73.651713038312394</v>
      </c>
      <c r="L139" s="17">
        <f>IF(L$131&gt;T_5,"",IF($A139&gt;L$132,"",IF(T_5=L$131,100,EXP(-'Class 8'!L94*h_5)*((M139+M140)/2+cc_5*h_5))))</f>
        <v>72.023823336395182</v>
      </c>
      <c r="M139" s="17">
        <f>IF(M$131&gt;T_5,"",IF($A139&gt;M$132,"",IF(T_5=M$131,100,EXP(-'Class 8'!M94*h_5)*((N139+N140)/2+cc_5*h_5))))</f>
        <v>70.643524404734222</v>
      </c>
      <c r="N139" s="17">
        <f>IF(N$131&gt;T_5,"",IF($A139&gt;N$132,"",IF(T_5=N$131,100,EXP(-'Class 8'!N94*h_5)*((O139+O140)/2+cc_5*h_5))))</f>
        <v>69.44183395787951</v>
      </c>
      <c r="O139" s="17">
        <f>IF(O$131&gt;T_5,"",IF($A139&gt;O$132,"",IF(T_5=O$131,100,EXP(-'Class 8'!O94*h_5)*((P139+P140)/2+cc_5*h_5))))</f>
        <v>68.392298121332971</v>
      </c>
      <c r="P139" s="17">
        <f>IF(P$131&gt;T_5,"",IF($A139&gt;P$132,"",IF(T_5=P$131,100,EXP(-'Class 8'!P94*h_5)*((Q139+Q140)/2+cc_5*h_5))))</f>
        <v>67.514802757652632</v>
      </c>
      <c r="Q139" s="17">
        <f>IF(Q$131&gt;T_5,"",IF($A139&gt;Q$132,"",IF(T_5=Q$131,100,EXP(-'Class 8'!Q94*h_5)*((R139+R140)/2+cc_5*h_5))))</f>
        <v>66.799367545295681</v>
      </c>
      <c r="R139" s="17">
        <f>IF(R$131&gt;T_5,"",IF($A139&gt;R$132,"",IF(T_5=R$131,100,EXP(-'Class 8'!R94*h_5)*((S139+S140)/2+cc_5*h_5))))</f>
        <v>66.236655149897175</v>
      </c>
      <c r="S139" s="17">
        <f>IF(S$131&gt;T_5,"",IF($A139&gt;S$132,"",IF(T_5=S$131,100,EXP(-'Class 8'!S94*h_5)*((T139+T140)/2+cc_5*h_5))))</f>
        <v>65.823994278967973</v>
      </c>
      <c r="T139" s="17">
        <f>IF(T$131&gt;T_5,"",IF($A139&gt;T$132,"",IF(T_5=T$131,100,EXP(-'Class 8'!T94*h_5)*((U139+U140)/2+cc_5*h_5))))</f>
        <v>65.558626424854964</v>
      </c>
      <c r="U139" s="17">
        <f>IF(U$131&gt;T_5,"",IF($A139&gt;U$132,"",IF(T_5=U$131,100,EXP(-'Class 8'!U94*h_5)*((V139+V140)/2+cc_5*h_5))))</f>
        <v>65.430921184826502</v>
      </c>
      <c r="V139" s="17">
        <f>IF(V$131&gt;T_5,"",IF($A139&gt;V$132,"",IF(T_5=V$131,100,EXP(-'Class 8'!V94*h_5)*((W139+W140)/2+cc_5*h_5))))</f>
        <v>65.431626212367078</v>
      </c>
      <c r="W139" s="17">
        <f>IF(W$131&gt;T_5,"",IF($A139&gt;W$132,"",IF(T_5=W$131,100,EXP(-'Class 8'!W94*h_5)*((X139+X140)/2+cc_5*h_5))))</f>
        <v>65.566022341205567</v>
      </c>
      <c r="X139" s="17">
        <f>IF(X$131&gt;T_5,"",IF($A139&gt;X$132,"",IF(T_5=X$131,100,EXP(-'Class 8'!X94*h_5)*((Y139+Y140)/2+cc_5*h_5))))</f>
        <v>65.844215993155075</v>
      </c>
      <c r="Y139" s="17">
        <f>IF(Y$131&gt;T_5,"",IF($A139&gt;Y$132,"",IF(T_5=Y$131,100,EXP(-'Class 8'!Y94*h_5)*((Z139+Z140)/2+cc_5*h_5))))</f>
        <v>66.265625760374974</v>
      </c>
      <c r="Z139" s="17">
        <f>IF(Z$131&gt;T_5,"",IF($A139&gt;Z$132,"",IF(T_5=Z$131,100,EXP(-'Class 8'!Z94*h_5)*((AA139+AA140)/2+cc_5*h_5))))</f>
        <v>66.828912508877039</v>
      </c>
      <c r="AA139" s="17">
        <f>IF(AA$131&gt;T_5,"",IF($A139&gt;AA$132,"",IF(T_5=AA$131,100,EXP(-'Class 8'!AA94*h_5)*((AB139+AB140)/2+cc_5*h_5))))</f>
        <v>67.5339502415369</v>
      </c>
      <c r="AB139" s="17">
        <f>IF(AB$131&gt;T_5,"",IF($A139&gt;AB$132,"",IF(T_5=AB$131,100,EXP(-'Class 8'!AB94*h_5)*((AC139+AC140)/2+cc_5*h_5))))</f>
        <v>68.381500894241071</v>
      </c>
      <c r="AC139" s="17">
        <f>IF(AC$131&gt;T_5,"",IF($A139&gt;AC$132,"",IF(T_5=AC$131,100,EXP(-'Class 8'!AC94*h_5)*((AD139+AD140)/2+cc_5*h_5))))</f>
        <v>69.371664210322493</v>
      </c>
      <c r="AD139" s="17">
        <f>IF(AD$131&gt;T_5,"",IF($A139&gt;AD$132,"",IF(T_5=AD$131,100,EXP(-'Class 8'!AD94*h_5)*((AE139+AE140)/2+cc_5*h_5))))</f>
        <v>70.505233196761978</v>
      </c>
      <c r="AE139" s="17">
        <f>IF(AE$131&gt;T_5,"",IF($A139&gt;AE$132,"",IF(T_5=AE$131,100,EXP(-'Class 8'!AE94*h_5)*((AF139+AF140)/2+cc_5*h_5))))</f>
        <v>71.797269053449398</v>
      </c>
      <c r="AF139" s="17">
        <f>IF(AF$131&gt;T_5,"",IF($A139&gt;AF$132,"",IF(T_5=AF$131,100,EXP(-'Class 8'!AF94*h_5)*((AG139+AG140)/2+cc_5*h_5))))</f>
        <v>73.268247653842153</v>
      </c>
      <c r="AG139" s="17">
        <f>IF(AG$131&gt;T_5,"",IF($A139&gt;AG$132,"",IF(T_5=AG$131,100,EXP(-'Class 8'!AG94*h_5)*((AH139+AH140)/2+cc_5*h_5))))</f>
        <v>74.925752580545776</v>
      </c>
      <c r="AH139" s="17">
        <f>IF(AH$131&gt;T_5,"",IF($A139&gt;AH$132,"",IF(T_5=AH$131,100,EXP(-'Class 8'!AH94*h_5)*((AI139+AI140)/2+cc_5*h_5))))</f>
        <v>76.777498232761644</v>
      </c>
      <c r="AI139" s="17">
        <f>IF(AI$131&gt;T_5,"",IF($A139&gt;AI$132,"",IF(T_5=AI$131,100,EXP(-'Class 8'!AI94*h_5)*((AJ139+AJ140)/2+cc_5*h_5))))</f>
        <v>78.835051196897794</v>
      </c>
      <c r="AJ139" s="17">
        <f>IF(AJ$131&gt;T_5,"",IF($A139&gt;AJ$132,"",IF(T_5=AJ$131,100,EXP(-'Class 8'!AJ94*h_5)*((AK139+AK140)/2+cc_5*h_5))))</f>
        <v>81.108089412477682</v>
      </c>
      <c r="AK139" s="17">
        <f>IF(AK$131&gt;T_5,"",IF($A139&gt;AK$132,"",IF(T_5=AK$131,100,EXP(-'Class 8'!AK94*h_5)*((AL139+AL140)/2+cc_5*h_5))))</f>
        <v>83.607913488723895</v>
      </c>
      <c r="AL139" s="17">
        <f>IF(AL$131&gt;T_5,"",IF($A139&gt;AL$132,"",IF(T_5=AL$131,100,EXP(-'Class 8'!AL94*h_5)*((AM139+AM140)/2+cc_5*h_5))))</f>
        <v>86.348676547422841</v>
      </c>
      <c r="AM139" s="17">
        <f>IF(AM$131&gt;T_5,"",IF($A139&gt;AM$132,"",IF(T_5=AM$131,100,EXP(-'Class 8'!AM94*h_5)*((AN139+AN140)/2+cc_5*h_5))))</f>
        <v>89.341844415763632</v>
      </c>
      <c r="AN139" s="17">
        <f>IF(AN$131&gt;T_5,"",IF($A139&gt;AN$132,"",IF(T_5=AN$131,100,EXP(-'Class 8'!AN94*h_5)*((AO139+AO140)/2+cc_5*h_5))))</f>
        <v>92.60482138887042</v>
      </c>
      <c r="AO139" s="17">
        <f>IF(AO$131&gt;T_5,"",IF($A139&gt;AO$132,"",IF(T_5=AO$131,100,EXP(-'Class 8'!AO94*h_5)*((AP139+AP140)/2+cc_5*h_5))))</f>
        <v>96.152079002217093</v>
      </c>
      <c r="AP139" s="17">
        <f>IF(AP$131&gt;T_5,"",IF($A139&gt;AP$132,"",IF(T_5=AP$131,100,EXP(-'Class 8'!AP94*h_5)*(([2]BondPrice!AQ19+[2]BondPrice!AQ20)/2+cc_5*h_5))))</f>
        <v>100</v>
      </c>
      <c r="AQ139" s="24" t="e">
        <f>IF(AQ$86&gt;=T_5,"",IF(#REF!&gt;AQ$87,"",IF(AR$86*$Q$75&lt;T_5,#REF!+AP$84*h_5-sig_5*SQRT(h_5),#REF!+$O$75*h_5-sig_5*SQRT(h_5))))</f>
        <v>#REF!</v>
      </c>
      <c r="AR139" s="24" t="e">
        <f>IF(AR$86&gt;=T_5,"",IF(#REF!&gt;AR$87,"",IF(AS$86*$Q$75&lt;T_5,AQ138+AQ$84*h_5-sig_5*SQRT(h_5),AQ138+$O$75*h_5-sig_5*SQRT(h_5))))</f>
        <v>#REF!</v>
      </c>
      <c r="AS139" s="24" t="e">
        <f>IF(AS$86&gt;=T_5,"",IF(#REF!&gt;AS$87,"",IF(AT$86*$Q$75&lt;T_5,AR138+AR$84*h_5-sig_5*SQRT(h_5),AR138+$O$75*h_5-sig_5*SQRT(h_5))))</f>
        <v>#REF!</v>
      </c>
      <c r="AT139" s="24" t="e">
        <f>IF(AT$86&gt;=T_5,"",IF(#REF!&gt;AT$87,"",IF(AU$86*$Q$75&lt;T_5,AS138+AS$84*h_5-sig_5*SQRT(h_5),AS138+$O$75*h_5-sig_5*SQRT(h_5))))</f>
        <v>#REF!</v>
      </c>
      <c r="AU139" s="24" t="e">
        <f>IF(AU$86&gt;=T_5,"",IF(#REF!&gt;AU$87,"",IF(AV$86*$Q$75&lt;T_5,AT138+AT$84*h_5-sig_5*SQRT(h_5),AT138+$O$75*h_5-sig_5*SQRT(h_5))))</f>
        <v>#REF!</v>
      </c>
      <c r="AV139" s="24" t="e">
        <f>IF(AV$86&gt;=T_5,"",IF(#REF!&gt;AV$87,"",IF(AW$86*$Q$75&lt;T_5,AU138+AU$84*h_5-sig_5*SQRT(h_5),AU138+$O$75*h_5-sig_5*SQRT(h_5))))</f>
        <v>#REF!</v>
      </c>
      <c r="AW139" s="24" t="e">
        <f>IF(AW$86&gt;=T_5,"",IF(#REF!&gt;AW$87,"",IF([2]IRTree!AX$12*$Q$75&lt;T_5,AV138+AV$84*h_5-sig_5*SQRT(h_5),AV138+$O$75*h_5-sig_5*SQRT(h_5))))</f>
        <v>#REF!</v>
      </c>
    </row>
    <row r="140" spans="1:49" x14ac:dyDescent="0.2">
      <c r="A140" s="23">
        <f t="shared" si="96"/>
        <v>7</v>
      </c>
      <c r="B140" s="17" t="str">
        <f>IF(B$131&gt;T_5,"",IF($A140&gt;B$132,"",IF(T_5=B$131,100,EXP(-'Class 8'!B95*h_5)*((C140+C141)/2+cc_5*h_5))))</f>
        <v/>
      </c>
      <c r="C140" s="17" t="str">
        <f>IF(C$131&gt;T_5,"",IF($A140&gt;C$132,"",IF(T_5=C$131,100,EXP(-'Class 8'!C95*h_5)*((D140+D141)/2+cc_5*h_5))))</f>
        <v/>
      </c>
      <c r="D140" s="17" t="str">
        <f>IF(D$131&gt;T_5,"",IF($A140&gt;D$132,"",IF(T_5=D$131,100,EXP(-'Class 8'!D95*h_5)*((E140+E141)/2+cc_5*h_5))))</f>
        <v/>
      </c>
      <c r="E140" s="17" t="str">
        <f>IF(E$131&gt;T_5,"",IF($A140&gt;E$132,"",IF(T_5=E$131,100,EXP(-'Class 8'!E95*h_5)*((F140+F141)/2+cc_5*h_5))))</f>
        <v/>
      </c>
      <c r="F140" s="17" t="str">
        <f>IF(F$131&gt;T_5,"",IF($A140&gt;F$132,"",IF(T_5=F$131,100,EXP(-'Class 8'!F95*h_5)*((G140+G141)/2+cc_5*h_5))))</f>
        <v/>
      </c>
      <c r="G140" s="17" t="str">
        <f>IF(G$131&gt;T_5,"",IF($A140&gt;G$132,"",IF(T_5=G$131,100,EXP(-'Class 8'!G95*h_5)*((H140+H141)/2+cc_5*h_5))))</f>
        <v/>
      </c>
      <c r="H140" s="17" t="str">
        <f>IF(H$131&gt;T_5,"",IF($A140&gt;H$132,"",IF(T_5=H$131,100,EXP(-'Class 8'!H95*h_5)*((I140+I141)/2+cc_5*h_5))))</f>
        <v/>
      </c>
      <c r="I140" s="17">
        <f>IF(I$131&gt;T_5,"",IF($A140&gt;I$132,"",IF(T_5=I$131,100,EXP(-'Class 8'!I95*h_5)*((J140+J141)/2+cc_5*h_5))))</f>
        <v>82.984206782036935</v>
      </c>
      <c r="J140" s="17">
        <f>IF(J$131&gt;T_5,"",IF($A140&gt;J$132,"",IF(T_5=J$131,100,EXP(-'Class 8'!J95*h_5)*((K140+K141)/2+cc_5*h_5))))</f>
        <v>80.464558280318514</v>
      </c>
      <c r="K140" s="17">
        <f>IF(K$131&gt;T_5,"",IF($A140&gt;K$132,"",IF(T_5=K$131,100,EXP(-'Class 8'!K95*h_5)*((L140+L141)/2+cc_5*h_5))))</f>
        <v>78.257908745544569</v>
      </c>
      <c r="L140" s="17">
        <f>IF(L$131&gt;T_5,"",IF($A140&gt;L$132,"",IF(T_5=L$131,100,EXP(-'Class 8'!L95*h_5)*((M140+M141)/2+cc_5*h_5))))</f>
        <v>76.378602280749845</v>
      </c>
      <c r="M140" s="17">
        <f>IF(M$131&gt;T_5,"",IF($A140&gt;M$132,"",IF(T_5=M$131,100,EXP(-'Class 8'!M95*h_5)*((N140+N141)/2+cc_5*h_5))))</f>
        <v>74.768392166172333</v>
      </c>
      <c r="N140" s="17">
        <f>IF(N$131&gt;T_5,"",IF($A140&gt;N$132,"",IF(T_5=N$131,100,EXP(-'Class 8'!N95*h_5)*((O140+O141)/2+cc_5*h_5))))</f>
        <v>73.352853738364587</v>
      </c>
      <c r="O140" s="17">
        <f>IF(O$131&gt;T_5,"",IF($A140&gt;O$132,"",IF(T_5=O$131,100,EXP(-'Class 8'!O95*h_5)*((P140+P141)/2+cc_5*h_5))))</f>
        <v>72.102974023759543</v>
      </c>
      <c r="P140" s="17">
        <f>IF(P$131&gt;T_5,"",IF($A140&gt;P$132,"",IF(T_5=P$131,100,EXP(-'Class 8'!P95*h_5)*((Q140+Q141)/2+cc_5*h_5))))</f>
        <v>71.038720934451391</v>
      </c>
      <c r="Q140" s="17">
        <f>IF(Q$131&gt;T_5,"",IF($A140&gt;Q$132,"",IF(T_5=Q$131,100,EXP(-'Class 8'!Q95*h_5)*((R140+R141)/2+cc_5*h_5))))</f>
        <v>70.148538872716586</v>
      </c>
      <c r="R140" s="17">
        <f>IF(R$131&gt;T_5,"",IF($A140&gt;R$132,"",IF(T_5=R$131,100,EXP(-'Class 8'!R95*h_5)*((S140+S141)/2+cc_5*h_5))))</f>
        <v>69.421632287704483</v>
      </c>
      <c r="S140" s="17">
        <f>IF(S$131&gt;T_5,"",IF($A140&gt;S$132,"",IF(T_5=S$131,100,EXP(-'Class 8'!S95*h_5)*((T140+T141)/2+cc_5*h_5))))</f>
        <v>68.854259005304428</v>
      </c>
      <c r="T140" s="17">
        <f>IF(T$131&gt;T_5,"",IF($A140&gt;T$132,"",IF(T_5=T$131,100,EXP(-'Class 8'!T95*h_5)*((U140+U141)/2+cc_5*h_5))))</f>
        <v>68.442611344020705</v>
      </c>
      <c r="U140" s="17">
        <f>IF(U$131&gt;T_5,"",IF($A140&gt;U$132,"",IF(T_5=U$131,100,EXP(-'Class 8'!U95*h_5)*((V140+V141)/2+cc_5*h_5))))</f>
        <v>68.175747589009902</v>
      </c>
      <c r="V140" s="17">
        <f>IF(V$131&gt;T_5,"",IF($A140&gt;V$132,"",IF(T_5=V$131,100,EXP(-'Class 8'!V95*h_5)*((W140+W141)/2+cc_5*h_5))))</f>
        <v>68.043201177687536</v>
      </c>
      <c r="W140" s="17">
        <f>IF(W$131&gt;T_5,"",IF($A140&gt;W$132,"",IF(T_5=W$131,100,EXP(-'Class 8'!W95*h_5)*((X140+X141)/2+cc_5*h_5))))</f>
        <v>68.049667782930428</v>
      </c>
      <c r="X140" s="17">
        <f>IF(X$131&gt;T_5,"",IF($A140&gt;X$132,"",IF(T_5=X$131,100,EXP(-'Class 8'!X95*h_5)*((Y140+Y141)/2+cc_5*h_5))))</f>
        <v>68.204801876134397</v>
      </c>
      <c r="Y140" s="17">
        <f>IF(Y$131&gt;T_5,"",IF($A140&gt;Y$132,"",IF(T_5=Y$131,100,EXP(-'Class 8'!Y95*h_5)*((Z140+Z141)/2+cc_5*h_5))))</f>
        <v>68.507129891613758</v>
      </c>
      <c r="Z140" s="17">
        <f>IF(Z$131&gt;T_5,"",IF($A140&gt;Z$132,"",IF(T_5=Z$131,100,EXP(-'Class 8'!Z95*h_5)*((AA140+AA141)/2+cc_5*h_5))))</f>
        <v>68.954404550762092</v>
      </c>
      <c r="AA140" s="17">
        <f>IF(AA$131&gt;T_5,"",IF($A140&gt;AA$132,"",IF(T_5=AA$131,100,EXP(-'Class 8'!AA95*h_5)*((AB140+AB141)/2+cc_5*h_5))))</f>
        <v>69.545642040876956</v>
      </c>
      <c r="AB140" s="17">
        <f>IF(AB$131&gt;T_5,"",IF($A140&gt;AB$132,"",IF(T_5=AB$131,100,EXP(-'Class 8'!AB95*h_5)*((AC140+AC141)/2+cc_5*h_5))))</f>
        <v>70.28077550374023</v>
      </c>
      <c r="AC140" s="17">
        <f>IF(AC$131&gt;T_5,"",IF($A140&gt;AC$132,"",IF(T_5=AC$131,100,EXP(-'Class 8'!AC95*h_5)*((AD140+AD141)/2+cc_5*h_5))))</f>
        <v>71.159056034163328</v>
      </c>
      <c r="AD140" s="17">
        <f>IF(AD$131&gt;T_5,"",IF($A140&gt;AD$132,"",IF(T_5=AD$131,100,EXP(-'Class 8'!AD95*h_5)*((AE140+AE141)/2+cc_5*h_5))))</f>
        <v>72.180447000583172</v>
      </c>
      <c r="AE140" s="17">
        <f>IF(AE$131&gt;T_5,"",IF($A140&gt;AE$132,"",IF(T_5=AE$131,100,EXP(-'Class 8'!AE95*h_5)*((AF140+AF141)/2+cc_5*h_5))))</f>
        <v>73.359487403285073</v>
      </c>
      <c r="AF140" s="17">
        <f>IF(AF$131&gt;T_5,"",IF($A140&gt;AF$132,"",IF(T_5=AF$131,100,EXP(-'Class 8'!AF95*h_5)*((AG140+AG141)/2+cc_5*h_5))))</f>
        <v>74.716120916451132</v>
      </c>
      <c r="AG140" s="17">
        <f>IF(AG$131&gt;T_5,"",IF($A140&gt;AG$132,"",IF(T_5=AG$131,100,EXP(-'Class 8'!AG95*h_5)*((AH140+AH141)/2+cc_5*h_5))))</f>
        <v>76.257010255732197</v>
      </c>
      <c r="AH140" s="17">
        <f>IF(AH$131&gt;T_5,"",IF($A140&gt;AH$132,"",IF(T_5=AH$131,100,EXP(-'Class 8'!AH95*h_5)*((AI140+AI141)/2+cc_5*h_5))))</f>
        <v>77.988894807894226</v>
      </c>
      <c r="AI140" s="17">
        <f>IF(AI$131&gt;T_5,"",IF($A140&gt;AI$132,"",IF(T_5=AI$131,100,EXP(-'Class 8'!AI95*h_5)*((AJ140+AJ141)/2+cc_5*h_5))))</f>
        <v>79.922362309996473</v>
      </c>
      <c r="AJ140" s="17">
        <f>IF(AJ$131&gt;T_5,"",IF($A140&gt;AJ$132,"",IF(T_5=AJ$131,100,EXP(-'Class 8'!AJ95*h_5)*((AK140+AK141)/2+cc_5*h_5))))</f>
        <v>82.066002326256495</v>
      </c>
      <c r="AK140" s="17">
        <f>IF(AK$131&gt;T_5,"",IF($A140&gt;AK$132,"",IF(T_5=AK$131,100,EXP(-'Class 8'!AK95*h_5)*((AL140+AL141)/2+cc_5*h_5))))</f>
        <v>84.429971201462095</v>
      </c>
      <c r="AL140" s="17">
        <f>IF(AL$131&gt;T_5,"",IF($A140&gt;AL$132,"",IF(T_5=AL$131,100,EXP(-'Class 8'!AL95*h_5)*((AM140+AM141)/2+cc_5*h_5))))</f>
        <v>87.027215909819716</v>
      </c>
      <c r="AM140" s="17">
        <f>IF(AM$131&gt;T_5,"",IF($A140&gt;AM$132,"",IF(T_5=AM$131,100,EXP(-'Class 8'!AM95*h_5)*((AN140+AN141)/2+cc_5*h_5))))</f>
        <v>89.867873948770892</v>
      </c>
      <c r="AN140" s="17">
        <f>IF(AN$131&gt;T_5,"",IF($A140&gt;AN$132,"",IF(T_5=AN$131,100,EXP(-'Class 8'!AN95*h_5)*((AO140+AO141)/2+cc_5*h_5))))</f>
        <v>92.967959876780384</v>
      </c>
      <c r="AO140" s="17">
        <f>IF(AO$131&gt;T_5,"",IF($A140&gt;AO$132,"",IF(T_5=AO$131,100,EXP(-'Class 8'!AO95*h_5)*((AP140+AP141)/2+cc_5*h_5))))</f>
        <v>96.340418857469643</v>
      </c>
      <c r="AP140" s="17">
        <f>IF(AP$131&gt;T_5,"",IF($A140&gt;AP$132,"",IF(T_5=AP$131,100,EXP(-'Class 8'!AP95*h_5)*(([2]BondPrice!AQ20+[2]BondPrice!AQ21)/2+cc_5*h_5))))</f>
        <v>100</v>
      </c>
      <c r="AQ140" s="24" t="e">
        <f>IF(AQ$86&gt;=T_5,"",IF(#REF!&gt;AQ$87,"",IF(AR$86*$Q$75&lt;T_5,#REF!+AP$84*h_5-sig_5*SQRT(h_5),#REF!+$O$75*h_5-sig_5*SQRT(h_5))))</f>
        <v>#REF!</v>
      </c>
      <c r="AR140" s="24" t="e">
        <f>IF(AR$86&gt;=T_5,"",IF(#REF!&gt;AR$87,"",IF(AS$86*$Q$75&lt;T_5,AQ139+AQ$84*h_5-sig_5*SQRT(h_5),AQ139+$O$75*h_5-sig_5*SQRT(h_5))))</f>
        <v>#REF!</v>
      </c>
      <c r="AS140" s="24" t="e">
        <f>IF(AS$86&gt;=T_5,"",IF(#REF!&gt;AS$87,"",IF(AT$86*$Q$75&lt;T_5,AR139+AR$84*h_5-sig_5*SQRT(h_5),AR139+$O$75*h_5-sig_5*SQRT(h_5))))</f>
        <v>#REF!</v>
      </c>
      <c r="AT140" s="24" t="e">
        <f>IF(AT$86&gt;=T_5,"",IF(#REF!&gt;AT$87,"",IF(AU$86*$Q$75&lt;T_5,AS139+AS$84*h_5-sig_5*SQRT(h_5),AS139+$O$75*h_5-sig_5*SQRT(h_5))))</f>
        <v>#REF!</v>
      </c>
      <c r="AU140" s="24" t="e">
        <f>IF(AU$86&gt;=T_5,"",IF(#REF!&gt;AU$87,"",IF(AV$86*$Q$75&lt;T_5,AT139+AT$84*h_5-sig_5*SQRT(h_5),AT139+$O$75*h_5-sig_5*SQRT(h_5))))</f>
        <v>#REF!</v>
      </c>
      <c r="AV140" s="24" t="e">
        <f>IF(AV$86&gt;=T_5,"",IF(#REF!&gt;AV$87,"",IF(AW$86*$Q$75&lt;T_5,AU139+AU$84*h_5-sig_5*SQRT(h_5),AU139+$O$75*h_5-sig_5*SQRT(h_5))))</f>
        <v>#REF!</v>
      </c>
      <c r="AW140" s="24" t="e">
        <f>IF(AW$86&gt;=T_5,"",IF(#REF!&gt;AW$87,"",IF([2]IRTree!AX$12*$Q$75&lt;T_5,AV139+AV$84*h_5-sig_5*SQRT(h_5),AV139+$O$75*h_5-sig_5*SQRT(h_5))))</f>
        <v>#REF!</v>
      </c>
    </row>
    <row r="141" spans="1:49" x14ac:dyDescent="0.2">
      <c r="A141" s="23">
        <f t="shared" si="96"/>
        <v>8</v>
      </c>
      <c r="B141" s="17" t="str">
        <f>IF(B$131&gt;T_5,"",IF($A141&gt;B$132,"",IF(T_5=B$131,100,EXP(-'Class 8'!B96*h_5)*((C141+C142)/2+cc_5*h_5))))</f>
        <v/>
      </c>
      <c r="C141" s="17" t="str">
        <f>IF(C$131&gt;T_5,"",IF($A141&gt;C$132,"",IF(T_5=C$131,100,EXP(-'Class 8'!C96*h_5)*((D141+D142)/2+cc_5*h_5))))</f>
        <v/>
      </c>
      <c r="D141" s="17" t="str">
        <f>IF(D$131&gt;T_5,"",IF($A141&gt;D$132,"",IF(T_5=D$131,100,EXP(-'Class 8'!D96*h_5)*((E141+E142)/2+cc_5*h_5))))</f>
        <v/>
      </c>
      <c r="E141" s="17" t="str">
        <f>IF(E$131&gt;T_5,"",IF($A141&gt;E$132,"",IF(T_5=E$131,100,EXP(-'Class 8'!E96*h_5)*((F141+F142)/2+cc_5*h_5))))</f>
        <v/>
      </c>
      <c r="F141" s="17" t="str">
        <f>IF(F$131&gt;T_5,"",IF($A141&gt;F$132,"",IF(T_5=F$131,100,EXP(-'Class 8'!F96*h_5)*((G141+G142)/2+cc_5*h_5))))</f>
        <v/>
      </c>
      <c r="G141" s="17" t="str">
        <f>IF(G$131&gt;T_5,"",IF($A141&gt;G$132,"",IF(T_5=G$131,100,EXP(-'Class 8'!G96*h_5)*((H141+H142)/2+cc_5*h_5))))</f>
        <v/>
      </c>
      <c r="H141" s="17" t="str">
        <f>IF(H$131&gt;T_5,"",IF($A141&gt;H$132,"",IF(T_5=H$131,100,EXP(-'Class 8'!H96*h_5)*((I141+I142)/2+cc_5*h_5))))</f>
        <v/>
      </c>
      <c r="I141" s="17" t="str">
        <f>IF(I$131&gt;T_5,"",IF($A141&gt;I$132,"",IF(T_5=I$131,100,EXP(-'Class 8'!I96*h_5)*((J141+J142)/2+cc_5*h_5))))</f>
        <v/>
      </c>
      <c r="J141" s="17">
        <f>IF(J$131&gt;T_5,"",IF($A141&gt;J$132,"",IF(T_5=J$131,100,EXP(-'Class 8'!J96*h_5)*((K141+K142)/2+cc_5*h_5))))</f>
        <v>85.664299624352779</v>
      </c>
      <c r="K141" s="17">
        <f>IF(K$131&gt;T_5,"",IF($A141&gt;K$132,"",IF(T_5=K$131,100,EXP(-'Class 8'!K96*h_5)*((L141+L142)/2+cc_5*h_5))))</f>
        <v>83.152177031377676</v>
      </c>
      <c r="L141" s="17">
        <f>IF(L$131&gt;T_5,"",IF($A141&gt;L$132,"",IF(T_5=L$131,100,EXP(-'Class 8'!L96*h_5)*((M141+M142)/2+cc_5*h_5))))</f>
        <v>80.996684376419026</v>
      </c>
      <c r="M141" s="17">
        <f>IF(M$131&gt;T_5,"",IF($A141&gt;M$132,"",IF(T_5=M$131,100,EXP(-'Class 8'!M96*h_5)*((N141+N142)/2+cc_5*h_5))))</f>
        <v>79.134110510770341</v>
      </c>
      <c r="N141" s="17">
        <f>IF(N$131&gt;T_5,"",IF($A141&gt;N$132,"",IF(T_5=N$131,100,EXP(-'Class 8'!N96*h_5)*((O141+O142)/2+cc_5*h_5))))</f>
        <v>77.484145289503402</v>
      </c>
      <c r="O141" s="17">
        <f>IF(O$131&gt;T_5,"",IF($A141&gt;O$132,"",IF(T_5=O$131,100,EXP(-'Class 8'!O96*h_5)*((P141+P142)/2+cc_5*h_5))))</f>
        <v>76.014975455976384</v>
      </c>
      <c r="P141" s="17">
        <f>IF(P$131&gt;T_5,"",IF($A141&gt;P$132,"",IF(T_5=P$131,100,EXP(-'Class 8'!P96*h_5)*((Q141+Q142)/2+cc_5*h_5))))</f>
        <v>74.746569135623474</v>
      </c>
      <c r="Q141" s="17">
        <f>IF(Q$131&gt;T_5,"",IF($A141&gt;Q$132,"",IF(T_5=Q$131,100,EXP(-'Class 8'!Q96*h_5)*((R141+R142)/2+cc_5*h_5))))</f>
        <v>73.665630181906977</v>
      </c>
      <c r="R141" s="17">
        <f>IF(R$131&gt;T_5,"",IF($A141&gt;R$132,"",IF(T_5=R$131,100,EXP(-'Class 8'!R96*h_5)*((S141+S142)/2+cc_5*h_5))))</f>
        <v>72.759758453725809</v>
      </c>
      <c r="S141" s="17">
        <f>IF(S$131&gt;T_5,"",IF($A141&gt;S$132,"",IF(T_5=S$131,100,EXP(-'Class 8'!S96*h_5)*((T141+T142)/2+cc_5*h_5))))</f>
        <v>72.02402459925402</v>
      </c>
      <c r="T141" s="17">
        <f>IF(T$131&gt;T_5,"",IF($A141&gt;T$132,"",IF(T_5=T$131,100,EXP(-'Class 8'!T96*h_5)*((U141+U142)/2+cc_5*h_5))))</f>
        <v>71.453465440708172</v>
      </c>
      <c r="U141" s="17">
        <f>IF(U$131&gt;T_5,"",IF($A141&gt;U$132,"",IF(T_5=U$131,100,EXP(-'Class 8'!U96*h_5)*((V141+V142)/2+cc_5*h_5))))</f>
        <v>71.035719429825903</v>
      </c>
      <c r="V141" s="17">
        <f>IF(V$131&gt;T_5,"",IF($A141&gt;V$132,"",IF(T_5=V$131,100,EXP(-'Class 8'!V96*h_5)*((W141+W142)/2+cc_5*h_5))))</f>
        <v>70.759012033116434</v>
      </c>
      <c r="W141" s="17">
        <f>IF(W$131&gt;T_5,"",IF($A141&gt;W$132,"",IF(T_5=W$131,100,EXP(-'Class 8'!W96*h_5)*((X141+X142)/2+cc_5*h_5))))</f>
        <v>70.627393885033001</v>
      </c>
      <c r="X141" s="17">
        <f>IF(X$131&gt;T_5,"",IF($A141&gt;X$132,"",IF(T_5=X$131,100,EXP(-'Class 8'!X96*h_5)*((Y141+Y142)/2+cc_5*h_5))))</f>
        <v>70.650017299110118</v>
      </c>
      <c r="Y141" s="17">
        <f>IF(Y$131&gt;T_5,"",IF($A141&gt;Y$132,"",IF(T_5=Y$131,100,EXP(-'Class 8'!Y96*h_5)*((Z141+Z142)/2+cc_5*h_5))))</f>
        <v>70.824455245586165</v>
      </c>
      <c r="Z141" s="17">
        <f>IF(Z$131&gt;T_5,"",IF($A141&gt;Z$132,"",IF(T_5=Z$131,100,EXP(-'Class 8'!Z96*h_5)*((AA141+AA142)/2+cc_5*h_5))))</f>
        <v>71.147497818681117</v>
      </c>
      <c r="AA141" s="17">
        <f>IF(AA$131&gt;T_5,"",IF($A141&gt;AA$132,"",IF(T_5=AA$131,100,EXP(-'Class 8'!AA96*h_5)*((AB141+AB142)/2+cc_5*h_5))))</f>
        <v>71.617257832239673</v>
      </c>
      <c r="AB141" s="17">
        <f>IF(AB$131&gt;T_5,"",IF($A141&gt;AB$132,"",IF(T_5=AB$131,100,EXP(-'Class 8'!AB96*h_5)*((AC141+AC142)/2+cc_5*h_5))))</f>
        <v>72.232801866200589</v>
      </c>
      <c r="AC141" s="17">
        <f>IF(AC$131&gt;T_5,"",IF($A141&gt;AC$132,"",IF(T_5=AC$131,100,EXP(-'Class 8'!AC96*h_5)*((AD141+AD142)/2+cc_5*h_5))))</f>
        <v>72.992500804380768</v>
      </c>
      <c r="AD141" s="17">
        <f>IF(AD$131&gt;T_5,"",IF($A141&gt;AD$132,"",IF(T_5=AD$131,100,EXP(-'Class 8'!AD96*h_5)*((AE141+AE142)/2+cc_5*h_5))))</f>
        <v>73.895464109226879</v>
      </c>
      <c r="AE141" s="17">
        <f>IF(AE$131&gt;T_5,"",IF($A141&gt;AE$132,"",IF(T_5=AE$131,100,EXP(-'Class 8'!AE96*h_5)*((AF141+AF142)/2+cc_5*h_5))))</f>
        <v>74.955697661235632</v>
      </c>
      <c r="AF141" s="17">
        <f>IF(AF$131&gt;T_5,"",IF($A141&gt;AF$132,"",IF(T_5=AF$131,100,EXP(-'Class 8'!AF96*h_5)*((AG141+AG142)/2+cc_5*h_5))))</f>
        <v>76.192605986380528</v>
      </c>
      <c r="AG141" s="17">
        <f>IF(AG$131&gt;T_5,"",IF($A141&gt;AG$132,"",IF(T_5=AG$131,100,EXP(-'Class 8'!AG96*h_5)*((AH141+AH142)/2+cc_5*h_5))))</f>
        <v>77.611921306916898</v>
      </c>
      <c r="AH141" s="17">
        <f>IF(AH$131&gt;T_5,"",IF($A141&gt;AH$132,"",IF(T_5=AH$131,100,EXP(-'Class 8'!AH96*h_5)*((AI141+AI142)/2+cc_5*h_5))))</f>
        <v>79.219404817249341</v>
      </c>
      <c r="AI141" s="17">
        <f>IF(AI$131&gt;T_5,"",IF($A141&gt;AI$132,"",IF(T_5=AI$131,100,EXP(-'Class 8'!AI96*h_5)*((AJ141+AJ142)/2+cc_5*h_5))))</f>
        <v>81.024669867426937</v>
      </c>
      <c r="AJ141" s="17">
        <f>IF(AJ$131&gt;T_5,"",IF($A141&gt;AJ$132,"",IF(T_5=AJ$131,100,EXP(-'Class 8'!AJ96*h_5)*((AK141+AK142)/2+cc_5*h_5))))</f>
        <v>83.035228503077647</v>
      </c>
      <c r="AK141" s="17">
        <f>IF(AK$131&gt;T_5,"",IF($A141&gt;AK$132,"",IF(T_5=AK$131,100,EXP(-'Class 8'!AK96*h_5)*((AL141+AL142)/2+cc_5*h_5))))</f>
        <v>85.260111628561603</v>
      </c>
      <c r="AL141" s="17">
        <f>IF(AL$131&gt;T_5,"",IF($A141&gt;AL$132,"",IF(T_5=AL$131,100,EXP(-'Class 8'!AL96*h_5)*((AM141+AM142)/2+cc_5*h_5))))</f>
        <v>87.711087324596917</v>
      </c>
      <c r="AM141" s="17">
        <f>IF(AM$131&gt;T_5,"",IF($A141&gt;AM$132,"",IF(T_5=AM$131,100,EXP(-'Class 8'!AM96*h_5)*((AN141+AN142)/2+cc_5*h_5))))</f>
        <v>90.397000653897265</v>
      </c>
      <c r="AN141" s="17">
        <f>IF(AN$131&gt;T_5,"",IF($A141&gt;AN$132,"",IF(T_5=AN$131,100,EXP(-'Class 8'!AN96*h_5)*((AO141+AO142)/2+cc_5*h_5))))</f>
        <v>93.332522367883939</v>
      </c>
      <c r="AO141" s="17">
        <f>IF(AO$131&gt;T_5,"",IF($A141&gt;AO$132,"",IF(T_5=AO$131,100,EXP(-'Class 8'!AO96*h_5)*((AP141+AP142)/2+cc_5*h_5))))</f>
        <v>96.529127627273454</v>
      </c>
      <c r="AP141" s="17">
        <f>IF(AP$131&gt;T_5,"",IF($A141&gt;AP$132,"",IF(T_5=AP$131,100,EXP(-'Class 8'!AP96*h_5)*(([2]BondPrice!AQ21+[2]BondPrice!AQ22)/2+cc_5*h_5))))</f>
        <v>100</v>
      </c>
    </row>
    <row r="142" spans="1:49" x14ac:dyDescent="0.2">
      <c r="A142" s="23">
        <f t="shared" si="96"/>
        <v>9</v>
      </c>
      <c r="B142" s="17" t="str">
        <f>IF(B$131&gt;T_5,"",IF($A142&gt;B$132,"",IF(T_5=B$131,100,EXP(-'Class 8'!B97*h_5)*((C142+C143)/2+cc_5*h_5))))</f>
        <v/>
      </c>
      <c r="C142" s="17" t="str">
        <f>IF(C$131&gt;T_5,"",IF($A142&gt;C$132,"",IF(T_5=C$131,100,EXP(-'Class 8'!C97*h_5)*((D142+D143)/2+cc_5*h_5))))</f>
        <v/>
      </c>
      <c r="D142" s="17" t="str">
        <f>IF(D$131&gt;T_5,"",IF($A142&gt;D$132,"",IF(T_5=D$131,100,EXP(-'Class 8'!D97*h_5)*((E142+E143)/2+cc_5*h_5))))</f>
        <v/>
      </c>
      <c r="E142" s="17" t="str">
        <f>IF(E$131&gt;T_5,"",IF($A142&gt;E$132,"",IF(T_5=E$131,100,EXP(-'Class 8'!E97*h_5)*((F142+F143)/2+cc_5*h_5))))</f>
        <v/>
      </c>
      <c r="F142" s="17" t="str">
        <f>IF(F$131&gt;T_5,"",IF($A142&gt;F$132,"",IF(T_5=F$131,100,EXP(-'Class 8'!F97*h_5)*((G142+G143)/2+cc_5*h_5))))</f>
        <v/>
      </c>
      <c r="G142" s="17" t="str">
        <f>IF(G$131&gt;T_5,"",IF($A142&gt;G$132,"",IF(T_5=G$131,100,EXP(-'Class 8'!G97*h_5)*((H142+H143)/2+cc_5*h_5))))</f>
        <v/>
      </c>
      <c r="H142" s="17" t="str">
        <f>IF(H$131&gt;T_5,"",IF($A142&gt;H$132,"",IF(T_5=H$131,100,EXP(-'Class 8'!H97*h_5)*((I142+I143)/2+cc_5*h_5))))</f>
        <v/>
      </c>
      <c r="I142" s="17" t="str">
        <f>IF(I$131&gt;T_5,"",IF($A142&gt;I$132,"",IF(T_5=I$131,100,EXP(-'Class 8'!I97*h_5)*((J142+J143)/2+cc_5*h_5))))</f>
        <v/>
      </c>
      <c r="J142" s="17" t="str">
        <f>IF(J$131&gt;T_5,"",IF($A142&gt;J$132,"",IF(T_5=J$131,100,EXP(-'Class 8'!J97*h_5)*((K142+K143)/2+cc_5*h_5))))</f>
        <v/>
      </c>
      <c r="K142" s="17">
        <f>IF(K$131&gt;T_5,"",IF($A142&gt;K$132,"",IF(T_5=K$131,100,EXP(-'Class 8'!K97*h_5)*((L142+L143)/2+cc_5*h_5))))</f>
        <v>88.352534023613558</v>
      </c>
      <c r="L142" s="17">
        <f>IF(L$131&gt;T_5,"",IF($A142&gt;L$132,"",IF(T_5=L$131,100,EXP(-'Class 8'!L97*h_5)*((M142+M143)/2+cc_5*h_5))))</f>
        <v>85.893989731031198</v>
      </c>
      <c r="M142" s="17">
        <f>IF(M$131&gt;T_5,"",IF($A142&gt;M$132,"",IF(T_5=M$131,100,EXP(-'Class 8'!M97*h_5)*((N142+N143)/2+cc_5*h_5))))</f>
        <v>83.754742678070329</v>
      </c>
      <c r="N142" s="17">
        <f>IF(N$131&gt;T_5,"",IF($A142&gt;N$132,"",IF(T_5=N$131,100,EXP(-'Class 8'!N97*h_5)*((O142+O143)/2+cc_5*h_5))))</f>
        <v>81.848114494075944</v>
      </c>
      <c r="O142" s="17">
        <f>IF(O$131&gt;T_5,"",IF($A142&gt;O$132,"",IF(T_5=O$131,100,EXP(-'Class 8'!O97*h_5)*((P142+P143)/2+cc_5*h_5))))</f>
        <v>80.139225486990568</v>
      </c>
      <c r="P142" s="17">
        <f>IF(P$131&gt;T_5,"",IF($A142&gt;P$132,"",IF(T_5=P$131,100,EXP(-'Class 8'!P97*h_5)*((Q142+Q143)/2+cc_5*h_5))))</f>
        <v>78.647947542605706</v>
      </c>
      <c r="Q142" s="17">
        <f>IF(Q$131&gt;T_5,"",IF($A142&gt;Q$132,"",IF(T_5=Q$131,100,EXP(-'Class 8'!Q97*h_5)*((R142+R143)/2+cc_5*h_5))))</f>
        <v>77.359060606294449</v>
      </c>
      <c r="R142" s="17">
        <f>IF(R$131&gt;T_5,"",IF($A142&gt;R$132,"",IF(T_5=R$131,100,EXP(-'Class 8'!R97*h_5)*((S142+S143)/2+cc_5*h_5))))</f>
        <v>76.258397790254236</v>
      </c>
      <c r="S142" s="17">
        <f>IF(S$131&gt;T_5,"",IF($A142&gt;S$132,"",IF(T_5=S$131,100,EXP(-'Class 8'!S97*h_5)*((T142+T143)/2+cc_5*h_5))))</f>
        <v>75.339713104374766</v>
      </c>
      <c r="T142" s="17">
        <f>IF(T$131&gt;T_5,"",IF($A142&gt;T$132,"",IF(T_5=T$131,100,EXP(-'Class 8'!T97*h_5)*((U142+U143)/2+cc_5*h_5))))</f>
        <v>74.596769807973033</v>
      </c>
      <c r="U142" s="17">
        <f>IF(U$131&gt;T_5,"",IF($A142&gt;U$132,"",IF(T_5=U$131,100,EXP(-'Class 8'!U97*h_5)*((V142+V143)/2+cc_5*h_5))))</f>
        <v>74.015667057039877</v>
      </c>
      <c r="V142" s="17">
        <f>IF(V$131&gt;T_5,"",IF($A142&gt;V$132,"",IF(T_5=V$131,100,EXP(-'Class 8'!V97*h_5)*((W142+W143)/2+cc_5*h_5))))</f>
        <v>73.583219149667784</v>
      </c>
      <c r="W142" s="17">
        <f>IF(W$131&gt;T_5,"",IF($A142&gt;W$132,"",IF(T_5=W$131,100,EXP(-'Class 8'!W97*h_5)*((X142+X143)/2+cc_5*h_5))))</f>
        <v>73.30276442940756</v>
      </c>
      <c r="X142" s="17">
        <f>IF(X$131&gt;T_5,"",IF($A142&gt;X$132,"",IF(T_5=X$131,100,EXP(-'Class 8'!X97*h_5)*((Y142+Y143)/2+cc_5*h_5))))</f>
        <v>73.182896322012638</v>
      </c>
      <c r="Y142" s="17">
        <f>IF(Y$131&gt;T_5,"",IF($A142&gt;Y$132,"",IF(T_5=Y$131,100,EXP(-'Class 8'!Y97*h_5)*((Z142+Z143)/2+cc_5*h_5))))</f>
        <v>73.220166554489992</v>
      </c>
      <c r="Z142" s="17">
        <f>IF(Z$131&gt;T_5,"",IF($A142&gt;Z$132,"",IF(T_5=Z$131,100,EXP(-'Class 8'!Z97*h_5)*((AA142+AA143)/2+cc_5*h_5))))</f>
        <v>73.410342368090099</v>
      </c>
      <c r="AA142" s="17">
        <f>IF(AA$131&gt;T_5,"",IF($A142&gt;AA$132,"",IF(T_5=AA$131,100,EXP(-'Class 8'!AA97*h_5)*((AB142+AB143)/2+cc_5*h_5))))</f>
        <v>73.750582623060652</v>
      </c>
      <c r="AB142" s="17">
        <f>IF(AB$131&gt;T_5,"",IF($A142&gt;AB$132,"",IF(T_5=AB$131,100,EXP(-'Class 8'!AB97*h_5)*((AC142+AC143)/2+cc_5*h_5))))</f>
        <v>74.239045144914783</v>
      </c>
      <c r="AC142" s="17">
        <f>IF(AC$131&gt;T_5,"",IF($A142&gt;AC$132,"",IF(T_5=AC$131,100,EXP(-'Class 8'!AC97*h_5)*((AD142+AD143)/2+cc_5*h_5))))</f>
        <v>74.87318509564841</v>
      </c>
      <c r="AD142" s="17">
        <f>IF(AD$131&gt;T_5,"",IF($A142&gt;AD$132,"",IF(T_5=AD$131,100,EXP(-'Class 8'!AD97*h_5)*((AE142+AE143)/2+cc_5*h_5))))</f>
        <v>75.651230254558001</v>
      </c>
      <c r="AE142" s="17">
        <f>IF(AE$131&gt;T_5,"",IF($A142&gt;AE$132,"",IF(T_5=AE$131,100,EXP(-'Class 8'!AE97*h_5)*((AF142+AF143)/2+cc_5*h_5))))</f>
        <v>76.586639448505352</v>
      </c>
      <c r="AF142" s="17">
        <f>IF(AF$131&gt;T_5,"",IF($A142&gt;AF$132,"",IF(T_5=AF$131,100,EXP(-'Class 8'!AF97*h_5)*((AG142+AG143)/2+cc_5*h_5))))</f>
        <v>77.698268269138794</v>
      </c>
      <c r="AG142" s="17">
        <f>IF(AG$131&gt;T_5,"",IF($A142&gt;AG$132,"",IF(T_5=AG$131,100,EXP(-'Class 8'!AG97*h_5)*((AH142+AH143)/2+cc_5*h_5))))</f>
        <v>78.990905999993231</v>
      </c>
      <c r="AH142" s="17">
        <f>IF(AH$131&gt;T_5,"",IF($A142&gt;AH$132,"",IF(T_5=AH$131,100,EXP(-'Class 8'!AH97*h_5)*((AI142+AI143)/2+cc_5*h_5))))</f>
        <v>80.469329832892882</v>
      </c>
      <c r="AI142" s="17">
        <f>IF(AI$131&gt;T_5,"",IF($A142&gt;AI$132,"",IF(T_5=AI$131,100,EXP(-'Class 8'!AI97*h_5)*((AJ142+AJ143)/2+cc_5*h_5))))</f>
        <v>82.142180703590029</v>
      </c>
      <c r="AJ142" s="17">
        <f>IF(AJ$131&gt;T_5,"",IF($A142&gt;AJ$132,"",IF(T_5=AJ$131,100,EXP(-'Class 8'!AJ97*h_5)*((AK142+AK143)/2+cc_5*h_5))))</f>
        <v>84.015901556256949</v>
      </c>
      <c r="AK142" s="17">
        <f>IF(AK$131&gt;T_5,"",IF($A142&gt;AK$132,"",IF(T_5=AK$131,100,EXP(-'Class 8'!AK97*h_5)*((AL142+AL143)/2+cc_5*h_5))))</f>
        <v>86.098414241658546</v>
      </c>
      <c r="AL142" s="17">
        <f>IF(AL$131&gt;T_5,"",IF($A142&gt;AL$132,"",IF(T_5=AL$131,100,EXP(-'Class 8'!AL97*h_5)*((AM142+AM143)/2+cc_5*h_5))))</f>
        <v>88.400332691729844</v>
      </c>
      <c r="AM142" s="17">
        <f>IF(AM$131&gt;T_5,"",IF($A142&gt;AM$132,"",IF(T_5=AM$131,100,EXP(-'Class 8'!AM97*h_5)*((AN142+AN143)/2+cc_5*h_5))))</f>
        <v>90.929242766763664</v>
      </c>
      <c r="AN142" s="17">
        <f>IF(AN$131&gt;T_5,"",IF($A142&gt;AN$132,"",IF(T_5=AN$131,100,EXP(-'Class 8'!AN97*h_5)*((AO142+AO143)/2+cc_5*h_5))))</f>
        <v>93.698514446235578</v>
      </c>
      <c r="AO142" s="17">
        <f>IF(AO$131&gt;T_5,"",IF($A142&gt;AO$132,"",IF(T_5=AO$131,100,EXP(-'Class 8'!AO97*h_5)*((AP142+AP143)/2+cc_5*h_5))))</f>
        <v>96.718206034247444</v>
      </c>
      <c r="AP142" s="17">
        <f>IF(AP$131&gt;T_5,"",IF($A142&gt;AP$132,"",IF(T_5=AP$131,100,EXP(-'Class 8'!AP97*h_5)*(([2]BondPrice!AQ22+[2]BondPrice!AQ23)/2+cc_5*h_5))))</f>
        <v>100</v>
      </c>
    </row>
    <row r="143" spans="1:49" x14ac:dyDescent="0.2">
      <c r="A143" s="23">
        <f t="shared" si="96"/>
        <v>10</v>
      </c>
      <c r="B143" s="17" t="str">
        <f>IF(B$131&gt;T_5,"",IF($A143&gt;B$132,"",IF(T_5=B$131,100,EXP(-'Class 8'!B98*h_5)*((C143+C144)/2+cc_5*h_5))))</f>
        <v/>
      </c>
      <c r="C143" s="17" t="str">
        <f>IF(C$131&gt;T_5,"",IF($A143&gt;C$132,"",IF(T_5=C$131,100,EXP(-'Class 8'!C98*h_5)*((D143+D144)/2+cc_5*h_5))))</f>
        <v/>
      </c>
      <c r="D143" s="17" t="str">
        <f>IF(D$131&gt;T_5,"",IF($A143&gt;D$132,"",IF(T_5=D$131,100,EXP(-'Class 8'!D98*h_5)*((E143+E144)/2+cc_5*h_5))))</f>
        <v/>
      </c>
      <c r="E143" s="17" t="str">
        <f>IF(E$131&gt;T_5,"",IF($A143&gt;E$132,"",IF(T_5=E$131,100,EXP(-'Class 8'!E98*h_5)*((F143+F144)/2+cc_5*h_5))))</f>
        <v/>
      </c>
      <c r="F143" s="17" t="str">
        <f>IF(F$131&gt;T_5,"",IF($A143&gt;F$132,"",IF(T_5=F$131,100,EXP(-'Class 8'!F98*h_5)*((G143+G144)/2+cc_5*h_5))))</f>
        <v/>
      </c>
      <c r="G143" s="17" t="str">
        <f>IF(G$131&gt;T_5,"",IF($A143&gt;G$132,"",IF(T_5=G$131,100,EXP(-'Class 8'!G98*h_5)*((H143+H144)/2+cc_5*h_5))))</f>
        <v/>
      </c>
      <c r="H143" s="17" t="str">
        <f>IF(H$131&gt;T_5,"",IF($A143&gt;H$132,"",IF(T_5=H$131,100,EXP(-'Class 8'!H98*h_5)*((I143+I144)/2+cc_5*h_5))))</f>
        <v/>
      </c>
      <c r="I143" s="17" t="str">
        <f>IF(I$131&gt;T_5,"",IF($A143&gt;I$132,"",IF(T_5=I$131,100,EXP(-'Class 8'!I98*h_5)*((J143+J144)/2+cc_5*h_5))))</f>
        <v/>
      </c>
      <c r="J143" s="17" t="str">
        <f>IF(J$131&gt;T_5,"",IF($A143&gt;J$132,"",IF(T_5=J$131,100,EXP(-'Class 8'!J98*h_5)*((K143+K144)/2+cc_5*h_5))))</f>
        <v/>
      </c>
      <c r="K143" s="17" t="str">
        <f>IF(K$131&gt;T_5,"",IF($A143&gt;K$132,"",IF(T_5=K$131,100,EXP(-'Class 8'!K98*h_5)*((L143+L144)/2+cc_5*h_5))))</f>
        <v/>
      </c>
      <c r="L143" s="17">
        <f>IF(L$131&gt;T_5,"",IF($A143&gt;L$132,"",IF(T_5=L$131,100,EXP(-'Class 8'!L98*h_5)*((M143+M144)/2+cc_5*h_5))))</f>
        <v>91.087401030237956</v>
      </c>
      <c r="M143" s="17">
        <f>IF(M$131&gt;T_5,"",IF($A143&gt;M$132,"",IF(T_5=M$131,100,EXP(-'Class 8'!M98*h_5)*((N143+N144)/2+cc_5*h_5))))</f>
        <v>88.64517305865256</v>
      </c>
      <c r="N143" s="17">
        <f>IF(N$131&gt;T_5,"",IF($A143&gt;N$132,"",IF(T_5=N$131,100,EXP(-'Class 8'!N98*h_5)*((O143+O144)/2+cc_5*h_5))))</f>
        <v>86.457865944129836</v>
      </c>
      <c r="O143" s="17">
        <f>IF(O$131&gt;T_5,"",IF($A143&gt;O$132,"",IF(T_5=O$131,100,EXP(-'Class 8'!O98*h_5)*((P143+P144)/2+cc_5*h_5))))</f>
        <v>84.487239825186194</v>
      </c>
      <c r="P143" s="17">
        <f>IF(P$131&gt;T_5,"",IF($A143&gt;P$132,"",IF(T_5=P$131,100,EXP(-'Class 8'!P98*h_5)*((Q143+Q144)/2+cc_5*h_5))))</f>
        <v>82.752957415894429</v>
      </c>
      <c r="Q143" s="17">
        <f>IF(Q$131&gt;T_5,"",IF($A143&gt;Q$132,"",IF(T_5=Q$131,100,EXP(-'Class 8'!Q98*h_5)*((R143+R144)/2+cc_5*h_5))))</f>
        <v>81.23767139588216</v>
      </c>
      <c r="R143" s="17">
        <f>IF(R$131&gt;T_5,"",IF($A143&gt;R$132,"",IF(T_5=R$131,100,EXP(-'Class 8'!R98*h_5)*((S143+S144)/2+cc_5*h_5))))</f>
        <v>79.925268542983545</v>
      </c>
      <c r="S143" s="17">
        <f>IF(S$131&gt;T_5,"",IF($A143&gt;S$132,"",IF(T_5=S$131,100,EXP(-'Class 8'!S98*h_5)*((T143+T144)/2+cc_5*h_5))))</f>
        <v>78.808042208575628</v>
      </c>
      <c r="T143" s="17">
        <f>IF(T$131&gt;T_5,"",IF($A143&gt;T$132,"",IF(T_5=T$131,100,EXP(-'Class 8'!T98*h_5)*((U143+U144)/2+cc_5*h_5))))</f>
        <v>77.878351056342652</v>
      </c>
      <c r="U143" s="17">
        <f>IF(U$131&gt;T_5,"",IF($A143&gt;U$132,"",IF(T_5=U$131,100,EXP(-'Class 8'!U98*h_5)*((V143+V144)/2+cc_5*h_5))))</f>
        <v>77.120623453535202</v>
      </c>
      <c r="V143" s="17">
        <f>IF(V$131&gt;T_5,"",IF($A143&gt;V$132,"",IF(T_5=V$131,100,EXP(-'Class 8'!V98*h_5)*((W143+W144)/2+cc_5*h_5))))</f>
        <v>76.52014895140087</v>
      </c>
      <c r="W143" s="17">
        <f>IF(W$131&gt;T_5,"",IF($A143&gt;W$132,"",IF(T_5=W$131,100,EXP(-'Class 8'!W98*h_5)*((X143+X144)/2+cc_5*h_5))))</f>
        <v>76.079478194252061</v>
      </c>
      <c r="X143" s="17">
        <f>IF(X$131&gt;T_5,"",IF($A143&gt;X$132,"",IF(T_5=X$131,100,EXP(-'Class 8'!X98*h_5)*((Y143+Y144)/2+cc_5*h_5))))</f>
        <v>75.806581779080616</v>
      </c>
      <c r="Y143" s="17">
        <f>IF(Y$131&gt;T_5,"",IF($A143&gt;Y$132,"",IF(T_5=Y$131,100,EXP(-'Class 8'!Y98*h_5)*((Z143+Z144)/2+cc_5*h_5))))</f>
        <v>75.696915305273251</v>
      </c>
      <c r="Z143" s="17">
        <f>IF(Z$131&gt;T_5,"",IF($A143&gt;Z$132,"",IF(T_5=Z$131,100,EXP(-'Class 8'!Z98*h_5)*((AA143+AA144)/2+cc_5*h_5))))</f>
        <v>75.745156636909854</v>
      </c>
      <c r="AA143" s="17">
        <f>IF(AA$131&gt;T_5,"",IF($A143&gt;AA$132,"",IF(T_5=AA$131,100,EXP(-'Class 8'!AA98*h_5)*((AB143+AB144)/2+cc_5*h_5))))</f>
        <v>75.94745459232557</v>
      </c>
      <c r="AB143" s="17">
        <f>IF(AB$131&gt;T_5,"",IF($A143&gt;AB$132,"",IF(T_5=AB$131,100,EXP(-'Class 8'!AB98*h_5)*((AC143+AC144)/2+cc_5*h_5))))</f>
        <v>76.301011197623566</v>
      </c>
      <c r="AC143" s="17">
        <f>IF(AC$131&gt;T_5,"",IF($A143&gt;AC$132,"",IF(T_5=AC$131,100,EXP(-'Class 8'!AC98*h_5)*((AD143+AD144)/2+cc_5*h_5))))</f>
        <v>76.802326055264771</v>
      </c>
      <c r="AD143" s="17">
        <f>IF(AD$131&gt;T_5,"",IF($A143&gt;AD$132,"",IF(T_5=AD$131,100,EXP(-'Class 8'!AD98*h_5)*((AE143+AE144)/2+cc_5*h_5))))</f>
        <v>77.448713639157489</v>
      </c>
      <c r="AE143" s="17">
        <f>IF(AE$131&gt;T_5,"",IF($A143&gt;AE$132,"",IF(T_5=AE$131,100,EXP(-'Class 8'!AE98*h_5)*((AF143+AF144)/2+cc_5*h_5))))</f>
        <v>78.253068479526505</v>
      </c>
      <c r="AF143" s="17">
        <f>IF(AF$131&gt;T_5,"",IF($A143&gt;AF$132,"",IF(T_5=AF$131,100,EXP(-'Class 8'!AF98*h_5)*((AG143+AG144)/2+cc_5*h_5))))</f>
        <v>79.233684343362384</v>
      </c>
      <c r="AG143" s="17">
        <f>IF(AG$131&gt;T_5,"",IF($A143&gt;AG$132,"",IF(T_5=AG$131,100,EXP(-'Class 8'!AG98*h_5)*((AH143+AH144)/2+cc_5*h_5))))</f>
        <v>80.394392068009367</v>
      </c>
      <c r="AH143" s="17">
        <f>IF(AH$131&gt;T_5,"",IF($A143&gt;AH$132,"",IF(T_5=AH$131,100,EXP(-'Class 8'!AH98*h_5)*((AI143+AI144)/2+cc_5*h_5))))</f>
        <v>81.73897618509956</v>
      </c>
      <c r="AI143" s="17">
        <f>IF(AI$131&gt;T_5,"",IF($A143&gt;AI$132,"",IF(T_5=AI$131,100,EXP(-'Class 8'!AI98*h_5)*((AJ143+AJ144)/2+cc_5*h_5))))</f>
        <v>83.275104505594058</v>
      </c>
      <c r="AJ143" s="17">
        <f>IF(AJ$131&gt;T_5,"",IF($A143&gt;AJ$132,"",IF(T_5=AJ$131,100,EXP(-'Class 8'!AJ98*h_5)*((AK143+AK144)/2+cc_5*h_5))))</f>
        <v>85.008156677126891</v>
      </c>
      <c r="AK143" s="17">
        <f>IF(AK$131&gt;T_5,"",IF($A143&gt;AK$132,"",IF(T_5=AK$131,100,EXP(-'Class 8'!AK98*h_5)*((AL143+AL144)/2+cc_5*h_5))))</f>
        <v>86.944959293777714</v>
      </c>
      <c r="AL143" s="17">
        <f>IF(AL$131&gt;T_5,"",IF($A143&gt;AL$132,"",IF(T_5=AL$131,100,EXP(-'Class 8'!AL98*h_5)*((AM143+AM144)/2+cc_5*h_5))))</f>
        <v>89.09499424044941</v>
      </c>
      <c r="AM143" s="17">
        <f>IF(AM$131&gt;T_5,"",IF($A143&gt;AM$132,"",IF(T_5=AM$131,100,EXP(-'Class 8'!AM98*h_5)*((AN143+AN144)/2+cc_5*h_5))))</f>
        <v>91.464618630359183</v>
      </c>
      <c r="AN143" s="17">
        <f>IF(AN$131&gt;T_5,"",IF($A143&gt;AN$132,"",IF(T_5=AN$131,100,EXP(-'Class 8'!AN98*h_5)*((AO143+AO144)/2+cc_5*h_5))))</f>
        <v>94.06594171778697</v>
      </c>
      <c r="AO143" s="17">
        <f>IF(AO$131&gt;T_5,"",IF($A143&gt;AO$132,"",IF(T_5=AO$131,100,EXP(-'Class 8'!AO98*h_5)*((AP143+AP144)/2+cc_5*h_5))))</f>
        <v>96.907654802426009</v>
      </c>
      <c r="AP143" s="17">
        <f>IF(AP$131&gt;T_5,"",IF($A143&gt;AP$132,"",IF(T_5=AP$131,100,EXP(-'Class 8'!AP98*h_5)*(([2]BondPrice!AQ23+[2]BondPrice!AQ24)/2+cc_5*h_5))))</f>
        <v>100</v>
      </c>
    </row>
    <row r="144" spans="1:49" x14ac:dyDescent="0.2">
      <c r="A144" s="23">
        <f t="shared" si="96"/>
        <v>11</v>
      </c>
      <c r="B144" s="17" t="str">
        <f>IF(B$131&gt;T_5,"",IF($A144&gt;B$132,"",IF(T_5=B$131,100,EXP(-'Class 8'!B99*h_5)*((C144+C145)/2+cc_5*h_5))))</f>
        <v/>
      </c>
      <c r="C144" s="17" t="str">
        <f>IF(C$131&gt;T_5,"",IF($A144&gt;C$132,"",IF(T_5=C$131,100,EXP(-'Class 8'!C99*h_5)*((D144+D145)/2+cc_5*h_5))))</f>
        <v/>
      </c>
      <c r="D144" s="17" t="str">
        <f>IF(D$131&gt;T_5,"",IF($A144&gt;D$132,"",IF(T_5=D$131,100,EXP(-'Class 8'!D99*h_5)*((E144+E145)/2+cc_5*h_5))))</f>
        <v/>
      </c>
      <c r="E144" s="17" t="str">
        <f>IF(E$131&gt;T_5,"",IF($A144&gt;E$132,"",IF(T_5=E$131,100,EXP(-'Class 8'!E99*h_5)*((F144+F145)/2+cc_5*h_5))))</f>
        <v/>
      </c>
      <c r="F144" s="17" t="str">
        <f>IF(F$131&gt;T_5,"",IF($A144&gt;F$132,"",IF(T_5=F$131,100,EXP(-'Class 8'!F99*h_5)*((G144+G145)/2+cc_5*h_5))))</f>
        <v/>
      </c>
      <c r="G144" s="17" t="str">
        <f>IF(G$131&gt;T_5,"",IF($A144&gt;G$132,"",IF(T_5=G$131,100,EXP(-'Class 8'!G99*h_5)*((H144+H145)/2+cc_5*h_5))))</f>
        <v/>
      </c>
      <c r="H144" s="17" t="str">
        <f>IF(H$131&gt;T_5,"",IF($A144&gt;H$132,"",IF(T_5=H$131,100,EXP(-'Class 8'!H99*h_5)*((I144+I145)/2+cc_5*h_5))))</f>
        <v/>
      </c>
      <c r="I144" s="17" t="str">
        <f>IF(I$131&gt;T_5,"",IF($A144&gt;I$132,"",IF(T_5=I$131,100,EXP(-'Class 8'!I99*h_5)*((J144+J145)/2+cc_5*h_5))))</f>
        <v/>
      </c>
      <c r="J144" s="17" t="str">
        <f>IF(J$131&gt;T_5,"",IF($A144&gt;J$132,"",IF(T_5=J$131,100,EXP(-'Class 8'!J99*h_5)*((K144+K145)/2+cc_5*h_5))))</f>
        <v/>
      </c>
      <c r="K144" s="17" t="str">
        <f>IF(K$131&gt;T_5,"",IF($A144&gt;K$132,"",IF(T_5=K$131,100,EXP(-'Class 8'!K99*h_5)*((L144+L145)/2+cc_5*h_5))))</f>
        <v/>
      </c>
      <c r="L144" s="17" t="str">
        <f>IF(L$131&gt;T_5,"",IF($A144&gt;L$132,"",IF(T_5=L$131,100,EXP(-'Class 8'!L99*h_5)*((M144+M145)/2+cc_5*h_5))))</f>
        <v/>
      </c>
      <c r="M144" s="17">
        <f>IF(M$131&gt;T_5,"",IF($A144&gt;M$132,"",IF(T_5=M$131,100,EXP(-'Class 8'!M99*h_5)*((N144+N145)/2+cc_5*h_5))))</f>
        <v>93.821155141056039</v>
      </c>
      <c r="N144" s="17">
        <f>IF(N$131&gt;T_5,"",IF($A144&gt;N$132,"",IF(T_5=N$131,100,EXP(-'Class 8'!N99*h_5)*((O144+O145)/2+cc_5*h_5))))</f>
        <v>91.32724229284662</v>
      </c>
      <c r="O144" s="17">
        <f>IF(O$131&gt;T_5,"",IF($A144&gt;O$132,"",IF(T_5=O$131,100,EXP(-'Class 8'!O99*h_5)*((P144+P145)/2+cc_5*h_5))))</f>
        <v>89.071158972422225</v>
      </c>
      <c r="P144" s="17">
        <f>IF(P$131&gt;T_5,"",IF($A144&gt;P$132,"",IF(T_5=P$131,100,EXP(-'Class 8'!P99*h_5)*((Q144+Q145)/2+cc_5*h_5))))</f>
        <v>87.072227248741143</v>
      </c>
      <c r="Q144" s="17">
        <f>IF(Q$131&gt;T_5,"",IF($A144&gt;Q$132,"",IF(T_5=Q$131,100,EXP(-'Class 8'!Q99*h_5)*((R144+R145)/2+cc_5*h_5))))</f>
        <v>85.310747081232591</v>
      </c>
      <c r="R144" s="17">
        <f>IF(R$131&gt;T_5,"",IF($A144&gt;R$132,"",IF(T_5=R$131,100,EXP(-'Class 8'!R99*h_5)*((S144+S145)/2+cc_5*h_5))))</f>
        <v>83.768460088003891</v>
      </c>
      <c r="S144" s="17">
        <f>IF(S$131&gt;T_5,"",IF($A144&gt;S$132,"",IF(T_5=S$131,100,EXP(-'Class 8'!S99*h_5)*((T144+T145)/2+cc_5*h_5))))</f>
        <v>82.436038854360845</v>
      </c>
      <c r="T144" s="17">
        <f>IF(T$131&gt;T_5,"",IF($A144&gt;T$132,"",IF(T_5=T$131,100,EXP(-'Class 8'!T99*h_5)*((U144+U145)/2+cc_5*h_5))))</f>
        <v>81.304292114357793</v>
      </c>
      <c r="U144" s="17">
        <f>IF(U$131&gt;T_5,"",IF($A144&gt;U$132,"",IF(T_5=U$131,100,EXP(-'Class 8'!U99*h_5)*((V144+V145)/2+cc_5*h_5))))</f>
        <v>80.355832735770349</v>
      </c>
      <c r="V144" s="17">
        <f>IF(V$131&gt;T_5,"",IF($A144&gt;V$132,"",IF(T_5=V$131,100,EXP(-'Class 8'!V99*h_5)*((W144+W145)/2+cc_5*h_5))))</f>
        <v>79.574300543101629</v>
      </c>
      <c r="W144" s="17">
        <f>IF(W$131&gt;T_5,"",IF($A144&gt;W$132,"",IF(T_5=W$131,100,EXP(-'Class 8'!W99*h_5)*((X144+X145)/2+cc_5*h_5))))</f>
        <v>78.961374067737268</v>
      </c>
      <c r="X144" s="17">
        <f>IF(X$131&gt;T_5,"",IF($A144&gt;X$132,"",IF(T_5=X$131,100,EXP(-'Class 8'!X99*h_5)*((Y144+Y145)/2+cc_5*h_5))))</f>
        <v>78.524329178536618</v>
      </c>
      <c r="Y144" s="17">
        <f>IF(Y$131&gt;T_5,"",IF($A144&gt;Y$132,"",IF(T_5=Y$131,100,EXP(-'Class 8'!Y99*h_5)*((Z144+Z145)/2+cc_5*h_5))))</f>
        <v>78.257442674204611</v>
      </c>
      <c r="Z144" s="17">
        <f>IF(Z$131&gt;T_5,"",IF($A144&gt;Z$132,"",IF(T_5=Z$131,100,EXP(-'Class 8'!Z99*h_5)*((AA144+AA145)/2+cc_5*h_5))))</f>
        <v>78.154229620428836</v>
      </c>
      <c r="AA144" s="17">
        <f>IF(AA$131&gt;T_5,"",IF($A144&gt;AA$132,"",IF(T_5=AA$131,100,EXP(-'Class 8'!AA99*h_5)*((AB144+AB145)/2+cc_5*h_5))))</f>
        <v>78.209766674436892</v>
      </c>
      <c r="AB144" s="17">
        <f>IF(AB$131&gt;T_5,"",IF($A144&gt;AB$132,"",IF(T_5=AB$131,100,EXP(-'Class 8'!AB99*h_5)*((AC144+AC145)/2+cc_5*h_5))))</f>
        <v>78.420247706791258</v>
      </c>
      <c r="AC144" s="17">
        <f>IF(AC$131&gt;T_5,"",IF($A144&gt;AC$132,"",IF(T_5=AC$131,100,EXP(-'Class 8'!AC99*h_5)*((AD144+AD145)/2+cc_5*h_5))))</f>
        <v>78.781172190870578</v>
      </c>
      <c r="AD144" s="17">
        <f>IF(AD$131&gt;T_5,"",IF($A144&gt;AD$132,"",IF(T_5=AD$131,100,EXP(-'Class 8'!AD99*h_5)*((AE144+AE145)/2+cc_5*h_5))))</f>
        <v>79.288905470229565</v>
      </c>
      <c r="AE144" s="17">
        <f>IF(AE$131&gt;T_5,"",IF($A144&gt;AE$132,"",IF(T_5=AE$131,100,EXP(-'Class 8'!AE99*h_5)*((AF144+AF145)/2+cc_5*h_5))))</f>
        <v>79.955756912127711</v>
      </c>
      <c r="AF144" s="17">
        <f>IF(AF$131&gt;T_5,"",IF($A144&gt;AF$132,"",IF(T_5=AF$131,100,EXP(-'Class 8'!AF99*h_5)*((AG144+AG145)/2+cc_5*h_5))))</f>
        <v>80.799442181611127</v>
      </c>
      <c r="AG144" s="17">
        <f>IF(AG$131&gt;T_5,"",IF($A144&gt;AG$132,"",IF(T_5=AG$131,100,EXP(-'Class 8'!AG99*h_5)*((AH144+AH145)/2+cc_5*h_5))))</f>
        <v>81.822814843842394</v>
      </c>
      <c r="AH144" s="17">
        <f>IF(AH$131&gt;T_5,"",IF($A144&gt;AH$132,"",IF(T_5=AH$131,100,EXP(-'Class 8'!AH99*h_5)*((AI144+AI145)/2+cc_5*h_5))))</f>
        <v>83.028655037427953</v>
      </c>
      <c r="AI144" s="17">
        <f>IF(AI$131&gt;T_5,"",IF($A144&gt;AI$132,"",IF(T_5=AI$131,100,EXP(-'Class 8'!AI99*h_5)*((AJ144+AJ145)/2+cc_5*h_5))))</f>
        <v>84.423653852600125</v>
      </c>
      <c r="AJ144" s="17">
        <f>IF(AJ$131&gt;T_5,"",IF($A144&gt;AJ$132,"",IF(T_5=AJ$131,100,EXP(-'Class 8'!AJ99*h_5)*((AK144+AK145)/2+cc_5*h_5))))</f>
        <v>86.012130653673623</v>
      </c>
      <c r="AK144" s="17">
        <f>IF(AK$131&gt;T_5,"",IF($A144&gt;AK$132,"",IF(T_5=AK$131,100,EXP(-'Class 8'!AK99*h_5)*((AL144+AL145)/2+cc_5*h_5))))</f>
        <v>87.799827827015292</v>
      </c>
      <c r="AL144" s="17">
        <f>IF(AL$131&gt;T_5,"",IF($A144&gt;AL$132,"",IF(T_5=AL$131,100,EXP(-'Class 8'!AL99*h_5)*((AM144+AM145)/2+cc_5*h_5))))</f>
        <v>89.795114531829526</v>
      </c>
      <c r="AM144" s="17">
        <f>IF(AM$131&gt;T_5,"",IF($A144&gt;AM$132,"",IF(T_5=AM$131,100,EXP(-'Class 8'!AM99*h_5)*((AN144+AN145)/2+cc_5*h_5))))</f>
        <v>92.00314669567328</v>
      </c>
      <c r="AN144" s="17">
        <f>IF(AN$131&gt;T_5,"",IF($A144&gt;AN$132,"",IF(T_5=AN$131,100,EXP(-'Class 8'!AN99*h_5)*((AO144+AO145)/2+cc_5*h_5))))</f>
        <v>94.434809810472785</v>
      </c>
      <c r="AO144" s="17">
        <f>IF(AO$131&gt;T_5,"",IF($A144&gt;AO$132,"",IF(T_5=AO$131,100,EXP(-'Class 8'!AO99*h_5)*((AP144+AP145)/2+cc_5*h_5))))</f>
        <v>97.097474657261714</v>
      </c>
      <c r="AP144" s="17">
        <f>IF(AP$131&gt;T_5,"",IF($A144&gt;AP$132,"",IF(T_5=AP$131,100,EXP(-'Class 8'!AP99*h_5)*(([2]BondPrice!AQ24+[2]BondPrice!AQ25)/2+cc_5*h_5))))</f>
        <v>100</v>
      </c>
    </row>
    <row r="145" spans="1:42" x14ac:dyDescent="0.2">
      <c r="A145" s="23">
        <f t="shared" si="96"/>
        <v>12</v>
      </c>
      <c r="B145" s="17" t="str">
        <f>IF(B$131&gt;T_5,"",IF($A145&gt;B$132,"",IF(T_5=B$131,100,EXP(-'Class 8'!B100*h_5)*((C145+C146)/2+cc_5*h_5))))</f>
        <v/>
      </c>
      <c r="C145" s="17" t="str">
        <f>IF(C$131&gt;T_5,"",IF($A145&gt;C$132,"",IF(T_5=C$131,100,EXP(-'Class 8'!C100*h_5)*((D145+D146)/2+cc_5*h_5))))</f>
        <v/>
      </c>
      <c r="D145" s="17" t="str">
        <f>IF(D$131&gt;T_5,"",IF($A145&gt;D$132,"",IF(T_5=D$131,100,EXP(-'Class 8'!D100*h_5)*((E145+E146)/2+cc_5*h_5))))</f>
        <v/>
      </c>
      <c r="E145" s="17" t="str">
        <f>IF(E$131&gt;T_5,"",IF($A145&gt;E$132,"",IF(T_5=E$131,100,EXP(-'Class 8'!E100*h_5)*((F145+F146)/2+cc_5*h_5))))</f>
        <v/>
      </c>
      <c r="F145" s="17" t="str">
        <f>IF(F$131&gt;T_5,"",IF($A145&gt;F$132,"",IF(T_5=F$131,100,EXP(-'Class 8'!F100*h_5)*((G145+G146)/2+cc_5*h_5))))</f>
        <v/>
      </c>
      <c r="G145" s="17" t="str">
        <f>IF(G$131&gt;T_5,"",IF($A145&gt;G$132,"",IF(T_5=G$131,100,EXP(-'Class 8'!G100*h_5)*((H145+H146)/2+cc_5*h_5))))</f>
        <v/>
      </c>
      <c r="H145" s="17" t="str">
        <f>IF(H$131&gt;T_5,"",IF($A145&gt;H$132,"",IF(T_5=H$131,100,EXP(-'Class 8'!H100*h_5)*((I145+I146)/2+cc_5*h_5))))</f>
        <v/>
      </c>
      <c r="I145" s="17" t="str">
        <f>IF(I$131&gt;T_5,"",IF($A145&gt;I$132,"",IF(T_5=I$131,100,EXP(-'Class 8'!I100*h_5)*((J145+J146)/2+cc_5*h_5))))</f>
        <v/>
      </c>
      <c r="J145" s="17" t="str">
        <f>IF(J$131&gt;T_5,"",IF($A145&gt;J$132,"",IF(T_5=J$131,100,EXP(-'Class 8'!J100*h_5)*((K145+K146)/2+cc_5*h_5))))</f>
        <v/>
      </c>
      <c r="K145" s="17" t="str">
        <f>IF(K$131&gt;T_5,"",IF($A145&gt;K$132,"",IF(T_5=K$131,100,EXP(-'Class 8'!K100*h_5)*((L145+L146)/2+cc_5*h_5))))</f>
        <v/>
      </c>
      <c r="L145" s="17" t="str">
        <f>IF(L$131&gt;T_5,"",IF($A145&gt;L$132,"",IF(T_5=L$131,100,EXP(-'Class 8'!L100*h_5)*((M145+M146)/2+cc_5*h_5))))</f>
        <v/>
      </c>
      <c r="M145" s="17" t="str">
        <f>IF(M$131&gt;T_5,"",IF($A145&gt;M$132,"",IF(T_5=M$131,100,EXP(-'Class 8'!M100*h_5)*((N145+N146)/2+cc_5*h_5))))</f>
        <v/>
      </c>
      <c r="N145" s="17">
        <f>IF(N$131&gt;T_5,"",IF($A145&gt;N$132,"",IF(T_5=N$131,100,EXP(-'Class 8'!N100*h_5)*((O145+O146)/2+cc_5*h_5))))</f>
        <v>96.470865822736741</v>
      </c>
      <c r="O145" s="17">
        <f>IF(O$131&gt;T_5,"",IF($A145&gt;O$132,"",IF(T_5=O$131,100,EXP(-'Class 8'!O100*h_5)*((P145+P146)/2+cc_5*h_5))))</f>
        <v>93.903782122675437</v>
      </c>
      <c r="P145" s="17">
        <f>IF(P$131&gt;T_5,"",IF($A145&gt;P$132,"",IF(T_5=P$131,100,EXP(-'Class 8'!P100*h_5)*((Q145+Q146)/2+cc_5*h_5))))</f>
        <v>91.616940285933765</v>
      </c>
      <c r="Q145" s="17">
        <f>IF(Q$131&gt;T_5,"",IF($A145&gt;Q$132,"",IF(T_5=Q$131,100,EXP(-'Class 8'!Q100*h_5)*((R145+R146)/2+cc_5*h_5))))</f>
        <v>89.588037698566339</v>
      </c>
      <c r="R145" s="17">
        <f>IF(R$131&gt;T_5,"",IF($A145&gt;R$132,"",IF(T_5=R$131,100,EXP(-'Class 8'!R100*h_5)*((S145+S146)/2+cc_5*h_5))))</f>
        <v>87.796450777537217</v>
      </c>
      <c r="S145" s="17">
        <f>IF(S$131&gt;T_5,"",IF($A145&gt;S$132,"",IF(T_5=S$131,100,EXP(-'Class 8'!S100*h_5)*((T145+T146)/2+cc_5*h_5))))</f>
        <v>86.2310534756338</v>
      </c>
      <c r="T145" s="17">
        <f>IF(T$131&gt;T_5,"",IF($A145&gt;T$132,"",IF(T_5=T$131,100,EXP(-'Class 8'!T100*h_5)*((U145+U146)/2+cc_5*h_5))))</f>
        <v>84.88094350424042</v>
      </c>
      <c r="U145" s="17">
        <f>IF(U$131&gt;T_5,"",IF($A145&gt;U$132,"",IF(T_5=U$131,100,EXP(-'Class 8'!U100*h_5)*((V145+V146)/2+cc_5*h_5))))</f>
        <v>83.726759010829937</v>
      </c>
      <c r="V145" s="17">
        <f>IF(V$131&gt;T_5,"",IF($A145&gt;V$132,"",IF(T_5=V$131,100,EXP(-'Class 8'!V100*h_5)*((W145+W146)/2+cc_5*h_5))))</f>
        <v>82.75035260249507</v>
      </c>
      <c r="W145" s="17">
        <f>IF(W$131&gt;T_5,"",IF($A145&gt;W$132,"",IF(T_5=W$131,100,EXP(-'Class 8'!W100*h_5)*((X145+X146)/2+cc_5*h_5))))</f>
        <v>81.952436355382204</v>
      </c>
      <c r="X145" s="17">
        <f>IF(X$131&gt;T_5,"",IF($A145&gt;X$132,"",IF(T_5=X$131,100,EXP(-'Class 8'!X100*h_5)*((Y145+Y146)/2+cc_5*h_5))))</f>
        <v>81.339510742070544</v>
      </c>
      <c r="Y145" s="17">
        <f>IF(Y$131&gt;T_5,"",IF($A145&gt;Y$132,"",IF(T_5=Y$131,100,EXP(-'Class 8'!Y100*h_5)*((Z145+Z146)/2+cc_5*h_5))))</f>
        <v>80.904582560708249</v>
      </c>
      <c r="Z145" s="17">
        <f>IF(Z$131&gt;T_5,"",IF($A145&gt;Z$132,"",IF(T_5=Z$131,100,EXP(-'Class 8'!Z100*h_5)*((AA145+AA146)/2+cc_5*h_5))))</f>
        <v>80.639923115378565</v>
      </c>
      <c r="AA145" s="17">
        <f>IF(AA$131&gt;T_5,"",IF($A145&gt;AA$132,"",IF(T_5=AA$131,100,EXP(-'Class 8'!AA100*h_5)*((AB145+AB146)/2+cc_5*h_5))))</f>
        <v>80.539468190260507</v>
      </c>
      <c r="AB145" s="17">
        <f>IF(AB$131&gt;T_5,"",IF($A145&gt;AB$132,"",IF(T_5=AB$131,100,EXP(-'Class 8'!AB100*h_5)*((AC145+AC146)/2+cc_5*h_5))))</f>
        <v>80.598345341274268</v>
      </c>
      <c r="AC145" s="17">
        <f>IF(AC$131&gt;T_5,"",IF($A145&gt;AC$132,"",IF(T_5=AC$131,100,EXP(-'Class 8'!AC100*h_5)*((AD145+AD146)/2+cc_5*h_5))))</f>
        <v>80.811004178461943</v>
      </c>
      <c r="AD145" s="17">
        <f>IF(AD$131&gt;T_5,"",IF($A145&gt;AD$132,"",IF(T_5=AD$131,100,EXP(-'Class 8'!AD100*h_5)*((AE145+AE146)/2+cc_5*h_5))))</f>
        <v>81.172820506194626</v>
      </c>
      <c r="AE145" s="17">
        <f>IF(AE$131&gt;T_5,"",IF($A145&gt;AE$132,"",IF(T_5=AE$131,100,EXP(-'Class 8'!AE100*h_5)*((AF145+AF146)/2+cc_5*h_5))))</f>
        <v>81.695493705321638</v>
      </c>
      <c r="AF145" s="17">
        <f>IF(AF$131&gt;T_5,"",IF($A145&gt;AF$132,"",IF(T_5=AF$131,100,EXP(-'Class 8'!AF100*h_5)*((AG145+AG146)/2+cc_5*h_5))))</f>
        <v>82.396141375526412</v>
      </c>
      <c r="AG145" s="17">
        <f>IF(AG$131&gt;T_5,"",IF($A145&gt;AG$132,"",IF(T_5=AG$131,100,EXP(-'Class 8'!AG100*h_5)*((AH145+AH146)/2+cc_5*h_5))))</f>
        <v>83.276617395229863</v>
      </c>
      <c r="AH145" s="17">
        <f>IF(AH$131&gt;T_5,"",IF($A145&gt;AH$132,"",IF(T_5=AH$131,100,EXP(-'Class 8'!AH100*h_5)*((AI145+AI146)/2+cc_5*h_5))))</f>
        <v>84.338682462980159</v>
      </c>
      <c r="AI145" s="17">
        <f>IF(AI$131&gt;T_5,"",IF($A145&gt;AI$132,"",IF(T_5=AI$131,100,EXP(-'Class 8'!AI100*h_5)*((AJ145+AJ146)/2+cc_5*h_5))))</f>
        <v>85.588044255709804</v>
      </c>
      <c r="AJ145" s="17">
        <f>IF(AJ$131&gt;T_5,"",IF($A145&gt;AJ$132,"",IF(T_5=AJ$131,100,EXP(-'Class 8'!AJ100*h_5)*((AK145+AK146)/2+cc_5*h_5))))</f>
        <v>87.027961889393865</v>
      </c>
      <c r="AK145" s="17">
        <f>IF(AK$131&gt;T_5,"",IF($A145&gt;AK$132,"",IF(T_5=AK$131,100,EXP(-'Class 8'!AK100*h_5)*((AL145+AL146)/2+cc_5*h_5))))</f>
        <v>88.663101680297359</v>
      </c>
      <c r="AL145" s="17">
        <f>IF(AL$131&gt;T_5,"",IF($A145&gt;AL$132,"",IF(T_5=AL$131,100,EXP(-'Class 8'!AL100*h_5)*((AM145+AM146)/2+cc_5*h_5))))</f>
        <v>90.500736461394581</v>
      </c>
      <c r="AM145" s="17">
        <f>IF(AM$131&gt;T_5,"",IF($A145&gt;AM$132,"",IF(T_5=AM$131,100,EXP(-'Class 8'!AM100*h_5)*((AN145+AN146)/2+cc_5*h_5))))</f>
        <v>92.544845522331769</v>
      </c>
      <c r="AN145" s="17">
        <f>IF(AN$131&gt;T_5,"",IF($A145&gt;AN$132,"",IF(T_5=AN$131,100,EXP(-'Class 8'!AN100*h_5)*((AO145+AO146)/2+cc_5*h_5))))</f>
        <v>94.805124374296994</v>
      </c>
      <c r="AO145" s="17">
        <f>IF(AO$131&gt;T_5,"",IF($A145&gt;AO$132,"",IF(T_5=AO$131,100,EXP(-'Class 8'!AO100*h_5)*((AP145+AP146)/2+cc_5*h_5))))</f>
        <v>97.287666325628209</v>
      </c>
      <c r="AP145" s="17">
        <f>IF(AP$131&gt;T_5,"",IF($A145&gt;AP$132,"",IF(T_5=AP$131,100,EXP(-'Class 8'!AP100*h_5)*(([2]BondPrice!AQ25+[2]BondPrice!AQ26)/2+cc_5*h_5))))</f>
        <v>100</v>
      </c>
    </row>
    <row r="146" spans="1:42" x14ac:dyDescent="0.2">
      <c r="A146" s="23">
        <f t="shared" si="96"/>
        <v>13</v>
      </c>
      <c r="B146" s="17" t="str">
        <f>IF(B$131&gt;T_5,"",IF($A146&gt;B$132,"",IF(T_5=B$131,100,EXP(-'Class 8'!B101*h_5)*((C146+C147)/2+cc_5*h_5))))</f>
        <v/>
      </c>
      <c r="C146" s="17" t="str">
        <f>IF(C$131&gt;T_5,"",IF($A146&gt;C$132,"",IF(T_5=C$131,100,EXP(-'Class 8'!C101*h_5)*((D146+D147)/2+cc_5*h_5))))</f>
        <v/>
      </c>
      <c r="D146" s="17" t="str">
        <f>IF(D$131&gt;T_5,"",IF($A146&gt;D$132,"",IF(T_5=D$131,100,EXP(-'Class 8'!D101*h_5)*((E146+E147)/2+cc_5*h_5))))</f>
        <v/>
      </c>
      <c r="E146" s="17" t="str">
        <f>IF(E$131&gt;T_5,"",IF($A146&gt;E$132,"",IF(T_5=E$131,100,EXP(-'Class 8'!E101*h_5)*((F146+F147)/2+cc_5*h_5))))</f>
        <v/>
      </c>
      <c r="F146" s="17" t="str">
        <f>IF(F$131&gt;T_5,"",IF($A146&gt;F$132,"",IF(T_5=F$131,100,EXP(-'Class 8'!F101*h_5)*((G146+G147)/2+cc_5*h_5))))</f>
        <v/>
      </c>
      <c r="G146" s="17" t="str">
        <f>IF(G$131&gt;T_5,"",IF($A146&gt;G$132,"",IF(T_5=G$131,100,EXP(-'Class 8'!G101*h_5)*((H146+H147)/2+cc_5*h_5))))</f>
        <v/>
      </c>
      <c r="H146" s="17" t="str">
        <f>IF(H$131&gt;T_5,"",IF($A146&gt;H$132,"",IF(T_5=H$131,100,EXP(-'Class 8'!H101*h_5)*((I146+I147)/2+cc_5*h_5))))</f>
        <v/>
      </c>
      <c r="I146" s="17" t="str">
        <f>IF(I$131&gt;T_5,"",IF($A146&gt;I$132,"",IF(T_5=I$131,100,EXP(-'Class 8'!I101*h_5)*((J146+J147)/2+cc_5*h_5))))</f>
        <v/>
      </c>
      <c r="J146" s="17" t="str">
        <f>IF(J$131&gt;T_5,"",IF($A146&gt;J$132,"",IF(T_5=J$131,100,EXP(-'Class 8'!J101*h_5)*((K146+K147)/2+cc_5*h_5))))</f>
        <v/>
      </c>
      <c r="K146" s="17" t="str">
        <f>IF(K$131&gt;T_5,"",IF($A146&gt;K$132,"",IF(T_5=K$131,100,EXP(-'Class 8'!K101*h_5)*((L146+L147)/2+cc_5*h_5))))</f>
        <v/>
      </c>
      <c r="L146" s="17" t="str">
        <f>IF(L$131&gt;T_5,"",IF($A146&gt;L$132,"",IF(T_5=L$131,100,EXP(-'Class 8'!L101*h_5)*((M146+M147)/2+cc_5*h_5))))</f>
        <v/>
      </c>
      <c r="M146" s="17" t="str">
        <f>IF(M$131&gt;T_5,"",IF($A146&gt;M$132,"",IF(T_5=M$131,100,EXP(-'Class 8'!M101*h_5)*((N146+N147)/2+cc_5*h_5))))</f>
        <v/>
      </c>
      <c r="N146" s="17" t="str">
        <f>IF(N$131&gt;T_5,"",IF($A146&gt;N$132,"",IF(T_5=N$131,100,EXP(-'Class 8'!N101*h_5)*((O146+O147)/2+cc_5*h_5))))</f>
        <v/>
      </c>
      <c r="O146" s="17">
        <f>IF(O$131&gt;T_5,"",IF($A146&gt;O$132,"",IF(T_5=O$131,100,EXP(-'Class 8'!O101*h_5)*((P146+P147)/2+cc_5*h_5))))</f>
        <v>98.998602899879856</v>
      </c>
      <c r="P146" s="17">
        <f>IF(P$131&gt;T_5,"",IF($A146&gt;P$132,"",IF(T_5=P$131,100,EXP(-'Class 8'!P101*h_5)*((Q146+Q147)/2+cc_5*h_5))))</f>
        <v>96.398863478913768</v>
      </c>
      <c r="Q146" s="17">
        <f>IF(Q$131&gt;T_5,"",IF($A146&gt;Q$132,"",IF(T_5=Q$131,100,EXP(-'Class 8'!Q101*h_5)*((R146+R147)/2+cc_5*h_5))))</f>
        <v>94.079782129177673</v>
      </c>
      <c r="R146" s="17">
        <f>IF(R$131&gt;T_5,"",IF($A146&gt;R$132,"",IF(T_5=R$131,100,EXP(-'Class 8'!R101*h_5)*((S146+S147)/2+cc_5*h_5))))</f>
        <v>92.018126643781699</v>
      </c>
      <c r="S146" s="17">
        <f>IF(S$131&gt;T_5,"",IF($A146&gt;S$132,"",IF(T_5=S$131,100,EXP(-'Class 8'!S101*h_5)*((T146+T147)/2+cc_5*h_5))))</f>
        <v>90.200774889904395</v>
      </c>
      <c r="T146" s="17">
        <f>IF(T$131&gt;T_5,"",IF($A146&gt;T$132,"",IF(T_5=T$131,100,EXP(-'Class 8'!T101*h_5)*((U146+U147)/2+cc_5*h_5))))</f>
        <v>88.614935113588416</v>
      </c>
      <c r="U146" s="17">
        <f>IF(U$131&gt;T_5,"",IF($A146&gt;U$132,"",IF(T_5=U$131,100,EXP(-'Class 8'!U101*h_5)*((V146+V147)/2+cc_5*h_5))))</f>
        <v>87.239095605029036</v>
      </c>
      <c r="V146" s="17">
        <f>IF(V$131&gt;T_5,"",IF($A146&gt;V$132,"",IF(T_5=V$131,100,EXP(-'Class 8'!V101*h_5)*((W146+W147)/2+cc_5*h_5))))</f>
        <v>86.053170547546671</v>
      </c>
      <c r="W146" s="17">
        <f>IF(W$131&gt;T_5,"",IF($A146&gt;W$132,"",IF(T_5=W$131,100,EXP(-'Class 8'!W101*h_5)*((X146+X147)/2+cc_5*h_5))))</f>
        <v>85.056800288473397</v>
      </c>
      <c r="X146" s="17">
        <f>IF(X$131&gt;T_5,"",IF($A146&gt;X$132,"",IF(T_5=X$131,100,EXP(-'Class 8'!X101*h_5)*((Y146+Y147)/2+cc_5*h_5))))</f>
        <v>84.255619589142839</v>
      </c>
      <c r="Y146" s="17">
        <f>IF(Y$131&gt;T_5,"",IF($A146&gt;Y$132,"",IF(T_5=Y$131,100,EXP(-'Class 8'!Y101*h_5)*((Z146+Z147)/2+cc_5*h_5))))</f>
        <v>83.64126472382182</v>
      </c>
      <c r="Z146" s="17">
        <f>IF(Z$131&gt;T_5,"",IF($A146&gt;Z$132,"",IF(T_5=Z$131,100,EXP(-'Class 8'!Z101*h_5)*((AA146+AA147)/2+cc_5*h_5))))</f>
        <v>83.204674035381828</v>
      </c>
      <c r="AA146" s="17">
        <f>IF(AA$131&gt;T_5,"",IF($A146&gt;AA$132,"",IF(T_5=AA$131,100,EXP(-'Class 8'!AA101*h_5)*((AB146+AB147)/2+cc_5*h_5))))</f>
        <v>82.938566526757739</v>
      </c>
      <c r="AB146" s="17">
        <f>IF(AB$131&gt;T_5,"",IF($A146&gt;AB$132,"",IF(T_5=AB$131,100,EXP(-'Class 8'!AB101*h_5)*((AC146+AC147)/2+cc_5*h_5))))</f>
        <v>82.836938950254549</v>
      </c>
      <c r="AC146" s="17">
        <f>IF(AC$131&gt;T_5,"",IF($A146&gt;AC$132,"",IF(T_5=AC$131,100,EXP(-'Class 8'!AC101*h_5)*((AD146+AD147)/2+cc_5*h_5))))</f>
        <v>82.89313569122244</v>
      </c>
      <c r="AD146" s="17">
        <f>IF(AD$131&gt;T_5,"",IF($A146&gt;AD$132,"",IF(T_5=AD$131,100,EXP(-'Class 8'!AD101*h_5)*((AE146+AE147)/2+cc_5*h_5))))</f>
        <v>83.10149761626937</v>
      </c>
      <c r="AE146" s="17">
        <f>IF(AE$131&gt;T_5,"",IF($A146&gt;AE$132,"",IF(T_5=AE$131,100,EXP(-'Class 8'!AE101*h_5)*((AF146+AF147)/2+cc_5*h_5))))</f>
        <v>83.473084984877516</v>
      </c>
      <c r="AF146" s="17">
        <f>IF(AF$131&gt;T_5,"",IF($A146&gt;AF$132,"",IF(T_5=AF$131,100,EXP(-'Class 8'!AF101*h_5)*((AG146+AG147)/2+cc_5*h_5))))</f>
        <v>84.024393365438982</v>
      </c>
      <c r="AG146" s="17">
        <f>IF(AG$131&gt;T_5,"",IF($A146&gt;AG$132,"",IF(T_5=AG$131,100,EXP(-'Class 8'!AG101*h_5)*((AH146+AH147)/2+cc_5*h_5))))</f>
        <v>84.756250662200188</v>
      </c>
      <c r="AH146" s="17">
        <f>IF(AH$131&gt;T_5,"",IF($A146&gt;AH$132,"",IF(T_5=AH$131,100,EXP(-'Class 8'!AH101*h_5)*((AI146+AI147)/2+cc_5*h_5))))</f>
        <v>85.669379521864698</v>
      </c>
      <c r="AI146" s="17">
        <f>IF(AI$131&gt;T_5,"",IF($A146&gt;AI$132,"",IF(T_5=AI$131,100,EXP(-'Class 8'!AI101*h_5)*((AJ146+AJ147)/2+cc_5*h_5))))</f>
        <v>86.76849419840326</v>
      </c>
      <c r="AJ146" s="17">
        <f>IF(AJ$131&gt;T_5,"",IF($A146&gt;AJ$132,"",IF(T_5=AJ$131,100,EXP(-'Class 8'!AJ101*h_5)*((AK146+AK147)/2+cc_5*h_5))))</f>
        <v>88.055790422374642</v>
      </c>
      <c r="AK146" s="17">
        <f>IF(AK$131&gt;T_5,"",IF($A146&gt;AK$132,"",IF(T_5=AK$131,100,EXP(-'Class 8'!AK101*h_5)*((AL146+AL147)/2+cc_5*h_5))))</f>
        <v>89.534863497214516</v>
      </c>
      <c r="AL146" s="17">
        <f>IF(AL$131&gt;T_5,"",IF($A146&gt;AL$132,"",IF(T_5=AL$131,100,EXP(-'Class 8'!AL101*h_5)*((AM146+AM147)/2+cc_5*h_5))))</f>
        <v>91.211903261747779</v>
      </c>
      <c r="AM146" s="17">
        <f>IF(AM$131&gt;T_5,"",IF($A146&gt;AM$132,"",IF(T_5=AM$131,100,EXP(-'Class 8'!AM101*h_5)*((AN146+AN147)/2+cc_5*h_5))))</f>
        <v>93.089733779236298</v>
      </c>
      <c r="AN146" s="17">
        <f>IF(AN$131&gt;T_5,"",IF($A146&gt;AN$132,"",IF(T_5=AN$131,100,EXP(-'Class 8'!AN101*h_5)*((AO146+AO147)/2+cc_5*h_5))))</f>
        <v>95.176891081419384</v>
      </c>
      <c r="AO146" s="17">
        <f>IF(AO$131&gt;T_5,"",IF($A146&gt;AO$132,"",IF(T_5=AO$131,100,EXP(-'Class 8'!AO101*h_5)*((AP146+AP147)/2+cc_5*h_5))))</f>
        <v>97.478230535822817</v>
      </c>
      <c r="AP146" s="17">
        <f>IF(AP$131&gt;T_5,"",IF($A146&gt;AP$132,"",IF(T_5=AP$131,100,EXP(-'Class 8'!AP101*h_5)*(([2]BondPrice!AQ26+[2]BondPrice!AQ27)/2+cc_5*h_5))))</f>
        <v>100</v>
      </c>
    </row>
    <row r="147" spans="1:42" x14ac:dyDescent="0.2">
      <c r="A147" s="23">
        <f t="shared" si="96"/>
        <v>14</v>
      </c>
      <c r="B147" s="17" t="str">
        <f>IF(B$131&gt;T_5,"",IF($A147&gt;B$132,"",IF(T_5=B$131,100,EXP(-'Class 8'!B102*h_5)*((C147+C148)/2+cc_5*h_5))))</f>
        <v/>
      </c>
      <c r="C147" s="17" t="str">
        <f>IF(C$131&gt;T_5,"",IF($A147&gt;C$132,"",IF(T_5=C$131,100,EXP(-'Class 8'!C102*h_5)*((D147+D148)/2+cc_5*h_5))))</f>
        <v/>
      </c>
      <c r="D147" s="17" t="str">
        <f>IF(D$131&gt;T_5,"",IF($A147&gt;D$132,"",IF(T_5=D$131,100,EXP(-'Class 8'!D102*h_5)*((E147+E148)/2+cc_5*h_5))))</f>
        <v/>
      </c>
      <c r="E147" s="17" t="str">
        <f>IF(E$131&gt;T_5,"",IF($A147&gt;E$132,"",IF(T_5=E$131,100,EXP(-'Class 8'!E102*h_5)*((F147+F148)/2+cc_5*h_5))))</f>
        <v/>
      </c>
      <c r="F147" s="17" t="str">
        <f>IF(F$131&gt;T_5,"",IF($A147&gt;F$132,"",IF(T_5=F$131,100,EXP(-'Class 8'!F102*h_5)*((G147+G148)/2+cc_5*h_5))))</f>
        <v/>
      </c>
      <c r="G147" s="17" t="str">
        <f>IF(G$131&gt;T_5,"",IF($A147&gt;G$132,"",IF(T_5=G$131,100,EXP(-'Class 8'!G102*h_5)*((H147+H148)/2+cc_5*h_5))))</f>
        <v/>
      </c>
      <c r="H147" s="17" t="str">
        <f>IF(H$131&gt;T_5,"",IF($A147&gt;H$132,"",IF(T_5=H$131,100,EXP(-'Class 8'!H102*h_5)*((I147+I148)/2+cc_5*h_5))))</f>
        <v/>
      </c>
      <c r="I147" s="17" t="str">
        <f>IF(I$131&gt;T_5,"",IF($A147&gt;I$132,"",IF(T_5=I$131,100,EXP(-'Class 8'!I102*h_5)*((J147+J148)/2+cc_5*h_5))))</f>
        <v/>
      </c>
      <c r="J147" s="17" t="str">
        <f>IF(J$131&gt;T_5,"",IF($A147&gt;J$132,"",IF(T_5=J$131,100,EXP(-'Class 8'!J102*h_5)*((K147+K148)/2+cc_5*h_5))))</f>
        <v/>
      </c>
      <c r="K147" s="17" t="str">
        <f>IF(K$131&gt;T_5,"",IF($A147&gt;K$132,"",IF(T_5=K$131,100,EXP(-'Class 8'!K102*h_5)*((L147+L148)/2+cc_5*h_5))))</f>
        <v/>
      </c>
      <c r="L147" s="17" t="str">
        <f>IF(L$131&gt;T_5,"",IF($A147&gt;L$132,"",IF(T_5=L$131,100,EXP(-'Class 8'!L102*h_5)*((M147+M148)/2+cc_5*h_5))))</f>
        <v/>
      </c>
      <c r="M147" s="17" t="str">
        <f>IF(M$131&gt;T_5,"",IF($A147&gt;M$132,"",IF(T_5=M$131,100,EXP(-'Class 8'!M102*h_5)*((N147+N148)/2+cc_5*h_5))))</f>
        <v/>
      </c>
      <c r="N147" s="17" t="str">
        <f>IF(N$131&gt;T_5,"",IF($A147&gt;N$132,"",IF(T_5=N$131,100,EXP(-'Class 8'!N102*h_5)*((O147+O148)/2+cc_5*h_5))))</f>
        <v/>
      </c>
      <c r="O147" s="17" t="str">
        <f>IF(O$131&gt;T_5,"",IF($A147&gt;O$132,"",IF(T_5=O$131,100,EXP(-'Class 8'!O102*h_5)*((P147+P148)/2+cc_5*h_5))))</f>
        <v/>
      </c>
      <c r="P147" s="17">
        <f>IF(P$131&gt;T_5,"",IF($A147&gt;P$132,"",IF(T_5=P$131,100,EXP(-'Class 8'!P102*h_5)*((Q147+Q148)/2+cc_5*h_5))))</f>
        <v>101.4303779521984</v>
      </c>
      <c r="Q147" s="17">
        <f>IF(Q$131&gt;T_5,"",IF($A147&gt;Q$132,"",IF(T_5=Q$131,100,EXP(-'Class 8'!Q102*h_5)*((R147+R148)/2+cc_5*h_5))))</f>
        <v>98.796732609036482</v>
      </c>
      <c r="R147" s="17">
        <f>IF(R$131&gt;T_5,"",IF($A147&gt;R$132,"",IF(T_5=R$131,100,EXP(-'Class 8'!R102*h_5)*((S147+S148)/2+cc_5*h_5))))</f>
        <v>96.442801002126856</v>
      </c>
      <c r="S147" s="17">
        <f>IF(S$131&gt;T_5,"",IF($A147&gt;S$132,"",IF(T_5=S$131,100,EXP(-'Class 8'!S102*h_5)*((T147+T148)/2+cc_5*h_5))))</f>
        <v>94.353245876072222</v>
      </c>
      <c r="T147" s="17">
        <f>IF(T$131&gt;T_5,"",IF($A147&gt;T$132,"",IF(T_5=T$131,100,EXP(-'Class 8'!T102*h_5)*((U147+U148)/2+cc_5*h_5))))</f>
        <v>92.513188484918174</v>
      </c>
      <c r="U147" s="17">
        <f>IF(U$131&gt;T_5,"",IF($A147&gt;U$132,"",IF(T_5=U$131,100,EXP(-'Class 8'!U102*h_5)*((V147+V148)/2+cc_5*h_5))))</f>
        <v>90.898774679657308</v>
      </c>
      <c r="V147" s="17">
        <f>IF(V$131&gt;T_5,"",IF($A147&gt;V$132,"",IF(T_5=V$131,100,EXP(-'Class 8'!V102*h_5)*((W147+W148)/2+cc_5*h_5))))</f>
        <v>89.487813989832787</v>
      </c>
      <c r="W147" s="17">
        <f>IF(W$131&gt;T_5,"",IF($A147&gt;W$132,"",IF(T_5=W$131,100,EXP(-'Class 8'!W102*h_5)*((X147+X148)/2+cc_5*h_5))))</f>
        <v>88.278757741143238</v>
      </c>
      <c r="X147" s="17">
        <f>IF(X$131&gt;T_5,"",IF($A147&gt;X$132,"",IF(T_5=X$131,100,EXP(-'Class 8'!X102*h_5)*((Y147+Y148)/2+cc_5*h_5))))</f>
        <v>87.276274071299369</v>
      </c>
      <c r="Y147" s="17">
        <f>IF(Y$131&gt;T_5,"",IF($A147&gt;Y$132,"",IF(T_5=Y$131,100,EXP(-'Class 8'!Y102*h_5)*((Z147+Z148)/2+cc_5*h_5))))</f>
        <v>86.470518024748031</v>
      </c>
      <c r="Z147" s="17">
        <f>IF(Z$131&gt;T_5,"",IF($A147&gt;Z$132,"",IF(T_5=Z$131,100,EXP(-'Class 8'!Z102*h_5)*((AA147+AA148)/2+cc_5*h_5))))</f>
        <v>85.850996800043802</v>
      </c>
      <c r="AA147" s="17">
        <f>IF(AA$131&gt;T_5,"",IF($A147&gt;AA$132,"",IF(T_5=AA$131,100,EXP(-'Class 8'!AA102*h_5)*((AB147+AB148)/2+cc_5*h_5))))</f>
        <v>85.409128866650008</v>
      </c>
      <c r="AB147" s="17">
        <f>IF(AB$131&gt;T_5,"",IF($A147&gt;AB$132,"",IF(T_5=AB$131,100,EXP(-'Class 8'!AB102*h_5)*((AC147+AC148)/2+cc_5*h_5))))</f>
        <v>85.137708790334244</v>
      </c>
      <c r="AC147" s="17">
        <f>IF(AC$131&gt;T_5,"",IF($A147&gt;AC$132,"",IF(T_5=AC$131,100,EXP(-'Class 8'!AC102*h_5)*((AD147+AD148)/2+cc_5*h_5))))</f>
        <v>85.028914249710212</v>
      </c>
      <c r="AD147" s="17">
        <f>IF(AD$131&gt;T_5,"",IF($A147&gt;AD$132,"",IF(T_5=AD$131,100,EXP(-'Class 8'!AD102*h_5)*((AE147+AE148)/2+cc_5*h_5))))</f>
        <v>85.076000353342536</v>
      </c>
      <c r="AE147" s="17">
        <f>IF(AE$131&gt;T_5,"",IF($A147&gt;AE$132,"",IF(T_5=AE$131,100,EXP(-'Class 8'!AE102*h_5)*((AF147+AF148)/2+cc_5*h_5))))</f>
        <v>85.289354416848397</v>
      </c>
      <c r="AF147" s="17">
        <f>IF(AF$131&gt;T_5,"",IF($A147&gt;AF$132,"",IF(T_5=AF$131,100,EXP(-'Class 8'!AF102*h_5)*((AG147+AG148)/2+cc_5*h_5))))</f>
        <v>85.684821674513984</v>
      </c>
      <c r="AG147" s="17">
        <f>IF(AG$131&gt;T_5,"",IF($A147&gt;AG$132,"",IF(T_5=AG$131,100,EXP(-'Class 8'!AG102*h_5)*((AH147+AH148)/2+cc_5*h_5))))</f>
        <v>86.262173596945274</v>
      </c>
      <c r="AH147" s="17">
        <f>IF(AH$131&gt;T_5,"",IF($A147&gt;AH$132,"",IF(T_5=AH$131,100,EXP(-'Class 8'!AH102*h_5)*((AI147+AI148)/2+cc_5*h_5))))</f>
        <v>87.021072339881499</v>
      </c>
      <c r="AI147" s="17">
        <f>IF(AI$131&gt;T_5,"",IF($A147&gt;AI$132,"",IF(T_5=AI$131,100,EXP(-'Class 8'!AI102*h_5)*((AJ147+AJ148)/2+cc_5*h_5))))</f>
        <v>87.96522517753499</v>
      </c>
      <c r="AJ147" s="17">
        <f>IF(AJ$131&gt;T_5,"",IF($A147&gt;AJ$132,"",IF(T_5=AJ$131,100,EXP(-'Class 8'!AJ102*h_5)*((AK147+AK148)/2+cc_5*h_5))))</f>
        <v>89.095757944598347</v>
      </c>
      <c r="AK147" s="17">
        <f>IF(AK$131&gt;T_5,"",IF($A147&gt;AK$132,"",IF(T_5=AK$131,100,EXP(-'Class 8'!AK102*h_5)*((AL147+AL148)/2+cc_5*h_5))))</f>
        <v>90.415196733933485</v>
      </c>
      <c r="AL147" s="17">
        <f>IF(AL$131&gt;T_5,"",IF($A147&gt;AL$132,"",IF(T_5=AL$131,100,EXP(-'Class 8'!AL102*h_5)*((AM147+AM148)/2+cc_5*h_5))))</f>
        <v>91.928658505219772</v>
      </c>
      <c r="AM147" s="17">
        <f>IF(AM$131&gt;T_5,"",IF($A147&gt;AM$132,"",IF(T_5=AM$131,100,EXP(-'Class 8'!AM102*h_5)*((AN147+AN148)/2+cc_5*h_5))))</f>
        <v>93.63783024520788</v>
      </c>
      <c r="AN147" s="17">
        <f>IF(AN$131&gt;T_5,"",IF($A147&gt;AN$132,"",IF(T_5=AN$131,100,EXP(-'Class 8'!AN102*h_5)*((AO147+AO148)/2+cc_5*h_5))))</f>
        <v>95.550115626242388</v>
      </c>
      <c r="AO147" s="17">
        <f>IF(AO$131&gt;T_5,"",IF($A147&gt;AO$132,"",IF(T_5=AO$131,100,EXP(-'Class 8'!AO102*h_5)*((AP147+AP148)/2+cc_5*h_5))))</f>
        <v>97.669168017569518</v>
      </c>
      <c r="AP147" s="17">
        <f>IF(AP$131&gt;T_5,"",IF($A147&gt;AP$132,"",IF(T_5=AP$131,100,EXP(-'Class 8'!AP102*h_5)*(([2]BondPrice!AQ27+[2]BondPrice!AQ28)/2+cc_5*h_5))))</f>
        <v>100</v>
      </c>
    </row>
    <row r="148" spans="1:42" x14ac:dyDescent="0.2">
      <c r="A148" s="23">
        <f t="shared" si="96"/>
        <v>15</v>
      </c>
      <c r="B148" s="17" t="str">
        <f>IF(B$131&gt;T_5,"",IF($A148&gt;B$132,"",IF(T_5=B$131,100,EXP(-'Class 8'!B103*h_5)*((C148+C149)/2+cc_5*h_5))))</f>
        <v/>
      </c>
      <c r="C148" s="17" t="str">
        <f>IF(C$131&gt;T_5,"",IF($A148&gt;C$132,"",IF(T_5=C$131,100,EXP(-'Class 8'!C103*h_5)*((D148+D149)/2+cc_5*h_5))))</f>
        <v/>
      </c>
      <c r="D148" s="17" t="str">
        <f>IF(D$131&gt;T_5,"",IF($A148&gt;D$132,"",IF(T_5=D$131,100,EXP(-'Class 8'!D103*h_5)*((E148+E149)/2+cc_5*h_5))))</f>
        <v/>
      </c>
      <c r="E148" s="17" t="str">
        <f>IF(E$131&gt;T_5,"",IF($A148&gt;E$132,"",IF(T_5=E$131,100,EXP(-'Class 8'!E103*h_5)*((F148+F149)/2+cc_5*h_5))))</f>
        <v/>
      </c>
      <c r="F148" s="17" t="str">
        <f>IF(F$131&gt;T_5,"",IF($A148&gt;F$132,"",IF(T_5=F$131,100,EXP(-'Class 8'!F103*h_5)*((G148+G149)/2+cc_5*h_5))))</f>
        <v/>
      </c>
      <c r="G148" s="17" t="str">
        <f>IF(G$131&gt;T_5,"",IF($A148&gt;G$132,"",IF(T_5=G$131,100,EXP(-'Class 8'!G103*h_5)*((H148+H149)/2+cc_5*h_5))))</f>
        <v/>
      </c>
      <c r="H148" s="17" t="str">
        <f>IF(H$131&gt;T_5,"",IF($A148&gt;H$132,"",IF(T_5=H$131,100,EXP(-'Class 8'!H103*h_5)*((I148+I149)/2+cc_5*h_5))))</f>
        <v/>
      </c>
      <c r="I148" s="17" t="str">
        <f>IF(I$131&gt;T_5,"",IF($A148&gt;I$132,"",IF(T_5=I$131,100,EXP(-'Class 8'!I103*h_5)*((J148+J149)/2+cc_5*h_5))))</f>
        <v/>
      </c>
      <c r="J148" s="17" t="str">
        <f>IF(J$131&gt;T_5,"",IF($A148&gt;J$132,"",IF(T_5=J$131,100,EXP(-'Class 8'!J103*h_5)*((K148+K149)/2+cc_5*h_5))))</f>
        <v/>
      </c>
      <c r="K148" s="17" t="str">
        <f>IF(K$131&gt;T_5,"",IF($A148&gt;K$132,"",IF(T_5=K$131,100,EXP(-'Class 8'!K103*h_5)*((L148+L149)/2+cc_5*h_5))))</f>
        <v/>
      </c>
      <c r="L148" s="17" t="str">
        <f>IF(L$131&gt;T_5,"",IF($A148&gt;L$132,"",IF(T_5=L$131,100,EXP(-'Class 8'!L103*h_5)*((M148+M149)/2+cc_5*h_5))))</f>
        <v/>
      </c>
      <c r="M148" s="17" t="str">
        <f>IF(M$131&gt;T_5,"",IF($A148&gt;M$132,"",IF(T_5=M$131,100,EXP(-'Class 8'!M103*h_5)*((N148+N149)/2+cc_5*h_5))))</f>
        <v/>
      </c>
      <c r="N148" s="17" t="str">
        <f>IF(N$131&gt;T_5,"",IF($A148&gt;N$132,"",IF(T_5=N$131,100,EXP(-'Class 8'!N103*h_5)*((O148+O149)/2+cc_5*h_5))))</f>
        <v/>
      </c>
      <c r="O148" s="17" t="str">
        <f>IF(O$131&gt;T_5,"",IF($A148&gt;O$132,"",IF(T_5=O$131,100,EXP(-'Class 8'!O103*h_5)*((P148+P149)/2+cc_5*h_5))))</f>
        <v/>
      </c>
      <c r="P148" s="17" t="str">
        <f>IF(P$131&gt;T_5,"",IF($A148&gt;P$132,"",IF(T_5=P$131,100,EXP(-'Class 8'!P103*h_5)*((Q148+Q149)/2+cc_5*h_5))))</f>
        <v/>
      </c>
      <c r="Q148" s="17">
        <f>IF(Q$131&gt;T_5,"",IF($A148&gt;Q$132,"",IF(T_5=Q$131,100,EXP(-'Class 8'!Q103*h_5)*((R148+R149)/2+cc_5*h_5))))</f>
        <v>103.75018046724689</v>
      </c>
      <c r="R148" s="17">
        <f>IF(R$131&gt;T_5,"",IF($A148&gt;R$132,"",IF(T_5=R$131,100,EXP(-'Class 8'!R103*h_5)*((S148+S149)/2+cc_5*h_5))))</f>
        <v>101.08023499698567</v>
      </c>
      <c r="S148" s="17">
        <f>IF(S$131&gt;T_5,"",IF($A148&gt;S$132,"",IF(T_5=S$131,100,EXP(-'Class 8'!S103*h_5)*((T148+T149)/2+cc_5*h_5))))</f>
        <v>98.696879469346371</v>
      </c>
      <c r="T148" s="17">
        <f>IF(T$131&gt;T_5,"",IF($A148&gt;T$132,"",IF(T_5=T$131,100,EXP(-'Class 8'!T103*h_5)*((U148+U149)/2+cc_5*h_5))))</f>
        <v>96.582929645835577</v>
      </c>
      <c r="U148" s="17">
        <f>IF(U$131&gt;T_5,"",IF($A148&gt;U$132,"",IF(T_5=U$131,100,EXP(-'Class 8'!U103*h_5)*((V148+V149)/2+cc_5*h_5))))</f>
        <v>94.711977250103416</v>
      </c>
      <c r="V148" s="17">
        <f>IF(V$131&gt;T_5,"",IF($A148&gt;V$132,"",IF(T_5=V$131,100,EXP(-'Class 8'!V103*h_5)*((W148+W149)/2+cc_5*h_5))))</f>
        <v>93.059544485397467</v>
      </c>
      <c r="W148" s="17">
        <f>IF(W$131&gt;T_5,"",IF($A148&gt;W$132,"",IF(T_5=W$131,100,EXP(-'Class 8'!W103*h_5)*((X148+X149)/2+cc_5*h_5))))</f>
        <v>91.622763164011943</v>
      </c>
      <c r="X148" s="17">
        <f>IF(X$131&gt;T_5,"",IF($A148&gt;X$132,"",IF(T_5=X$131,100,EXP(-'Class 8'!X103*h_5)*((Y148+Y149)/2+cc_5*h_5))))</f>
        <v>90.405222261876375</v>
      </c>
      <c r="Y148" s="17">
        <f>IF(Y$131&gt;T_5,"",IF($A148&gt;Y$132,"",IF(T_5=Y$131,100,EXP(-'Class 8'!Y103*h_5)*((Z148+Z149)/2+cc_5*h_5))))</f>
        <v>89.39547377908923</v>
      </c>
      <c r="Z148" s="17">
        <f>IF(Z$131&gt;T_5,"",IF($A148&gt;Z$132,"",IF(T_5=Z$131,100,EXP(-'Class 8'!Z103*h_5)*((AA148+AA149)/2+cc_5*h_5))))</f>
        <v>88.581485800027949</v>
      </c>
      <c r="AA148" s="17">
        <f>IF(AA$131&gt;T_5,"",IF($A148&gt;AA$132,"",IF(T_5=AA$131,100,EXP(-'Class 8'!AA103*h_5)*((AB148+AB149)/2+cc_5*h_5))))</f>
        <v>87.953283969606545</v>
      </c>
      <c r="AB148" s="17">
        <f>IF(AB$131&gt;T_5,"",IF($A148&gt;AB$132,"",IF(T_5=AB$131,100,EXP(-'Class 8'!AB103*h_5)*((AC148+AC149)/2+cc_5*h_5))))</f>
        <v>87.502381786712334</v>
      </c>
      <c r="AC148" s="17">
        <f>IF(AC$131&gt;T_5,"",IF($A148&gt;AC$132,"",IF(T_5=AC$131,100,EXP(-'Class 8'!AC103*h_5)*((AD148+AD149)/2+cc_5*h_5))))</f>
        <v>87.219722093950793</v>
      </c>
      <c r="AD148" s="17">
        <f>IF(AD$131&gt;T_5,"",IF($A148&gt;AD$132,"",IF(T_5=AD$131,100,EXP(-'Class 8'!AD103*h_5)*((AE148+AE149)/2+cc_5*h_5))))</f>
        <v>87.097417540462231</v>
      </c>
      <c r="AE148" s="17">
        <f>IF(AE$131&gt;T_5,"",IF($A148&gt;AE$132,"",IF(T_5=AE$131,100,EXP(-'Class 8'!AE103*h_5)*((AF148+AF149)/2+cc_5*h_5))))</f>
        <v>87.145143589225526</v>
      </c>
      <c r="AF148" s="17">
        <f>IF(AF$131&gt;T_5,"",IF($A148&gt;AF$132,"",IF(T_5=AF$131,100,EXP(-'Class 8'!AF103*h_5)*((AG148+AG149)/2+cc_5*h_5))))</f>
        <v>87.378062147523153</v>
      </c>
      <c r="AG148" s="17">
        <f>IF(AG$131&gt;T_5,"",IF($A148&gt;AG$132,"",IF(T_5=AG$131,100,EXP(-'Class 8'!AG103*h_5)*((AH148+AH149)/2+cc_5*h_5))))</f>
        <v>87.794853306178013</v>
      </c>
      <c r="AH148" s="17">
        <f>IF(AH$131&gt;T_5,"",IF($A148&gt;AH$132,"",IF(T_5=AH$131,100,EXP(-'Class 8'!AH103*h_5)*((AI148+AI149)/2+cc_5*h_5))))</f>
        <v>88.394092188448454</v>
      </c>
      <c r="AI148" s="17">
        <f>IF(AI$131&gt;T_5,"",IF($A148&gt;AI$132,"",IF(T_5=AI$131,100,EXP(-'Class 8'!AI103*h_5)*((AJ148+AJ149)/2+cc_5*h_5))))</f>
        <v>89.178461744894818</v>
      </c>
      <c r="AJ148" s="17">
        <f>IF(AJ$131&gt;T_5,"",IF($A148&gt;AJ$132,"",IF(T_5=AJ$131,100,EXP(-'Class 8'!AJ103*h_5)*((AK148+AK149)/2+cc_5*h_5))))</f>
        <v>90.148007821475787</v>
      </c>
      <c r="AK148" s="17">
        <f>IF(AK$131&gt;T_5,"",IF($A148&gt;AK$132,"",IF(T_5=AK$131,100,EXP(-'Class 8'!AK103*h_5)*((AL148+AL149)/2+cc_5*h_5))))</f>
        <v>91.304185667186772</v>
      </c>
      <c r="AL148" s="17">
        <f>IF(AL$131&gt;T_5,"",IF($A148&gt;AL$132,"",IF(T_5=AL$131,100,EXP(-'Class 8'!AL103*h_5)*((AM148+AM149)/2+cc_5*h_5))))</f>
        <v>92.651046106538416</v>
      </c>
      <c r="AM148" s="17">
        <f>IF(AM$131&gt;T_5,"",IF($A148&gt;AM$132,"",IF(T_5=AM$131,100,EXP(-'Class 8'!AM103*h_5)*((AN148+AN149)/2+cc_5*h_5))))</f>
        <v>94.189153809633964</v>
      </c>
      <c r="AN148" s="17">
        <f>IF(AN$131&gt;T_5,"",IF($A148&gt;AN$132,"",IF(T_5=AN$131,100,EXP(-'Class 8'!AN103*h_5)*((AO148+AO149)/2+cc_5*h_5))))</f>
        <v>95.924803725498364</v>
      </c>
      <c r="AO148" s="17">
        <f>IF(AO$131&gt;T_5,"",IF($A148&gt;AO$132,"",IF(T_5=AO$131,100,EXP(-'Class 8'!AO103*h_5)*((AP148+AP149)/2+cc_5*h_5))))</f>
        <v>97.86047950202159</v>
      </c>
      <c r="AP148" s="17">
        <f>IF(AP$131&gt;T_5,"",IF($A148&gt;AP$132,"",IF(T_5=AP$131,100,EXP(-'Class 8'!AP103*h_5)*(([2]BondPrice!AQ28+[2]BondPrice!AQ29)/2+cc_5*h_5))))</f>
        <v>100</v>
      </c>
    </row>
    <row r="149" spans="1:42" x14ac:dyDescent="0.2">
      <c r="A149" s="23">
        <f t="shared" si="96"/>
        <v>16</v>
      </c>
      <c r="B149" s="17" t="str">
        <f>IF(B$131&gt;T_5,"",IF($A149&gt;B$132,"",IF(T_5=B$131,100,EXP(-'Class 8'!B104*h_5)*((C149+C150)/2+cc_5*h_5))))</f>
        <v/>
      </c>
      <c r="C149" s="17" t="str">
        <f>IF(C$131&gt;T_5,"",IF($A149&gt;C$132,"",IF(T_5=C$131,100,EXP(-'Class 8'!C104*h_5)*((D149+D150)/2+cc_5*h_5))))</f>
        <v/>
      </c>
      <c r="D149" s="17" t="str">
        <f>IF(D$131&gt;T_5,"",IF($A149&gt;D$132,"",IF(T_5=D$131,100,EXP(-'Class 8'!D104*h_5)*((E149+E150)/2+cc_5*h_5))))</f>
        <v/>
      </c>
      <c r="E149" s="17" t="str">
        <f>IF(E$131&gt;T_5,"",IF($A149&gt;E$132,"",IF(T_5=E$131,100,EXP(-'Class 8'!E104*h_5)*((F149+F150)/2+cc_5*h_5))))</f>
        <v/>
      </c>
      <c r="F149" s="17" t="str">
        <f>IF(F$131&gt;T_5,"",IF($A149&gt;F$132,"",IF(T_5=F$131,100,EXP(-'Class 8'!F104*h_5)*((G149+G150)/2+cc_5*h_5))))</f>
        <v/>
      </c>
      <c r="G149" s="17" t="str">
        <f>IF(G$131&gt;T_5,"",IF($A149&gt;G$132,"",IF(T_5=G$131,100,EXP(-'Class 8'!G104*h_5)*((H149+H150)/2+cc_5*h_5))))</f>
        <v/>
      </c>
      <c r="H149" s="17" t="str">
        <f>IF(H$131&gt;T_5,"",IF($A149&gt;H$132,"",IF(T_5=H$131,100,EXP(-'Class 8'!H104*h_5)*((I149+I150)/2+cc_5*h_5))))</f>
        <v/>
      </c>
      <c r="I149" s="17" t="str">
        <f>IF(I$131&gt;T_5,"",IF($A149&gt;I$132,"",IF(T_5=I$131,100,EXP(-'Class 8'!I104*h_5)*((J149+J150)/2+cc_5*h_5))))</f>
        <v/>
      </c>
      <c r="J149" s="17" t="str">
        <f>IF(J$131&gt;T_5,"",IF($A149&gt;J$132,"",IF(T_5=J$131,100,EXP(-'Class 8'!J104*h_5)*((K149+K150)/2+cc_5*h_5))))</f>
        <v/>
      </c>
      <c r="K149" s="17" t="str">
        <f>IF(K$131&gt;T_5,"",IF($A149&gt;K$132,"",IF(T_5=K$131,100,EXP(-'Class 8'!K104*h_5)*((L149+L150)/2+cc_5*h_5))))</f>
        <v/>
      </c>
      <c r="L149" s="17" t="str">
        <f>IF(L$131&gt;T_5,"",IF($A149&gt;L$132,"",IF(T_5=L$131,100,EXP(-'Class 8'!L104*h_5)*((M149+M150)/2+cc_5*h_5))))</f>
        <v/>
      </c>
      <c r="M149" s="17" t="str">
        <f>IF(M$131&gt;T_5,"",IF($A149&gt;M$132,"",IF(T_5=M$131,100,EXP(-'Class 8'!M104*h_5)*((N149+N150)/2+cc_5*h_5))))</f>
        <v/>
      </c>
      <c r="N149" s="17" t="str">
        <f>IF(N$131&gt;T_5,"",IF($A149&gt;N$132,"",IF(T_5=N$131,100,EXP(-'Class 8'!N104*h_5)*((O149+O150)/2+cc_5*h_5))))</f>
        <v/>
      </c>
      <c r="O149" s="17" t="str">
        <f>IF(O$131&gt;T_5,"",IF($A149&gt;O$132,"",IF(T_5=O$131,100,EXP(-'Class 8'!O104*h_5)*((P149+P150)/2+cc_5*h_5))))</f>
        <v/>
      </c>
      <c r="P149" s="17" t="str">
        <f>IF(P$131&gt;T_5,"",IF($A149&gt;P$132,"",IF(T_5=P$131,100,EXP(-'Class 8'!P104*h_5)*((Q149+Q150)/2+cc_5*h_5))))</f>
        <v/>
      </c>
      <c r="Q149" s="17" t="str">
        <f>IF(Q$131&gt;T_5,"",IF($A149&gt;Q$132,"",IF(T_5=Q$131,100,EXP(-'Class 8'!Q104*h_5)*((R149+R150)/2+cc_5*h_5))))</f>
        <v/>
      </c>
      <c r="R149" s="17">
        <f>IF(R$131&gt;T_5,"",IF($A149&gt;R$132,"",IF(T_5=R$131,100,EXP(-'Class 8'!R104*h_5)*((S149+S150)/2+cc_5*h_5))))</f>
        <v>105.94065913556911</v>
      </c>
      <c r="S149" s="17">
        <f>IF(S$131&gt;T_5,"",IF($A149&gt;S$132,"",IF(T_5=S$131,100,EXP(-'Class 8'!S104*h_5)*((T149+T150)/2+cc_5*h_5))))</f>
        <v>103.2404760063162</v>
      </c>
      <c r="T149" s="17">
        <f>IF(T$131&gt;T_5,"",IF($A149&gt;T$132,"",IF(T_5=T$131,100,EXP(-'Class 8'!T104*h_5)*((U149+U150)/2+cc_5*h_5))))</f>
        <v>100.83170250361822</v>
      </c>
      <c r="U149" s="17">
        <f>IF(U$131&gt;T_5,"",IF($A149&gt;U$132,"",IF(T_5=U$131,100,EXP(-'Class 8'!U104*h_5)*((V149+V150)/2+cc_5*h_5))))</f>
        <v>98.685143625281768</v>
      </c>
      <c r="V149" s="17">
        <f>IF(V$131&gt;T_5,"",IF($A149&gt;V$132,"",IF(T_5=V$131,100,EXP(-'Class 8'!V104*h_5)*((W149+W150)/2+cc_5*h_5))))</f>
        <v>96.77383359496956</v>
      </c>
      <c r="W149" s="17">
        <f>IF(W$131&gt;T_5,"",IF($A149&gt;W$132,"",IF(T_5=W$131,100,EXP(-'Class 8'!W104*h_5)*((X149+X150)/2+cc_5*h_5))))</f>
        <v>95.093439742595862</v>
      </c>
      <c r="X149" s="17">
        <f>IF(X$131&gt;T_5,"",IF($A149&gt;X$132,"",IF(T_5=X$131,100,EXP(-'Class 8'!X104*h_5)*((Y149+Y150)/2+cc_5*h_5))))</f>
        <v>93.646346606665901</v>
      </c>
      <c r="Y149" s="17">
        <f>IF(Y$131&gt;T_5,"",IF($A149&gt;Y$132,"",IF(T_5=Y$131,100,EXP(-'Class 8'!Y104*h_5)*((Z149+Z150)/2+cc_5*h_5))))</f>
        <v>92.419369222474572</v>
      </c>
      <c r="Z149" s="17">
        <f>IF(Z$131&gt;T_5,"",IF($A149&gt;Z$132,"",IF(T_5=Z$131,100,EXP(-'Class 8'!Z104*h_5)*((AA149+AA150)/2+cc_5*h_5))))</f>
        <v>91.398817940533789</v>
      </c>
      <c r="AA149" s="17">
        <f>IF(AA$131&gt;T_5,"",IF($A149&gt;AA$132,"",IF(T_5=AA$131,100,EXP(-'Class 8'!AA104*h_5)*((AB149+AB150)/2+cc_5*h_5))))</f>
        <v>90.573224006489809</v>
      </c>
      <c r="AB149" s="17">
        <f>IF(AB$131&gt;T_5,"",IF($A149&gt;AB$132,"",IF(T_5=AB$131,100,EXP(-'Class 8'!AB104*h_5)*((AC149+AC150)/2+cc_5*h_5))))</f>
        <v>89.932732829390332</v>
      </c>
      <c r="AC149" s="17">
        <f>IF(AC$131&gt;T_5,"",IF($A149&gt;AC$132,"",IF(T_5=AC$131,100,EXP(-'Class 8'!AC104*h_5)*((AD149+AD150)/2+cc_5*h_5))))</f>
        <v>89.466977077999474</v>
      </c>
      <c r="AD149" s="17">
        <f>IF(AD$131&gt;T_5,"",IF($A149&gt;AD$132,"",IF(T_5=AD$131,100,EXP(-'Class 8'!AD104*h_5)*((AE149+AE150)/2+cc_5*h_5))))</f>
        <v>89.166863871258315</v>
      </c>
      <c r="AE149" s="17">
        <f>IF(AE$131&gt;T_5,"",IF($A149&gt;AE$132,"",IF(T_5=AE$131,100,EXP(-'Class 8'!AE104*h_5)*((AF149+AF150)/2+cc_5*h_5))))</f>
        <v>89.041312401897301</v>
      </c>
      <c r="AF149" s="17">
        <f>IF(AF$131&gt;T_5,"",IF($A149&gt;AF$132,"",IF(T_5=AF$131,100,EXP(-'Class 8'!AF104*h_5)*((AG149+AG150)/2+cc_5*h_5))))</f>
        <v>89.104763194335348</v>
      </c>
      <c r="AG149" s="17">
        <f>IF(AG$131&gt;T_5,"",IF($A149&gt;AG$132,"",IF(T_5=AG$131,100,EXP(-'Class 8'!AG104*h_5)*((AH149+AH150)/2+cc_5*h_5))))</f>
        <v>89.354765196019486</v>
      </c>
      <c r="AH149" s="17">
        <f>IF(AH$131&gt;T_5,"",IF($A149&gt;AH$132,"",IF(T_5=AH$131,100,EXP(-'Class 8'!AH104*h_5)*((AI149+AI150)/2+cc_5*h_5))))</f>
        <v>89.78877556578918</v>
      </c>
      <c r="AI149" s="17">
        <f>IF(AI$131&gt;T_5,"",IF($A149&gt;AI$132,"",IF(T_5=AI$131,100,EXP(-'Class 8'!AI104*h_5)*((AJ149+AJ150)/2+cc_5*h_5))))</f>
        <v>90.408431549342467</v>
      </c>
      <c r="AJ149" s="17">
        <f>IF(AJ$131&gt;T_5,"",IF($A149&gt;AJ$132,"",IF(T_5=AJ$131,100,EXP(-'Class 8'!AJ104*h_5)*((AK149+AK150)/2+cc_5*h_5))))</f>
        <v>91.212685111609801</v>
      </c>
      <c r="AK149" s="17">
        <f>IF(AK$131&gt;T_5,"",IF($A149&gt;AK$132,"",IF(T_5=AK$131,100,EXP(-'Class 8'!AK104*h_5)*((AL149+AL150)/2+cc_5*h_5))))</f>
        <v>92.20191540234056</v>
      </c>
      <c r="AL149" s="17">
        <f>IF(AL$131&gt;T_5,"",IF($A149&gt;AL$132,"",IF(T_5=AL$131,100,EXP(-'Class 8'!AL104*h_5)*((AM149+AM150)/2+cc_5*h_5))))</f>
        <v>93.379110325519349</v>
      </c>
      <c r="AM149" s="17">
        <f>IF(AM$131&gt;T_5,"",IF($A149&gt;AM$132,"",IF(T_5=AM$131,100,EXP(-'Class 8'!AM104*h_5)*((AN149+AN150)/2+cc_5*h_5))))</f>
        <v>94.743723473119559</v>
      </c>
      <c r="AN149" s="17">
        <f>IF(AN$131&gt;T_5,"",IF($A149&gt;AN$132,"",IF(T_5=AN$131,100,EXP(-'Class 8'!AN104*h_5)*((AO149+AO150)/2+cc_5*h_5))))</f>
        <v>96.300961118337128</v>
      </c>
      <c r="AO149" s="17">
        <f>IF(AO$131&gt;T_5,"",IF($A149&gt;AO$132,"",IF(T_5=AO$131,100,EXP(-'Class 8'!AO104*h_5)*((AP149+AP150)/2+cc_5*h_5))))</f>
        <v>98.052165721764496</v>
      </c>
      <c r="AP149" s="17">
        <f>IF(AP$131&gt;T_5,"",IF($A149&gt;AP$132,"",IF(T_5=AP$131,100,EXP(-'Class 8'!AP104*h_5)*(([2]BondPrice!AQ29+[2]BondPrice!AQ30)/2+cc_5*h_5))))</f>
        <v>100</v>
      </c>
    </row>
    <row r="150" spans="1:42" x14ac:dyDescent="0.2">
      <c r="A150" s="23">
        <f t="shared" si="96"/>
        <v>17</v>
      </c>
      <c r="B150" s="17" t="str">
        <f>IF(B$131&gt;T_5,"",IF($A150&gt;B$132,"",IF(T_5=B$131,100,EXP(-'Class 8'!B105*h_5)*((C150+C151)/2+cc_5*h_5))))</f>
        <v/>
      </c>
      <c r="C150" s="17" t="str">
        <f>IF(C$131&gt;T_5,"",IF($A150&gt;C$132,"",IF(T_5=C$131,100,EXP(-'Class 8'!C105*h_5)*((D150+D151)/2+cc_5*h_5))))</f>
        <v/>
      </c>
      <c r="D150" s="17" t="str">
        <f>IF(D$131&gt;T_5,"",IF($A150&gt;D$132,"",IF(T_5=D$131,100,EXP(-'Class 8'!D105*h_5)*((E150+E151)/2+cc_5*h_5))))</f>
        <v/>
      </c>
      <c r="E150" s="17" t="str">
        <f>IF(E$131&gt;T_5,"",IF($A150&gt;E$132,"",IF(T_5=E$131,100,EXP(-'Class 8'!E105*h_5)*((F150+F151)/2+cc_5*h_5))))</f>
        <v/>
      </c>
      <c r="F150" s="17" t="str">
        <f>IF(F$131&gt;T_5,"",IF($A150&gt;F$132,"",IF(T_5=F$131,100,EXP(-'Class 8'!F105*h_5)*((G150+G151)/2+cc_5*h_5))))</f>
        <v/>
      </c>
      <c r="G150" s="17" t="str">
        <f>IF(G$131&gt;T_5,"",IF($A150&gt;G$132,"",IF(T_5=G$131,100,EXP(-'Class 8'!G105*h_5)*((H150+H151)/2+cc_5*h_5))))</f>
        <v/>
      </c>
      <c r="H150" s="17" t="str">
        <f>IF(H$131&gt;T_5,"",IF($A150&gt;H$132,"",IF(T_5=H$131,100,EXP(-'Class 8'!H105*h_5)*((I150+I151)/2+cc_5*h_5))))</f>
        <v/>
      </c>
      <c r="I150" s="17" t="str">
        <f>IF(I$131&gt;T_5,"",IF($A150&gt;I$132,"",IF(T_5=I$131,100,EXP(-'Class 8'!I105*h_5)*((J150+J151)/2+cc_5*h_5))))</f>
        <v/>
      </c>
      <c r="J150" s="17" t="str">
        <f>IF(J$131&gt;T_5,"",IF($A150&gt;J$132,"",IF(T_5=J$131,100,EXP(-'Class 8'!J105*h_5)*((K150+K151)/2+cc_5*h_5))))</f>
        <v/>
      </c>
      <c r="K150" s="17" t="str">
        <f>IF(K$131&gt;T_5,"",IF($A150&gt;K$132,"",IF(T_5=K$131,100,EXP(-'Class 8'!K105*h_5)*((L150+L151)/2+cc_5*h_5))))</f>
        <v/>
      </c>
      <c r="L150" s="17" t="str">
        <f>IF(L$131&gt;T_5,"",IF($A150&gt;L$132,"",IF(T_5=L$131,100,EXP(-'Class 8'!L105*h_5)*((M150+M151)/2+cc_5*h_5))))</f>
        <v/>
      </c>
      <c r="M150" s="17" t="str">
        <f>IF(M$131&gt;T_5,"",IF($A150&gt;M$132,"",IF(T_5=M$131,100,EXP(-'Class 8'!M105*h_5)*((N150+N151)/2+cc_5*h_5))))</f>
        <v/>
      </c>
      <c r="N150" s="17" t="str">
        <f>IF(N$131&gt;T_5,"",IF($A150&gt;N$132,"",IF(T_5=N$131,100,EXP(-'Class 8'!N105*h_5)*((O150+O151)/2+cc_5*h_5))))</f>
        <v/>
      </c>
      <c r="O150" s="17" t="str">
        <f>IF(O$131&gt;T_5,"",IF($A150&gt;O$132,"",IF(T_5=O$131,100,EXP(-'Class 8'!O105*h_5)*((P150+P151)/2+cc_5*h_5))))</f>
        <v/>
      </c>
      <c r="P150" s="17" t="str">
        <f>IF(P$131&gt;T_5,"",IF($A150&gt;P$132,"",IF(T_5=P$131,100,EXP(-'Class 8'!P105*h_5)*((Q150+Q151)/2+cc_5*h_5))))</f>
        <v/>
      </c>
      <c r="Q150" s="17" t="str">
        <f>IF(Q$131&gt;T_5,"",IF($A150&gt;Q$132,"",IF(T_5=Q$131,100,EXP(-'Class 8'!Q105*h_5)*((R150+R151)/2+cc_5*h_5))))</f>
        <v/>
      </c>
      <c r="R150" s="17" t="str">
        <f>IF(R$131&gt;T_5,"",IF($A150&gt;R$132,"",IF(T_5=R$131,100,EXP(-'Class 8'!R105*h_5)*((S150+S151)/2+cc_5*h_5))))</f>
        <v/>
      </c>
      <c r="S150" s="17">
        <f>IF(S$131&gt;T_5,"",IF($A150&gt;S$132,"",IF(T_5=S$131,100,EXP(-'Class 8'!S105*h_5)*((T150+T151)/2+cc_5*h_5))))</f>
        <v>107.99324095470652</v>
      </c>
      <c r="T150" s="17">
        <f>IF(T$131&gt;T_5,"",IF($A150&gt;T$132,"",IF(T_5=T$131,100,EXP(-'Class 8'!T105*h_5)*((U150+U151)/2+cc_5*h_5))))</f>
        <v>105.26738282903746</v>
      </c>
      <c r="U150" s="17">
        <f>IF(U$131&gt;T_5,"",IF($A150&gt;U$132,"",IF(T_5=U$131,100,EXP(-'Class 8'!U105*h_5)*((V150+V151)/2+cc_5*h_5))))</f>
        <v>102.82498428499292</v>
      </c>
      <c r="V150" s="17">
        <f>IF(V$131&gt;T_5,"",IF($A150&gt;V$132,"",IF(T_5=V$131,100,EXP(-'Class 8'!V105*h_5)*((W150+W151)/2+cc_5*h_5))))</f>
        <v>100.63637126588779</v>
      </c>
      <c r="W150" s="17">
        <f>IF(W$131&gt;T_5,"",IF($A150&gt;W$132,"",IF(T_5=W$131,100,EXP(-'Class 8'!W105*h_5)*((X150+X151)/2+cc_5*h_5))))</f>
        <v>98.69558578899715</v>
      </c>
      <c r="X150" s="17">
        <f>IF(X$131&gt;T_5,"",IF($A150&gt;X$132,"",IF(T_5=X$131,100,EXP(-'Class 8'!X105*h_5)*((Y150+Y151)/2+cc_5*h_5))))</f>
        <v>97.003668741312708</v>
      </c>
      <c r="Y150" s="17">
        <f>IF(Y$131&gt;T_5,"",IF($A150&gt;Y$132,"",IF(T_5=Y$131,100,EXP(-'Class 8'!Y105*h_5)*((Z150+Z151)/2+cc_5*h_5))))</f>
        <v>95.545551093415781</v>
      </c>
      <c r="Z150" s="17">
        <f>IF(Z$131&gt;T_5,"",IF($A150&gt;Z$132,"",IF(T_5=Z$131,100,EXP(-'Class 8'!Z105*h_5)*((AA150+AA151)/2+cc_5*h_5))))</f>
        <v>94.305755265669845</v>
      </c>
      <c r="AA150" s="17">
        <f>IF(AA$131&gt;T_5,"",IF($A150&gt;AA$132,"",IF(T_5=AA$131,100,EXP(-'Class 8'!AA105*h_5)*((AB150+AB151)/2+cc_5*h_5))))</f>
        <v>93.271206448239241</v>
      </c>
      <c r="AB150" s="17">
        <f>IF(AB$131&gt;T_5,"",IF($A150&gt;AB$132,"",IF(T_5=AB$131,100,EXP(-'Class 8'!AB105*h_5)*((AC150+AC151)/2+cc_5*h_5))))</f>
        <v>92.430586105379447</v>
      </c>
      <c r="AC150" s="17">
        <f>IF(AC$131&gt;T_5,"",IF($A150&gt;AC$132,"",IF(T_5=AC$131,100,EXP(-'Class 8'!AC105*h_5)*((AD150+AD151)/2+cc_5*h_5))))</f>
        <v>91.772133587552801</v>
      </c>
      <c r="AD150" s="17">
        <f>IF(AD$131&gt;T_5,"",IF($A150&gt;AD$132,"",IF(T_5=AD$131,100,EXP(-'Class 8'!AD105*h_5)*((AE150+AE151)/2+cc_5*h_5))))</f>
        <v>91.285480524630913</v>
      </c>
      <c r="AE150" s="17">
        <f>IF(AE$131&gt;T_5,"",IF($A150&gt;AE$132,"",IF(T_5=AE$131,100,EXP(-'Class 8'!AE105*h_5)*((AF150+AF151)/2+cc_5*h_5))))</f>
        <v>90.978739465093014</v>
      </c>
      <c r="AF150" s="17">
        <f>IF(AF$131&gt;T_5,"",IF($A150&gt;AF$132,"",IF(T_5=AF$131,100,EXP(-'Class 8'!AF105*h_5)*((AG150+AG151)/2+cc_5*h_5))))</f>
        <v>90.865586038218652</v>
      </c>
      <c r="AG150" s="17">
        <f>IF(AG$131&gt;T_5,"",IF($A150&gt;AG$132,"",IF(T_5=AG$131,100,EXP(-'Class 8'!AG105*h_5)*((AH150+AH151)/2+cc_5*h_5))))</f>
        <v>90.942393119460178</v>
      </c>
      <c r="AH150" s="17">
        <f>IF(AH$131&gt;T_5,"",IF($A150&gt;AH$132,"",IF(T_5=AH$131,100,EXP(-'Class 8'!AH105*h_5)*((AI150+AI151)/2+cc_5*h_5))))</f>
        <v>91.205464279401525</v>
      </c>
      <c r="AI150" s="17">
        <f>IF(AI$131&gt;T_5,"",IF($A150&gt;AI$132,"",IF(T_5=AI$131,100,EXP(-'Class 8'!AI105*h_5)*((AJ150+AJ151)/2+cc_5*h_5))))</f>
        <v>91.655365379522948</v>
      </c>
      <c r="AJ150" s="17">
        <f>IF(AJ$131&gt;T_5,"",IF($A150&gt;AJ$132,"",IF(T_5=AJ$131,100,EXP(-'Class 8'!AJ105*h_5)*((AK150+AK151)/2+cc_5*h_5))))</f>
        <v>92.289936586792635</v>
      </c>
      <c r="AK150" s="17">
        <f>IF(AK$131&gt;T_5,"",IF($A150&gt;AK$132,"",IF(T_5=AK$131,100,EXP(-'Class 8'!AK105*h_5)*((AL150+AL151)/2+cc_5*h_5))))</f>
        <v>93.108471881542187</v>
      </c>
      <c r="AL150" s="17">
        <f>IF(AL$131&gt;T_5,"",IF($A150&gt;AL$132,"",IF(T_5=AL$131,100,EXP(-'Class 8'!AL105*h_5)*((AM150+AM151)/2+cc_5*h_5))))</f>
        <v>94.112895769777637</v>
      </c>
      <c r="AM150" s="17">
        <f>IF(AM$131&gt;T_5,"",IF($A150&gt;AM$132,"",IF(T_5=AM$131,100,EXP(-'Class 8'!AM105*h_5)*((AN150+AN151)/2+cc_5*h_5))))</f>
        <v>95.30155834814191</v>
      </c>
      <c r="AN150" s="17">
        <f>IF(AN$131&gt;T_5,"",IF($A150&gt;AN$132,"",IF(T_5=AN$131,100,EXP(-'Class 8'!AN105*h_5)*((AO150+AO151)/2+cc_5*h_5))))</f>
        <v>96.67859356641388</v>
      </c>
      <c r="AO150" s="17">
        <f>IF(AO$131&gt;T_5,"",IF($A150&gt;AO$132,"",IF(T_5=AO$131,100,EXP(-'Class 8'!AO105*h_5)*((AP150+AP151)/2+cc_5*h_5))))</f>
        <v>98.244227410818681</v>
      </c>
      <c r="AP150" s="17">
        <f>IF(AP$131&gt;T_5,"",IF($A150&gt;AP$132,"",IF(T_5=AP$131,100,EXP(-'Class 8'!AP105*h_5)*(([2]BondPrice!AQ30+[2]BondPrice!AQ31)/2+cc_5*h_5))))</f>
        <v>100</v>
      </c>
    </row>
    <row r="151" spans="1:42" x14ac:dyDescent="0.2">
      <c r="A151" s="23">
        <f t="shared" si="96"/>
        <v>18</v>
      </c>
      <c r="B151" s="17" t="str">
        <f>IF(B$131&gt;T_5,"",IF($A151&gt;B$132,"",IF(T_5=B$131,100,EXP(-'Class 8'!B106*h_5)*((C151+C152)/2+cc_5*h_5))))</f>
        <v/>
      </c>
      <c r="C151" s="17" t="str">
        <f>IF(C$131&gt;T_5,"",IF($A151&gt;C$132,"",IF(T_5=C$131,100,EXP(-'Class 8'!C106*h_5)*((D151+D152)/2+cc_5*h_5))))</f>
        <v/>
      </c>
      <c r="D151" s="17" t="str">
        <f>IF(D$131&gt;T_5,"",IF($A151&gt;D$132,"",IF(T_5=D$131,100,EXP(-'Class 8'!D106*h_5)*((E151+E152)/2+cc_5*h_5))))</f>
        <v/>
      </c>
      <c r="E151" s="17" t="str">
        <f>IF(E$131&gt;T_5,"",IF($A151&gt;E$132,"",IF(T_5=E$131,100,EXP(-'Class 8'!E106*h_5)*((F151+F152)/2+cc_5*h_5))))</f>
        <v/>
      </c>
      <c r="F151" s="17" t="str">
        <f>IF(F$131&gt;T_5,"",IF($A151&gt;F$132,"",IF(T_5=F$131,100,EXP(-'Class 8'!F106*h_5)*((G151+G152)/2+cc_5*h_5))))</f>
        <v/>
      </c>
      <c r="G151" s="17" t="str">
        <f>IF(G$131&gt;T_5,"",IF($A151&gt;G$132,"",IF(T_5=G$131,100,EXP(-'Class 8'!G106*h_5)*((H151+H152)/2+cc_5*h_5))))</f>
        <v/>
      </c>
      <c r="H151" s="17" t="str">
        <f>IF(H$131&gt;T_5,"",IF($A151&gt;H$132,"",IF(T_5=H$131,100,EXP(-'Class 8'!H106*h_5)*((I151+I152)/2+cc_5*h_5))))</f>
        <v/>
      </c>
      <c r="I151" s="17" t="str">
        <f>IF(I$131&gt;T_5,"",IF($A151&gt;I$132,"",IF(T_5=I$131,100,EXP(-'Class 8'!I106*h_5)*((J151+J152)/2+cc_5*h_5))))</f>
        <v/>
      </c>
      <c r="J151" s="17" t="str">
        <f>IF(J$131&gt;T_5,"",IF($A151&gt;J$132,"",IF(T_5=J$131,100,EXP(-'Class 8'!J106*h_5)*((K151+K152)/2+cc_5*h_5))))</f>
        <v/>
      </c>
      <c r="K151" s="17" t="str">
        <f>IF(K$131&gt;T_5,"",IF($A151&gt;K$132,"",IF(T_5=K$131,100,EXP(-'Class 8'!K106*h_5)*((L151+L152)/2+cc_5*h_5))))</f>
        <v/>
      </c>
      <c r="L151" s="17" t="str">
        <f>IF(L$131&gt;T_5,"",IF($A151&gt;L$132,"",IF(T_5=L$131,100,EXP(-'Class 8'!L106*h_5)*((M151+M152)/2+cc_5*h_5))))</f>
        <v/>
      </c>
      <c r="M151" s="17" t="str">
        <f>IF(M$131&gt;T_5,"",IF($A151&gt;M$132,"",IF(T_5=M$131,100,EXP(-'Class 8'!M106*h_5)*((N151+N152)/2+cc_5*h_5))))</f>
        <v/>
      </c>
      <c r="N151" s="17" t="str">
        <f>IF(N$131&gt;T_5,"",IF($A151&gt;N$132,"",IF(T_5=N$131,100,EXP(-'Class 8'!N106*h_5)*((O151+O152)/2+cc_5*h_5))))</f>
        <v/>
      </c>
      <c r="O151" s="17" t="str">
        <f>IF(O$131&gt;T_5,"",IF($A151&gt;O$132,"",IF(T_5=O$131,100,EXP(-'Class 8'!O106*h_5)*((P151+P152)/2+cc_5*h_5))))</f>
        <v/>
      </c>
      <c r="P151" s="17" t="str">
        <f>IF(P$131&gt;T_5,"",IF($A151&gt;P$132,"",IF(T_5=P$131,100,EXP(-'Class 8'!P106*h_5)*((Q151+Q152)/2+cc_5*h_5))))</f>
        <v/>
      </c>
      <c r="Q151" s="17" t="str">
        <f>IF(Q$131&gt;T_5,"",IF($A151&gt;Q$132,"",IF(T_5=Q$131,100,EXP(-'Class 8'!Q106*h_5)*((R151+R152)/2+cc_5*h_5))))</f>
        <v/>
      </c>
      <c r="R151" s="17" t="str">
        <f>IF(R$131&gt;T_5,"",IF($A151&gt;R$132,"",IF(T_5=R$131,100,EXP(-'Class 8'!R106*h_5)*((S151+S152)/2+cc_5*h_5))))</f>
        <v/>
      </c>
      <c r="S151" s="17" t="str">
        <f>IF(S$131&gt;T_5,"",IF($A151&gt;S$132,"",IF(T_5=S$131,100,EXP(-'Class 8'!S106*h_5)*((T151+T152)/2+cc_5*h_5))))</f>
        <v/>
      </c>
      <c r="T151" s="17">
        <f>IF(T$131&gt;T_5,"",IF($A151&gt;T$132,"",IF(T_5=T$131,100,EXP(-'Class 8'!T106*h_5)*((U151+U152)/2+cc_5*h_5))))</f>
        <v>109.89819285534232</v>
      </c>
      <c r="U151" s="17">
        <f>IF(U$131&gt;T_5,"",IF($A151&gt;U$132,"",IF(T_5=U$131,100,EXP(-'Class 8'!U106*h_5)*((V151+V152)/2+cc_5*h_5))))</f>
        <v>107.13849121358925</v>
      </c>
      <c r="V151" s="17">
        <f>IF(V$131&gt;T_5,"",IF($A151&gt;V$132,"",IF(T_5=V$131,100,EXP(-'Class 8'!V106*h_5)*((W151+W152)/2+cc_5*h_5))))</f>
        <v>104.65307454857361</v>
      </c>
      <c r="W151" s="17">
        <f>IF(W$131&gt;T_5,"",IF($A151&gt;W$132,"",IF(T_5=W$131,100,EXP(-'Class 8'!W106*h_5)*((X151+X152)/2+cc_5*h_5))))</f>
        <v>102.43418137571088</v>
      </c>
      <c r="X151" s="17">
        <f>IF(X$131&gt;T_5,"",IF($A151&gt;X$132,"",IF(T_5=X$131,100,EXP(-'Class 8'!X106*h_5)*((Y151+Y152)/2+cc_5*h_5))))</f>
        <v>100.48135448142008</v>
      </c>
      <c r="Y151" s="17">
        <f>IF(Y$131&gt;T_5,"",IF($A151&gt;Y$132,"",IF(T_5=Y$131,100,EXP(-'Class 8'!Y106*h_5)*((Z151+Z152)/2+cc_5*h_5))))</f>
        <v>98.777479337356723</v>
      </c>
      <c r="Z151" s="17">
        <f>IF(Z$131&gt;T_5,"",IF($A151&gt;Z$132,"",IF(T_5=Z$131,100,EXP(-'Class 8'!Z106*h_5)*((AA151+AA152)/2+cc_5*h_5))))</f>
        <v>97.305147666294587</v>
      </c>
      <c r="AA151" s="17">
        <f>IF(AA$131&gt;T_5,"",IF($A151&gt;AA$132,"",IF(T_5=AA$131,100,EXP(-'Class 8'!AA106*h_5)*((AB151+AB152)/2+cc_5*h_5))))</f>
        <v>96.049556011020684</v>
      </c>
      <c r="AB151" s="17">
        <f>IF(AB$131&gt;T_5,"",IF($A151&gt;AB$132,"",IF(T_5=AB$131,100,EXP(-'Class 8'!AB106*h_5)*((AC151+AC152)/2+cc_5*h_5))))</f>
        <v>94.997816467909544</v>
      </c>
      <c r="AC151" s="17">
        <f>IF(AC$131&gt;T_5,"",IF($A151&gt;AC$132,"",IF(T_5=AC$131,100,EXP(-'Class 8'!AC106*h_5)*((AD151+AD152)/2+cc_5*h_5))))</f>
        <v>94.136683481202525</v>
      </c>
      <c r="AD151" s="17">
        <f>IF(AD$131&gt;T_5,"",IF($A151&gt;AD$132,"",IF(T_5=AD$131,100,EXP(-'Class 8'!AD106*h_5)*((AE151+AE152)/2+cc_5*h_5))))</f>
        <v>93.454435794043945</v>
      </c>
      <c r="AE151" s="17">
        <f>IF(AE$131&gt;T_5,"",IF($A151&gt;AE$132,"",IF(T_5=AE$131,100,EXP(-'Class 8'!AE106*h_5)*((AF151+AF152)/2+cc_5*h_5))))</f>
        <v>92.958322506496444</v>
      </c>
      <c r="AF151" s="17">
        <f>IF(AF$131&gt;T_5,"",IF($A151&gt;AF$132,"",IF(T_5=AF$131,100,EXP(-'Class 8'!AF106*h_5)*((AG151+AG152)/2+cc_5*h_5))))</f>
        <v>92.661204969049351</v>
      </c>
      <c r="AG151" s="17">
        <f>IF(AG$131&gt;T_5,"",IF($A151&gt;AG$132,"",IF(T_5=AG$131,100,EXP(-'Class 8'!AG106*h_5)*((AH151+AH152)/2+cc_5*h_5))))</f>
        <v>92.558229526441252</v>
      </c>
      <c r="AH151" s="17">
        <f>IF(AH$131&gt;T_5,"",IF($A151&gt;AH$132,"",IF(T_5=AH$131,100,EXP(-'Class 8'!AH106*h_5)*((AI151+AI152)/2+cc_5*h_5))))</f>
        <v>92.644505529827413</v>
      </c>
      <c r="AI151" s="17">
        <f>IF(AI$131&gt;T_5,"",IF($A151&gt;AI$132,"",IF(T_5=AI$131,100,EXP(-'Class 8'!AI106*h_5)*((AJ151+AJ152)/2+cc_5*h_5))))</f>
        <v>92.919497207171162</v>
      </c>
      <c r="AJ151" s="17">
        <f>IF(AJ$131&gt;T_5,"",IF($A151&gt;AJ$132,"",IF(T_5=AJ$131,100,EXP(-'Class 8'!AJ106*h_5)*((AK151+AK152)/2+cc_5*h_5))))</f>
        <v>93.379910752239056</v>
      </c>
      <c r="AK151" s="17">
        <f>IF(AK$131&gt;T_5,"",IF($A151&gt;AK$132,"",IF(T_5=AK$131,100,EXP(-'Class 8'!AK106*h_5)*((AL151+AL152)/2+cc_5*h_5))))</f>
        <v>94.02394189194753</v>
      </c>
      <c r="AL151" s="17">
        <f>IF(AL$131&gt;T_5,"",IF($A151&gt;AL$132,"",IF(T_5=AL$131,100,EXP(-'Class 8'!AL106*h_5)*((AM151+AM152)/2+cc_5*h_5))))</f>
        <v>94.852447397460978</v>
      </c>
      <c r="AM151" s="17">
        <f>IF(AM$131&gt;T_5,"",IF($A151&gt;AM$132,"",IF(T_5=AM$131,100,EXP(-'Class 8'!AM106*h_5)*((AN151+AN152)/2+cc_5*h_5))))</f>
        <v>95.862677659709348</v>
      </c>
      <c r="AN151" s="17">
        <f>IF(AN$131&gt;T_5,"",IF($A151&gt;AN$132,"",IF(T_5=AN$131,100,EXP(-'Class 8'!AN106*h_5)*((AO151+AO152)/2+cc_5*h_5))))</f>
        <v>97.057706853977407</v>
      </c>
      <c r="AO151" s="17">
        <f>IF(AO$131&gt;T_5,"",IF($A151&gt;AO$132,"",IF(T_5=AO$131,100,EXP(-'Class 8'!AO106*h_5)*((AP151+AP152)/2+cc_5*h_5))))</f>
        <v>98.436665304642347</v>
      </c>
      <c r="AP151" s="17">
        <f>IF(AP$131&gt;T_5,"",IF($A151&gt;AP$132,"",IF(T_5=AP$131,100,EXP(-'Class 8'!AP106*h_5)*(([2]BondPrice!AQ31+[2]BondPrice!AQ32)/2+cc_5*h_5))))</f>
        <v>100</v>
      </c>
    </row>
    <row r="152" spans="1:42" x14ac:dyDescent="0.2">
      <c r="A152" s="23">
        <f t="shared" si="96"/>
        <v>19</v>
      </c>
      <c r="B152" s="17" t="str">
        <f>IF(B$131&gt;T_5,"",IF($A152&gt;B$132,"",IF(T_5=B$131,100,EXP(-'Class 8'!B107*h_5)*((C152+C153)/2+cc_5*h_5))))</f>
        <v/>
      </c>
      <c r="C152" s="17" t="str">
        <f>IF(C$131&gt;T_5,"",IF($A152&gt;C$132,"",IF(T_5=C$131,100,EXP(-'Class 8'!C107*h_5)*((D152+D153)/2+cc_5*h_5))))</f>
        <v/>
      </c>
      <c r="D152" s="17" t="str">
        <f>IF(D$131&gt;T_5,"",IF($A152&gt;D$132,"",IF(T_5=D$131,100,EXP(-'Class 8'!D107*h_5)*((E152+E153)/2+cc_5*h_5))))</f>
        <v/>
      </c>
      <c r="E152" s="17" t="str">
        <f>IF(E$131&gt;T_5,"",IF($A152&gt;E$132,"",IF(T_5=E$131,100,EXP(-'Class 8'!E107*h_5)*((F152+F153)/2+cc_5*h_5))))</f>
        <v/>
      </c>
      <c r="F152" s="17" t="str">
        <f>IF(F$131&gt;T_5,"",IF($A152&gt;F$132,"",IF(T_5=F$131,100,EXP(-'Class 8'!F107*h_5)*((G152+G153)/2+cc_5*h_5))))</f>
        <v/>
      </c>
      <c r="G152" s="17" t="str">
        <f>IF(G$131&gt;T_5,"",IF($A152&gt;G$132,"",IF(T_5=G$131,100,EXP(-'Class 8'!G107*h_5)*((H152+H153)/2+cc_5*h_5))))</f>
        <v/>
      </c>
      <c r="H152" s="17" t="str">
        <f>IF(H$131&gt;T_5,"",IF($A152&gt;H$132,"",IF(T_5=H$131,100,EXP(-'Class 8'!H107*h_5)*((I152+I153)/2+cc_5*h_5))))</f>
        <v/>
      </c>
      <c r="I152" s="17" t="str">
        <f>IF(I$131&gt;T_5,"",IF($A152&gt;I$132,"",IF(T_5=I$131,100,EXP(-'Class 8'!I107*h_5)*((J152+J153)/2+cc_5*h_5))))</f>
        <v/>
      </c>
      <c r="J152" s="17" t="str">
        <f>IF(J$131&gt;T_5,"",IF($A152&gt;J$132,"",IF(T_5=J$131,100,EXP(-'Class 8'!J107*h_5)*((K152+K153)/2+cc_5*h_5))))</f>
        <v/>
      </c>
      <c r="K152" s="17" t="str">
        <f>IF(K$131&gt;T_5,"",IF($A152&gt;K$132,"",IF(T_5=K$131,100,EXP(-'Class 8'!K107*h_5)*((L152+L153)/2+cc_5*h_5))))</f>
        <v/>
      </c>
      <c r="L152" s="17" t="str">
        <f>IF(L$131&gt;T_5,"",IF($A152&gt;L$132,"",IF(T_5=L$131,100,EXP(-'Class 8'!L107*h_5)*((M152+M153)/2+cc_5*h_5))))</f>
        <v/>
      </c>
      <c r="M152" s="17" t="str">
        <f>IF(M$131&gt;T_5,"",IF($A152&gt;M$132,"",IF(T_5=M$131,100,EXP(-'Class 8'!M107*h_5)*((N152+N153)/2+cc_5*h_5))))</f>
        <v/>
      </c>
      <c r="N152" s="17" t="str">
        <f>IF(N$131&gt;T_5,"",IF($A152&gt;N$132,"",IF(T_5=N$131,100,EXP(-'Class 8'!N107*h_5)*((O152+O153)/2+cc_5*h_5))))</f>
        <v/>
      </c>
      <c r="O152" s="17" t="str">
        <f>IF(O$131&gt;T_5,"",IF($A152&gt;O$132,"",IF(T_5=O$131,100,EXP(-'Class 8'!O107*h_5)*((P152+P153)/2+cc_5*h_5))))</f>
        <v/>
      </c>
      <c r="P152" s="17" t="str">
        <f>IF(P$131&gt;T_5,"",IF($A152&gt;P$132,"",IF(T_5=P$131,100,EXP(-'Class 8'!P107*h_5)*((Q152+Q153)/2+cc_5*h_5))))</f>
        <v/>
      </c>
      <c r="Q152" s="17" t="str">
        <f>IF(Q$131&gt;T_5,"",IF($A152&gt;Q$132,"",IF(T_5=Q$131,100,EXP(-'Class 8'!Q107*h_5)*((R152+R153)/2+cc_5*h_5))))</f>
        <v/>
      </c>
      <c r="R152" s="17" t="str">
        <f>IF(R$131&gt;T_5,"",IF($A152&gt;R$132,"",IF(T_5=R$131,100,EXP(-'Class 8'!R107*h_5)*((S152+S153)/2+cc_5*h_5))))</f>
        <v/>
      </c>
      <c r="S152" s="17" t="str">
        <f>IF(S$131&gt;T_5,"",IF($A152&gt;S$132,"",IF(T_5=S$131,100,EXP(-'Class 8'!S107*h_5)*((T152+T153)/2+cc_5*h_5))))</f>
        <v/>
      </c>
      <c r="T152" s="17" t="str">
        <f>IF(T$131&gt;T_5,"",IF($A152&gt;T$132,"",IF(T_5=T$131,100,EXP(-'Class 8'!T107*h_5)*((U152+U153)/2+cc_5*h_5))))</f>
        <v/>
      </c>
      <c r="U152" s="17">
        <f>IF(U$131&gt;T_5,"",IF($A152&gt;U$132,"",IF(T_5=U$131,100,EXP(-'Class 8'!U107*h_5)*((V152+V153)/2+cc_5*h_5))))</f>
        <v>111.63294970908764</v>
      </c>
      <c r="V152" s="17">
        <f>IF(V$131&gt;T_5,"",IF($A152&gt;V$132,"",IF(T_5=V$131,100,EXP(-'Class 8'!V107*h_5)*((W152+W153)/2+cc_5*h_5))))</f>
        <v>108.83009666090517</v>
      </c>
      <c r="W152" s="17">
        <f>IF(W$131&gt;T_5,"",IF($A152&gt;W$132,"",IF(T_5=W$131,100,EXP(-'Class 8'!W107*h_5)*((X152+X153)/2+cc_5*h_5))))</f>
        <v>106.31439522072118</v>
      </c>
      <c r="X152" s="17">
        <f>IF(X$131&gt;T_5,"",IF($A152&gt;X$132,"",IF(T_5=X$131,100,EXP(-'Class 8'!X107*h_5)*((Y152+Y153)/2+cc_5*h_5))))</f>
        <v>104.08371899155627</v>
      </c>
      <c r="Y152" s="17">
        <f>IF(Y$131&gt;T_5,"",IF($A152&gt;Y$132,"",IF(T_5=Y$131,100,EXP(-'Class 8'!Y107*h_5)*((Z152+Z153)/2+cc_5*h_5))))</f>
        <v>102.11873093601639</v>
      </c>
      <c r="Z152" s="17">
        <f>IF(Z$131&gt;T_5,"",IF($A152&gt;Z$132,"",IF(T_5=Z$131,100,EXP(-'Class 8'!Z107*h_5)*((AA152+AA153)/2+cc_5*h_5))))</f>
        <v>100.39993567398041</v>
      </c>
      <c r="AA152" s="17">
        <f>IF(AA$131&gt;T_5,"",IF($A152&gt;AA$132,"",IF(T_5=AA$131,100,EXP(-'Class 8'!AA107*h_5)*((AB152+AB153)/2+cc_5*h_5))))</f>
        <v>98.910666659317741</v>
      </c>
      <c r="AB152" s="17">
        <f>IF(AB$131&gt;T_5,"",IF($A152&gt;AB$132,"",IF(T_5=AB$131,100,EXP(-'Class 8'!AB107*h_5)*((AC152+AC153)/2+cc_5*h_5))))</f>
        <v>97.636350843667273</v>
      </c>
      <c r="AC152" s="17">
        <f>IF(AC$131&gt;T_5,"",IF($A152&gt;AC$132,"",IF(T_5=AC$131,100,EXP(-'Class 8'!AC107*h_5)*((AD152+AD153)/2+cc_5*h_5))))</f>
        <v>96.562157055941398</v>
      </c>
      <c r="AD152" s="17">
        <f>IF(AD$131&gt;T_5,"",IF($A152&gt;AD$132,"",IF(T_5=AD$131,100,EXP(-'Class 8'!AD107*h_5)*((AE152+AE153)/2+cc_5*h_5))))</f>
        <v>95.674925731770927</v>
      </c>
      <c r="AE152" s="17">
        <f>IF(AE$131&gt;T_5,"",IF($A152&gt;AE$132,"",IF(T_5=AE$131,100,EXP(-'Class 8'!AE107*h_5)*((AF152+AF153)/2+cc_5*h_5))))</f>
        <v>94.98097878721768</v>
      </c>
      <c r="AF152" s="17">
        <f>IF(AF$131&gt;T_5,"",IF($A152&gt;AF$132,"",IF(T_5=AF$131,100,EXP(-'Class 8'!AF107*h_5)*((AG152+AG153)/2+cc_5*h_5))))</f>
        <v>94.492307601524828</v>
      </c>
      <c r="AG152" s="17">
        <f>IF(AG$131&gt;T_5,"",IF($A152&gt;AG$132,"",IF(T_5=AG$131,100,EXP(-'Class 8'!AG107*h_5)*((AH152+AH153)/2+cc_5*h_5))))</f>
        <v>94.202775616602693</v>
      </c>
      <c r="AH152" s="17">
        <f>IF(AH$131&gt;T_5,"",IF($A152&gt;AH$132,"",IF(T_5=AH$131,100,EXP(-'Class 8'!AH107*h_5)*((AI152+AI153)/2+cc_5*h_5))))</f>
        <v>94.106251995744344</v>
      </c>
      <c r="AI152" s="17">
        <f>IF(AI$131&gt;T_5,"",IF($A152&gt;AI$132,"",IF(T_5=AI$131,100,EXP(-'Class 8'!AI107*h_5)*((AJ152+AJ153)/2+cc_5*h_5))))</f>
        <v>94.201064231013902</v>
      </c>
      <c r="AJ152" s="17">
        <f>IF(AJ$131&gt;T_5,"",IF($A152&gt;AJ$132,"",IF(T_5=AJ$131,100,EXP(-'Class 8'!AJ107*h_5)*((AK152+AK153)/2+cc_5*h_5))))</f>
        <v>94.48275786705868</v>
      </c>
      <c r="AK152" s="17">
        <f>IF(AK$131&gt;T_5,"",IF($A152&gt;AK$132,"",IF(T_5=AK$131,100,EXP(-'Class 8'!AK107*h_5)*((AL152+AL153)/2+cc_5*h_5))))</f>
        <v>94.948413074029503</v>
      </c>
      <c r="AL152" s="17">
        <f>IF(AL$131&gt;T_5,"",IF($A152&gt;AL$132,"",IF(T_5=AL$131,100,EXP(-'Class 8'!AL107*h_5)*((AM152+AM153)/2+cc_5*h_5))))</f>
        <v>95.59781052000416</v>
      </c>
      <c r="AM152" s="17">
        <f>IF(AM$131&gt;T_5,"",IF($A152&gt;AM$132,"",IF(T_5=AM$131,100,EXP(-'Class 8'!AM107*h_5)*((AN152+AN153)/2+cc_5*h_5))))</f>
        <v>96.427100746023697</v>
      </c>
      <c r="AN152" s="17">
        <f>IF(AN$131&gt;T_5,"",IF($A152&gt;AN$132,"",IF(T_5=AN$131,100,EXP(-'Class 8'!AN107*h_5)*((AO152+AO153)/2+cc_5*h_5))))</f>
        <v>97.43830678795878</v>
      </c>
      <c r="AO152" s="17">
        <f>IF(AO$131&gt;T_5,"",IF($A152&gt;AO$132,"",IF(T_5=AO$131,100,EXP(-'Class 8'!AO107*h_5)*((AP152+AP153)/2+cc_5*h_5))))</f>
        <v>98.629480140134291</v>
      </c>
      <c r="AP152" s="17">
        <f>IF(AP$131&gt;T_5,"",IF($A152&gt;AP$132,"",IF(T_5=AP$131,100,EXP(-'Class 8'!AP107*h_5)*(([2]BondPrice!AQ32+[2]BondPrice!AQ33)/2+cc_5*h_5))))</f>
        <v>100</v>
      </c>
    </row>
    <row r="153" spans="1:42" x14ac:dyDescent="0.2">
      <c r="A153" s="23">
        <f t="shared" si="96"/>
        <v>20</v>
      </c>
      <c r="B153" s="17" t="str">
        <f>IF(B$131&gt;T_5,"",IF($A153&gt;B$132,"",IF(T_5=B$131,100,EXP(-'Class 8'!B108*h_5)*((C153+C154)/2+cc_5*h_5))))</f>
        <v/>
      </c>
      <c r="C153" s="17" t="str">
        <f>IF(C$131&gt;T_5,"",IF($A153&gt;C$132,"",IF(T_5=C$131,100,EXP(-'Class 8'!C108*h_5)*((D153+D154)/2+cc_5*h_5))))</f>
        <v/>
      </c>
      <c r="D153" s="17" t="str">
        <f>IF(D$131&gt;T_5,"",IF($A153&gt;D$132,"",IF(T_5=D$131,100,EXP(-'Class 8'!D108*h_5)*((E153+E154)/2+cc_5*h_5))))</f>
        <v/>
      </c>
      <c r="E153" s="17" t="str">
        <f>IF(E$131&gt;T_5,"",IF($A153&gt;E$132,"",IF(T_5=E$131,100,EXP(-'Class 8'!E108*h_5)*((F153+F154)/2+cc_5*h_5))))</f>
        <v/>
      </c>
      <c r="F153" s="17" t="str">
        <f>IF(F$131&gt;T_5,"",IF($A153&gt;F$132,"",IF(T_5=F$131,100,EXP(-'Class 8'!F108*h_5)*((G153+G154)/2+cc_5*h_5))))</f>
        <v/>
      </c>
      <c r="G153" s="17" t="str">
        <f>IF(G$131&gt;T_5,"",IF($A153&gt;G$132,"",IF(T_5=G$131,100,EXP(-'Class 8'!G108*h_5)*((H153+H154)/2+cc_5*h_5))))</f>
        <v/>
      </c>
      <c r="H153" s="17" t="str">
        <f>IF(H$131&gt;T_5,"",IF($A153&gt;H$132,"",IF(T_5=H$131,100,EXP(-'Class 8'!H108*h_5)*((I153+I154)/2+cc_5*h_5))))</f>
        <v/>
      </c>
      <c r="I153" s="17" t="str">
        <f>IF(I$131&gt;T_5,"",IF($A153&gt;I$132,"",IF(T_5=I$131,100,EXP(-'Class 8'!I108*h_5)*((J153+J154)/2+cc_5*h_5))))</f>
        <v/>
      </c>
      <c r="J153" s="17" t="str">
        <f>IF(J$131&gt;T_5,"",IF($A153&gt;J$132,"",IF(T_5=J$131,100,EXP(-'Class 8'!J108*h_5)*((K153+K154)/2+cc_5*h_5))))</f>
        <v/>
      </c>
      <c r="K153" s="17" t="str">
        <f>IF(K$131&gt;T_5,"",IF($A153&gt;K$132,"",IF(T_5=K$131,100,EXP(-'Class 8'!K108*h_5)*((L153+L154)/2+cc_5*h_5))))</f>
        <v/>
      </c>
      <c r="L153" s="17" t="str">
        <f>IF(L$131&gt;T_5,"",IF($A153&gt;L$132,"",IF(T_5=L$131,100,EXP(-'Class 8'!L108*h_5)*((M153+M154)/2+cc_5*h_5))))</f>
        <v/>
      </c>
      <c r="M153" s="17" t="str">
        <f>IF(M$131&gt;T_5,"",IF($A153&gt;M$132,"",IF(T_5=M$131,100,EXP(-'Class 8'!M108*h_5)*((N153+N154)/2+cc_5*h_5))))</f>
        <v/>
      </c>
      <c r="N153" s="17" t="str">
        <f>IF(N$131&gt;T_5,"",IF($A153&gt;N$132,"",IF(T_5=N$131,100,EXP(-'Class 8'!N108*h_5)*((O153+O154)/2+cc_5*h_5))))</f>
        <v/>
      </c>
      <c r="O153" s="17" t="str">
        <f>IF(O$131&gt;T_5,"",IF($A153&gt;O$132,"",IF(T_5=O$131,100,EXP(-'Class 8'!O108*h_5)*((P153+P154)/2+cc_5*h_5))))</f>
        <v/>
      </c>
      <c r="P153" s="17" t="str">
        <f>IF(P$131&gt;T_5,"",IF($A153&gt;P$132,"",IF(T_5=P$131,100,EXP(-'Class 8'!P108*h_5)*((Q153+Q154)/2+cc_5*h_5))))</f>
        <v/>
      </c>
      <c r="Q153" s="17" t="str">
        <f>IF(Q$131&gt;T_5,"",IF($A153&gt;Q$132,"",IF(T_5=Q$131,100,EXP(-'Class 8'!Q108*h_5)*((R153+R154)/2+cc_5*h_5))))</f>
        <v/>
      </c>
      <c r="R153" s="17" t="str">
        <f>IF(R$131&gt;T_5,"",IF($A153&gt;R$132,"",IF(T_5=R$131,100,EXP(-'Class 8'!R108*h_5)*((S153+S154)/2+cc_5*h_5))))</f>
        <v/>
      </c>
      <c r="S153" s="17" t="str">
        <f>IF(S$131&gt;T_5,"",IF($A153&gt;S$132,"",IF(T_5=S$131,100,EXP(-'Class 8'!S108*h_5)*((T153+T154)/2+cc_5*h_5))))</f>
        <v/>
      </c>
      <c r="T153" s="17" t="str">
        <f>IF(T$131&gt;T_5,"",IF($A153&gt;T$132,"",IF(T_5=T$131,100,EXP(-'Class 8'!T108*h_5)*((U153+U154)/2+cc_5*h_5))))</f>
        <v/>
      </c>
      <c r="U153" s="17" t="str">
        <f>IF(U$131&gt;T_5,"",IF($A153&gt;U$132,"",IF(T_5=U$131,100,EXP(-'Class 8'!U108*h_5)*((V153+V154)/2+cc_5*h_5))))</f>
        <v/>
      </c>
      <c r="V153" s="17">
        <f>IF(V$131&gt;T_5,"",IF($A153&gt;V$132,"",IF(T_5=V$131,100,EXP(-'Class 8'!V108*h_5)*((W153+W154)/2+cc_5*h_5))))</f>
        <v>113.17383641437785</v>
      </c>
      <c r="W153" s="17">
        <f>IF(W$131&gt;T_5,"",IF($A153&gt;W$132,"",IF(T_5=W$131,100,EXP(-'Class 8'!W108*h_5)*((X153+X154)/2+cc_5*h_5))))</f>
        <v>110.34159183340535</v>
      </c>
      <c r="X153" s="17">
        <f>IF(X$131&gt;T_5,"",IF($A153&gt;X$132,"",IF(T_5=X$131,100,EXP(-'Class 8'!X108*h_5)*((Y153+Y154)/2+cc_5*h_5))))</f>
        <v>107.81523213957519</v>
      </c>
      <c r="Y153" s="17">
        <f>IF(Y$131&gt;T_5,"",IF($A153&gt;Y$132,"",IF(T_5=Y$131,100,EXP(-'Class 8'!Y108*h_5)*((Z153+Z154)/2+cc_5*h_5))))</f>
        <v>105.57300386626342</v>
      </c>
      <c r="Z153" s="17">
        <f>IF(Z$131&gt;T_5,"",IF($A153&gt;Z$132,"",IF(T_5=Z$131,100,EXP(-'Class 8'!Z108*h_5)*((AA153+AA154)/2+cc_5*h_5))))</f>
        <v>103.59315334383955</v>
      </c>
      <c r="AA153" s="17">
        <f>IF(AA$131&gt;T_5,"",IF($A153&gt;AA$132,"",IF(T_5=AA$131,100,EXP(-'Class 8'!AA108*h_5)*((AB153+AB154)/2+cc_5*h_5))))</f>
        <v>101.85700366869089</v>
      </c>
      <c r="AB153" s="17">
        <f>IF(AB$131&gt;T_5,"",IF($A153&gt;AB$132,"",IF(T_5=AB$131,100,EXP(-'Class 8'!AB108*h_5)*((AC153+AC154)/2+cc_5*h_5))))</f>
        <v>100.34816967911996</v>
      </c>
      <c r="AC153" s="17">
        <f>IF(AC$131&gt;T_5,"",IF($A153&gt;AC$132,"",IF(T_5=AC$131,100,EXP(-'Class 8'!AC108*h_5)*((AD153+AD154)/2+cc_5*h_5))))</f>
        <v>99.050124037545714</v>
      </c>
      <c r="AD153" s="17">
        <f>IF(AD$131&gt;T_5,"",IF($A153&gt;AD$132,"",IF(T_5=AD$131,100,EXP(-'Class 8'!AD108*h_5)*((AE153+AE154)/2+cc_5*h_5))))</f>
        <v>97.94817480844786</v>
      </c>
      <c r="AE153" s="17">
        <f>IF(AE$131&gt;T_5,"",IF($A153&gt;AE$132,"",IF(T_5=AE$131,100,EXP(-'Class 8'!AE108*h_5)*((AF153+AF154)/2+cc_5*h_5))))</f>
        <v>97.04764552681587</v>
      </c>
      <c r="AF153" s="17">
        <f>IF(AF$131&gt;T_5,"",IF($A153&gt;AF$132,"",IF(T_5=AF$131,100,EXP(-'Class 8'!AF108*h_5)*((AG153+AG154)/2+cc_5*h_5))))</f>
        <v>96.359595138478724</v>
      </c>
      <c r="AG153" s="17">
        <f>IF(AG$131&gt;T_5,"",IF($A153&gt;AG$132,"",IF(T_5=AG$131,100,EXP(-'Class 8'!AG108*h_5)*((AH153+AH154)/2+cc_5*h_5))))</f>
        <v>95.876541494745211</v>
      </c>
      <c r="AH153" s="17">
        <f>IF(AH$131&gt;T_5,"",IF($A153&gt;AH$132,"",IF(T_5=AH$131,100,EXP(-'Class 8'!AH108*h_5)*((AI153+AI154)/2+cc_5*h_5))))</f>
        <v>95.591061920399625</v>
      </c>
      <c r="AI153" s="17">
        <f>IF(AI$131&gt;T_5,"",IF($A153&gt;AI$132,"",IF(T_5=AI$131,100,EXP(-'Class 8'!AI108*h_5)*((AJ153+AJ154)/2+cc_5*h_5))))</f>
        <v>95.5003069212772</v>
      </c>
      <c r="AJ153" s="17">
        <f>IF(AJ$131&gt;T_5,"",IF($A153&gt;AJ$132,"",IF(T_5=AJ$131,100,EXP(-'Class 8'!AJ108*h_5)*((AK153+AK154)/2+cc_5*h_5))))</f>
        <v>95.598629964970129</v>
      </c>
      <c r="AK153" s="17">
        <f>IF(AK$131&gt;T_5,"",IF($A153&gt;AK$132,"",IF(T_5=AK$131,100,EXP(-'Class 8'!AK108*h_5)*((AL153+AL154)/2+cc_5*h_5))))</f>
        <v>95.881973929967913</v>
      </c>
      <c r="AL153" s="17">
        <f>IF(AL$131&gt;T_5,"",IF($A153&gt;AL$132,"",IF(T_5=AL$131,100,EXP(-'Class 8'!AL108*h_5)*((AM153+AM154)/2+cc_5*h_5))))</f>
        <v>96.349030804905198</v>
      </c>
      <c r="AM153" s="17">
        <f>IF(AM$131&gt;T_5,"",IF($A153&gt;AM$132,"",IF(T_5=AM$131,100,EXP(-'Class 8'!AM108*h_5)*((AN153+AN154)/2+cc_5*h_5))))</f>
        <v>96.994847059146892</v>
      </c>
      <c r="AN153" s="17">
        <f>IF(AN$131&gt;T_5,"",IF($A153&gt;AN$132,"",IF(T_5=AN$131,100,EXP(-'Class 8'!AN108*h_5)*((AO153+AO154)/2+cc_5*h_5))))</f>
        <v>97.820399198060215</v>
      </c>
      <c r="AO153" s="17">
        <f>IF(AO$131&gt;T_5,"",IF($A153&gt;AO$132,"",IF(T_5=AO$131,100,EXP(-'Class 8'!AO108*h_5)*((AP153+AP154)/2+cc_5*h_5))))</f>
        <v>98.822672655636723</v>
      </c>
      <c r="AP153" s="17">
        <f>IF(AP$131&gt;T_5,"",IF($A153&gt;AP$132,"",IF(T_5=AP$131,100,EXP(-'Class 8'!AP108*h_5)*(([2]BondPrice!AQ33+[2]BondPrice!AQ34)/2+cc_5*h_5))))</f>
        <v>100</v>
      </c>
    </row>
    <row r="154" spans="1:42" x14ac:dyDescent="0.2">
      <c r="A154" s="23">
        <f t="shared" si="96"/>
        <v>21</v>
      </c>
      <c r="B154" s="17" t="str">
        <f>IF(B$131&gt;T_5,"",IF($A154&gt;B$132,"",IF(T_5=B$131,100,EXP(-'Class 8'!B109*h_5)*((C154+C155)/2+cc_5*h_5))))</f>
        <v/>
      </c>
      <c r="C154" s="17" t="str">
        <f>IF(C$131&gt;T_5,"",IF($A154&gt;C$132,"",IF(T_5=C$131,100,EXP(-'Class 8'!C109*h_5)*((D154+D155)/2+cc_5*h_5))))</f>
        <v/>
      </c>
      <c r="D154" s="17" t="str">
        <f>IF(D$131&gt;T_5,"",IF($A154&gt;D$132,"",IF(T_5=D$131,100,EXP(-'Class 8'!D109*h_5)*((E154+E155)/2+cc_5*h_5))))</f>
        <v/>
      </c>
      <c r="E154" s="17" t="str">
        <f>IF(E$131&gt;T_5,"",IF($A154&gt;E$132,"",IF(T_5=E$131,100,EXP(-'Class 8'!E109*h_5)*((F154+F155)/2+cc_5*h_5))))</f>
        <v/>
      </c>
      <c r="F154" s="17" t="str">
        <f>IF(F$131&gt;T_5,"",IF($A154&gt;F$132,"",IF(T_5=F$131,100,EXP(-'Class 8'!F109*h_5)*((G154+G155)/2+cc_5*h_5))))</f>
        <v/>
      </c>
      <c r="G154" s="17" t="str">
        <f>IF(G$131&gt;T_5,"",IF($A154&gt;G$132,"",IF(T_5=G$131,100,EXP(-'Class 8'!G109*h_5)*((H154+H155)/2+cc_5*h_5))))</f>
        <v/>
      </c>
      <c r="H154" s="17" t="str">
        <f>IF(H$131&gt;T_5,"",IF($A154&gt;H$132,"",IF(T_5=H$131,100,EXP(-'Class 8'!H109*h_5)*((I154+I155)/2+cc_5*h_5))))</f>
        <v/>
      </c>
      <c r="I154" s="17" t="str">
        <f>IF(I$131&gt;T_5,"",IF($A154&gt;I$132,"",IF(T_5=I$131,100,EXP(-'Class 8'!I109*h_5)*((J154+J155)/2+cc_5*h_5))))</f>
        <v/>
      </c>
      <c r="J154" s="17" t="str">
        <f>IF(J$131&gt;T_5,"",IF($A154&gt;J$132,"",IF(T_5=J$131,100,EXP(-'Class 8'!J109*h_5)*((K154+K155)/2+cc_5*h_5))))</f>
        <v/>
      </c>
      <c r="K154" s="17" t="str">
        <f>IF(K$131&gt;T_5,"",IF($A154&gt;K$132,"",IF(T_5=K$131,100,EXP(-'Class 8'!K109*h_5)*((L154+L155)/2+cc_5*h_5))))</f>
        <v/>
      </c>
      <c r="L154" s="17" t="str">
        <f>IF(L$131&gt;T_5,"",IF($A154&gt;L$132,"",IF(T_5=L$131,100,EXP(-'Class 8'!L109*h_5)*((M154+M155)/2+cc_5*h_5))))</f>
        <v/>
      </c>
      <c r="M154" s="17" t="str">
        <f>IF(M$131&gt;T_5,"",IF($A154&gt;M$132,"",IF(T_5=M$131,100,EXP(-'Class 8'!M109*h_5)*((N154+N155)/2+cc_5*h_5))))</f>
        <v/>
      </c>
      <c r="N154" s="17" t="str">
        <f>IF(N$131&gt;T_5,"",IF($A154&gt;N$132,"",IF(T_5=N$131,100,EXP(-'Class 8'!N109*h_5)*((O154+O155)/2+cc_5*h_5))))</f>
        <v/>
      </c>
      <c r="O154" s="17" t="str">
        <f>IF(O$131&gt;T_5,"",IF($A154&gt;O$132,"",IF(T_5=O$131,100,EXP(-'Class 8'!O109*h_5)*((P154+P155)/2+cc_5*h_5))))</f>
        <v/>
      </c>
      <c r="P154" s="17" t="str">
        <f>IF(P$131&gt;T_5,"",IF($A154&gt;P$132,"",IF(T_5=P$131,100,EXP(-'Class 8'!P109*h_5)*((Q154+Q155)/2+cc_5*h_5))))</f>
        <v/>
      </c>
      <c r="Q154" s="17" t="str">
        <f>IF(Q$131&gt;T_5,"",IF($A154&gt;Q$132,"",IF(T_5=Q$131,100,EXP(-'Class 8'!Q109*h_5)*((R154+R155)/2+cc_5*h_5))))</f>
        <v/>
      </c>
      <c r="R154" s="17" t="str">
        <f>IF(R$131&gt;T_5,"",IF($A154&gt;R$132,"",IF(T_5=R$131,100,EXP(-'Class 8'!R109*h_5)*((S154+S155)/2+cc_5*h_5))))</f>
        <v/>
      </c>
      <c r="S154" s="17" t="str">
        <f>IF(S$131&gt;T_5,"",IF($A154&gt;S$132,"",IF(T_5=S$131,100,EXP(-'Class 8'!S109*h_5)*((T154+T155)/2+cc_5*h_5))))</f>
        <v/>
      </c>
      <c r="T154" s="17" t="str">
        <f>IF(T$131&gt;T_5,"",IF($A154&gt;T$132,"",IF(T_5=T$131,100,EXP(-'Class 8'!T109*h_5)*((U154+U155)/2+cc_5*h_5))))</f>
        <v/>
      </c>
      <c r="U154" s="17" t="str">
        <f>IF(U$131&gt;T_5,"",IF($A154&gt;U$132,"",IF(T_5=U$131,100,EXP(-'Class 8'!U109*h_5)*((V154+V155)/2+cc_5*h_5))))</f>
        <v/>
      </c>
      <c r="V154" s="17" t="str">
        <f>IF(V$131&gt;T_5,"",IF($A154&gt;V$132,"",IF(T_5=V$131,100,EXP(-'Class 8'!V109*h_5)*((W154+W155)/2+cc_5*h_5))))</f>
        <v/>
      </c>
      <c r="W154" s="17">
        <f>IF(W$131&gt;T_5,"",IF($A154&gt;W$132,"",IF(T_5=W$131,100,EXP(-'Class 8'!W109*h_5)*((X154+X155)/2+cc_5*h_5))))</f>
        <v>114.52133893112534</v>
      </c>
      <c r="X154" s="17">
        <f>IF(X$131&gt;T_5,"",IF($A154&gt;X$132,"",IF(T_5=X$131,100,EXP(-'Class 8'!X109*h_5)*((Y154+Y155)/2+cc_5*h_5))))</f>
        <v>111.6805240428956</v>
      </c>
      <c r="Y154" s="17">
        <f>IF(Y$131&gt;T_5,"",IF($A154&gt;Y$132,"",IF(T_5=Y$131,100,EXP(-'Class 8'!Y109*h_5)*((Z154+Z155)/2+cc_5*h_5))))</f>
        <v>109.14412119290344</v>
      </c>
      <c r="Z154" s="17">
        <f>IF(Z$131&gt;T_5,"",IF($A154&gt;Z$132,"",IF(T_5=Z$131,100,EXP(-'Class 8'!Z109*h_5)*((AA154+AA155)/2+cc_5*h_5))))</f>
        <v>106.887931229038</v>
      </c>
      <c r="AA154" s="17">
        <f>IF(AA$131&gt;T_5,"",IF($A154&gt;AA$132,"",IF(T_5=AA$131,100,EXP(-'Class 8'!AA109*h_5)*((AB154+AB155)/2+cc_5*h_5))))</f>
        <v>104.89110574998202</v>
      </c>
      <c r="AB154" s="17">
        <f>IF(AB$131&gt;T_5,"",IF($A154&gt;AB$132,"",IF(T_5=AB$131,100,EXP(-'Class 8'!AB109*h_5)*((AC154+AC155)/2+cc_5*h_5))))</f>
        <v>103.13530842701074</v>
      </c>
      <c r="AC154" s="17">
        <f>IF(AC$131&gt;T_5,"",IF($A154&gt;AC$132,"",IF(T_5=AC$131,100,EXP(-'Class 8'!AC109*h_5)*((AD154+AD155)/2+cc_5*h_5))))</f>
        <v>101.60219459647554</v>
      </c>
      <c r="AD154" s="17">
        <f>IF(AD$131&gt;T_5,"",IF($A154&gt;AD$132,"",IF(T_5=AD$131,100,EXP(-'Class 8'!AD109*h_5)*((AE154+AE155)/2+cc_5*h_5))))</f>
        <v>100.27543658829737</v>
      </c>
      <c r="AE154" s="17">
        <f>IF(AE$131&gt;T_5,"",IF($A154&gt;AE$132,"",IF(T_5=AE$131,100,EXP(-'Class 8'!AE109*h_5)*((AF154+AF155)/2+cc_5*h_5))))</f>
        <v>99.159280337569939</v>
      </c>
      <c r="AF154" s="17">
        <f>IF(AF$131&gt;T_5,"",IF($A154&gt;AF$132,"",IF(T_5=AF$131,100,EXP(-'Class 8'!AF109*h_5)*((AG154+AG155)/2+cc_5*h_5))))</f>
        <v>98.263782639399693</v>
      </c>
      <c r="AG154" s="17">
        <f>IF(AG$131&gt;T_5,"",IF($A154&gt;AG$132,"",IF(T_5=AG$131,100,EXP(-'Class 8'!AG109*h_5)*((AH154+AH155)/2+cc_5*h_5))))</f>
        <v>97.580046329054341</v>
      </c>
      <c r="AH154" s="17">
        <f>IF(AH$131&gt;T_5,"",IF($A154&gt;AH$132,"",IF(T_5=AH$131,100,EXP(-'Class 8'!AH109*h_5)*((AI154+AI155)/2+cc_5*h_5))))</f>
        <v>97.099299199408108</v>
      </c>
      <c r="AI154" s="17">
        <f>IF(AI$131&gt;T_5,"",IF($A154&gt;AI$132,"",IF(T_5=AI$131,100,EXP(-'Class 8'!AI109*h_5)*((AJ154+AJ155)/2+cc_5*h_5))))</f>
        <v>96.817469064807668</v>
      </c>
      <c r="AJ154" s="17">
        <f>IF(AJ$131&gt;T_5,"",IF($A154&gt;AJ$132,"",IF(T_5=AJ$131,100,EXP(-'Class 8'!AJ109*h_5)*((AK154+AK155)/2+cc_5*h_5))))</f>
        <v>96.727680875259722</v>
      </c>
      <c r="AK154" s="17">
        <f>IF(AK$131&gt;T_5,"",IF($A154&gt;AK$132,"",IF(T_5=AK$131,100,EXP(-'Class 8'!AK109*h_5)*((AL154+AL155)/2+cc_5*h_5))))</f>
        <v>96.824713832122328</v>
      </c>
      <c r="AL154" s="17">
        <f>IF(AL$131&gt;T_5,"",IF($A154&gt;AL$132,"",IF(T_5=AL$131,100,EXP(-'Class 8'!AL109*h_5)*((AM154+AM155)/2+cc_5*h_5))))</f>
        <v>97.106154278523348</v>
      </c>
      <c r="AM154" s="17">
        <f>IF(AM$131&gt;T_5,"",IF($A154&gt;AM$132,"",IF(T_5=AM$131,100,EXP(-'Class 8'!AM109*h_5)*((AN154+AN155)/2+cc_5*h_5))))</f>
        <v>97.565936165671218</v>
      </c>
      <c r="AN154" s="17">
        <f>IF(AN$131&gt;T_5,"",IF($A154&gt;AN$132,"",IF(T_5=AN$131,100,EXP(-'Class 8'!AN109*h_5)*((AO154+AO155)/2+cc_5*h_5))))</f>
        <v>98.203989936844366</v>
      </c>
      <c r="AO154" s="17">
        <f>IF(AO$131&gt;T_5,"",IF($A154&gt;AO$132,"",IF(T_5=AO$131,100,EXP(-'Class 8'!AO109*h_5)*((AP154+AP155)/2+cc_5*h_5))))</f>
        <v>99.016243590938132</v>
      </c>
      <c r="AP154" s="17">
        <f>IF(AP$131&gt;T_5,"",IF($A154&gt;AP$132,"",IF(T_5=AP$131,100,EXP(-'Class 8'!AP109*h_5)*(([2]BondPrice!AQ34+[2]BondPrice!AQ35)/2+cc_5*h_5))))</f>
        <v>100</v>
      </c>
    </row>
    <row r="155" spans="1:42" x14ac:dyDescent="0.2">
      <c r="A155" s="23">
        <f t="shared" si="96"/>
        <v>22</v>
      </c>
      <c r="B155" s="17" t="str">
        <f>IF(B$131&gt;T_5,"",IF($A155&gt;B$132,"",IF(T_5=B$131,100,EXP(-'Class 8'!B110*h_5)*((C155+C156)/2+cc_5*h_5))))</f>
        <v/>
      </c>
      <c r="C155" s="17" t="str">
        <f>IF(C$131&gt;T_5,"",IF($A155&gt;C$132,"",IF(T_5=C$131,100,EXP(-'Class 8'!C110*h_5)*((D155+D156)/2+cc_5*h_5))))</f>
        <v/>
      </c>
      <c r="D155" s="17" t="str">
        <f>IF(D$131&gt;T_5,"",IF($A155&gt;D$132,"",IF(T_5=D$131,100,EXP(-'Class 8'!D110*h_5)*((E155+E156)/2+cc_5*h_5))))</f>
        <v/>
      </c>
      <c r="E155" s="17" t="str">
        <f>IF(E$131&gt;T_5,"",IF($A155&gt;E$132,"",IF(T_5=E$131,100,EXP(-'Class 8'!E110*h_5)*((F155+F156)/2+cc_5*h_5))))</f>
        <v/>
      </c>
      <c r="F155" s="17" t="str">
        <f>IF(F$131&gt;T_5,"",IF($A155&gt;F$132,"",IF(T_5=F$131,100,EXP(-'Class 8'!F110*h_5)*((G155+G156)/2+cc_5*h_5))))</f>
        <v/>
      </c>
      <c r="G155" s="17" t="str">
        <f>IF(G$131&gt;T_5,"",IF($A155&gt;G$132,"",IF(T_5=G$131,100,EXP(-'Class 8'!G110*h_5)*((H155+H156)/2+cc_5*h_5))))</f>
        <v/>
      </c>
      <c r="H155" s="17" t="str">
        <f>IF(H$131&gt;T_5,"",IF($A155&gt;H$132,"",IF(T_5=H$131,100,EXP(-'Class 8'!H110*h_5)*((I155+I156)/2+cc_5*h_5))))</f>
        <v/>
      </c>
      <c r="I155" s="17" t="str">
        <f>IF(I$131&gt;T_5,"",IF($A155&gt;I$132,"",IF(T_5=I$131,100,EXP(-'Class 8'!I110*h_5)*((J155+J156)/2+cc_5*h_5))))</f>
        <v/>
      </c>
      <c r="J155" s="17" t="str">
        <f>IF(J$131&gt;T_5,"",IF($A155&gt;J$132,"",IF(T_5=J$131,100,EXP(-'Class 8'!J110*h_5)*((K155+K156)/2+cc_5*h_5))))</f>
        <v/>
      </c>
      <c r="K155" s="17" t="str">
        <f>IF(K$131&gt;T_5,"",IF($A155&gt;K$132,"",IF(T_5=K$131,100,EXP(-'Class 8'!K110*h_5)*((L155+L156)/2+cc_5*h_5))))</f>
        <v/>
      </c>
      <c r="L155" s="17" t="str">
        <f>IF(L$131&gt;T_5,"",IF($A155&gt;L$132,"",IF(T_5=L$131,100,EXP(-'Class 8'!L110*h_5)*((M155+M156)/2+cc_5*h_5))))</f>
        <v/>
      </c>
      <c r="M155" s="17" t="str">
        <f>IF(M$131&gt;T_5,"",IF($A155&gt;M$132,"",IF(T_5=M$131,100,EXP(-'Class 8'!M110*h_5)*((N155+N156)/2+cc_5*h_5))))</f>
        <v/>
      </c>
      <c r="N155" s="17" t="str">
        <f>IF(N$131&gt;T_5,"",IF($A155&gt;N$132,"",IF(T_5=N$131,100,EXP(-'Class 8'!N110*h_5)*((O155+O156)/2+cc_5*h_5))))</f>
        <v/>
      </c>
      <c r="O155" s="17" t="str">
        <f>IF(O$131&gt;T_5,"",IF($A155&gt;O$132,"",IF(T_5=O$131,100,EXP(-'Class 8'!O110*h_5)*((P155+P156)/2+cc_5*h_5))))</f>
        <v/>
      </c>
      <c r="P155" s="17" t="str">
        <f>IF(P$131&gt;T_5,"",IF($A155&gt;P$132,"",IF(T_5=P$131,100,EXP(-'Class 8'!P110*h_5)*((Q155+Q156)/2+cc_5*h_5))))</f>
        <v/>
      </c>
      <c r="Q155" s="17" t="str">
        <f>IF(Q$131&gt;T_5,"",IF($A155&gt;Q$132,"",IF(T_5=Q$131,100,EXP(-'Class 8'!Q110*h_5)*((R155+R156)/2+cc_5*h_5))))</f>
        <v/>
      </c>
      <c r="R155" s="17" t="str">
        <f>IF(R$131&gt;T_5,"",IF($A155&gt;R$132,"",IF(T_5=R$131,100,EXP(-'Class 8'!R110*h_5)*((S155+S156)/2+cc_5*h_5))))</f>
        <v/>
      </c>
      <c r="S155" s="17" t="str">
        <f>IF(S$131&gt;T_5,"",IF($A155&gt;S$132,"",IF(T_5=S$131,100,EXP(-'Class 8'!S110*h_5)*((T155+T156)/2+cc_5*h_5))))</f>
        <v/>
      </c>
      <c r="T155" s="17" t="str">
        <f>IF(T$131&gt;T_5,"",IF($A155&gt;T$132,"",IF(T_5=T$131,100,EXP(-'Class 8'!T110*h_5)*((U155+U156)/2+cc_5*h_5))))</f>
        <v/>
      </c>
      <c r="U155" s="17" t="str">
        <f>IF(U$131&gt;T_5,"",IF($A155&gt;U$132,"",IF(T_5=U$131,100,EXP(-'Class 8'!U110*h_5)*((V155+V156)/2+cc_5*h_5))))</f>
        <v/>
      </c>
      <c r="V155" s="17" t="str">
        <f>IF(V$131&gt;T_5,"",IF($A155&gt;V$132,"",IF(T_5=V$131,100,EXP(-'Class 8'!V110*h_5)*((W155+W156)/2+cc_5*h_5))))</f>
        <v/>
      </c>
      <c r="W155" s="17" t="str">
        <f>IF(W$131&gt;T_5,"",IF($A155&gt;W$132,"",IF(T_5=W$131,100,EXP(-'Class 8'!W110*h_5)*((X155+X156)/2+cc_5*h_5))))</f>
        <v/>
      </c>
      <c r="X155" s="17">
        <f>IF(X$131&gt;T_5,"",IF($A155&gt;X$132,"",IF(T_5=X$131,100,EXP(-'Class 8'!X110*h_5)*((Y155+Y156)/2+cc_5*h_5))))</f>
        <v>115.68439081361998</v>
      </c>
      <c r="Y155" s="17">
        <f>IF(Y$131&gt;T_5,"",IF($A155&gt;Y$132,"",IF(T_5=Y$131,100,EXP(-'Class 8'!Y110*h_5)*((Z155+Z156)/2+cc_5*h_5))))</f>
        <v>112.83603529990961</v>
      </c>
      <c r="Z155" s="17">
        <f>IF(Z$131&gt;T_5,"",IF($A155&gt;Z$132,"",IF(T_5=Z$131,100,EXP(-'Class 8'!Z110*h_5)*((AA155+AA156)/2+cc_5*h_5))))</f>
        <v>110.28749944991398</v>
      </c>
      <c r="AA155" s="17">
        <f>IF(AA$131&gt;T_5,"",IF($A155&gt;AA$132,"",IF(T_5=AA$131,100,EXP(-'Class 8'!AA110*h_5)*((AB155+AB156)/2+cc_5*h_5))))</f>
        <v>108.01558723679383</v>
      </c>
      <c r="AB155" s="17">
        <f>IF(AB$131&gt;T_5,"",IF($A155&gt;AB$132,"",IF(T_5=AB$131,100,EXP(-'Class 8'!AB110*h_5)*((AC155+AC156)/2+cc_5*h_5))))</f>
        <v>105.99985907414029</v>
      </c>
      <c r="AC155" s="17">
        <f>IF(AC$131&gt;T_5,"",IF($A155&gt;AC$132,"",IF(T_5=AC$131,100,EXP(-'Class 8'!AC110*h_5)*((AD155+AD156)/2+cc_5*h_5))))</f>
        <v>104.22002038994995</v>
      </c>
      <c r="AD155" s="17">
        <f>IF(AD$131&gt;T_5,"",IF($A155&gt;AD$132,"",IF(T_5=AD$131,100,EXP(-'Class 8'!AD110*h_5)*((AE155+AE156)/2+cc_5*h_5))))</f>
        <v>102.65799442039638</v>
      </c>
      <c r="AE155" s="17">
        <f>IF(AE$131&gt;T_5,"",IF($A155&gt;AE$132,"",IF(T_5=AE$131,100,EXP(-'Class 8'!AE110*h_5)*((AF155+AF156)/2+cc_5*h_5))))</f>
        <v>101.31686166819867</v>
      </c>
      <c r="AF155" s="17">
        <f>IF(AF$131&gt;T_5,"",IF($A155&gt;AF$132,"",IF(T_5=AF$131,100,EXP(-'Class 8'!AF110*h_5)*((AG155+AG156)/2+cc_5*h_5))))</f>
        <v>100.20559929425653</v>
      </c>
      <c r="AG155" s="17">
        <f>IF(AG$131&gt;T_5,"",IF($A155&gt;AG$132,"",IF(T_5=AG$131,100,EXP(-'Class 8'!AG110*h_5)*((AH155+AH156)/2+cc_5*h_5))))</f>
        <v>99.313818512135867</v>
      </c>
      <c r="AH155" s="17">
        <f>IF(AH$131&gt;T_5,"",IF($A155&gt;AH$132,"",IF(T_5=AH$131,100,EXP(-'Class 8'!AH110*h_5)*((AI155+AI156)/2+cc_5*h_5))))</f>
        <v>98.631333469935356</v>
      </c>
      <c r="AI155" s="17">
        <f>IF(AI$131&gt;T_5,"",IF($A155&gt;AI$132,"",IF(T_5=AI$131,100,EXP(-'Class 8'!AI110*h_5)*((AJ155+AJ156)/2+cc_5*h_5))))</f>
        <v>98.152797810815954</v>
      </c>
      <c r="AJ155" s="17">
        <f>IF(AJ$131&gt;T_5,"",IF($A155&gt;AJ$132,"",IF(T_5=AJ$131,100,EXP(-'Class 8'!AJ110*h_5)*((AK155+AK156)/2+cc_5*h_5))))</f>
        <v>97.870066243987623</v>
      </c>
      <c r="AK155" s="17">
        <f>IF(AK$131&gt;T_5,"",IF($A155&gt;AK$132,"",IF(T_5=AK$131,100,EXP(-'Class 8'!AK110*h_5)*((AL155+AL156)/2+cc_5*h_5))))</f>
        <v>97.776723031587665</v>
      </c>
      <c r="AL155" s="17">
        <f>IF(AL$131&gt;T_5,"",IF($A155&gt;AL$132,"",IF(T_5=AL$131,100,EXP(-'Class 8'!AL110*h_5)*((AM155+AM156)/2+cc_5*h_5))))</f>
        <v>97.869227328899242</v>
      </c>
      <c r="AM155" s="17">
        <f>IF(AM$131&gt;T_5,"",IF($A155&gt;AM$132,"",IF(T_5=AM$131,100,EXP(-'Class 8'!AM110*h_5)*((AN155+AN156)/2+cc_5*h_5))))</f>
        <v>98.140387747393731</v>
      </c>
      <c r="AN155" s="17">
        <f>IF(AN$131&gt;T_5,"",IF($A155&gt;AN$132,"",IF(T_5=AN$131,100,EXP(-'Class 8'!AN110*h_5)*((AO155+AO156)/2+cc_5*h_5))))</f>
        <v>98.589084879824043</v>
      </c>
      <c r="AO155" s="17">
        <f>IF(AO$131&gt;T_5,"",IF($A155&gt;AO$132,"",IF(T_5=AO$131,100,EXP(-'Class 8'!AO110*h_5)*((AP155+AP156)/2+cc_5*h_5))))</f>
        <v>99.210193687276032</v>
      </c>
      <c r="AP155" s="17">
        <f>IF(AP$131&gt;T_5,"",IF($A155&gt;AP$132,"",IF(T_5=AP$131,100,EXP(-'Class 8'!AP110*h_5)*(([2]BondPrice!AQ35+[2]BondPrice!AQ36)/2+cc_5*h_5))))</f>
        <v>100</v>
      </c>
    </row>
    <row r="156" spans="1:42" x14ac:dyDescent="0.2">
      <c r="A156" s="23">
        <f t="shared" si="96"/>
        <v>23</v>
      </c>
      <c r="B156" s="17" t="str">
        <f>IF(B$131&gt;T_5,"",IF($A156&gt;B$132,"",IF(T_5=B$131,100,EXP(-'Class 8'!B111*h_5)*((C156+C157)/2+cc_5*h_5))))</f>
        <v/>
      </c>
      <c r="C156" s="17" t="str">
        <f>IF(C$131&gt;T_5,"",IF($A156&gt;C$132,"",IF(T_5=C$131,100,EXP(-'Class 8'!C111*h_5)*((D156+D157)/2+cc_5*h_5))))</f>
        <v/>
      </c>
      <c r="D156" s="17" t="str">
        <f>IF(D$131&gt;T_5,"",IF($A156&gt;D$132,"",IF(T_5=D$131,100,EXP(-'Class 8'!D111*h_5)*((E156+E157)/2+cc_5*h_5))))</f>
        <v/>
      </c>
      <c r="E156" s="17" t="str">
        <f>IF(E$131&gt;T_5,"",IF($A156&gt;E$132,"",IF(T_5=E$131,100,EXP(-'Class 8'!E111*h_5)*((F156+F157)/2+cc_5*h_5))))</f>
        <v/>
      </c>
      <c r="F156" s="17" t="str">
        <f>IF(F$131&gt;T_5,"",IF($A156&gt;F$132,"",IF(T_5=F$131,100,EXP(-'Class 8'!F111*h_5)*((G156+G157)/2+cc_5*h_5))))</f>
        <v/>
      </c>
      <c r="G156" s="17" t="str">
        <f>IF(G$131&gt;T_5,"",IF($A156&gt;G$132,"",IF(T_5=G$131,100,EXP(-'Class 8'!G111*h_5)*((H156+H157)/2+cc_5*h_5))))</f>
        <v/>
      </c>
      <c r="H156" s="17" t="str">
        <f>IF(H$131&gt;T_5,"",IF($A156&gt;H$132,"",IF(T_5=H$131,100,EXP(-'Class 8'!H111*h_5)*((I156+I157)/2+cc_5*h_5))))</f>
        <v/>
      </c>
      <c r="I156" s="17" t="str">
        <f>IF(I$131&gt;T_5,"",IF($A156&gt;I$132,"",IF(T_5=I$131,100,EXP(-'Class 8'!I111*h_5)*((J156+J157)/2+cc_5*h_5))))</f>
        <v/>
      </c>
      <c r="J156" s="17" t="str">
        <f>IF(J$131&gt;T_5,"",IF($A156&gt;J$132,"",IF(T_5=J$131,100,EXP(-'Class 8'!J111*h_5)*((K156+K157)/2+cc_5*h_5))))</f>
        <v/>
      </c>
      <c r="K156" s="17" t="str">
        <f>IF(K$131&gt;T_5,"",IF($A156&gt;K$132,"",IF(T_5=K$131,100,EXP(-'Class 8'!K111*h_5)*((L156+L157)/2+cc_5*h_5))))</f>
        <v/>
      </c>
      <c r="L156" s="17" t="str">
        <f>IF(L$131&gt;T_5,"",IF($A156&gt;L$132,"",IF(T_5=L$131,100,EXP(-'Class 8'!L111*h_5)*((M156+M157)/2+cc_5*h_5))))</f>
        <v/>
      </c>
      <c r="M156" s="17" t="str">
        <f>IF(M$131&gt;T_5,"",IF($A156&gt;M$132,"",IF(T_5=M$131,100,EXP(-'Class 8'!M111*h_5)*((N156+N157)/2+cc_5*h_5))))</f>
        <v/>
      </c>
      <c r="N156" s="17" t="str">
        <f>IF(N$131&gt;T_5,"",IF($A156&gt;N$132,"",IF(T_5=N$131,100,EXP(-'Class 8'!N111*h_5)*((O156+O157)/2+cc_5*h_5))))</f>
        <v/>
      </c>
      <c r="O156" s="17" t="str">
        <f>IF(O$131&gt;T_5,"",IF($A156&gt;O$132,"",IF(T_5=O$131,100,EXP(-'Class 8'!O111*h_5)*((P156+P157)/2+cc_5*h_5))))</f>
        <v/>
      </c>
      <c r="P156" s="17" t="str">
        <f>IF(P$131&gt;T_5,"",IF($A156&gt;P$132,"",IF(T_5=P$131,100,EXP(-'Class 8'!P111*h_5)*((Q156+Q157)/2+cc_5*h_5))))</f>
        <v/>
      </c>
      <c r="Q156" s="17" t="str">
        <f>IF(Q$131&gt;T_5,"",IF($A156&gt;Q$132,"",IF(T_5=Q$131,100,EXP(-'Class 8'!Q111*h_5)*((R156+R157)/2+cc_5*h_5))))</f>
        <v/>
      </c>
      <c r="R156" s="17" t="str">
        <f>IF(R$131&gt;T_5,"",IF($A156&gt;R$132,"",IF(T_5=R$131,100,EXP(-'Class 8'!R111*h_5)*((S156+S157)/2+cc_5*h_5))))</f>
        <v/>
      </c>
      <c r="S156" s="17" t="str">
        <f>IF(S$131&gt;T_5,"",IF($A156&gt;S$132,"",IF(T_5=S$131,100,EXP(-'Class 8'!S111*h_5)*((T156+T157)/2+cc_5*h_5))))</f>
        <v/>
      </c>
      <c r="T156" s="17" t="str">
        <f>IF(T$131&gt;T_5,"",IF($A156&gt;T$132,"",IF(T_5=T$131,100,EXP(-'Class 8'!T111*h_5)*((U156+U157)/2+cc_5*h_5))))</f>
        <v/>
      </c>
      <c r="U156" s="17" t="str">
        <f>IF(U$131&gt;T_5,"",IF($A156&gt;U$132,"",IF(T_5=U$131,100,EXP(-'Class 8'!U111*h_5)*((V156+V157)/2+cc_5*h_5))))</f>
        <v/>
      </c>
      <c r="V156" s="17" t="str">
        <f>IF(V$131&gt;T_5,"",IF($A156&gt;V$132,"",IF(T_5=V$131,100,EXP(-'Class 8'!V111*h_5)*((W156+W157)/2+cc_5*h_5))))</f>
        <v/>
      </c>
      <c r="W156" s="17" t="str">
        <f>IF(W$131&gt;T_5,"",IF($A156&gt;W$132,"",IF(T_5=W$131,100,EXP(-'Class 8'!W111*h_5)*((X156+X157)/2+cc_5*h_5))))</f>
        <v/>
      </c>
      <c r="X156" s="17" t="str">
        <f>IF(X$131&gt;T_5,"",IF($A156&gt;X$132,"",IF(T_5=X$131,100,EXP(-'Class 8'!X111*h_5)*((Y156+Y157)/2+cc_5*h_5))))</f>
        <v/>
      </c>
      <c r="Y156" s="17">
        <f>IF(Y$131&gt;T_5,"",IF($A156&gt;Y$132,"",IF(T_5=Y$131,100,EXP(-'Class 8'!Y111*h_5)*((Z156+Z157)/2+cc_5*h_5))))</f>
        <v>116.65283226477871</v>
      </c>
      <c r="Z156" s="17">
        <f>IF(Z$131&gt;T_5,"",IF($A156&gt;Z$132,"",IF(T_5=Z$131,100,EXP(-'Class 8'!Z111*h_5)*((AA156+AA157)/2+cc_5*h_5))))</f>
        <v>113.79519086070952</v>
      </c>
      <c r="AA156" s="17">
        <f>IF(AA$131&gt;T_5,"",IF($A156&gt;AA$132,"",IF(T_5=AA$131,100,EXP(-'Class 8'!AA111*h_5)*((AB156+AB157)/2+cc_5*h_5))))</f>
        <v>111.23314033813031</v>
      </c>
      <c r="AB156" s="17">
        <f>IF(AB$131&gt;T_5,"",IF($A156&gt;AB$132,"",IF(T_5=AB$131,100,EXP(-'Class 8'!AB111*h_5)*((AC156+AC157)/2+cc_5*h_5))))</f>
        <v>108.94397171158256</v>
      </c>
      <c r="AC156" s="17">
        <f>IF(AC$131&gt;T_5,"",IF($A156&gt;AC$132,"",IF(T_5=AC$131,100,EXP(-'Class 8'!AC111*h_5)*((AD156+AD157)/2+cc_5*h_5))))</f>
        <v>106.90529563087182</v>
      </c>
      <c r="AD156" s="17">
        <f>IF(AD$131&gt;T_5,"",IF($A156&gt;AD$132,"",IF(T_5=AD$131,100,EXP(-'Class 8'!AD111*h_5)*((AE156+AE157)/2+cc_5*h_5))))</f>
        <v>105.09716214636806</v>
      </c>
      <c r="AE156" s="17">
        <f>IF(AE$131&gt;T_5,"",IF($A156&gt;AE$132,"",IF(T_5=AE$131,100,EXP(-'Class 8'!AE111*h_5)*((AF156+AF157)/2+cc_5*h_5))))</f>
        <v>103.52138925723544</v>
      </c>
      <c r="AF156" s="17">
        <f>IF(AF$131&gt;T_5,"",IF($A156&gt;AF$132,"",IF(T_5=AF$131,100,EXP(-'Class 8'!AF111*h_5)*((AG156+AG157)/2+cc_5*h_5))))</f>
        <v>102.18578870273426</v>
      </c>
      <c r="AG156" s="17">
        <f>IF(AG$131&gt;T_5,"",IF($A156&gt;AG$132,"",IF(T_5=AG$131,100,EXP(-'Class 8'!AG111*h_5)*((AH156+AH157)/2+cc_5*h_5))))</f>
        <v>101.07839582491253</v>
      </c>
      <c r="AH156" s="17">
        <f>IF(AH$131&gt;T_5,"",IF($A156&gt;AH$132,"",IF(T_5=AH$131,100,EXP(-'Class 8'!AH111*h_5)*((AI156+AI157)/2+cc_5*h_5))))</f>
        <v>100.18754020128797</v>
      </c>
      <c r="AI156" s="17">
        <f>IF(AI$131&gt;T_5,"",IF($A156&gt;AI$132,"",IF(T_5=AI$131,100,EXP(-'Class 8'!AI111*h_5)*((AJ156+AJ157)/2+cc_5*h_5))))</f>
        <v>99.506543717251375</v>
      </c>
      <c r="AJ156" s="17">
        <f>IF(AJ$131&gt;T_5,"",IF($A156&gt;AJ$132,"",IF(T_5=AJ$131,100,EXP(-'Class 8'!AJ111*h_5)*((AK156+AK157)/2+cc_5*h_5))))</f>
        <v>99.02594355544457</v>
      </c>
      <c r="AK156" s="17">
        <f>IF(AK$131&gt;T_5,"",IF($A156&gt;AK$132,"",IF(T_5=AK$131,100,EXP(-'Class 8'!AK111*h_5)*((AL156+AL157)/2+cc_5*h_5))))</f>
        <v>98.738092666834291</v>
      </c>
      <c r="AL156" s="17">
        <f>IF(AL$131&gt;T_5,"",IF($A156&gt;AL$132,"",IF(T_5=AL$131,100,EXP(-'Class 8'!AL111*h_5)*((AM156+AM157)/2+cc_5*h_5))))</f>
        <v>98.638296708596769</v>
      </c>
      <c r="AM156" s="17">
        <f>IF(AM$131&gt;T_5,"",IF($A156&gt;AM$132,"",IF(T_5=AM$131,100,EXP(-'Class 8'!AM111*h_5)*((AN156+AN157)/2+cc_5*h_5))))</f>
        <v>98.718221601994642</v>
      </c>
      <c r="AN156" s="17">
        <f>IF(AN$131&gt;T_5,"",IF($A156&gt;AN$132,"",IF(T_5=AN$131,100,EXP(-'Class 8'!AN111*h_5)*((AO156+AO157)/2+cc_5*h_5))))</f>
        <v>98.975689925552118</v>
      </c>
      <c r="AO156" s="17">
        <f>IF(AO$131&gt;T_5,"",IF($A156&gt;AO$132,"",IF(T_5=AO$131,100,EXP(-'Class 8'!AO111*h_5)*((AP156+AP157)/2+cc_5*h_5))))</f>
        <v>99.404523687339875</v>
      </c>
      <c r="AP156" s="17">
        <f>IF(AP$131&gt;T_5,"",IF($A156&gt;AP$132,"",IF(T_5=AP$131,100,EXP(-'Class 8'!AP111*h_5)*(([2]BondPrice!AQ36+[2]BondPrice!AQ37)/2+cc_5*h_5))))</f>
        <v>100</v>
      </c>
    </row>
    <row r="157" spans="1:42" x14ac:dyDescent="0.2">
      <c r="A157" s="23">
        <f t="shared" si="96"/>
        <v>24</v>
      </c>
      <c r="B157" s="17" t="str">
        <f>IF(B$131&gt;T_5,"",IF($A157&gt;B$132,"",IF(T_5=B$131,100,EXP(-'Class 8'!B112*h_5)*((C157+C158)/2+cc_5*h_5))))</f>
        <v/>
      </c>
      <c r="C157" s="17" t="str">
        <f>IF(C$131&gt;T_5,"",IF($A157&gt;C$132,"",IF(T_5=C$131,100,EXP(-'Class 8'!C112*h_5)*((D157+D158)/2+cc_5*h_5))))</f>
        <v/>
      </c>
      <c r="D157" s="17" t="str">
        <f>IF(D$131&gt;T_5,"",IF($A157&gt;D$132,"",IF(T_5=D$131,100,EXP(-'Class 8'!D112*h_5)*((E157+E158)/2+cc_5*h_5))))</f>
        <v/>
      </c>
      <c r="E157" s="17" t="str">
        <f>IF(E$131&gt;T_5,"",IF($A157&gt;E$132,"",IF(T_5=E$131,100,EXP(-'Class 8'!E112*h_5)*((F157+F158)/2+cc_5*h_5))))</f>
        <v/>
      </c>
      <c r="F157" s="17" t="str">
        <f>IF(F$131&gt;T_5,"",IF($A157&gt;F$132,"",IF(T_5=F$131,100,EXP(-'Class 8'!F112*h_5)*((G157+G158)/2+cc_5*h_5))))</f>
        <v/>
      </c>
      <c r="G157" s="17" t="str">
        <f>IF(G$131&gt;T_5,"",IF($A157&gt;G$132,"",IF(T_5=G$131,100,EXP(-'Class 8'!G112*h_5)*((H157+H158)/2+cc_5*h_5))))</f>
        <v/>
      </c>
      <c r="H157" s="17" t="str">
        <f>IF(H$131&gt;T_5,"",IF($A157&gt;H$132,"",IF(T_5=H$131,100,EXP(-'Class 8'!H112*h_5)*((I157+I158)/2+cc_5*h_5))))</f>
        <v/>
      </c>
      <c r="I157" s="17" t="str">
        <f>IF(I$131&gt;T_5,"",IF($A157&gt;I$132,"",IF(T_5=I$131,100,EXP(-'Class 8'!I112*h_5)*((J157+J158)/2+cc_5*h_5))))</f>
        <v/>
      </c>
      <c r="J157" s="17" t="str">
        <f>IF(J$131&gt;T_5,"",IF($A157&gt;J$132,"",IF(T_5=J$131,100,EXP(-'Class 8'!J112*h_5)*((K157+K158)/2+cc_5*h_5))))</f>
        <v/>
      </c>
      <c r="K157" s="17" t="str">
        <f>IF(K$131&gt;T_5,"",IF($A157&gt;K$132,"",IF(T_5=K$131,100,EXP(-'Class 8'!K112*h_5)*((L157+L158)/2+cc_5*h_5))))</f>
        <v/>
      </c>
      <c r="L157" s="17" t="str">
        <f>IF(L$131&gt;T_5,"",IF($A157&gt;L$132,"",IF(T_5=L$131,100,EXP(-'Class 8'!L112*h_5)*((M157+M158)/2+cc_5*h_5))))</f>
        <v/>
      </c>
      <c r="M157" s="17" t="str">
        <f>IF(M$131&gt;T_5,"",IF($A157&gt;M$132,"",IF(T_5=M$131,100,EXP(-'Class 8'!M112*h_5)*((N157+N158)/2+cc_5*h_5))))</f>
        <v/>
      </c>
      <c r="N157" s="17" t="str">
        <f>IF(N$131&gt;T_5,"",IF($A157&gt;N$132,"",IF(T_5=N$131,100,EXP(-'Class 8'!N112*h_5)*((O157+O158)/2+cc_5*h_5))))</f>
        <v/>
      </c>
      <c r="O157" s="17" t="str">
        <f>IF(O$131&gt;T_5,"",IF($A157&gt;O$132,"",IF(T_5=O$131,100,EXP(-'Class 8'!O112*h_5)*((P157+P158)/2+cc_5*h_5))))</f>
        <v/>
      </c>
      <c r="P157" s="17" t="str">
        <f>IF(P$131&gt;T_5,"",IF($A157&gt;P$132,"",IF(T_5=P$131,100,EXP(-'Class 8'!P112*h_5)*((Q157+Q158)/2+cc_5*h_5))))</f>
        <v/>
      </c>
      <c r="Q157" s="17" t="str">
        <f>IF(Q$131&gt;T_5,"",IF($A157&gt;Q$132,"",IF(T_5=Q$131,100,EXP(-'Class 8'!Q112*h_5)*((R157+R158)/2+cc_5*h_5))))</f>
        <v/>
      </c>
      <c r="R157" s="17" t="str">
        <f>IF(R$131&gt;T_5,"",IF($A157&gt;R$132,"",IF(T_5=R$131,100,EXP(-'Class 8'!R112*h_5)*((S157+S158)/2+cc_5*h_5))))</f>
        <v/>
      </c>
      <c r="S157" s="17" t="str">
        <f>IF(S$131&gt;T_5,"",IF($A157&gt;S$132,"",IF(T_5=S$131,100,EXP(-'Class 8'!S112*h_5)*((T157+T158)/2+cc_5*h_5))))</f>
        <v/>
      </c>
      <c r="T157" s="17" t="str">
        <f>IF(T$131&gt;T_5,"",IF($A157&gt;T$132,"",IF(T_5=T$131,100,EXP(-'Class 8'!T112*h_5)*((U157+U158)/2+cc_5*h_5))))</f>
        <v/>
      </c>
      <c r="U157" s="17" t="str">
        <f>IF(U$131&gt;T_5,"",IF($A157&gt;U$132,"",IF(T_5=U$131,100,EXP(-'Class 8'!U112*h_5)*((V157+V158)/2+cc_5*h_5))))</f>
        <v/>
      </c>
      <c r="V157" s="17" t="str">
        <f>IF(V$131&gt;T_5,"",IF($A157&gt;V$132,"",IF(T_5=V$131,100,EXP(-'Class 8'!V112*h_5)*((W157+W158)/2+cc_5*h_5))))</f>
        <v/>
      </c>
      <c r="W157" s="17" t="str">
        <f>IF(W$131&gt;T_5,"",IF($A157&gt;W$132,"",IF(T_5=W$131,100,EXP(-'Class 8'!W112*h_5)*((X157+X158)/2+cc_5*h_5))))</f>
        <v/>
      </c>
      <c r="X157" s="17" t="str">
        <f>IF(X$131&gt;T_5,"",IF($A157&gt;X$132,"",IF(T_5=X$131,100,EXP(-'Class 8'!X112*h_5)*((Y157+Y158)/2+cc_5*h_5))))</f>
        <v/>
      </c>
      <c r="Y157" s="17" t="str">
        <f>IF(Y$131&gt;T_5,"",IF($A157&gt;Y$132,"",IF(T_5=Y$131,100,EXP(-'Class 8'!Y112*h_5)*((Z157+Z158)/2+cc_5*h_5))))</f>
        <v/>
      </c>
      <c r="Z157" s="17">
        <f>IF(Z$131&gt;T_5,"",IF($A157&gt;Z$132,"",IF(T_5=Z$131,100,EXP(-'Class 8'!Z112*h_5)*((AA157+AA158)/2+cc_5*h_5))))</f>
        <v>117.41444431702007</v>
      </c>
      <c r="AA157" s="17">
        <f>IF(AA$131&gt;T_5,"",IF($A157&gt;AA$132,"",IF(T_5=AA$131,100,EXP(-'Class 8'!AA112*h_5)*((AB157+AB158)/2+cc_5*h_5))))</f>
        <v>114.54653745813813</v>
      </c>
      <c r="AB157" s="17">
        <f>IF(AB$131&gt;T_5,"",IF($A157&gt;AB$132,"",IF(T_5=AB$131,100,EXP(-'Class 8'!AB112*h_5)*((AC157+AC158)/2+cc_5*h_5))))</f>
        <v>111.96985614851266</v>
      </c>
      <c r="AC157" s="17">
        <f>IF(AC$131&gt;T_5,"",IF($A157&gt;AC$132,"",IF(T_5=AC$131,100,EXP(-'Class 8'!AC112*h_5)*((AD157+AD158)/2+cc_5*h_5))))</f>
        <v>109.65975818429396</v>
      </c>
      <c r="AD157" s="17">
        <f>IF(AD$131&gt;T_5,"",IF($A157&gt;AD$132,"",IF(T_5=AD$131,100,EXP(-'Class 8'!AD112*h_5)*((AE157+AE158)/2+cc_5*h_5))))</f>
        <v>107.59428482488886</v>
      </c>
      <c r="AE157" s="17">
        <f>IF(AE$131&gt;T_5,"",IF($A157&gt;AE$132,"",IF(T_5=AE$131,100,EXP(-'Class 8'!AE112*h_5)*((AF157+AF158)/2+cc_5*h_5))))</f>
        <v>105.77388459626766</v>
      </c>
      <c r="AF157" s="17">
        <f>IF(AF$131&gt;T_5,"",IF($A157&gt;AF$132,"",IF(T_5=AF$131,100,EXP(-'Class 8'!AF112*h_5)*((AG157+AG158)/2+cc_5*h_5))))</f>
        <v>104.20510915898844</v>
      </c>
      <c r="AG157" s="17">
        <f>IF(AG$131&gt;T_5,"",IF($A157&gt;AG$132,"",IF(T_5=AG$131,100,EXP(-'Class 8'!AG112*h_5)*((AH157+AH158)/2+cc_5*h_5))))</f>
        <v>102.87432560343284</v>
      </c>
      <c r="AH157" s="17">
        <f>IF(AH$131&gt;T_5,"",IF($A157&gt;AH$132,"",IF(T_5=AH$131,100,EXP(-'Class 8'!AH112*h_5)*((AI157+AI158)/2+cc_5*h_5))))</f>
        <v>101.76830078693321</v>
      </c>
      <c r="AI157" s="17">
        <f>IF(AI$131&gt;T_5,"",IF($A157&gt;AI$132,"",IF(T_5=AI$131,100,EXP(-'Class 8'!AI112*h_5)*((AJ157+AJ158)/2+cc_5*h_5))))</f>
        <v>100.87896079781594</v>
      </c>
      <c r="AJ157" s="17">
        <f>IF(AJ$131&gt;T_5,"",IF($A157&gt;AJ$132,"",IF(T_5=AJ$131,100,EXP(-'Class 8'!AJ112*h_5)*((AK157+AK158)/2+cc_5*h_5))))</f>
        <v>100.195472153862</v>
      </c>
      <c r="AK157" s="17">
        <f>IF(AK$131&gt;T_5,"",IF($A157&gt;AK$132,"",IF(T_5=AK$131,100,EXP(-'Class 8'!AK112*h_5)*((AL157+AL158)/2+cc_5*h_5))))</f>
        <v>99.708914772432919</v>
      </c>
      <c r="AL157" s="17">
        <f>IF(AL$131&gt;T_5,"",IF($A157&gt;AL$132,"",IF(T_5=AL$131,100,EXP(-'Class 8'!AL112*h_5)*((AM157+AM158)/2+cc_5*h_5))))</f>
        <v>99.413409537567659</v>
      </c>
      <c r="AM157" s="17">
        <f>IF(AM$131&gt;T_5,"",IF($A157&gt;AM$132,"",IF(T_5=AM$131,100,EXP(-'Class 8'!AM112*h_5)*((AN157+AN158)/2+cc_5*h_5))))</f>
        <v>99.299457643719364</v>
      </c>
      <c r="AN157" s="17">
        <f>IF(AN$131&gt;T_5,"",IF($A157&gt;AN$132,"",IF(T_5=AN$131,100,EXP(-'Class 8'!AN112*h_5)*((AO157+AO158)/2+cc_5*h_5))))</f>
        <v>99.363810995711987</v>
      </c>
      <c r="AO157" s="17">
        <f>IF(AO$131&gt;T_5,"",IF($A157&gt;AO$132,"",IF(T_5=AO$131,100,EXP(-'Class 8'!AO112*h_5)*((AP157+AP158)/2+cc_5*h_5))))</f>
        <v>99.599234335273877</v>
      </c>
      <c r="AP157" s="17">
        <f>IF(AP$131&gt;T_5,"",IF($A157&gt;AP$132,"",IF(T_5=AP$131,100,EXP(-'Class 8'!AP112*h_5)*(([2]BondPrice!AQ37+[2]BondPrice!AQ38)/2+cc_5*h_5))))</f>
        <v>100</v>
      </c>
    </row>
    <row r="158" spans="1:42" x14ac:dyDescent="0.2">
      <c r="A158" s="23">
        <f t="shared" si="96"/>
        <v>25</v>
      </c>
      <c r="B158" s="17" t="str">
        <f>IF(B$131&gt;T_5,"",IF($A158&gt;B$132,"",IF(T_5=B$131,100,EXP(-'Class 8'!B113*h_5)*((C158+C159)/2+cc_5*h_5))))</f>
        <v/>
      </c>
      <c r="C158" s="17" t="str">
        <f>IF(C$131&gt;T_5,"",IF($A158&gt;C$132,"",IF(T_5=C$131,100,EXP(-'Class 8'!C113*h_5)*((D158+D159)/2+cc_5*h_5))))</f>
        <v/>
      </c>
      <c r="D158" s="17" t="str">
        <f>IF(D$131&gt;T_5,"",IF($A158&gt;D$132,"",IF(T_5=D$131,100,EXP(-'Class 8'!D113*h_5)*((E158+E159)/2+cc_5*h_5))))</f>
        <v/>
      </c>
      <c r="E158" s="17" t="str">
        <f>IF(E$131&gt;T_5,"",IF($A158&gt;E$132,"",IF(T_5=E$131,100,EXP(-'Class 8'!E113*h_5)*((F158+F159)/2+cc_5*h_5))))</f>
        <v/>
      </c>
      <c r="F158" s="17" t="str">
        <f>IF(F$131&gt;T_5,"",IF($A158&gt;F$132,"",IF(T_5=F$131,100,EXP(-'Class 8'!F113*h_5)*((G158+G159)/2+cc_5*h_5))))</f>
        <v/>
      </c>
      <c r="G158" s="17" t="str">
        <f>IF(G$131&gt;T_5,"",IF($A158&gt;G$132,"",IF(T_5=G$131,100,EXP(-'Class 8'!G113*h_5)*((H158+H159)/2+cc_5*h_5))))</f>
        <v/>
      </c>
      <c r="H158" s="17" t="str">
        <f>IF(H$131&gt;T_5,"",IF($A158&gt;H$132,"",IF(T_5=H$131,100,EXP(-'Class 8'!H113*h_5)*((I158+I159)/2+cc_5*h_5))))</f>
        <v/>
      </c>
      <c r="I158" s="17" t="str">
        <f>IF(I$131&gt;T_5,"",IF($A158&gt;I$132,"",IF(T_5=I$131,100,EXP(-'Class 8'!I113*h_5)*((J158+J159)/2+cc_5*h_5))))</f>
        <v/>
      </c>
      <c r="J158" s="17" t="str">
        <f>IF(J$131&gt;T_5,"",IF($A158&gt;J$132,"",IF(T_5=J$131,100,EXP(-'Class 8'!J113*h_5)*((K158+K159)/2+cc_5*h_5))))</f>
        <v/>
      </c>
      <c r="K158" s="17" t="str">
        <f>IF(K$131&gt;T_5,"",IF($A158&gt;K$132,"",IF(T_5=K$131,100,EXP(-'Class 8'!K113*h_5)*((L158+L159)/2+cc_5*h_5))))</f>
        <v/>
      </c>
      <c r="L158" s="17" t="str">
        <f>IF(L$131&gt;T_5,"",IF($A158&gt;L$132,"",IF(T_5=L$131,100,EXP(-'Class 8'!L113*h_5)*((M158+M159)/2+cc_5*h_5))))</f>
        <v/>
      </c>
      <c r="M158" s="17" t="str">
        <f>IF(M$131&gt;T_5,"",IF($A158&gt;M$132,"",IF(T_5=M$131,100,EXP(-'Class 8'!M113*h_5)*((N158+N159)/2+cc_5*h_5))))</f>
        <v/>
      </c>
      <c r="N158" s="17" t="str">
        <f>IF(N$131&gt;T_5,"",IF($A158&gt;N$132,"",IF(T_5=N$131,100,EXP(-'Class 8'!N113*h_5)*((O158+O159)/2+cc_5*h_5))))</f>
        <v/>
      </c>
      <c r="O158" s="17" t="str">
        <f>IF(O$131&gt;T_5,"",IF($A158&gt;O$132,"",IF(T_5=O$131,100,EXP(-'Class 8'!O113*h_5)*((P158+P159)/2+cc_5*h_5))))</f>
        <v/>
      </c>
      <c r="P158" s="17" t="str">
        <f>IF(P$131&gt;T_5,"",IF($A158&gt;P$132,"",IF(T_5=P$131,100,EXP(-'Class 8'!P113*h_5)*((Q158+Q159)/2+cc_5*h_5))))</f>
        <v/>
      </c>
      <c r="Q158" s="17" t="str">
        <f>IF(Q$131&gt;T_5,"",IF($A158&gt;Q$132,"",IF(T_5=Q$131,100,EXP(-'Class 8'!Q113*h_5)*((R158+R159)/2+cc_5*h_5))))</f>
        <v/>
      </c>
      <c r="R158" s="17" t="str">
        <f>IF(R$131&gt;T_5,"",IF($A158&gt;R$132,"",IF(T_5=R$131,100,EXP(-'Class 8'!R113*h_5)*((S158+S159)/2+cc_5*h_5))))</f>
        <v/>
      </c>
      <c r="S158" s="17" t="str">
        <f>IF(S$131&gt;T_5,"",IF($A158&gt;S$132,"",IF(T_5=S$131,100,EXP(-'Class 8'!S113*h_5)*((T158+T159)/2+cc_5*h_5))))</f>
        <v/>
      </c>
      <c r="T158" s="17" t="str">
        <f>IF(T$131&gt;T_5,"",IF($A158&gt;T$132,"",IF(T_5=T$131,100,EXP(-'Class 8'!T113*h_5)*((U158+U159)/2+cc_5*h_5))))</f>
        <v/>
      </c>
      <c r="U158" s="17" t="str">
        <f>IF(U$131&gt;T_5,"",IF($A158&gt;U$132,"",IF(T_5=U$131,100,EXP(-'Class 8'!U113*h_5)*((V158+V159)/2+cc_5*h_5))))</f>
        <v/>
      </c>
      <c r="V158" s="17" t="str">
        <f>IF(V$131&gt;T_5,"",IF($A158&gt;V$132,"",IF(T_5=V$131,100,EXP(-'Class 8'!V113*h_5)*((W158+W159)/2+cc_5*h_5))))</f>
        <v/>
      </c>
      <c r="W158" s="17" t="str">
        <f>IF(W$131&gt;T_5,"",IF($A158&gt;W$132,"",IF(T_5=W$131,100,EXP(-'Class 8'!W113*h_5)*((X158+X159)/2+cc_5*h_5))))</f>
        <v/>
      </c>
      <c r="X158" s="17" t="str">
        <f>IF(X$131&gt;T_5,"",IF($A158&gt;X$132,"",IF(T_5=X$131,100,EXP(-'Class 8'!X113*h_5)*((Y158+Y159)/2+cc_5*h_5))))</f>
        <v/>
      </c>
      <c r="Y158" s="17" t="str">
        <f>IF(Y$131&gt;T_5,"",IF($A158&gt;Y$132,"",IF(T_5=Y$131,100,EXP(-'Class 8'!Y113*h_5)*((Z158+Z159)/2+cc_5*h_5))))</f>
        <v/>
      </c>
      <c r="Z158" s="17" t="str">
        <f>IF(Z$131&gt;T_5,"",IF($A158&gt;Z$132,"",IF(T_5=Z$131,100,EXP(-'Class 8'!Z113*h_5)*((AA158+AA159)/2+cc_5*h_5))))</f>
        <v/>
      </c>
      <c r="AA158" s="17">
        <f>IF(AA$131&gt;T_5,"",IF($A158&gt;AA$132,"",IF(T_5=AA$131,100,EXP(-'Class 8'!AA113*h_5)*((AB158+AB159)/2+cc_5*h_5))))</f>
        <v>117.95863358494826</v>
      </c>
      <c r="AB158" s="17">
        <f>IF(AB$131&gt;T_5,"",IF($A158&gt;AB$132,"",IF(T_5=AB$131,100,EXP(-'Class 8'!AB113*h_5)*((AC158+AC159)/2+cc_5*h_5))))</f>
        <v>115.07978357085817</v>
      </c>
      <c r="AC158" s="17">
        <f>IF(AC$131&gt;T_5,"",IF($A158&gt;AC$132,"",IF(T_5=AC$131,100,EXP(-'Class 8'!AC113*h_5)*((AD158+AD159)/2+cc_5*h_5))))</f>
        <v>112.48519069213637</v>
      </c>
      <c r="AD158" s="17">
        <f>IF(AD$131&gt;T_5,"",IF($A158&gt;AD$132,"",IF(T_5=AD$131,100,EXP(-'Class 8'!AD113*h_5)*((AE158+AE159)/2+cc_5*h_5))))</f>
        <v>110.1507394734099</v>
      </c>
      <c r="AE158" s="17">
        <f>IF(AE$131&gt;T_5,"",IF($A158&gt;AE$132,"",IF(T_5=AE$131,100,EXP(-'Class 8'!AE113*h_5)*((AF158+AF159)/2+cc_5*h_5))))</f>
        <v>108.07539140325606</v>
      </c>
      <c r="AF158" s="17">
        <f>IF(AF$131&gt;T_5,"",IF($A158&gt;AF$132,"",IF(T_5=AF$131,100,EXP(-'Class 8'!AF113*h_5)*((AG158+AG159)/2+cc_5*h_5))))</f>
        <v>106.26433394202631</v>
      </c>
      <c r="AG158" s="17">
        <f>IF(AG$131&gt;T_5,"",IF($A158&gt;AG$132,"",IF(T_5=AG$131,100,EXP(-'Class 8'!AG113*h_5)*((AH158+AH159)/2+cc_5*h_5))))</f>
        <v>104.70216490864333</v>
      </c>
      <c r="AH158" s="17">
        <f>IF(AH$131&gt;T_5,"",IF($A158&gt;AH$132,"",IF(T_5=AH$131,100,EXP(-'Class 8'!AH113*h_5)*((AI158+AI159)/2+cc_5*h_5))))</f>
        <v>103.37400263797046</v>
      </c>
      <c r="AI158" s="17">
        <f>IF(AI$131&gt;T_5,"",IF($A158&gt;AI$132,"",IF(T_5=AI$131,100,EXP(-'Class 8'!AI113*h_5)*((AJ158+AJ159)/2+cc_5*h_5))))</f>
        <v>102.270306569627</v>
      </c>
      <c r="AJ158" s="17">
        <f>IF(AJ$131&gt;T_5,"",IF($A158&gt;AJ$132,"",IF(T_5=AJ$131,100,EXP(-'Class 8'!AJ113*h_5)*((AK158+AK159)/2+cc_5*h_5))))</f>
        <v>101.37881326537861</v>
      </c>
      <c r="AK158" s="17">
        <f>IF(AK$131&gt;T_5,"",IF($A158&gt;AK$132,"",IF(T_5=AK$131,100,EXP(-'Class 8'!AK113*h_5)*((AL158+AL159)/2+cc_5*h_5))))</f>
        <v>100.68928228786541</v>
      </c>
      <c r="AL158" s="17">
        <f>IF(AL$131&gt;T_5,"",IF($A158&gt;AL$132,"",IF(T_5=AL$131,100,EXP(-'Class 8'!AL113*h_5)*((AM158+AM159)/2+cc_5*h_5))))</f>
        <v>100.19461330603853</v>
      </c>
      <c r="AM158" s="17">
        <f>IF(AM$131&gt;T_5,"",IF($A158&gt;AM$132,"",IF(T_5=AM$131,100,EXP(-'Class 8'!AM113*h_5)*((AN158+AN159)/2+cc_5*h_5))))</f>
        <v>99.884115904065098</v>
      </c>
      <c r="AN158" s="17">
        <f>IF(AN$131&gt;T_5,"",IF($A158&gt;AN$132,"",IF(T_5=AN$131,100,EXP(-'Class 8'!AN113*h_5)*((AO158+AO159)/2+cc_5*h_5))))</f>
        <v>99.75345403520808</v>
      </c>
      <c r="AO158" s="17">
        <f>IF(AO$131&gt;T_5,"",IF($A158&gt;AO$132,"",IF(T_5=AO$131,100,EXP(-'Class 8'!AO113*h_5)*((AP158+AP159)/2+cc_5*h_5))))</f>
        <v>99.794326376679848</v>
      </c>
      <c r="AP158" s="17">
        <f>IF(AP$131&gt;T_5,"",IF($A158&gt;AP$132,"",IF(T_5=AP$131,100,EXP(-'Class 8'!AP113*h_5)*(([2]BondPrice!AQ38+[2]BondPrice!AQ39)/2+cc_5*h_5))))</f>
        <v>100</v>
      </c>
    </row>
    <row r="159" spans="1:42" x14ac:dyDescent="0.2">
      <c r="A159" s="23">
        <f t="shared" si="96"/>
        <v>26</v>
      </c>
      <c r="B159" s="17" t="str">
        <f>IF(B$131&gt;T_5,"",IF($A159&gt;B$132,"",IF(T_5=B$131,100,EXP(-'Class 8'!B114*h_5)*((C159+C160)/2+cc_5*h_5))))</f>
        <v/>
      </c>
      <c r="C159" s="17" t="str">
        <f>IF(C$131&gt;T_5,"",IF($A159&gt;C$132,"",IF(T_5=C$131,100,EXP(-'Class 8'!C114*h_5)*((D159+D160)/2+cc_5*h_5))))</f>
        <v/>
      </c>
      <c r="D159" s="17" t="str">
        <f>IF(D$131&gt;T_5,"",IF($A159&gt;D$132,"",IF(T_5=D$131,100,EXP(-'Class 8'!D114*h_5)*((E159+E160)/2+cc_5*h_5))))</f>
        <v/>
      </c>
      <c r="E159" s="17" t="str">
        <f>IF(E$131&gt;T_5,"",IF($A159&gt;E$132,"",IF(T_5=E$131,100,EXP(-'Class 8'!E114*h_5)*((F159+F160)/2+cc_5*h_5))))</f>
        <v/>
      </c>
      <c r="F159" s="17" t="str">
        <f>IF(F$131&gt;T_5,"",IF($A159&gt;F$132,"",IF(T_5=F$131,100,EXP(-'Class 8'!F114*h_5)*((G159+G160)/2+cc_5*h_5))))</f>
        <v/>
      </c>
      <c r="G159" s="17" t="str">
        <f>IF(G$131&gt;T_5,"",IF($A159&gt;G$132,"",IF(T_5=G$131,100,EXP(-'Class 8'!G114*h_5)*((H159+H160)/2+cc_5*h_5))))</f>
        <v/>
      </c>
      <c r="H159" s="17" t="str">
        <f>IF(H$131&gt;T_5,"",IF($A159&gt;H$132,"",IF(T_5=H$131,100,EXP(-'Class 8'!H114*h_5)*((I159+I160)/2+cc_5*h_5))))</f>
        <v/>
      </c>
      <c r="I159" s="17" t="str">
        <f>IF(I$131&gt;T_5,"",IF($A159&gt;I$132,"",IF(T_5=I$131,100,EXP(-'Class 8'!I114*h_5)*((J159+J160)/2+cc_5*h_5))))</f>
        <v/>
      </c>
      <c r="J159" s="17" t="str">
        <f>IF(J$131&gt;T_5,"",IF($A159&gt;J$132,"",IF(T_5=J$131,100,EXP(-'Class 8'!J114*h_5)*((K159+K160)/2+cc_5*h_5))))</f>
        <v/>
      </c>
      <c r="K159" s="17" t="str">
        <f>IF(K$131&gt;T_5,"",IF($A159&gt;K$132,"",IF(T_5=K$131,100,EXP(-'Class 8'!K114*h_5)*((L159+L160)/2+cc_5*h_5))))</f>
        <v/>
      </c>
      <c r="L159" s="17" t="str">
        <f>IF(L$131&gt;T_5,"",IF($A159&gt;L$132,"",IF(T_5=L$131,100,EXP(-'Class 8'!L114*h_5)*((M159+M160)/2+cc_5*h_5))))</f>
        <v/>
      </c>
      <c r="M159" s="17" t="str">
        <f>IF(M$131&gt;T_5,"",IF($A159&gt;M$132,"",IF(T_5=M$131,100,EXP(-'Class 8'!M114*h_5)*((N159+N160)/2+cc_5*h_5))))</f>
        <v/>
      </c>
      <c r="N159" s="17" t="str">
        <f>IF(N$131&gt;T_5,"",IF($A159&gt;N$132,"",IF(T_5=N$131,100,EXP(-'Class 8'!N114*h_5)*((O159+O160)/2+cc_5*h_5))))</f>
        <v/>
      </c>
      <c r="O159" s="17" t="str">
        <f>IF(O$131&gt;T_5,"",IF($A159&gt;O$132,"",IF(T_5=O$131,100,EXP(-'Class 8'!O114*h_5)*((P159+P160)/2+cc_5*h_5))))</f>
        <v/>
      </c>
      <c r="P159" s="17" t="str">
        <f>IF(P$131&gt;T_5,"",IF($A159&gt;P$132,"",IF(T_5=P$131,100,EXP(-'Class 8'!P114*h_5)*((Q159+Q160)/2+cc_5*h_5))))</f>
        <v/>
      </c>
      <c r="Q159" s="17" t="str">
        <f>IF(Q$131&gt;T_5,"",IF($A159&gt;Q$132,"",IF(T_5=Q$131,100,EXP(-'Class 8'!Q114*h_5)*((R159+R160)/2+cc_5*h_5))))</f>
        <v/>
      </c>
      <c r="R159" s="17" t="str">
        <f>IF(R$131&gt;T_5,"",IF($A159&gt;R$132,"",IF(T_5=R$131,100,EXP(-'Class 8'!R114*h_5)*((S159+S160)/2+cc_5*h_5))))</f>
        <v/>
      </c>
      <c r="S159" s="17" t="str">
        <f>IF(S$131&gt;T_5,"",IF($A159&gt;S$132,"",IF(T_5=S$131,100,EXP(-'Class 8'!S114*h_5)*((T159+T160)/2+cc_5*h_5))))</f>
        <v/>
      </c>
      <c r="T159" s="17" t="str">
        <f>IF(T$131&gt;T_5,"",IF($A159&gt;T$132,"",IF(T_5=T$131,100,EXP(-'Class 8'!T114*h_5)*((U159+U160)/2+cc_5*h_5))))</f>
        <v/>
      </c>
      <c r="U159" s="17" t="str">
        <f>IF(U$131&gt;T_5,"",IF($A159&gt;U$132,"",IF(T_5=U$131,100,EXP(-'Class 8'!U114*h_5)*((V159+V160)/2+cc_5*h_5))))</f>
        <v/>
      </c>
      <c r="V159" s="17" t="str">
        <f>IF(V$131&gt;T_5,"",IF($A159&gt;V$132,"",IF(T_5=V$131,100,EXP(-'Class 8'!V114*h_5)*((W159+W160)/2+cc_5*h_5))))</f>
        <v/>
      </c>
      <c r="W159" s="17" t="str">
        <f>IF(W$131&gt;T_5,"",IF($A159&gt;W$132,"",IF(T_5=W$131,100,EXP(-'Class 8'!W114*h_5)*((X159+X160)/2+cc_5*h_5))))</f>
        <v/>
      </c>
      <c r="X159" s="17" t="str">
        <f>IF(X$131&gt;T_5,"",IF($A159&gt;X$132,"",IF(T_5=X$131,100,EXP(-'Class 8'!X114*h_5)*((Y159+Y160)/2+cc_5*h_5))))</f>
        <v/>
      </c>
      <c r="Y159" s="17" t="str">
        <f>IF(Y$131&gt;T_5,"",IF($A159&gt;Y$132,"",IF(T_5=Y$131,100,EXP(-'Class 8'!Y114*h_5)*((Z159+Z160)/2+cc_5*h_5))))</f>
        <v/>
      </c>
      <c r="Z159" s="17" t="str">
        <f>IF(Z$131&gt;T_5,"",IF($A159&gt;Z$132,"",IF(T_5=Z$131,100,EXP(-'Class 8'!Z114*h_5)*((AA159+AA160)/2+cc_5*h_5))))</f>
        <v/>
      </c>
      <c r="AA159" s="17" t="str">
        <f>IF(AA$131&gt;T_5,"",IF($A159&gt;AA$132,"",IF(T_5=AA$131,100,EXP(-'Class 8'!AA114*h_5)*((AB159+AB160)/2+cc_5*h_5))))</f>
        <v/>
      </c>
      <c r="AB159" s="17">
        <f>IF(AB$131&gt;T_5,"",IF($A159&gt;AB$132,"",IF(T_5=AB$131,100,EXP(-'Class 8'!AB114*h_5)*((AC159+AC160)/2+cc_5*h_5))))</f>
        <v>118.27608824601921</v>
      </c>
      <c r="AC159" s="17">
        <f>IF(AC$131&gt;T_5,"",IF($A159&gt;AC$132,"",IF(T_5=AC$131,100,EXP(-'Class 8'!AC114*h_5)*((AD159+AD160)/2+cc_5*h_5))))</f>
        <v>115.38342172688193</v>
      </c>
      <c r="AD159" s="17">
        <f>IF(AD$131&gt;T_5,"",IF($A159&gt;AD$132,"",IF(T_5=AD$131,100,EXP(-'Class 8'!AD114*h_5)*((AE159+AE160)/2+cc_5*h_5))))</f>
        <v>112.76793582750187</v>
      </c>
      <c r="AE159" s="17">
        <f>IF(AE$131&gt;T_5,"",IF($A159&gt;AE$132,"",IF(T_5=AE$131,100,EXP(-'Class 8'!AE114*h_5)*((AF159+AF160)/2+cc_5*h_5))))</f>
        <v>110.42697610615265</v>
      </c>
      <c r="AF159" s="17">
        <f>IF(AF$131&gt;T_5,"",IF($A159&gt;AF$132,"",IF(T_5=AF$131,100,EXP(-'Class 8'!AF114*h_5)*((AG159+AG160)/2+cc_5*h_5))))</f>
        <v>108.36425161182667</v>
      </c>
      <c r="AG159" s="17">
        <f>IF(AG$131&gt;T_5,"",IF($A159&gt;AG$132,"",IF(T_5=AG$131,100,EXP(-'Class 8'!AG114*h_5)*((AH159+AH160)/2+cc_5*h_5))))</f>
        <v>106.56248069917778</v>
      </c>
      <c r="AH159" s="17">
        <f>IF(AH$131&gt;T_5,"",IF($A159&gt;AH$132,"",IF(T_5=AH$131,100,EXP(-'Class 8'!AH114*h_5)*((AI159+AI160)/2+cc_5*h_5))))</f>
        <v>105.00503927807748</v>
      </c>
      <c r="AI159" s="17">
        <f>IF(AI$131&gt;T_5,"",IF($A159&gt;AI$132,"",IF(T_5=AI$131,100,EXP(-'Class 8'!AI114*h_5)*((AJ159+AJ160)/2+cc_5*h_5))))</f>
        <v>103.68084210153695</v>
      </c>
      <c r="AJ159" s="17">
        <f>IF(AJ$131&gt;T_5,"",IF($A159&gt;AJ$132,"",IF(T_5=AJ$131,100,EXP(-'Class 8'!AJ114*h_5)*((AK159+AK160)/2+cc_5*h_5))))</f>
        <v>102.57613002026619</v>
      </c>
      <c r="AK159" s="17">
        <f>IF(AK$131&gt;T_5,"",IF($A159&gt;AK$132,"",IF(T_5=AK$131,100,EXP(-'Class 8'!AK114*h_5)*((AL159+AL160)/2+cc_5*h_5))))</f>
        <v>101.67928906642207</v>
      </c>
      <c r="AL159" s="17">
        <f>IF(AL$131&gt;T_5,"",IF($A159&gt;AL$132,"",IF(T_5=AL$131,100,EXP(-'Class 8'!AL114*h_5)*((AM159+AM160)/2+cc_5*h_5))))</f>
        <v>100.98195587742055</v>
      </c>
      <c r="AM159" s="17">
        <f>IF(AM$131&gt;T_5,"",IF($A159&gt;AM$132,"",IF(T_5=AM$131,100,EXP(-'Class 8'!AM114*h_5)*((AN159+AN160)/2+cc_5*h_5))))</f>
        <v>100.47221653247105</v>
      </c>
      <c r="AN159" s="17">
        <f>IF(AN$131&gt;T_5,"",IF($A159&gt;AN$132,"",IF(T_5=AN$131,100,EXP(-'Class 8'!AN114*h_5)*((AO159+AO160)/2+cc_5*h_5))))</f>
        <v>100.14462501225715</v>
      </c>
      <c r="AO159" s="17">
        <f>IF(AO$131&gt;T_5,"",IF($A159&gt;AO$132,"",IF(T_5=AO$131,100,EXP(-'Class 8'!AO114*h_5)*((AP159+AP160)/2+cc_5*h_5))))</f>
        <v>99.989800558620075</v>
      </c>
      <c r="AP159" s="17">
        <f>IF(AP$131&gt;T_5,"",IF($A159&gt;AP$132,"",IF(T_5=AP$131,100,EXP(-'Class 8'!AP114*h_5)*(([2]BondPrice!AQ39+[2]BondPrice!AQ40)/2+cc_5*h_5))))</f>
        <v>100</v>
      </c>
    </row>
    <row r="160" spans="1:42" x14ac:dyDescent="0.2">
      <c r="A160" s="23">
        <f t="shared" si="96"/>
        <v>27</v>
      </c>
      <c r="B160" s="17" t="str">
        <f>IF(B$131&gt;T_5,"",IF($A160&gt;B$132,"",IF(T_5=B$131,100,EXP(-'Class 8'!B115*h_5)*((C160+C161)/2+cc_5*h_5))))</f>
        <v/>
      </c>
      <c r="C160" s="17" t="str">
        <f>IF(C$131&gt;T_5,"",IF($A160&gt;C$132,"",IF(T_5=C$131,100,EXP(-'Class 8'!C115*h_5)*((D160+D161)/2+cc_5*h_5))))</f>
        <v/>
      </c>
      <c r="D160" s="17" t="str">
        <f>IF(D$131&gt;T_5,"",IF($A160&gt;D$132,"",IF(T_5=D$131,100,EXP(-'Class 8'!D115*h_5)*((E160+E161)/2+cc_5*h_5))))</f>
        <v/>
      </c>
      <c r="E160" s="17" t="str">
        <f>IF(E$131&gt;T_5,"",IF($A160&gt;E$132,"",IF(T_5=E$131,100,EXP(-'Class 8'!E115*h_5)*((F160+F161)/2+cc_5*h_5))))</f>
        <v/>
      </c>
      <c r="F160" s="17" t="str">
        <f>IF(F$131&gt;T_5,"",IF($A160&gt;F$132,"",IF(T_5=F$131,100,EXP(-'Class 8'!F115*h_5)*((G160+G161)/2+cc_5*h_5))))</f>
        <v/>
      </c>
      <c r="G160" s="17" t="str">
        <f>IF(G$131&gt;T_5,"",IF($A160&gt;G$132,"",IF(T_5=G$131,100,EXP(-'Class 8'!G115*h_5)*((H160+H161)/2+cc_5*h_5))))</f>
        <v/>
      </c>
      <c r="H160" s="17" t="str">
        <f>IF(H$131&gt;T_5,"",IF($A160&gt;H$132,"",IF(T_5=H$131,100,EXP(-'Class 8'!H115*h_5)*((I160+I161)/2+cc_5*h_5))))</f>
        <v/>
      </c>
      <c r="I160" s="17" t="str">
        <f>IF(I$131&gt;T_5,"",IF($A160&gt;I$132,"",IF(T_5=I$131,100,EXP(-'Class 8'!I115*h_5)*((J160+J161)/2+cc_5*h_5))))</f>
        <v/>
      </c>
      <c r="J160" s="17" t="str">
        <f>IF(J$131&gt;T_5,"",IF($A160&gt;J$132,"",IF(T_5=J$131,100,EXP(-'Class 8'!J115*h_5)*((K160+K161)/2+cc_5*h_5))))</f>
        <v/>
      </c>
      <c r="K160" s="17" t="str">
        <f>IF(K$131&gt;T_5,"",IF($A160&gt;K$132,"",IF(T_5=K$131,100,EXP(-'Class 8'!K115*h_5)*((L160+L161)/2+cc_5*h_5))))</f>
        <v/>
      </c>
      <c r="L160" s="17" t="str">
        <f>IF(L$131&gt;T_5,"",IF($A160&gt;L$132,"",IF(T_5=L$131,100,EXP(-'Class 8'!L115*h_5)*((M160+M161)/2+cc_5*h_5))))</f>
        <v/>
      </c>
      <c r="M160" s="17" t="str">
        <f>IF(M$131&gt;T_5,"",IF($A160&gt;M$132,"",IF(T_5=M$131,100,EXP(-'Class 8'!M115*h_5)*((N160+N161)/2+cc_5*h_5))))</f>
        <v/>
      </c>
      <c r="N160" s="17" t="str">
        <f>IF(N$131&gt;T_5,"",IF($A160&gt;N$132,"",IF(T_5=N$131,100,EXP(-'Class 8'!N115*h_5)*((O160+O161)/2+cc_5*h_5))))</f>
        <v/>
      </c>
      <c r="O160" s="17" t="str">
        <f>IF(O$131&gt;T_5,"",IF($A160&gt;O$132,"",IF(T_5=O$131,100,EXP(-'Class 8'!O115*h_5)*((P160+P161)/2+cc_5*h_5))))</f>
        <v/>
      </c>
      <c r="P160" s="17" t="str">
        <f>IF(P$131&gt;T_5,"",IF($A160&gt;P$132,"",IF(T_5=P$131,100,EXP(-'Class 8'!P115*h_5)*((Q160+Q161)/2+cc_5*h_5))))</f>
        <v/>
      </c>
      <c r="Q160" s="17" t="str">
        <f>IF(Q$131&gt;T_5,"",IF($A160&gt;Q$132,"",IF(T_5=Q$131,100,EXP(-'Class 8'!Q115*h_5)*((R160+R161)/2+cc_5*h_5))))</f>
        <v/>
      </c>
      <c r="R160" s="17" t="str">
        <f>IF(R$131&gt;T_5,"",IF($A160&gt;R$132,"",IF(T_5=R$131,100,EXP(-'Class 8'!R115*h_5)*((S160+S161)/2+cc_5*h_5))))</f>
        <v/>
      </c>
      <c r="S160" s="17" t="str">
        <f>IF(S$131&gt;T_5,"",IF($A160&gt;S$132,"",IF(T_5=S$131,100,EXP(-'Class 8'!S115*h_5)*((T160+T161)/2+cc_5*h_5))))</f>
        <v/>
      </c>
      <c r="T160" s="17" t="str">
        <f>IF(T$131&gt;T_5,"",IF($A160&gt;T$132,"",IF(T_5=T$131,100,EXP(-'Class 8'!T115*h_5)*((U160+U161)/2+cc_5*h_5))))</f>
        <v/>
      </c>
      <c r="U160" s="17" t="str">
        <f>IF(U$131&gt;T_5,"",IF($A160&gt;U$132,"",IF(T_5=U$131,100,EXP(-'Class 8'!U115*h_5)*((V160+V161)/2+cc_5*h_5))))</f>
        <v/>
      </c>
      <c r="V160" s="17" t="str">
        <f>IF(V$131&gt;T_5,"",IF($A160&gt;V$132,"",IF(T_5=V$131,100,EXP(-'Class 8'!V115*h_5)*((W160+W161)/2+cc_5*h_5))))</f>
        <v/>
      </c>
      <c r="W160" s="17" t="str">
        <f>IF(W$131&gt;T_5,"",IF($A160&gt;W$132,"",IF(T_5=W$131,100,EXP(-'Class 8'!W115*h_5)*((X160+X161)/2+cc_5*h_5))))</f>
        <v/>
      </c>
      <c r="X160" s="17" t="str">
        <f>IF(X$131&gt;T_5,"",IF($A160&gt;X$132,"",IF(T_5=X$131,100,EXP(-'Class 8'!X115*h_5)*((Y160+Y161)/2+cc_5*h_5))))</f>
        <v/>
      </c>
      <c r="Y160" s="17" t="str">
        <f>IF(Y$131&gt;T_5,"",IF($A160&gt;Y$132,"",IF(T_5=Y$131,100,EXP(-'Class 8'!Y115*h_5)*((Z160+Z161)/2+cc_5*h_5))))</f>
        <v/>
      </c>
      <c r="Z160" s="17" t="str">
        <f>IF(Z$131&gt;T_5,"",IF($A160&gt;Z$132,"",IF(T_5=Z$131,100,EXP(-'Class 8'!Z115*h_5)*((AA160+AA161)/2+cc_5*h_5))))</f>
        <v/>
      </c>
      <c r="AA160" s="17" t="str">
        <f>IF(AA$131&gt;T_5,"",IF($A160&gt;AA$132,"",IF(T_5=AA$131,100,EXP(-'Class 8'!AA115*h_5)*((AB160+AB161)/2+cc_5*h_5))))</f>
        <v/>
      </c>
      <c r="AB160" s="17" t="str">
        <f>IF(AB$131&gt;T_5,"",IF($A160&gt;AB$132,"",IF(T_5=AB$131,100,EXP(-'Class 8'!AB115*h_5)*((AC160+AC161)/2+cc_5*h_5))))</f>
        <v/>
      </c>
      <c r="AC160" s="17">
        <f>IF(AC$131&gt;T_5,"",IF($A160&gt;AC$132,"",IF(T_5=AC$131,100,EXP(-'Class 8'!AC115*h_5)*((AD160+AD161)/2+cc_5*h_5))))</f>
        <v>118.35632697499791</v>
      </c>
      <c r="AD160" s="17">
        <f>IF(AD$131&gt;T_5,"",IF($A160&gt;AD$132,"",IF(T_5=AD$131,100,EXP(-'Class 8'!AD115*h_5)*((AE160+AE161)/2+cc_5*h_5))))</f>
        <v>115.44731711824171</v>
      </c>
      <c r="AE160" s="17">
        <f>IF(AE$131&gt;T_5,"",IF($A160&gt;AE$132,"",IF(T_5=AE$131,100,EXP(-'Class 8'!AE115*h_5)*((AF160+AF161)/2+cc_5*h_5))))</f>
        <v>112.82972833704143</v>
      </c>
      <c r="AF160" s="17">
        <f>IF(AF$131&gt;T_5,"",IF($A160&gt;AF$132,"",IF(T_5=AF$131,100,EXP(-'Class 8'!AF115*h_5)*((AG160+AG161)/2+cc_5*h_5))))</f>
        <v>110.505666311311</v>
      </c>
      <c r="AG160" s="17">
        <f>IF(AG$131&gt;T_5,"",IF($A160&gt;AG$132,"",IF(T_5=AG$131,100,EXP(-'Class 8'!AG115*h_5)*((AH160+AH161)/2+cc_5*h_5))))</f>
        <v>108.45585000721618</v>
      </c>
      <c r="AH160" s="17">
        <f>IF(AH$131&gt;T_5,"",IF($A160&gt;AH$132,"",IF(T_5=AH$131,100,EXP(-'Class 8'!AH115*h_5)*((AI160+AI161)/2+cc_5*h_5))))</f>
        <v>106.66181043995478</v>
      </c>
      <c r="AI160" s="17">
        <f>IF(AI$131&gt;T_5,"",IF($A160&gt;AI$132,"",IF(T_5=AI$131,100,EXP(-'Class 8'!AI115*h_5)*((AJ160+AJ161)/2+cc_5*h_5))))</f>
        <v>105.11083206311979</v>
      </c>
      <c r="AJ160" s="17">
        <f>IF(AJ$131&gt;T_5,"",IF($A160&gt;AJ$132,"",IF(T_5=AJ$131,100,EXP(-'Class 8'!AJ115*h_5)*((AK160+AK161)/2+cc_5*h_5))))</f>
        <v>103.78758747541805</v>
      </c>
      <c r="AK160" s="17">
        <f>IF(AK$131&gt;T_5,"",IF($A160&gt;AK$132,"",IF(T_5=AK$131,100,EXP(-'Class 8'!AK115*h_5)*((AL160+AL161)/2+cc_5*h_5))))</f>
        <v>102.67902988418651</v>
      </c>
      <c r="AL160" s="17">
        <f>IF(AL$131&gt;T_5,"",IF($A160&gt;AL$132,"",IF(T_5=AL$131,100,EXP(-'Class 8'!AL115*h_5)*((AM160+AM161)/2+cc_5*h_5))))</f>
        <v>101.77548549124187</v>
      </c>
      <c r="AM160" s="17">
        <f>IF(AM$131&gt;T_5,"",IF($A160&gt;AM$132,"",IF(T_5=AM$131,100,EXP(-'Class 8'!AM115*h_5)*((AN160+AN161)/2+cc_5*h_5))))</f>
        <v>101.06377979701293</v>
      </c>
      <c r="AN160" s="17">
        <f>IF(AN$131&gt;T_5,"",IF($A160&gt;AN$132,"",IF(T_5=AN$131,100,EXP(-'Class 8'!AN115*h_5)*((AO160+AO161)/2+cc_5*h_5))))</f>
        <v>100.53732991847956</v>
      </c>
      <c r="AO160" s="17">
        <f>IF(AO$131&gt;T_5,"",IF($A160&gt;AO$132,"",IF(T_5=AO$131,100,EXP(-'Class 8'!AO115*h_5)*((AP160+AP161)/2+cc_5*h_5))))</f>
        <v>100.18565762962015</v>
      </c>
      <c r="AP160" s="17">
        <f>IF(AP$131&gt;T_5,"",IF($A160&gt;AP$132,"",IF(T_5=AP$131,100,EXP(-'Class 8'!AP115*h_5)*(([2]BondPrice!AQ40+[2]BondPrice!AQ41)/2+cc_5*h_5))))</f>
        <v>100</v>
      </c>
    </row>
    <row r="161" spans="1:42" x14ac:dyDescent="0.2">
      <c r="A161" s="23">
        <f t="shared" si="96"/>
        <v>28</v>
      </c>
      <c r="B161" s="17" t="str">
        <f>IF(B$131&gt;T_5,"",IF($A161&gt;B$132,"",IF(T_5=B$131,100,EXP(-'Class 8'!B116*h_5)*((C161+C162)/2+cc_5*h_5))))</f>
        <v/>
      </c>
      <c r="C161" s="17" t="str">
        <f>IF(C$131&gt;T_5,"",IF($A161&gt;C$132,"",IF(T_5=C$131,100,EXP(-'Class 8'!C116*h_5)*((D161+D162)/2+cc_5*h_5))))</f>
        <v/>
      </c>
      <c r="D161" s="17" t="str">
        <f>IF(D$131&gt;T_5,"",IF($A161&gt;D$132,"",IF(T_5=D$131,100,EXP(-'Class 8'!D116*h_5)*((E161+E162)/2+cc_5*h_5))))</f>
        <v/>
      </c>
      <c r="E161" s="17" t="str">
        <f>IF(E$131&gt;T_5,"",IF($A161&gt;E$132,"",IF(T_5=E$131,100,EXP(-'Class 8'!E116*h_5)*((F161+F162)/2+cc_5*h_5))))</f>
        <v/>
      </c>
      <c r="F161" s="17" t="str">
        <f>IF(F$131&gt;T_5,"",IF($A161&gt;F$132,"",IF(T_5=F$131,100,EXP(-'Class 8'!F116*h_5)*((G161+G162)/2+cc_5*h_5))))</f>
        <v/>
      </c>
      <c r="G161" s="17" t="str">
        <f>IF(G$131&gt;T_5,"",IF($A161&gt;G$132,"",IF(T_5=G$131,100,EXP(-'Class 8'!G116*h_5)*((H161+H162)/2+cc_5*h_5))))</f>
        <v/>
      </c>
      <c r="H161" s="17" t="str">
        <f>IF(H$131&gt;T_5,"",IF($A161&gt;H$132,"",IF(T_5=H$131,100,EXP(-'Class 8'!H116*h_5)*((I161+I162)/2+cc_5*h_5))))</f>
        <v/>
      </c>
      <c r="I161" s="17" t="str">
        <f>IF(I$131&gt;T_5,"",IF($A161&gt;I$132,"",IF(T_5=I$131,100,EXP(-'Class 8'!I116*h_5)*((J161+J162)/2+cc_5*h_5))))</f>
        <v/>
      </c>
      <c r="J161" s="17" t="str">
        <f>IF(J$131&gt;T_5,"",IF($A161&gt;J$132,"",IF(T_5=J$131,100,EXP(-'Class 8'!J116*h_5)*((K161+K162)/2+cc_5*h_5))))</f>
        <v/>
      </c>
      <c r="K161" s="17" t="str">
        <f>IF(K$131&gt;T_5,"",IF($A161&gt;K$132,"",IF(T_5=K$131,100,EXP(-'Class 8'!K116*h_5)*((L161+L162)/2+cc_5*h_5))))</f>
        <v/>
      </c>
      <c r="L161" s="17" t="str">
        <f>IF(L$131&gt;T_5,"",IF($A161&gt;L$132,"",IF(T_5=L$131,100,EXP(-'Class 8'!L116*h_5)*((M161+M162)/2+cc_5*h_5))))</f>
        <v/>
      </c>
      <c r="M161" s="17" t="str">
        <f>IF(M$131&gt;T_5,"",IF($A161&gt;M$132,"",IF(T_5=M$131,100,EXP(-'Class 8'!M116*h_5)*((N161+N162)/2+cc_5*h_5))))</f>
        <v/>
      </c>
      <c r="N161" s="17" t="str">
        <f>IF(N$131&gt;T_5,"",IF($A161&gt;N$132,"",IF(T_5=N$131,100,EXP(-'Class 8'!N116*h_5)*((O161+O162)/2+cc_5*h_5))))</f>
        <v/>
      </c>
      <c r="O161" s="17" t="str">
        <f>IF(O$131&gt;T_5,"",IF($A161&gt;O$132,"",IF(T_5=O$131,100,EXP(-'Class 8'!O116*h_5)*((P161+P162)/2+cc_5*h_5))))</f>
        <v/>
      </c>
      <c r="P161" s="17" t="str">
        <f>IF(P$131&gt;T_5,"",IF($A161&gt;P$132,"",IF(T_5=P$131,100,EXP(-'Class 8'!P116*h_5)*((Q161+Q162)/2+cc_5*h_5))))</f>
        <v/>
      </c>
      <c r="Q161" s="17" t="str">
        <f>IF(Q$131&gt;T_5,"",IF($A161&gt;Q$132,"",IF(T_5=Q$131,100,EXP(-'Class 8'!Q116*h_5)*((R161+R162)/2+cc_5*h_5))))</f>
        <v/>
      </c>
      <c r="R161" s="17" t="str">
        <f>IF(R$131&gt;T_5,"",IF($A161&gt;R$132,"",IF(T_5=R$131,100,EXP(-'Class 8'!R116*h_5)*((S161+S162)/2+cc_5*h_5))))</f>
        <v/>
      </c>
      <c r="S161" s="17" t="str">
        <f>IF(S$131&gt;T_5,"",IF($A161&gt;S$132,"",IF(T_5=S$131,100,EXP(-'Class 8'!S116*h_5)*((T161+T162)/2+cc_5*h_5))))</f>
        <v/>
      </c>
      <c r="T161" s="17" t="str">
        <f>IF(T$131&gt;T_5,"",IF($A161&gt;T$132,"",IF(T_5=T$131,100,EXP(-'Class 8'!T116*h_5)*((U161+U162)/2+cc_5*h_5))))</f>
        <v/>
      </c>
      <c r="U161" s="17" t="str">
        <f>IF(U$131&gt;T_5,"",IF($A161&gt;U$132,"",IF(T_5=U$131,100,EXP(-'Class 8'!U116*h_5)*((V161+V162)/2+cc_5*h_5))))</f>
        <v/>
      </c>
      <c r="V161" s="17" t="str">
        <f>IF(V$131&gt;T_5,"",IF($A161&gt;V$132,"",IF(T_5=V$131,100,EXP(-'Class 8'!V116*h_5)*((W161+W162)/2+cc_5*h_5))))</f>
        <v/>
      </c>
      <c r="W161" s="17" t="str">
        <f>IF(W$131&gt;T_5,"",IF($A161&gt;W$132,"",IF(T_5=W$131,100,EXP(-'Class 8'!W116*h_5)*((X161+X162)/2+cc_5*h_5))))</f>
        <v/>
      </c>
      <c r="X161" s="17" t="str">
        <f>IF(X$131&gt;T_5,"",IF($A161&gt;X$132,"",IF(T_5=X$131,100,EXP(-'Class 8'!X116*h_5)*((Y161+Y162)/2+cc_5*h_5))))</f>
        <v/>
      </c>
      <c r="Y161" s="17" t="str">
        <f>IF(Y$131&gt;T_5,"",IF($A161&gt;Y$132,"",IF(T_5=Y$131,100,EXP(-'Class 8'!Y116*h_5)*((Z161+Z162)/2+cc_5*h_5))))</f>
        <v/>
      </c>
      <c r="Z161" s="17" t="str">
        <f>IF(Z$131&gt;T_5,"",IF($A161&gt;Z$132,"",IF(T_5=Z$131,100,EXP(-'Class 8'!Z116*h_5)*((AA161+AA162)/2+cc_5*h_5))))</f>
        <v/>
      </c>
      <c r="AA161" s="17" t="str">
        <f>IF(AA$131&gt;T_5,"",IF($A161&gt;AA$132,"",IF(T_5=AA$131,100,EXP(-'Class 8'!AA116*h_5)*((AB161+AB162)/2+cc_5*h_5))))</f>
        <v/>
      </c>
      <c r="AB161" s="17" t="str">
        <f>IF(AB$131&gt;T_5,"",IF($A161&gt;AB$132,"",IF(T_5=AB$131,100,EXP(-'Class 8'!AB116*h_5)*((AC161+AC162)/2+cc_5*h_5))))</f>
        <v/>
      </c>
      <c r="AC161" s="17" t="str">
        <f>IF(AC$131&gt;T_5,"",IF($A161&gt;AC$132,"",IF(T_5=AC$131,100,EXP(-'Class 8'!AC116*h_5)*((AD161+AD162)/2+cc_5*h_5))))</f>
        <v/>
      </c>
      <c r="AD161" s="17">
        <f>IF(AD$131&gt;T_5,"",IF($A161&gt;AD$132,"",IF(T_5=AD$131,100,EXP(-'Class 8'!AD116*h_5)*((AE161+AE162)/2+cc_5*h_5))))</f>
        <v>118.19036086807053</v>
      </c>
      <c r="AE161" s="17">
        <f>IF(AE$131&gt;T_5,"",IF($A161&gt;AE$132,"",IF(T_5=AE$131,100,EXP(-'Class 8'!AE116*h_5)*((AF161+AF162)/2+cc_5*h_5))))</f>
        <v>115.28476143703138</v>
      </c>
      <c r="AF161" s="17">
        <f>IF(AF$131&gt;T_5,"",IF($A161&gt;AF$132,"",IF(T_5=AF$131,100,EXP(-'Class 8'!AF116*h_5)*((AG161+AG162)/2+cc_5*h_5))))</f>
        <v>112.6893980742822</v>
      </c>
      <c r="AG161" s="17">
        <f>IF(AG$131&gt;T_5,"",IF($A161&gt;AG$132,"",IF(T_5=AG$131,100,EXP(-'Class 8'!AG116*h_5)*((AH161+AH162)/2+cc_5*h_5))))</f>
        <v>110.38286011746847</v>
      </c>
      <c r="AH161" s="17">
        <f>IF(AH$131&gt;T_5,"",IF($A161&gt;AH$132,"",IF(T_5=AH$131,100,EXP(-'Class 8'!AH116*h_5)*((AI161+AI162)/2+cc_5*h_5))))</f>
        <v>108.34472216329179</v>
      </c>
      <c r="AI161" s="17">
        <f>IF(AI$131&gt;T_5,"",IF($A161&gt;AI$132,"",IF(T_5=AI$131,100,EXP(-'Class 8'!AI116*h_5)*((AJ161+AJ162)/2+cc_5*h_5))))</f>
        <v>106.56054477433288</v>
      </c>
      <c r="AJ161" s="17">
        <f>IF(AJ$131&gt;T_5,"",IF($A161&gt;AJ$132,"",IF(T_5=AJ$131,100,EXP(-'Class 8'!AJ116*h_5)*((AK161+AK162)/2+cc_5*h_5))))</f>
        <v>105.01335263710311</v>
      </c>
      <c r="AK161" s="17">
        <f>IF(AK$131&gt;T_5,"",IF($A161&gt;AK$132,"",IF(T_5=AK$131,100,EXP(-'Class 8'!AK116*h_5)*((AL161+AL162)/2+cc_5*h_5))))</f>
        <v>103.68860044910866</v>
      </c>
      <c r="AL161" s="17">
        <f>IF(AL$131&gt;T_5,"",IF($A161&gt;AL$132,"",IF(T_5=AL$131,100,EXP(-'Class 8'!AL116*h_5)*((AM161+AM162)/2+cc_5*h_5))))</f>
        <v>102.57525076610321</v>
      </c>
      <c r="AM161" s="17">
        <f>IF(AM$131&gt;T_5,"",IF($A161&gt;AM$132,"",IF(T_5=AM$131,100,EXP(-'Class 8'!AM116*h_5)*((AN161+AN162)/2+cc_5*h_5))))</f>
        <v>101.65882608510137</v>
      </c>
      <c r="AN161" s="17">
        <f>IF(AN$131&gt;T_5,"",IF($A161&gt;AN$132,"",IF(T_5=AN$131,100,EXP(-'Class 8'!AN116*h_5)*((AO161+AO162)/2+cc_5*h_5))))</f>
        <v>100.93157476899111</v>
      </c>
      <c r="AO161" s="17">
        <f>IF(AO$131&gt;T_5,"",IF($A161&gt;AO$132,"",IF(T_5=AO$131,100,EXP(-'Class 8'!AO116*h_5)*((AP161+AP162)/2+cc_5*h_5))))</f>
        <v>100.38189833967188</v>
      </c>
      <c r="AP161" s="17">
        <f>IF(AP$131&gt;T_5,"",IF($A161&gt;AP$132,"",IF(T_5=AP$131,100,EXP(-'Class 8'!AP116*h_5)*(([2]BondPrice!AQ41+[2]BondPrice!AQ42)/2+cc_5*h_5))))</f>
        <v>100</v>
      </c>
    </row>
    <row r="162" spans="1:42" x14ac:dyDescent="0.2">
      <c r="A162" s="23">
        <f t="shared" si="96"/>
        <v>29</v>
      </c>
      <c r="B162" s="17" t="str">
        <f>IF(B$131&gt;T_5,"",IF($A162&gt;B$132,"",IF(T_5=B$131,100,EXP(-'Class 8'!B117*h_5)*((C162+C163)/2+cc_5*h_5))))</f>
        <v/>
      </c>
      <c r="C162" s="17" t="str">
        <f>IF(C$131&gt;T_5,"",IF($A162&gt;C$132,"",IF(T_5=C$131,100,EXP(-'Class 8'!C117*h_5)*((D162+D163)/2+cc_5*h_5))))</f>
        <v/>
      </c>
      <c r="D162" s="17" t="str">
        <f>IF(D$131&gt;T_5,"",IF($A162&gt;D$132,"",IF(T_5=D$131,100,EXP(-'Class 8'!D117*h_5)*((E162+E163)/2+cc_5*h_5))))</f>
        <v/>
      </c>
      <c r="E162" s="17" t="str">
        <f>IF(E$131&gt;T_5,"",IF($A162&gt;E$132,"",IF(T_5=E$131,100,EXP(-'Class 8'!E117*h_5)*((F162+F163)/2+cc_5*h_5))))</f>
        <v/>
      </c>
      <c r="F162" s="17" t="str">
        <f>IF(F$131&gt;T_5,"",IF($A162&gt;F$132,"",IF(T_5=F$131,100,EXP(-'Class 8'!F117*h_5)*((G162+G163)/2+cc_5*h_5))))</f>
        <v/>
      </c>
      <c r="G162" s="17" t="str">
        <f>IF(G$131&gt;T_5,"",IF($A162&gt;G$132,"",IF(T_5=G$131,100,EXP(-'Class 8'!G117*h_5)*((H162+H163)/2+cc_5*h_5))))</f>
        <v/>
      </c>
      <c r="H162" s="17" t="str">
        <f>IF(H$131&gt;T_5,"",IF($A162&gt;H$132,"",IF(T_5=H$131,100,EXP(-'Class 8'!H117*h_5)*((I162+I163)/2+cc_5*h_5))))</f>
        <v/>
      </c>
      <c r="I162" s="17" t="str">
        <f>IF(I$131&gt;T_5,"",IF($A162&gt;I$132,"",IF(T_5=I$131,100,EXP(-'Class 8'!I117*h_5)*((J162+J163)/2+cc_5*h_5))))</f>
        <v/>
      </c>
      <c r="J162" s="17" t="str">
        <f>IF(J$131&gt;T_5,"",IF($A162&gt;J$132,"",IF(T_5=J$131,100,EXP(-'Class 8'!J117*h_5)*((K162+K163)/2+cc_5*h_5))))</f>
        <v/>
      </c>
      <c r="K162" s="17" t="str">
        <f>IF(K$131&gt;T_5,"",IF($A162&gt;K$132,"",IF(T_5=K$131,100,EXP(-'Class 8'!K117*h_5)*((L162+L163)/2+cc_5*h_5))))</f>
        <v/>
      </c>
      <c r="L162" s="17" t="str">
        <f>IF(L$131&gt;T_5,"",IF($A162&gt;L$132,"",IF(T_5=L$131,100,EXP(-'Class 8'!L117*h_5)*((M162+M163)/2+cc_5*h_5))))</f>
        <v/>
      </c>
      <c r="M162" s="17" t="str">
        <f>IF(M$131&gt;T_5,"",IF($A162&gt;M$132,"",IF(T_5=M$131,100,EXP(-'Class 8'!M117*h_5)*((N162+N163)/2+cc_5*h_5))))</f>
        <v/>
      </c>
      <c r="N162" s="17" t="str">
        <f>IF(N$131&gt;T_5,"",IF($A162&gt;N$132,"",IF(T_5=N$131,100,EXP(-'Class 8'!N117*h_5)*((O162+O163)/2+cc_5*h_5))))</f>
        <v/>
      </c>
      <c r="O162" s="17" t="str">
        <f>IF(O$131&gt;T_5,"",IF($A162&gt;O$132,"",IF(T_5=O$131,100,EXP(-'Class 8'!O117*h_5)*((P162+P163)/2+cc_5*h_5))))</f>
        <v/>
      </c>
      <c r="P162" s="17" t="str">
        <f>IF(P$131&gt;T_5,"",IF($A162&gt;P$132,"",IF(T_5=P$131,100,EXP(-'Class 8'!P117*h_5)*((Q162+Q163)/2+cc_5*h_5))))</f>
        <v/>
      </c>
      <c r="Q162" s="17" t="str">
        <f>IF(Q$131&gt;T_5,"",IF($A162&gt;Q$132,"",IF(T_5=Q$131,100,EXP(-'Class 8'!Q117*h_5)*((R162+R163)/2+cc_5*h_5))))</f>
        <v/>
      </c>
      <c r="R162" s="17" t="str">
        <f>IF(R$131&gt;T_5,"",IF($A162&gt;R$132,"",IF(T_5=R$131,100,EXP(-'Class 8'!R117*h_5)*((S162+S163)/2+cc_5*h_5))))</f>
        <v/>
      </c>
      <c r="S162" s="17" t="str">
        <f>IF(S$131&gt;T_5,"",IF($A162&gt;S$132,"",IF(T_5=S$131,100,EXP(-'Class 8'!S117*h_5)*((T162+T163)/2+cc_5*h_5))))</f>
        <v/>
      </c>
      <c r="T162" s="17" t="str">
        <f>IF(T$131&gt;T_5,"",IF($A162&gt;T$132,"",IF(T_5=T$131,100,EXP(-'Class 8'!T117*h_5)*((U162+U163)/2+cc_5*h_5))))</f>
        <v/>
      </c>
      <c r="U162" s="17" t="str">
        <f>IF(U$131&gt;T_5,"",IF($A162&gt;U$132,"",IF(T_5=U$131,100,EXP(-'Class 8'!U117*h_5)*((V162+V163)/2+cc_5*h_5))))</f>
        <v/>
      </c>
      <c r="V162" s="17" t="str">
        <f>IF(V$131&gt;T_5,"",IF($A162&gt;V$132,"",IF(T_5=V$131,100,EXP(-'Class 8'!V117*h_5)*((W162+W163)/2+cc_5*h_5))))</f>
        <v/>
      </c>
      <c r="W162" s="17" t="str">
        <f>IF(W$131&gt;T_5,"",IF($A162&gt;W$132,"",IF(T_5=W$131,100,EXP(-'Class 8'!W117*h_5)*((X162+X163)/2+cc_5*h_5))))</f>
        <v/>
      </c>
      <c r="X162" s="17" t="str">
        <f>IF(X$131&gt;T_5,"",IF($A162&gt;X$132,"",IF(T_5=X$131,100,EXP(-'Class 8'!X117*h_5)*((Y162+Y163)/2+cc_5*h_5))))</f>
        <v/>
      </c>
      <c r="Y162" s="17" t="str">
        <f>IF(Y$131&gt;T_5,"",IF($A162&gt;Y$132,"",IF(T_5=Y$131,100,EXP(-'Class 8'!Y117*h_5)*((Z162+Z163)/2+cc_5*h_5))))</f>
        <v/>
      </c>
      <c r="Z162" s="17" t="str">
        <f>IF(Z$131&gt;T_5,"",IF($A162&gt;Z$132,"",IF(T_5=Z$131,100,EXP(-'Class 8'!Z117*h_5)*((AA162+AA163)/2+cc_5*h_5))))</f>
        <v/>
      </c>
      <c r="AA162" s="17" t="str">
        <f>IF(AA$131&gt;T_5,"",IF($A162&gt;AA$132,"",IF(T_5=AA$131,100,EXP(-'Class 8'!AA117*h_5)*((AB162+AB163)/2+cc_5*h_5))))</f>
        <v/>
      </c>
      <c r="AB162" s="17" t="str">
        <f>IF(AB$131&gt;T_5,"",IF($A162&gt;AB$132,"",IF(T_5=AB$131,100,EXP(-'Class 8'!AB117*h_5)*((AC162+AC163)/2+cc_5*h_5))))</f>
        <v/>
      </c>
      <c r="AC162" s="17" t="str">
        <f>IF(AC$131&gt;T_5,"",IF($A162&gt;AC$132,"",IF(T_5=AC$131,100,EXP(-'Class 8'!AC117*h_5)*((AD162+AD163)/2+cc_5*h_5))))</f>
        <v/>
      </c>
      <c r="AD162" s="17" t="str">
        <f>IF(AD$131&gt;T_5,"",IF($A162&gt;AD$132,"",IF(T_5=AD$131,100,EXP(-'Class 8'!AD117*h_5)*((AE162+AE163)/2+cc_5*h_5))))</f>
        <v/>
      </c>
      <c r="AE162" s="17">
        <f>IF(AE$131&gt;T_5,"",IF($A162&gt;AE$132,"",IF(T_5=AE$131,100,EXP(-'Class 8'!AE117*h_5)*((AF162+AF163)/2+cc_5*h_5))))</f>
        <v>117.79321297213481</v>
      </c>
      <c r="AF162" s="17">
        <f>IF(AF$131&gt;T_5,"",IF($A162&gt;AF$132,"",IF(T_5=AF$131,100,EXP(-'Class 8'!AF117*h_5)*((AG162+AG163)/2+cc_5*h_5))))</f>
        <v>114.91628313944858</v>
      </c>
      <c r="AG162" s="17">
        <f>IF(AG$131&gt;T_5,"",IF($A162&gt;AG$132,"",IF(T_5=AG$131,100,EXP(-'Class 8'!AG117*h_5)*((AH162+AH163)/2+cc_5*h_5))))</f>
        <v>112.34410874933825</v>
      </c>
      <c r="AH162" s="17">
        <f>IF(AH$131&gt;T_5,"",IF($A162&gt;AH$132,"",IF(T_5=AH$131,100,EXP(-'Class 8'!AH117*h_5)*((AI162+AI163)/2+cc_5*h_5))))</f>
        <v>110.05418689427852</v>
      </c>
      <c r="AI162" s="17">
        <f>IF(AI$131&gt;T_5,"",IF($A162&gt;AI$132,"",IF(T_5=AI$131,100,EXP(-'Class 8'!AI117*h_5)*((AJ162+AJ163)/2+cc_5*h_5))))</f>
        <v>108.03025225586413</v>
      </c>
      <c r="AJ162" s="17">
        <f>IF(AJ$131&gt;T_5,"",IF($A162&gt;AJ$132,"",IF(T_5=AJ$131,100,EXP(-'Class 8'!AJ117*h_5)*((AK162+AK163)/2+cc_5*h_5))))</f>
        <v>106.25359448398862</v>
      </c>
      <c r="AK162" s="17">
        <f>IF(AK$131&gt;T_5,"",IF($A162&gt;AK$132,"",IF(T_5=AK$131,100,EXP(-'Class 8'!AK117*h_5)*((AL162+AL163)/2+cc_5*h_5))))</f>
        <v>104.70809741016744</v>
      </c>
      <c r="AL162" s="17">
        <f>IF(AL$131&gt;T_5,"",IF($A162&gt;AL$132,"",IF(T_5=AL$131,100,EXP(-'Class 8'!AL117*h_5)*((AM162+AM163)/2+cc_5*h_5))))</f>
        <v>103.38130070265673</v>
      </c>
      <c r="AM162" s="17">
        <f>IF(AM$131&gt;T_5,"",IF($A162&gt;AM$132,"",IF(T_5=AM$131,100,EXP(-'Class 8'!AM117*h_5)*((AN162+AN163)/2+cc_5*h_5))))</f>
        <v>102.25737590418454</v>
      </c>
      <c r="AN162" s="17">
        <f>IF(AN$131&gt;T_5,"",IF($A162&gt;AN$132,"",IF(T_5=AN$131,100,EXP(-'Class 8'!AN117*h_5)*((AO162+AO163)/2+cc_5*h_5))))</f>
        <v>101.32736560249504</v>
      </c>
      <c r="AO162" s="17">
        <f>IF(AO$131&gt;T_5,"",IF($A162&gt;AO$132,"",IF(T_5=AO$131,100,EXP(-'Class 8'!AO117*h_5)*((AP162+AP163)/2+cc_5*h_5))))</f>
        <v>100.57852344023613</v>
      </c>
      <c r="AP162" s="17">
        <f>IF(AP$131&gt;T_5,"",IF($A162&gt;AP$132,"",IF(T_5=AP$131,100,EXP(-'Class 8'!AP117*h_5)*(([2]BondPrice!AQ42+[2]BondPrice!AQ43)/2+cc_5*h_5))))</f>
        <v>100</v>
      </c>
    </row>
    <row r="163" spans="1:42" x14ac:dyDescent="0.2">
      <c r="A163" s="23">
        <f t="shared" si="96"/>
        <v>30</v>
      </c>
      <c r="B163" s="17" t="str">
        <f>IF(B$131&gt;T_5,"",IF($A163&gt;B$132,"",IF(T_5=B$131,100,EXP(-'Class 8'!B118*h_5)*((C163+C164)/2+cc_5*h_5))))</f>
        <v/>
      </c>
      <c r="C163" s="17" t="str">
        <f>IF(C$131&gt;T_5,"",IF($A163&gt;C$132,"",IF(T_5=C$131,100,EXP(-'Class 8'!C118*h_5)*((D163+D164)/2+cc_5*h_5))))</f>
        <v/>
      </c>
      <c r="D163" s="17" t="str">
        <f>IF(D$131&gt;T_5,"",IF($A163&gt;D$132,"",IF(T_5=D$131,100,EXP(-'Class 8'!D118*h_5)*((E163+E164)/2+cc_5*h_5))))</f>
        <v/>
      </c>
      <c r="E163" s="17" t="str">
        <f>IF(E$131&gt;T_5,"",IF($A163&gt;E$132,"",IF(T_5=E$131,100,EXP(-'Class 8'!E118*h_5)*((F163+F164)/2+cc_5*h_5))))</f>
        <v/>
      </c>
      <c r="F163" s="17" t="str">
        <f>IF(F$131&gt;T_5,"",IF($A163&gt;F$132,"",IF(T_5=F$131,100,EXP(-'Class 8'!F118*h_5)*((G163+G164)/2+cc_5*h_5))))</f>
        <v/>
      </c>
      <c r="G163" s="17" t="str">
        <f>IF(G$131&gt;T_5,"",IF($A163&gt;G$132,"",IF(T_5=G$131,100,EXP(-'Class 8'!G118*h_5)*((H163+H164)/2+cc_5*h_5))))</f>
        <v/>
      </c>
      <c r="H163" s="17" t="str">
        <f>IF(H$131&gt;T_5,"",IF($A163&gt;H$132,"",IF(T_5=H$131,100,EXP(-'Class 8'!H118*h_5)*((I163+I164)/2+cc_5*h_5))))</f>
        <v/>
      </c>
      <c r="I163" s="17" t="str">
        <f>IF(I$131&gt;T_5,"",IF($A163&gt;I$132,"",IF(T_5=I$131,100,EXP(-'Class 8'!I118*h_5)*((J163+J164)/2+cc_5*h_5))))</f>
        <v/>
      </c>
      <c r="J163" s="17" t="str">
        <f>IF(J$131&gt;T_5,"",IF($A163&gt;J$132,"",IF(T_5=J$131,100,EXP(-'Class 8'!J118*h_5)*((K163+K164)/2+cc_5*h_5))))</f>
        <v/>
      </c>
      <c r="K163" s="17" t="str">
        <f>IF(K$131&gt;T_5,"",IF($A163&gt;K$132,"",IF(T_5=K$131,100,EXP(-'Class 8'!K118*h_5)*((L163+L164)/2+cc_5*h_5))))</f>
        <v/>
      </c>
      <c r="L163" s="17" t="str">
        <f>IF(L$131&gt;T_5,"",IF($A163&gt;L$132,"",IF(T_5=L$131,100,EXP(-'Class 8'!L118*h_5)*((M163+M164)/2+cc_5*h_5))))</f>
        <v/>
      </c>
      <c r="M163" s="17" t="str">
        <f>IF(M$131&gt;T_5,"",IF($A163&gt;M$132,"",IF(T_5=M$131,100,EXP(-'Class 8'!M118*h_5)*((N163+N164)/2+cc_5*h_5))))</f>
        <v/>
      </c>
      <c r="N163" s="17" t="str">
        <f>IF(N$131&gt;T_5,"",IF($A163&gt;N$132,"",IF(T_5=N$131,100,EXP(-'Class 8'!N118*h_5)*((O163+O164)/2+cc_5*h_5))))</f>
        <v/>
      </c>
      <c r="O163" s="17" t="str">
        <f>IF(O$131&gt;T_5,"",IF($A163&gt;O$132,"",IF(T_5=O$131,100,EXP(-'Class 8'!O118*h_5)*((P163+P164)/2+cc_5*h_5))))</f>
        <v/>
      </c>
      <c r="P163" s="17" t="str">
        <f>IF(P$131&gt;T_5,"",IF($A163&gt;P$132,"",IF(T_5=P$131,100,EXP(-'Class 8'!P118*h_5)*((Q163+Q164)/2+cc_5*h_5))))</f>
        <v/>
      </c>
      <c r="Q163" s="17" t="str">
        <f>IF(Q$131&gt;T_5,"",IF($A163&gt;Q$132,"",IF(T_5=Q$131,100,EXP(-'Class 8'!Q118*h_5)*((R163+R164)/2+cc_5*h_5))))</f>
        <v/>
      </c>
      <c r="R163" s="17" t="str">
        <f>IF(R$131&gt;T_5,"",IF($A163&gt;R$132,"",IF(T_5=R$131,100,EXP(-'Class 8'!R118*h_5)*((S163+S164)/2+cc_5*h_5))))</f>
        <v/>
      </c>
      <c r="S163" s="17" t="str">
        <f>IF(S$131&gt;T_5,"",IF($A163&gt;S$132,"",IF(T_5=S$131,100,EXP(-'Class 8'!S118*h_5)*((T163+T164)/2+cc_5*h_5))))</f>
        <v/>
      </c>
      <c r="T163" s="17" t="str">
        <f>IF(T$131&gt;T_5,"",IF($A163&gt;T$132,"",IF(T_5=T$131,100,EXP(-'Class 8'!T118*h_5)*((U163+U164)/2+cc_5*h_5))))</f>
        <v/>
      </c>
      <c r="U163" s="17" t="str">
        <f>IF(U$131&gt;T_5,"",IF($A163&gt;U$132,"",IF(T_5=U$131,100,EXP(-'Class 8'!U118*h_5)*((V163+V164)/2+cc_5*h_5))))</f>
        <v/>
      </c>
      <c r="V163" s="17" t="str">
        <f>IF(V$131&gt;T_5,"",IF($A163&gt;V$132,"",IF(T_5=V$131,100,EXP(-'Class 8'!V118*h_5)*((W163+W164)/2+cc_5*h_5))))</f>
        <v/>
      </c>
      <c r="W163" s="17" t="str">
        <f>IF(W$131&gt;T_5,"",IF($A163&gt;W$132,"",IF(T_5=W$131,100,EXP(-'Class 8'!W118*h_5)*((X163+X164)/2+cc_5*h_5))))</f>
        <v/>
      </c>
      <c r="X163" s="17" t="str">
        <f>IF(X$131&gt;T_5,"",IF($A163&gt;X$132,"",IF(T_5=X$131,100,EXP(-'Class 8'!X118*h_5)*((Y163+Y164)/2+cc_5*h_5))))</f>
        <v/>
      </c>
      <c r="Y163" s="17" t="str">
        <f>IF(Y$131&gt;T_5,"",IF($A163&gt;Y$132,"",IF(T_5=Y$131,100,EXP(-'Class 8'!Y118*h_5)*((Z163+Z164)/2+cc_5*h_5))))</f>
        <v/>
      </c>
      <c r="Z163" s="17" t="str">
        <f>IF(Z$131&gt;T_5,"",IF($A163&gt;Z$132,"",IF(T_5=Z$131,100,EXP(-'Class 8'!Z118*h_5)*((AA163+AA164)/2+cc_5*h_5))))</f>
        <v/>
      </c>
      <c r="AA163" s="17" t="str">
        <f>IF(AA$131&gt;T_5,"",IF($A163&gt;AA$132,"",IF(T_5=AA$131,100,EXP(-'Class 8'!AA118*h_5)*((AB163+AB164)/2+cc_5*h_5))))</f>
        <v/>
      </c>
      <c r="AB163" s="17" t="str">
        <f>IF(AB$131&gt;T_5,"",IF($A163&gt;AB$132,"",IF(T_5=AB$131,100,EXP(-'Class 8'!AB118*h_5)*((AC163+AC164)/2+cc_5*h_5))))</f>
        <v/>
      </c>
      <c r="AC163" s="17" t="str">
        <f>IF(AC$131&gt;T_5,"",IF($A163&gt;AC$132,"",IF(T_5=AC$131,100,EXP(-'Class 8'!AC118*h_5)*((AD163+AD164)/2+cc_5*h_5))))</f>
        <v/>
      </c>
      <c r="AD163" s="17" t="str">
        <f>IF(AD$131&gt;T_5,"",IF($A163&gt;AD$132,"",IF(T_5=AD$131,100,EXP(-'Class 8'!AD118*h_5)*((AE163+AE164)/2+cc_5*h_5))))</f>
        <v/>
      </c>
      <c r="AE163" s="17" t="str">
        <f>IF(AE$131&gt;T_5,"",IF($A163&gt;AE$132,"",IF(T_5=AE$131,100,EXP(-'Class 8'!AE118*h_5)*((AF163+AF164)/2+cc_5*h_5))))</f>
        <v/>
      </c>
      <c r="AF163" s="17">
        <f>IF(AF$131&gt;T_5,"",IF($A163&gt;AF$132,"",IF(T_5=AF$131,100,EXP(-'Class 8'!AF118*h_5)*((AG163+AG164)/2+cc_5*h_5))))</f>
        <v>117.18717427065313</v>
      </c>
      <c r="AG163" s="17">
        <f>IF(AG$131&gt;T_5,"",IF($A163&gt;AG$132,"",IF(T_5=AG$131,100,EXP(-'Class 8'!AG118*h_5)*((AH163+AH164)/2+cc_5*h_5))))</f>
        <v>114.3402042423232</v>
      </c>
      <c r="AH163" s="17">
        <f>IF(AH$131&gt;T_5,"",IF($A163&gt;AH$132,"",IF(T_5=AH$131,100,EXP(-'Class 8'!AH118*h_5)*((AI163+AI164)/2+cc_5*h_5))))</f>
        <v>111.79062358668745</v>
      </c>
      <c r="AI163" s="17">
        <f>IF(AI$131&gt;T_5,"",IF($A163&gt;AI$132,"",IF(T_5=AI$131,100,EXP(-'Class 8'!AI118*h_5)*((AJ163+AJ164)/2+cc_5*h_5))))</f>
        <v>109.52023028017314</v>
      </c>
      <c r="AJ163" s="17">
        <f>IF(AJ$131&gt;T_5,"",IF($A163&gt;AJ$132,"",IF(T_5=AJ$131,100,EXP(-'Class 8'!AJ118*h_5)*((AK163+AK164)/2+cc_5*h_5))))</f>
        <v>107.50848399043497</v>
      </c>
      <c r="AK163" s="17">
        <f>IF(AK$131&gt;T_5,"",IF($A163&gt;AK$132,"",IF(T_5=AK$131,100,EXP(-'Class 8'!AK118*h_5)*((AL163+AL164)/2+cc_5*h_5))))</f>
        <v>105.73761836662308</v>
      </c>
      <c r="AL163" s="17">
        <f>IF(AL$131&gt;T_5,"",IF($A163&gt;AL$132,"",IF(T_5=AL$131,100,EXP(-'Class 8'!AL118*h_5)*((AM163+AM164)/2+cc_5*h_5))))</f>
        <v>104.19368468660828</v>
      </c>
      <c r="AM163" s="17">
        <f>IF(AM$131&gt;T_5,"",IF($A163&gt;AM$132,"",IF(T_5=AM$131,100,EXP(-'Class 8'!AM118*h_5)*((AN163+AN164)/2+cc_5*h_5))))</f>
        <v>102.85944988245505</v>
      </c>
      <c r="AN163" s="17">
        <f>IF(AN$131&gt;T_5,"",IF($A163&gt;AN$132,"",IF(T_5=AN$131,100,EXP(-'Class 8'!AN118*h_5)*((AO163+AO164)/2+cc_5*h_5))))</f>
        <v>101.72470848137468</v>
      </c>
      <c r="AO163" s="17">
        <f>IF(AO$131&gt;T_5,"",IF($A163&gt;AO$132,"",IF(T_5=AO$131,100,EXP(-'Class 8'!AO118*h_5)*((AP163+AP164)/2+cc_5*h_5))))</f>
        <v>100.77553368424566</v>
      </c>
      <c r="AP163" s="17">
        <f>IF(AP$131&gt;T_5,"",IF($A163&gt;AP$132,"",IF(T_5=AP$131,100,EXP(-'Class 8'!AP118*h_5)*(([2]BondPrice!AQ43+[2]BondPrice!AQ44)/2+cc_5*h_5))))</f>
        <v>100</v>
      </c>
    </row>
    <row r="164" spans="1:42" x14ac:dyDescent="0.2">
      <c r="A164" s="23">
        <f t="shared" si="96"/>
        <v>31</v>
      </c>
      <c r="B164" s="17" t="str">
        <f>IF(B$131&gt;T_5,"",IF($A164&gt;B$132,"",IF(T_5=B$131,100,EXP(-'Class 8'!B119*h_5)*((C164+C165)/2+cc_5*h_5))))</f>
        <v/>
      </c>
      <c r="C164" s="17" t="str">
        <f>IF(C$131&gt;T_5,"",IF($A164&gt;C$132,"",IF(T_5=C$131,100,EXP(-'Class 8'!C119*h_5)*((D164+D165)/2+cc_5*h_5))))</f>
        <v/>
      </c>
      <c r="D164" s="17" t="str">
        <f>IF(D$131&gt;T_5,"",IF($A164&gt;D$132,"",IF(T_5=D$131,100,EXP(-'Class 8'!D119*h_5)*((E164+E165)/2+cc_5*h_5))))</f>
        <v/>
      </c>
      <c r="E164" s="17" t="str">
        <f>IF(E$131&gt;T_5,"",IF($A164&gt;E$132,"",IF(T_5=E$131,100,EXP(-'Class 8'!E119*h_5)*((F164+F165)/2+cc_5*h_5))))</f>
        <v/>
      </c>
      <c r="F164" s="17" t="str">
        <f>IF(F$131&gt;T_5,"",IF($A164&gt;F$132,"",IF(T_5=F$131,100,EXP(-'Class 8'!F119*h_5)*((G164+G165)/2+cc_5*h_5))))</f>
        <v/>
      </c>
      <c r="G164" s="17" t="str">
        <f>IF(G$131&gt;T_5,"",IF($A164&gt;G$132,"",IF(T_5=G$131,100,EXP(-'Class 8'!G119*h_5)*((H164+H165)/2+cc_5*h_5))))</f>
        <v/>
      </c>
      <c r="H164" s="17" t="str">
        <f>IF(H$131&gt;T_5,"",IF($A164&gt;H$132,"",IF(T_5=H$131,100,EXP(-'Class 8'!H119*h_5)*((I164+I165)/2+cc_5*h_5))))</f>
        <v/>
      </c>
      <c r="I164" s="17" t="str">
        <f>IF(I$131&gt;T_5,"",IF($A164&gt;I$132,"",IF(T_5=I$131,100,EXP(-'Class 8'!I119*h_5)*((J164+J165)/2+cc_5*h_5))))</f>
        <v/>
      </c>
      <c r="J164" s="17" t="str">
        <f>IF(J$131&gt;T_5,"",IF($A164&gt;J$132,"",IF(T_5=J$131,100,EXP(-'Class 8'!J119*h_5)*((K164+K165)/2+cc_5*h_5))))</f>
        <v/>
      </c>
      <c r="K164" s="17" t="str">
        <f>IF(K$131&gt;T_5,"",IF($A164&gt;K$132,"",IF(T_5=K$131,100,EXP(-'Class 8'!K119*h_5)*((L164+L165)/2+cc_5*h_5))))</f>
        <v/>
      </c>
      <c r="L164" s="17" t="str">
        <f>IF(L$131&gt;T_5,"",IF($A164&gt;L$132,"",IF(T_5=L$131,100,EXP(-'Class 8'!L119*h_5)*((M164+M165)/2+cc_5*h_5))))</f>
        <v/>
      </c>
      <c r="M164" s="17" t="str">
        <f>IF(M$131&gt;T_5,"",IF($A164&gt;M$132,"",IF(T_5=M$131,100,EXP(-'Class 8'!M119*h_5)*((N164+N165)/2+cc_5*h_5))))</f>
        <v/>
      </c>
      <c r="N164" s="17" t="str">
        <f>IF(N$131&gt;T_5,"",IF($A164&gt;N$132,"",IF(T_5=N$131,100,EXP(-'Class 8'!N119*h_5)*((O164+O165)/2+cc_5*h_5))))</f>
        <v/>
      </c>
      <c r="O164" s="17" t="str">
        <f>IF(O$131&gt;T_5,"",IF($A164&gt;O$132,"",IF(T_5=O$131,100,EXP(-'Class 8'!O119*h_5)*((P164+P165)/2+cc_5*h_5))))</f>
        <v/>
      </c>
      <c r="P164" s="17" t="str">
        <f>IF(P$131&gt;T_5,"",IF($A164&gt;P$132,"",IF(T_5=P$131,100,EXP(-'Class 8'!P119*h_5)*((Q164+Q165)/2+cc_5*h_5))))</f>
        <v/>
      </c>
      <c r="Q164" s="17" t="str">
        <f>IF(Q$131&gt;T_5,"",IF($A164&gt;Q$132,"",IF(T_5=Q$131,100,EXP(-'Class 8'!Q119*h_5)*((R164+R165)/2+cc_5*h_5))))</f>
        <v/>
      </c>
      <c r="R164" s="17" t="str">
        <f>IF(R$131&gt;T_5,"",IF($A164&gt;R$132,"",IF(T_5=R$131,100,EXP(-'Class 8'!R119*h_5)*((S164+S165)/2+cc_5*h_5))))</f>
        <v/>
      </c>
      <c r="S164" s="17" t="str">
        <f>IF(S$131&gt;T_5,"",IF($A164&gt;S$132,"",IF(T_5=S$131,100,EXP(-'Class 8'!S119*h_5)*((T164+T165)/2+cc_5*h_5))))</f>
        <v/>
      </c>
      <c r="T164" s="17" t="str">
        <f>IF(T$131&gt;T_5,"",IF($A164&gt;T$132,"",IF(T_5=T$131,100,EXP(-'Class 8'!T119*h_5)*((U164+U165)/2+cc_5*h_5))))</f>
        <v/>
      </c>
      <c r="U164" s="17" t="str">
        <f>IF(U$131&gt;T_5,"",IF($A164&gt;U$132,"",IF(T_5=U$131,100,EXP(-'Class 8'!U119*h_5)*((V164+V165)/2+cc_5*h_5))))</f>
        <v/>
      </c>
      <c r="V164" s="17" t="str">
        <f>IF(V$131&gt;T_5,"",IF($A164&gt;V$132,"",IF(T_5=V$131,100,EXP(-'Class 8'!V119*h_5)*((W164+W165)/2+cc_5*h_5))))</f>
        <v/>
      </c>
      <c r="W164" s="17" t="str">
        <f>IF(W$131&gt;T_5,"",IF($A164&gt;W$132,"",IF(T_5=W$131,100,EXP(-'Class 8'!W119*h_5)*((X164+X165)/2+cc_5*h_5))))</f>
        <v/>
      </c>
      <c r="X164" s="17" t="str">
        <f>IF(X$131&gt;T_5,"",IF($A164&gt;X$132,"",IF(T_5=X$131,100,EXP(-'Class 8'!X119*h_5)*((Y164+Y165)/2+cc_5*h_5))))</f>
        <v/>
      </c>
      <c r="Y164" s="17" t="str">
        <f>IF(Y$131&gt;T_5,"",IF($A164&gt;Y$132,"",IF(T_5=Y$131,100,EXP(-'Class 8'!Y119*h_5)*((Z164+Z165)/2+cc_5*h_5))))</f>
        <v/>
      </c>
      <c r="Z164" s="17" t="str">
        <f>IF(Z$131&gt;T_5,"",IF($A164&gt;Z$132,"",IF(T_5=Z$131,100,EXP(-'Class 8'!Z119*h_5)*((AA164+AA165)/2+cc_5*h_5))))</f>
        <v/>
      </c>
      <c r="AA164" s="17" t="str">
        <f>IF(AA$131&gt;T_5,"",IF($A164&gt;AA$132,"",IF(T_5=AA$131,100,EXP(-'Class 8'!AA119*h_5)*((AB164+AB165)/2+cc_5*h_5))))</f>
        <v/>
      </c>
      <c r="AB164" s="17" t="str">
        <f>IF(AB$131&gt;T_5,"",IF($A164&gt;AB$132,"",IF(T_5=AB$131,100,EXP(-'Class 8'!AB119*h_5)*((AC164+AC165)/2+cc_5*h_5))))</f>
        <v/>
      </c>
      <c r="AC164" s="17" t="str">
        <f>IF(AC$131&gt;T_5,"",IF($A164&gt;AC$132,"",IF(T_5=AC$131,100,EXP(-'Class 8'!AC119*h_5)*((AD164+AD165)/2+cc_5*h_5))))</f>
        <v/>
      </c>
      <c r="AD164" s="17" t="str">
        <f>IF(AD$131&gt;T_5,"",IF($A164&gt;AD$132,"",IF(T_5=AD$131,100,EXP(-'Class 8'!AD119*h_5)*((AE164+AE165)/2+cc_5*h_5))))</f>
        <v/>
      </c>
      <c r="AE164" s="17" t="str">
        <f>IF(AE$131&gt;T_5,"",IF($A164&gt;AE$132,"",IF(T_5=AE$131,100,EXP(-'Class 8'!AE119*h_5)*((AF164+AF165)/2+cc_5*h_5))))</f>
        <v/>
      </c>
      <c r="AF164" s="17" t="str">
        <f>IF(AF$131&gt;T_5,"",IF($A164&gt;AF$132,"",IF(T_5=AF$131,100,EXP(-'Class 8'!AF119*h_5)*((AG164+AG165)/2+cc_5*h_5))))</f>
        <v/>
      </c>
      <c r="AG164" s="17">
        <f>IF(AG$131&gt;T_5,"",IF($A164&gt;AG$132,"",IF(T_5=AG$131,100,EXP(-'Class 8'!AG119*h_5)*((AH164+AH165)/2+cc_5*h_5))))</f>
        <v>116.37176574470972</v>
      </c>
      <c r="AH164" s="17">
        <f>IF(AH$131&gt;T_5,"",IF($A164&gt;AH$132,"",IF(T_5=AH$131,100,EXP(-'Class 8'!AH119*h_5)*((AI164+AI165)/2+cc_5*h_5))))</f>
        <v>113.55445780455028</v>
      </c>
      <c r="AI164" s="17">
        <f>IF(AI$131&gt;T_5,"",IF($A164&gt;AI$132,"",IF(T_5=AI$131,100,EXP(-'Class 8'!AI119*h_5)*((AJ164+AJ165)/2+cc_5*h_5))))</f>
        <v>111.03075842323656</v>
      </c>
      <c r="AJ164" s="17">
        <f>IF(AJ$131&gt;T_5,"",IF($A164&gt;AJ$132,"",IF(T_5=AJ$131,100,EXP(-'Class 8'!AJ119*h_5)*((AK164+AK165)/2+cc_5*h_5))))</f>
        <v>108.77819415006522</v>
      </c>
      <c r="AK164" s="17">
        <f>IF(AK$131&gt;T_5,"",IF($A164&gt;AK$132,"",IF(T_5=AK$131,100,EXP(-'Class 8'!AK119*h_5)*((AL164+AL165)/2+cc_5*h_5))))</f>
        <v>106.77726187736056</v>
      </c>
      <c r="AL164" s="17">
        <f>IF(AL$131&gt;T_5,"",IF($A164&gt;AL$132,"",IF(T_5=AL$131,100,EXP(-'Class 8'!AL119*h_5)*((AM164+AM165)/2+cc_5*h_5))))</f>
        <v>105.01245249174313</v>
      </c>
      <c r="AM164" s="17">
        <f>IF(AM$131&gt;T_5,"",IF($A164&gt;AM$132,"",IF(T_5=AM$131,100,EXP(-'Class 8'!AM119*h_5)*((AN164+AN165)/2+cc_5*h_5))))</f>
        <v>103.46506876956083</v>
      </c>
      <c r="AN164" s="17">
        <f>IF(AN$131&gt;T_5,"",IF($A164&gt;AN$132,"",IF(T_5=AN$131,100,EXP(-'Class 8'!AN119*h_5)*((AO164+AO165)/2+cc_5*h_5))))</f>
        <v>102.12360949178627</v>
      </c>
      <c r="AO164" s="17">
        <f>IF(AO$131&gt;T_5,"",IF($A164&gt;AO$132,"",IF(T_5=AO$131,100,EXP(-'Class 8'!AO119*h_5)*((AP164+AP165)/2+cc_5*h_5))))</f>
        <v>100.97292982610809</v>
      </c>
      <c r="AP164" s="17">
        <f>IF(AP$131&gt;T_5,"",IF($A164&gt;AP$132,"",IF(T_5=AP$131,100,EXP(-'Class 8'!AP119*h_5)*(([2]BondPrice!AQ44+[2]BondPrice!AQ45)/2+cc_5*h_5))))</f>
        <v>100</v>
      </c>
    </row>
    <row r="165" spans="1:42" x14ac:dyDescent="0.2">
      <c r="A165" s="23">
        <f t="shared" si="96"/>
        <v>32</v>
      </c>
      <c r="B165" s="17" t="str">
        <f>IF(B$131&gt;T_5,"",IF($A165&gt;B$132,"",IF(T_5=B$131,100,EXP(-'Class 8'!B120*h_5)*((C165+C166)/2+cc_5*h_5))))</f>
        <v/>
      </c>
      <c r="C165" s="17" t="str">
        <f>IF(C$131&gt;T_5,"",IF($A165&gt;C$132,"",IF(T_5=C$131,100,EXP(-'Class 8'!C120*h_5)*((D165+D166)/2+cc_5*h_5))))</f>
        <v/>
      </c>
      <c r="D165" s="17" t="str">
        <f>IF(D$131&gt;T_5,"",IF($A165&gt;D$132,"",IF(T_5=D$131,100,EXP(-'Class 8'!D120*h_5)*((E165+E166)/2+cc_5*h_5))))</f>
        <v/>
      </c>
      <c r="E165" s="17" t="str">
        <f>IF(E$131&gt;T_5,"",IF($A165&gt;E$132,"",IF(T_5=E$131,100,EXP(-'Class 8'!E120*h_5)*((F165+F166)/2+cc_5*h_5))))</f>
        <v/>
      </c>
      <c r="F165" s="17" t="str">
        <f>IF(F$131&gt;T_5,"",IF($A165&gt;F$132,"",IF(T_5=F$131,100,EXP(-'Class 8'!F120*h_5)*((G165+G166)/2+cc_5*h_5))))</f>
        <v/>
      </c>
      <c r="G165" s="17" t="str">
        <f>IF(G$131&gt;T_5,"",IF($A165&gt;G$132,"",IF(T_5=G$131,100,EXP(-'Class 8'!G120*h_5)*((H165+H166)/2+cc_5*h_5))))</f>
        <v/>
      </c>
      <c r="H165" s="17" t="str">
        <f>IF(H$131&gt;T_5,"",IF($A165&gt;H$132,"",IF(T_5=H$131,100,EXP(-'Class 8'!H120*h_5)*((I165+I166)/2+cc_5*h_5))))</f>
        <v/>
      </c>
      <c r="I165" s="17" t="str">
        <f>IF(I$131&gt;T_5,"",IF($A165&gt;I$132,"",IF(T_5=I$131,100,EXP(-'Class 8'!I120*h_5)*((J165+J166)/2+cc_5*h_5))))</f>
        <v/>
      </c>
      <c r="J165" s="17" t="str">
        <f>IF(J$131&gt;T_5,"",IF($A165&gt;J$132,"",IF(T_5=J$131,100,EXP(-'Class 8'!J120*h_5)*((K165+K166)/2+cc_5*h_5))))</f>
        <v/>
      </c>
      <c r="K165" s="17" t="str">
        <f>IF(K$131&gt;T_5,"",IF($A165&gt;K$132,"",IF(T_5=K$131,100,EXP(-'Class 8'!K120*h_5)*((L165+L166)/2+cc_5*h_5))))</f>
        <v/>
      </c>
      <c r="L165" s="17" t="str">
        <f>IF(L$131&gt;T_5,"",IF($A165&gt;L$132,"",IF(T_5=L$131,100,EXP(-'Class 8'!L120*h_5)*((M165+M166)/2+cc_5*h_5))))</f>
        <v/>
      </c>
      <c r="M165" s="17" t="str">
        <f>IF(M$131&gt;T_5,"",IF($A165&gt;M$132,"",IF(T_5=M$131,100,EXP(-'Class 8'!M120*h_5)*((N165+N166)/2+cc_5*h_5))))</f>
        <v/>
      </c>
      <c r="N165" s="17" t="str">
        <f>IF(N$131&gt;T_5,"",IF($A165&gt;N$132,"",IF(T_5=N$131,100,EXP(-'Class 8'!N120*h_5)*((O165+O166)/2+cc_5*h_5))))</f>
        <v/>
      </c>
      <c r="O165" s="17" t="str">
        <f>IF(O$131&gt;T_5,"",IF($A165&gt;O$132,"",IF(T_5=O$131,100,EXP(-'Class 8'!O120*h_5)*((P165+P166)/2+cc_5*h_5))))</f>
        <v/>
      </c>
      <c r="P165" s="17" t="str">
        <f>IF(P$131&gt;T_5,"",IF($A165&gt;P$132,"",IF(T_5=P$131,100,EXP(-'Class 8'!P120*h_5)*((Q165+Q166)/2+cc_5*h_5))))</f>
        <v/>
      </c>
      <c r="Q165" s="17" t="str">
        <f>IF(Q$131&gt;T_5,"",IF($A165&gt;Q$132,"",IF(T_5=Q$131,100,EXP(-'Class 8'!Q120*h_5)*((R165+R166)/2+cc_5*h_5))))</f>
        <v/>
      </c>
      <c r="R165" s="17" t="str">
        <f>IF(R$131&gt;T_5,"",IF($A165&gt;R$132,"",IF(T_5=R$131,100,EXP(-'Class 8'!R120*h_5)*((S165+S166)/2+cc_5*h_5))))</f>
        <v/>
      </c>
      <c r="S165" s="17" t="str">
        <f>IF(S$131&gt;T_5,"",IF($A165&gt;S$132,"",IF(T_5=S$131,100,EXP(-'Class 8'!S120*h_5)*((T165+T166)/2+cc_5*h_5))))</f>
        <v/>
      </c>
      <c r="T165" s="17" t="str">
        <f>IF(T$131&gt;T_5,"",IF($A165&gt;T$132,"",IF(T_5=T$131,100,EXP(-'Class 8'!T120*h_5)*((U165+U166)/2+cc_5*h_5))))</f>
        <v/>
      </c>
      <c r="U165" s="17" t="str">
        <f>IF(U$131&gt;T_5,"",IF($A165&gt;U$132,"",IF(T_5=U$131,100,EXP(-'Class 8'!U120*h_5)*((V165+V166)/2+cc_5*h_5))))</f>
        <v/>
      </c>
      <c r="V165" s="17" t="str">
        <f>IF(V$131&gt;T_5,"",IF($A165&gt;V$132,"",IF(T_5=V$131,100,EXP(-'Class 8'!V120*h_5)*((W165+W166)/2+cc_5*h_5))))</f>
        <v/>
      </c>
      <c r="W165" s="17" t="str">
        <f>IF(W$131&gt;T_5,"",IF($A165&gt;W$132,"",IF(T_5=W$131,100,EXP(-'Class 8'!W120*h_5)*((X165+X166)/2+cc_5*h_5))))</f>
        <v/>
      </c>
      <c r="X165" s="17" t="str">
        <f>IF(X$131&gt;T_5,"",IF($A165&gt;X$132,"",IF(T_5=X$131,100,EXP(-'Class 8'!X120*h_5)*((Y165+Y166)/2+cc_5*h_5))))</f>
        <v/>
      </c>
      <c r="Y165" s="17" t="str">
        <f>IF(Y$131&gt;T_5,"",IF($A165&gt;Y$132,"",IF(T_5=Y$131,100,EXP(-'Class 8'!Y120*h_5)*((Z165+Z166)/2+cc_5*h_5))))</f>
        <v/>
      </c>
      <c r="Z165" s="17" t="str">
        <f>IF(Z$131&gt;T_5,"",IF($A165&gt;Z$132,"",IF(T_5=Z$131,100,EXP(-'Class 8'!Z120*h_5)*((AA165+AA166)/2+cc_5*h_5))))</f>
        <v/>
      </c>
      <c r="AA165" s="17" t="str">
        <f>IF(AA$131&gt;T_5,"",IF($A165&gt;AA$132,"",IF(T_5=AA$131,100,EXP(-'Class 8'!AA120*h_5)*((AB165+AB166)/2+cc_5*h_5))))</f>
        <v/>
      </c>
      <c r="AB165" s="17" t="str">
        <f>IF(AB$131&gt;T_5,"",IF($A165&gt;AB$132,"",IF(T_5=AB$131,100,EXP(-'Class 8'!AB120*h_5)*((AC165+AC166)/2+cc_5*h_5))))</f>
        <v/>
      </c>
      <c r="AC165" s="17" t="str">
        <f>IF(AC$131&gt;T_5,"",IF($A165&gt;AC$132,"",IF(T_5=AC$131,100,EXP(-'Class 8'!AC120*h_5)*((AD165+AD166)/2+cc_5*h_5))))</f>
        <v/>
      </c>
      <c r="AD165" s="17" t="str">
        <f>IF(AD$131&gt;T_5,"",IF($A165&gt;AD$132,"",IF(T_5=AD$131,100,EXP(-'Class 8'!AD120*h_5)*((AE165+AE166)/2+cc_5*h_5))))</f>
        <v/>
      </c>
      <c r="AE165" s="17" t="str">
        <f>IF(AE$131&gt;T_5,"",IF($A165&gt;AE$132,"",IF(T_5=AE$131,100,EXP(-'Class 8'!AE120*h_5)*((AF165+AF166)/2+cc_5*h_5))))</f>
        <v/>
      </c>
      <c r="AF165" s="17" t="str">
        <f>IF(AF$131&gt;T_5,"",IF($A165&gt;AF$132,"",IF(T_5=AF$131,100,EXP(-'Class 8'!AF120*h_5)*((AG165+AG166)/2+cc_5*h_5))))</f>
        <v/>
      </c>
      <c r="AG165" s="17" t="str">
        <f>IF(AG$131&gt;T_5,"",IF($A165&gt;AG$132,"",IF(T_5=AG$131,100,EXP(-'Class 8'!AG120*h_5)*((AH165+AH166)/2+cc_5*h_5))))</f>
        <v/>
      </c>
      <c r="AH165" s="17">
        <f>IF(AH$131&gt;T_5,"",IF($A165&gt;AH$132,"",IF(T_5=AH$131,100,EXP(-'Class 8'!AH120*h_5)*((AI165+AI166)/2+cc_5*h_5))))</f>
        <v>115.34612182645471</v>
      </c>
      <c r="AI165" s="17">
        <f>IF(AI$131&gt;T_5,"",IF($A165&gt;AI$132,"",IF(T_5=AI$131,100,EXP(-'Class 8'!AI120*h_5)*((AJ165+AJ166)/2+cc_5*h_5))))</f>
        <v>112.56212011700698</v>
      </c>
      <c r="AJ165" s="17">
        <f>IF(AJ$131&gt;T_5,"",IF($A165&gt;AJ$132,"",IF(T_5=AJ$131,100,EXP(-'Class 8'!AJ120*h_5)*((AK165+AK166)/2+cc_5*h_5))))</f>
        <v>110.06289999961342</v>
      </c>
      <c r="AK165" s="17">
        <f>IF(AK$131&gt;T_5,"",IF($A165&gt;AK$132,"",IF(T_5=AK$131,100,EXP(-'Class 8'!AK120*h_5)*((AL165+AL166)/2+cc_5*h_5))))</f>
        <v>107.82712747032492</v>
      </c>
      <c r="AL165" s="17">
        <f>IF(AL$131&gt;T_5,"",IF($A165&gt;AL$132,"",IF(T_5=AL$131,100,EXP(-'Class 8'!AL120*h_5)*((AM165+AM166)/2+cc_5*h_5))))</f>
        <v>105.83765428297554</v>
      </c>
      <c r="AM165" s="17">
        <f>IF(AM$131&gt;T_5,"",IF($A165&gt;AM$132,"",IF(T_5=AM$131,100,EXP(-'Class 8'!AM120*h_5)*((AN165+AN166)/2+cc_5*h_5))))</f>
        <v>104.07425343732007</v>
      </c>
      <c r="AN165" s="17">
        <f>IF(AN$131&gt;T_5,"",IF($A165&gt;AN$132,"",IF(T_5=AN$131,100,EXP(-'Class 8'!AN120*h_5)*((AO165+AO166)/2+cc_5*h_5))))</f>
        <v>102.52407474375219</v>
      </c>
      <c r="AO165" s="17">
        <f>IF(AO$131&gt;T_5,"",IF($A165&gt;AO$132,"",IF(T_5=AO$131,100,EXP(-'Class 8'!AO120*h_5)*((AP165+AP166)/2+cc_5*h_5))))</f>
        <v>101.17071262170876</v>
      </c>
      <c r="AP165" s="17">
        <f>IF(AP$131&gt;T_5,"",IF($A165&gt;AP$132,"",IF(T_5=AP$131,100,EXP(-'Class 8'!AP120*h_5)*(([2]BondPrice!AQ45+[2]BondPrice!AQ46)/2+cc_5*h_5))))</f>
        <v>100</v>
      </c>
    </row>
    <row r="166" spans="1:42" x14ac:dyDescent="0.2">
      <c r="A166" s="23">
        <f t="shared" si="96"/>
        <v>33</v>
      </c>
      <c r="B166" s="17" t="str">
        <f>IF(B$131&gt;T_5,"",IF($A166&gt;B$132,"",IF(T_5=B$131,100,EXP(-'Class 8'!B121*h_5)*((C166+C167)/2+cc_5*h_5))))</f>
        <v/>
      </c>
      <c r="C166" s="17" t="str">
        <f>IF(C$131&gt;T_5,"",IF($A166&gt;C$132,"",IF(T_5=C$131,100,EXP(-'Class 8'!C121*h_5)*((D166+D167)/2+cc_5*h_5))))</f>
        <v/>
      </c>
      <c r="D166" s="17" t="str">
        <f>IF(D$131&gt;T_5,"",IF($A166&gt;D$132,"",IF(T_5=D$131,100,EXP(-'Class 8'!D121*h_5)*((E166+E167)/2+cc_5*h_5))))</f>
        <v/>
      </c>
      <c r="E166" s="17" t="str">
        <f>IF(E$131&gt;T_5,"",IF($A166&gt;E$132,"",IF(T_5=E$131,100,EXP(-'Class 8'!E121*h_5)*((F166+F167)/2+cc_5*h_5))))</f>
        <v/>
      </c>
      <c r="F166" s="17" t="str">
        <f>IF(F$131&gt;T_5,"",IF($A166&gt;F$132,"",IF(T_5=F$131,100,EXP(-'Class 8'!F121*h_5)*((G166+G167)/2+cc_5*h_5))))</f>
        <v/>
      </c>
      <c r="G166" s="17" t="str">
        <f>IF(G$131&gt;T_5,"",IF($A166&gt;G$132,"",IF(T_5=G$131,100,EXP(-'Class 8'!G121*h_5)*((H166+H167)/2+cc_5*h_5))))</f>
        <v/>
      </c>
      <c r="H166" s="17" t="str">
        <f>IF(H$131&gt;T_5,"",IF($A166&gt;H$132,"",IF(T_5=H$131,100,EXP(-'Class 8'!H121*h_5)*((I166+I167)/2+cc_5*h_5))))</f>
        <v/>
      </c>
      <c r="I166" s="17" t="str">
        <f>IF(I$131&gt;T_5,"",IF($A166&gt;I$132,"",IF(T_5=I$131,100,EXP(-'Class 8'!I121*h_5)*((J166+J167)/2+cc_5*h_5))))</f>
        <v/>
      </c>
      <c r="J166" s="17" t="str">
        <f>IF(J$131&gt;T_5,"",IF($A166&gt;J$132,"",IF(T_5=J$131,100,EXP(-'Class 8'!J121*h_5)*((K166+K167)/2+cc_5*h_5))))</f>
        <v/>
      </c>
      <c r="K166" s="17" t="str">
        <f>IF(K$131&gt;T_5,"",IF($A166&gt;K$132,"",IF(T_5=K$131,100,EXP(-'Class 8'!K121*h_5)*((L166+L167)/2+cc_5*h_5))))</f>
        <v/>
      </c>
      <c r="L166" s="17" t="str">
        <f>IF(L$131&gt;T_5,"",IF($A166&gt;L$132,"",IF(T_5=L$131,100,EXP(-'Class 8'!L121*h_5)*((M166+M167)/2+cc_5*h_5))))</f>
        <v/>
      </c>
      <c r="M166" s="17" t="str">
        <f>IF(M$131&gt;T_5,"",IF($A166&gt;M$132,"",IF(T_5=M$131,100,EXP(-'Class 8'!M121*h_5)*((N166+N167)/2+cc_5*h_5))))</f>
        <v/>
      </c>
      <c r="N166" s="17" t="str">
        <f>IF(N$131&gt;T_5,"",IF($A166&gt;N$132,"",IF(T_5=N$131,100,EXP(-'Class 8'!N121*h_5)*((O166+O167)/2+cc_5*h_5))))</f>
        <v/>
      </c>
      <c r="O166" s="17" t="str">
        <f>IF(O$131&gt;T_5,"",IF($A166&gt;O$132,"",IF(T_5=O$131,100,EXP(-'Class 8'!O121*h_5)*((P166+P167)/2+cc_5*h_5))))</f>
        <v/>
      </c>
      <c r="P166" s="17" t="str">
        <f>IF(P$131&gt;T_5,"",IF($A166&gt;P$132,"",IF(T_5=P$131,100,EXP(-'Class 8'!P121*h_5)*((Q166+Q167)/2+cc_5*h_5))))</f>
        <v/>
      </c>
      <c r="Q166" s="17" t="str">
        <f>IF(Q$131&gt;T_5,"",IF($A166&gt;Q$132,"",IF(T_5=Q$131,100,EXP(-'Class 8'!Q121*h_5)*((R166+R167)/2+cc_5*h_5))))</f>
        <v/>
      </c>
      <c r="R166" s="17" t="str">
        <f>IF(R$131&gt;T_5,"",IF($A166&gt;R$132,"",IF(T_5=R$131,100,EXP(-'Class 8'!R121*h_5)*((S166+S167)/2+cc_5*h_5))))</f>
        <v/>
      </c>
      <c r="S166" s="17" t="str">
        <f>IF(S$131&gt;T_5,"",IF($A166&gt;S$132,"",IF(T_5=S$131,100,EXP(-'Class 8'!S121*h_5)*((T166+T167)/2+cc_5*h_5))))</f>
        <v/>
      </c>
      <c r="T166" s="17" t="str">
        <f>IF(T$131&gt;T_5,"",IF($A166&gt;T$132,"",IF(T_5=T$131,100,EXP(-'Class 8'!T121*h_5)*((U166+U167)/2+cc_5*h_5))))</f>
        <v/>
      </c>
      <c r="U166" s="17" t="str">
        <f>IF(U$131&gt;T_5,"",IF($A166&gt;U$132,"",IF(T_5=U$131,100,EXP(-'Class 8'!U121*h_5)*((V166+V167)/2+cc_5*h_5))))</f>
        <v/>
      </c>
      <c r="V166" s="17" t="str">
        <f>IF(V$131&gt;T_5,"",IF($A166&gt;V$132,"",IF(T_5=V$131,100,EXP(-'Class 8'!V121*h_5)*((W166+W167)/2+cc_5*h_5))))</f>
        <v/>
      </c>
      <c r="W166" s="17" t="str">
        <f>IF(W$131&gt;T_5,"",IF($A166&gt;W$132,"",IF(T_5=W$131,100,EXP(-'Class 8'!W121*h_5)*((X166+X167)/2+cc_5*h_5))))</f>
        <v/>
      </c>
      <c r="X166" s="17" t="str">
        <f>IF(X$131&gt;T_5,"",IF($A166&gt;X$132,"",IF(T_5=X$131,100,EXP(-'Class 8'!X121*h_5)*((Y166+Y167)/2+cc_5*h_5))))</f>
        <v/>
      </c>
      <c r="Y166" s="17" t="str">
        <f>IF(Y$131&gt;T_5,"",IF($A166&gt;Y$132,"",IF(T_5=Y$131,100,EXP(-'Class 8'!Y121*h_5)*((Z166+Z167)/2+cc_5*h_5))))</f>
        <v/>
      </c>
      <c r="Z166" s="17" t="str">
        <f>IF(Z$131&gt;T_5,"",IF($A166&gt;Z$132,"",IF(T_5=Z$131,100,EXP(-'Class 8'!Z121*h_5)*((AA166+AA167)/2+cc_5*h_5))))</f>
        <v/>
      </c>
      <c r="AA166" s="17" t="str">
        <f>IF(AA$131&gt;T_5,"",IF($A166&gt;AA$132,"",IF(T_5=AA$131,100,EXP(-'Class 8'!AA121*h_5)*((AB166+AB167)/2+cc_5*h_5))))</f>
        <v/>
      </c>
      <c r="AB166" s="17" t="str">
        <f>IF(AB$131&gt;T_5,"",IF($A166&gt;AB$132,"",IF(T_5=AB$131,100,EXP(-'Class 8'!AB121*h_5)*((AC166+AC167)/2+cc_5*h_5))))</f>
        <v/>
      </c>
      <c r="AC166" s="17" t="str">
        <f>IF(AC$131&gt;T_5,"",IF($A166&gt;AC$132,"",IF(T_5=AC$131,100,EXP(-'Class 8'!AC121*h_5)*((AD166+AD167)/2+cc_5*h_5))))</f>
        <v/>
      </c>
      <c r="AD166" s="17" t="str">
        <f>IF(AD$131&gt;T_5,"",IF($A166&gt;AD$132,"",IF(T_5=AD$131,100,EXP(-'Class 8'!AD121*h_5)*((AE166+AE167)/2+cc_5*h_5))))</f>
        <v/>
      </c>
      <c r="AE166" s="17" t="str">
        <f>IF(AE$131&gt;T_5,"",IF($A166&gt;AE$132,"",IF(T_5=AE$131,100,EXP(-'Class 8'!AE121*h_5)*((AF166+AF167)/2+cc_5*h_5))))</f>
        <v/>
      </c>
      <c r="AF166" s="17" t="str">
        <f>IF(AF$131&gt;T_5,"",IF($A166&gt;AF$132,"",IF(T_5=AF$131,100,EXP(-'Class 8'!AF121*h_5)*((AG166+AG167)/2+cc_5*h_5))))</f>
        <v/>
      </c>
      <c r="AG166" s="17" t="str">
        <f>IF(AG$131&gt;T_5,"",IF($A166&gt;AG$132,"",IF(T_5=AG$131,100,EXP(-'Class 8'!AG121*h_5)*((AH166+AH167)/2+cc_5*h_5))))</f>
        <v/>
      </c>
      <c r="AH166" s="17" t="str">
        <f>IF(AH$131&gt;T_5,"",IF($A166&gt;AH$132,"",IF(T_5=AH$131,100,EXP(-'Class 8'!AH121*h_5)*((AI166+AI167)/2+cc_5*h_5))))</f>
        <v/>
      </c>
      <c r="AI166" s="17">
        <f>IF(AI$131&gt;T_5,"",IF($A166&gt;AI$132,"",IF(T_5=AI$131,100,EXP(-'Class 8'!AI121*h_5)*((AJ166+AJ167)/2+cc_5*h_5))))</f>
        <v>114.11460270259559</v>
      </c>
      <c r="AJ166" s="17">
        <f>IF(AJ$131&gt;T_5,"",IF($A166&gt;AJ$132,"",IF(T_5=AJ$131,100,EXP(-'Class 8'!AJ121*h_5)*((AK166+AK167)/2+cc_5*h_5))))</f>
        <v>111.36277864305433</v>
      </c>
      <c r="AK166" s="17">
        <f>IF(AK$131&gt;T_5,"",IF($A166&gt;AK$132,"",IF(T_5=AK$131,100,EXP(-'Class 8'!AK121*h_5)*((AL166+AL167)/2+cc_5*h_5))))</f>
        <v>108.88731565204941</v>
      </c>
      <c r="AL166" s="17">
        <f>IF(AL$131&gt;T_5,"",IF($A166&gt;AL$132,"",IF(T_5=AL$131,100,EXP(-'Class 8'!AL121*h_5)*((AM166+AM167)/2+cc_5*h_5))))</f>
        <v>106.66934061942229</v>
      </c>
      <c r="AM166" s="17">
        <f>IF(AM$131&gt;T_5,"",IF($A166&gt;AM$132,"",IF(T_5=AM$131,100,EXP(-'Class 8'!AM121*h_5)*((AN166+AN167)/2+cc_5*h_5))))</f>
        <v>104.68702488044079</v>
      </c>
      <c r="AN166" s="17">
        <f>IF(AN$131&gt;T_5,"",IF($A166&gt;AN$132,"",IF(T_5=AN$131,100,EXP(-'Class 8'!AN121*h_5)*((AO166+AO167)/2+cc_5*h_5))))</f>
        <v>102.9261103712545</v>
      </c>
      <c r="AO166" s="17">
        <f>IF(AO$131&gt;T_5,"",IF($A166&gt;AO$132,"",IF(T_5=AO$131,100,EXP(-'Class 8'!AO121*h_5)*((AP166+AP167)/2+cc_5*h_5))))</f>
        <v>101.3688828284136</v>
      </c>
      <c r="AP166" s="17">
        <f>IF(AP$131&gt;T_5,"",IF($A166&gt;AP$132,"",IF(T_5=AP$131,100,EXP(-'Class 8'!AP121*h_5)*(([2]BondPrice!AQ46+[2]BondPrice!AQ47)/2+cc_5*h_5))))</f>
        <v>100</v>
      </c>
    </row>
    <row r="167" spans="1:42" x14ac:dyDescent="0.2">
      <c r="A167" s="23">
        <f t="shared" si="96"/>
        <v>34</v>
      </c>
      <c r="B167" s="17" t="str">
        <f>IF(B$131&gt;T_5,"",IF($A167&gt;B$132,"",IF(T_5=B$131,100,EXP(-'Class 8'!B122*h_5)*((C167+C168)/2+cc_5*h_5))))</f>
        <v/>
      </c>
      <c r="C167" s="17" t="str">
        <f>IF(C$131&gt;T_5,"",IF($A167&gt;C$132,"",IF(T_5=C$131,100,EXP(-'Class 8'!C122*h_5)*((D167+D168)/2+cc_5*h_5))))</f>
        <v/>
      </c>
      <c r="D167" s="17" t="str">
        <f>IF(D$131&gt;T_5,"",IF($A167&gt;D$132,"",IF(T_5=D$131,100,EXP(-'Class 8'!D122*h_5)*((E167+E168)/2+cc_5*h_5))))</f>
        <v/>
      </c>
      <c r="E167" s="17" t="str">
        <f>IF(E$131&gt;T_5,"",IF($A167&gt;E$132,"",IF(T_5=E$131,100,EXP(-'Class 8'!E122*h_5)*((F167+F168)/2+cc_5*h_5))))</f>
        <v/>
      </c>
      <c r="F167" s="17" t="str">
        <f>IF(F$131&gt;T_5,"",IF($A167&gt;F$132,"",IF(T_5=F$131,100,EXP(-'Class 8'!F122*h_5)*((G167+G168)/2+cc_5*h_5))))</f>
        <v/>
      </c>
      <c r="G167" s="17" t="str">
        <f>IF(G$131&gt;T_5,"",IF($A167&gt;G$132,"",IF(T_5=G$131,100,EXP(-'Class 8'!G122*h_5)*((H167+H168)/2+cc_5*h_5))))</f>
        <v/>
      </c>
      <c r="H167" s="17" t="str">
        <f>IF(H$131&gt;T_5,"",IF($A167&gt;H$132,"",IF(T_5=H$131,100,EXP(-'Class 8'!H122*h_5)*((I167+I168)/2+cc_5*h_5))))</f>
        <v/>
      </c>
      <c r="I167" s="17" t="str">
        <f>IF(I$131&gt;T_5,"",IF($A167&gt;I$132,"",IF(T_5=I$131,100,EXP(-'Class 8'!I122*h_5)*((J167+J168)/2+cc_5*h_5))))</f>
        <v/>
      </c>
      <c r="J167" s="17" t="str">
        <f>IF(J$131&gt;T_5,"",IF($A167&gt;J$132,"",IF(T_5=J$131,100,EXP(-'Class 8'!J122*h_5)*((K167+K168)/2+cc_5*h_5))))</f>
        <v/>
      </c>
      <c r="K167" s="17" t="str">
        <f>IF(K$131&gt;T_5,"",IF($A167&gt;K$132,"",IF(T_5=K$131,100,EXP(-'Class 8'!K122*h_5)*((L167+L168)/2+cc_5*h_5))))</f>
        <v/>
      </c>
      <c r="L167" s="17" t="str">
        <f>IF(L$131&gt;T_5,"",IF($A167&gt;L$132,"",IF(T_5=L$131,100,EXP(-'Class 8'!L122*h_5)*((M167+M168)/2+cc_5*h_5))))</f>
        <v/>
      </c>
      <c r="M167" s="17" t="str">
        <f>IF(M$131&gt;T_5,"",IF($A167&gt;M$132,"",IF(T_5=M$131,100,EXP(-'Class 8'!M122*h_5)*((N167+N168)/2+cc_5*h_5))))</f>
        <v/>
      </c>
      <c r="N167" s="17" t="str">
        <f>IF(N$131&gt;T_5,"",IF($A167&gt;N$132,"",IF(T_5=N$131,100,EXP(-'Class 8'!N122*h_5)*((O167+O168)/2+cc_5*h_5))))</f>
        <v/>
      </c>
      <c r="O167" s="17" t="str">
        <f>IF(O$131&gt;T_5,"",IF($A167&gt;O$132,"",IF(T_5=O$131,100,EXP(-'Class 8'!O122*h_5)*((P167+P168)/2+cc_5*h_5))))</f>
        <v/>
      </c>
      <c r="P167" s="17" t="str">
        <f>IF(P$131&gt;T_5,"",IF($A167&gt;P$132,"",IF(T_5=P$131,100,EXP(-'Class 8'!P122*h_5)*((Q167+Q168)/2+cc_5*h_5))))</f>
        <v/>
      </c>
      <c r="Q167" s="17" t="str">
        <f>IF(Q$131&gt;T_5,"",IF($A167&gt;Q$132,"",IF(T_5=Q$131,100,EXP(-'Class 8'!Q122*h_5)*((R167+R168)/2+cc_5*h_5))))</f>
        <v/>
      </c>
      <c r="R167" s="17" t="str">
        <f>IF(R$131&gt;T_5,"",IF($A167&gt;R$132,"",IF(T_5=R$131,100,EXP(-'Class 8'!R122*h_5)*((S167+S168)/2+cc_5*h_5))))</f>
        <v/>
      </c>
      <c r="S167" s="17" t="str">
        <f>IF(S$131&gt;T_5,"",IF($A167&gt;S$132,"",IF(T_5=S$131,100,EXP(-'Class 8'!S122*h_5)*((T167+T168)/2+cc_5*h_5))))</f>
        <v/>
      </c>
      <c r="T167" s="17" t="str">
        <f>IF(T$131&gt;T_5,"",IF($A167&gt;T$132,"",IF(T_5=T$131,100,EXP(-'Class 8'!T122*h_5)*((U167+U168)/2+cc_5*h_5))))</f>
        <v/>
      </c>
      <c r="U167" s="17" t="str">
        <f>IF(U$131&gt;T_5,"",IF($A167&gt;U$132,"",IF(T_5=U$131,100,EXP(-'Class 8'!U122*h_5)*((V167+V168)/2+cc_5*h_5))))</f>
        <v/>
      </c>
      <c r="V167" s="17" t="str">
        <f>IF(V$131&gt;T_5,"",IF($A167&gt;V$132,"",IF(T_5=V$131,100,EXP(-'Class 8'!V122*h_5)*((W167+W168)/2+cc_5*h_5))))</f>
        <v/>
      </c>
      <c r="W167" s="17" t="str">
        <f>IF(W$131&gt;T_5,"",IF($A167&gt;W$132,"",IF(T_5=W$131,100,EXP(-'Class 8'!W122*h_5)*((X167+X168)/2+cc_5*h_5))))</f>
        <v/>
      </c>
      <c r="X167" s="17" t="str">
        <f>IF(X$131&gt;T_5,"",IF($A167&gt;X$132,"",IF(T_5=X$131,100,EXP(-'Class 8'!X122*h_5)*((Y167+Y168)/2+cc_5*h_5))))</f>
        <v/>
      </c>
      <c r="Y167" s="17" t="str">
        <f>IF(Y$131&gt;T_5,"",IF($A167&gt;Y$132,"",IF(T_5=Y$131,100,EXP(-'Class 8'!Y122*h_5)*((Z167+Z168)/2+cc_5*h_5))))</f>
        <v/>
      </c>
      <c r="Z167" s="17" t="str">
        <f>IF(Z$131&gt;T_5,"",IF($A167&gt;Z$132,"",IF(T_5=Z$131,100,EXP(-'Class 8'!Z122*h_5)*((AA167+AA168)/2+cc_5*h_5))))</f>
        <v/>
      </c>
      <c r="AA167" s="17" t="str">
        <f>IF(AA$131&gt;T_5,"",IF($A167&gt;AA$132,"",IF(T_5=AA$131,100,EXP(-'Class 8'!AA122*h_5)*((AB167+AB168)/2+cc_5*h_5))))</f>
        <v/>
      </c>
      <c r="AB167" s="17" t="str">
        <f>IF(AB$131&gt;T_5,"",IF($A167&gt;AB$132,"",IF(T_5=AB$131,100,EXP(-'Class 8'!AB122*h_5)*((AC167+AC168)/2+cc_5*h_5))))</f>
        <v/>
      </c>
      <c r="AC167" s="17" t="str">
        <f>IF(AC$131&gt;T_5,"",IF($A167&gt;AC$132,"",IF(T_5=AC$131,100,EXP(-'Class 8'!AC122*h_5)*((AD167+AD168)/2+cc_5*h_5))))</f>
        <v/>
      </c>
      <c r="AD167" s="17" t="str">
        <f>IF(AD$131&gt;T_5,"",IF($A167&gt;AD$132,"",IF(T_5=AD$131,100,EXP(-'Class 8'!AD122*h_5)*((AE167+AE168)/2+cc_5*h_5))))</f>
        <v/>
      </c>
      <c r="AE167" s="17" t="str">
        <f>IF(AE$131&gt;T_5,"",IF($A167&gt;AE$132,"",IF(T_5=AE$131,100,EXP(-'Class 8'!AE122*h_5)*((AF167+AF168)/2+cc_5*h_5))))</f>
        <v/>
      </c>
      <c r="AF167" s="17" t="str">
        <f>IF(AF$131&gt;T_5,"",IF($A167&gt;AF$132,"",IF(T_5=AF$131,100,EXP(-'Class 8'!AF122*h_5)*((AG167+AG168)/2+cc_5*h_5))))</f>
        <v/>
      </c>
      <c r="AG167" s="17" t="str">
        <f>IF(AG$131&gt;T_5,"",IF($A167&gt;AG$132,"",IF(T_5=AG$131,100,EXP(-'Class 8'!AG122*h_5)*((AH167+AH168)/2+cc_5*h_5))))</f>
        <v/>
      </c>
      <c r="AH167" s="17" t="str">
        <f>IF(AH$131&gt;T_5,"",IF($A167&gt;AH$132,"",IF(T_5=AH$131,100,EXP(-'Class 8'!AH122*h_5)*((AI167+AI168)/2+cc_5*h_5))))</f>
        <v/>
      </c>
      <c r="AI167" s="17" t="str">
        <f>IF(AI$131&gt;T_5,"",IF($A167&gt;AI$132,"",IF(T_5=AI$131,100,EXP(-'Class 8'!AI122*h_5)*((AJ167+AJ168)/2+cc_5*h_5))))</f>
        <v/>
      </c>
      <c r="AJ167" s="17">
        <f>IF(AJ$131&gt;T_5,"",IF($A167&gt;AJ$132,"",IF(T_5=AJ$131,100,EXP(-'Class 8'!AJ122*h_5)*((AK167+AK168)/2+cc_5*h_5))))</f>
        <v>112.67800927601833</v>
      </c>
      <c r="AK167" s="17">
        <f>IF(AK$131&gt;T_5,"",IF($A167&gt;AK$132,"",IF(T_5=AK$131,100,EXP(-'Class 8'!AK122*h_5)*((AL167+AL168)/2+cc_5*h_5))))</f>
        <v>109.95792791727717</v>
      </c>
      <c r="AL167" s="17">
        <f>IF(AL$131&gt;T_5,"",IF($A167&gt;AL$132,"",IF(T_5=AL$131,100,EXP(-'Class 8'!AL122*h_5)*((AM167+AM168)/2+cc_5*h_5))))</f>
        <v>107.50756245750048</v>
      </c>
      <c r="AM167" s="17">
        <f>IF(AM$131&gt;T_5,"",IF($A167&gt;AM$132,"",IF(T_5=AM$131,100,EXP(-'Class 8'!AM122*h_5)*((AN167+AN168)/2+cc_5*h_5))))</f>
        <v>105.30340421724415</v>
      </c>
      <c r="AN167" s="17">
        <f>IF(AN$131&gt;T_5,"",IF($A167&gt;AN$132,"",IF(T_5=AN$131,100,EXP(-'Class 8'!AN122*h_5)*((AO167+AO168)/2+cc_5*h_5))))</f>
        <v>103.32972253232892</v>
      </c>
      <c r="AO167" s="17">
        <f>IF(AO$131&gt;T_5,"",IF($A167&gt;AO$132,"",IF(T_5=AO$131,100,EXP(-'Class 8'!AO122*h_5)*((AP167+AP168)/2+cc_5*h_5))))</f>
        <v>101.56744120507209</v>
      </c>
      <c r="AP167" s="17">
        <f>IF(AP$131&gt;T_5,"",IF($A167&gt;AP$132,"",IF(T_5=AP$131,100,EXP(-'Class 8'!AP122*h_5)*(([2]BondPrice!AQ47+[2]BondPrice!AQ48)/2+cc_5*h_5))))</f>
        <v>100</v>
      </c>
    </row>
    <row r="168" spans="1:42" x14ac:dyDescent="0.2">
      <c r="A168" s="23">
        <f t="shared" si="96"/>
        <v>35</v>
      </c>
      <c r="B168" s="17" t="str">
        <f>IF(B$131&gt;T_5,"",IF($A168&gt;B$132,"",IF(T_5=B$131,100,EXP(-'Class 8'!B123*h_5)*((C168+C169)/2+cc_5*h_5))))</f>
        <v/>
      </c>
      <c r="C168" s="17" t="str">
        <f>IF(C$131&gt;T_5,"",IF($A168&gt;C$132,"",IF(T_5=C$131,100,EXP(-'Class 8'!C123*h_5)*((D168+D169)/2+cc_5*h_5))))</f>
        <v/>
      </c>
      <c r="D168" s="17" t="str">
        <f>IF(D$131&gt;T_5,"",IF($A168&gt;D$132,"",IF(T_5=D$131,100,EXP(-'Class 8'!D123*h_5)*((E168+E169)/2+cc_5*h_5))))</f>
        <v/>
      </c>
      <c r="E168" s="17" t="str">
        <f>IF(E$131&gt;T_5,"",IF($A168&gt;E$132,"",IF(T_5=E$131,100,EXP(-'Class 8'!E123*h_5)*((F168+F169)/2+cc_5*h_5))))</f>
        <v/>
      </c>
      <c r="F168" s="17" t="str">
        <f>IF(F$131&gt;T_5,"",IF($A168&gt;F$132,"",IF(T_5=F$131,100,EXP(-'Class 8'!F123*h_5)*((G168+G169)/2+cc_5*h_5))))</f>
        <v/>
      </c>
      <c r="G168" s="17" t="str">
        <f>IF(G$131&gt;T_5,"",IF($A168&gt;G$132,"",IF(T_5=G$131,100,EXP(-'Class 8'!G123*h_5)*((H168+H169)/2+cc_5*h_5))))</f>
        <v/>
      </c>
      <c r="H168" s="17" t="str">
        <f>IF(H$131&gt;T_5,"",IF($A168&gt;H$132,"",IF(T_5=H$131,100,EXP(-'Class 8'!H123*h_5)*((I168+I169)/2+cc_5*h_5))))</f>
        <v/>
      </c>
      <c r="I168" s="17" t="str">
        <f>IF(I$131&gt;T_5,"",IF($A168&gt;I$132,"",IF(T_5=I$131,100,EXP(-'Class 8'!I123*h_5)*((J168+J169)/2+cc_5*h_5))))</f>
        <v/>
      </c>
      <c r="J168" s="17" t="str">
        <f>IF(J$131&gt;T_5,"",IF($A168&gt;J$132,"",IF(T_5=J$131,100,EXP(-'Class 8'!J123*h_5)*((K168+K169)/2+cc_5*h_5))))</f>
        <v/>
      </c>
      <c r="K168" s="17" t="str">
        <f>IF(K$131&gt;T_5,"",IF($A168&gt;K$132,"",IF(T_5=K$131,100,EXP(-'Class 8'!K123*h_5)*((L168+L169)/2+cc_5*h_5))))</f>
        <v/>
      </c>
      <c r="L168" s="17" t="str">
        <f>IF(L$131&gt;T_5,"",IF($A168&gt;L$132,"",IF(T_5=L$131,100,EXP(-'Class 8'!L123*h_5)*((M168+M169)/2+cc_5*h_5))))</f>
        <v/>
      </c>
      <c r="M168" s="17" t="str">
        <f>IF(M$131&gt;T_5,"",IF($A168&gt;M$132,"",IF(T_5=M$131,100,EXP(-'Class 8'!M123*h_5)*((N168+N169)/2+cc_5*h_5))))</f>
        <v/>
      </c>
      <c r="N168" s="17" t="str">
        <f>IF(N$131&gt;T_5,"",IF($A168&gt;N$132,"",IF(T_5=N$131,100,EXP(-'Class 8'!N123*h_5)*((O168+O169)/2+cc_5*h_5))))</f>
        <v/>
      </c>
      <c r="O168" s="17" t="str">
        <f>IF(O$131&gt;T_5,"",IF($A168&gt;O$132,"",IF(T_5=O$131,100,EXP(-'Class 8'!O123*h_5)*((P168+P169)/2+cc_5*h_5))))</f>
        <v/>
      </c>
      <c r="P168" s="17" t="str">
        <f>IF(P$131&gt;T_5,"",IF($A168&gt;P$132,"",IF(T_5=P$131,100,EXP(-'Class 8'!P123*h_5)*((Q168+Q169)/2+cc_5*h_5))))</f>
        <v/>
      </c>
      <c r="Q168" s="17" t="str">
        <f>IF(Q$131&gt;T_5,"",IF($A168&gt;Q$132,"",IF(T_5=Q$131,100,EXP(-'Class 8'!Q123*h_5)*((R168+R169)/2+cc_5*h_5))))</f>
        <v/>
      </c>
      <c r="R168" s="17" t="str">
        <f>IF(R$131&gt;T_5,"",IF($A168&gt;R$132,"",IF(T_5=R$131,100,EXP(-'Class 8'!R123*h_5)*((S168+S169)/2+cc_5*h_5))))</f>
        <v/>
      </c>
      <c r="S168" s="17" t="str">
        <f>IF(S$131&gt;T_5,"",IF($A168&gt;S$132,"",IF(T_5=S$131,100,EXP(-'Class 8'!S123*h_5)*((T168+T169)/2+cc_5*h_5))))</f>
        <v/>
      </c>
      <c r="T168" s="17" t="str">
        <f>IF(T$131&gt;T_5,"",IF($A168&gt;T$132,"",IF(T_5=T$131,100,EXP(-'Class 8'!T123*h_5)*((U168+U169)/2+cc_5*h_5))))</f>
        <v/>
      </c>
      <c r="U168" s="17" t="str">
        <f>IF(U$131&gt;T_5,"",IF($A168&gt;U$132,"",IF(T_5=U$131,100,EXP(-'Class 8'!U123*h_5)*((V168+V169)/2+cc_5*h_5))))</f>
        <v/>
      </c>
      <c r="V168" s="17" t="str">
        <f>IF(V$131&gt;T_5,"",IF($A168&gt;V$132,"",IF(T_5=V$131,100,EXP(-'Class 8'!V123*h_5)*((W168+W169)/2+cc_5*h_5))))</f>
        <v/>
      </c>
      <c r="W168" s="17" t="str">
        <f>IF(W$131&gt;T_5,"",IF($A168&gt;W$132,"",IF(T_5=W$131,100,EXP(-'Class 8'!W123*h_5)*((X168+X169)/2+cc_5*h_5))))</f>
        <v/>
      </c>
      <c r="X168" s="17" t="str">
        <f>IF(X$131&gt;T_5,"",IF($A168&gt;X$132,"",IF(T_5=X$131,100,EXP(-'Class 8'!X123*h_5)*((Y168+Y169)/2+cc_5*h_5))))</f>
        <v/>
      </c>
      <c r="Y168" s="17" t="str">
        <f>IF(Y$131&gt;T_5,"",IF($A168&gt;Y$132,"",IF(T_5=Y$131,100,EXP(-'Class 8'!Y123*h_5)*((Z168+Z169)/2+cc_5*h_5))))</f>
        <v/>
      </c>
      <c r="Z168" s="17" t="str">
        <f>IF(Z$131&gt;T_5,"",IF($A168&gt;Z$132,"",IF(T_5=Z$131,100,EXP(-'Class 8'!Z123*h_5)*((AA168+AA169)/2+cc_5*h_5))))</f>
        <v/>
      </c>
      <c r="AA168" s="17" t="str">
        <f>IF(AA$131&gt;T_5,"",IF($A168&gt;AA$132,"",IF(T_5=AA$131,100,EXP(-'Class 8'!AA123*h_5)*((AB168+AB169)/2+cc_5*h_5))))</f>
        <v/>
      </c>
      <c r="AB168" s="17" t="str">
        <f>IF(AB$131&gt;T_5,"",IF($A168&gt;AB$132,"",IF(T_5=AB$131,100,EXP(-'Class 8'!AB123*h_5)*((AC168+AC169)/2+cc_5*h_5))))</f>
        <v/>
      </c>
      <c r="AC168" s="17" t="str">
        <f>IF(AC$131&gt;T_5,"",IF($A168&gt;AC$132,"",IF(T_5=AC$131,100,EXP(-'Class 8'!AC123*h_5)*((AD168+AD169)/2+cc_5*h_5))))</f>
        <v/>
      </c>
      <c r="AD168" s="17" t="str">
        <f>IF(AD$131&gt;T_5,"",IF($A168&gt;AD$132,"",IF(T_5=AD$131,100,EXP(-'Class 8'!AD123*h_5)*((AE168+AE169)/2+cc_5*h_5))))</f>
        <v/>
      </c>
      <c r="AE168" s="17" t="str">
        <f>IF(AE$131&gt;T_5,"",IF($A168&gt;AE$132,"",IF(T_5=AE$131,100,EXP(-'Class 8'!AE123*h_5)*((AF168+AF169)/2+cc_5*h_5))))</f>
        <v/>
      </c>
      <c r="AF168" s="17" t="str">
        <f>IF(AF$131&gt;T_5,"",IF($A168&gt;AF$132,"",IF(T_5=AF$131,100,EXP(-'Class 8'!AF123*h_5)*((AG168+AG169)/2+cc_5*h_5))))</f>
        <v/>
      </c>
      <c r="AG168" s="17" t="str">
        <f>IF(AG$131&gt;T_5,"",IF($A168&gt;AG$132,"",IF(T_5=AG$131,100,EXP(-'Class 8'!AG123*h_5)*((AH168+AH169)/2+cc_5*h_5))))</f>
        <v/>
      </c>
      <c r="AH168" s="17" t="str">
        <f>IF(AH$131&gt;T_5,"",IF($A168&gt;AH$132,"",IF(T_5=AH$131,100,EXP(-'Class 8'!AH123*h_5)*((AI168+AI169)/2+cc_5*h_5))))</f>
        <v/>
      </c>
      <c r="AI168" s="17" t="str">
        <f>IF(AI$131&gt;T_5,"",IF($A168&gt;AI$132,"",IF(T_5=AI$131,100,EXP(-'Class 8'!AI123*h_5)*((AJ168+AJ169)/2+cc_5*h_5))))</f>
        <v/>
      </c>
      <c r="AJ168" s="17" t="str">
        <f>IF(AJ$131&gt;T_5,"",IF($A168&gt;AJ$132,"",IF(T_5=AJ$131,100,EXP(-'Class 8'!AJ123*h_5)*((AK168+AK169)/2+cc_5*h_5))))</f>
        <v/>
      </c>
      <c r="AK168" s="17">
        <f>IF(AK$131&gt;T_5,"",IF($A168&gt;AK$132,"",IF(T_5=AK$131,100,EXP(-'Class 8'!AK123*h_5)*((AL168+AL169)/2+cc_5*h_5))))</f>
        <v>111.03906675867763</v>
      </c>
      <c r="AL168" s="17">
        <f>IF(AL$131&gt;T_5,"",IF($A168&gt;AL$132,"",IF(T_5=AL$131,100,EXP(-'Class 8'!AL123*h_5)*((AM168+AM169)/2+cc_5*h_5))))</f>
        <v>108.35237115404942</v>
      </c>
      <c r="AM168" s="17">
        <f>IF(AM$131&gt;T_5,"",IF($A168&gt;AM$132,"",IF(T_5=AM$131,100,EXP(-'Class 8'!AM123*h_5)*((AN168+AN169)/2+cc_5*h_5))))</f>
        <v>105.92341269039247</v>
      </c>
      <c r="AN168" s="17">
        <f>IF(AN$131&gt;T_5,"",IF($A168&gt;AN$132,"",IF(T_5=AN$131,100,EXP(-'Class 8'!AN123*h_5)*((AO168+AO169)/2+cc_5*h_5))))</f>
        <v>103.73491740915911</v>
      </c>
      <c r="AO168" s="17">
        <f>IF(AO$131&gt;T_5,"",IF($A168&gt;AO$132,"",IF(T_5=AO$131,100,EXP(-'Class 8'!AO123*h_5)*((AP168+AP169)/2+cc_5*h_5))))</f>
        <v>101.76638851202003</v>
      </c>
      <c r="AP168" s="17">
        <f>IF(AP$131&gt;T_5,"",IF($A168&gt;AP$132,"",IF(T_5=AP$131,100,EXP(-'Class 8'!AP123*h_5)*(([2]BondPrice!AQ48+[2]BondPrice!AQ49)/2+cc_5*h_5))))</f>
        <v>100</v>
      </c>
    </row>
    <row r="169" spans="1:42" x14ac:dyDescent="0.2">
      <c r="A169" s="23">
        <f t="shared" si="96"/>
        <v>36</v>
      </c>
      <c r="B169" s="17" t="str">
        <f>IF(B$131&gt;T_5,"",IF($A169&gt;B$132,"",IF(T_5=B$131,100,EXP(-'Class 8'!B124*h_5)*((C169+C170)/2+cc_5*h_5))))</f>
        <v/>
      </c>
      <c r="C169" s="17" t="str">
        <f>IF(C$131&gt;T_5,"",IF($A169&gt;C$132,"",IF(T_5=C$131,100,EXP(-'Class 8'!C124*h_5)*((D169+D170)/2+cc_5*h_5))))</f>
        <v/>
      </c>
      <c r="D169" s="17" t="str">
        <f>IF(D$131&gt;T_5,"",IF($A169&gt;D$132,"",IF(T_5=D$131,100,EXP(-'Class 8'!D124*h_5)*((E169+E170)/2+cc_5*h_5))))</f>
        <v/>
      </c>
      <c r="E169" s="17" t="str">
        <f>IF(E$131&gt;T_5,"",IF($A169&gt;E$132,"",IF(T_5=E$131,100,EXP(-'Class 8'!E124*h_5)*((F169+F170)/2+cc_5*h_5))))</f>
        <v/>
      </c>
      <c r="F169" s="17" t="str">
        <f>IF(F$131&gt;T_5,"",IF($A169&gt;F$132,"",IF(T_5=F$131,100,EXP(-'Class 8'!F124*h_5)*((G169+G170)/2+cc_5*h_5))))</f>
        <v/>
      </c>
      <c r="G169" s="17" t="str">
        <f>IF(G$131&gt;T_5,"",IF($A169&gt;G$132,"",IF(T_5=G$131,100,EXP(-'Class 8'!G124*h_5)*((H169+H170)/2+cc_5*h_5))))</f>
        <v/>
      </c>
      <c r="H169" s="17" t="str">
        <f>IF(H$131&gt;T_5,"",IF($A169&gt;H$132,"",IF(T_5=H$131,100,EXP(-'Class 8'!H124*h_5)*((I169+I170)/2+cc_5*h_5))))</f>
        <v/>
      </c>
      <c r="I169" s="17" t="str">
        <f>IF(I$131&gt;T_5,"",IF($A169&gt;I$132,"",IF(T_5=I$131,100,EXP(-'Class 8'!I124*h_5)*((J169+J170)/2+cc_5*h_5))))</f>
        <v/>
      </c>
      <c r="J169" s="17" t="str">
        <f>IF(J$131&gt;T_5,"",IF($A169&gt;J$132,"",IF(T_5=J$131,100,EXP(-'Class 8'!J124*h_5)*((K169+K170)/2+cc_5*h_5))))</f>
        <v/>
      </c>
      <c r="K169" s="17" t="str">
        <f>IF(K$131&gt;T_5,"",IF($A169&gt;K$132,"",IF(T_5=K$131,100,EXP(-'Class 8'!K124*h_5)*((L169+L170)/2+cc_5*h_5))))</f>
        <v/>
      </c>
      <c r="L169" s="17" t="str">
        <f>IF(L$131&gt;T_5,"",IF($A169&gt;L$132,"",IF(T_5=L$131,100,EXP(-'Class 8'!L124*h_5)*((M169+M170)/2+cc_5*h_5))))</f>
        <v/>
      </c>
      <c r="M169" s="17" t="str">
        <f>IF(M$131&gt;T_5,"",IF($A169&gt;M$132,"",IF(T_5=M$131,100,EXP(-'Class 8'!M124*h_5)*((N169+N170)/2+cc_5*h_5))))</f>
        <v/>
      </c>
      <c r="N169" s="17" t="str">
        <f>IF(N$131&gt;T_5,"",IF($A169&gt;N$132,"",IF(T_5=N$131,100,EXP(-'Class 8'!N124*h_5)*((O169+O170)/2+cc_5*h_5))))</f>
        <v/>
      </c>
      <c r="O169" s="17" t="str">
        <f>IF(O$131&gt;T_5,"",IF($A169&gt;O$132,"",IF(T_5=O$131,100,EXP(-'Class 8'!O124*h_5)*((P169+P170)/2+cc_5*h_5))))</f>
        <v/>
      </c>
      <c r="P169" s="17" t="str">
        <f>IF(P$131&gt;T_5,"",IF($A169&gt;P$132,"",IF(T_5=P$131,100,EXP(-'Class 8'!P124*h_5)*((Q169+Q170)/2+cc_5*h_5))))</f>
        <v/>
      </c>
      <c r="Q169" s="17" t="str">
        <f>IF(Q$131&gt;T_5,"",IF($A169&gt;Q$132,"",IF(T_5=Q$131,100,EXP(-'Class 8'!Q124*h_5)*((R169+R170)/2+cc_5*h_5))))</f>
        <v/>
      </c>
      <c r="R169" s="17" t="str">
        <f>IF(R$131&gt;T_5,"",IF($A169&gt;R$132,"",IF(T_5=R$131,100,EXP(-'Class 8'!R124*h_5)*((S169+S170)/2+cc_5*h_5))))</f>
        <v/>
      </c>
      <c r="S169" s="17" t="str">
        <f>IF(S$131&gt;T_5,"",IF($A169&gt;S$132,"",IF(T_5=S$131,100,EXP(-'Class 8'!S124*h_5)*((T169+T170)/2+cc_5*h_5))))</f>
        <v/>
      </c>
      <c r="T169" s="17" t="str">
        <f>IF(T$131&gt;T_5,"",IF($A169&gt;T$132,"",IF(T_5=T$131,100,EXP(-'Class 8'!T124*h_5)*((U169+U170)/2+cc_5*h_5))))</f>
        <v/>
      </c>
      <c r="U169" s="17" t="str">
        <f>IF(U$131&gt;T_5,"",IF($A169&gt;U$132,"",IF(T_5=U$131,100,EXP(-'Class 8'!U124*h_5)*((V169+V170)/2+cc_5*h_5))))</f>
        <v/>
      </c>
      <c r="V169" s="17" t="str">
        <f>IF(V$131&gt;T_5,"",IF($A169&gt;V$132,"",IF(T_5=V$131,100,EXP(-'Class 8'!V124*h_5)*((W169+W170)/2+cc_5*h_5))))</f>
        <v/>
      </c>
      <c r="W169" s="17" t="str">
        <f>IF(W$131&gt;T_5,"",IF($A169&gt;W$132,"",IF(T_5=W$131,100,EXP(-'Class 8'!W124*h_5)*((X169+X170)/2+cc_5*h_5))))</f>
        <v/>
      </c>
      <c r="X169" s="17" t="str">
        <f>IF(X$131&gt;T_5,"",IF($A169&gt;X$132,"",IF(T_5=X$131,100,EXP(-'Class 8'!X124*h_5)*((Y169+Y170)/2+cc_5*h_5))))</f>
        <v/>
      </c>
      <c r="Y169" s="17" t="str">
        <f>IF(Y$131&gt;T_5,"",IF($A169&gt;Y$132,"",IF(T_5=Y$131,100,EXP(-'Class 8'!Y124*h_5)*((Z169+Z170)/2+cc_5*h_5))))</f>
        <v/>
      </c>
      <c r="Z169" s="17" t="str">
        <f>IF(Z$131&gt;T_5,"",IF($A169&gt;Z$132,"",IF(T_5=Z$131,100,EXP(-'Class 8'!Z124*h_5)*((AA169+AA170)/2+cc_5*h_5))))</f>
        <v/>
      </c>
      <c r="AA169" s="17" t="str">
        <f>IF(AA$131&gt;T_5,"",IF($A169&gt;AA$132,"",IF(T_5=AA$131,100,EXP(-'Class 8'!AA124*h_5)*((AB169+AB170)/2+cc_5*h_5))))</f>
        <v/>
      </c>
      <c r="AB169" s="17" t="str">
        <f>IF(AB$131&gt;T_5,"",IF($A169&gt;AB$132,"",IF(T_5=AB$131,100,EXP(-'Class 8'!AB124*h_5)*((AC169+AC170)/2+cc_5*h_5))))</f>
        <v/>
      </c>
      <c r="AC169" s="17" t="str">
        <f>IF(AC$131&gt;T_5,"",IF($A169&gt;AC$132,"",IF(T_5=AC$131,100,EXP(-'Class 8'!AC124*h_5)*((AD169+AD170)/2+cc_5*h_5))))</f>
        <v/>
      </c>
      <c r="AD169" s="17" t="str">
        <f>IF(AD$131&gt;T_5,"",IF($A169&gt;AD$132,"",IF(T_5=AD$131,100,EXP(-'Class 8'!AD124*h_5)*((AE169+AE170)/2+cc_5*h_5))))</f>
        <v/>
      </c>
      <c r="AE169" s="17" t="str">
        <f>IF(AE$131&gt;T_5,"",IF($A169&gt;AE$132,"",IF(T_5=AE$131,100,EXP(-'Class 8'!AE124*h_5)*((AF169+AF170)/2+cc_5*h_5))))</f>
        <v/>
      </c>
      <c r="AF169" s="17" t="str">
        <f>IF(AF$131&gt;T_5,"",IF($A169&gt;AF$132,"",IF(T_5=AF$131,100,EXP(-'Class 8'!AF124*h_5)*((AG169+AG170)/2+cc_5*h_5))))</f>
        <v/>
      </c>
      <c r="AG169" s="17" t="str">
        <f>IF(AG$131&gt;T_5,"",IF($A169&gt;AG$132,"",IF(T_5=AG$131,100,EXP(-'Class 8'!AG124*h_5)*((AH169+AH170)/2+cc_5*h_5))))</f>
        <v/>
      </c>
      <c r="AH169" s="17" t="str">
        <f>IF(AH$131&gt;T_5,"",IF($A169&gt;AH$132,"",IF(T_5=AH$131,100,EXP(-'Class 8'!AH124*h_5)*((AI169+AI170)/2+cc_5*h_5))))</f>
        <v/>
      </c>
      <c r="AI169" s="17" t="str">
        <f>IF(AI$131&gt;T_5,"",IF($A169&gt;AI$132,"",IF(T_5=AI$131,100,EXP(-'Class 8'!AI124*h_5)*((AJ169+AJ170)/2+cc_5*h_5))))</f>
        <v/>
      </c>
      <c r="AJ169" s="17" t="str">
        <f>IF(AJ$131&gt;T_5,"",IF($A169&gt;AJ$132,"",IF(T_5=AJ$131,100,EXP(-'Class 8'!AJ124*h_5)*((AK169+AK170)/2+cc_5*h_5))))</f>
        <v/>
      </c>
      <c r="AK169" s="17" t="str">
        <f>IF(AK$131&gt;T_5,"",IF($A169&gt;AK$132,"",IF(T_5=AK$131,100,EXP(-'Class 8'!AK124*h_5)*((AL169+AL170)/2+cc_5*h_5))))</f>
        <v/>
      </c>
      <c r="AL169" s="17">
        <f>IF(AL$131&gt;T_5,"",IF($A169&gt;AL$132,"",IF(T_5=AL$131,100,EXP(-'Class 8'!AL124*h_5)*((AM169+AM170)/2+cc_5*h_5))))</f>
        <v>109.20381846947737</v>
      </c>
      <c r="AM169" s="17">
        <f>IF(AM$131&gt;T_5,"",IF($A169&gt;AM$132,"",IF(T_5=AM$131,100,EXP(-'Class 8'!AM124*h_5)*((AN169+AN170)/2+cc_5*h_5))))</f>
        <v>106.5470716676212</v>
      </c>
      <c r="AN169" s="17">
        <f>IF(AN$131&gt;T_5,"",IF($A169&gt;AN$132,"",IF(T_5=AN$131,100,EXP(-'Class 8'!AN124*h_5)*((AO169+AO170)/2+cc_5*h_5))))</f>
        <v>104.14170120817144</v>
      </c>
      <c r="AO169" s="17">
        <f>IF(AO$131&gt;T_5,"",IF($A169&gt;AO$132,"",IF(T_5=AO$131,100,EXP(-'Class 8'!AO124*h_5)*((AP169+AP170)/2+cc_5*h_5))))</f>
        <v>101.96572551108258</v>
      </c>
      <c r="AP169" s="17">
        <f>IF(AP$131&gt;T_5,"",IF($A169&gt;AP$132,"",IF(T_5=AP$131,100,EXP(-'Class 8'!AP124*h_5)*(([2]BondPrice!AQ49+[2]BondPrice!AQ50)/2+cc_5*h_5))))</f>
        <v>100</v>
      </c>
    </row>
    <row r="170" spans="1:42" x14ac:dyDescent="0.2">
      <c r="A170" s="23">
        <f t="shared" si="96"/>
        <v>37</v>
      </c>
      <c r="B170" s="17" t="str">
        <f>IF(B$131&gt;T_5,"",IF($A170&gt;B$132,"",IF(T_5=B$131,100,EXP(-'Class 8'!B125*h_5)*((C170+C171)/2+cc_5*h_5))))</f>
        <v/>
      </c>
      <c r="C170" s="17" t="str">
        <f>IF(C$131&gt;T_5,"",IF($A170&gt;C$132,"",IF(T_5=C$131,100,EXP(-'Class 8'!C125*h_5)*((D170+D171)/2+cc_5*h_5))))</f>
        <v/>
      </c>
      <c r="D170" s="17" t="str">
        <f>IF(D$131&gt;T_5,"",IF($A170&gt;D$132,"",IF(T_5=D$131,100,EXP(-'Class 8'!D125*h_5)*((E170+E171)/2+cc_5*h_5))))</f>
        <v/>
      </c>
      <c r="E170" s="17" t="str">
        <f>IF(E$131&gt;T_5,"",IF($A170&gt;E$132,"",IF(T_5=E$131,100,EXP(-'Class 8'!E125*h_5)*((F170+F171)/2+cc_5*h_5))))</f>
        <v/>
      </c>
      <c r="F170" s="17" t="str">
        <f>IF(F$131&gt;T_5,"",IF($A170&gt;F$132,"",IF(T_5=F$131,100,EXP(-'Class 8'!F125*h_5)*((G170+G171)/2+cc_5*h_5))))</f>
        <v/>
      </c>
      <c r="G170" s="17" t="str">
        <f>IF(G$131&gt;T_5,"",IF($A170&gt;G$132,"",IF(T_5=G$131,100,EXP(-'Class 8'!G125*h_5)*((H170+H171)/2+cc_5*h_5))))</f>
        <v/>
      </c>
      <c r="H170" s="17" t="str">
        <f>IF(H$131&gt;T_5,"",IF($A170&gt;H$132,"",IF(T_5=H$131,100,EXP(-'Class 8'!H125*h_5)*((I170+I171)/2+cc_5*h_5))))</f>
        <v/>
      </c>
      <c r="I170" s="17" t="str">
        <f>IF(I$131&gt;T_5,"",IF($A170&gt;I$132,"",IF(T_5=I$131,100,EXP(-'Class 8'!I125*h_5)*((J170+J171)/2+cc_5*h_5))))</f>
        <v/>
      </c>
      <c r="J170" s="17" t="str">
        <f>IF(J$131&gt;T_5,"",IF($A170&gt;J$132,"",IF(T_5=J$131,100,EXP(-'Class 8'!J125*h_5)*((K170+K171)/2+cc_5*h_5))))</f>
        <v/>
      </c>
      <c r="K170" s="17" t="str">
        <f>IF(K$131&gt;T_5,"",IF($A170&gt;K$132,"",IF(T_5=K$131,100,EXP(-'Class 8'!K125*h_5)*((L170+L171)/2+cc_5*h_5))))</f>
        <v/>
      </c>
      <c r="L170" s="17" t="str">
        <f>IF(L$131&gt;T_5,"",IF($A170&gt;L$132,"",IF(T_5=L$131,100,EXP(-'Class 8'!L125*h_5)*((M170+M171)/2+cc_5*h_5))))</f>
        <v/>
      </c>
      <c r="M170" s="17" t="str">
        <f>IF(M$131&gt;T_5,"",IF($A170&gt;M$132,"",IF(T_5=M$131,100,EXP(-'Class 8'!M125*h_5)*((N170+N171)/2+cc_5*h_5))))</f>
        <v/>
      </c>
      <c r="N170" s="17" t="str">
        <f>IF(N$131&gt;T_5,"",IF($A170&gt;N$132,"",IF(T_5=N$131,100,EXP(-'Class 8'!N125*h_5)*((O170+O171)/2+cc_5*h_5))))</f>
        <v/>
      </c>
      <c r="O170" s="17" t="str">
        <f>IF(O$131&gt;T_5,"",IF($A170&gt;O$132,"",IF(T_5=O$131,100,EXP(-'Class 8'!O125*h_5)*((P170+P171)/2+cc_5*h_5))))</f>
        <v/>
      </c>
      <c r="P170" s="17" t="str">
        <f>IF(P$131&gt;T_5,"",IF($A170&gt;P$132,"",IF(T_5=P$131,100,EXP(-'Class 8'!P125*h_5)*((Q170+Q171)/2+cc_5*h_5))))</f>
        <v/>
      </c>
      <c r="Q170" s="17" t="str">
        <f>IF(Q$131&gt;T_5,"",IF($A170&gt;Q$132,"",IF(T_5=Q$131,100,EXP(-'Class 8'!Q125*h_5)*((R170+R171)/2+cc_5*h_5))))</f>
        <v/>
      </c>
      <c r="R170" s="17" t="str">
        <f>IF(R$131&gt;T_5,"",IF($A170&gt;R$132,"",IF(T_5=R$131,100,EXP(-'Class 8'!R125*h_5)*((S170+S171)/2+cc_5*h_5))))</f>
        <v/>
      </c>
      <c r="S170" s="17" t="str">
        <f>IF(S$131&gt;T_5,"",IF($A170&gt;S$132,"",IF(T_5=S$131,100,EXP(-'Class 8'!S125*h_5)*((T170+T171)/2+cc_5*h_5))))</f>
        <v/>
      </c>
      <c r="T170" s="17" t="str">
        <f>IF(T$131&gt;T_5,"",IF($A170&gt;T$132,"",IF(T_5=T$131,100,EXP(-'Class 8'!T125*h_5)*((U170+U171)/2+cc_5*h_5))))</f>
        <v/>
      </c>
      <c r="U170" s="17" t="str">
        <f>IF(U$131&gt;T_5,"",IF($A170&gt;U$132,"",IF(T_5=U$131,100,EXP(-'Class 8'!U125*h_5)*((V170+V171)/2+cc_5*h_5))))</f>
        <v/>
      </c>
      <c r="V170" s="17" t="str">
        <f>IF(V$131&gt;T_5,"",IF($A170&gt;V$132,"",IF(T_5=V$131,100,EXP(-'Class 8'!V125*h_5)*((W170+W171)/2+cc_5*h_5))))</f>
        <v/>
      </c>
      <c r="W170" s="17" t="str">
        <f>IF(W$131&gt;T_5,"",IF($A170&gt;W$132,"",IF(T_5=W$131,100,EXP(-'Class 8'!W125*h_5)*((X170+X171)/2+cc_5*h_5))))</f>
        <v/>
      </c>
      <c r="X170" s="17" t="str">
        <f>IF(X$131&gt;T_5,"",IF($A170&gt;X$132,"",IF(T_5=X$131,100,EXP(-'Class 8'!X125*h_5)*((Y170+Y171)/2+cc_5*h_5))))</f>
        <v/>
      </c>
      <c r="Y170" s="17" t="str">
        <f>IF(Y$131&gt;T_5,"",IF($A170&gt;Y$132,"",IF(T_5=Y$131,100,EXP(-'Class 8'!Y125*h_5)*((Z170+Z171)/2+cc_5*h_5))))</f>
        <v/>
      </c>
      <c r="Z170" s="17" t="str">
        <f>IF(Z$131&gt;T_5,"",IF($A170&gt;Z$132,"",IF(T_5=Z$131,100,EXP(-'Class 8'!Z125*h_5)*((AA170+AA171)/2+cc_5*h_5))))</f>
        <v/>
      </c>
      <c r="AA170" s="17" t="str">
        <f>IF(AA$131&gt;T_5,"",IF($A170&gt;AA$132,"",IF(T_5=AA$131,100,EXP(-'Class 8'!AA125*h_5)*((AB170+AB171)/2+cc_5*h_5))))</f>
        <v/>
      </c>
      <c r="AB170" s="17" t="str">
        <f>IF(AB$131&gt;T_5,"",IF($A170&gt;AB$132,"",IF(T_5=AB$131,100,EXP(-'Class 8'!AB125*h_5)*((AC170+AC171)/2+cc_5*h_5))))</f>
        <v/>
      </c>
      <c r="AC170" s="17" t="str">
        <f>IF(AC$131&gt;T_5,"",IF($A170&gt;AC$132,"",IF(T_5=AC$131,100,EXP(-'Class 8'!AC125*h_5)*((AD170+AD171)/2+cc_5*h_5))))</f>
        <v/>
      </c>
      <c r="AD170" s="17" t="str">
        <f>IF(AD$131&gt;T_5,"",IF($A170&gt;AD$132,"",IF(T_5=AD$131,100,EXP(-'Class 8'!AD125*h_5)*((AE170+AE171)/2+cc_5*h_5))))</f>
        <v/>
      </c>
      <c r="AE170" s="17" t="str">
        <f>IF(AE$131&gt;T_5,"",IF($A170&gt;AE$132,"",IF(T_5=AE$131,100,EXP(-'Class 8'!AE125*h_5)*((AF170+AF171)/2+cc_5*h_5))))</f>
        <v/>
      </c>
      <c r="AF170" s="17" t="str">
        <f>IF(AF$131&gt;T_5,"",IF($A170&gt;AF$132,"",IF(T_5=AF$131,100,EXP(-'Class 8'!AF125*h_5)*((AG170+AG171)/2+cc_5*h_5))))</f>
        <v/>
      </c>
      <c r="AG170" s="17" t="str">
        <f>IF(AG$131&gt;T_5,"",IF($A170&gt;AG$132,"",IF(T_5=AG$131,100,EXP(-'Class 8'!AG125*h_5)*((AH170+AH171)/2+cc_5*h_5))))</f>
        <v/>
      </c>
      <c r="AH170" s="17" t="str">
        <f>IF(AH$131&gt;T_5,"",IF($A170&gt;AH$132,"",IF(T_5=AH$131,100,EXP(-'Class 8'!AH125*h_5)*((AI170+AI171)/2+cc_5*h_5))))</f>
        <v/>
      </c>
      <c r="AI170" s="17" t="str">
        <f>IF(AI$131&gt;T_5,"",IF($A170&gt;AI$132,"",IF(T_5=AI$131,100,EXP(-'Class 8'!AI125*h_5)*((AJ170+AJ171)/2+cc_5*h_5))))</f>
        <v/>
      </c>
      <c r="AJ170" s="17" t="str">
        <f>IF(AJ$131&gt;T_5,"",IF($A170&gt;AJ$132,"",IF(T_5=AJ$131,100,EXP(-'Class 8'!AJ125*h_5)*((AK170+AK171)/2+cc_5*h_5))))</f>
        <v/>
      </c>
      <c r="AK170" s="17" t="str">
        <f>IF(AK$131&gt;T_5,"",IF($A170&gt;AK$132,"",IF(T_5=AK$131,100,EXP(-'Class 8'!AK125*h_5)*((AL170+AL171)/2+cc_5*h_5))))</f>
        <v/>
      </c>
      <c r="AL170" s="17" t="str">
        <f>IF(AL$131&gt;T_5,"",IF($A170&gt;AL$132,"",IF(T_5=AL$131,100,EXP(-'Class 8'!AL125*h_5)*((AM170+AM171)/2+cc_5*h_5))))</f>
        <v/>
      </c>
      <c r="AM170" s="17">
        <f>IF(AM$131&gt;T_5,"",IF($A170&gt;AM$132,"",IF(T_5=AM$131,100,EXP(-'Class 8'!AM125*h_5)*((AN170+AN171)/2+cc_5*h_5))))</f>
        <v>107.17440264247536</v>
      </c>
      <c r="AN170" s="17">
        <f>IF(AN$131&gt;T_5,"",IF($A170&gt;AN$132,"",IF(T_5=AN$131,100,EXP(-'Class 8'!AN125*h_5)*((AO170+AO171)/2+cc_5*h_5))))</f>
        <v>104.55008016013012</v>
      </c>
      <c r="AO170" s="17">
        <f>IF(AO$131&gt;T_5,"",IF($A170&gt;AO$132,"",IF(T_5=AO$131,100,EXP(-'Class 8'!AO125*h_5)*((AP170+AP171)/2+cc_5*h_5))))</f>
        <v>102.16545296557722</v>
      </c>
      <c r="AP170" s="17">
        <f>IF(AP$131&gt;T_5,"",IF($A170&gt;AP$132,"",IF(T_5=AP$131,100,EXP(-'Class 8'!AP125*h_5)*(([2]BondPrice!AQ50+[2]BondPrice!AQ51)/2+cc_5*h_5))))</f>
        <v>100</v>
      </c>
    </row>
    <row r="171" spans="1:42" x14ac:dyDescent="0.2">
      <c r="A171" s="23">
        <f t="shared" si="96"/>
        <v>38</v>
      </c>
      <c r="B171" s="17" t="str">
        <f>IF(B$131&gt;T_5,"",IF($A171&gt;B$132,"",IF(T_5=B$131,100,EXP(-'Class 8'!B126*h_5)*((C171+C172)/2+cc_5*h_5))))</f>
        <v/>
      </c>
      <c r="C171" s="17" t="str">
        <f>IF(C$131&gt;T_5,"",IF($A171&gt;C$132,"",IF(T_5=C$131,100,EXP(-'Class 8'!C126*h_5)*((D171+D172)/2+cc_5*h_5))))</f>
        <v/>
      </c>
      <c r="D171" s="17" t="str">
        <f>IF(D$131&gt;T_5,"",IF($A171&gt;D$132,"",IF(T_5=D$131,100,EXP(-'Class 8'!D126*h_5)*((E171+E172)/2+cc_5*h_5))))</f>
        <v/>
      </c>
      <c r="E171" s="17" t="str">
        <f>IF(E$131&gt;T_5,"",IF($A171&gt;E$132,"",IF(T_5=E$131,100,EXP(-'Class 8'!E126*h_5)*((F171+F172)/2+cc_5*h_5))))</f>
        <v/>
      </c>
      <c r="F171" s="17" t="str">
        <f>IF(F$131&gt;T_5,"",IF($A171&gt;F$132,"",IF(T_5=F$131,100,EXP(-'Class 8'!F126*h_5)*((G171+G172)/2+cc_5*h_5))))</f>
        <v/>
      </c>
      <c r="G171" s="17" t="str">
        <f>IF(G$131&gt;T_5,"",IF($A171&gt;G$132,"",IF(T_5=G$131,100,EXP(-'Class 8'!G126*h_5)*((H171+H172)/2+cc_5*h_5))))</f>
        <v/>
      </c>
      <c r="H171" s="17" t="str">
        <f>IF(H$131&gt;T_5,"",IF($A171&gt;H$132,"",IF(T_5=H$131,100,EXP(-'Class 8'!H126*h_5)*((I171+I172)/2+cc_5*h_5))))</f>
        <v/>
      </c>
      <c r="I171" s="17" t="str">
        <f>IF(I$131&gt;T_5,"",IF($A171&gt;I$132,"",IF(T_5=I$131,100,EXP(-'Class 8'!I126*h_5)*((J171+J172)/2+cc_5*h_5))))</f>
        <v/>
      </c>
      <c r="J171" s="17" t="str">
        <f>IF(J$131&gt;T_5,"",IF($A171&gt;J$132,"",IF(T_5=J$131,100,EXP(-'Class 8'!J126*h_5)*((K171+K172)/2+cc_5*h_5))))</f>
        <v/>
      </c>
      <c r="K171" s="17" t="str">
        <f>IF(K$131&gt;T_5,"",IF($A171&gt;K$132,"",IF(T_5=K$131,100,EXP(-'Class 8'!K126*h_5)*((L171+L172)/2+cc_5*h_5))))</f>
        <v/>
      </c>
      <c r="L171" s="17" t="str">
        <f>IF(L$131&gt;T_5,"",IF($A171&gt;L$132,"",IF(T_5=L$131,100,EXP(-'Class 8'!L126*h_5)*((M171+M172)/2+cc_5*h_5))))</f>
        <v/>
      </c>
      <c r="M171" s="17" t="str">
        <f>IF(M$131&gt;T_5,"",IF($A171&gt;M$132,"",IF(T_5=M$131,100,EXP(-'Class 8'!M126*h_5)*((N171+N172)/2+cc_5*h_5))))</f>
        <v/>
      </c>
      <c r="N171" s="17" t="str">
        <f>IF(N$131&gt;T_5,"",IF($A171&gt;N$132,"",IF(T_5=N$131,100,EXP(-'Class 8'!N126*h_5)*((O171+O172)/2+cc_5*h_5))))</f>
        <v/>
      </c>
      <c r="O171" s="17" t="str">
        <f>IF(O$131&gt;T_5,"",IF($A171&gt;O$132,"",IF(T_5=O$131,100,EXP(-'Class 8'!O126*h_5)*((P171+P172)/2+cc_5*h_5))))</f>
        <v/>
      </c>
      <c r="P171" s="17" t="str">
        <f>IF(P$131&gt;T_5,"",IF($A171&gt;P$132,"",IF(T_5=P$131,100,EXP(-'Class 8'!P126*h_5)*((Q171+Q172)/2+cc_5*h_5))))</f>
        <v/>
      </c>
      <c r="Q171" s="17" t="str">
        <f>IF(Q$131&gt;T_5,"",IF($A171&gt;Q$132,"",IF(T_5=Q$131,100,EXP(-'Class 8'!Q126*h_5)*((R171+R172)/2+cc_5*h_5))))</f>
        <v/>
      </c>
      <c r="R171" s="17" t="str">
        <f>IF(R$131&gt;T_5,"",IF($A171&gt;R$132,"",IF(T_5=R$131,100,EXP(-'Class 8'!R126*h_5)*((S171+S172)/2+cc_5*h_5))))</f>
        <v/>
      </c>
      <c r="S171" s="17" t="str">
        <f>IF(S$131&gt;T_5,"",IF($A171&gt;S$132,"",IF(T_5=S$131,100,EXP(-'Class 8'!S126*h_5)*((T171+T172)/2+cc_5*h_5))))</f>
        <v/>
      </c>
      <c r="T171" s="17" t="str">
        <f>IF(T$131&gt;T_5,"",IF($A171&gt;T$132,"",IF(T_5=T$131,100,EXP(-'Class 8'!T126*h_5)*((U171+U172)/2+cc_5*h_5))))</f>
        <v/>
      </c>
      <c r="U171" s="17" t="str">
        <f>IF(U$131&gt;T_5,"",IF($A171&gt;U$132,"",IF(T_5=U$131,100,EXP(-'Class 8'!U126*h_5)*((V171+V172)/2+cc_5*h_5))))</f>
        <v/>
      </c>
      <c r="V171" s="17" t="str">
        <f>IF(V$131&gt;T_5,"",IF($A171&gt;V$132,"",IF(T_5=V$131,100,EXP(-'Class 8'!V126*h_5)*((W171+W172)/2+cc_5*h_5))))</f>
        <v/>
      </c>
      <c r="W171" s="17" t="str">
        <f>IF(W$131&gt;T_5,"",IF($A171&gt;W$132,"",IF(T_5=W$131,100,EXP(-'Class 8'!W126*h_5)*((X171+X172)/2+cc_5*h_5))))</f>
        <v/>
      </c>
      <c r="X171" s="17" t="str">
        <f>IF(X$131&gt;T_5,"",IF($A171&gt;X$132,"",IF(T_5=X$131,100,EXP(-'Class 8'!X126*h_5)*((Y171+Y172)/2+cc_5*h_5))))</f>
        <v/>
      </c>
      <c r="Y171" s="17" t="str">
        <f>IF(Y$131&gt;T_5,"",IF($A171&gt;Y$132,"",IF(T_5=Y$131,100,EXP(-'Class 8'!Y126*h_5)*((Z171+Z172)/2+cc_5*h_5))))</f>
        <v/>
      </c>
      <c r="Z171" s="17" t="str">
        <f>IF(Z$131&gt;T_5,"",IF($A171&gt;Z$132,"",IF(T_5=Z$131,100,EXP(-'Class 8'!Z126*h_5)*((AA171+AA172)/2+cc_5*h_5))))</f>
        <v/>
      </c>
      <c r="AA171" s="17" t="str">
        <f>IF(AA$131&gt;T_5,"",IF($A171&gt;AA$132,"",IF(T_5=AA$131,100,EXP(-'Class 8'!AA126*h_5)*((AB171+AB172)/2+cc_5*h_5))))</f>
        <v/>
      </c>
      <c r="AB171" s="17" t="str">
        <f>IF(AB$131&gt;T_5,"",IF($A171&gt;AB$132,"",IF(T_5=AB$131,100,EXP(-'Class 8'!AB126*h_5)*((AC171+AC172)/2+cc_5*h_5))))</f>
        <v/>
      </c>
      <c r="AC171" s="17" t="str">
        <f>IF(AC$131&gt;T_5,"",IF($A171&gt;AC$132,"",IF(T_5=AC$131,100,EXP(-'Class 8'!AC126*h_5)*((AD171+AD172)/2+cc_5*h_5))))</f>
        <v/>
      </c>
      <c r="AD171" s="17" t="str">
        <f>IF(AD$131&gt;T_5,"",IF($A171&gt;AD$132,"",IF(T_5=AD$131,100,EXP(-'Class 8'!AD126*h_5)*((AE171+AE172)/2+cc_5*h_5))))</f>
        <v/>
      </c>
      <c r="AE171" s="17" t="str">
        <f>IF(AE$131&gt;T_5,"",IF($A171&gt;AE$132,"",IF(T_5=AE$131,100,EXP(-'Class 8'!AE126*h_5)*((AF171+AF172)/2+cc_5*h_5))))</f>
        <v/>
      </c>
      <c r="AF171" s="17" t="str">
        <f>IF(AF$131&gt;T_5,"",IF($A171&gt;AF$132,"",IF(T_5=AF$131,100,EXP(-'Class 8'!AF126*h_5)*((AG171+AG172)/2+cc_5*h_5))))</f>
        <v/>
      </c>
      <c r="AG171" s="17" t="str">
        <f>IF(AG$131&gt;T_5,"",IF($A171&gt;AG$132,"",IF(T_5=AG$131,100,EXP(-'Class 8'!AG126*h_5)*((AH171+AH172)/2+cc_5*h_5))))</f>
        <v/>
      </c>
      <c r="AH171" s="17" t="str">
        <f>IF(AH$131&gt;T_5,"",IF($A171&gt;AH$132,"",IF(T_5=AH$131,100,EXP(-'Class 8'!AH126*h_5)*((AI171+AI172)/2+cc_5*h_5))))</f>
        <v/>
      </c>
      <c r="AI171" s="17" t="str">
        <f>IF(AI$131&gt;T_5,"",IF($A171&gt;AI$132,"",IF(T_5=AI$131,100,EXP(-'Class 8'!AI126*h_5)*((AJ171+AJ172)/2+cc_5*h_5))))</f>
        <v/>
      </c>
      <c r="AJ171" s="17" t="str">
        <f>IF(AJ$131&gt;T_5,"",IF($A171&gt;AJ$132,"",IF(T_5=AJ$131,100,EXP(-'Class 8'!AJ126*h_5)*((AK171+AK172)/2+cc_5*h_5))))</f>
        <v/>
      </c>
      <c r="AK171" s="17" t="str">
        <f>IF(AK$131&gt;T_5,"",IF($A171&gt;AK$132,"",IF(T_5=AK$131,100,EXP(-'Class 8'!AK126*h_5)*((AL171+AL172)/2+cc_5*h_5))))</f>
        <v/>
      </c>
      <c r="AL171" s="17" t="str">
        <f>IF(AL$131&gt;T_5,"",IF($A171&gt;AL$132,"",IF(T_5=AL$131,100,EXP(-'Class 8'!AL126*h_5)*((AM171+AM172)/2+cc_5*h_5))))</f>
        <v/>
      </c>
      <c r="AM171" s="17" t="str">
        <f>IF(AM$131&gt;T_5,"",IF($A171&gt;AM$132,"",IF(T_5=AM$131,100,EXP(-'Class 8'!AM126*h_5)*((AN171+AN172)/2+cc_5*h_5))))</f>
        <v/>
      </c>
      <c r="AN171" s="17">
        <f>IF(AN$131&gt;T_5,"",IF($A171&gt;AN$132,"",IF(T_5=AN$131,100,EXP(-'Class 8'!AN126*h_5)*((AO171+AO172)/2+cc_5*h_5))))</f>
        <v>104.96006052023239</v>
      </c>
      <c r="AO171" s="17">
        <f>IF(AO$131&gt;T_5,"",IF($A171&gt;AO$132,"",IF(T_5=AO$131,100,EXP(-'Class 8'!AO126*h_5)*((AP171+AP172)/2+cc_5*h_5))))</f>
        <v>102.3655716403165</v>
      </c>
      <c r="AP171" s="17">
        <f>IF(AP$131&gt;T_5,"",IF($A171&gt;AP$132,"",IF(T_5=AP$131,100,EXP(-'Class 8'!AP126*h_5)*(([2]BondPrice!AQ51+[2]BondPrice!AQ52)/2+cc_5*h_5))))</f>
        <v>100</v>
      </c>
    </row>
    <row r="172" spans="1:42" x14ac:dyDescent="0.2">
      <c r="A172" s="23">
        <f t="shared" si="96"/>
        <v>39</v>
      </c>
      <c r="B172" s="17" t="str">
        <f>IF(B$131&gt;T_5,"",IF($A172&gt;B$132,"",IF(T_5=B$131,100,EXP(-'Class 8'!B127*h_5)*((C172+C173)/2+cc_5*h_5))))</f>
        <v/>
      </c>
      <c r="C172" s="17" t="str">
        <f>IF(C$131&gt;T_5,"",IF($A172&gt;C$132,"",IF(T_5=C$131,100,EXP(-'Class 8'!C127*h_5)*((D172+D173)/2+cc_5*h_5))))</f>
        <v/>
      </c>
      <c r="D172" s="17" t="str">
        <f>IF(D$131&gt;T_5,"",IF($A172&gt;D$132,"",IF(T_5=D$131,100,EXP(-'Class 8'!D127*h_5)*((E172+E173)/2+cc_5*h_5))))</f>
        <v/>
      </c>
      <c r="E172" s="17" t="str">
        <f>IF(E$131&gt;T_5,"",IF($A172&gt;E$132,"",IF(T_5=E$131,100,EXP(-'Class 8'!E127*h_5)*((F172+F173)/2+cc_5*h_5))))</f>
        <v/>
      </c>
      <c r="F172" s="17" t="str">
        <f>IF(F$131&gt;T_5,"",IF($A172&gt;F$132,"",IF(T_5=F$131,100,EXP(-'Class 8'!F127*h_5)*((G172+G173)/2+cc_5*h_5))))</f>
        <v/>
      </c>
      <c r="G172" s="17" t="str">
        <f>IF(G$131&gt;T_5,"",IF($A172&gt;G$132,"",IF(T_5=G$131,100,EXP(-'Class 8'!G127*h_5)*((H172+H173)/2+cc_5*h_5))))</f>
        <v/>
      </c>
      <c r="H172" s="17" t="str">
        <f>IF(H$131&gt;T_5,"",IF($A172&gt;H$132,"",IF(T_5=H$131,100,EXP(-'Class 8'!H127*h_5)*((I172+I173)/2+cc_5*h_5))))</f>
        <v/>
      </c>
      <c r="I172" s="17" t="str">
        <f>IF(I$131&gt;T_5,"",IF($A172&gt;I$132,"",IF(T_5=I$131,100,EXP(-'Class 8'!I127*h_5)*((J172+J173)/2+cc_5*h_5))))</f>
        <v/>
      </c>
      <c r="J172" s="17" t="str">
        <f>IF(J$131&gt;T_5,"",IF($A172&gt;J$132,"",IF(T_5=J$131,100,EXP(-'Class 8'!J127*h_5)*((K172+K173)/2+cc_5*h_5))))</f>
        <v/>
      </c>
      <c r="K172" s="17" t="str">
        <f>IF(K$131&gt;T_5,"",IF($A172&gt;K$132,"",IF(T_5=K$131,100,EXP(-'Class 8'!K127*h_5)*((L172+L173)/2+cc_5*h_5))))</f>
        <v/>
      </c>
      <c r="L172" s="17" t="str">
        <f>IF(L$131&gt;T_5,"",IF($A172&gt;L$132,"",IF(T_5=L$131,100,EXP(-'Class 8'!L127*h_5)*((M172+M173)/2+cc_5*h_5))))</f>
        <v/>
      </c>
      <c r="M172" s="17" t="str">
        <f>IF(M$131&gt;T_5,"",IF($A172&gt;M$132,"",IF(T_5=M$131,100,EXP(-'Class 8'!M127*h_5)*((N172+N173)/2+cc_5*h_5))))</f>
        <v/>
      </c>
      <c r="N172" s="17" t="str">
        <f>IF(N$131&gt;T_5,"",IF($A172&gt;N$132,"",IF(T_5=N$131,100,EXP(-'Class 8'!N127*h_5)*((O172+O173)/2+cc_5*h_5))))</f>
        <v/>
      </c>
      <c r="O172" s="17" t="str">
        <f>IF(O$131&gt;T_5,"",IF($A172&gt;O$132,"",IF(T_5=O$131,100,EXP(-'Class 8'!O127*h_5)*((P172+P173)/2+cc_5*h_5))))</f>
        <v/>
      </c>
      <c r="P172" s="17" t="str">
        <f>IF(P$131&gt;T_5,"",IF($A172&gt;P$132,"",IF(T_5=P$131,100,EXP(-'Class 8'!P127*h_5)*((Q172+Q173)/2+cc_5*h_5))))</f>
        <v/>
      </c>
      <c r="Q172" s="17" t="str">
        <f>IF(Q$131&gt;T_5,"",IF($A172&gt;Q$132,"",IF(T_5=Q$131,100,EXP(-'Class 8'!Q127*h_5)*((R172+R173)/2+cc_5*h_5))))</f>
        <v/>
      </c>
      <c r="R172" s="17" t="str">
        <f>IF(R$131&gt;T_5,"",IF($A172&gt;R$132,"",IF(T_5=R$131,100,EXP(-'Class 8'!R127*h_5)*((S172+S173)/2+cc_5*h_5))))</f>
        <v/>
      </c>
      <c r="S172" s="17" t="str">
        <f>IF(S$131&gt;T_5,"",IF($A172&gt;S$132,"",IF(T_5=S$131,100,EXP(-'Class 8'!S127*h_5)*((T172+T173)/2+cc_5*h_5))))</f>
        <v/>
      </c>
      <c r="T172" s="17" t="str">
        <f>IF(T$131&gt;T_5,"",IF($A172&gt;T$132,"",IF(T_5=T$131,100,EXP(-'Class 8'!T127*h_5)*((U172+U173)/2+cc_5*h_5))))</f>
        <v/>
      </c>
      <c r="U172" s="17" t="str">
        <f>IF(U$131&gt;T_5,"",IF($A172&gt;U$132,"",IF(T_5=U$131,100,EXP(-'Class 8'!U127*h_5)*((V172+V173)/2+cc_5*h_5))))</f>
        <v/>
      </c>
      <c r="V172" s="17" t="str">
        <f>IF(V$131&gt;T_5,"",IF($A172&gt;V$132,"",IF(T_5=V$131,100,EXP(-'Class 8'!V127*h_5)*((W172+W173)/2+cc_5*h_5))))</f>
        <v/>
      </c>
      <c r="W172" s="17" t="str">
        <f>IF(W$131&gt;T_5,"",IF($A172&gt;W$132,"",IF(T_5=W$131,100,EXP(-'Class 8'!W127*h_5)*((X172+X173)/2+cc_5*h_5))))</f>
        <v/>
      </c>
      <c r="X172" s="17" t="str">
        <f>IF(X$131&gt;T_5,"",IF($A172&gt;X$132,"",IF(T_5=X$131,100,EXP(-'Class 8'!X127*h_5)*((Y172+Y173)/2+cc_5*h_5))))</f>
        <v/>
      </c>
      <c r="Y172" s="17" t="str">
        <f>IF(Y$131&gt;T_5,"",IF($A172&gt;Y$132,"",IF(T_5=Y$131,100,EXP(-'Class 8'!Y127*h_5)*((Z172+Z173)/2+cc_5*h_5))))</f>
        <v/>
      </c>
      <c r="Z172" s="17" t="str">
        <f>IF(Z$131&gt;T_5,"",IF($A172&gt;Z$132,"",IF(T_5=Z$131,100,EXP(-'Class 8'!Z127*h_5)*((AA172+AA173)/2+cc_5*h_5))))</f>
        <v/>
      </c>
      <c r="AA172" s="17" t="str">
        <f>IF(AA$131&gt;T_5,"",IF($A172&gt;AA$132,"",IF(T_5=AA$131,100,EXP(-'Class 8'!AA127*h_5)*((AB172+AB173)/2+cc_5*h_5))))</f>
        <v/>
      </c>
      <c r="AB172" s="17" t="str">
        <f>IF(AB$131&gt;T_5,"",IF($A172&gt;AB$132,"",IF(T_5=AB$131,100,EXP(-'Class 8'!AB127*h_5)*((AC172+AC173)/2+cc_5*h_5))))</f>
        <v/>
      </c>
      <c r="AC172" s="17" t="str">
        <f>IF(AC$131&gt;T_5,"",IF($A172&gt;AC$132,"",IF(T_5=AC$131,100,EXP(-'Class 8'!AC127*h_5)*((AD172+AD173)/2+cc_5*h_5))))</f>
        <v/>
      </c>
      <c r="AD172" s="17" t="str">
        <f>IF(AD$131&gt;T_5,"",IF($A172&gt;AD$132,"",IF(T_5=AD$131,100,EXP(-'Class 8'!AD127*h_5)*((AE172+AE173)/2+cc_5*h_5))))</f>
        <v/>
      </c>
      <c r="AE172" s="17" t="str">
        <f>IF(AE$131&gt;T_5,"",IF($A172&gt;AE$132,"",IF(T_5=AE$131,100,EXP(-'Class 8'!AE127*h_5)*((AF172+AF173)/2+cc_5*h_5))))</f>
        <v/>
      </c>
      <c r="AF172" s="17" t="str">
        <f>IF(AF$131&gt;T_5,"",IF($A172&gt;AF$132,"",IF(T_5=AF$131,100,EXP(-'Class 8'!AF127*h_5)*((AG172+AG173)/2+cc_5*h_5))))</f>
        <v/>
      </c>
      <c r="AG172" s="17" t="str">
        <f>IF(AG$131&gt;T_5,"",IF($A172&gt;AG$132,"",IF(T_5=AG$131,100,EXP(-'Class 8'!AG127*h_5)*((AH172+AH173)/2+cc_5*h_5))))</f>
        <v/>
      </c>
      <c r="AH172" s="17" t="str">
        <f>IF(AH$131&gt;T_5,"",IF($A172&gt;AH$132,"",IF(T_5=AH$131,100,EXP(-'Class 8'!AH127*h_5)*((AI172+AI173)/2+cc_5*h_5))))</f>
        <v/>
      </c>
      <c r="AI172" s="17" t="str">
        <f>IF(AI$131&gt;T_5,"",IF($A172&gt;AI$132,"",IF(T_5=AI$131,100,EXP(-'Class 8'!AI127*h_5)*((AJ172+AJ173)/2+cc_5*h_5))))</f>
        <v/>
      </c>
      <c r="AJ172" s="17" t="str">
        <f>IF(AJ$131&gt;T_5,"",IF($A172&gt;AJ$132,"",IF(T_5=AJ$131,100,EXP(-'Class 8'!AJ127*h_5)*((AK172+AK173)/2+cc_5*h_5))))</f>
        <v/>
      </c>
      <c r="AK172" s="17" t="str">
        <f>IF(AK$131&gt;T_5,"",IF($A172&gt;AK$132,"",IF(T_5=AK$131,100,EXP(-'Class 8'!AK127*h_5)*((AL172+AL173)/2+cc_5*h_5))))</f>
        <v/>
      </c>
      <c r="AL172" s="17" t="str">
        <f>IF(AL$131&gt;T_5,"",IF($A172&gt;AL$132,"",IF(T_5=AL$131,100,EXP(-'Class 8'!AL127*h_5)*((AM172+AM173)/2+cc_5*h_5))))</f>
        <v/>
      </c>
      <c r="AM172" s="17" t="str">
        <f>IF(AM$131&gt;T_5,"",IF($A172&gt;AM$132,"",IF(T_5=AM$131,100,EXP(-'Class 8'!AM127*h_5)*((AN172+AN173)/2+cc_5*h_5))))</f>
        <v/>
      </c>
      <c r="AN172" s="17" t="str">
        <f>IF(AN$131&gt;T_5,"",IF($A172&gt;AN$132,"",IF(T_5=AN$131,100,EXP(-'Class 8'!AN127*h_5)*((AO172+AO173)/2+cc_5*h_5))))</f>
        <v/>
      </c>
      <c r="AO172" s="17">
        <f>IF(AO$131&gt;T_5,"",IF($A172&gt;AO$132,"",IF(T_5=AO$131,100,EXP(-'Class 8'!AO127*h_5)*((AP172+AP173)/2+cc_5*h_5))))</f>
        <v>102.56608230161106</v>
      </c>
      <c r="AP172" s="17">
        <f>IF(AP$131&gt;T_5,"",IF($A172&gt;AP$132,"",IF(T_5=AP$131,100,EXP(-'Class 8'!AP127*h_5)*(([2]BondPrice!AQ52+[2]BondPrice!AQ53)/2+cc_5*h_5))))</f>
        <v>100</v>
      </c>
    </row>
    <row r="173" spans="1:42" x14ac:dyDescent="0.2">
      <c r="A173" s="23">
        <f t="shared" si="96"/>
        <v>40</v>
      </c>
      <c r="B173" s="17" t="str">
        <f>IF(B$131&gt;T_5,"",IF($A173&gt;B$132,"",IF(T_5=B$131,100,EXP(-'Class 8'!B128*h_5)*((C173+[2]BondPrice!C54)/2+cc_5*h_5))))</f>
        <v/>
      </c>
      <c r="C173" s="17" t="str">
        <f>IF(C$131&gt;T_5,"",IF($A173&gt;C$132,"",IF(T_5=C$131,100,EXP(-'Class 8'!C128*h_5)*((D173+[2]BondPrice!D54)/2+cc_5*h_5))))</f>
        <v/>
      </c>
      <c r="D173" s="17" t="str">
        <f>IF(D$131&gt;T_5,"",IF($A173&gt;D$132,"",IF(T_5=D$131,100,EXP(-'Class 8'!D128*h_5)*((E173+[2]BondPrice!E54)/2+cc_5*h_5))))</f>
        <v/>
      </c>
      <c r="E173" s="17" t="str">
        <f>IF(E$131&gt;T_5,"",IF($A173&gt;E$132,"",IF(T_5=E$131,100,EXP(-'Class 8'!E128*h_5)*((F173+[2]BondPrice!F54)/2+cc_5*h_5))))</f>
        <v/>
      </c>
      <c r="F173" s="17" t="str">
        <f>IF(F$131&gt;T_5,"",IF($A173&gt;F$132,"",IF(T_5=F$131,100,EXP(-'Class 8'!F128*h_5)*((G173+[2]BondPrice!G54)/2+cc_5*h_5))))</f>
        <v/>
      </c>
      <c r="G173" s="17" t="str">
        <f>IF(G$131&gt;T_5,"",IF($A173&gt;G$132,"",IF(T_5=G$131,100,EXP(-'Class 8'!G128*h_5)*((H173+[2]BondPrice!H54)/2+cc_5*h_5))))</f>
        <v/>
      </c>
      <c r="H173" s="17" t="str">
        <f>IF(H$131&gt;T_5,"",IF($A173&gt;H$132,"",IF(T_5=H$131,100,EXP(-'Class 8'!H128*h_5)*((I173+[2]BondPrice!I54)/2+cc_5*h_5))))</f>
        <v/>
      </c>
      <c r="I173" s="17" t="str">
        <f>IF(I$131&gt;T_5,"",IF($A173&gt;I$132,"",IF(T_5=I$131,100,EXP(-'Class 8'!I128*h_5)*((J173+[2]BondPrice!J54)/2+cc_5*h_5))))</f>
        <v/>
      </c>
      <c r="J173" s="17" t="str">
        <f>IF(J$131&gt;T_5,"",IF($A173&gt;J$132,"",IF(T_5=J$131,100,EXP(-'Class 8'!J128*h_5)*((K173+[2]BondPrice!K54)/2+cc_5*h_5))))</f>
        <v/>
      </c>
      <c r="K173" s="17" t="str">
        <f>IF(K$131&gt;T_5,"",IF($A173&gt;K$132,"",IF(T_5=K$131,100,EXP(-'Class 8'!K128*h_5)*((L173+[2]BondPrice!L54)/2+cc_5*h_5))))</f>
        <v/>
      </c>
      <c r="L173" s="17" t="str">
        <f>IF(L$131&gt;T_5,"",IF($A173&gt;L$132,"",IF(T_5=L$131,100,EXP(-'Class 8'!L128*h_5)*((M173+[2]BondPrice!M54)/2+cc_5*h_5))))</f>
        <v/>
      </c>
      <c r="M173" s="17" t="str">
        <f>IF(M$131&gt;T_5,"",IF($A173&gt;M$132,"",IF(T_5=M$131,100,EXP(-'Class 8'!M128*h_5)*((N173+[2]BondPrice!N54)/2+cc_5*h_5))))</f>
        <v/>
      </c>
      <c r="N173" s="17" t="str">
        <f>IF(N$131&gt;T_5,"",IF($A173&gt;N$132,"",IF(T_5=N$131,100,EXP(-'Class 8'!N128*h_5)*((O173+[2]BondPrice!O54)/2+cc_5*h_5))))</f>
        <v/>
      </c>
      <c r="O173" s="17" t="str">
        <f>IF(O$131&gt;T_5,"",IF($A173&gt;O$132,"",IF(T_5=O$131,100,EXP(-'Class 8'!O128*h_5)*((P173+[2]BondPrice!P54)/2+cc_5*h_5))))</f>
        <v/>
      </c>
      <c r="P173" s="17" t="str">
        <f>IF(P$131&gt;T_5,"",IF($A173&gt;P$132,"",IF(T_5=P$131,100,EXP(-'Class 8'!P128*h_5)*((Q173+[2]BondPrice!Q54)/2+cc_5*h_5))))</f>
        <v/>
      </c>
      <c r="Q173" s="17" t="str">
        <f>IF(Q$131&gt;T_5,"",IF($A173&gt;Q$132,"",IF(T_5=Q$131,100,EXP(-'Class 8'!Q128*h_5)*((R173+[2]BondPrice!R54)/2+cc_5*h_5))))</f>
        <v/>
      </c>
      <c r="R173" s="17" t="str">
        <f>IF(R$131&gt;T_5,"",IF($A173&gt;R$132,"",IF(T_5=R$131,100,EXP(-'Class 8'!R128*h_5)*((S173+[2]BondPrice!S54)/2+cc_5*h_5))))</f>
        <v/>
      </c>
      <c r="S173" s="17" t="str">
        <f>IF(S$131&gt;T_5,"",IF($A173&gt;S$132,"",IF(T_5=S$131,100,EXP(-'Class 8'!S128*h_5)*((T173+[2]BondPrice!T54)/2+cc_5*h_5))))</f>
        <v/>
      </c>
      <c r="T173" s="17" t="str">
        <f>IF(T$131&gt;T_5,"",IF($A173&gt;T$132,"",IF(T_5=T$131,100,EXP(-'Class 8'!T128*h_5)*((U173+[2]BondPrice!U54)/2+cc_5*h_5))))</f>
        <v/>
      </c>
      <c r="U173" s="17" t="str">
        <f>IF(U$131&gt;T_5,"",IF($A173&gt;U$132,"",IF(T_5=U$131,100,EXP(-'Class 8'!U128*h_5)*((V173+[2]BondPrice!V54)/2+cc_5*h_5))))</f>
        <v/>
      </c>
      <c r="V173" s="17" t="str">
        <f>IF(V$131&gt;T_5,"",IF($A173&gt;V$132,"",IF(T_5=V$131,100,EXP(-'Class 8'!V128*h_5)*((W173+[2]BondPrice!W54)/2+cc_5*h_5))))</f>
        <v/>
      </c>
      <c r="W173" s="17" t="str">
        <f>IF(W$131&gt;T_5,"",IF($A173&gt;W$132,"",IF(T_5=W$131,100,EXP(-'Class 8'!W128*h_5)*((X173+[2]BondPrice!X54)/2+cc_5*h_5))))</f>
        <v/>
      </c>
      <c r="X173" s="17" t="str">
        <f>IF(X$131&gt;T_5,"",IF($A173&gt;X$132,"",IF(T_5=X$131,100,EXP(-'Class 8'!X128*h_5)*((Y173+[2]BondPrice!Y54)/2+cc_5*h_5))))</f>
        <v/>
      </c>
      <c r="Y173" s="17" t="str">
        <f>IF(Y$131&gt;T_5,"",IF($A173&gt;Y$132,"",IF(T_5=Y$131,100,EXP(-'Class 8'!Y128*h_5)*((Z173+[2]BondPrice!Z54)/2+cc_5*h_5))))</f>
        <v/>
      </c>
      <c r="Z173" s="17" t="str">
        <f>IF(Z$131&gt;T_5,"",IF($A173&gt;Z$132,"",IF(T_5=Z$131,100,EXP(-'Class 8'!Z128*h_5)*((AA173+[2]BondPrice!AA54)/2+cc_5*h_5))))</f>
        <v/>
      </c>
      <c r="AA173" s="17" t="str">
        <f>IF(AA$131&gt;T_5,"",IF($A173&gt;AA$132,"",IF(T_5=AA$131,100,EXP(-'Class 8'!AA128*h_5)*((AB173+[2]BondPrice!AB54)/2+cc_5*h_5))))</f>
        <v/>
      </c>
      <c r="AB173" s="17" t="str">
        <f>IF(AB$131&gt;T_5,"",IF($A173&gt;AB$132,"",IF(T_5=AB$131,100,EXP(-'Class 8'!AB128*h_5)*((AC173+[2]BondPrice!AC54)/2+cc_5*h_5))))</f>
        <v/>
      </c>
      <c r="AC173" s="17" t="str">
        <f>IF(AC$131&gt;T_5,"",IF($A173&gt;AC$132,"",IF(T_5=AC$131,100,EXP(-'Class 8'!AC128*h_5)*((AD173+[2]BondPrice!AD54)/2+cc_5*h_5))))</f>
        <v/>
      </c>
      <c r="AD173" s="17" t="str">
        <f>IF(AD$131&gt;T_5,"",IF($A173&gt;AD$132,"",IF(T_5=AD$131,100,EXP(-'Class 8'!AD128*h_5)*((AE173+[2]BondPrice!AE54)/2+cc_5*h_5))))</f>
        <v/>
      </c>
      <c r="AE173" s="17" t="str">
        <f>IF(AE$131&gt;T_5,"",IF($A173&gt;AE$132,"",IF(T_5=AE$131,100,EXP(-'Class 8'!AE128*h_5)*((AF173+[2]BondPrice!AF54)/2+cc_5*h_5))))</f>
        <v/>
      </c>
      <c r="AF173" s="17" t="str">
        <f>IF(AF$131&gt;T_5,"",IF($A173&gt;AF$132,"",IF(T_5=AF$131,100,EXP(-'Class 8'!AF128*h_5)*((AG173+[2]BondPrice!AG54)/2+cc_5*h_5))))</f>
        <v/>
      </c>
      <c r="AG173" s="17" t="str">
        <f>IF(AG$131&gt;T_5,"",IF($A173&gt;AG$132,"",IF(T_5=AG$131,100,EXP(-'Class 8'!AG128*h_5)*((AH173+[2]BondPrice!AH54)/2+cc_5*h_5))))</f>
        <v/>
      </c>
      <c r="AH173" s="17" t="str">
        <f>IF(AH$131&gt;T_5,"",IF($A173&gt;AH$132,"",IF(T_5=AH$131,100,EXP(-'Class 8'!AH128*h_5)*((AI173+[2]BondPrice!AI54)/2+cc_5*h_5))))</f>
        <v/>
      </c>
      <c r="AI173" s="17" t="str">
        <f>IF(AI$131&gt;T_5,"",IF($A173&gt;AI$132,"",IF(T_5=AI$131,100,EXP(-'Class 8'!AI128*h_5)*((AJ173+[2]BondPrice!AJ54)/2+cc_5*h_5))))</f>
        <v/>
      </c>
      <c r="AJ173" s="17" t="str">
        <f>IF(AJ$131&gt;T_5,"",IF($A173&gt;AJ$132,"",IF(T_5=AJ$131,100,EXP(-'Class 8'!AJ128*h_5)*((AK173+[2]BondPrice!AK54)/2+cc_5*h_5))))</f>
        <v/>
      </c>
      <c r="AK173" s="17" t="str">
        <f>IF(AK$131&gt;T_5,"",IF($A173&gt;AK$132,"",IF(T_5=AK$131,100,EXP(-'Class 8'!AK128*h_5)*((AL173+[2]BondPrice!AL54)/2+cc_5*h_5))))</f>
        <v/>
      </c>
      <c r="AL173" s="17" t="str">
        <f>IF(AL$131&gt;T_5,"",IF($A173&gt;AL$132,"",IF(T_5=AL$131,100,EXP(-'Class 8'!AL128*h_5)*((AM173+[2]BondPrice!AM54)/2+cc_5*h_5))))</f>
        <v/>
      </c>
      <c r="AM173" s="17" t="str">
        <f>IF(AM$131&gt;T_5,"",IF($A173&gt;AM$132,"",IF(T_5=AM$131,100,EXP(-'Class 8'!AM128*h_5)*((AN173+[2]BondPrice!AN54)/2+cc_5*h_5))))</f>
        <v/>
      </c>
      <c r="AN173" s="17" t="str">
        <f>IF(AN$131&gt;T_5,"",IF($A173&gt;AN$132,"",IF(T_5=AN$131,100,EXP(-'Class 8'!AN128*h_5)*((AO173+[2]BondPrice!AO54)/2+cc_5*h_5))))</f>
        <v/>
      </c>
      <c r="AO173" s="17" t="str">
        <f>IF(AO$131&gt;T_5,"",IF($A173&gt;AO$132,"",IF(T_5=AO$131,100,EXP(-'Class 8'!AO128*h_5)*((AP173+[2]BondPrice!AP54)/2+cc_5*h_5))))</f>
        <v/>
      </c>
      <c r="AP173" s="17">
        <f>IF(AP$131&gt;T_5,"",IF($A173&gt;AP$132,"",IF(T_5=AP$131,100,EXP(-'Class 8'!AP128*h_5)*(([2]BondPrice!AQ53+[2]BondPrice!AQ54)/2+cc_5*h_5))))</f>
        <v>100</v>
      </c>
    </row>
    <row r="176" spans="1:42" ht="16" x14ac:dyDescent="0.2">
      <c r="A176" s="1" t="s">
        <v>68</v>
      </c>
      <c r="B176" s="52" t="s">
        <v>59</v>
      </c>
      <c r="C176" s="52"/>
      <c r="D176" s="52"/>
    </row>
    <row r="178" spans="1:42" ht="16" x14ac:dyDescent="0.2">
      <c r="A178" s="1" t="s">
        <v>73</v>
      </c>
      <c r="B178" s="70"/>
    </row>
    <row r="179" spans="1:42" x14ac:dyDescent="0.2">
      <c r="C179" s="3" t="s">
        <v>21</v>
      </c>
      <c r="D179" s="76">
        <f>LOOKUP(T_5,[2]Data!$C$3:$AP$3,[2]Data!$C$4:$AP$4)/100</f>
        <v>4.4420000000000001E-2</v>
      </c>
    </row>
    <row r="181" spans="1:42" x14ac:dyDescent="0.2">
      <c r="A181" s="50" t="s">
        <v>69</v>
      </c>
      <c r="B181" s="50"/>
      <c r="C181" s="50"/>
    </row>
    <row r="182" spans="1:42" x14ac:dyDescent="0.2">
      <c r="A182" s="34" t="s">
        <v>10</v>
      </c>
      <c r="B182" s="63">
        <f t="shared" ref="B182" si="97">B183*h_5</f>
        <v>0</v>
      </c>
      <c r="C182" s="34">
        <f t="shared" ref="C182:AP182" si="98">C183*h_5</f>
        <v>0.25</v>
      </c>
      <c r="D182" s="34">
        <f t="shared" si="98"/>
        <v>0.5</v>
      </c>
      <c r="E182" s="34">
        <f t="shared" si="98"/>
        <v>0.75</v>
      </c>
      <c r="F182" s="34">
        <f t="shared" si="98"/>
        <v>1</v>
      </c>
      <c r="G182" s="34">
        <f t="shared" si="98"/>
        <v>1.25</v>
      </c>
      <c r="H182" s="34">
        <f t="shared" si="98"/>
        <v>1.5</v>
      </c>
      <c r="I182" s="34">
        <f t="shared" si="98"/>
        <v>1.75</v>
      </c>
      <c r="J182" s="34">
        <f t="shared" si="98"/>
        <v>2</v>
      </c>
      <c r="K182" s="34">
        <f t="shared" si="98"/>
        <v>2.25</v>
      </c>
      <c r="L182" s="34">
        <f t="shared" si="98"/>
        <v>2.5</v>
      </c>
      <c r="M182" s="34">
        <f t="shared" si="98"/>
        <v>2.75</v>
      </c>
      <c r="N182" s="34">
        <f t="shared" si="98"/>
        <v>3</v>
      </c>
      <c r="O182" s="34">
        <f t="shared" si="98"/>
        <v>3.25</v>
      </c>
      <c r="P182" s="34">
        <f t="shared" si="98"/>
        <v>3.5</v>
      </c>
      <c r="Q182" s="34">
        <f t="shared" si="98"/>
        <v>3.75</v>
      </c>
      <c r="R182" s="34">
        <f t="shared" si="98"/>
        <v>4</v>
      </c>
      <c r="S182" s="34">
        <f t="shared" si="98"/>
        <v>4.25</v>
      </c>
      <c r="T182" s="34">
        <f t="shared" si="98"/>
        <v>4.5</v>
      </c>
      <c r="U182" s="34">
        <f t="shared" si="98"/>
        <v>4.75</v>
      </c>
      <c r="V182" s="34">
        <f t="shared" si="98"/>
        <v>5</v>
      </c>
      <c r="W182" s="34">
        <f t="shared" si="98"/>
        <v>5.25</v>
      </c>
      <c r="X182" s="34">
        <f t="shared" si="98"/>
        <v>5.5</v>
      </c>
      <c r="Y182" s="34">
        <f t="shared" si="98"/>
        <v>5.75</v>
      </c>
      <c r="Z182" s="34">
        <f t="shared" si="98"/>
        <v>6</v>
      </c>
      <c r="AA182" s="34">
        <f t="shared" si="98"/>
        <v>6.25</v>
      </c>
      <c r="AB182" s="34">
        <f t="shared" si="98"/>
        <v>6.5</v>
      </c>
      <c r="AC182" s="34">
        <f t="shared" si="98"/>
        <v>6.75</v>
      </c>
      <c r="AD182" s="34">
        <f t="shared" si="98"/>
        <v>7</v>
      </c>
      <c r="AE182" s="34">
        <f t="shared" si="98"/>
        <v>7.25</v>
      </c>
      <c r="AF182" s="34">
        <f t="shared" si="98"/>
        <v>7.5</v>
      </c>
      <c r="AG182" s="34">
        <f t="shared" si="98"/>
        <v>7.75</v>
      </c>
      <c r="AH182" s="34">
        <f t="shared" si="98"/>
        <v>8</v>
      </c>
      <c r="AI182" s="34">
        <f t="shared" si="98"/>
        <v>8.25</v>
      </c>
      <c r="AJ182" s="34">
        <f t="shared" si="98"/>
        <v>8.5</v>
      </c>
      <c r="AK182" s="34">
        <f t="shared" si="98"/>
        <v>8.75</v>
      </c>
      <c r="AL182" s="34">
        <f t="shared" si="98"/>
        <v>9</v>
      </c>
      <c r="AM182" s="34">
        <f t="shared" si="98"/>
        <v>9.25</v>
      </c>
      <c r="AN182" s="34">
        <f t="shared" si="98"/>
        <v>9.5</v>
      </c>
      <c r="AO182" s="34">
        <f t="shared" si="98"/>
        <v>9.75</v>
      </c>
      <c r="AP182" s="34">
        <f t="shared" si="98"/>
        <v>10</v>
      </c>
    </row>
    <row r="183" spans="1:42" x14ac:dyDescent="0.2">
      <c r="A183" s="27" t="s">
        <v>47</v>
      </c>
      <c r="B183" s="28">
        <v>0</v>
      </c>
      <c r="C183" s="28">
        <f t="shared" ref="C183:AP183" si="99">B183+1</f>
        <v>1</v>
      </c>
      <c r="D183" s="28">
        <f t="shared" si="99"/>
        <v>2</v>
      </c>
      <c r="E183" s="28">
        <f t="shared" si="99"/>
        <v>3</v>
      </c>
      <c r="F183" s="28">
        <f t="shared" si="99"/>
        <v>4</v>
      </c>
      <c r="G183" s="28">
        <f t="shared" si="99"/>
        <v>5</v>
      </c>
      <c r="H183" s="28">
        <f t="shared" si="99"/>
        <v>6</v>
      </c>
      <c r="I183" s="28">
        <f t="shared" si="99"/>
        <v>7</v>
      </c>
      <c r="J183" s="28">
        <f t="shared" si="99"/>
        <v>8</v>
      </c>
      <c r="K183" s="28">
        <f t="shared" si="99"/>
        <v>9</v>
      </c>
      <c r="L183" s="28">
        <f t="shared" si="99"/>
        <v>10</v>
      </c>
      <c r="M183" s="28">
        <f t="shared" si="99"/>
        <v>11</v>
      </c>
      <c r="N183" s="28">
        <f t="shared" si="99"/>
        <v>12</v>
      </c>
      <c r="O183" s="28">
        <f t="shared" si="99"/>
        <v>13</v>
      </c>
      <c r="P183" s="28">
        <f t="shared" si="99"/>
        <v>14</v>
      </c>
      <c r="Q183" s="28">
        <f t="shared" si="99"/>
        <v>15</v>
      </c>
      <c r="R183" s="28">
        <f t="shared" si="99"/>
        <v>16</v>
      </c>
      <c r="S183" s="28">
        <f t="shared" si="99"/>
        <v>17</v>
      </c>
      <c r="T183" s="28">
        <f t="shared" si="99"/>
        <v>18</v>
      </c>
      <c r="U183" s="28">
        <f t="shared" si="99"/>
        <v>19</v>
      </c>
      <c r="V183" s="28">
        <f t="shared" si="99"/>
        <v>20</v>
      </c>
      <c r="W183" s="28">
        <f t="shared" si="99"/>
        <v>21</v>
      </c>
      <c r="X183" s="28">
        <f t="shared" si="99"/>
        <v>22</v>
      </c>
      <c r="Y183" s="28">
        <f t="shared" si="99"/>
        <v>23</v>
      </c>
      <c r="Z183" s="28">
        <f t="shared" si="99"/>
        <v>24</v>
      </c>
      <c r="AA183" s="28">
        <f t="shared" si="99"/>
        <v>25</v>
      </c>
      <c r="AB183" s="28">
        <f t="shared" si="99"/>
        <v>26</v>
      </c>
      <c r="AC183" s="28">
        <f t="shared" si="99"/>
        <v>27</v>
      </c>
      <c r="AD183" s="28">
        <f t="shared" si="99"/>
        <v>28</v>
      </c>
      <c r="AE183" s="28">
        <f t="shared" si="99"/>
        <v>29</v>
      </c>
      <c r="AF183" s="28">
        <f t="shared" si="99"/>
        <v>30</v>
      </c>
      <c r="AG183" s="28">
        <f t="shared" si="99"/>
        <v>31</v>
      </c>
      <c r="AH183" s="28">
        <f t="shared" si="99"/>
        <v>32</v>
      </c>
      <c r="AI183" s="28">
        <f t="shared" si="99"/>
        <v>33</v>
      </c>
      <c r="AJ183" s="28">
        <f t="shared" si="99"/>
        <v>34</v>
      </c>
      <c r="AK183" s="28">
        <f t="shared" si="99"/>
        <v>35</v>
      </c>
      <c r="AL183" s="28">
        <f t="shared" si="99"/>
        <v>36</v>
      </c>
      <c r="AM183" s="28">
        <f t="shared" si="99"/>
        <v>37</v>
      </c>
      <c r="AN183" s="28">
        <f t="shared" si="99"/>
        <v>38</v>
      </c>
      <c r="AO183" s="28">
        <f t="shared" si="99"/>
        <v>39</v>
      </c>
      <c r="AP183" s="28">
        <f t="shared" si="99"/>
        <v>40</v>
      </c>
    </row>
    <row r="184" spans="1:42" x14ac:dyDescent="0.2">
      <c r="A184" s="23">
        <v>0</v>
      </c>
      <c r="B184" s="32">
        <f>IF(T_5&lt;=B$182,"",IF($A184&gt;B$183,"",IF(T_5=C$182,EXP(-'Class 8'!B88*h_5)*B250,EXP(-'Class 8'!B88*h_5)*((C184+C185)/2+B250))))</f>
        <v>6.6846805532242861</v>
      </c>
      <c r="C184" s="32">
        <f>IF(T_5&lt;=C$182,"",IF($A184&gt;C$183,"",IF(T_5=D$182,EXP(-'Class 8'!C88*h_5)*C250,EXP(-'Class 8'!C88*h_5)*((D184+D185)/2+C250))))</f>
        <v>8.1071045825385166</v>
      </c>
      <c r="D184" s="32">
        <f>IF(T_5&lt;=D$182,"",IF($A184&gt;D$183,"",IF(T_5=E$182,EXP(-'Class 8'!D88*h_5)*D250,EXP(-'Class 8'!D88*h_5)*((E184+E185)/2+D250))))</f>
        <v>9.7226344688140127</v>
      </c>
      <c r="E184" s="32">
        <f>IF(T_5&lt;=E$182,"",IF($A184&gt;E$183,"",IF(T_5=F$182,EXP(-'Class 8'!E88*h_5)*E250,EXP(-'Class 8'!E88*h_5)*((F184+F185)/2+E250))))</f>
        <v>11.532672712494024</v>
      </c>
      <c r="F184" s="32">
        <f>IF(T_5&lt;=F$182,"",IF($A184&gt;F$183,"",IF(T_5=G$182,EXP(-'Class 8'!F88*h_5)*F250,EXP(-'Class 8'!F88*h_5)*((G184+G185)/2+F250))))</f>
        <v>13.542163436559276</v>
      </c>
      <c r="G184" s="17">
        <f>IF(T_5&lt;=G$182,"",IF($A184&gt;G$183,"",IF(T_5=H$182,EXP(-'Class 8'!G88*h_5)*G250,EXP(-'Class 8'!G88*h_5)*((H184+H185)/2+G250))))</f>
        <v>15.75734021541853</v>
      </c>
      <c r="H184" s="17">
        <f>IF(T_5&lt;=H$182,"",IF($A184&gt;H$183,"",IF(T_5=I$182,EXP(-'Class 8'!H88*h_5)*H250,EXP(-'Class 8'!H88*h_5)*((I184+I185)/2+H250))))</f>
        <v>18.054149844100763</v>
      </c>
      <c r="I184" s="17">
        <f>IF(T_5&lt;=I$182,"",IF($A184&gt;I$183,"",IF(T_5=J$182,EXP(-'Class 8'!I88*h_5)*I250,EXP(-'Class 8'!I88*h_5)*((J184+J185)/2+I250))))</f>
        <v>20.187605658193348</v>
      </c>
      <c r="J184" s="17">
        <f>IF(T_5&lt;=J$182,"",IF($A184&gt;J$183,"",IF(T_5=K$182,EXP(-'Class 8'!J88*h_5)*J250,EXP(-'Class 8'!J88*h_5)*((K184+K185)/2+J250))))</f>
        <v>22.145823767592329</v>
      </c>
      <c r="K184" s="17">
        <f>IF(T_5&lt;=K$182,"",IF($A184&gt;K$183,"",IF(T_5=L$182,EXP(-'Class 8'!K88*h_5)*K250,EXP(-'Class 8'!K88*h_5)*((L184+L185)/2+K250))))</f>
        <v>23.885129330718179</v>
      </c>
      <c r="L184" s="17">
        <f>IF(T_5&lt;=L$182,"",IF($A184&gt;L$183,"",IF(T_5=M$182,EXP(-'Class 8'!L88*h_5)*L250,EXP(-'Class 8'!L88*h_5)*((M184+M185)/2+L250))))</f>
        <v>25.374701053516294</v>
      </c>
      <c r="M184" s="17">
        <f>IF(T_5&lt;=M$182,"",IF($A184&gt;M$183,"",IF(T_5=N$182,EXP(-'Class 8'!M88*h_5)*M250,EXP(-'Class 8'!M88*h_5)*((N184+N185)/2+M250))))</f>
        <v>26.658920366884992</v>
      </c>
      <c r="N184" s="17">
        <f>IF(T_5&lt;=N$182,"",IF($A184&gt;N$183,"",IF(T_5=O$182,EXP(-'Class 8'!N88*h_5)*N250,EXP(-'Class 8'!N88*h_5)*((O184+O185)/2+N250))))</f>
        <v>27.802334079080737</v>
      </c>
      <c r="O184" s="17">
        <f>IF(T_5&lt;=O$182,"",IF($A184&gt;O$183,"",IF(T_5=P$182,EXP(-'Class 8'!O88*h_5)*O250,EXP(-'Class 8'!O88*h_5)*((P184+P185)/2+O250))))</f>
        <v>28.827482759348928</v>
      </c>
      <c r="P184" s="17">
        <f>IF(T_5&lt;=P$182,"",IF($A184&gt;P$183,"",IF(T_5=Q$182,EXP(-'Class 8'!P88*h_5)*P250,EXP(-'Class 8'!P88*h_5)*((Q184+Q185)/2+P250))))</f>
        <v>29.709294191288475</v>
      </c>
      <c r="Q184" s="17">
        <f>IF(T_5&lt;=Q$182,"",IF($A184&gt;Q$183,"",IF(T_5=R$182,EXP(-'Class 8'!Q88*h_5)*Q250,EXP(-'Class 8'!Q88*h_5)*((R184+R185)/2+Q250))))</f>
        <v>30.454489019997474</v>
      </c>
      <c r="R184" s="17">
        <f>IF(T_5&lt;=R$182,"",IF($A184&gt;R$183,"",IF(T_5=S$182,EXP(-'Class 8'!R88*h_5)*R250,EXP(-'Class 8'!R88*h_5)*((S184+S185)/2+R250))))</f>
        <v>31.069687943248152</v>
      </c>
      <c r="S184" s="17">
        <f>IF(T_5&lt;=S$182,"",IF($A184&gt;S$183,"",IF(T_5=T$182,EXP(-'Class 8'!S88*h_5)*S250,EXP(-'Class 8'!S88*h_5)*((T184+T185)/2+S250))))</f>
        <v>31.554907833596648</v>
      </c>
      <c r="T184" s="17">
        <f>IF(T_5&lt;=T$182,"",IF($A184&gt;T$183,"",IF(T_5=U$182,EXP(-'Class 8'!T88*h_5)*T250,EXP(-'Class 8'!T88*h_5)*((U184+U185)/2+T250))))</f>
        <v>31.910528556389409</v>
      </c>
      <c r="U184" s="17">
        <f>IF(T_5&lt;=U$182,"",IF($A184&gt;U$183,"",IF(T_5=V$182,EXP(-'Class 8'!U88*h_5)*U250,EXP(-'Class 8'!U88*h_5)*((V184+V185)/2+U250))))</f>
        <v>32.144403634484881</v>
      </c>
      <c r="V184" s="17">
        <f>IF(T_5&lt;=V$182,"",IF($A184&gt;V$183,"",IF(T_5=W$182,EXP(-'Class 8'!V88*h_5)*V250,EXP(-'Class 8'!V88*h_5)*((W184+W185)/2+V250))))</f>
        <v>32.264256408662384</v>
      </c>
      <c r="W184" s="17">
        <f>IF(T_5&lt;=W$182,"",IF($A184&gt;W$183,"",IF(T_5=X$182,EXP(-'Class 8'!W88*h_5)*W250,EXP(-'Class 8'!W88*h_5)*((X184+X185)/2+W250))))</f>
        <v>32.262768853018699</v>
      </c>
      <c r="X184" s="17">
        <f>IF(T_5&lt;=X$182,"",IF($A184&gt;X$183,"",IF(T_5=Y$182,EXP(-'Class 8'!X88*h_5)*X250,EXP(-'Class 8'!X88*h_5)*((Y184+Y185)/2+X250))))</f>
        <v>32.127630560076888</v>
      </c>
      <c r="Y184" s="17">
        <f>IF(T_5&lt;=Y$182,"",IF($A184&gt;Y$183,"",IF(T_5=Z$182,EXP(-'Class 8'!Y88*h_5)*Y250,EXP(-'Class 8'!Y88*h_5)*((Z184+Z185)/2+Y250))))</f>
        <v>31.857717668436827</v>
      </c>
      <c r="Z184" s="17">
        <f>IF(T_5&lt;=Z$182,"",IF($A184&gt;Z$183,"",IF(T_5=AA$182,EXP(-'Class 8'!Z88*h_5)*Z250,EXP(-'Class 8'!Z88*h_5)*((AA184+AA185)/2+Z250))))</f>
        <v>31.452770823057008</v>
      </c>
      <c r="AA184" s="17">
        <f>IF(T_5&lt;=AA$182,"",IF($A184&gt;AA$183,"",IF(T_5=AB$182,EXP(-'Class 8'!AA88*h_5)*AA250,EXP(-'Class 8'!AA88*h_5)*((AB184+AB185)/2+AA250))))</f>
        <v>30.91132008631574</v>
      </c>
      <c r="AB184" s="17">
        <f>IF(T_5&lt;=AB$182,"",IF($A184&gt;AB$183,"",IF(T_5=AC$182,EXP(-'Class 8'!AB88*h_5)*AB250,EXP(-'Class 8'!AB88*h_5)*((AC184+AC185)/2+AB250))))</f>
        <v>30.230989730111123</v>
      </c>
      <c r="AC184" s="17">
        <f>IF(T_5&lt;=AC$182,"",IF($A184&gt;AC$183,"",IF(T_5=AD$182,EXP(-'Class 8'!AC88*h_5)*AC250,EXP(-'Class 8'!AC88*h_5)*((AD184+AD185)/2+AC250))))</f>
        <v>29.410070406008607</v>
      </c>
      <c r="AD184" s="17">
        <f>IF(T_5&lt;=AD$182,"",IF($A184&gt;AD$183,"",IF(T_5=AE$182,EXP(-'Class 8'!AD88*h_5)*AD250,EXP(-'Class 8'!AD88*h_5)*((AE184+AE185)/2+AD250))))</f>
        <v>28.446095829019509</v>
      </c>
      <c r="AE184" s="17">
        <f>IF(T_5&lt;=AE$182,"",IF($A184&gt;AE$183,"",IF(T_5=AF$182,EXP(-'Class 8'!AE88*h_5)*AE250,EXP(-'Class 8'!AE88*h_5)*((AF184+AF185)/2+AE250))))</f>
        <v>27.321862816844419</v>
      </c>
      <c r="AF184" s="17">
        <f>IF(T_5&lt;=AF$182,"",IF($A184&gt;AF$183,"",IF(T_5=AG$182,EXP(-'Class 8'!AF88*h_5)*AF250,EXP(-'Class 8'!AF88*h_5)*((AG184+AG185)/2+AF250))))</f>
        <v>26.014448002871099</v>
      </c>
      <c r="AG184" s="17">
        <f>IF(T_5&lt;=AG$182,"",IF($A184&gt;AG$183,"",IF(T_5=AH$182,EXP(-'Class 8'!AG88*h_5)*AG250,EXP(-'Class 8'!AG88*h_5)*((AH184+AH185)/2+AG250))))</f>
        <v>24.513870807594202</v>
      </c>
      <c r="AH184" s="17">
        <f>IF(T_5&lt;=AH$182,"",IF($A184&gt;AH$183,"",IF(T_5=AI$182,EXP(-'Class 8'!AH88*h_5)*AH250,EXP(-'Class 8'!AH88*h_5)*((AI184+AI185)/2+AH250))))</f>
        <v>22.809800764506022</v>
      </c>
      <c r="AI184" s="17">
        <f>IF(T_5&lt;=AI$182,"",IF($A184&gt;AI$183,"",IF(T_5=AJ$182,EXP(-'Class 8'!AI88*h_5)*AI250,EXP(-'Class 8'!AI88*h_5)*((AJ184+AJ185)/2+AI250))))</f>
        <v>20.887727820968237</v>
      </c>
      <c r="AJ184" s="17">
        <f>IF(T_5&lt;=AJ$182,"",IF($A184&gt;AJ$183,"",IF(T_5=AK$182,EXP(-'Class 8'!AJ88*h_5)*AJ250,EXP(-'Class 8'!AJ88*h_5)*((AK184+AK185)/2+AJ250))))</f>
        <v>18.734730442015536</v>
      </c>
      <c r="AK184" s="17">
        <f>IF(T_5&lt;=AK$182,"",IF($A184&gt;AK$183,"",IF(T_5=AL$182,EXP(-'Class 8'!AK88*h_5)*AK250,EXP(-'Class 8'!AK88*h_5)*((AL184+AL185)/2+AK250))))</f>
        <v>16.335874383342361</v>
      </c>
      <c r="AL184" s="17">
        <f>IF(T_5&lt;=AL$182,"",IF($A184&gt;AL$183,"",IF(T_5=AM$182,EXP(-'Class 8'!AL88*h_5)*AL250,EXP(-'Class 8'!AL88*h_5)*((AM184+AM185)/2+AL250))))</f>
        <v>13.672906007241066</v>
      </c>
      <c r="AM184" s="17">
        <f>IF(T_5&lt;=AM$182,"",IF($A184&gt;AM$183,"",IF(T_5=AN$182,EXP(-'Class 8'!AM88*h_5)*AM250,EXP(-'Class 8'!AM88*h_5)*((AN184+AN185)/2+AM250))))</f>
        <v>10.729777987525518</v>
      </c>
      <c r="AN184" s="17">
        <f>IF(T_5&lt;=AN$182,"",IF($A184&gt;AN$183,"",IF(T_5=AO$182,EXP(-'Class 8'!AN88*h_5)*AN250,EXP(-'Class 8'!AN88*h_5)*((AO184+AO185)/2+AN250))))</f>
        <v>7.4838932296156528</v>
      </c>
      <c r="AO184" s="17">
        <f>IF(T_5&lt;=AO$182,"",IF($A184&gt;AO$183,"",IF(T_5=AP$182,EXP(-'Class 8'!AO88*h_5)*AO250,EXP(-'Class 8'!AO88*h_5)*((AP184+AP185)/2+AO250))))</f>
        <v>3.91494787466014</v>
      </c>
      <c r="AP184" s="17" t="str">
        <f>IF(T_5&lt;=AP$182,"",IF($A184&gt;AP$183,"",IF(T_5=[2]Cap!AQ$11,EXP(-'Class 8'!AP88*h_5)*AP250,EXP(-'Class 8'!AP88*h_5)*(([2]Cap!AQ13+[2]Cap!AQ14)/2+AP250))))</f>
        <v/>
      </c>
    </row>
    <row r="185" spans="1:42" x14ac:dyDescent="0.2">
      <c r="A185" s="23">
        <f t="shared" ref="A185:A244" si="100">A184+1</f>
        <v>1</v>
      </c>
      <c r="B185" s="32" t="str">
        <f>IF(T_5&lt;=B$182,"",IF($A185&gt;B$183,"",IF(T_5=C$182,EXP(-'Class 8'!B89*h_5)*B251,EXP(-'Class 8'!B89*h_5)*((C185+C186)/2+B251))))</f>
        <v/>
      </c>
      <c r="C185" s="32">
        <f>IF(T_5&lt;=C$182,"",IF($A185&gt;C$183,"",IF(T_5=D$182,EXP(-'Class 8'!C89*h_5)*C251,EXP(-'Class 8'!C89*h_5)*((D185+D186)/2+C251))))</f>
        <v>5.3578073477378449</v>
      </c>
      <c r="D185" s="32">
        <f>IF(T_5&lt;=D$182,"",IF($A185&gt;D$183,"",IF(T_5=E$182,EXP(-'Class 8'!D89*h_5)*D251,EXP(-'Class 8'!D89*h_5)*((E185+E186)/2+D251))))</f>
        <v>6.6063413118589338</v>
      </c>
      <c r="E185" s="32">
        <f>IF(T_5&lt;=E$182,"",IF($A185&gt;E$183,"",IF(T_5=F$182,EXP(-'Class 8'!E89*h_5)*E251,EXP(-'Class 8'!E89*h_5)*((F185+F186)/2+E251))))</f>
        <v>8.0568508336419846</v>
      </c>
      <c r="F185" s="32">
        <f>IF(T_5&lt;=F$182,"",IF($A185&gt;F$183,"",IF(T_5=G$182,EXP(-'Class 8'!F89*h_5)*F251,EXP(-'Class 8'!F89*h_5)*((G185+G186)/2+F251))))</f>
        <v>9.7210487891785906</v>
      </c>
      <c r="G185" s="17">
        <f>IF(T_5&lt;=G$182,"",IF($A185&gt;G$183,"",IF(T_5=H$182,EXP(-'Class 8'!G89*h_5)*G251,EXP(-'Class 8'!G89*h_5)*((H185+H186)/2+G251))))</f>
        <v>11.604603525225317</v>
      </c>
      <c r="H185" s="17">
        <f>IF(T_5&lt;=H$182,"",IF($A185&gt;H$183,"",IF(T_5=I$182,EXP(-'Class 8'!H89*h_5)*H251,EXP(-'Class 8'!H89*h_5)*((I185+I186)/2+H251))))</f>
        <v>13.701267509340314</v>
      </c>
      <c r="I185" s="17">
        <f>IF(T_5&lt;=I$182,"",IF($A185&gt;I$183,"",IF(T_5=J$182,EXP(-'Class 8'!I89*h_5)*I251,EXP(-'Class 8'!I89*h_5)*((J185+J186)/2+I251))))</f>
        <v>15.962774458056321</v>
      </c>
      <c r="J185" s="17">
        <f>IF(T_5&lt;=J$182,"",IF($A185&gt;J$183,"",IF(T_5=K$182,EXP(-'Class 8'!J89*h_5)*J251,EXP(-'Class 8'!J89*h_5)*((K185+K186)/2+J251))))</f>
        <v>18.092365680129561</v>
      </c>
      <c r="K185" s="17">
        <f>IF(T_5&lt;=K$182,"",IF($A185&gt;K$183,"",IF(T_5=L$182,EXP(-'Class 8'!K89*h_5)*K251,EXP(-'Class 8'!K89*h_5)*((L185+L186)/2+K251))))</f>
        <v>20.008168543245461</v>
      </c>
      <c r="L185" s="17">
        <f>IF(T_5&lt;=L$182,"",IF($A185&gt;L$183,"",IF(T_5=M$182,EXP(-'Class 8'!L89*h_5)*L251,EXP(-'Class 8'!L89*h_5)*((M185+M186)/2+L251))))</f>
        <v>21.669507502716915</v>
      </c>
      <c r="M185" s="17">
        <f>IF(T_5&lt;=M$182,"",IF($A185&gt;M$183,"",IF(T_5=N$182,EXP(-'Class 8'!M89*h_5)*M251,EXP(-'Class 8'!M89*h_5)*((N185+N186)/2+M251))))</f>
        <v>23.118542336571007</v>
      </c>
      <c r="N185" s="17">
        <f>IF(T_5&lt;=N$182,"",IF($A185&gt;N$183,"",IF(T_5=O$182,EXP(-'Class 8'!N89*h_5)*N251,EXP(-'Class 8'!N89*h_5)*((O185+O186)/2+N251))))</f>
        <v>24.42044825959568</v>
      </c>
      <c r="O185" s="17">
        <f>IF(T_5&lt;=O$182,"",IF($A185&gt;O$183,"",IF(T_5=P$182,EXP(-'Class 8'!O89*h_5)*O251,EXP(-'Class 8'!O89*h_5)*((P185+P186)/2+O251))))</f>
        <v>25.597479139514075</v>
      </c>
      <c r="P185" s="17">
        <f>IF(T_5&lt;=P$182,"",IF($A185&gt;P$183,"",IF(T_5=Q$182,EXP(-'Class 8'!P89*h_5)*P251,EXP(-'Class 8'!P89*h_5)*((Q185+Q186)/2+P251))))</f>
        <v>26.622953084914702</v>
      </c>
      <c r="Q185" s="17">
        <f>IF(T_5&lt;=Q$182,"",IF($A185&gt;Q$183,"",IF(T_5=R$182,EXP(-'Class 8'!Q89*h_5)*Q251,EXP(-'Class 8'!Q89*h_5)*((R185+R186)/2+Q251))))</f>
        <v>27.504027160334356</v>
      </c>
      <c r="R185" s="17">
        <f>IF(T_5&lt;=R$182,"",IF($A185&gt;R$183,"",IF(T_5=S$182,EXP(-'Class 8'!R89*h_5)*R251,EXP(-'Class 8'!R89*h_5)*((S185+S186)/2+R251))))</f>
        <v>28.248034737838886</v>
      </c>
      <c r="S185" s="17">
        <f>IF(T_5&lt;=S$182,"",IF($A185&gt;S$183,"",IF(T_5=T$182,EXP(-'Class 8'!S89*h_5)*S251,EXP(-'Class 8'!S89*h_5)*((T185+T186)/2+S251))))</f>
        <v>28.855577374117431</v>
      </c>
      <c r="T185" s="17">
        <f>IF(T_5&lt;=T$182,"",IF($A185&gt;T$183,"",IF(T_5=U$182,EXP(-'Class 8'!T89*h_5)*T251,EXP(-'Class 8'!T89*h_5)*((U185+U186)/2+T251))))</f>
        <v>29.327715069460979</v>
      </c>
      <c r="U185" s="17">
        <f>IF(T_5&lt;=U$182,"",IF($A185&gt;U$183,"",IF(T_5=V$182,EXP(-'Class 8'!U89*h_5)*U251,EXP(-'Class 8'!U89*h_5)*((V185+V186)/2+U251))))</f>
        <v>29.673281976983144</v>
      </c>
      <c r="V185" s="17">
        <f>IF(T_5&lt;=V$182,"",IF($A185&gt;V$183,"",IF(T_5=W$182,EXP(-'Class 8'!V89*h_5)*V251,EXP(-'Class 8'!V89*h_5)*((W185+W186)/2+V251))))</f>
        <v>29.900939280700459</v>
      </c>
      <c r="W185" s="17">
        <f>IF(T_5&lt;=W$182,"",IF($A185&gt;W$183,"",IF(T_5=X$182,EXP(-'Class 8'!W89*h_5)*W251,EXP(-'Class 8'!W89*h_5)*((X185+X186)/2+W251))))</f>
        <v>30.003767365507425</v>
      </c>
      <c r="X185" s="17">
        <f>IF(T_5&lt;=X$182,"",IF($A185&gt;X$183,"",IF(T_5=Y$182,EXP(-'Class 8'!X89*h_5)*X251,EXP(-'Class 8'!X89*h_5)*((Y185+Y186)/2+X251))))</f>
        <v>29.969750157738616</v>
      </c>
      <c r="Y185" s="17">
        <f>IF(T_5&lt;=Y$182,"",IF($A185&gt;Y$183,"",IF(T_5=Z$182,EXP(-'Class 8'!Y89*h_5)*Y251,EXP(-'Class 8'!Y89*h_5)*((Z185+Z186)/2+Y251))))</f>
        <v>29.798477106338233</v>
      </c>
      <c r="Z185" s="17">
        <f>IF(T_5&lt;=Z$182,"",IF($A185&gt;Z$183,"",IF(T_5=AA$182,EXP(-'Class 8'!Z89*h_5)*Z251,EXP(-'Class 8'!Z89*h_5)*((AA185+AA186)/2+Z251))))</f>
        <v>29.490439085507173</v>
      </c>
      <c r="AA185" s="17">
        <f>IF(T_5&lt;=AA$182,"",IF($A185&gt;AA$183,"",IF(T_5=AB$182,EXP(-'Class 8'!AA89*h_5)*AA251,EXP(-'Class 8'!AA89*h_5)*((AB185+AB186)/2+AA251))))</f>
        <v>29.04489180961188</v>
      </c>
      <c r="AB185" s="17">
        <f>IF(T_5&lt;=AB$182,"",IF($A185&gt;AB$183,"",IF(T_5=AC$182,EXP(-'Class 8'!AB89*h_5)*AB251,EXP(-'Class 8'!AB89*h_5)*((AC185+AC186)/2+AB251))))</f>
        <v>28.460179187083895</v>
      </c>
      <c r="AC185" s="17">
        <f>IF(T_5&lt;=AC$182,"",IF($A185&gt;AC$183,"",IF(T_5=AD$182,EXP(-'Class 8'!AC89*h_5)*AC251,EXP(-'Class 8'!AC89*h_5)*((AD185+AD186)/2+AC251))))</f>
        <v>27.735350627316993</v>
      </c>
      <c r="AD185" s="17">
        <f>IF(T_5&lt;=AD$182,"",IF($A185&gt;AD$183,"",IF(T_5=AE$182,EXP(-'Class 8'!AD89*h_5)*AD251,EXP(-'Class 8'!AD89*h_5)*((AE185+AE186)/2+AD251))))</f>
        <v>26.868701709353246</v>
      </c>
      <c r="AE185" s="17">
        <f>IF(T_5&lt;=AE$182,"",IF($A185&gt;AE$183,"",IF(T_5=AF$182,EXP(-'Class 8'!AE89*h_5)*AE251,EXP(-'Class 8'!AE89*h_5)*((AF185+AF186)/2+AE251))))</f>
        <v>25.843521122305649</v>
      </c>
      <c r="AF185" s="17">
        <f>IF(T_5&lt;=AF$182,"",IF($A185&gt;AF$183,"",IF(T_5=AG$182,EXP(-'Class 8'!AF89*h_5)*AF251,EXP(-'Class 8'!AF89*h_5)*((AG185+AG186)/2+AF251))))</f>
        <v>24.637402826270225</v>
      </c>
      <c r="AG185" s="17">
        <f>IF(T_5&lt;=AG$182,"",IF($A185&gt;AG$183,"",IF(T_5=AH$182,EXP(-'Class 8'!AG89*h_5)*AG251,EXP(-'Class 8'!AG89*h_5)*((AH185+AH186)/2+AG251))))</f>
        <v>23.241272176994944</v>
      </c>
      <c r="AH185" s="17">
        <f>IF(T_5&lt;=AH$182,"",IF($A185&gt;AH$183,"",IF(T_5=AI$182,EXP(-'Class 8'!AH89*h_5)*AH251,EXP(-'Class 8'!AH89*h_5)*((AI185+AI186)/2+AH251))))</f>
        <v>21.64578204224345</v>
      </c>
      <c r="AI185" s="17">
        <f>IF(T_5&lt;=AI$182,"",IF($A185&gt;AI$183,"",IF(T_5=AJ$182,EXP(-'Class 8'!AI89*h_5)*AI251,EXP(-'Class 8'!AI89*h_5)*((AJ185+AJ186)/2+AI251))))</f>
        <v>19.837436967760258</v>
      </c>
      <c r="AJ185" s="17">
        <f>IF(T_5&lt;=AJ$182,"",IF($A185&gt;AJ$183,"",IF(T_5=AK$182,EXP(-'Class 8'!AJ89*h_5)*AJ251,EXP(-'Class 8'!AJ89*h_5)*((AK185+AK186)/2+AJ251))))</f>
        <v>17.804465434574293</v>
      </c>
      <c r="AK185" s="17">
        <f>IF(T_5&lt;=AK$182,"",IF($A185&gt;AK$183,"",IF(T_5=AL$182,EXP(-'Class 8'!AK89*h_5)*AK251,EXP(-'Class 8'!AK89*h_5)*((AL185+AL186)/2+AK251))))</f>
        <v>15.533170687945342</v>
      </c>
      <c r="AL185" s="17">
        <f>IF(T_5&lt;=AL$182,"",IF($A185&gt;AL$183,"",IF(T_5=AM$182,EXP(-'Class 8'!AL89*h_5)*AL251,EXP(-'Class 8'!AL89*h_5)*((AM185+AM186)/2+AL251))))</f>
        <v>13.006633325849039</v>
      </c>
      <c r="AM185" s="17">
        <f>IF(T_5&lt;=AM$182,"",IF($A185&gt;AM$183,"",IF(T_5=AN$182,EXP(-'Class 8'!AM89*h_5)*AM251,EXP(-'Class 8'!AM89*h_5)*((AN185+AN186)/2+AM251))))</f>
        <v>10.210300462594907</v>
      </c>
      <c r="AN185" s="17">
        <f>IF(T_5&lt;=AN$182,"",IF($A185&gt;AN$183,"",IF(T_5=AO$182,EXP(-'Class 8'!AN89*h_5)*AN251,EXP(-'Class 8'!AN89*h_5)*((AO185+AO186)/2+AN251))))</f>
        <v>7.1231751639270433</v>
      </c>
      <c r="AO185" s="17">
        <f>IF(T_5&lt;=AO$182,"",IF($A185&gt;AO$183,"",IF(T_5=AP$182,EXP(-'Class 8'!AO89*h_5)*AO251,EXP(-'Class 8'!AO89*h_5)*((AP185+AP186)/2+AO251))))</f>
        <v>3.7267393096762813</v>
      </c>
      <c r="AP185" s="17" t="str">
        <f>IF(T_5&lt;=AP$182,"",IF($A185&gt;AP$183,"",IF(T_5=[2]Cap!AQ$11,EXP(-'Class 8'!AP89*h_5)*AP251,EXP(-'Class 8'!AP89*h_5)*(([2]Cap!AQ14+[2]Cap!AQ15)/2+AP251))))</f>
        <v/>
      </c>
    </row>
    <row r="186" spans="1:42" x14ac:dyDescent="0.2">
      <c r="A186" s="23">
        <f t="shared" si="100"/>
        <v>2</v>
      </c>
      <c r="B186" s="32" t="str">
        <f>IF(T_5&lt;=B$182,"",IF($A186&gt;B$183,"",IF(T_5=C$182,EXP(-'Class 8'!B90*h_5)*B252,EXP(-'Class 8'!B90*h_5)*((C186+C187)/2+B252))))</f>
        <v/>
      </c>
      <c r="C186" s="32" t="str">
        <f>IF(T_5&lt;=C$182,"",IF($A186&gt;C$183,"",IF(T_5=D$182,EXP(-'Class 8'!C90*h_5)*C252,EXP(-'Class 8'!C90*h_5)*((D186+D187)/2+C252))))</f>
        <v/>
      </c>
      <c r="D186" s="32">
        <f>IF(T_5&lt;=D$182,"",IF($A186&gt;D$183,"",IF(T_5=E$182,EXP(-'Class 8'!D90*h_5)*D252,EXP(-'Class 8'!D90*h_5)*((E186+E187)/2+D252))))</f>
        <v>4.164023446345106</v>
      </c>
      <c r="E186" s="32">
        <f>IF(T_5&lt;=E$182,"",IF($A186&gt;E$183,"",IF(T_5=F$182,EXP(-'Class 8'!E90*h_5)*E252,EXP(-'Class 8'!E90*h_5)*((F186+F187)/2+E252))))</f>
        <v>5.227828357572502</v>
      </c>
      <c r="F186" s="32">
        <f>IF(T_5&lt;=F$182,"",IF($A186&gt;F$183,"",IF(T_5=G$182,EXP(-'Class 8'!F90*h_5)*F252,EXP(-'Class 8'!F90*h_5)*((G186+G187)/2+F252))))</f>
        <v>6.4991132066326385</v>
      </c>
      <c r="G186" s="17">
        <f>IF(T_5&lt;=G$182,"",IF($A186&gt;G$183,"",IF(T_5=H$182,EXP(-'Class 8'!G90*h_5)*G252,EXP(-'Class 8'!G90*h_5)*((H186+H187)/2+G252))))</f>
        <v>7.9983796151940387</v>
      </c>
      <c r="H186" s="17">
        <f>IF(T_5&lt;=H$182,"",IF($A186&gt;H$183,"",IF(T_5=I$182,EXP(-'Class 8'!H90*h_5)*H252,EXP(-'Class 8'!H90*h_5)*((I186+I187)/2+H252))))</f>
        <v>9.7348190291897048</v>
      </c>
      <c r="I186" s="17">
        <f>IF(T_5&lt;=I$182,"",IF($A186&gt;I$183,"",IF(T_5=J$182,EXP(-'Class 8'!I90*h_5)*I252,EXP(-'Class 8'!I90*h_5)*((J186+J187)/2+I252))))</f>
        <v>11.708002766808383</v>
      </c>
      <c r="J186" s="17">
        <f>IF(T_5&lt;=J$182,"",IF($A186&gt;J$183,"",IF(T_5=K$182,EXP(-'Class 8'!J90*h_5)*J252,EXP(-'Class 8'!J90*h_5)*((K186+K187)/2+J252))))</f>
        <v>13.90477008185657</v>
      </c>
      <c r="K186" s="17">
        <f>IF(T_5&lt;=K$182,"",IF($A186&gt;K$183,"",IF(T_5=L$182,EXP(-'Class 8'!K90*h_5)*K252,EXP(-'Class 8'!K90*h_5)*((L186+L187)/2+K252))))</f>
        <v>15.967473876179815</v>
      </c>
      <c r="L186" s="17">
        <f>IF(T_5&lt;=L$182,"",IF($A186&gt;L$183,"",IF(T_5=M$182,EXP(-'Class 8'!L90*h_5)*L252,EXP(-'Class 8'!L90*h_5)*((M186+M187)/2+L252))))</f>
        <v>17.789482973093012</v>
      </c>
      <c r="M186" s="17">
        <f>IF(T_5&lt;=M$182,"",IF($A186&gt;M$183,"",IF(T_5=N$182,EXP(-'Class 8'!M90*h_5)*M252,EXP(-'Class 8'!M90*h_5)*((N186+N187)/2+M252))))</f>
        <v>19.40281673783393</v>
      </c>
      <c r="N186" s="17">
        <f>IF(T_5&lt;=N$182,"",IF($A186&gt;N$183,"",IF(T_5=O$182,EXP(-'Class 8'!N90*h_5)*N252,EXP(-'Class 8'!N90*h_5)*((O186+O187)/2+N252))))</f>
        <v>20.868895748037712</v>
      </c>
      <c r="O186" s="17">
        <f>IF(T_5&lt;=O$182,"",IF($A186&gt;O$183,"",IF(T_5=P$182,EXP(-'Class 8'!O90*h_5)*O252,EXP(-'Class 8'!O90*h_5)*((P186+P187)/2+O252))))</f>
        <v>22.206881864328562</v>
      </c>
      <c r="P186" s="17">
        <f>IF(T_5&lt;=P$182,"",IF($A186&gt;P$183,"",IF(T_5=Q$182,EXP(-'Class 8'!P90*h_5)*P252,EXP(-'Class 8'!P90*h_5)*((Q186+Q187)/2+P252))))</f>
        <v>23.386610589471932</v>
      </c>
      <c r="Q186" s="17">
        <f>IF(T_5&lt;=Q$182,"",IF($A186&gt;Q$183,"",IF(T_5=R$182,EXP(-'Class 8'!Q90*h_5)*Q252,EXP(-'Class 8'!Q90*h_5)*((R186+R187)/2+Q252))))</f>
        <v>24.414585291268892</v>
      </c>
      <c r="R186" s="17">
        <f>IF(T_5&lt;=R$182,"",IF($A186&gt;R$183,"",IF(T_5=S$182,EXP(-'Class 8'!R90*h_5)*R252,EXP(-'Class 8'!R90*h_5)*((S186+S187)/2+R252))))</f>
        <v>25.298249290337825</v>
      </c>
      <c r="S186" s="17">
        <f>IF(T_5&lt;=S$182,"",IF($A186&gt;S$183,"",IF(T_5=T$182,EXP(-'Class 8'!S90*h_5)*S252,EXP(-'Class 8'!S90*h_5)*((T186+T187)/2+S252))))</f>
        <v>26.038492813400815</v>
      </c>
      <c r="T186" s="17">
        <f>IF(T_5&lt;=T$182,"",IF($A186&gt;T$183,"",IF(T_5=U$182,EXP(-'Class 8'!T90*h_5)*T252,EXP(-'Class 8'!T90*h_5)*((U186+U187)/2+T252))))</f>
        <v>26.63694780259954</v>
      </c>
      <c r="U186" s="17">
        <f>IF(T_5&lt;=U$182,"",IF($A186&gt;U$183,"",IF(T_5=V$182,EXP(-'Class 8'!U90*h_5)*U252,EXP(-'Class 8'!U90*h_5)*((V186+V187)/2+U252))))</f>
        <v>27.103427077922412</v>
      </c>
      <c r="V186" s="17">
        <f>IF(T_5&lt;=V$182,"",IF($A186&gt;V$183,"",IF(T_5=W$182,EXP(-'Class 8'!V90*h_5)*V252,EXP(-'Class 8'!V90*h_5)*((W186+W187)/2+V252))))</f>
        <v>27.447565779628775</v>
      </c>
      <c r="W186" s="17">
        <f>IF(T_5&lt;=W$182,"",IF($A186&gt;W$183,"",IF(T_5=X$182,EXP(-'Class 8'!W90*h_5)*W252,EXP(-'Class 8'!W90*h_5)*((X186+X187)/2+W252))))</f>
        <v>27.662871234031574</v>
      </c>
      <c r="X186" s="17">
        <f>IF(T_5&lt;=X$182,"",IF($A186&gt;X$183,"",IF(T_5=Y$182,EXP(-'Class 8'!X90*h_5)*X252,EXP(-'Class 8'!X90*h_5)*((Y186+Y187)/2+X252))))</f>
        <v>27.737649589587459</v>
      </c>
      <c r="Y186" s="17">
        <f>IF(T_5&lt;=Y$182,"",IF($A186&gt;Y$183,"",IF(T_5=Z$182,EXP(-'Class 8'!Y90*h_5)*Y252,EXP(-'Class 8'!Y90*h_5)*((Z186+Z187)/2+Y252))))</f>
        <v>27.672244063913311</v>
      </c>
      <c r="Z186" s="17">
        <f>IF(T_5&lt;=Z$182,"",IF($A186&gt;Z$183,"",IF(T_5=AA$182,EXP(-'Class 8'!Z90*h_5)*Z252,EXP(-'Class 8'!Z90*h_5)*((AA186+AA187)/2+Z252))))</f>
        <v>27.467931985430486</v>
      </c>
      <c r="AA186" s="17">
        <f>IF(T_5&lt;=AA$182,"",IF($A186&gt;AA$183,"",IF(T_5=AB$182,EXP(-'Class 8'!AA90*h_5)*AA252,EXP(-'Class 8'!AA90*h_5)*((AB186+AB187)/2+AA252))))</f>
        <v>27.124724443997273</v>
      </c>
      <c r="AB186" s="17">
        <f>IF(T_5&lt;=AB$182,"",IF($A186&gt;AB$183,"",IF(T_5=AC$182,EXP(-'Class 8'!AB90*h_5)*AB252,EXP(-'Class 8'!AB90*h_5)*((AC186+AC187)/2+AB252))))</f>
        <v>26.641708927948816</v>
      </c>
      <c r="AC186" s="17">
        <f>IF(T_5&lt;=AC$182,"",IF($A186&gt;AC$183,"",IF(T_5=AD$182,EXP(-'Class 8'!AC90*h_5)*AC252,EXP(-'Class 8'!AC90*h_5)*((AD186+AD187)/2+AC252))))</f>
        <v>26.01871294248884</v>
      </c>
      <c r="AD186" s="17">
        <f>IF(T_5&lt;=AD$182,"",IF($A186&gt;AD$183,"",IF(T_5=AE$182,EXP(-'Class 8'!AD90*h_5)*AD252,EXP(-'Class 8'!AD90*h_5)*((AE186+AE187)/2+AD252))))</f>
        <v>25.254807447267783</v>
      </c>
      <c r="AE186" s="17">
        <f>IF(T_5&lt;=AE$182,"",IF($A186&gt;AE$183,"",IF(T_5=AF$182,EXP(-'Class 8'!AE90*h_5)*AE252,EXP(-'Class 8'!AE90*h_5)*((AF186+AF187)/2+AE252))))</f>
        <v>24.333774849903918</v>
      </c>
      <c r="AF186" s="17">
        <f>IF(T_5&lt;=AF$182,"",IF($A186&gt;AF$183,"",IF(T_5=AG$182,EXP(-'Class 8'!AF90*h_5)*AF252,EXP(-'Class 8'!AF90*h_5)*((AG186+AG187)/2+AF252))))</f>
        <v>23.233724870024716</v>
      </c>
      <c r="AG186" s="17">
        <f>IF(T_5&lt;=AG$182,"",IF($A186&gt;AG$183,"",IF(T_5=AH$182,EXP(-'Class 8'!AG90*h_5)*AG252,EXP(-'Class 8'!AG90*h_5)*((AH186+AH187)/2+AG252))))</f>
        <v>21.946489894482259</v>
      </c>
      <c r="AH186" s="17">
        <f>IF(T_5&lt;=AH$182,"",IF($A186&gt;AH$183,"",IF(T_5=AI$182,EXP(-'Class 8'!AH90*h_5)*AH252,EXP(-'Class 8'!AH90*h_5)*((AI186+AI187)/2+AH252))))</f>
        <v>20.463701335167809</v>
      </c>
      <c r="AI186" s="17">
        <f>IF(T_5&lt;=AI$182,"",IF($A186&gt;AI$183,"",IF(T_5=AJ$182,EXP(-'Class 8'!AI90*h_5)*AI252,EXP(-'Class 8'!AI90*h_5)*((AJ186+AJ187)/2+AI252))))</f>
        <v>18.772866269738778</v>
      </c>
      <c r="AJ186" s="17">
        <f>IF(T_5&lt;=AJ$182,"",IF($A186&gt;AJ$183,"",IF(T_5=AK$182,EXP(-'Class 8'!AJ90*h_5)*AJ252,EXP(-'Class 8'!AJ90*h_5)*((AK186+AK187)/2+AJ252))))</f>
        <v>16.863344745442795</v>
      </c>
      <c r="AK186" s="17">
        <f>IF(T_5&lt;=AK$182,"",IF($A186&gt;AK$183,"",IF(T_5=AL$182,EXP(-'Class 8'!AK90*h_5)*AK252,EXP(-'Class 8'!AK90*h_5)*((AL186+AL187)/2+AK252))))</f>
        <v>14.722650873029096</v>
      </c>
      <c r="AL186" s="17">
        <f>IF(T_5&lt;=AL$182,"",IF($A186&gt;AL$183,"",IF(T_5=AM$182,EXP(-'Class 8'!AL90*h_5)*AL252,EXP(-'Class 8'!AL90*h_5)*((AM186+AM187)/2+AL252))))</f>
        <v>12.335163896130798</v>
      </c>
      <c r="AM186" s="17">
        <f>IF(T_5&lt;=AM$182,"",IF($A186&gt;AM$183,"",IF(T_5=AN$182,EXP(-'Class 8'!AM90*h_5)*AM252,EXP(-'Class 8'!AM90*h_5)*((AN186+AN187)/2+AM252))))</f>
        <v>9.6877802327578042</v>
      </c>
      <c r="AN186" s="17">
        <f>IF(T_5&lt;=AN$182,"",IF($A186&gt;AN$183,"",IF(T_5=AO$182,EXP(-'Class 8'!AN90*h_5)*AN252,EXP(-'Class 8'!AN90*h_5)*((AO186+AO187)/2+AN252))))</f>
        <v>6.7610466460623293</v>
      </c>
      <c r="AO186" s="17">
        <f>IF(T_5&lt;=AO$182,"",IF($A186&gt;AO$183,"",IF(T_5=AP$182,EXP(-'Class 8'!AO90*h_5)*AO252,EXP(-'Class 8'!AO90*h_5)*((AP186+AP187)/2+AO252))))</f>
        <v>3.5381620873086956</v>
      </c>
      <c r="AP186" s="17" t="str">
        <f>IF(T_5&lt;=AP$182,"",IF($A186&gt;AP$183,"",IF(T_5=[2]Cap!AQ$11,EXP(-'Class 8'!AP90*h_5)*AP252,EXP(-'Class 8'!AP90*h_5)*(([2]Cap!AQ15+[2]Cap!AQ16)/2+AP252))))</f>
        <v/>
      </c>
    </row>
    <row r="187" spans="1:42" x14ac:dyDescent="0.2">
      <c r="A187" s="23">
        <f t="shared" si="100"/>
        <v>3</v>
      </c>
      <c r="B187" s="32" t="str">
        <f>IF(T_5&lt;=B$182,"",IF($A187&gt;B$183,"",IF(T_5=C$182,EXP(-'Class 8'!B91*h_5)*B253,EXP(-'Class 8'!B91*h_5)*((C187+C188)/2+B253))))</f>
        <v/>
      </c>
      <c r="C187" s="32" t="str">
        <f>IF(T_5&lt;=C$182,"",IF($A187&gt;C$183,"",IF(T_5=D$182,EXP(-'Class 8'!C91*h_5)*C253,EXP(-'Class 8'!C91*h_5)*((D187+D188)/2+C253))))</f>
        <v/>
      </c>
      <c r="D187" s="32" t="str">
        <f>IF(T_5&lt;=D$182,"",IF($A187&gt;D$183,"",IF(T_5=E$182,EXP(-'Class 8'!D91*h_5)*D253,EXP(-'Class 8'!D91*h_5)*((E187+E188)/2+D253))))</f>
        <v/>
      </c>
      <c r="E187" s="32">
        <f>IF(T_5&lt;=E$182,"",IF($A187&gt;E$183,"",IF(T_5=F$182,EXP(-'Class 8'!E91*h_5)*E253,EXP(-'Class 8'!E91*h_5)*((F187+F188)/2+E253))))</f>
        <v>3.1292289213512858</v>
      </c>
      <c r="F187" s="32">
        <f>IF(T_5&lt;=F$182,"",IF($A187&gt;F$183,"",IF(T_5=G$182,EXP(-'Class 8'!F91*h_5)*F253,EXP(-'Class 8'!F91*h_5)*((G187+G188)/2+F253))))</f>
        <v>4.0050469128567254</v>
      </c>
      <c r="G187" s="17">
        <f>IF(T_5&lt;=G$182,"",IF($A187&gt;G$183,"",IF(T_5=H$182,EXP(-'Class 8'!G91*h_5)*G253,EXP(-'Class 8'!G91*h_5)*((H187+H188)/2+G253))))</f>
        <v>5.0817875500559442</v>
      </c>
      <c r="H187" s="17">
        <f>IF(T_5&lt;=H$182,"",IF($A187&gt;H$183,"",IF(T_5=I$182,EXP(-'Class 8'!H91*h_5)*H253,EXP(-'Class 8'!H91*h_5)*((I187+I188)/2+H253))))</f>
        <v>6.3867366354558204</v>
      </c>
      <c r="I187" s="17">
        <f>IF(T_5&lt;=I$182,"",IF($A187&gt;I$183,"",IF(T_5=J$182,EXP(-'Class 8'!I91*h_5)*I253,EXP(-'Class 8'!I91*h_5)*((J187+J188)/2+I253))))</f>
        <v>7.9434210279011781</v>
      </c>
      <c r="J187" s="17">
        <f>IF(T_5&lt;=J$182,"",IF($A187&gt;J$183,"",IF(T_5=K$182,EXP(-'Class 8'!J91*h_5)*J253,EXP(-'Class 8'!J91*h_5)*((K187+K188)/2+J253))))</f>
        <v>9.7643277379482392</v>
      </c>
      <c r="K187" s="17">
        <f>IF(T_5&lt;=K$182,"",IF($A187&gt;K$183,"",IF(T_5=L$182,EXP(-'Class 8'!K91*h_5)*K253,EXP(-'Class 8'!K91*h_5)*((L187+L188)/2+K253))))</f>
        <v>11.850352828103134</v>
      </c>
      <c r="L187" s="17">
        <f>IF(T_5&lt;=L$182,"",IF($A187&gt;L$183,"",IF(T_5=M$182,EXP(-'Class 8'!L91*h_5)*L253,EXP(-'Class 8'!L91*h_5)*((M187+M188)/2+L253))))</f>
        <v>13.782036376703431</v>
      </c>
      <c r="M187" s="17">
        <f>IF(T_5&lt;=M$182,"",IF($A187&gt;M$183,"",IF(T_5=N$182,EXP(-'Class 8'!M91*h_5)*M253,EXP(-'Class 8'!M91*h_5)*((N187+N188)/2+M253))))</f>
        <v>15.535644521164654</v>
      </c>
      <c r="N187" s="17">
        <f>IF(T_5&lt;=N$182,"",IF($A187&gt;N$183,"",IF(T_5=O$182,EXP(-'Class 8'!N91*h_5)*N253,EXP(-'Class 8'!N91*h_5)*((O187+O188)/2+N253))))</f>
        <v>17.157469586947652</v>
      </c>
      <c r="O187" s="17">
        <f>IF(T_5&lt;=O$182,"",IF($A187&gt;O$183,"",IF(T_5=P$182,EXP(-'Class 8'!O91*h_5)*O253,EXP(-'Class 8'!O91*h_5)*((P187+P188)/2+O253))))</f>
        <v>18.65736038843152</v>
      </c>
      <c r="P187" s="17">
        <f>IF(T_5&lt;=P$182,"",IF($A187&gt;P$183,"",IF(T_5=Q$182,EXP(-'Class 8'!P91*h_5)*P253,EXP(-'Class 8'!P91*h_5)*((Q187+Q188)/2+P253))))</f>
        <v>19.997650443746082</v>
      </c>
      <c r="Q187" s="17">
        <f>IF(T_5&lt;=Q$182,"",IF($A187&gt;Q$183,"",IF(T_5=R$182,EXP(-'Class 8'!Q91*h_5)*Q253,EXP(-'Class 8'!Q91*h_5)*((R187+R188)/2+Q253))))</f>
        <v>21.181634359868696</v>
      </c>
      <c r="R187" s="17">
        <f>IF(T_5&lt;=R$182,"",IF($A187&gt;R$183,"",IF(T_5=S$182,EXP(-'Class 8'!R91*h_5)*R253,EXP(-'Class 8'!R91*h_5)*((S187+S188)/2+R253))))</f>
        <v>22.215244921072802</v>
      </c>
      <c r="S187" s="17">
        <f>IF(T_5&lt;=S$182,"",IF($A187&gt;S$183,"",IF(T_5=T$182,EXP(-'Class 8'!S91*h_5)*S253,EXP(-'Class 8'!S91*h_5)*((T187+T188)/2+S253))))</f>
        <v>23.098695719639611</v>
      </c>
      <c r="T187" s="17">
        <f>IF(T_5&lt;=T$182,"",IF($A187&gt;T$183,"",IF(T_5=U$182,EXP(-'Class 8'!T91*h_5)*T253,EXP(-'Class 8'!T91*h_5)*((U187+U188)/2+T253))))</f>
        <v>23.833690482155518</v>
      </c>
      <c r="U187" s="17">
        <f>IF(T_5&lt;=U$182,"",IF($A187&gt;U$183,"",IF(T_5=V$182,EXP(-'Class 8'!U91*h_5)*U253,EXP(-'Class 8'!U91*h_5)*((V187+V188)/2+U253))))</f>
        <v>24.430815976048837</v>
      </c>
      <c r="V187" s="17">
        <f>IF(T_5&lt;=V$182,"",IF($A187&gt;V$183,"",IF(T_5=W$182,EXP(-'Class 8'!V91*h_5)*V253,EXP(-'Class 8'!V91*h_5)*((W187+W188)/2+V253))))</f>
        <v>24.900624511615732</v>
      </c>
      <c r="W187" s="17">
        <f>IF(T_5&lt;=W$182,"",IF($A187&gt;W$183,"",IF(T_5=X$182,EXP(-'Class 8'!W91*h_5)*W253,EXP(-'Class 8'!W91*h_5)*((X187+X188)/2+W253))))</f>
        <v>25.237043518742379</v>
      </c>
      <c r="X187" s="17">
        <f>IF(T_5&lt;=X$182,"",IF($A187&gt;X$183,"",IF(T_5=Y$182,EXP(-'Class 8'!X91*h_5)*X253,EXP(-'Class 8'!X91*h_5)*((Y187+Y188)/2+X253))))</f>
        <v>25.42872060526237</v>
      </c>
      <c r="Y187" s="17">
        <f>IF(T_5&lt;=Y$182,"",IF($A187&gt;Y$183,"",IF(T_5=Z$182,EXP(-'Class 8'!Y91*h_5)*Y253,EXP(-'Class 8'!Y91*h_5)*((Z187+Z188)/2+Y253))))</f>
        <v>25.476794629625218</v>
      </c>
      <c r="Z187" s="17">
        <f>IF(T_5&lt;=Z$182,"",IF($A187&gt;Z$183,"",IF(T_5=AA$182,EXP(-'Class 8'!Z91*h_5)*Z253,EXP(-'Class 8'!Z91*h_5)*((AA187+AA188)/2+Z253))))</f>
        <v>25.383369029455544</v>
      </c>
      <c r="AA187" s="17">
        <f>IF(T_5&lt;=AA$182,"",IF($A187&gt;AA$183,"",IF(T_5=AB$182,EXP(-'Class 8'!AA91*h_5)*AA253,EXP(-'Class 8'!AA91*h_5)*((AB187+AB188)/2+AA253))))</f>
        <v>25.14924325639177</v>
      </c>
      <c r="AB187" s="17">
        <f>IF(T_5&lt;=AB$182,"",IF($A187&gt;AB$183,"",IF(T_5=AC$182,EXP(-'Class 8'!AB91*h_5)*AB253,EXP(-'Class 8'!AB91*h_5)*((AC187+AC188)/2+AB253))))</f>
        <v>24.774275192621381</v>
      </c>
      <c r="AC187" s="17">
        <f>IF(T_5&lt;=AC$182,"",IF($A187&gt;AC$183,"",IF(T_5=AD$182,EXP(-'Class 8'!AC91*h_5)*AC253,EXP(-'Class 8'!AC91*h_5)*((AD187+AD188)/2+AC253))))</f>
        <v>24.259092342527389</v>
      </c>
      <c r="AD187" s="17">
        <f>IF(T_5&lt;=AD$182,"",IF($A187&gt;AD$183,"",IF(T_5=AE$182,EXP(-'Class 8'!AD91*h_5)*AD253,EXP(-'Class 8'!AD91*h_5)*((AE187+AE188)/2+AD253))))</f>
        <v>23.603556840247286</v>
      </c>
      <c r="AE187" s="17">
        <f>IF(T_5&lt;=AE$182,"",IF($A187&gt;AE$183,"",IF(T_5=AF$182,EXP(-'Class 8'!AE91*h_5)*AE253,EXP(-'Class 8'!AE91*h_5)*((AF187+AF188)/2+AE253))))</f>
        <v>22.79194857984071</v>
      </c>
      <c r="AF187" s="17">
        <f>IF(T_5&lt;=AF$182,"",IF($A187&gt;AF$183,"",IF(T_5=AG$182,EXP(-'Class 8'!AF91*h_5)*AF253,EXP(-'Class 8'!AF91*h_5)*((AG187+AG188)/2+AF253))))</f>
        <v>21.802893313543759</v>
      </c>
      <c r="AG187" s="17">
        <f>IF(T_5&lt;=AG$182,"",IF($A187&gt;AG$183,"",IF(T_5=AH$182,EXP(-'Class 8'!AG91*h_5)*AG253,EXP(-'Class 8'!AG91*h_5)*((AH187+AH188)/2+AG253))))</f>
        <v>20.62913345573677</v>
      </c>
      <c r="AH187" s="17">
        <f>IF(T_5&lt;=AH$182,"",IF($A187&gt;AH$183,"",IF(T_5=AI$182,EXP(-'Class 8'!AH91*h_5)*AH253,EXP(-'Class 8'!AH91*h_5)*((AI187+AI188)/2+AH253))))</f>
        <v>19.2632759739138</v>
      </c>
      <c r="AI187" s="17">
        <f>IF(T_5&lt;=AI$182,"",IF($A187&gt;AI$183,"",IF(T_5=AJ$182,EXP(-'Class 8'!AI91*h_5)*AI253,EXP(-'Class 8'!AI91*h_5)*((AJ187+AJ188)/2+AI253))))</f>
        <v>17.693820152683504</v>
      </c>
      <c r="AJ187" s="17">
        <f>IF(T_5&lt;=AJ$182,"",IF($A187&gt;AJ$183,"",IF(T_5=AK$182,EXP(-'Class 8'!AJ91*h_5)*AJ253,EXP(-'Class 8'!AJ91*h_5)*((AK187+AK188)/2+AJ253))))</f>
        <v>15.911240919039919</v>
      </c>
      <c r="AK187" s="17">
        <f>IF(T_5&lt;=AK$182,"",IF($A187&gt;AK$183,"",IF(T_5=AL$182,EXP(-'Class 8'!AK91*h_5)*AK253,EXP(-'Class 8'!AK91*h_5)*((AL187+AL188)/2+AK253))))</f>
        <v>13.904238455350693</v>
      </c>
      <c r="AL187" s="17">
        <f>IF(T_5&lt;=AL$182,"",IF($A187&gt;AL$183,"",IF(T_5=AM$182,EXP(-'Class 8'!AL91*h_5)*AL253,EXP(-'Class 8'!AL91*h_5)*((AM187+AM188)/2+AL253))))</f>
        <v>11.658457031844319</v>
      </c>
      <c r="AM187" s="17">
        <f>IF(T_5&lt;=AM$182,"",IF($A187&gt;AM$183,"",IF(T_5=AN$182,EXP(-'Class 8'!AM91*h_5)*AM253,EXP(-'Class 8'!AM91*h_5)*((AN187+AN188)/2+AM253))))</f>
        <v>9.1621994294358231</v>
      </c>
      <c r="AN187" s="17">
        <f>IF(T_5&lt;=AN$182,"",IF($A187&gt;AN$183,"",IF(T_5=AO$182,EXP(-'Class 8'!AN91*h_5)*AN253,EXP(-'Class 8'!AN91*h_5)*((AO187+AO188)/2+AN253))))</f>
        <v>6.3975021530576148</v>
      </c>
      <c r="AO187" s="17">
        <f>IF(T_5&lt;=AO$182,"",IF($A187&gt;AO$183,"",IF(T_5=AP$182,EXP(-'Class 8'!AO91*h_5)*AO253,EXP(-'Class 8'!AO91*h_5)*((AP187+AP188)/2+AO253))))</f>
        <v>3.349215485442155</v>
      </c>
      <c r="AP187" s="17" t="str">
        <f>IF(T_5&lt;=AP$182,"",IF($A187&gt;AP$183,"",IF(T_5=[2]Cap!AQ$11,EXP(-'Class 8'!AP91*h_5)*AP253,EXP(-'Class 8'!AP91*h_5)*(([2]Cap!AQ16+[2]Cap!AQ17)/2+AP253))))</f>
        <v/>
      </c>
    </row>
    <row r="188" spans="1:42" x14ac:dyDescent="0.2">
      <c r="A188" s="23">
        <f t="shared" si="100"/>
        <v>4</v>
      </c>
      <c r="B188" s="17" t="str">
        <f>IF(T_5&lt;=B$182,"",IF($A188&gt;B$183,"",IF(T_5=C$182,EXP(-'Class 8'!B92*h_5)*B254,EXP(-'Class 8'!B92*h_5)*((C188+C189)/2+B254))))</f>
        <v/>
      </c>
      <c r="C188" s="17" t="str">
        <f>IF(T_5&lt;=C$182,"",IF($A188&gt;C$183,"",IF(T_5=D$182,EXP(-'Class 8'!C92*h_5)*C254,EXP(-'Class 8'!C92*h_5)*((D188+D189)/2+C254))))</f>
        <v/>
      </c>
      <c r="D188" s="17" t="str">
        <f>IF(T_5&lt;=D$182,"",IF($A188&gt;D$183,"",IF(T_5=E$182,EXP(-'Class 8'!D92*h_5)*D254,EXP(-'Class 8'!D92*h_5)*((E188+E189)/2+D254))))</f>
        <v/>
      </c>
      <c r="E188" s="17" t="str">
        <f>IF(T_5&lt;=E$182,"",IF($A188&gt;E$183,"",IF(T_5=F$182,EXP(-'Class 8'!E92*h_5)*E254,EXP(-'Class 8'!E92*h_5)*((F188+F189)/2+E254))))</f>
        <v/>
      </c>
      <c r="F188" s="17">
        <f>IF(T_5&lt;=F$182,"",IF($A188&gt;F$183,"",IF(T_5=G$182,EXP(-'Class 8'!F92*h_5)*F254,EXP(-'Class 8'!F92*h_5)*((G188+G189)/2+F254))))</f>
        <v>2.2701520095459089</v>
      </c>
      <c r="G188" s="17">
        <f>IF(T_5&lt;=G$182,"",IF($A188&gt;G$183,"",IF(T_5=H$182,EXP(-'Class 8'!G92*h_5)*G254,EXP(-'Class 8'!G92*h_5)*((H188+H189)/2+G254))))</f>
        <v>2.9630438872007163</v>
      </c>
      <c r="H188" s="17">
        <f>IF(T_5&lt;=H$182,"",IF($A188&gt;H$183,"",IF(T_5=I$182,EXP(-'Class 8'!H92*h_5)*H254,EXP(-'Class 8'!H92*h_5)*((I188+I189)/2+H254))))</f>
        <v>3.8361039468739686</v>
      </c>
      <c r="I188" s="17">
        <f>IF(T_5&lt;=I$182,"",IF($A188&gt;I$183,"",IF(T_5=J$182,EXP(-'Class 8'!I92*h_5)*I254,EXP(-'Class 8'!I92*h_5)*((J188+J189)/2+I254))))</f>
        <v>4.9241121266204546</v>
      </c>
      <c r="J188" s="17">
        <f>IF(T_5&lt;=J$182,"",IF($A188&gt;J$183,"",IF(T_5=K$182,EXP(-'Class 8'!J92*h_5)*J254,EXP(-'Class 8'!J92*h_5)*((K188+K189)/2+J254))))</f>
        <v>6.2628339835933016</v>
      </c>
      <c r="K188" s="17">
        <f>IF(T_5&lt;=K$182,"",IF($A188&gt;K$183,"",IF(T_5=L$182,EXP(-'Class 8'!K92*h_5)*K254,EXP(-'Class 8'!K92*h_5)*((L188+L189)/2+K254))))</f>
        <v>7.8905853943479629</v>
      </c>
      <c r="L188" s="17">
        <f>IF(T_5&lt;=L$182,"",IF($A188&gt;L$183,"",IF(T_5=M$182,EXP(-'Class 8'!L92*h_5)*L254,EXP(-'Class 8'!L92*h_5)*((M188+M189)/2+L254))))</f>
        <v>9.7785731254228399</v>
      </c>
      <c r="M188" s="17">
        <f>IF(T_5&lt;=M$182,"",IF($A188&gt;M$183,"",IF(T_5=N$182,EXP(-'Class 8'!M92*h_5)*M254,EXP(-'Class 8'!M92*h_5)*((N188+N189)/2+M254))))</f>
        <v>11.591405058061962</v>
      </c>
      <c r="N188" s="17">
        <f>IF(T_5&lt;=N$182,"",IF($A188&gt;N$183,"",IF(T_5=O$182,EXP(-'Class 8'!N92*h_5)*N254,EXP(-'Class 8'!N92*h_5)*((O188+O189)/2+N254))))</f>
        <v>13.326986480872943</v>
      </c>
      <c r="O188" s="17">
        <f>IF(T_5&lt;=O$182,"",IF($A188&gt;O$183,"",IF(T_5=P$182,EXP(-'Class 8'!O92*h_5)*O254,EXP(-'Class 8'!O92*h_5)*((P188+P189)/2+O254))))</f>
        <v>14.969126204484999</v>
      </c>
      <c r="P188" s="17">
        <f>IF(T_5&lt;=P$182,"",IF($A188&gt;P$183,"",IF(T_5=Q$182,EXP(-'Class 8'!P92*h_5)*P254,EXP(-'Class 8'!P92*h_5)*((Q188+Q189)/2+P254))))</f>
        <v>16.463939300165489</v>
      </c>
      <c r="Q188" s="17">
        <f>IF(T_5&lt;=Q$182,"",IF($A188&gt;Q$183,"",IF(T_5=R$182,EXP(-'Class 8'!Q92*h_5)*Q254,EXP(-'Class 8'!Q92*h_5)*((R188+R189)/2+Q254))))</f>
        <v>17.80609239107277</v>
      </c>
      <c r="R188" s="17">
        <f>IF(T_5&lt;=R$182,"",IF($A188&gt;R$183,"",IF(T_5=S$182,EXP(-'Class 8'!R92*h_5)*R254,EXP(-'Class 8'!R92*h_5)*((S188+S189)/2+R254))))</f>
        <v>18.996456427664466</v>
      </c>
      <c r="S188" s="17">
        <f>IF(T_5&lt;=S$182,"",IF($A188&gt;S$183,"",IF(T_5=T$182,EXP(-'Class 8'!S92*h_5)*S254,EXP(-'Class 8'!S92*h_5)*((T188+T189)/2+S254))))</f>
        <v>20.032215541268112</v>
      </c>
      <c r="T188" s="17">
        <f>IF(T_5&lt;=T$182,"",IF($A188&gt;T$183,"",IF(T_5=U$182,EXP(-'Class 8'!T92*h_5)*T254,EXP(-'Class 8'!T92*h_5)*((U188+U189)/2+T254))))</f>
        <v>20.913680199766397</v>
      </c>
      <c r="U188" s="17">
        <f>IF(T_5&lt;=U$182,"",IF($A188&gt;U$183,"",IF(T_5=V$182,EXP(-'Class 8'!U92*h_5)*U254,EXP(-'Class 8'!U92*h_5)*((V188+V189)/2+U254))))</f>
        <v>21.651412946285657</v>
      </c>
      <c r="V188" s="17">
        <f>IF(T_5&lt;=V$182,"",IF($A188&gt;V$183,"",IF(T_5=W$182,EXP(-'Class 8'!V92*h_5)*V254,EXP(-'Class 8'!V92*h_5)*((W188+W189)/2+V254))))</f>
        <v>22.256505166837396</v>
      </c>
      <c r="W188" s="17">
        <f>IF(T_5&lt;=W$182,"",IF($A188&gt;W$183,"",IF(T_5=X$182,EXP(-'Class 8'!W92*h_5)*W254,EXP(-'Class 8'!W92*h_5)*((X188+X189)/2+W254))))</f>
        <v>22.723140635011649</v>
      </c>
      <c r="X188" s="17">
        <f>IF(T_5&lt;=X$182,"",IF($A188&gt;X$183,"",IF(T_5=Y$182,EXP(-'Class 8'!X92*h_5)*X254,EXP(-'Class 8'!X92*h_5)*((Y188+Y189)/2+X254))))</f>
        <v>23.040263160272016</v>
      </c>
      <c r="Y188" s="17">
        <f>IF(T_5&lt;=Y$182,"",IF($A188&gt;Y$183,"",IF(T_5=Z$182,EXP(-'Class 8'!Y92*h_5)*Y254,EXP(-'Class 8'!Y92*h_5)*((Z188+Z189)/2+Y254))))</f>
        <v>23.209830482756377</v>
      </c>
      <c r="Z188" s="17">
        <f>IF(T_5&lt;=Z$182,"",IF($A188&gt;Z$183,"",IF(T_5=AA$182,EXP(-'Class 8'!Z92*h_5)*Z254,EXP(-'Class 8'!Z92*h_5)*((AA188+AA189)/2+Z254))))</f>
        <v>23.23481052390342</v>
      </c>
      <c r="AA188" s="17">
        <f>IF(T_5&lt;=AA$182,"",IF($A188&gt;AA$183,"",IF(T_5=AB$182,EXP(-'Class 8'!AA92*h_5)*AA254,EXP(-'Class 8'!AA92*h_5)*((AB188+AB189)/2+AA254))))</f>
        <v>23.116827051126354</v>
      </c>
      <c r="AB188" s="17">
        <f>IF(T_5&lt;=AB$182,"",IF($A188&gt;AB$183,"",IF(T_5=AC$182,EXP(-'Class 8'!AB92*h_5)*AB254,EXP(-'Class 8'!AB92*h_5)*((AC188+AC189)/2+AB254))))</f>
        <v>22.856538328467028</v>
      </c>
      <c r="AC188" s="17">
        <f>IF(T_5&lt;=AC$182,"",IF($A188&gt;AC$183,"",IF(T_5=AD$182,EXP(-'Class 8'!AC92*h_5)*AC254,EXP(-'Class 8'!AC92*h_5)*((AD188+AD189)/2+AC254))))</f>
        <v>22.455396600921095</v>
      </c>
      <c r="AD188" s="17">
        <f>IF(T_5&lt;=AD$182,"",IF($A188&gt;AD$183,"",IF(T_5=AE$182,EXP(-'Class 8'!AD92*h_5)*AD254,EXP(-'Class 8'!AD92*h_5)*((AE188+AE189)/2+AD254))))</f>
        <v>21.914073493645706</v>
      </c>
      <c r="AE188" s="17">
        <f>IF(T_5&lt;=AE$182,"",IF($A188&gt;AE$183,"",IF(T_5=AF$182,EXP(-'Class 8'!AE92*h_5)*AE254,EXP(-'Class 8'!AE92*h_5)*((AF188+AF189)/2+AE254))))</f>
        <v>21.217352295363057</v>
      </c>
      <c r="AF188" s="17">
        <f>IF(T_5&lt;=AF$182,"",IF($A188&gt;AF$183,"",IF(T_5=AG$182,EXP(-'Class 8'!AF92*h_5)*AF254,EXP(-'Class 8'!AF92*h_5)*((AG188+AG189)/2+AF254))))</f>
        <v>20.344377106752699</v>
      </c>
      <c r="AG188" s="17">
        <f>IF(T_5&lt;=AG$182,"",IF($A188&gt;AG$183,"",IF(T_5=AH$182,EXP(-'Class 8'!AG92*h_5)*AG254,EXP(-'Class 8'!AG92*h_5)*((AH188+AH189)/2+AG254))))</f>
        <v>19.288805455602006</v>
      </c>
      <c r="AH188" s="17">
        <f>IF(T_5&lt;=AH$182,"",IF($A188&gt;AH$183,"",IF(T_5=AI$182,EXP(-'Class 8'!AH92*h_5)*AH254,EXP(-'Class 8'!AH92*h_5)*((AI188+AI189)/2+AH254))))</f>
        <v>18.044218850293262</v>
      </c>
      <c r="AI188" s="17">
        <f>IF(T_5&lt;=AI$182,"",IF($A188&gt;AI$183,"",IF(T_5=AJ$182,EXP(-'Class 8'!AI92*h_5)*AI254,EXP(-'Class 8'!AI92*h_5)*((AJ188+AJ189)/2+AI254))))</f>
        <v>16.600100355965008</v>
      </c>
      <c r="AJ188" s="17">
        <f>IF(T_5&lt;=AJ$182,"",IF($A188&gt;AJ$183,"",IF(T_5=AK$182,EXP(-'Class 8'!AJ92*h_5)*AJ254,EXP(-'Class 8'!AJ92*h_5)*((AK188+AK189)/2+AJ254))))</f>
        <v>14.948024999636663</v>
      </c>
      <c r="AK188" s="17">
        <f>IF(T_5&lt;=AK$182,"",IF($A188&gt;AK$183,"",IF(T_5=AL$182,EXP(-'Class 8'!AK92*h_5)*AK254,EXP(-'Class 8'!AK92*h_5)*((AL188+AL189)/2+AK254))))</f>
        <v>13.077856201737454</v>
      </c>
      <c r="AL188" s="17">
        <f>IF(T_5&lt;=AL$182,"",IF($A188&gt;AL$183,"",IF(T_5=AM$182,EXP(-'Class 8'!AL92*h_5)*AL254,EXP(-'Class 8'!AL92*h_5)*((AM188+AM189)/2+AL254))))</f>
        <v>10.976471727701778</v>
      </c>
      <c r="AM188" s="17">
        <f>IF(T_5&lt;=AM$182,"",IF($A188&gt;AM$183,"",IF(T_5=AN$182,EXP(-'Class 8'!AM92*h_5)*AM254,EXP(-'Class 8'!AM92*h_5)*((AN188+AN189)/2+AM254))))</f>
        <v>8.633540078993855</v>
      </c>
      <c r="AN188" s="17">
        <f>IF(T_5&lt;=AN$182,"",IF($A188&gt;AN$183,"",IF(T_5=AO$182,EXP(-'Class 8'!AN92*h_5)*AN254,EXP(-'Class 8'!AN92*h_5)*((AO188+AO189)/2+AN254))))</f>
        <v>6.0325361403068936</v>
      </c>
      <c r="AO188" s="17">
        <f>IF(T_5&lt;=AO$182,"",IF($A188&gt;AO$183,"",IF(T_5=AP$182,EXP(-'Class 8'!AO92*h_5)*AO254,EXP(-'Class 8'!AO92*h_5)*((AP188+AP189)/2+AO254))))</f>
        <v>3.1598987805470009</v>
      </c>
      <c r="AP188" s="17" t="str">
        <f>IF(T_5&lt;=AP$182,"",IF($A188&gt;AP$183,"",IF(T_5=[2]Cap!AQ$11,EXP(-'Class 8'!AP92*h_5)*AP254,EXP(-'Class 8'!AP92*h_5)*(([2]Cap!AQ17+[2]Cap!AQ18)/2+AP254))))</f>
        <v/>
      </c>
    </row>
    <row r="189" spans="1:42" x14ac:dyDescent="0.2">
      <c r="A189" s="23">
        <f t="shared" si="100"/>
        <v>5</v>
      </c>
      <c r="B189" s="17" t="str">
        <f>IF(T_5&lt;=B$182,"",IF($A189&gt;B$183,"",IF(T_5=C$182,EXP(-'Class 8'!B93*h_5)*B255,EXP(-'Class 8'!B93*h_5)*((C189+C190)/2+B255))))</f>
        <v/>
      </c>
      <c r="C189" s="17" t="str">
        <f>IF(T_5&lt;=C$182,"",IF($A189&gt;C$183,"",IF(T_5=D$182,EXP(-'Class 8'!C93*h_5)*C255,EXP(-'Class 8'!C93*h_5)*((D189+D190)/2+C255))))</f>
        <v/>
      </c>
      <c r="D189" s="17" t="str">
        <f>IF(T_5&lt;=D$182,"",IF($A189&gt;D$183,"",IF(T_5=E$182,EXP(-'Class 8'!D93*h_5)*D255,EXP(-'Class 8'!D93*h_5)*((E189+E190)/2+D255))))</f>
        <v/>
      </c>
      <c r="E189" s="17" t="str">
        <f>IF(T_5&lt;=E$182,"",IF($A189&gt;E$183,"",IF(T_5=F$182,EXP(-'Class 8'!E93*h_5)*E255,EXP(-'Class 8'!E93*h_5)*((F189+F190)/2+E255))))</f>
        <v/>
      </c>
      <c r="F189" s="17" t="str">
        <f>IF(T_5&lt;=F$182,"",IF($A189&gt;F$183,"",IF(T_5=G$182,EXP(-'Class 8'!F93*h_5)*F255,EXP(-'Class 8'!F93*h_5)*((G189+G190)/2+F255))))</f>
        <v/>
      </c>
      <c r="G189" s="17">
        <f>IF(T_5&lt;=G$182,"",IF($A189&gt;G$183,"",IF(T_5=H$182,EXP(-'Class 8'!G93*h_5)*G255,EXP(-'Class 8'!G93*h_5)*((H189+H190)/2+G255))))</f>
        <v>1.5880356826600186</v>
      </c>
      <c r="H189" s="17">
        <f>IF(T_5&lt;=H$182,"",IF($A189&gt;H$183,"",IF(T_5=I$182,EXP(-'Class 8'!H93*h_5)*H255,EXP(-'Class 8'!H93*h_5)*((I189+I190)/2+H255))))</f>
        <v>2.1128871142984176</v>
      </c>
      <c r="I189" s="17">
        <f>IF(T_5&lt;=I$182,"",IF($A189&gt;I$183,"",IF(T_5=J$182,EXP(-'Class 8'!I93*h_5)*I255,EXP(-'Class 8'!I93*h_5)*((J189+J190)/2+I255))))</f>
        <v>2.7894823581189776</v>
      </c>
      <c r="J189" s="17">
        <f>IF(T_5&lt;=J$182,"",IF($A189&gt;J$183,"",IF(T_5=K$182,EXP(-'Class 8'!J93*h_5)*J255,EXP(-'Class 8'!J93*h_5)*((K189+K190)/2+J255))))</f>
        <v>3.6529514252069162</v>
      </c>
      <c r="K189" s="17">
        <f>IF(T_5&lt;=K$182,"",IF($A189&gt;K$183,"",IF(T_5=L$182,EXP(-'Class 8'!K93*h_5)*K255,EXP(-'Class 8'!K93*h_5)*((L189+L190)/2+K255))))</f>
        <v>4.7464874743233585</v>
      </c>
      <c r="L189" s="17">
        <f>IF(T_5&lt;=L$182,"",IF($A189&gt;L$183,"",IF(T_5=M$182,EXP(-'Class 8'!L93*h_5)*L255,EXP(-'Class 8'!L93*h_5)*((M189+M190)/2+L255))))</f>
        <v>6.1213989175531704</v>
      </c>
      <c r="M189" s="17">
        <f>IF(T_5&lt;=M$182,"",IF($A189&gt;M$183,"",IF(T_5=N$182,EXP(-'Class 8'!M93*h_5)*M255,EXP(-'Class 8'!M93*h_5)*((N189+N190)/2+M255))))</f>
        <v>7.7634875409509441</v>
      </c>
      <c r="N189" s="17">
        <f>IF(T_5&lt;=N$182,"",IF($A189&gt;N$183,"",IF(T_5=O$182,EXP(-'Class 8'!N93*h_5)*N255,EXP(-'Class 8'!N93*h_5)*((O189+O190)/2+N255))))</f>
        <v>9.4892857237229915</v>
      </c>
      <c r="O189" s="17">
        <f>IF(T_5&lt;=O$182,"",IF($A189&gt;O$183,"",IF(T_5=P$182,EXP(-'Class 8'!O93*h_5)*O255,EXP(-'Class 8'!O93*h_5)*((P189+P190)/2+O255))))</f>
        <v>11.206698644783083</v>
      </c>
      <c r="P189" s="17">
        <f>IF(T_5&lt;=P$182,"",IF($A189&gt;P$183,"",IF(T_5=Q$182,EXP(-'Class 8'!P93*h_5)*P255,EXP(-'Class 8'!P93*h_5)*((Q189+Q190)/2+P255))))</f>
        <v>12.820537927542695</v>
      </c>
      <c r="Q189" s="17">
        <f>IF(T_5&lt;=Q$182,"",IF($A189&gt;Q$183,"",IF(T_5=R$182,EXP(-'Class 8'!Q93*h_5)*Q255,EXP(-'Class 8'!Q93*h_5)*((R189+R190)/2+Q255))))</f>
        <v>14.304812291307387</v>
      </c>
      <c r="R189" s="17">
        <f>IF(T_5&lt;=R$182,"",IF($A189&gt;R$183,"",IF(T_5=S$182,EXP(-'Class 8'!R93*h_5)*R255,EXP(-'Class 8'!R93*h_5)*((S189+S190)/2+R255))))</f>
        <v>15.647968612162302</v>
      </c>
      <c r="S189" s="17">
        <f>IF(T_5&lt;=S$182,"",IF($A189&gt;S$183,"",IF(T_5=T$182,EXP(-'Class 8'!S93*h_5)*S255,EXP(-'Class 8'!S93*h_5)*((T189+T190)/2+S255))))</f>
        <v>16.839316346225552</v>
      </c>
      <c r="T189" s="17">
        <f>IF(T_5&lt;=T$182,"",IF($A189&gt;T$183,"",IF(T_5=U$182,EXP(-'Class 8'!T93*h_5)*T255,EXP(-'Class 8'!T93*h_5)*((U189+U190)/2+T255))))</f>
        <v>17.874473667945853</v>
      </c>
      <c r="U189" s="17">
        <f>IF(T_5&lt;=U$182,"",IF($A189&gt;U$183,"",IF(T_5=V$182,EXP(-'Class 8'!U93*h_5)*U255,EXP(-'Class 8'!U93*h_5)*((V189+V190)/2+U255))))</f>
        <v>18.761822112964804</v>
      </c>
      <c r="V189" s="17">
        <f>IF(T_5&lt;=V$182,"",IF($A189&gt;V$183,"",IF(T_5=W$182,EXP(-'Class 8'!V93*h_5)*V255,EXP(-'Class 8'!V93*h_5)*((W189+W190)/2+V255))))</f>
        <v>19.511730258676572</v>
      </c>
      <c r="W189" s="17">
        <f>IF(T_5&lt;=W$182,"",IF($A189&gt;W$183,"",IF(T_5=X$182,EXP(-'Class 8'!W93*h_5)*W255,EXP(-'Class 8'!W93*h_5)*((X189+X190)/2+W255))))</f>
        <v>20.117975153145593</v>
      </c>
      <c r="X189" s="17">
        <f>IF(T_5&lt;=X$182,"",IF($A189&gt;X$183,"",IF(T_5=Y$182,EXP(-'Class 8'!X93*h_5)*X255,EXP(-'Class 8'!X93*h_5)*((Y189+Y190)/2+X255))))</f>
        <v>20.569495221694112</v>
      </c>
      <c r="Y189" s="17">
        <f>IF(T_5&lt;=Y$182,"",IF($A189&gt;Y$183,"",IF(T_5=Z$182,EXP(-'Class 8'!Y93*h_5)*Y255,EXP(-'Class 8'!Y93*h_5)*((Z189+Z190)/2+Y255))))</f>
        <v>20.868977700145784</v>
      </c>
      <c r="Z189" s="17">
        <f>IF(T_5&lt;=Z$182,"",IF($A189&gt;Z$183,"",IF(T_5=AA$182,EXP(-'Class 8'!Z93*h_5)*Z255,EXP(-'Class 8'!Z93*h_5)*((AA189+AA190)/2+Z255))))</f>
        <v>21.020255704401187</v>
      </c>
      <c r="AA189" s="17">
        <f>IF(T_5&lt;=AA$182,"",IF($A189&gt;AA$183,"",IF(T_5=AB$182,EXP(-'Class 8'!AA93*h_5)*AA255,EXP(-'Class 8'!AA93*h_5)*((AB189+AB190)/2+AA255))))</f>
        <v>21.025806794478694</v>
      </c>
      <c r="AB189" s="17">
        <f>IF(T_5&lt;=AB$182,"",IF($A189&gt;AB$183,"",IF(T_5=AC$182,EXP(-'Class 8'!AB93*h_5)*AB255,EXP(-'Class 8'!AB93*h_5)*((AC189+AC190)/2+AB255))))</f>
        <v>20.887121799115988</v>
      </c>
      <c r="AC189" s="17">
        <f>IF(T_5&lt;=AC$182,"",IF($A189&gt;AC$183,"",IF(T_5=AD$182,EXP(-'Class 8'!AC93*h_5)*AC255,EXP(-'Class 8'!AC93*h_5)*((AD189+AD190)/2+AC255))))</f>
        <v>20.606505576082949</v>
      </c>
      <c r="AD189" s="17">
        <f>IF(T_5&lt;=AD$182,"",IF($A189&gt;AD$183,"",IF(T_5=AE$182,EXP(-'Class 8'!AD93*h_5)*AD255,EXP(-'Class 8'!AD93*h_5)*((AE189+AE190)/2+AD255))))</f>
        <v>20.185460343243903</v>
      </c>
      <c r="AE189" s="17">
        <f>IF(T_5&lt;=AE$182,"",IF($A189&gt;AE$183,"",IF(T_5=AF$182,EXP(-'Class 8'!AE93*h_5)*AE255,EXP(-'Class 8'!AE93*h_5)*((AF189+AF190)/2+AE255))))</f>
        <v>19.609281066550139</v>
      </c>
      <c r="AF189" s="17">
        <f>IF(T_5&lt;=AF$182,"",IF($A189&gt;AF$183,"",IF(T_5=AG$182,EXP(-'Class 8'!AF93*h_5)*AF255,EXP(-'Class 8'!AF93*h_5)*((AG189+AG190)/2+AF255))))</f>
        <v>18.857634768745761</v>
      </c>
      <c r="AG189" s="17">
        <f>IF(T_5&lt;=AG$182,"",IF($A189&gt;AG$183,"",IF(T_5=AH$182,EXP(-'Class 8'!AG93*h_5)*AG255,EXP(-'Class 8'!AG93*h_5)*((AH189+AH190)/2+AG255))))</f>
        <v>17.9251014659039</v>
      </c>
      <c r="AH189" s="17">
        <f>IF(T_5&lt;=AH$182,"",IF($A189&gt;AH$183,"",IF(T_5=AI$182,EXP(-'Class 8'!AH93*h_5)*AH255,EXP(-'Class 8'!AH93*h_5)*((AI189+AI190)/2+AH255))))</f>
        <v>16.806238347475023</v>
      </c>
      <c r="AI189" s="17">
        <f>IF(T_5&lt;=AI$182,"",IF($A189&gt;AI$183,"",IF(T_5=AJ$182,EXP(-'Class 8'!AI93*h_5)*AI255,EXP(-'Class 8'!AI93*h_5)*((AJ189+AJ190)/2+AI255))))</f>
        <v>15.491505895591027</v>
      </c>
      <c r="AJ189" s="17">
        <f>IF(T_5&lt;=AJ$182,"",IF($A189&gt;AJ$183,"",IF(T_5=AK$182,EXP(-'Class 8'!AJ93*h_5)*AJ255,EXP(-'Class 8'!AJ93*h_5)*((AK189+AK190)/2+AJ255))))</f>
        <v>13.973566513678005</v>
      </c>
      <c r="AK189" s="17">
        <f>IF(T_5&lt;=AK$182,"",IF($A189&gt;AK$183,"",IF(T_5=AL$182,EXP(-'Class 8'!AK93*h_5)*AK255,EXP(-'Class 8'!AK93*h_5)*((AL189+AL190)/2+AK255))))</f>
        <v>12.243426121726491</v>
      </c>
      <c r="AL189" s="17">
        <f>IF(T_5&lt;=AL$182,"",IF($A189&gt;AL$183,"",IF(T_5=AM$182,EXP(-'Class 8'!AL93*h_5)*AL255,EXP(-'Class 8'!AL93*h_5)*((AM189+AM190)/2+AL255))))</f>
        <v>10.289166656865742</v>
      </c>
      <c r="AM189" s="17">
        <f>IF(T_5&lt;=AM$182,"",IF($A189&gt;AM$183,"",IF(T_5=AN$182,EXP(-'Class 8'!AM93*h_5)*AM255,EXP(-'Class 8'!AM93*h_5)*((AN189+AN190)/2+AM255))))</f>
        <v>8.1017841021221706</v>
      </c>
      <c r="AN189" s="17">
        <f>IF(T_5&lt;=AN$182,"",IF($A189&gt;AN$183,"",IF(T_5=AO$182,EXP(-'Class 8'!AN93*h_5)*AN255,EXP(-'Class 8'!AN93*h_5)*((AO189+AO190)/2+AN255))))</f>
        <v>5.666143041477314</v>
      </c>
      <c r="AO189" s="17">
        <f>IF(T_5&lt;=AO$182,"",IF($A189&gt;AO$183,"",IF(T_5=AP$182,EXP(-'Class 8'!AO93*h_5)*AO255,EXP(-'Class 8'!AO93*h_5)*((AP189+AP190)/2+AO255))))</f>
        <v>2.9702112476763447</v>
      </c>
      <c r="AP189" s="17" t="str">
        <f>IF(T_5&lt;=AP$182,"",IF($A189&gt;AP$183,"",IF(T_5=[2]Cap!AQ$11,EXP(-'Class 8'!AP93*h_5)*AP255,EXP(-'Class 8'!AP93*h_5)*(([2]Cap!AQ18+[2]Cap!AQ19)/2+AP255))))</f>
        <v/>
      </c>
    </row>
    <row r="190" spans="1:42" x14ac:dyDescent="0.2">
      <c r="A190" s="23">
        <f t="shared" si="100"/>
        <v>6</v>
      </c>
      <c r="B190" s="17" t="str">
        <f>IF(T_5&lt;=B$182,"",IF($A190&gt;B$183,"",IF(T_5=C$182,EXP(-'Class 8'!B94*h_5)*B256,EXP(-'Class 8'!B94*h_5)*((C190+C191)/2+B256))))</f>
        <v/>
      </c>
      <c r="C190" s="17" t="str">
        <f>IF(T_5&lt;=C$182,"",IF($A190&gt;C$183,"",IF(T_5=D$182,EXP(-'Class 8'!C94*h_5)*C256,EXP(-'Class 8'!C94*h_5)*((D190+D191)/2+C256))))</f>
        <v/>
      </c>
      <c r="D190" s="17" t="str">
        <f>IF(T_5&lt;=D$182,"",IF($A190&gt;D$183,"",IF(T_5=E$182,EXP(-'Class 8'!D94*h_5)*D256,EXP(-'Class 8'!D94*h_5)*((E190+E191)/2+D256))))</f>
        <v/>
      </c>
      <c r="E190" s="17" t="str">
        <f>IF(T_5&lt;=E$182,"",IF($A190&gt;E$183,"",IF(T_5=F$182,EXP(-'Class 8'!E94*h_5)*E256,EXP(-'Class 8'!E94*h_5)*((F190+F191)/2+E256))))</f>
        <v/>
      </c>
      <c r="F190" s="17" t="str">
        <f>IF(T_5&lt;=F$182,"",IF($A190&gt;F$183,"",IF(T_5=G$182,EXP(-'Class 8'!F94*h_5)*F256,EXP(-'Class 8'!F94*h_5)*((G190+G191)/2+F256))))</f>
        <v/>
      </c>
      <c r="G190" s="17" t="str">
        <f>IF(T_5&lt;=G$182,"",IF($A190&gt;G$183,"",IF(T_5=H$182,EXP(-'Class 8'!G94*h_5)*G256,EXP(-'Class 8'!G94*h_5)*((H190+H191)/2+G256))))</f>
        <v/>
      </c>
      <c r="H190" s="17">
        <f>IF(T_5&lt;=H$182,"",IF($A190&gt;H$183,"",IF(T_5=I$182,EXP(-'Class 8'!H94*h_5)*H256,EXP(-'Class 8'!H94*h_5)*((I190+I191)/2+H256))))</f>
        <v>1.0692261785102786</v>
      </c>
      <c r="I190" s="17">
        <f>IF(T_5&lt;=I$182,"",IF($A190&gt;I$183,"",IF(T_5=J$182,EXP(-'Class 8'!I94*h_5)*I256,EXP(-'Class 8'!I94*h_5)*((J190+J191)/2+I256))))</f>
        <v>1.4507814809943724</v>
      </c>
      <c r="J190" s="17">
        <f>IF(T_5&lt;=J$182,"",IF($A190&gt;J$183,"",IF(T_5=K$182,EXP(-'Class 8'!J94*h_5)*J256,EXP(-'Class 8'!J94*h_5)*((K190+K191)/2+J256))))</f>
        <v>1.9533049434304657</v>
      </c>
      <c r="K190" s="17">
        <f>IF(T_5&lt;=K$182,"",IF($A190&gt;K$183,"",IF(T_5=L$182,EXP(-'Class 8'!K94*h_5)*K256,EXP(-'Class 8'!K94*h_5)*((L190+L191)/2+K256))))</f>
        <v>2.609985373503322</v>
      </c>
      <c r="L190" s="17">
        <f>IF(T_5&lt;=L$182,"",IF($A190&gt;L$183,"",IF(T_5=M$182,EXP(-'Class 8'!L94*h_5)*L256,EXP(-'Class 8'!L94*h_5)*((M190+M191)/2+L256))))</f>
        <v>3.4611343879531065</v>
      </c>
      <c r="M190" s="17">
        <f>IF(T_5&lt;=M$182,"",IF($A190&gt;M$183,"",IF(T_5=N$182,EXP(-'Class 8'!M94*h_5)*M256,EXP(-'Class 8'!M94*h_5)*((N190+N191)/2+M256))))</f>
        <v>4.5508123889767358</v>
      </c>
      <c r="N190" s="17">
        <f>IF(T_5&lt;=N$182,"",IF($A190&gt;N$183,"",IF(T_5=O$182,EXP(-'Class 8'!N94*h_5)*N256,EXP(-'Class 8'!N94*h_5)*((O190+O191)/2+N256))))</f>
        <v>5.925027592441749</v>
      </c>
      <c r="O190" s="17">
        <f>IF(T_5&lt;=O$182,"",IF($A190&gt;O$183,"",IF(T_5=P$182,EXP(-'Class 8'!O94*h_5)*O256,EXP(-'Class 8'!O94*h_5)*((P190+P191)/2+O256))))</f>
        <v>7.5336085931793058</v>
      </c>
      <c r="P190" s="17">
        <f>IF(T_5&lt;=P$182,"",IF($A190&gt;P$183,"",IF(T_5=Q$182,EXP(-'Class 8'!P94*h_5)*P256,EXP(-'Class 8'!P94*h_5)*((Q190+Q191)/2+P256))))</f>
        <v>9.1649218136538604</v>
      </c>
      <c r="Q190" s="17">
        <f>IF(T_5&lt;=Q$182,"",IF($A190&gt;Q$183,"",IF(T_5=R$182,EXP(-'Class 8'!Q94*h_5)*Q256,EXP(-'Class 8'!Q94*h_5)*((R190+R191)/2+Q256))))</f>
        <v>10.733848820520363</v>
      </c>
      <c r="R190" s="17">
        <f>IF(T_5&lt;=R$182,"",IF($A190&gt;R$183,"",IF(T_5=S$182,EXP(-'Class 8'!R94*h_5)*R256,EXP(-'Class 8'!R94*h_5)*((S190+S191)/2+R256))))</f>
        <v>12.199619554426411</v>
      </c>
      <c r="S190" s="17">
        <f>IF(T_5&lt;=S$182,"",IF($A190&gt;S$183,"",IF(T_5=T$182,EXP(-'Class 8'!S94*h_5)*S256,EXP(-'Class 8'!S94*h_5)*((T190+T191)/2+S256))))</f>
        <v>13.533684868258419</v>
      </c>
      <c r="T190" s="17">
        <f>IF(T_5&lt;=T$182,"",IF($A190&gt;T$183,"",IF(T_5=U$182,EXP(-'Class 8'!T94*h_5)*T256,EXP(-'Class 8'!T94*h_5)*((U190+U191)/2+T256))))</f>
        <v>14.720503357409036</v>
      </c>
      <c r="U190" s="17">
        <f>IF(T_5&lt;=U$182,"",IF($A190&gt;U$183,"",IF(T_5=V$182,EXP(-'Class 8'!U94*h_5)*U256,EXP(-'Class 8'!U94*h_5)*((V190+V191)/2+U256))))</f>
        <v>15.761786429115125</v>
      </c>
      <c r="V190" s="17">
        <f>IF(T_5&lt;=V$182,"",IF($A190&gt;V$183,"",IF(T_5=W$182,EXP(-'Class 8'!V94*h_5)*V256,EXP(-'Class 8'!V94*h_5)*((W190+W191)/2+V256))))</f>
        <v>16.664057235615775</v>
      </c>
      <c r="W190" s="17">
        <f>IF(T_5&lt;=W$182,"",IF($A190&gt;W$183,"",IF(T_5=X$182,EXP(-'Class 8'!W94*h_5)*W256,EXP(-'Class 8'!W94*h_5)*((X190+X191)/2+W256))))</f>
        <v>17.418728872325506</v>
      </c>
      <c r="X190" s="17">
        <f>IF(T_5&lt;=X$182,"",IF($A190&gt;X$183,"",IF(T_5=Y$182,EXP(-'Class 8'!X94*h_5)*X256,EXP(-'Class 8'!X94*h_5)*((Y190+Y191)/2+X256))))</f>
        <v>18.013673520454791</v>
      </c>
      <c r="Y190" s="17">
        <f>IF(T_5&lt;=Y$182,"",IF($A190&gt;Y$183,"",IF(T_5=Z$182,EXP(-'Class 8'!Y94*h_5)*Y256,EXP(-'Class 8'!Y94*h_5)*((Z190+Z191)/2+Y256))))</f>
        <v>18.451809709126348</v>
      </c>
      <c r="Z190" s="17">
        <f>IF(T_5&lt;=Z$182,"",IF($A190&gt;Z$183,"",IF(T_5=AA$182,EXP(-'Class 8'!Z94*h_5)*Z256,EXP(-'Class 8'!Z94*h_5)*((AA190+AA191)/2+Z256))))</f>
        <v>18.737643487433598</v>
      </c>
      <c r="AA190" s="17">
        <f>IF(T_5&lt;=AA$182,"",IF($A190&gt;AA$183,"",IF(T_5=AB$182,EXP(-'Class 8'!AA94*h_5)*AA256,EXP(-'Class 8'!AA94*h_5)*((AB190+AB191)/2+AA256))))</f>
        <v>18.874464198413776</v>
      </c>
      <c r="AB190" s="17">
        <f>IF(T_5&lt;=AB$182,"",IF($A190&gt;AB$183,"",IF(T_5=AC$182,EXP(-'Class 8'!AB94*h_5)*AB256,EXP(-'Class 8'!AB94*h_5)*((AC190+AC191)/2+AB256))))</f>
        <v>18.864611165859014</v>
      </c>
      <c r="AC190" s="17">
        <f>IF(T_5&lt;=AC$182,"",IF($A190&gt;AC$183,"",IF(T_5=AD$182,EXP(-'Class 8'!AC94*h_5)*AC256,EXP(-'Class 8'!AC94*h_5)*((AD190+AD191)/2+AC256))))</f>
        <v>18.711270495883188</v>
      </c>
      <c r="AD190" s="17">
        <f>IF(T_5&lt;=AD$182,"",IF($A190&gt;AD$183,"",IF(T_5=AE$182,EXP(-'Class 8'!AD94*h_5)*AD256,EXP(-'Class 8'!AD94*h_5)*((AE190+AE191)/2+AD256))))</f>
        <v>18.416799166501516</v>
      </c>
      <c r="AE190" s="17">
        <f>IF(T_5&lt;=AE$182,"",IF($A190&gt;AE$183,"",IF(T_5=AF$182,EXP(-'Class 8'!AE94*h_5)*AE256,EXP(-'Class 8'!AE94*h_5)*((AF190+AF191)/2+AE256))))</f>
        <v>17.96701472724088</v>
      </c>
      <c r="AF190" s="17">
        <f>IF(T_5&lt;=AF$182,"",IF($A190&gt;AF$183,"",IF(T_5=AG$182,EXP(-'Class 8'!AF94*h_5)*AF256,EXP(-'Class 8'!AF94*h_5)*((AG190+AG191)/2+AF256))))</f>
        <v>17.342114182471185</v>
      </c>
      <c r="AG190" s="17">
        <f>IF(T_5&lt;=AG$182,"",IF($A190&gt;AG$183,"",IF(T_5=AH$182,EXP(-'Class 8'!AG94*h_5)*AG256,EXP(-'Class 8'!AG94*h_5)*((AH190+AH191)/2+AG256))))</f>
        <v>16.537609911104717</v>
      </c>
      <c r="AH190" s="17">
        <f>IF(T_5&lt;=AH$182,"",IF($A190&gt;AH$183,"",IF(T_5=AI$182,EXP(-'Class 8'!AH94*h_5)*AH256,EXP(-'Class 8'!AH94*h_5)*((AI190+AI191)/2+AH256))))</f>
        <v>15.549038269065475</v>
      </c>
      <c r="AI190" s="17">
        <f>IF(T_5&lt;=AI$182,"",IF($A190&gt;AI$183,"",IF(T_5=AJ$182,EXP(-'Class 8'!AI94*h_5)*AI256,EXP(-'Class 8'!AI94*h_5)*((AJ190+AJ191)/2+AI256))))</f>
        <v>14.367833026744041</v>
      </c>
      <c r="AJ190" s="17">
        <f>IF(T_5&lt;=AJ$182,"",IF($A190&gt;AJ$183,"",IF(T_5=AK$182,EXP(-'Class 8'!AJ94*h_5)*AJ256,EXP(-'Class 8'!AJ94*h_5)*((AK190+AK191)/2+AJ256))))</f>
        <v>12.987733451896242</v>
      </c>
      <c r="AK190" s="17">
        <f>IF(T_5&lt;=AK$182,"",IF($A190&gt;AK$183,"",IF(T_5=AL$182,EXP(-'Class 8'!AK94*h_5)*AK256,EXP(-'Class 8'!AK94*h_5)*((AL190+AL191)/2+AK256))))</f>
        <v>11.400869460131887</v>
      </c>
      <c r="AL190" s="17">
        <f>IF(T_5&lt;=AL$182,"",IF($A190&gt;AL$183,"",IF(T_5=AM$182,EXP(-'Class 8'!AL94*h_5)*AL256,EXP(-'Class 8'!AL94*h_5)*((AM190+AM191)/2+AL256))))</f>
        <v>9.5965001684257629</v>
      </c>
      <c r="AM190" s="17">
        <f>IF(T_5&lt;=AM$182,"",IF($A190&gt;AM$183,"",IF(T_5=AN$182,EXP(-'Class 8'!AM94*h_5)*AM256,EXP(-'Class 8'!AM94*h_5)*((AN190+AN191)/2+AM256))))</f>
        <v>7.566913313214668</v>
      </c>
      <c r="AN190" s="17">
        <f>IF(T_5&lt;=AN$182,"",IF($A190&gt;AN$183,"",IF(T_5=AO$182,EXP(-'Class 8'!AN94*h_5)*AN256,EXP(-'Class 8'!AN94*h_5)*((AO190+AO191)/2+AN256))))</f>
        <v>5.2983172684239284</v>
      </c>
      <c r="AO190" s="17">
        <f>IF(T_5&lt;=AO$182,"",IF($A190&gt;AO$183,"",IF(T_5=AP$182,EXP(-'Class 8'!AO94*h_5)*AO256,EXP(-'Class 8'!AO94*h_5)*((AP190+AP191)/2+AO256))))</f>
        <v>2.7801521604632859</v>
      </c>
      <c r="AP190" s="17" t="str">
        <f>IF(T_5&lt;=AP$182,"",IF($A190&gt;AP$183,"",IF(T_5=[2]Cap!AQ$11,EXP(-'Class 8'!AP94*h_5)*AP256,EXP(-'Class 8'!AP94*h_5)*(([2]Cap!AQ19+[2]Cap!AQ20)/2+AP256))))</f>
        <v/>
      </c>
    </row>
    <row r="191" spans="1:42" x14ac:dyDescent="0.2">
      <c r="A191" s="23">
        <f t="shared" si="100"/>
        <v>7</v>
      </c>
      <c r="B191" s="17" t="str">
        <f>IF(T_5&lt;=B$182,"",IF($A191&gt;B$183,"",IF(T_5=C$182,EXP(-'Class 8'!B95*h_5)*B257,EXP(-'Class 8'!B95*h_5)*((C191+C192)/2+B257))))</f>
        <v/>
      </c>
      <c r="C191" s="17" t="str">
        <f>IF(T_5&lt;=C$182,"",IF($A191&gt;C$183,"",IF(T_5=D$182,EXP(-'Class 8'!C95*h_5)*C257,EXP(-'Class 8'!C95*h_5)*((D191+D192)/2+C257))))</f>
        <v/>
      </c>
      <c r="D191" s="17" t="str">
        <f>IF(T_5&lt;=D$182,"",IF($A191&gt;D$183,"",IF(T_5=E$182,EXP(-'Class 8'!D95*h_5)*D257,EXP(-'Class 8'!D95*h_5)*((E191+E192)/2+D257))))</f>
        <v/>
      </c>
      <c r="E191" s="17" t="str">
        <f>IF(T_5&lt;=E$182,"",IF($A191&gt;E$183,"",IF(T_5=F$182,EXP(-'Class 8'!E95*h_5)*E257,EXP(-'Class 8'!E95*h_5)*((F191+F192)/2+E257))))</f>
        <v/>
      </c>
      <c r="F191" s="17" t="str">
        <f>IF(T_5&lt;=F$182,"",IF($A191&gt;F$183,"",IF(T_5=G$182,EXP(-'Class 8'!F95*h_5)*F257,EXP(-'Class 8'!F95*h_5)*((G191+G192)/2+F257))))</f>
        <v/>
      </c>
      <c r="G191" s="17" t="str">
        <f>IF(T_5&lt;=G$182,"",IF($A191&gt;G$183,"",IF(T_5=H$182,EXP(-'Class 8'!G95*h_5)*G257,EXP(-'Class 8'!G95*h_5)*((H191+H192)/2+G257))))</f>
        <v/>
      </c>
      <c r="H191" s="17" t="str">
        <f>IF(T_5&lt;=H$182,"",IF($A191&gt;H$183,"",IF(T_5=I$182,EXP(-'Class 8'!H95*h_5)*H257,EXP(-'Class 8'!H95*h_5)*((I191+I192)/2+H257))))</f>
        <v/>
      </c>
      <c r="I191" s="17">
        <f>IF(T_5&lt;=I$182,"",IF($A191&gt;I$183,"",IF(T_5=J$182,EXP(-'Class 8'!I95*h_5)*I257,EXP(-'Class 8'!I95*h_5)*((J191+J192)/2+I257))))</f>
        <v>0.69080845787572942</v>
      </c>
      <c r="J191" s="17">
        <f>IF(T_5&lt;=J$182,"",IF($A191&gt;J$183,"",IF(T_5=K$182,EXP(-'Class 8'!J95*h_5)*J257,EXP(-'Class 8'!J95*h_5)*((K191+K192)/2+J257))))</f>
        <v>0.95675199648575149</v>
      </c>
      <c r="K191" s="17">
        <f>IF(T_5&lt;=K$182,"",IF($A191&gt;K$183,"",IF(T_5=L$182,EXP(-'Class 8'!K95*h_5)*K257,EXP(-'Class 8'!K95*h_5)*((L191+L192)/2+K257))))</f>
        <v>1.3159752293832094</v>
      </c>
      <c r="L191" s="17">
        <f>IF(T_5&lt;=L$182,"",IF($A191&gt;L$183,"",IF(T_5=M$182,EXP(-'Class 8'!L95*h_5)*L257,EXP(-'Class 8'!L95*h_5)*((M191+M192)/2+L257))))</f>
        <v>1.7977814508635899</v>
      </c>
      <c r="M191" s="17">
        <f>IF(T_5&lt;=M$182,"",IF($A191&gt;M$183,"",IF(T_5=N$182,EXP(-'Class 8'!M95*h_5)*M257,EXP(-'Class 8'!M95*h_5)*((N191+N192)/2+M257))))</f>
        <v>2.4370169367598433</v>
      </c>
      <c r="N191" s="17">
        <f>IF(T_5&lt;=N$182,"",IF($A191&gt;N$183,"",IF(T_5=O$182,EXP(-'Class 8'!N95*h_5)*N257,EXP(-'Class 8'!N95*h_5)*((O191+O192)/2+N257))))</f>
        <v>3.2737183552417815</v>
      </c>
      <c r="O191" s="17">
        <f>IF(T_5&lt;=O$182,"",IF($A191&gt;O$183,"",IF(T_5=P$182,EXP(-'Class 8'!O95*h_5)*O257,EXP(-'Class 8'!O95*h_5)*((P191+P192)/2+O257))))</f>
        <v>4.3541571426033165</v>
      </c>
      <c r="P191" s="17">
        <f>IF(T_5&lt;=P$182,"",IF($A191&gt;P$183,"",IF(T_5=Q$182,EXP(-'Class 8'!P95*h_5)*P257,EXP(-'Class 8'!P95*h_5)*((Q191+Q192)/2+P257))))</f>
        <v>5.7317053486375285</v>
      </c>
      <c r="Q191" s="17">
        <f>IF(T_5&lt;=Q$182,"",IF($A191&gt;Q$183,"",IF(T_5=R$182,EXP(-'Class 8'!Q95*h_5)*Q257,EXP(-'Class 8'!Q95*h_5)*((R191+R192)/2+Q257))))</f>
        <v>7.2360939470484125</v>
      </c>
      <c r="R191" s="17">
        <f>IF(T_5&lt;=R$182,"",IF($A191&gt;R$183,"",IF(T_5=S$182,EXP(-'Class 8'!R95*h_5)*R257,EXP(-'Class 8'!R95*h_5)*((S191+S192)/2+R257))))</f>
        <v>8.7368318015636834</v>
      </c>
      <c r="S191" s="17">
        <f>IF(T_5&lt;=S$182,"",IF($A191&gt;S$183,"",IF(T_5=T$182,EXP(-'Class 8'!S95*h_5)*S257,EXP(-'Class 8'!S95*h_5)*((T191+T192)/2+S257))))</f>
        <v>10.163779344128795</v>
      </c>
      <c r="T191" s="17">
        <f>IF(T_5&lt;=T$182,"",IF($A191&gt;T$183,"",IF(T_5=U$182,EXP(-'Class 8'!T95*h_5)*T257,EXP(-'Class 8'!T95*h_5)*((U191+U192)/2+T257))))</f>
        <v>11.476641209843798</v>
      </c>
      <c r="U191" s="17">
        <f>IF(T_5&lt;=U$182,"",IF($A191&gt;U$183,"",IF(T_5=V$182,EXP(-'Class 8'!U95*h_5)*U257,EXP(-'Class 8'!U95*h_5)*((V191+V192)/2+U257))))</f>
        <v>12.66195632990001</v>
      </c>
      <c r="V191" s="17">
        <f>IF(T_5&lt;=V$182,"",IF($A191&gt;V$183,"",IF(T_5=W$182,EXP(-'Class 8'!V95*h_5)*V257,EXP(-'Class 8'!V95*h_5)*((W191+W192)/2+V257))))</f>
        <v>13.716461040770117</v>
      </c>
      <c r="W191" s="17">
        <f>IF(T_5&lt;=W$182,"",IF($A191&gt;W$183,"",IF(T_5=X$182,EXP(-'Class 8'!W95*h_5)*W257,EXP(-'Class 8'!W95*h_5)*((X191+X192)/2+W257))))</f>
        <v>14.624787406444616</v>
      </c>
      <c r="X191" s="17">
        <f>IF(T_5&lt;=X$182,"",IF($A191&gt;X$183,"",IF(T_5=Y$182,EXP(-'Class 8'!X95*h_5)*X257,EXP(-'Class 8'!X95*h_5)*((Y191+Y192)/2+X257))))</f>
        <v>15.370817968256885</v>
      </c>
      <c r="Y191" s="17">
        <f>IF(T_5&lt;=Y$182,"",IF($A191&gt;Y$183,"",IF(T_5=Z$182,EXP(-'Class 8'!Y95*h_5)*Y257,EXP(-'Class 8'!Y95*h_5)*((Z191+Z192)/2+Y257))))</f>
        <v>15.956072938537222</v>
      </c>
      <c r="Z191" s="17">
        <f>IF(T_5&lt;=Z$182,"",IF($A191&gt;Z$183,"",IF(T_5=AA$182,EXP(-'Class 8'!Z95*h_5)*Z257,EXP(-'Class 8'!Z95*h_5)*((AA191+AA192)/2+Z257))))</f>
        <v>16.384900097977408</v>
      </c>
      <c r="AA191" s="17">
        <f>IF(T_5&lt;=AA$182,"",IF($A191&gt;AA$183,"",IF(T_5=AB$182,EXP(-'Class 8'!AA95*h_5)*AA257,EXP(-'Class 8'!AA95*h_5)*((AB191+AB192)/2+AA257))))</f>
        <v>16.661035761897772</v>
      </c>
      <c r="AB191" s="17">
        <f>IF(T_5&lt;=AB$182,"",IF($A191&gt;AB$183,"",IF(T_5=AC$182,EXP(-'Class 8'!AB95*h_5)*AB257,EXP(-'Class 8'!AB95*h_5)*((AC191+AC192)/2+AB257))))</f>
        <v>16.787553040864278</v>
      </c>
      <c r="AC191" s="17">
        <f>IF(T_5&lt;=AC$182,"",IF($A191&gt;AC$183,"",IF(T_5=AD$182,EXP(-'Class 8'!AC95*h_5)*AC257,EXP(-'Class 8'!AC95*h_5)*((AD191+AD192)/2+AC257))))</f>
        <v>16.768513223815805</v>
      </c>
      <c r="AD191" s="17">
        <f>IF(T_5&lt;=AD$182,"",IF($A191&gt;AD$183,"",IF(T_5=AE$182,EXP(-'Class 8'!AD95*h_5)*AD257,EXP(-'Class 8'!AD95*h_5)*((AE191+AE192)/2+AD257))))</f>
        <v>16.607150082234842</v>
      </c>
      <c r="AE191" s="17">
        <f>IF(T_5&lt;=AE$182,"",IF($A191&gt;AE$183,"",IF(T_5=AF$182,EXP(-'Class 8'!AE95*h_5)*AE257,EXP(-'Class 8'!AE95*h_5)*((AF191+AF192)/2+AE257))))</f>
        <v>16.289817544953245</v>
      </c>
      <c r="AF191" s="17">
        <f>IF(T_5&lt;=AF$182,"",IF($A191&gt;AF$183,"",IF(T_5=AG$182,EXP(-'Class 8'!AF95*h_5)*AF257,EXP(-'Class 8'!AF95*h_5)*((AG191+AG192)/2+AF257))))</f>
        <v>15.797252385369768</v>
      </c>
      <c r="AG191" s="17">
        <f>IF(T_5&lt;=AG$182,"",IF($A191&gt;AG$183,"",IF(T_5=AH$182,EXP(-'Class 8'!AG95*h_5)*AG257,EXP(-'Class 8'!AG95*h_5)*((AH191+AH192)/2+AG257))))</f>
        <v>15.125911941752854</v>
      </c>
      <c r="AH191" s="17">
        <f>IF(T_5&lt;=AH$182,"",IF($A191&gt;AH$183,"",IF(T_5=AI$182,EXP(-'Class 8'!AH95*h_5)*AH257,EXP(-'Class 8'!AH95*h_5)*((AI191+AI192)/2+AH257))))</f>
        <v>14.272317767072465</v>
      </c>
      <c r="AI191" s="17">
        <f>IF(T_5&lt;=AI$182,"",IF($A191&gt;AI$183,"",IF(T_5=AJ$182,EXP(-'Class 8'!AI95*h_5)*AI257,EXP(-'Class 8'!AI95*h_5)*((AJ191+AJ192)/2+AI257))))</f>
        <v>13.228875205802966</v>
      </c>
      <c r="AJ191" s="17">
        <f>IF(T_5&lt;=AJ$182,"",IF($A191&gt;AJ$183,"",IF(T_5=AK$182,EXP(-'Class 8'!AJ95*h_5)*AJ257,EXP(-'Class 8'!AJ95*h_5)*((AK191+AK192)/2+AJ257))))</f>
        <v>11.990392251213397</v>
      </c>
      <c r="AK191" s="17">
        <f>IF(T_5&lt;=AK$182,"",IF($A191&gt;AK$183,"",IF(T_5=AL$182,EXP(-'Class 8'!AK95*h_5)*AK257,EXP(-'Class 8'!AK95*h_5)*((AL191+AL192)/2+AK257))))</f>
        <v>10.550106689538911</v>
      </c>
      <c r="AL191" s="17">
        <f>IF(T_5&lt;=AL$182,"",IF($A191&gt;AL$183,"",IF(T_5=AM$182,EXP(-'Class 8'!AL95*h_5)*AL257,EXP(-'Class 8'!AL95*h_5)*((AM191+AM192)/2+AL257))))</f>
        <v>8.8984302848550403</v>
      </c>
      <c r="AM191" s="17">
        <f>IF(T_5&lt;=AM$182,"",IF($A191&gt;AM$183,"",IF(T_5=AN$182,EXP(-'Class 8'!AM95*h_5)*AM257,EXP(-'Class 8'!AM95*h_5)*((AN191+AN192)/2+AM257))))</f>
        <v>7.0289094197435418</v>
      </c>
      <c r="AN191" s="17">
        <f>IF(T_5&lt;=AN$182,"",IF($A191&gt;AN$183,"",IF(T_5=AO$182,EXP(-'Class 8'!AN95*h_5)*AN257,EXP(-'Class 8'!AN95*h_5)*((AO191+AO192)/2+AN257))))</f>
        <v>4.9290532111042564</v>
      </c>
      <c r="AO191" s="17">
        <f>IF(T_5&lt;=AO$182,"",IF($A191&gt;AO$183,"",IF(T_5=AP$182,EXP(-'Class 8'!AO95*h_5)*AO257,EXP(-'Class 8'!AO95*h_5)*((AP191+AP192)/2+AO257))))</f>
        <v>2.5897207911181543</v>
      </c>
      <c r="AP191" s="17" t="str">
        <f>IF(T_5&lt;=AP$182,"",IF($A191&gt;AP$183,"",IF(T_5=[2]Cap!AQ$11,EXP(-'Class 8'!AP95*h_5)*AP257,EXP(-'Class 8'!AP95*h_5)*(([2]Cap!AQ20+[2]Cap!AQ21)/2+AP257))))</f>
        <v/>
      </c>
    </row>
    <row r="192" spans="1:42" x14ac:dyDescent="0.2">
      <c r="A192" s="23">
        <f t="shared" si="100"/>
        <v>8</v>
      </c>
      <c r="B192" s="17" t="str">
        <f>IF(T_5&lt;=B$182,"",IF($A192&gt;B$183,"",IF(T_5=C$182,EXP(-'Class 8'!B96*h_5)*B258,EXP(-'Class 8'!B96*h_5)*((C192+C193)/2+B258))))</f>
        <v/>
      </c>
      <c r="C192" s="17" t="str">
        <f>IF(T_5&lt;=C$182,"",IF($A192&gt;C$183,"",IF(T_5=D$182,EXP(-'Class 8'!C96*h_5)*C258,EXP(-'Class 8'!C96*h_5)*((D192+D193)/2+C258))))</f>
        <v/>
      </c>
      <c r="D192" s="17" t="str">
        <f>IF(T_5&lt;=D$182,"",IF($A192&gt;D$183,"",IF(T_5=E$182,EXP(-'Class 8'!D96*h_5)*D258,EXP(-'Class 8'!D96*h_5)*((E192+E193)/2+D258))))</f>
        <v/>
      </c>
      <c r="E192" s="17" t="str">
        <f>IF(T_5&lt;=E$182,"",IF($A192&gt;E$183,"",IF(T_5=F$182,EXP(-'Class 8'!E96*h_5)*E258,EXP(-'Class 8'!E96*h_5)*((F192+F193)/2+E258))))</f>
        <v/>
      </c>
      <c r="F192" s="17" t="str">
        <f>IF(T_5&lt;=F$182,"",IF($A192&gt;F$183,"",IF(T_5=G$182,EXP(-'Class 8'!F96*h_5)*F258,EXP(-'Class 8'!F96*h_5)*((G192+G193)/2+F258))))</f>
        <v/>
      </c>
      <c r="G192" s="17" t="str">
        <f>IF(T_5&lt;=G$182,"",IF($A192&gt;G$183,"",IF(T_5=H$182,EXP(-'Class 8'!G96*h_5)*G258,EXP(-'Class 8'!G96*h_5)*((H192+H193)/2+G258))))</f>
        <v/>
      </c>
      <c r="H192" s="17" t="str">
        <f>IF(T_5&lt;=H$182,"",IF($A192&gt;H$183,"",IF(T_5=I$182,EXP(-'Class 8'!H96*h_5)*H258,EXP(-'Class 8'!H96*h_5)*((I192+I193)/2+H258))))</f>
        <v/>
      </c>
      <c r="I192" s="17" t="str">
        <f>IF(T_5&lt;=I$182,"",IF($A192&gt;I$183,"",IF(T_5=J$182,EXP(-'Class 8'!I96*h_5)*I258,EXP(-'Class 8'!I96*h_5)*((J192+J193)/2+I258))))</f>
        <v/>
      </c>
      <c r="J192" s="17">
        <f>IF(T_5&lt;=J$182,"",IF($A192&gt;J$183,"",IF(T_5=K$182,EXP(-'Class 8'!J96*h_5)*J258,EXP(-'Class 8'!J96*h_5)*((K192+K193)/2+J258))))</f>
        <v>0.42620055060811585</v>
      </c>
      <c r="K192" s="17">
        <f>IF(T_5&lt;=K$182,"",IF($A192&gt;K$183,"",IF(T_5=L$182,EXP(-'Class 8'!K96*h_5)*K258,EXP(-'Class 8'!K96*h_5)*((L192+L193)/2+K258))))</f>
        <v>0.60324765731944352</v>
      </c>
      <c r="L192" s="17">
        <f>IF(T_5&lt;=L$182,"",IF($A192&gt;L$183,"",IF(T_5=M$182,EXP(-'Class 8'!L96*h_5)*L258,EXP(-'Class 8'!L96*h_5)*((M192+M193)/2+L258))))</f>
        <v>0.84862173416538711</v>
      </c>
      <c r="M192" s="17">
        <f>IF(T_5&lt;=M$182,"",IF($A192&gt;M$183,"",IF(T_5=N$182,EXP(-'Class 8'!M96*h_5)*M258,EXP(-'Class 8'!M96*h_5)*((N192+N193)/2+M258))))</f>
        <v>1.1855037207545409</v>
      </c>
      <c r="N192" s="17">
        <f>IF(T_5&lt;=N$182,"",IF($A192&gt;N$183,"",IF(T_5=O$182,EXP(-'Class 8'!N96*h_5)*N258,EXP(-'Class 8'!N96*h_5)*((O192+O193)/2+N258))))</f>
        <v>1.6426949936499589</v>
      </c>
      <c r="O192" s="17">
        <f>IF(T_5&lt;=O$182,"",IF($A192&gt;O$183,"",IF(T_5=P$182,EXP(-'Class 8'!O96*h_5)*O258,EXP(-'Class 8'!O96*h_5)*((P192+P193)/2+O258))))</f>
        <v>2.2563075529096634</v>
      </c>
      <c r="P192" s="17">
        <f>IF(T_5&lt;=P$182,"",IF($A192&gt;P$183,"",IF(T_5=Q$182,EXP(-'Class 8'!P96*h_5)*P258,EXP(-'Class 8'!P96*h_5)*((Q192+Q193)/2+P258))))</f>
        <v>3.0719823028030517</v>
      </c>
      <c r="Q192" s="17">
        <f>IF(T_5&lt;=Q$182,"",IF($A192&gt;Q$183,"",IF(T_5=R$182,EXP(-'Class 8'!Q96*h_5)*Q258,EXP(-'Class 8'!Q96*h_5)*((R192+R193)/2+Q258))))</f>
        <v>4.1436819268656899</v>
      </c>
      <c r="R192" s="17">
        <f>IF(T_5&lt;=R$182,"",IF($A192&gt;R$183,"",IF(T_5=S$182,EXP(-'Class 8'!R96*h_5)*R258,EXP(-'Class 8'!R96*h_5)*((S192+S193)/2+R258))))</f>
        <v>5.4645546018107742</v>
      </c>
      <c r="S192" s="17">
        <f>IF(T_5&lt;=S$182,"",IF($A192&gt;S$183,"",IF(T_5=T$182,EXP(-'Class 8'!S96*h_5)*S258,EXP(-'Class 8'!S96*h_5)*((T192+T193)/2+S258))))</f>
        <v>6.8556045540415456</v>
      </c>
      <c r="T192" s="17">
        <f>IF(T_5&lt;=T$182,"",IF($A192&gt;T$183,"",IF(T_5=U$182,EXP(-'Class 8'!T96*h_5)*T258,EXP(-'Class 8'!T96*h_5)*((U192+U193)/2+T258))))</f>
        <v>8.2177438140890473</v>
      </c>
      <c r="U192" s="17">
        <f>IF(T_5&lt;=U$182,"",IF($A192&gt;U$183,"",IF(T_5=V$182,EXP(-'Class 8'!U96*h_5)*U258,EXP(-'Class 8'!U96*h_5)*((V192+V193)/2+U258))))</f>
        <v>9.5035723691937743</v>
      </c>
      <c r="V192" s="17">
        <f>IF(T_5&lt;=V$182,"",IF($A192&gt;V$183,"",IF(T_5=W$182,EXP(-'Class 8'!V96*h_5)*V258,EXP(-'Class 8'!V96*h_5)*((W192+W193)/2+V258))))</f>
        <v>10.688905282688578</v>
      </c>
      <c r="W192" s="17">
        <f>IF(T_5&lt;=W$182,"",IF($A192&gt;W$183,"",IF(T_5=X$182,EXP(-'Class 8'!W96*h_5)*W258,EXP(-'Class 8'!W96*h_5)*((X192+X193)/2+W258))))</f>
        <v>11.743997440824691</v>
      </c>
      <c r="X192" s="17">
        <f>IF(T_5&lt;=X$182,"",IF($A192&gt;X$183,"",IF(T_5=Y$182,EXP(-'Class 8'!X96*h_5)*X258,EXP(-'Class 8'!X96*h_5)*((Y192+Y193)/2+X258))))</f>
        <v>12.642723083650505</v>
      </c>
      <c r="Y192" s="17">
        <f>IF(T_5&lt;=Y$182,"",IF($A192&gt;Y$183,"",IF(T_5=Z$182,EXP(-'Class 8'!Y96*h_5)*Y258,EXP(-'Class 8'!Y96*h_5)*((Z192+Z193)/2+Y258))))</f>
        <v>13.380940054773991</v>
      </c>
      <c r="Z192" s="17">
        <f>IF(T_5&lt;=Z$182,"",IF($A192&gt;Z$183,"",IF(T_5=AA$182,EXP(-'Class 8'!Z96*h_5)*Z258,EXP(-'Class 8'!Z96*h_5)*((AA192+AA193)/2+Z258))))</f>
        <v>13.960353792987963</v>
      </c>
      <c r="AA192" s="17">
        <f>IF(T_5&lt;=AA$182,"",IF($A192&gt;AA$183,"",IF(T_5=AB$182,EXP(-'Class 8'!AA96*h_5)*AA258,EXP(-'Class 8'!AA96*h_5)*((AB192+AB193)/2+AA258))))</f>
        <v>14.383807294268426</v>
      </c>
      <c r="AB192" s="17">
        <f>IF(T_5&lt;=AB$182,"",IF($A192&gt;AB$183,"",IF(T_5=AC$182,EXP(-'Class 8'!AB96*h_5)*AB258,EXP(-'Class 8'!AB96*h_5)*((AC192+AC193)/2+AB258))))</f>
        <v>14.654465281224265</v>
      </c>
      <c r="AC192" s="17">
        <f>IF(T_5&lt;=AC$182,"",IF($A192&gt;AC$183,"",IF(T_5=AD$182,EXP(-'Class 8'!AC96*h_5)*AC258,EXP(-'Class 8'!AC96*h_5)*((AD192+AD193)/2+AC258))))</f>
        <v>14.777025506326394</v>
      </c>
      <c r="AD192" s="17">
        <f>IF(T_5&lt;=AD$182,"",IF($A192&gt;AD$183,"",IF(T_5=AE$182,EXP(-'Class 8'!AD96*h_5)*AD258,EXP(-'Class 8'!AD96*h_5)*((AE192+AE193)/2+AD258))))</f>
        <v>14.755551038447193</v>
      </c>
      <c r="AE192" s="17">
        <f>IF(T_5&lt;=AE$182,"",IF($A192&gt;AE$183,"",IF(T_5=AF$182,EXP(-'Class 8'!AE96*h_5)*AE258,EXP(-'Class 8'!AE96*h_5)*((AF192+AF193)/2+AE258))))</f>
        <v>14.576937883643486</v>
      </c>
      <c r="AF192" s="17">
        <f>IF(T_5&lt;=AF$182,"",IF($A192&gt;AF$183,"",IF(T_5=AG$182,EXP(-'Class 8'!AF96*h_5)*AF258,EXP(-'Class 8'!AF96*h_5)*((AG192+AG193)/2+AF258))))</f>
        <v>14.222475355888049</v>
      </c>
      <c r="AG192" s="17">
        <f>IF(T_5&lt;=AG$182,"",IF($A192&gt;AG$183,"",IF(T_5=AH$182,EXP(-'Class 8'!AG96*h_5)*AG258,EXP(-'Class 8'!AG96*h_5)*((AH192+AH193)/2+AG258))))</f>
        <v>13.68958130568986</v>
      </c>
      <c r="AH192" s="17">
        <f>IF(T_5&lt;=AH$182,"",IF($A192&gt;AH$183,"",IF(T_5=AI$182,EXP(-'Class 8'!AH96*h_5)*AH258,EXP(-'Class 8'!AH96*h_5)*((AI192+AI193)/2+AH258))))</f>
        <v>12.975771268735093</v>
      </c>
      <c r="AI192" s="17">
        <f>IF(T_5&lt;=AI$182,"",IF($A192&gt;AI$183,"",IF(T_5=AJ$182,EXP(-'Class 8'!AI96*h_5)*AI258,EXP(-'Class 8'!AI96*h_5)*((AJ192+AJ193)/2+AI258))))</f>
        <v>12.074423051842151</v>
      </c>
      <c r="AJ192" s="17">
        <f>IF(T_5&lt;=AJ$182,"",IF($A192&gt;AJ$183,"",IF(T_5=AK$182,EXP(-'Class 8'!AJ96*h_5)*AJ258,EXP(-'Class 8'!AJ96*h_5)*((AK192+AK193)/2+AJ258))))</f>
        <v>10.981407776430121</v>
      </c>
      <c r="AK192" s="17">
        <f>IF(T_5&lt;=AK$182,"",IF($A192&gt;AK$183,"",IF(T_5=AL$182,EXP(-'Class 8'!AK96*h_5)*AK258,EXP(-'Class 8'!AK96*h_5)*((AL192+AL193)/2+AK258))))</f>
        <v>9.691057502724421</v>
      </c>
      <c r="AL192" s="17">
        <f>IF(T_5&lt;=AL$182,"",IF($A192&gt;AL$183,"",IF(T_5=AM$182,EXP(-'Class 8'!AL96*h_5)*AL258,EXP(-'Class 8'!AL96*h_5)*((AM192+AM193)/2+AL258))))</f>
        <v>8.1949146994472724</v>
      </c>
      <c r="AM192" s="17">
        <f>IF(T_5&lt;=AM$182,"",IF($A192&gt;AM$183,"",IF(T_5=AN$182,EXP(-'Class 8'!AM96*h_5)*AM258,EXP(-'Class 8'!AM96*h_5)*((AN192+AN193)/2+AM258))))</f>
        <v>6.4877540216303924</v>
      </c>
      <c r="AN192" s="17">
        <f>IF(T_5&lt;=AN$182,"",IF($A192&gt;AN$183,"",IF(T_5=AO$182,EXP(-'Class 8'!AN96*h_5)*AN258,EXP(-'Class 8'!AN96*h_5)*((AO192+AO193)/2+AN258))))</f>
        <v>4.5583452374924285</v>
      </c>
      <c r="AO192" s="17">
        <f>IF(T_5&lt;=AO$182,"",IF($A192&gt;AO$183,"",IF(T_5=AP$182,EXP(-'Class 8'!AO96*h_5)*AO258,EXP(-'Class 8'!AO96*h_5)*((AP192+AP193)/2+AO258))))</f>
        <v>2.3989164104256679</v>
      </c>
      <c r="AP192" s="17" t="str">
        <f>IF(T_5&lt;=AP$182,"",IF($A192&gt;AP$183,"",IF(T_5=[2]Cap!AQ$11,EXP(-'Class 8'!AP96*h_5)*AP258,EXP(-'Class 8'!AP96*h_5)*(([2]Cap!AQ21+[2]Cap!AQ22)/2+AP258))))</f>
        <v/>
      </c>
    </row>
    <row r="193" spans="1:42" x14ac:dyDescent="0.2">
      <c r="A193" s="23">
        <f t="shared" si="100"/>
        <v>9</v>
      </c>
      <c r="B193" s="17" t="str">
        <f>IF(T_5&lt;=B$182,"",IF($A193&gt;B$183,"",IF(T_5=C$182,EXP(-'Class 8'!B97*h_5)*B259,EXP(-'Class 8'!B97*h_5)*((C193+C194)/2+B259))))</f>
        <v/>
      </c>
      <c r="C193" s="17" t="str">
        <f>IF(T_5&lt;=C$182,"",IF($A193&gt;C$183,"",IF(T_5=D$182,EXP(-'Class 8'!C97*h_5)*C259,EXP(-'Class 8'!C97*h_5)*((D193+D194)/2+C259))))</f>
        <v/>
      </c>
      <c r="D193" s="17" t="str">
        <f>IF(T_5&lt;=D$182,"",IF($A193&gt;D$183,"",IF(T_5=E$182,EXP(-'Class 8'!D97*h_5)*D259,EXP(-'Class 8'!D97*h_5)*((E193+E194)/2+D259))))</f>
        <v/>
      </c>
      <c r="E193" s="17" t="str">
        <f>IF(T_5&lt;=E$182,"",IF($A193&gt;E$183,"",IF(T_5=F$182,EXP(-'Class 8'!E97*h_5)*E259,EXP(-'Class 8'!E97*h_5)*((F193+F194)/2+E259))))</f>
        <v/>
      </c>
      <c r="F193" s="17" t="str">
        <f>IF(T_5&lt;=F$182,"",IF($A193&gt;F$183,"",IF(T_5=G$182,EXP(-'Class 8'!F97*h_5)*F259,EXP(-'Class 8'!F97*h_5)*((G193+G194)/2+F259))))</f>
        <v/>
      </c>
      <c r="G193" s="17" t="str">
        <f>IF(T_5&lt;=G$182,"",IF($A193&gt;G$183,"",IF(T_5=H$182,EXP(-'Class 8'!G97*h_5)*G259,EXP(-'Class 8'!G97*h_5)*((H193+H194)/2+G259))))</f>
        <v/>
      </c>
      <c r="H193" s="17" t="str">
        <f>IF(T_5&lt;=H$182,"",IF($A193&gt;H$183,"",IF(T_5=I$182,EXP(-'Class 8'!H97*h_5)*H259,EXP(-'Class 8'!H97*h_5)*((I193+I194)/2+H259))))</f>
        <v/>
      </c>
      <c r="I193" s="17" t="str">
        <f>IF(T_5&lt;=I$182,"",IF($A193&gt;I$183,"",IF(T_5=J$182,EXP(-'Class 8'!I97*h_5)*I259,EXP(-'Class 8'!I97*h_5)*((J193+J194)/2+I259))))</f>
        <v/>
      </c>
      <c r="J193" s="17" t="str">
        <f>IF(T_5&lt;=J$182,"",IF($A193&gt;J$183,"",IF(T_5=K$182,EXP(-'Class 8'!J97*h_5)*J259,EXP(-'Class 8'!J97*h_5)*((K193+K194)/2+J259))))</f>
        <v/>
      </c>
      <c r="K193" s="17">
        <f>IF(T_5&lt;=K$182,"",IF($A193&gt;K$183,"",IF(T_5=L$182,EXP(-'Class 8'!K97*h_5)*K259,EXP(-'Class 8'!K97*h_5)*((L193+L194)/2+K259))))</f>
        <v>0.2500296426065971</v>
      </c>
      <c r="L193" s="17">
        <f>IF(T_5&lt;=L$182,"",IF($A193&gt;L$183,"",IF(T_5=M$182,EXP(-'Class 8'!L97*h_5)*L259,EXP(-'Class 8'!L97*h_5)*((M193+M194)/2+L259))))</f>
        <v>0.36212718159410739</v>
      </c>
      <c r="M193" s="17">
        <f>IF(T_5&lt;=M$182,"",IF($A193&gt;M$183,"",IF(T_5=N$182,EXP(-'Class 8'!M97*h_5)*M259,EXP(-'Class 8'!M97*h_5)*((N193+N194)/2+M259))))</f>
        <v>0.52112195329056832</v>
      </c>
      <c r="N193" s="17">
        <f>IF(T_5&lt;=N$182,"",IF($A193&gt;N$183,"",IF(T_5=O$182,EXP(-'Class 8'!N97*h_5)*N259,EXP(-'Class 8'!N97*h_5)*((O193+O194)/2+N259))))</f>
        <v>0.74425275354123754</v>
      </c>
      <c r="O193" s="17">
        <f>IF(T_5&lt;=O$182,"",IF($A193&gt;O$183,"",IF(T_5=P$182,EXP(-'Class 8'!O97*h_5)*O259,EXP(-'Class 8'!O97*h_5)*((P193+P194)/2+O259))))</f>
        <v>1.0542242103047506</v>
      </c>
      <c r="P193" s="17">
        <f>IF(T_5&lt;=P$182,"",IF($A193&gt;P$183,"",IF(T_5=Q$182,EXP(-'Class 8'!P97*h_5)*P259,EXP(-'Class 8'!P97*h_5)*((Q193+Q194)/2+P259))))</f>
        <v>1.4811364015035828</v>
      </c>
      <c r="Q193" s="17">
        <f>IF(T_5&lt;=Q$182,"",IF($A193&gt;Q$183,"",IF(T_5=R$182,EXP(-'Class 8'!Q97*h_5)*Q259,EXP(-'Class 8'!Q97*h_5)*((R193+R194)/2+Q259))))</f>
        <v>2.0632274035927463</v>
      </c>
      <c r="R193" s="17">
        <f>IF(T_5&lt;=R$182,"",IF($A193&gt;R$183,"",IF(T_5=S$182,EXP(-'Class 8'!R97*h_5)*R259,EXP(-'Class 8'!R97*h_5)*((S193+S194)/2+R259))))</f>
        <v>2.8487607924671923</v>
      </c>
      <c r="S193" s="17">
        <f>IF(T_5&lt;=S$182,"",IF($A193&gt;S$183,"",IF(T_5=T$182,EXP(-'Class 8'!S97*h_5)*S259,EXP(-'Class 8'!S97*h_5)*((T193+T194)/2+S259))))</f>
        <v>3.8983417418912878</v>
      </c>
      <c r="T193" s="17">
        <f>IF(T_5&lt;=T$182,"",IF($A193&gt;T$183,"",IF(T_5=U$182,EXP(-'Class 8'!T97*h_5)*T259,EXP(-'Class 8'!T97*h_5)*((U193+U194)/2+T259))))</f>
        <v>5.1251569312447565</v>
      </c>
      <c r="U193" s="17">
        <f>IF(T_5&lt;=U$182,"",IF($A193&gt;U$183,"",IF(T_5=V$182,EXP(-'Class 8'!U97*h_5)*U259,EXP(-'Class 8'!U97*h_5)*((V193+V194)/2+U259))))</f>
        <v>6.3983536356296673</v>
      </c>
      <c r="V193" s="17">
        <f>IF(T_5&lt;=V$182,"",IF($A193&gt;V$183,"",IF(T_5=W$182,EXP(-'Class 8'!V97*h_5)*V259,EXP(-'Class 8'!V97*h_5)*((W193+W194)/2+V259))))</f>
        <v>7.6463484596705822</v>
      </c>
      <c r="W193" s="17">
        <f>IF(T_5&lt;=W$182,"",IF($A193&gt;W$183,"",IF(T_5=X$182,EXP(-'Class 8'!W97*h_5)*W259,EXP(-'Class 8'!W97*h_5)*((X193+X194)/2+W259))))</f>
        <v>8.8102489888672064</v>
      </c>
      <c r="X193" s="17">
        <f>IF(T_5&lt;=X$182,"",IF($A193&gt;X$183,"",IF(T_5=Y$182,EXP(-'Class 8'!X97*h_5)*X259,EXP(-'Class 8'!X97*h_5)*((Y193+Y194)/2+X259))))</f>
        <v>9.8446453271266261</v>
      </c>
      <c r="Y193" s="17">
        <f>IF(T_5&lt;=Y$182,"",IF($A193&gt;Y$183,"",IF(T_5=Z$182,EXP(-'Class 8'!Y97*h_5)*Y259,EXP(-'Class 8'!Y97*h_5)*((Z193+Z194)/2+Y259))))</f>
        <v>10.731881123045016</v>
      </c>
      <c r="Z193" s="17">
        <f>IF(T_5&lt;=Z$182,"",IF($A193&gt;Z$183,"",IF(T_5=AA$182,EXP(-'Class 8'!Z97*h_5)*Z259,EXP(-'Class 8'!Z97*h_5)*((AA193+AA194)/2+Z259))))</f>
        <v>11.464874446089338</v>
      </c>
      <c r="AA193" s="17">
        <f>IF(T_5&lt;=AA$182,"",IF($A193&gt;AA$183,"",IF(T_5=AB$182,EXP(-'Class 8'!AA97*h_5)*AA259,EXP(-'Class 8'!AA97*h_5)*((AB193+AB194)/2+AA259))))</f>
        <v>12.041866852861466</v>
      </c>
      <c r="AB193" s="17">
        <f>IF(T_5&lt;=AB$182,"",IF($A193&gt;AB$183,"",IF(T_5=AC$182,EXP(-'Class 8'!AB97*h_5)*AB259,EXP(-'Class 8'!AB97*h_5)*((AC193+AC194)/2+AB259))))</f>
        <v>12.464020893918857</v>
      </c>
      <c r="AC193" s="17">
        <f>IF(T_5&lt;=AC$182,"",IF($A193&gt;AC$183,"",IF(T_5=AD$182,EXP(-'Class 8'!AC97*h_5)*AC259,EXP(-'Class 8'!AC97*h_5)*((AD193+AD194)/2+AC259))))</f>
        <v>12.735591270876768</v>
      </c>
      <c r="AD193" s="17">
        <f>IF(T_5&lt;=AD$182,"",IF($A193&gt;AD$183,"",IF(T_5=AE$182,EXP(-'Class 8'!AD97*h_5)*AD259,EXP(-'Class 8'!AD97*h_5)*((AE193+AE194)/2+AD259))))</f>
        <v>12.861017288030277</v>
      </c>
      <c r="AE193" s="17">
        <f>IF(T_5&lt;=AE$182,"",IF($A193&gt;AE$183,"",IF(T_5=AF$182,EXP(-'Class 8'!AE97*h_5)*AE259,EXP(-'Class 8'!AE97*h_5)*((AF193+AF194)/2+AE259))))</f>
        <v>12.827607859149472</v>
      </c>
      <c r="AF193" s="17">
        <f>IF(T_5&lt;=AF$182,"",IF($A193&gt;AF$183,"",IF(T_5=AG$182,EXP(-'Class 8'!AF97*h_5)*AF259,EXP(-'Class 8'!AF97*h_5)*((AG193+AG194)/2+AF259))))</f>
        <v>12.617197795783772</v>
      </c>
      <c r="AG193" s="17">
        <f>IF(T_5&lt;=AG$182,"",IF($A193&gt;AG$183,"",IF(T_5=AH$182,EXP(-'Class 8'!AG97*h_5)*AG259,EXP(-'Class 8'!AG97*h_5)*((AH193+AH194)/2+AG259))))</f>
        <v>12.228184216974542</v>
      </c>
      <c r="AH193" s="17">
        <f>IF(T_5&lt;=AH$182,"",IF($A193&gt;AH$183,"",IF(T_5=AI$182,EXP(-'Class 8'!AH97*h_5)*AH259,EXP(-'Class 8'!AH97*h_5)*((AI193+AI194)/2+AH259))))</f>
        <v>11.659088402201549</v>
      </c>
      <c r="AI193" s="17">
        <f>IF(T_5&lt;=AI$182,"",IF($A193&gt;AI$183,"",IF(T_5=AJ$182,EXP(-'Class 8'!AI97*h_5)*AI259,EXP(-'Class 8'!AI97*h_5)*((AJ193+AJ194)/2+AI259))))</f>
        <v>10.904264307600215</v>
      </c>
      <c r="AJ193" s="17">
        <f>IF(T_5&lt;=AJ$182,"",IF($A193&gt;AJ$183,"",IF(T_5=AK$182,EXP(-'Class 8'!AJ97*h_5)*AJ259,EXP(-'Class 8'!AJ97*h_5)*((AK193+AK194)/2+AJ259))))</f>
        <v>9.9606433016988767</v>
      </c>
      <c r="AK193" s="17">
        <f>IF(T_5&lt;=AK$182,"",IF($A193&gt;AK$183,"",IF(T_5=AL$182,EXP(-'Class 8'!AK97*h_5)*AK259,EXP(-'Class 8'!AK97*h_5)*((AL193+AL194)/2+AK259))))</f>
        <v>8.8236408050029826</v>
      </c>
      <c r="AL193" s="17">
        <f>IF(T_5&lt;=AL$182,"",IF($A193&gt;AL$183,"",IF(T_5=AM$182,EXP(-'Class 8'!AL97*h_5)*AL259,EXP(-'Class 8'!AL97*h_5)*((AM193+AM194)/2+AL259))))</f>
        <v>7.4859107737331652</v>
      </c>
      <c r="AM193" s="17">
        <f>IF(T_5&lt;=AM$182,"",IF($A193&gt;AM$183,"",IF(T_5=AN$182,EXP(-'Class 8'!AM97*h_5)*AM259,EXP(-'Class 8'!AM97*h_5)*((AN193+AN194)/2+AM259))))</f>
        <v>5.943428610613398</v>
      </c>
      <c r="AN193" s="17">
        <f>IF(T_5&lt;=AN$182,"",IF($A193&gt;AN$183,"",IF(T_5=AO$182,EXP(-'Class 8'!AN97*h_5)*AN259,EXP(-'Class 8'!AN97*h_5)*((AO193+AO194)/2+AN259))))</f>
        <v>4.1861876934929869</v>
      </c>
      <c r="AO193" s="17">
        <f>IF(T_5&lt;=AO$182,"",IF($A193&gt;AO$183,"",IF(T_5=AP$182,EXP(-'Class 8'!AO97*h_5)*AO259,EXP(-'Class 8'!AO97*h_5)*((AP193+AP194)/2+AO259))))</f>
        <v>2.2077382877422287</v>
      </c>
      <c r="AP193" s="17" t="str">
        <f>IF(T_5&lt;=AP$182,"",IF($A193&gt;AP$183,"",IF(T_5=[2]Cap!AQ$11,EXP(-'Class 8'!AP97*h_5)*AP259,EXP(-'Class 8'!AP97*h_5)*(([2]Cap!AQ22+[2]Cap!AQ23)/2+AP259))))</f>
        <v/>
      </c>
    </row>
    <row r="194" spans="1:42" x14ac:dyDescent="0.2">
      <c r="A194" s="23">
        <f t="shared" si="100"/>
        <v>10</v>
      </c>
      <c r="B194" s="17" t="str">
        <f>IF(T_5&lt;=B$182,"",IF($A194&gt;B$183,"",IF(T_5=C$182,EXP(-'Class 8'!B98*h_5)*B260,EXP(-'Class 8'!B98*h_5)*((C194+C195)/2+B260))))</f>
        <v/>
      </c>
      <c r="C194" s="17" t="str">
        <f>IF(T_5&lt;=C$182,"",IF($A194&gt;C$183,"",IF(T_5=D$182,EXP(-'Class 8'!C98*h_5)*C260,EXP(-'Class 8'!C98*h_5)*((D194+D195)/2+C260))))</f>
        <v/>
      </c>
      <c r="D194" s="17" t="str">
        <f>IF(T_5&lt;=D$182,"",IF($A194&gt;D$183,"",IF(T_5=E$182,EXP(-'Class 8'!D98*h_5)*D260,EXP(-'Class 8'!D98*h_5)*((E194+E195)/2+D260))))</f>
        <v/>
      </c>
      <c r="E194" s="17" t="str">
        <f>IF(T_5&lt;=E$182,"",IF($A194&gt;E$183,"",IF(T_5=F$182,EXP(-'Class 8'!E98*h_5)*E260,EXP(-'Class 8'!E98*h_5)*((F194+F195)/2+E260))))</f>
        <v/>
      </c>
      <c r="F194" s="17" t="str">
        <f>IF(T_5&lt;=F$182,"",IF($A194&gt;F$183,"",IF(T_5=G$182,EXP(-'Class 8'!F98*h_5)*F260,EXP(-'Class 8'!F98*h_5)*((G194+G195)/2+F260))))</f>
        <v/>
      </c>
      <c r="G194" s="17" t="str">
        <f>IF(T_5&lt;=G$182,"",IF($A194&gt;G$183,"",IF(T_5=H$182,EXP(-'Class 8'!G98*h_5)*G260,EXP(-'Class 8'!G98*h_5)*((H194+H195)/2+G260))))</f>
        <v/>
      </c>
      <c r="H194" s="17" t="str">
        <f>IF(T_5&lt;=H$182,"",IF($A194&gt;H$183,"",IF(T_5=I$182,EXP(-'Class 8'!H98*h_5)*H260,EXP(-'Class 8'!H98*h_5)*((I194+I195)/2+H260))))</f>
        <v/>
      </c>
      <c r="I194" s="17" t="str">
        <f>IF(T_5&lt;=I$182,"",IF($A194&gt;I$183,"",IF(T_5=J$182,EXP(-'Class 8'!I98*h_5)*I260,EXP(-'Class 8'!I98*h_5)*((J194+J195)/2+I260))))</f>
        <v/>
      </c>
      <c r="J194" s="17" t="str">
        <f>IF(T_5&lt;=J$182,"",IF($A194&gt;J$183,"",IF(T_5=K$182,EXP(-'Class 8'!J98*h_5)*J260,EXP(-'Class 8'!J98*h_5)*((K194+K195)/2+J260))))</f>
        <v/>
      </c>
      <c r="K194" s="17" t="str">
        <f>IF(T_5&lt;=K$182,"",IF($A194&gt;K$183,"",IF(T_5=L$182,EXP(-'Class 8'!K98*h_5)*K260,EXP(-'Class 8'!K98*h_5)*((L194+L195)/2+K260))))</f>
        <v/>
      </c>
      <c r="L194" s="17">
        <f>IF(T_5&lt;=L$182,"",IF($A194&gt;L$183,"",IF(T_5=M$182,EXP(-'Class 8'!L98*h_5)*L260,EXP(-'Class 8'!L98*h_5)*((M194+M195)/2+L260))))</f>
        <v>0.13871407179011347</v>
      </c>
      <c r="M194" s="17">
        <f>IF(T_5&lt;=M$182,"",IF($A194&gt;M$183,"",IF(T_5=N$182,EXP(-'Class 8'!M98*h_5)*M260,EXP(-'Class 8'!M98*h_5)*((N194+N195)/2+M260))))</f>
        <v>0.20571231984422048</v>
      </c>
      <c r="N194" s="17">
        <f>IF(T_5&lt;=N$182,"",IF($A194&gt;N$183,"",IF(T_5=O$182,EXP(-'Class 8'!N98*h_5)*N260,EXP(-'Class 8'!N98*h_5)*((O194+O195)/2+N260))))</f>
        <v>0.30294694491126217</v>
      </c>
      <c r="O194" s="17">
        <f>IF(T_5&lt;=O$182,"",IF($A194&gt;O$183,"",IF(T_5=P$182,EXP(-'Class 8'!O98*h_5)*O260,EXP(-'Class 8'!O98*h_5)*((P194+P195)/2+O260))))</f>
        <v>0.44274002487279535</v>
      </c>
      <c r="P194" s="17">
        <f>IF(T_5&lt;=P$182,"",IF($A194&gt;P$183,"",IF(T_5=Q$182,EXP(-'Class 8'!P98*h_5)*P260,EXP(-'Class 8'!P98*h_5)*((Q194+Q195)/2+P260))))</f>
        <v>0.64207779901260176</v>
      </c>
      <c r="Q194" s="17">
        <f>IF(T_5&lt;=Q$182,"",IF($A194&gt;Q$183,"",IF(T_5=R$182,EXP(-'Class 8'!Q98*h_5)*Q260,EXP(-'Class 8'!Q98*h_5)*((R194+R195)/2+Q260))))</f>
        <v>0.9235433929455682</v>
      </c>
      <c r="R194" s="17">
        <f>IF(T_5&lt;=R$182,"",IF($A194&gt;R$183,"",IF(T_5=S$182,EXP(-'Class 8'!R98*h_5)*R260,EXP(-'Class 8'!R98*h_5)*((S194+S195)/2+R260))))</f>
        <v>1.3167812635864491</v>
      </c>
      <c r="S194" s="17">
        <f>IF(T_5&lt;=S$182,"",IF($A194&gt;S$183,"",IF(T_5=T$182,EXP(-'Class 8'!S98*h_5)*S260,EXP(-'Class 8'!S98*h_5)*((T194+T195)/2+S260))))</f>
        <v>1.8601070887564475</v>
      </c>
      <c r="T194" s="17">
        <f>IF(T_5&lt;=T$182,"",IF($A194&gt;T$183,"",IF(T_5=U$182,EXP(-'Class 8'!T98*h_5)*T260,EXP(-'Class 8'!T98*h_5)*((U194+U195)/2+T260))))</f>
        <v>2.6019784867912228</v>
      </c>
      <c r="U194" s="17">
        <f>IF(T_5&lt;=U$182,"",IF($A194&gt;U$183,"",IF(T_5=V$182,EXP(-'Class 8'!U98*h_5)*U260,EXP(-'Class 8'!U98*h_5)*((V194+V195)/2+U260))))</f>
        <v>3.6021000713318858</v>
      </c>
      <c r="V194" s="17">
        <f>IF(T_5&lt;=V$182,"",IF($A194&gt;V$183,"",IF(T_5=W$182,EXP(-'Class 8'!V98*h_5)*V260,EXP(-'Class 8'!V98*h_5)*((W194+W195)/2+V260))))</f>
        <v>4.7510244929690533</v>
      </c>
      <c r="W194" s="17">
        <f>IF(T_5&lt;=W$182,"",IF($A194&gt;W$183,"",IF(T_5=X$182,EXP(-'Class 8'!W98*h_5)*W260,EXP(-'Class 8'!W98*h_5)*((X194+X195)/2+W260))))</f>
        <v>5.922411400474509</v>
      </c>
      <c r="X194" s="17">
        <f>IF(T_5&lt;=X$182,"",IF($A194&gt;X$183,"",IF(T_5=Y$182,EXP(-'Class 8'!X98*h_5)*X260,EXP(-'Class 8'!X98*h_5)*((Y194+Y195)/2+X260))))</f>
        <v>7.0311836268170804</v>
      </c>
      <c r="Y194" s="17">
        <f>IF(T_5&lt;=Y$182,"",IF($A194&gt;Y$183,"",IF(T_5=Z$182,EXP(-'Class 8'!Y98*h_5)*Y260,EXP(-'Class 8'!Y98*h_5)*((Z194+Z195)/2+Y260))))</f>
        <v>8.0354294678631959</v>
      </c>
      <c r="Z194" s="17">
        <f>IF(T_5&lt;=Z$182,"",IF($A194&gt;Z$183,"",IF(T_5=AA$182,EXP(-'Class 8'!Z98*h_5)*Z260,EXP(-'Class 8'!Z98*h_5)*((AA194+AA195)/2+Z260))))</f>
        <v>8.9096282993453624</v>
      </c>
      <c r="AA194" s="17">
        <f>IF(T_5&lt;=AA$182,"",IF($A194&gt;AA$183,"",IF(T_5=AB$182,EXP(-'Class 8'!AA98*h_5)*AA260,EXP(-'Class 8'!AA98*h_5)*((AB194+AB195)/2+AA260))))</f>
        <v>9.6387066554179768</v>
      </c>
      <c r="AB194" s="17">
        <f>IF(T_5&lt;=AB$182,"",IF($A194&gt;AB$183,"",IF(T_5=AC$182,EXP(-'Class 8'!AB98*h_5)*AB260,EXP(-'Class 8'!AB98*h_5)*((AC194+AC195)/2+AB260))))</f>
        <v>10.216399915939213</v>
      </c>
      <c r="AC194" s="17">
        <f>IF(T_5&lt;=AC$182,"",IF($A194&gt;AC$183,"",IF(T_5=AD$182,EXP(-'Class 8'!AC98*h_5)*AC260,EXP(-'Class 8'!AC98*h_5)*((AD194+AD195)/2+AC260))))</f>
        <v>10.643340527765643</v>
      </c>
      <c r="AD194" s="17">
        <f>IF(T_5&lt;=AD$182,"",IF($A194&gt;AD$183,"",IF(T_5=AE$182,EXP(-'Class 8'!AD98*h_5)*AD260,EXP(-'Class 8'!AD98*h_5)*((AE194+AE195)/2+AD260))))</f>
        <v>10.922588025477236</v>
      </c>
      <c r="AE194" s="17">
        <f>IF(T_5&lt;=AE$182,"",IF($A194&gt;AE$183,"",IF(T_5=AF$182,EXP(-'Class 8'!AE98*h_5)*AE260,EXP(-'Class 8'!AE98*h_5)*((AF194+AF195)/2+AE260))))</f>
        <v>11.041042987159438</v>
      </c>
      <c r="AF194" s="17">
        <f>IF(T_5&lt;=AF$182,"",IF($A194&gt;AF$183,"",IF(T_5=AG$182,EXP(-'Class 8'!AF98*h_5)*AF260,EXP(-'Class 8'!AF98*h_5)*((AG194+AG195)/2+AF260))))</f>
        <v>10.980822908141324</v>
      </c>
      <c r="AG194" s="17">
        <f>IF(T_5&lt;=AG$182,"",IF($A194&gt;AG$183,"",IF(T_5=AH$182,EXP(-'Class 8'!AG98*h_5)*AG260,EXP(-'Class 8'!AG98*h_5)*((AH194+AH195)/2+AG260))))</f>
        <v>10.74127922248363</v>
      </c>
      <c r="AH194" s="17">
        <f>IF(T_5&lt;=AH$182,"",IF($A194&gt;AH$183,"",IF(T_5=AI$182,EXP(-'Class 8'!AH98*h_5)*AH260,EXP(-'Class 8'!AH98*h_5)*((AI194+AI195)/2+AH260))))</f>
        <v>10.321953921036604</v>
      </c>
      <c r="AI194" s="17">
        <f>IF(T_5&lt;=AI$182,"",IF($A194&gt;AI$183,"",IF(T_5=AJ$182,EXP(-'Class 8'!AI98*h_5)*AI260,EXP(-'Class 8'!AI98*h_5)*((AJ194+AJ195)/2+AI260))))</f>
        <v>9.7181837999115981</v>
      </c>
      <c r="AJ194" s="17">
        <f>IF(T_5&lt;=AJ$182,"",IF($A194&gt;AJ$183,"",IF(T_5=AK$182,EXP(-'Class 8'!AJ98*h_5)*AJ260,EXP(-'Class 8'!AJ98*h_5)*((AK194+AK195)/2+AJ260))))</f>
        <v>8.9279604917783715</v>
      </c>
      <c r="AK194" s="17">
        <f>IF(T_5&lt;=AK$182,"",IF($A194&gt;AK$183,"",IF(T_5=AL$182,EXP(-'Class 8'!AK98*h_5)*AK260,EXP(-'Class 8'!AK98*h_5)*((AL194+AL195)/2+AK260))))</f>
        <v>7.9477747064977828</v>
      </c>
      <c r="AL194" s="17">
        <f>IF(T_5&lt;=AL$182,"",IF($A194&gt;AL$183,"",IF(T_5=AM$182,EXP(-'Class 8'!AL98*h_5)*AL260,EXP(-'Class 8'!AL98*h_5)*((AM194+AM195)/2+AL260))))</f>
        <v>6.7713755348768583</v>
      </c>
      <c r="AM194" s="17">
        <f>IF(T_5&lt;=AM$182,"",IF($A194&gt;AM$183,"",IF(T_5=AN$182,EXP(-'Class 8'!AM98*h_5)*AM260,EXP(-'Class 8'!AM98*h_5)*((AN194+AN195)/2+AM260))))</f>
        <v>5.3959145696109223</v>
      </c>
      <c r="AN194" s="17">
        <f>IF(T_5&lt;=AN$182,"",IF($A194&gt;AN$183,"",IF(T_5=AO$182,EXP(-'Class 8'!AN98*h_5)*AN260,EXP(-'Class 8'!AN98*h_5)*((AO194+AO195)/2+AN260))))</f>
        <v>3.8125749028543834</v>
      </c>
      <c r="AO194" s="17">
        <f>IF(T_5&lt;=AO$182,"",IF($A194&gt;AO$183,"",IF(T_5=AP$182,EXP(-'Class 8'!AO98*h_5)*AO260,EXP(-'Class 8'!AO98*h_5)*((AP194+AP195)/2+AO260))))</f>
        <v>2.0161856909930651</v>
      </c>
      <c r="AP194" s="17" t="str">
        <f>IF(T_5&lt;=AP$182,"",IF($A194&gt;AP$183,"",IF(T_5=[2]Cap!AQ$11,EXP(-'Class 8'!AP98*h_5)*AP260,EXP(-'Class 8'!AP98*h_5)*(([2]Cap!AQ23+[2]Cap!AQ24)/2+AP260))))</f>
        <v/>
      </c>
    </row>
    <row r="195" spans="1:42" x14ac:dyDescent="0.2">
      <c r="A195" s="23">
        <f t="shared" si="100"/>
        <v>11</v>
      </c>
      <c r="B195" s="17" t="str">
        <f>IF(T_5&lt;=B$182,"",IF($A195&gt;B$183,"",IF(T_5=C$182,EXP(-'Class 8'!B99*h_5)*B261,EXP(-'Class 8'!B99*h_5)*((C195+C196)/2+B261))))</f>
        <v/>
      </c>
      <c r="C195" s="17" t="str">
        <f>IF(T_5&lt;=C$182,"",IF($A195&gt;C$183,"",IF(T_5=D$182,EXP(-'Class 8'!C99*h_5)*C261,EXP(-'Class 8'!C99*h_5)*((D195+D196)/2+C261))))</f>
        <v/>
      </c>
      <c r="D195" s="17" t="str">
        <f>IF(T_5&lt;=D$182,"",IF($A195&gt;D$183,"",IF(T_5=E$182,EXP(-'Class 8'!D99*h_5)*D261,EXP(-'Class 8'!D99*h_5)*((E195+E196)/2+D261))))</f>
        <v/>
      </c>
      <c r="E195" s="17" t="str">
        <f>IF(T_5&lt;=E$182,"",IF($A195&gt;E$183,"",IF(T_5=F$182,EXP(-'Class 8'!E99*h_5)*E261,EXP(-'Class 8'!E99*h_5)*((F195+F196)/2+E261))))</f>
        <v/>
      </c>
      <c r="F195" s="17" t="str">
        <f>IF(T_5&lt;=F$182,"",IF($A195&gt;F$183,"",IF(T_5=G$182,EXP(-'Class 8'!F99*h_5)*F261,EXP(-'Class 8'!F99*h_5)*((G195+G196)/2+F261))))</f>
        <v/>
      </c>
      <c r="G195" s="17" t="str">
        <f>IF(T_5&lt;=G$182,"",IF($A195&gt;G$183,"",IF(T_5=H$182,EXP(-'Class 8'!G99*h_5)*G261,EXP(-'Class 8'!G99*h_5)*((H195+H196)/2+G261))))</f>
        <v/>
      </c>
      <c r="H195" s="17" t="str">
        <f>IF(T_5&lt;=H$182,"",IF($A195&gt;H$183,"",IF(T_5=I$182,EXP(-'Class 8'!H99*h_5)*H261,EXP(-'Class 8'!H99*h_5)*((I195+I196)/2+H261))))</f>
        <v/>
      </c>
      <c r="I195" s="17" t="str">
        <f>IF(T_5&lt;=I$182,"",IF($A195&gt;I$183,"",IF(T_5=J$182,EXP(-'Class 8'!I99*h_5)*I261,EXP(-'Class 8'!I99*h_5)*((J195+J196)/2+I261))))</f>
        <v/>
      </c>
      <c r="J195" s="17" t="str">
        <f>IF(T_5&lt;=J$182,"",IF($A195&gt;J$183,"",IF(T_5=K$182,EXP(-'Class 8'!J99*h_5)*J261,EXP(-'Class 8'!J99*h_5)*((K195+K196)/2+J261))))</f>
        <v/>
      </c>
      <c r="K195" s="17" t="str">
        <f>IF(T_5&lt;=K$182,"",IF($A195&gt;K$183,"",IF(T_5=L$182,EXP(-'Class 8'!K99*h_5)*K261,EXP(-'Class 8'!K99*h_5)*((L195+L196)/2+K261))))</f>
        <v/>
      </c>
      <c r="L195" s="17" t="str">
        <f>IF(T_5&lt;=L$182,"",IF($A195&gt;L$183,"",IF(T_5=M$182,EXP(-'Class 8'!L99*h_5)*L261,EXP(-'Class 8'!L99*h_5)*((M195+M196)/2+L261))))</f>
        <v/>
      </c>
      <c r="M195" s="17">
        <f>IF(T_5&lt;=M$182,"",IF($A195&gt;M$183,"",IF(T_5=N$182,EXP(-'Class 8'!M99*h_5)*M261,EXP(-'Class 8'!M99*h_5)*((N195+N196)/2+M261))))</f>
        <v>7.2159779511984615E-2</v>
      </c>
      <c r="N195" s="17">
        <f>IF(T_5&lt;=N$182,"",IF($A195&gt;N$183,"",IF(T_5=O$182,EXP(-'Class 8'!N99*h_5)*N261,EXP(-'Class 8'!N99*h_5)*((O195+O196)/2+N261))))</f>
        <v>0.10962585276364109</v>
      </c>
      <c r="O195" s="17">
        <f>IF(T_5&lt;=O$182,"",IF($A195&gt;O$183,"",IF(T_5=P$182,EXP(-'Class 8'!O99*h_5)*O261,EXP(-'Class 8'!O99*h_5)*((P195+P196)/2+O261))))</f>
        <v>0.16540575926445314</v>
      </c>
      <c r="P195" s="17">
        <f>IF(T_5&lt;=P$182,"",IF($A195&gt;P$183,"",IF(T_5=Q$182,EXP(-'Class 8'!P99*h_5)*P261,EXP(-'Class 8'!P99*h_5)*((Q195+Q196)/2+P261))))</f>
        <v>0.24786021574585487</v>
      </c>
      <c r="Q195" s="17">
        <f>IF(T_5&lt;=Q$182,"",IF($A195&gt;Q$183,"",IF(T_5=R$182,EXP(-'Class 8'!Q99*h_5)*Q261,EXP(-'Class 8'!Q99*h_5)*((R195+R196)/2+Q261))))</f>
        <v>0.36870096065956454</v>
      </c>
      <c r="R195" s="17">
        <f>IF(T_5&lt;=R$182,"",IF($A195&gt;R$183,"",IF(T_5=S$182,EXP(-'Class 8'!R99*h_5)*R261,EXP(-'Class 8'!R99*h_5)*((S195+S196)/2+R261))))</f>
        <v>0.54415663561872563</v>
      </c>
      <c r="S195" s="17">
        <f>IF(T_5&lt;=S$182,"",IF($A195&gt;S$183,"",IF(T_5=T$182,EXP(-'Class 8'!S99*h_5)*S261,EXP(-'Class 8'!S99*h_5)*((T195+T196)/2+S261))))</f>
        <v>0.7964142927601201</v>
      </c>
      <c r="T195" s="17">
        <f>IF(T_5&lt;=T$182,"",IF($A195&gt;T$183,"",IF(T_5=U$182,EXP(-'Class 8'!T99*h_5)*T261,EXP(-'Class 8'!T99*h_5)*((U195+U196)/2+T261))))</f>
        <v>1.1552111942460217</v>
      </c>
      <c r="U195" s="17">
        <f>IF(T_5&lt;=U$182,"",IF($A195&gt;U$183,"",IF(T_5=V$182,EXP(-'Class 8'!U99*h_5)*U261,EXP(-'Class 8'!U99*h_5)*((V195+V196)/2+U261))))</f>
        <v>1.6593152722499447</v>
      </c>
      <c r="V195" s="17">
        <f>IF(T_5&lt;=V$182,"",IF($A195&gt;V$183,"",IF(T_5=W$182,EXP(-'Class 8'!V99*h_5)*V261,EXP(-'Class 8'!V99*h_5)*((W195+W196)/2+V261))))</f>
        <v>2.3577416068804569</v>
      </c>
      <c r="W195" s="17">
        <f>IF(T_5&lt;=W$182,"",IF($A195&gt;W$183,"",IF(T_5=X$182,EXP(-'Class 8'!W99*h_5)*W261,EXP(-'Class 8'!W99*h_5)*((X195+X196)/2+W261))))</f>
        <v>3.3104339492976074</v>
      </c>
      <c r="X195" s="17">
        <f>IF(T_5&lt;=X$182,"",IF($A195&gt;X$183,"",IF(T_5=Y$182,EXP(-'Class 8'!X99*h_5)*X261,EXP(-'Class 8'!X99*h_5)*((Y195+Y196)/2+X261))))</f>
        <v>4.3488656480811194</v>
      </c>
      <c r="Y195" s="17">
        <f>IF(T_5&lt;=Y$182,"",IF($A195&gt;Y$183,"",IF(T_5=Z$182,EXP(-'Class 8'!Y99*h_5)*Y261,EXP(-'Class 8'!Y99*h_5)*((Z195+Z196)/2+Y261))))</f>
        <v>5.376708544969456</v>
      </c>
      <c r="Z195" s="17">
        <f>IF(T_5&lt;=Z$182,"",IF($A195&gt;Z$183,"",IF(T_5=AA$182,EXP(-'Class 8'!Z99*h_5)*Z261,EXP(-'Class 8'!Z99*h_5)*((AA195+AA196)/2+Z261))))</f>
        <v>6.3382182341271367</v>
      </c>
      <c r="AA195" s="17">
        <f>IF(T_5&lt;=AA$182,"",IF($A195&gt;AA$183,"",IF(T_5=AB$182,EXP(-'Class 8'!AA99*h_5)*AA261,EXP(-'Class 8'!AA99*h_5)*((AB195+AB196)/2+AA261))))</f>
        <v>7.1943529269261921</v>
      </c>
      <c r="AB195" s="17">
        <f>IF(T_5&lt;=AB$182,"",IF($A195&gt;AB$183,"",IF(T_5=AC$182,EXP(-'Class 8'!AB99*h_5)*AB261,EXP(-'Class 8'!AB99*h_5)*((AC195+AC196)/2+AB261))))</f>
        <v>7.9192592711034706</v>
      </c>
      <c r="AC195" s="17">
        <f>IF(T_5&lt;=AC$182,"",IF($A195&gt;AC$183,"",IF(T_5=AD$182,EXP(-'Class 8'!AC99*h_5)*AC261,EXP(-'Class 8'!AC99*h_5)*((AD195+AD196)/2+AC261))))</f>
        <v>8.5021488472158371</v>
      </c>
      <c r="AD195" s="17">
        <f>IF(T_5&lt;=AD$182,"",IF($A195&gt;AD$183,"",IF(T_5=AE$182,EXP(-'Class 8'!AD99*h_5)*AD261,EXP(-'Class 8'!AD99*h_5)*((AE195+AE196)/2+AD261))))</f>
        <v>8.9400020590695046</v>
      </c>
      <c r="AE195" s="17">
        <f>IF(T_5&lt;=AE$182,"",IF($A195&gt;AE$183,"",IF(T_5=AF$182,EXP(-'Class 8'!AE99*h_5)*AE261,EXP(-'Class 8'!AE99*h_5)*((AF195+AF196)/2+AE261))))</f>
        <v>9.2165381873471031</v>
      </c>
      <c r="AF195" s="17">
        <f>IF(T_5&lt;=AF$182,"",IF($A195&gt;AF$183,"",IF(T_5=AG$182,EXP(-'Class 8'!AF99*h_5)*AF261,EXP(-'Class 8'!AF99*h_5)*((AG195+AG196)/2+AF261))))</f>
        <v>9.3127421710122906</v>
      </c>
      <c r="AG195" s="17">
        <f>IF(T_5&lt;=AG$182,"",IF($A195&gt;AG$183,"",IF(T_5=AH$182,EXP(-'Class 8'!AG99*h_5)*AG261,EXP(-'Class 8'!AG99*h_5)*((AH195+AH196)/2+AG261))))</f>
        <v>9.2284170661482303</v>
      </c>
      <c r="AH195" s="17">
        <f>IF(T_5&lt;=AH$182,"",IF($A195&gt;AH$183,"",IF(T_5=AI$182,EXP(-'Class 8'!AH99*h_5)*AH261,EXP(-'Class 8'!AH99*h_5)*((AI195+AI196)/2+AH261))))</f>
        <v>8.9640476275405945</v>
      </c>
      <c r="AI195" s="17">
        <f>IF(T_5&lt;=AI$182,"",IF($A195&gt;AI$183,"",IF(T_5=AJ$182,EXP(-'Class 8'!AI99*h_5)*AI261,EXP(-'Class 8'!AI99*h_5)*((AJ195+AJ196)/2+AI261))))</f>
        <v>8.5159633995932964</v>
      </c>
      <c r="AJ195" s="17">
        <f>IF(T_5&lt;=AJ$182,"",IF($A195&gt;AJ$183,"",IF(T_5=AK$182,EXP(-'Class 8'!AJ99*h_5)*AJ261,EXP(-'Class 8'!AJ99*h_5)*((AK195+AK196)/2+AJ261))))</f>
        <v>7.8832193830671349</v>
      </c>
      <c r="AK195" s="17">
        <f>IF(T_5&lt;=AK$182,"",IF($A195&gt;AK$183,"",IF(T_5=AL$182,EXP(-'Class 8'!AK99*h_5)*AK261,EXP(-'Class 8'!AK99*h_5)*((AL195+AL196)/2+AK261))))</f>
        <v>7.063376514335471</v>
      </c>
      <c r="AL195" s="17">
        <f>IF(T_5&lt;=AL$182,"",IF($A195&gt;AL$183,"",IF(T_5=AM$182,EXP(-'Class 8'!AL99*h_5)*AL261,EXP(-'Class 8'!AL99*h_5)*((AM195+AM196)/2+AL261))))</f>
        <v>6.0512656730519083</v>
      </c>
      <c r="AM195" s="17">
        <f>IF(T_5&lt;=AM$182,"",IF($A195&gt;AM$183,"",IF(T_5=AN$182,EXP(-'Class 8'!AM99*h_5)*AM261,EXP(-'Class 8'!AM99*h_5)*((AN195+AN196)/2+AM261))))</f>
        <v>4.845193172081399</v>
      </c>
      <c r="AN195" s="17">
        <f>IF(T_5&lt;=AN$182,"",IF($A195&gt;AN$183,"",IF(T_5=AO$182,EXP(-'Class 8'!AN99*h_5)*AN261,EXP(-'Class 8'!AN99*h_5)*((AO195+AO196)/2+AN261))))</f>
        <v>3.4375011670821278</v>
      </c>
      <c r="AO195" s="17">
        <f>IF(T_5&lt;=AO$182,"",IF($A195&gt;AO$183,"",IF(T_5=AP$182,EXP(-'Class 8'!AO99*h_5)*AO261,EXP(-'Class 8'!AO99*h_5)*((AP195+AP196)/2+AO261))))</f>
        <v>1.8242578866693779</v>
      </c>
      <c r="AP195" s="17" t="str">
        <f>IF(T_5&lt;=AP$182,"",IF($A195&gt;AP$183,"",IF(T_5=[2]Cap!AQ$11,EXP(-'Class 8'!AP99*h_5)*AP261,EXP(-'Class 8'!AP99*h_5)*(([2]Cap!AQ24+[2]Cap!AQ25)/2+AP261))))</f>
        <v/>
      </c>
    </row>
    <row r="196" spans="1:42" x14ac:dyDescent="0.2">
      <c r="A196" s="23">
        <f t="shared" si="100"/>
        <v>12</v>
      </c>
      <c r="B196" s="17" t="str">
        <f>IF(T_5&lt;=B$182,"",IF($A196&gt;B$183,"",IF(T_5=C$182,EXP(-'Class 8'!B100*h_5)*B262,EXP(-'Class 8'!B100*h_5)*((C196+C197)/2+B262))))</f>
        <v/>
      </c>
      <c r="C196" s="17" t="str">
        <f>IF(T_5&lt;=C$182,"",IF($A196&gt;C$183,"",IF(T_5=D$182,EXP(-'Class 8'!C100*h_5)*C262,EXP(-'Class 8'!C100*h_5)*((D196+D197)/2+C262))))</f>
        <v/>
      </c>
      <c r="D196" s="17" t="str">
        <f>IF(T_5&lt;=D$182,"",IF($A196&gt;D$183,"",IF(T_5=E$182,EXP(-'Class 8'!D100*h_5)*D262,EXP(-'Class 8'!D100*h_5)*((E196+E197)/2+D262))))</f>
        <v/>
      </c>
      <c r="E196" s="17" t="str">
        <f>IF(T_5&lt;=E$182,"",IF($A196&gt;E$183,"",IF(T_5=F$182,EXP(-'Class 8'!E100*h_5)*E262,EXP(-'Class 8'!E100*h_5)*((F196+F197)/2+E262))))</f>
        <v/>
      </c>
      <c r="F196" s="17" t="str">
        <f>IF(T_5&lt;=F$182,"",IF($A196&gt;F$183,"",IF(T_5=G$182,EXP(-'Class 8'!F100*h_5)*F262,EXP(-'Class 8'!F100*h_5)*((G196+G197)/2+F262))))</f>
        <v/>
      </c>
      <c r="G196" s="17" t="str">
        <f>IF(T_5&lt;=G$182,"",IF($A196&gt;G$183,"",IF(T_5=H$182,EXP(-'Class 8'!G100*h_5)*G262,EXP(-'Class 8'!G100*h_5)*((H196+H197)/2+G262))))</f>
        <v/>
      </c>
      <c r="H196" s="17" t="str">
        <f>IF(T_5&lt;=H$182,"",IF($A196&gt;H$183,"",IF(T_5=I$182,EXP(-'Class 8'!H100*h_5)*H262,EXP(-'Class 8'!H100*h_5)*((I196+I197)/2+H262))))</f>
        <v/>
      </c>
      <c r="I196" s="17" t="str">
        <f>IF(T_5&lt;=I$182,"",IF($A196&gt;I$183,"",IF(T_5=J$182,EXP(-'Class 8'!I100*h_5)*I262,EXP(-'Class 8'!I100*h_5)*((J196+J197)/2+I262))))</f>
        <v/>
      </c>
      <c r="J196" s="17" t="str">
        <f>IF(T_5&lt;=J$182,"",IF($A196&gt;J$183,"",IF(T_5=K$182,EXP(-'Class 8'!J100*h_5)*J262,EXP(-'Class 8'!J100*h_5)*((K196+K197)/2+J262))))</f>
        <v/>
      </c>
      <c r="K196" s="17" t="str">
        <f>IF(T_5&lt;=K$182,"",IF($A196&gt;K$183,"",IF(T_5=L$182,EXP(-'Class 8'!K100*h_5)*K262,EXP(-'Class 8'!K100*h_5)*((L196+L197)/2+K262))))</f>
        <v/>
      </c>
      <c r="L196" s="17" t="str">
        <f>IF(T_5&lt;=L$182,"",IF($A196&gt;L$183,"",IF(T_5=M$182,EXP(-'Class 8'!L100*h_5)*L262,EXP(-'Class 8'!L100*h_5)*((M196+M197)/2+L262))))</f>
        <v/>
      </c>
      <c r="M196" s="17" t="str">
        <f>IF(T_5&lt;=M$182,"",IF($A196&gt;M$183,"",IF(T_5=N$182,EXP(-'Class 8'!M100*h_5)*M262,EXP(-'Class 8'!M100*h_5)*((N196+N197)/2+M262))))</f>
        <v/>
      </c>
      <c r="N196" s="17">
        <f>IF(T_5&lt;=N$182,"",IF($A196&gt;N$183,"",IF(T_5=O$182,EXP(-'Class 8'!N100*h_5)*N262,EXP(-'Class 8'!N100*h_5)*((O196+O197)/2+N262))))</f>
        <v>3.4813533577470322E-2</v>
      </c>
      <c r="O196" s="17">
        <f>IF(T_5&lt;=O$182,"",IF($A196&gt;O$183,"",IF(T_5=P$182,EXP(-'Class 8'!O100*h_5)*O262,EXP(-'Class 8'!O100*h_5)*((P196+P197)/2+O262))))</f>
        <v>5.4230610435699551E-2</v>
      </c>
      <c r="P196" s="17">
        <f>IF(T_5&lt;=P$182,"",IF($A196&gt;P$183,"",IF(T_5=Q$182,EXP(-'Class 8'!P100*h_5)*P262,EXP(-'Class 8'!P100*h_5)*((Q196+Q197)/2+P262))))</f>
        <v>8.396680625974208E-2</v>
      </c>
      <c r="Q196" s="17">
        <f>IF(T_5&lt;=Q$182,"",IF($A196&gt;Q$183,"",IF(T_5=R$182,EXP(-'Class 8'!Q100*h_5)*Q262,EXP(-'Class 8'!Q100*h_5)*((R196+R197)/2+Q262))))</f>
        <v>0.12916675099743272</v>
      </c>
      <c r="R196" s="17">
        <f>IF(T_5&lt;=R$182,"",IF($A196&gt;R$183,"",IF(T_5=S$182,EXP(-'Class 8'!R100*h_5)*R262,EXP(-'Class 8'!R100*h_5)*((S196+S197)/2+R262))))</f>
        <v>0.19732259901234936</v>
      </c>
      <c r="S196" s="17">
        <f>IF(T_5&lt;=S$182,"",IF($A196&gt;S$183,"",IF(T_5=T$182,EXP(-'Class 8'!S100*h_5)*S262,EXP(-'Class 8'!S100*h_5)*((T196+T197)/2+S262))))</f>
        <v>0.2992405325221037</v>
      </c>
      <c r="T196" s="17">
        <f>IF(T_5&lt;=T$182,"",IF($A196&gt;T$183,"",IF(T_5=U$182,EXP(-'Class 8'!T100*h_5)*T262,EXP(-'Class 8'!T100*h_5)*((U196+U197)/2+T262))))</f>
        <v>0.45030380540341147</v>
      </c>
      <c r="U196" s="17">
        <f>IF(T_5&lt;=U$182,"",IF($A196&gt;U$183,"",IF(T_5=V$182,EXP(-'Class 8'!U100*h_5)*U262,EXP(-'Class 8'!U100*h_5)*((V196+V197)/2+U262))))</f>
        <v>0.67205053682644078</v>
      </c>
      <c r="V196" s="17">
        <f>IF(T_5&lt;=V$182,"",IF($A196&gt;V$183,"",IF(T_5=W$182,EXP(-'Class 8'!V100*h_5)*V262,EXP(-'Class 8'!V100*h_5)*((W196+W197)/2+V262))))</f>
        <v>0.99419647722658033</v>
      </c>
      <c r="W196" s="17">
        <f>IF(T_5&lt;=W$182,"",IF($A196&gt;W$183,"",IF(T_5=X$182,EXP(-'Class 8'!W100*h_5)*W262,EXP(-'Class 8'!W100*h_5)*((X196+X197)/2+W262))))</f>
        <v>1.4573514206883162</v>
      </c>
      <c r="X196" s="17">
        <f>IF(T_5&lt;=X$182,"",IF($A196&gt;X$183,"",IF(T_5=Y$182,EXP(-'Class 8'!X100*h_5)*X262,EXP(-'Class 8'!X100*h_5)*((Y196+Y197)/2+X262))))</f>
        <v>2.1161018408523571</v>
      </c>
      <c r="Y196" s="17">
        <f>IF(T_5&lt;=Y$182,"",IF($A196&gt;Y$183,"",IF(T_5=Z$182,EXP(-'Class 8'!Y100*h_5)*Y262,EXP(-'Class 8'!Y100*h_5)*((Z196+Z197)/2+Y262))))</f>
        <v>2.9677130909660079</v>
      </c>
      <c r="Z196" s="17">
        <f>IF(T_5&lt;=Z$182,"",IF($A196&gt;Z$183,"",IF(T_5=AA$182,EXP(-'Class 8'!Z100*h_5)*Z262,EXP(-'Class 8'!Z100*h_5)*((AA196+AA197)/2+Z262))))</f>
        <v>3.8802720719582142</v>
      </c>
      <c r="AA196" s="17">
        <f>IF(T_5&lt;=AA$182,"",IF($A196&gt;AA$183,"",IF(T_5=AB$182,EXP(-'Class 8'!AA100*h_5)*AA262,EXP(-'Class 8'!AA100*h_5)*((AB196+AB197)/2+AA262))))</f>
        <v>4.7780032874529752</v>
      </c>
      <c r="AB196" s="17">
        <f>IF(T_5&lt;=AB$182,"",IF($A196&gt;AB$183,"",IF(T_5=AC$182,EXP(-'Class 8'!AB100*h_5)*AB262,EXP(-'Class 8'!AB100*h_5)*((AC196+AC197)/2+AB262))))</f>
        <v>5.6063379423394615</v>
      </c>
      <c r="AC196" s="17">
        <f>IF(T_5&lt;=AC$182,"",IF($A196&gt;AC$183,"",IF(T_5=AD$182,EXP(-'Class 8'!AC100*h_5)*AC262,EXP(-'Class 8'!AC100*h_5)*((AD196+AD197)/2+AC262))))</f>
        <v>6.3263569391729888</v>
      </c>
      <c r="AD196" s="17">
        <f>IF(T_5&lt;=AD$182,"",IF($A196&gt;AD$183,"",IF(T_5=AE$182,EXP(-'Class 8'!AD100*h_5)*AD262,EXP(-'Class 8'!AD100*h_5)*((AE196+AE197)/2+AD262))))</f>
        <v>6.9179024091901136</v>
      </c>
      <c r="AE196" s="17">
        <f>IF(T_5&lt;=AE$182,"",IF($A196&gt;AE$183,"",IF(T_5=AF$182,EXP(-'Class 8'!AE100*h_5)*AE262,EXP(-'Class 8'!AE100*h_5)*((AF196+AF197)/2+AE262))))</f>
        <v>7.3547487654643149</v>
      </c>
      <c r="AF196" s="17">
        <f>IF(T_5&lt;=AF$182,"",IF($A196&gt;AF$183,"",IF(T_5=AG$182,EXP(-'Class 8'!AF100*h_5)*AF262,EXP(-'Class 8'!AF100*h_5)*((AG196+AG197)/2+AF262))))</f>
        <v>7.6125317922076325</v>
      </c>
      <c r="AG196" s="17">
        <f>IF(T_5&lt;=AG$182,"",IF($A196&gt;AG$183,"",IF(T_5=AH$182,EXP(-'Class 8'!AG100*h_5)*AG262,EXP(-'Class 8'!AG100*h_5)*((AH196+AH197)/2+AG262))))</f>
        <v>7.6891405507835184</v>
      </c>
      <c r="AH196" s="17">
        <f>IF(T_5&lt;=AH$182,"",IF($A196&gt;AH$183,"",IF(T_5=AI$182,EXP(-'Class 8'!AH100*h_5)*AH262,EXP(-'Class 8'!AH100*h_5)*((AI196+AI197)/2+AH262))))</f>
        <v>7.5850442948611088</v>
      </c>
      <c r="AI196" s="17">
        <f>IF(T_5&lt;=AI$182,"",IF($A196&gt;AI$183,"",IF(T_5=AJ$182,EXP(-'Class 8'!AI100*h_5)*AI262,EXP(-'Class 8'!AI100*h_5)*((AJ196+AJ197)/2+AI262))))</f>
        <v>7.2973819807794085</v>
      </c>
      <c r="AJ196" s="17">
        <f>IF(T_5&lt;=AJ$182,"",IF($A196&gt;AJ$183,"",IF(T_5=AK$182,EXP(-'Class 8'!AJ100*h_5)*AJ262,EXP(-'Class 8'!AJ100*h_5)*((AK196+AK197)/2+AJ262))))</f>
        <v>6.8262783644134348</v>
      </c>
      <c r="AK196" s="17">
        <f>IF(T_5&lt;=AK$182,"",IF($A196&gt;AK$183,"",IF(T_5=AL$182,EXP(-'Class 8'!AK100*h_5)*AK262,EXP(-'Class 8'!AK100*h_5)*((AL196+AL197)/2+AK262))))</f>
        <v>6.1703627247646224</v>
      </c>
      <c r="AL196" s="17">
        <f>IF(T_5&lt;=AL$182,"",IF($A196&gt;AL$183,"",IF(T_5=AM$182,EXP(-'Class 8'!AL100*h_5)*AL262,EXP(-'Class 8'!AL100*h_5)*((AM196+AM197)/2+AL262))))</f>
        <v>5.3255375387963948</v>
      </c>
      <c r="AM196" s="17">
        <f>IF(T_5&lt;=AM$182,"",IF($A196&gt;AM$183,"",IF(T_5=AN$182,EXP(-'Class 8'!AM100*h_5)*AM262,EXP(-'Class 8'!AM100*h_5)*((AN196+AN197)/2+AM262))))</f>
        <v>4.2912455813793597</v>
      </c>
      <c r="AN196" s="17">
        <f>IF(T_5&lt;=AN$182,"",IF($A196&gt;AN$183,"",IF(T_5=AO$182,EXP(-'Class 8'!AN100*h_5)*AN262,EXP(-'Class 8'!AN100*h_5)*((AO196+AO197)/2+AN262))))</f>
        <v>3.0609607653516364</v>
      </c>
      <c r="AO196" s="17">
        <f>IF(T_5&lt;=AO$182,"",IF($A196&gt;AO$183,"",IF(T_5=AP$182,EXP(-'Class 8'!AO100*h_5)*AO262,EXP(-'Class 8'!AO100*h_5)*((AP196+AP197)/2+AO262))))</f>
        <v>1.6319541398256927</v>
      </c>
      <c r="AP196" s="17" t="str">
        <f>IF(T_5&lt;=AP$182,"",IF($A196&gt;AP$183,"",IF(T_5=[2]Cap!AQ$11,EXP(-'Class 8'!AP100*h_5)*AP262,EXP(-'Class 8'!AP100*h_5)*(([2]Cap!AQ25+[2]Cap!AQ26)/2+AP262))))</f>
        <v/>
      </c>
    </row>
    <row r="197" spans="1:42" x14ac:dyDescent="0.2">
      <c r="A197" s="23">
        <f t="shared" si="100"/>
        <v>13</v>
      </c>
      <c r="B197" s="17" t="str">
        <f>IF(T_5&lt;=B$182,"",IF($A197&gt;B$183,"",IF(T_5=C$182,EXP(-'Class 8'!B101*h_5)*B263,EXP(-'Class 8'!B101*h_5)*((C197+C198)/2+B263))))</f>
        <v/>
      </c>
      <c r="C197" s="17" t="str">
        <f>IF(T_5&lt;=C$182,"",IF($A197&gt;C$183,"",IF(T_5=D$182,EXP(-'Class 8'!C101*h_5)*C263,EXP(-'Class 8'!C101*h_5)*((D197+D198)/2+C263))))</f>
        <v/>
      </c>
      <c r="D197" s="17" t="str">
        <f>IF(T_5&lt;=D$182,"",IF($A197&gt;D$183,"",IF(T_5=E$182,EXP(-'Class 8'!D101*h_5)*D263,EXP(-'Class 8'!D101*h_5)*((E197+E198)/2+D263))))</f>
        <v/>
      </c>
      <c r="E197" s="17" t="str">
        <f>IF(T_5&lt;=E$182,"",IF($A197&gt;E$183,"",IF(T_5=F$182,EXP(-'Class 8'!E101*h_5)*E263,EXP(-'Class 8'!E101*h_5)*((F197+F198)/2+E263))))</f>
        <v/>
      </c>
      <c r="F197" s="17" t="str">
        <f>IF(T_5&lt;=F$182,"",IF($A197&gt;F$183,"",IF(T_5=G$182,EXP(-'Class 8'!F101*h_5)*F263,EXP(-'Class 8'!F101*h_5)*((G197+G198)/2+F263))))</f>
        <v/>
      </c>
      <c r="G197" s="17" t="str">
        <f>IF(T_5&lt;=G$182,"",IF($A197&gt;G$183,"",IF(T_5=H$182,EXP(-'Class 8'!G101*h_5)*G263,EXP(-'Class 8'!G101*h_5)*((H197+H198)/2+G263))))</f>
        <v/>
      </c>
      <c r="H197" s="17" t="str">
        <f>IF(T_5&lt;=H$182,"",IF($A197&gt;H$183,"",IF(T_5=I$182,EXP(-'Class 8'!H101*h_5)*H263,EXP(-'Class 8'!H101*h_5)*((I197+I198)/2+H263))))</f>
        <v/>
      </c>
      <c r="I197" s="17" t="str">
        <f>IF(T_5&lt;=I$182,"",IF($A197&gt;I$183,"",IF(T_5=J$182,EXP(-'Class 8'!I101*h_5)*I263,EXP(-'Class 8'!I101*h_5)*((J197+J198)/2+I263))))</f>
        <v/>
      </c>
      <c r="J197" s="17" t="str">
        <f>IF(T_5&lt;=J$182,"",IF($A197&gt;J$183,"",IF(T_5=K$182,EXP(-'Class 8'!J101*h_5)*J263,EXP(-'Class 8'!J101*h_5)*((K197+K198)/2+J263))))</f>
        <v/>
      </c>
      <c r="K197" s="17" t="str">
        <f>IF(T_5&lt;=K$182,"",IF($A197&gt;K$183,"",IF(T_5=L$182,EXP(-'Class 8'!K101*h_5)*K263,EXP(-'Class 8'!K101*h_5)*((L197+L198)/2+K263))))</f>
        <v/>
      </c>
      <c r="L197" s="17" t="str">
        <f>IF(T_5&lt;=L$182,"",IF($A197&gt;L$183,"",IF(T_5=M$182,EXP(-'Class 8'!L101*h_5)*L263,EXP(-'Class 8'!L101*h_5)*((M197+M198)/2+L263))))</f>
        <v/>
      </c>
      <c r="M197" s="17" t="str">
        <f>IF(T_5&lt;=M$182,"",IF($A197&gt;M$183,"",IF(T_5=N$182,EXP(-'Class 8'!M101*h_5)*M263,EXP(-'Class 8'!M101*h_5)*((N197+N198)/2+M263))))</f>
        <v/>
      </c>
      <c r="N197" s="17" t="str">
        <f>IF(T_5&lt;=N$182,"",IF($A197&gt;N$183,"",IF(T_5=O$182,EXP(-'Class 8'!N101*h_5)*N263,EXP(-'Class 8'!N101*h_5)*((O197+O198)/2+N263))))</f>
        <v/>
      </c>
      <c r="O197" s="17">
        <f>IF(T_5&lt;=O$182,"",IF($A197&gt;O$183,"",IF(T_5=P$182,EXP(-'Class 8'!O101*h_5)*O263,EXP(-'Class 8'!O101*h_5)*((P197+P198)/2+O263))))</f>
        <v>1.5382257665812471E-2</v>
      </c>
      <c r="P197" s="17">
        <f>IF(T_5&lt;=P$182,"",IF($A197&gt;P$183,"",IF(T_5=Q$182,EXP(-'Class 8'!P101*h_5)*P263,EXP(-'Class 8'!P101*h_5)*((Q197+Q198)/2+P263))))</f>
        <v>2.4614675542621305E-2</v>
      </c>
      <c r="Q197" s="17">
        <f>IF(T_5&lt;=Q$182,"",IF($A197&gt;Q$183,"",IF(T_5=R$182,EXP(-'Class 8'!Q101*h_5)*Q263,EXP(-'Class 8'!Q101*h_5)*((R197+R198)/2+Q263))))</f>
        <v>3.9164566283997865E-2</v>
      </c>
      <c r="R197" s="17">
        <f>IF(T_5&lt;=R$182,"",IF($A197&gt;R$183,"",IF(T_5=S$182,EXP(-'Class 8'!R101*h_5)*R263,EXP(-'Class 8'!R101*h_5)*((S197+S198)/2+R263))))</f>
        <v>6.1931486065794572E-2</v>
      </c>
      <c r="S197" s="17">
        <f>IF(T_5&lt;=S$182,"",IF($A197&gt;S$183,"",IF(T_5=T$182,EXP(-'Class 8'!S101*h_5)*S263,EXP(-'Class 8'!S101*h_5)*((T197+T198)/2+S263))))</f>
        <v>9.7290154234267151E-2</v>
      </c>
      <c r="T197" s="17">
        <f>IF(T_5&lt;=T$182,"",IF($A197&gt;T$183,"",IF(T_5=U$182,EXP(-'Class 8'!T101*h_5)*T263,EXP(-'Class 8'!T101*h_5)*((U197+U198)/2+T263))))</f>
        <v>0.15176467242933933</v>
      </c>
      <c r="U197" s="17">
        <f>IF(T_5&lt;=U$182,"",IF($A197&gt;U$183,"",IF(T_5=V$182,EXP(-'Class 8'!U101*h_5)*U263,EXP(-'Class 8'!U101*h_5)*((V197+V198)/2+U263))))</f>
        <v>0.23494426965472953</v>
      </c>
      <c r="V197" s="17">
        <f>IF(T_5&lt;=V$182,"",IF($A197&gt;V$183,"",IF(T_5=W$182,EXP(-'Class 8'!V101*h_5)*V263,EXP(-'Class 8'!V101*h_5)*((W197+W198)/2+V263))))</f>
        <v>0.36074069807368647</v>
      </c>
      <c r="W197" s="17">
        <f>IF(T_5&lt;=W$182,"",IF($A197&gt;W$183,"",IF(T_5=X$182,EXP(-'Class 8'!W101*h_5)*W263,EXP(-'Class 8'!W101*h_5)*((X197+X198)/2+W263))))</f>
        <v>0.54916564556784808</v>
      </c>
      <c r="X197" s="17">
        <f>IF(T_5&lt;=X$182,"",IF($A197&gt;X$183,"",IF(T_5=Y$182,EXP(-'Class 8'!X101*h_5)*X263,EXP(-'Class 8'!X101*h_5)*((Y197+Y198)/2+X263))))</f>
        <v>0.8286586712176589</v>
      </c>
      <c r="Y197" s="17">
        <f>IF(T_5&lt;=Y$182,"",IF($A197&gt;Y$183,"",IF(T_5=Z$182,EXP(-'Class 8'!Y101*h_5)*Y263,EXP(-'Class 8'!Y101*h_5)*((Z197+Z198)/2+Y263))))</f>
        <v>1.2389540077293704</v>
      </c>
      <c r="Z197" s="17">
        <f>IF(T_5&lt;=Z$182,"",IF($A197&gt;Z$183,"",IF(T_5=AA$182,EXP(-'Class 8'!Z101*h_5)*Z263,EXP(-'Class 8'!Z101*h_5)*((AA197+AA198)/2+Z263))))</f>
        <v>1.8349744090967499</v>
      </c>
      <c r="AA197" s="17">
        <f>IF(T_5&lt;=AA$182,"",IF($A197&gt;AA$183,"",IF(T_5=AB$182,EXP(-'Class 8'!AA101*h_5)*AA263,EXP(-'Class 8'!AA101*h_5)*((AB197+AB198)/2+AA263))))</f>
        <v>2.5833836059206625</v>
      </c>
      <c r="AB197" s="17">
        <f>IF(T_5&lt;=AB$182,"",IF($A197&gt;AB$183,"",IF(T_5=AC$182,EXP(-'Class 8'!AB101*h_5)*AB263,EXP(-'Class 8'!AB101*h_5)*((AC197+AC198)/2+AB263))))</f>
        <v>3.384753129554293</v>
      </c>
      <c r="AC197" s="17">
        <f>IF(T_5&lt;=AC$182,"",IF($A197&gt;AC$183,"",IF(T_5=AD$182,EXP(-'Class 8'!AC101*h_5)*AC263,EXP(-'Class 8'!AC101*h_5)*((AD197+AD198)/2+AC263))))</f>
        <v>4.1706915222621568</v>
      </c>
      <c r="AD197" s="17">
        <f>IF(T_5&lt;=AD$182,"",IF($A197&gt;AD$183,"",IF(T_5=AE$182,EXP(-'Class 8'!AD101*h_5)*AD263,EXP(-'Class 8'!AD101*h_5)*((AE197+AE198)/2+AD263))))</f>
        <v>4.881335155072783</v>
      </c>
      <c r="AE197" s="17">
        <f>IF(T_5&lt;=AE$182,"",IF($A197&gt;AE$183,"",IF(T_5=AF$182,EXP(-'Class 8'!AE101*h_5)*AE263,EXP(-'Class 8'!AE101*h_5)*((AF197+AF198)/2+AE263))))</f>
        <v>5.4649508398646454</v>
      </c>
      <c r="AF197" s="17">
        <f>IF(T_5&lt;=AF$182,"",IF($A197&gt;AF$183,"",IF(T_5=AG$182,EXP(-'Class 8'!AF101*h_5)*AF263,EXP(-'Class 8'!AF101*h_5)*((AG197+AG198)/2+AF263))))</f>
        <v>5.8823640817065996</v>
      </c>
      <c r="AG197" s="17">
        <f>IF(T_5&lt;=AG$182,"",IF($A197&gt;AG$183,"",IF(T_5=AH$182,EXP(-'Class 8'!AG101*h_5)*AG263,EXP(-'Class 8'!AG101*h_5)*((AH197+AH198)/2+AG263))))</f>
        <v>6.1233855042093834</v>
      </c>
      <c r="AH197" s="17">
        <f>IF(T_5&lt;=AH$182,"",IF($A197&gt;AH$183,"",IF(T_5=AI$182,EXP(-'Class 8'!AH101*h_5)*AH263,EXP(-'Class 8'!AH101*h_5)*((AI197+AI198)/2+AH263))))</f>
        <v>6.1846135878780633</v>
      </c>
      <c r="AI197" s="17">
        <f>IF(T_5&lt;=AI$182,"",IF($A197&gt;AI$183,"",IF(T_5=AJ$182,EXP(-'Class 8'!AI101*h_5)*AI263,EXP(-'Class 8'!AI101*h_5)*((AJ197+AJ198)/2+AI263))))</f>
        <v>6.0622153796957816</v>
      </c>
      <c r="AJ197" s="17">
        <f>IF(T_5&lt;=AJ$182,"",IF($A197&gt;AJ$183,"",IF(T_5=AK$182,EXP(-'Class 8'!AJ101*h_5)*AJ263,EXP(-'Class 8'!AJ101*h_5)*((AK197+AK198)/2+AJ263))))</f>
        <v>5.7569941576986645</v>
      </c>
      <c r="AK197" s="17">
        <f>IF(T_5&lt;=AK$182,"",IF($A197&gt;AK$183,"",IF(T_5=AL$182,EXP(-'Class 8'!AK101*h_5)*AK263,EXP(-'Class 8'!AK101*h_5)*((AL197+AL198)/2+AK263))))</f>
        <v>5.268649015196611</v>
      </c>
      <c r="AL197" s="17">
        <f>IF(T_5&lt;=AL$182,"",IF($A197&gt;AL$183,"",IF(T_5=AM$182,EXP(-'Class 8'!AL101*h_5)*AL263,EXP(-'Class 8'!AL101*h_5)*((AM197+AM198)/2+AL263))))</f>
        <v>4.5941471403476886</v>
      </c>
      <c r="AM197" s="17">
        <f>IF(T_5&lt;=AM$182,"",IF($A197&gt;AM$183,"",IF(T_5=AN$182,EXP(-'Class 8'!AM101*h_5)*AM263,EXP(-'Class 8'!AM101*h_5)*((AN197+AN198)/2+AM263))))</f>
        <v>3.7340528501076147</v>
      </c>
      <c r="AN197" s="17">
        <f>IF(T_5&lt;=AN$182,"",IF($A197&gt;AN$183,"",IF(T_5=AO$182,EXP(-'Class 8'!AN101*h_5)*AN263,EXP(-'Class 8'!AN101*h_5)*((AO197+AO198)/2+AN263))))</f>
        <v>2.6829479544206607</v>
      </c>
      <c r="AO197" s="17">
        <f>IF(T_5&lt;=AO$182,"",IF($A197&gt;AO$183,"",IF(T_5=AP$182,EXP(-'Class 8'!AO101*h_5)*AO263,EXP(-'Class 8'!AO101*h_5)*((AP197+AP198)/2+AO263))))</f>
        <v>1.4392737140768566</v>
      </c>
      <c r="AP197" s="17" t="str">
        <f>IF(T_5&lt;=AP$182,"",IF($A197&gt;AP$183,"",IF(T_5=[2]Cap!AQ$11,EXP(-'Class 8'!AP101*h_5)*AP263,EXP(-'Class 8'!AP101*h_5)*(([2]Cap!AQ26+[2]Cap!AQ27)/2+AP263))))</f>
        <v/>
      </c>
    </row>
    <row r="198" spans="1:42" x14ac:dyDescent="0.2">
      <c r="A198" s="23">
        <f t="shared" si="100"/>
        <v>14</v>
      </c>
      <c r="B198" s="17" t="str">
        <f>IF(T_5&lt;=B$182,"",IF($A198&gt;B$183,"",IF(T_5=C$182,EXP(-'Class 8'!B102*h_5)*B264,EXP(-'Class 8'!B102*h_5)*((C198+C199)/2+B264))))</f>
        <v/>
      </c>
      <c r="C198" s="17" t="str">
        <f>IF(T_5&lt;=C$182,"",IF($A198&gt;C$183,"",IF(T_5=D$182,EXP(-'Class 8'!C102*h_5)*C264,EXP(-'Class 8'!C102*h_5)*((D198+D199)/2+C264))))</f>
        <v/>
      </c>
      <c r="D198" s="17" t="str">
        <f>IF(T_5&lt;=D$182,"",IF($A198&gt;D$183,"",IF(T_5=E$182,EXP(-'Class 8'!D102*h_5)*D264,EXP(-'Class 8'!D102*h_5)*((E198+E199)/2+D264))))</f>
        <v/>
      </c>
      <c r="E198" s="17" t="str">
        <f>IF(T_5&lt;=E$182,"",IF($A198&gt;E$183,"",IF(T_5=F$182,EXP(-'Class 8'!E102*h_5)*E264,EXP(-'Class 8'!E102*h_5)*((F198+F199)/2+E264))))</f>
        <v/>
      </c>
      <c r="F198" s="17" t="str">
        <f>IF(T_5&lt;=F$182,"",IF($A198&gt;F$183,"",IF(T_5=G$182,EXP(-'Class 8'!F102*h_5)*F264,EXP(-'Class 8'!F102*h_5)*((G198+G199)/2+F264))))</f>
        <v/>
      </c>
      <c r="G198" s="17" t="str">
        <f>IF(T_5&lt;=G$182,"",IF($A198&gt;G$183,"",IF(T_5=H$182,EXP(-'Class 8'!G102*h_5)*G264,EXP(-'Class 8'!G102*h_5)*((H198+H199)/2+G264))))</f>
        <v/>
      </c>
      <c r="H198" s="17" t="str">
        <f>IF(T_5&lt;=H$182,"",IF($A198&gt;H$183,"",IF(T_5=I$182,EXP(-'Class 8'!H102*h_5)*H264,EXP(-'Class 8'!H102*h_5)*((I198+I199)/2+H264))))</f>
        <v/>
      </c>
      <c r="I198" s="17" t="str">
        <f>IF(T_5&lt;=I$182,"",IF($A198&gt;I$183,"",IF(T_5=J$182,EXP(-'Class 8'!I102*h_5)*I264,EXP(-'Class 8'!I102*h_5)*((J198+J199)/2+I264))))</f>
        <v/>
      </c>
      <c r="J198" s="17" t="str">
        <f>IF(T_5&lt;=J$182,"",IF($A198&gt;J$183,"",IF(T_5=K$182,EXP(-'Class 8'!J102*h_5)*J264,EXP(-'Class 8'!J102*h_5)*((K198+K199)/2+J264))))</f>
        <v/>
      </c>
      <c r="K198" s="17" t="str">
        <f>IF(T_5&lt;=K$182,"",IF($A198&gt;K$183,"",IF(T_5=L$182,EXP(-'Class 8'!K102*h_5)*K264,EXP(-'Class 8'!K102*h_5)*((L198+L199)/2+K264))))</f>
        <v/>
      </c>
      <c r="L198" s="17" t="str">
        <f>IF(T_5&lt;=L$182,"",IF($A198&gt;L$183,"",IF(T_5=M$182,EXP(-'Class 8'!L102*h_5)*L264,EXP(-'Class 8'!L102*h_5)*((M198+M199)/2+L264))))</f>
        <v/>
      </c>
      <c r="M198" s="17" t="str">
        <f>IF(T_5&lt;=M$182,"",IF($A198&gt;M$183,"",IF(T_5=N$182,EXP(-'Class 8'!M102*h_5)*M264,EXP(-'Class 8'!M102*h_5)*((N198+N199)/2+M264))))</f>
        <v/>
      </c>
      <c r="N198" s="17" t="str">
        <f>IF(T_5&lt;=N$182,"",IF($A198&gt;N$183,"",IF(T_5=O$182,EXP(-'Class 8'!N102*h_5)*N264,EXP(-'Class 8'!N102*h_5)*((O198+O199)/2+N264))))</f>
        <v/>
      </c>
      <c r="O198" s="17" t="str">
        <f>IF(T_5&lt;=O$182,"",IF($A198&gt;O$183,"",IF(T_5=P$182,EXP(-'Class 8'!O102*h_5)*O264,EXP(-'Class 8'!O102*h_5)*((P198+P199)/2+O264))))</f>
        <v/>
      </c>
      <c r="P198" s="17">
        <f>IF(T_5&lt;=P$182,"",IF($A198&gt;P$183,"",IF(T_5=Q$182,EXP(-'Class 8'!P102*h_5)*P264,EXP(-'Class 8'!P102*h_5)*((Q198+Q199)/2+P264))))</f>
        <v>6.1237417318439321E-3</v>
      </c>
      <c r="Q198" s="17">
        <f>IF(T_5&lt;=Q$182,"",IF($A198&gt;Q$183,"",IF(T_5=R$182,EXP(-'Class 8'!Q102*h_5)*Q264,EXP(-'Class 8'!Q102*h_5)*((R198+R199)/2+Q264))))</f>
        <v>1.008490262816668E-2</v>
      </c>
      <c r="R198" s="17">
        <f>IF(T_5&lt;=R$182,"",IF($A198&gt;R$183,"",IF(T_5=S$182,EXP(-'Class 8'!R102*h_5)*R264,EXP(-'Class 8'!R102*h_5)*((S198+S199)/2+R264))))</f>
        <v>1.6523101367213397E-2</v>
      </c>
      <c r="S198" s="17">
        <f>IF(T_5&lt;=S$182,"",IF($A198&gt;S$183,"",IF(T_5=T$182,EXP(-'Class 8'!S102*h_5)*S264,EXP(-'Class 8'!S102*h_5)*((T198+T199)/2+S264))))</f>
        <v>2.6921293904650454E-2</v>
      </c>
      <c r="T198" s="17">
        <f>IF(T_5&lt;=T$182,"",IF($A198&gt;T$183,"",IF(T_5=U$182,EXP(-'Class 8'!T102*h_5)*T264,EXP(-'Class 8'!T102*h_5)*((U198+U199)/2+T264))))</f>
        <v>4.3599315325431355E-2</v>
      </c>
      <c r="U198" s="17">
        <f>IF(T_5&lt;=U$182,"",IF($A198&gt;U$183,"",IF(T_5=V$182,EXP(-'Class 8'!U102*h_5)*U264,EXP(-'Class 8'!U102*h_5)*((V198+V199)/2+U264))))</f>
        <v>7.0140144122265449E-2</v>
      </c>
      <c r="V198" s="17">
        <f>IF(T_5&lt;=V$182,"",IF($A198&gt;V$183,"",IF(T_5=W$182,EXP(-'Class 8'!V102*h_5)*V264,EXP(-'Class 8'!V102*h_5)*((W198+W199)/2+V264))))</f>
        <v>0.11201005800165859</v>
      </c>
      <c r="W198" s="17">
        <f>IF(T_5&lt;=W$182,"",IF($A198&gt;W$183,"",IF(T_5=X$182,EXP(-'Class 8'!W102*h_5)*W264,EXP(-'Class 8'!W102*h_5)*((X198+X199)/2+W264))))</f>
        <v>0.17746871092046801</v>
      </c>
      <c r="X198" s="17">
        <f>IF(T_5&lt;=X$182,"",IF($A198&gt;X$183,"",IF(T_5=Y$182,EXP(-'Class 8'!X102*h_5)*X264,EXP(-'Class 8'!X102*h_5)*((Y198+Y199)/2+X264))))</f>
        <v>0.2788297694247267</v>
      </c>
      <c r="Y198" s="17">
        <f>IF(T_5&lt;=Y$182,"",IF($A198&gt;Y$183,"",IF(T_5=Z$182,EXP(-'Class 8'!Y102*h_5)*Y264,EXP(-'Class 8'!Y102*h_5)*((Z198+Z199)/2+Y264))))</f>
        <v>0.43410476910100776</v>
      </c>
      <c r="Z198" s="17">
        <f>IF(T_5&lt;=Z$182,"",IF($A198&gt;Z$183,"",IF(T_5=AA$182,EXP(-'Class 8'!Z102*h_5)*Z264,EXP(-'Class 8'!Z102*h_5)*((AA198+AA199)/2+Z264))))</f>
        <v>0.66919863996612383</v>
      </c>
      <c r="AA198" s="17">
        <f>IF(T_5&lt;=AA$182,"",IF($A198&gt;AA$183,"",IF(T_5=AB$182,EXP(-'Class 8'!AA102*h_5)*AA264,EXP(-'Class 8'!AA102*h_5)*((AB198+AB199)/2+AA264))))</f>
        <v>1.0206995194813024</v>
      </c>
      <c r="AB198" s="17">
        <f>IF(T_5&lt;=AB$182,"",IF($A198&gt;AB$183,"",IF(T_5=AC$182,EXP(-'Class 8'!AB102*h_5)*AB264,EXP(-'Class 8'!AB102*h_5)*((AC198+AC199)/2+AB264))))</f>
        <v>1.5393498039123958</v>
      </c>
      <c r="AC198" s="17">
        <f>IF(T_5&lt;=AC$182,"",IF($A198&gt;AC$183,"",IF(T_5=AD$182,EXP(-'Class 8'!AC102*h_5)*AC264,EXP(-'Class 8'!AC102*h_5)*((AD198+AD199)/2+AC264))))</f>
        <v>2.1977031590249219</v>
      </c>
      <c r="AD198" s="17">
        <f>IF(T_5&lt;=AD$182,"",IF($A198&gt;AD$183,"",IF(T_5=AE$182,EXP(-'Class 8'!AD102*h_5)*AD264,EXP(-'Class 8'!AD102*h_5)*((AE198+AE199)/2+AD264))))</f>
        <v>2.9166502303331248</v>
      </c>
      <c r="AE198" s="17">
        <f>IF(T_5&lt;=AE$182,"",IF($A198&gt;AE$183,"",IF(T_5=AF$182,EXP(-'Class 8'!AE102*h_5)*AE264,EXP(-'Class 8'!AE102*h_5)*((AF198+AF199)/2+AE264))))</f>
        <v>3.5891584021714329</v>
      </c>
      <c r="AF198" s="17">
        <f>IF(T_5&lt;=AF$182,"",IF($A198&gt;AF$183,"",IF(T_5=AG$182,EXP(-'Class 8'!AF102*h_5)*AF264,EXP(-'Class 8'!AF102*h_5)*((AG198+AG199)/2+AF264))))</f>
        <v>4.1393301224615362</v>
      </c>
      <c r="AG198" s="17">
        <f>IF(T_5&lt;=AG$182,"",IF($A198&gt;AG$183,"",IF(T_5=AH$182,EXP(-'Class 8'!AG102*h_5)*AG264,EXP(-'Class 8'!AG102*h_5)*((AH198+AH199)/2+AG264))))</f>
        <v>4.5359840566584886</v>
      </c>
      <c r="AH198" s="17">
        <f>IF(T_5&lt;=AH$182,"",IF($A198&gt;AH$183,"",IF(T_5=AI$182,EXP(-'Class 8'!AH102*h_5)*AH264,EXP(-'Class 8'!AH102*h_5)*((AI198+AI199)/2+AH264))))</f>
        <v>4.7632372358910597</v>
      </c>
      <c r="AI198" s="17">
        <f>IF(T_5&lt;=AI$182,"",IF($A198&gt;AI$183,"",IF(T_5=AJ$182,EXP(-'Class 8'!AI102*h_5)*AI264,EXP(-'Class 8'!AI102*h_5)*((AJ198+AJ199)/2+AI264))))</f>
        <v>4.8102363528669914</v>
      </c>
      <c r="AJ198" s="17">
        <f>IF(T_5&lt;=AJ$182,"",IF($A198&gt;AJ$183,"",IF(T_5=AK$182,EXP(-'Class 8'!AJ102*h_5)*AJ264,EXP(-'Class 8'!AJ102*h_5)*((AK198+AK199)/2+AJ264))))</f>
        <v>4.6752217981920445</v>
      </c>
      <c r="AK198" s="17">
        <f>IF(T_5&lt;=AK$182,"",IF($A198&gt;AK$183,"",IF(T_5=AL$182,EXP(-'Class 8'!AK102*h_5)*AK264,EXP(-'Class 8'!AK102*h_5)*((AL198+AL199)/2+AK264))))</f>
        <v>4.3581502361683393</v>
      </c>
      <c r="AL198" s="17">
        <f>IF(T_5&lt;=AL$182,"",IF($A198&gt;AL$183,"",IF(T_5=AM$182,EXP(-'Class 8'!AL102*h_5)*AL264,EXP(-'Class 8'!AL102*h_5)*((AM198+AM199)/2+AL264))))</f>
        <v>3.857050140955923</v>
      </c>
      <c r="AM198" s="17">
        <f>IF(T_5&lt;=AM$182,"",IF($A198&gt;AM$183,"",IF(T_5=AN$182,EXP(-'Class 8'!AM102*h_5)*AM264,EXP(-'Class 8'!AM102*h_5)*((AN198+AN199)/2+AM264))))</f>
        <v>3.1735959194658996</v>
      </c>
      <c r="AN198" s="17">
        <f>IF(T_5&lt;=AN$182,"",IF($A198&gt;AN$183,"",IF(T_5=AO$182,EXP(-'Class 8'!AN102*h_5)*AN264,EXP(-'Class 8'!AN102*h_5)*((AO198+AO199)/2+AN264))))</f>
        <v>2.3034569685413468</v>
      </c>
      <c r="AO198" s="17">
        <f>IF(T_5&lt;=AO$182,"",IF($A198&gt;AO$183,"",IF(T_5=AP$182,EXP(-'Class 8'!AO102*h_5)*AO264,EXP(-'Class 8'!AO102*h_5)*((AP198+AP199)/2+AO264))))</f>
        <v>1.2462158715953682</v>
      </c>
      <c r="AP198" s="17" t="str">
        <f>IF(T_5&lt;=AP$182,"",IF($A198&gt;AP$183,"",IF(T_5=[2]Cap!AQ$11,EXP(-'Class 8'!AP102*h_5)*AP264,EXP(-'Class 8'!AP102*h_5)*(([2]Cap!AQ27+[2]Cap!AQ28)/2+AP264))))</f>
        <v/>
      </c>
    </row>
    <row r="199" spans="1:42" x14ac:dyDescent="0.2">
      <c r="A199" s="23">
        <f t="shared" si="100"/>
        <v>15</v>
      </c>
      <c r="B199" s="17" t="str">
        <f>IF(T_5&lt;=B$182,"",IF($A199&gt;B$183,"",IF(T_5=C$182,EXP(-'Class 8'!B103*h_5)*B265,EXP(-'Class 8'!B103*h_5)*((C199+C200)/2+B265))))</f>
        <v/>
      </c>
      <c r="C199" s="17" t="str">
        <f>IF(T_5&lt;=C$182,"",IF($A199&gt;C$183,"",IF(T_5=D$182,EXP(-'Class 8'!C103*h_5)*C265,EXP(-'Class 8'!C103*h_5)*((D199+D200)/2+C265))))</f>
        <v/>
      </c>
      <c r="D199" s="17" t="str">
        <f>IF(T_5&lt;=D$182,"",IF($A199&gt;D$183,"",IF(T_5=E$182,EXP(-'Class 8'!D103*h_5)*D265,EXP(-'Class 8'!D103*h_5)*((E199+E200)/2+D265))))</f>
        <v/>
      </c>
      <c r="E199" s="17" t="str">
        <f>IF(T_5&lt;=E$182,"",IF($A199&gt;E$183,"",IF(T_5=F$182,EXP(-'Class 8'!E103*h_5)*E265,EXP(-'Class 8'!E103*h_5)*((F199+F200)/2+E265))))</f>
        <v/>
      </c>
      <c r="F199" s="17" t="str">
        <f>IF(T_5&lt;=F$182,"",IF($A199&gt;F$183,"",IF(T_5=G$182,EXP(-'Class 8'!F103*h_5)*F265,EXP(-'Class 8'!F103*h_5)*((G199+G200)/2+F265))))</f>
        <v/>
      </c>
      <c r="G199" s="17" t="str">
        <f>IF(T_5&lt;=G$182,"",IF($A199&gt;G$183,"",IF(T_5=H$182,EXP(-'Class 8'!G103*h_5)*G265,EXP(-'Class 8'!G103*h_5)*((H199+H200)/2+G265))))</f>
        <v/>
      </c>
      <c r="H199" s="17" t="str">
        <f>IF(T_5&lt;=H$182,"",IF($A199&gt;H$183,"",IF(T_5=I$182,EXP(-'Class 8'!H103*h_5)*H265,EXP(-'Class 8'!H103*h_5)*((I199+I200)/2+H265))))</f>
        <v/>
      </c>
      <c r="I199" s="17" t="str">
        <f>IF(T_5&lt;=I$182,"",IF($A199&gt;I$183,"",IF(T_5=J$182,EXP(-'Class 8'!I103*h_5)*I265,EXP(-'Class 8'!I103*h_5)*((J199+J200)/2+I265))))</f>
        <v/>
      </c>
      <c r="J199" s="17" t="str">
        <f>IF(T_5&lt;=J$182,"",IF($A199&gt;J$183,"",IF(T_5=K$182,EXP(-'Class 8'!J103*h_5)*J265,EXP(-'Class 8'!J103*h_5)*((K199+K200)/2+J265))))</f>
        <v/>
      </c>
      <c r="K199" s="17" t="str">
        <f>IF(T_5&lt;=K$182,"",IF($A199&gt;K$183,"",IF(T_5=L$182,EXP(-'Class 8'!K103*h_5)*K265,EXP(-'Class 8'!K103*h_5)*((L199+L200)/2+K265))))</f>
        <v/>
      </c>
      <c r="L199" s="17" t="str">
        <f>IF(T_5&lt;=L$182,"",IF($A199&gt;L$183,"",IF(T_5=M$182,EXP(-'Class 8'!L103*h_5)*L265,EXP(-'Class 8'!L103*h_5)*((M199+M200)/2+L265))))</f>
        <v/>
      </c>
      <c r="M199" s="17" t="str">
        <f>IF(T_5&lt;=M$182,"",IF($A199&gt;M$183,"",IF(T_5=N$182,EXP(-'Class 8'!M103*h_5)*M265,EXP(-'Class 8'!M103*h_5)*((N199+N200)/2+M265))))</f>
        <v/>
      </c>
      <c r="N199" s="17" t="str">
        <f>IF(T_5&lt;=N$182,"",IF($A199&gt;N$183,"",IF(T_5=O$182,EXP(-'Class 8'!N103*h_5)*N265,EXP(-'Class 8'!N103*h_5)*((O199+O200)/2+N265))))</f>
        <v/>
      </c>
      <c r="O199" s="17" t="str">
        <f>IF(T_5&lt;=O$182,"",IF($A199&gt;O$183,"",IF(T_5=P$182,EXP(-'Class 8'!O103*h_5)*O265,EXP(-'Class 8'!O103*h_5)*((P199+P200)/2+O265))))</f>
        <v/>
      </c>
      <c r="P199" s="17" t="str">
        <f>IF(T_5&lt;=P$182,"",IF($A199&gt;P$183,"",IF(T_5=Q$182,EXP(-'Class 8'!P103*h_5)*P265,EXP(-'Class 8'!P103*h_5)*((Q199+Q200)/2+P265))))</f>
        <v/>
      </c>
      <c r="Q199" s="17">
        <f>IF(T_5&lt;=Q$182,"",IF($A199&gt;Q$183,"",IF(T_5=R$182,EXP(-'Class 8'!Q103*h_5)*Q265,EXP(-'Class 8'!Q103*h_5)*((R199+R200)/2+Q265))))</f>
        <v>2.1436329378345187E-3</v>
      </c>
      <c r="R199" s="17">
        <f>IF(T_5&lt;=R$182,"",IF($A199&gt;R$183,"",IF(T_5=S$182,EXP(-'Class 8'!R103*h_5)*R265,EXP(-'Class 8'!R103*h_5)*((S199+S200)/2+R265))))</f>
        <v>3.6395146653811117E-3</v>
      </c>
      <c r="S199" s="17">
        <f>IF(T_5&lt;=S$182,"",IF($A199&gt;S$183,"",IF(T_5=T$182,EXP(-'Class 8'!S103*h_5)*S265,EXP(-'Class 8'!S103*h_5)*((T199+T200)/2+S265))))</f>
        <v>6.1530958568544944E-3</v>
      </c>
      <c r="T199" s="17">
        <f>IF(T_5&lt;=T$182,"",IF($A199&gt;T$183,"",IF(T_5=U$182,EXP(-'Class 8'!T103*h_5)*T265,EXP(-'Class 8'!T103*h_5)*((U199+U200)/2+T265))))</f>
        <v>1.035444244049535E-2</v>
      </c>
      <c r="U199" s="17">
        <f>IF(T_5&lt;=U$182,"",IF($A199&gt;U$183,"",IF(T_5=V$182,EXP(-'Class 8'!U103*h_5)*U265,EXP(-'Class 8'!U103*h_5)*((V199+V200)/2+U265))))</f>
        <v>1.7333888863802504E-2</v>
      </c>
      <c r="V199" s="17">
        <f>IF(T_5&lt;=V$182,"",IF($A199&gt;V$183,"",IF(T_5=W$182,EXP(-'Class 8'!V103*h_5)*V265,EXP(-'Class 8'!V103*h_5)*((W199+W200)/2+V265))))</f>
        <v>2.8848804812660025E-2</v>
      </c>
      <c r="W199" s="17">
        <f>IF(T_5&lt;=W$182,"",IF($A199&gt;W$183,"",IF(T_5=X$182,EXP(-'Class 8'!W103*h_5)*W265,EXP(-'Class 8'!W103*h_5)*((X199+X200)/2+W265))))</f>
        <v>4.7710326232707614E-2</v>
      </c>
      <c r="X199" s="17">
        <f>IF(T_5&lt;=X$182,"",IF($A199&gt;X$183,"",IF(T_5=Y$182,EXP(-'Class 8'!X103*h_5)*X265,EXP(-'Class 8'!X103*h_5)*((Y199+Y200)/2+X265))))</f>
        <v>7.8367215620434652E-2</v>
      </c>
      <c r="Y199" s="17">
        <f>IF(T_5&lt;=Y$182,"",IF($A199&gt;Y$183,"",IF(T_5=Z$182,EXP(-'Class 8'!Y103*h_5)*Y265,EXP(-'Class 8'!Y103*h_5)*((Z199+Z200)/2+Y265))))</f>
        <v>0.12775095246949444</v>
      </c>
      <c r="Z199" s="17">
        <f>IF(T_5&lt;=Z$182,"",IF($A199&gt;Z$183,"",IF(T_5=AA$182,EXP(-'Class 8'!Z103*h_5)*Z265,EXP(-'Class 8'!Z103*h_5)*((AA199+AA200)/2+Z265))))</f>
        <v>0.20649835263368832</v>
      </c>
      <c r="AA199" s="17">
        <f>IF(T_5&lt;=AA$182,"",IF($A199&gt;AA$183,"",IF(T_5=AB$182,EXP(-'Class 8'!AA103*h_5)*AA265,EXP(-'Class 8'!AA103*h_5)*((AB199+AB200)/2+AA265))))</f>
        <v>0.33064053730892212</v>
      </c>
      <c r="AB199" s="17">
        <f>IF(T_5&lt;=AB$182,"",IF($A199&gt;AB$183,"",IF(T_5=AC$182,EXP(-'Class 8'!AB103*h_5)*AB265,EXP(-'Class 8'!AB103*h_5)*((AC199+AC200)/2+AB265))))</f>
        <v>0.52382142653445563</v>
      </c>
      <c r="AC199" s="17">
        <f>IF(T_5&lt;=AC$182,"",IF($A199&gt;AC$183,"",IF(T_5=AD$182,EXP(-'Class 8'!AC103*h_5)*AC265,EXP(-'Class 8'!AC103*h_5)*((AD199+AD200)/2+AC265))))</f>
        <v>0.81999467609744625</v>
      </c>
      <c r="AD199" s="17">
        <f>IF(T_5&lt;=AD$182,"",IF($A199&gt;AD$183,"",IF(T_5=AE$182,EXP(-'Class 8'!AD103*h_5)*AD265,EXP(-'Class 8'!AD103*h_5)*((AE199+AE200)/2+AD265))))</f>
        <v>1.266354417603073</v>
      </c>
      <c r="AE199" s="17">
        <f>IF(T_5&lt;=AE$182,"",IF($A199&gt;AE$183,"",IF(T_5=AF$182,EXP(-'Class 8'!AE103*h_5)*AE265,EXP(-'Class 8'!AE103*h_5)*((AF199+AF200)/2+AE265))))</f>
        <v>1.8605005292202992</v>
      </c>
      <c r="AF199" s="17">
        <f>IF(T_5&lt;=AF$182,"",IF($A199&gt;AF$183,"",IF(T_5=AG$182,EXP(-'Class 8'!AF103*h_5)*AF265,EXP(-'Class 8'!AF103*h_5)*((AG199+AG200)/2+AF265))))</f>
        <v>2.451882400406606</v>
      </c>
      <c r="AG199" s="17">
        <f>IF(T_5&lt;=AG$182,"",IF($A199&gt;AG$183,"",IF(T_5=AH$182,EXP(-'Class 8'!AG103*h_5)*AG265,EXP(-'Class 8'!AG103*h_5)*((AH199+AH200)/2+AG265))))</f>
        <v>2.9571415106055601</v>
      </c>
      <c r="AH199" s="17">
        <f>IF(T_5&lt;=AH$182,"",IF($A199&gt;AH$183,"",IF(T_5=AI$182,EXP(-'Class 8'!AH103*h_5)*AH265,EXP(-'Class 8'!AH103*h_5)*((AI199+AI200)/2+AH265))))</f>
        <v>3.3305414691730681</v>
      </c>
      <c r="AI199" s="17">
        <f>IF(T_5&lt;=AI$182,"",IF($A199&gt;AI$183,"",IF(T_5=AJ$182,EXP(-'Class 8'!AI103*h_5)*AI265,EXP(-'Class 8'!AI103*h_5)*((AJ199+AJ200)/2+AI265))))</f>
        <v>3.5428781687867157</v>
      </c>
      <c r="AJ199" s="17">
        <f>IF(T_5&lt;=AJ$182,"",IF($A199&gt;AJ$183,"",IF(T_5=AK$182,EXP(-'Class 8'!AJ103*h_5)*AJ265,EXP(-'Class 8'!AJ103*h_5)*((AK199+AK200)/2+AJ265))))</f>
        <v>3.5808146146733666</v>
      </c>
      <c r="AK199" s="17">
        <f>IF(T_5&lt;=AK$182,"",IF($A199&gt;AK$183,"",IF(T_5=AL$182,EXP(-'Class 8'!AK103*h_5)*AK265,EXP(-'Class 8'!AK103*h_5)*((AL199+AL200)/2+AK265))))</f>
        <v>3.4387804032261142</v>
      </c>
      <c r="AL199" s="17">
        <f>IF(T_5&lt;=AL$182,"",IF($A199&gt;AL$183,"",IF(T_5=AM$182,EXP(-'Class 8'!AL103*h_5)*AL265,EXP(-'Class 8'!AL103*h_5)*((AM199+AM200)/2+AL265))))</f>
        <v>3.1142018561765896</v>
      </c>
      <c r="AM199" s="17">
        <f>IF(T_5&lt;=AM$182,"",IF($A199&gt;AM$183,"",IF(T_5=AN$182,EXP(-'Class 8'!AM103*h_5)*AM265,EXP(-'Class 8'!AM103*h_5)*((AN199+AN200)/2+AM265))))</f>
        <v>2.6098556185953323</v>
      </c>
      <c r="AN199" s="17">
        <f>IF(T_5&lt;=AN$182,"",IF($A199&gt;AN$183,"",IF(T_5=AO$182,EXP(-'Class 8'!AN103*h_5)*AN265,EXP(-'Class 8'!AN103*h_5)*((AO199+AO200)/2+AN265))))</f>
        <v>1.9224820193721723</v>
      </c>
      <c r="AO199" s="17">
        <f>IF(T_5&lt;=AO$182,"",IF($A199&gt;AO$183,"",IF(T_5=AP$182,EXP(-'Class 8'!AO103*h_5)*AO265,EXP(-'Class 8'!AO103*h_5)*((AP199+AP200)/2+AO265))))</f>
        <v>1.0527798731084601</v>
      </c>
      <c r="AP199" s="17" t="str">
        <f>IF(T_5&lt;=AP$182,"",IF($A199&gt;AP$183,"",IF(T_5=[2]Cap!AQ$11,EXP(-'Class 8'!AP103*h_5)*AP265,EXP(-'Class 8'!AP103*h_5)*(([2]Cap!AQ28+[2]Cap!AQ29)/2+AP265))))</f>
        <v/>
      </c>
    </row>
    <row r="200" spans="1:42" x14ac:dyDescent="0.2">
      <c r="A200" s="23">
        <f t="shared" si="100"/>
        <v>16</v>
      </c>
      <c r="B200" s="17" t="str">
        <f>IF(T_5&lt;=B$182,"",IF($A200&gt;B$183,"",IF(T_5=C$182,EXP(-'Class 8'!B104*h_5)*B266,EXP(-'Class 8'!B104*h_5)*((C200+C201)/2+B266))))</f>
        <v/>
      </c>
      <c r="C200" s="17" t="str">
        <f>IF(T_5&lt;=C$182,"",IF($A200&gt;C$183,"",IF(T_5=D$182,EXP(-'Class 8'!C104*h_5)*C266,EXP(-'Class 8'!C104*h_5)*((D200+D201)/2+C266))))</f>
        <v/>
      </c>
      <c r="D200" s="17" t="str">
        <f>IF(T_5&lt;=D$182,"",IF($A200&gt;D$183,"",IF(T_5=E$182,EXP(-'Class 8'!D104*h_5)*D266,EXP(-'Class 8'!D104*h_5)*((E200+E201)/2+D266))))</f>
        <v/>
      </c>
      <c r="E200" s="17" t="str">
        <f>IF(T_5&lt;=E$182,"",IF($A200&gt;E$183,"",IF(T_5=F$182,EXP(-'Class 8'!E104*h_5)*E266,EXP(-'Class 8'!E104*h_5)*((F200+F201)/2+E266))))</f>
        <v/>
      </c>
      <c r="F200" s="17" t="str">
        <f>IF(T_5&lt;=F$182,"",IF($A200&gt;F$183,"",IF(T_5=G$182,EXP(-'Class 8'!F104*h_5)*F266,EXP(-'Class 8'!F104*h_5)*((G200+G201)/2+F266))))</f>
        <v/>
      </c>
      <c r="G200" s="17" t="str">
        <f>IF(T_5&lt;=G$182,"",IF($A200&gt;G$183,"",IF(T_5=H$182,EXP(-'Class 8'!G104*h_5)*G266,EXP(-'Class 8'!G104*h_5)*((H200+H201)/2+G266))))</f>
        <v/>
      </c>
      <c r="H200" s="17" t="str">
        <f>IF(T_5&lt;=H$182,"",IF($A200&gt;H$183,"",IF(T_5=I$182,EXP(-'Class 8'!H104*h_5)*H266,EXP(-'Class 8'!H104*h_5)*((I200+I201)/2+H266))))</f>
        <v/>
      </c>
      <c r="I200" s="17" t="str">
        <f>IF(T_5&lt;=I$182,"",IF($A200&gt;I$183,"",IF(T_5=J$182,EXP(-'Class 8'!I104*h_5)*I266,EXP(-'Class 8'!I104*h_5)*((J200+J201)/2+I266))))</f>
        <v/>
      </c>
      <c r="J200" s="17" t="str">
        <f>IF(T_5&lt;=J$182,"",IF($A200&gt;J$183,"",IF(T_5=K$182,EXP(-'Class 8'!J104*h_5)*J266,EXP(-'Class 8'!J104*h_5)*((K200+K201)/2+J266))))</f>
        <v/>
      </c>
      <c r="K200" s="17" t="str">
        <f>IF(T_5&lt;=K$182,"",IF($A200&gt;K$183,"",IF(T_5=L$182,EXP(-'Class 8'!K104*h_5)*K266,EXP(-'Class 8'!K104*h_5)*((L200+L201)/2+K266))))</f>
        <v/>
      </c>
      <c r="L200" s="17" t="str">
        <f>IF(T_5&lt;=L$182,"",IF($A200&gt;L$183,"",IF(T_5=M$182,EXP(-'Class 8'!L104*h_5)*L266,EXP(-'Class 8'!L104*h_5)*((M200+M201)/2+L266))))</f>
        <v/>
      </c>
      <c r="M200" s="17" t="str">
        <f>IF(T_5&lt;=M$182,"",IF($A200&gt;M$183,"",IF(T_5=N$182,EXP(-'Class 8'!M104*h_5)*M266,EXP(-'Class 8'!M104*h_5)*((N200+N201)/2+M266))))</f>
        <v/>
      </c>
      <c r="N200" s="17" t="str">
        <f>IF(T_5&lt;=N$182,"",IF($A200&gt;N$183,"",IF(T_5=O$182,EXP(-'Class 8'!N104*h_5)*N266,EXP(-'Class 8'!N104*h_5)*((O200+O201)/2+N266))))</f>
        <v/>
      </c>
      <c r="O200" s="17" t="str">
        <f>IF(T_5&lt;=O$182,"",IF($A200&gt;O$183,"",IF(T_5=P$182,EXP(-'Class 8'!O104*h_5)*O266,EXP(-'Class 8'!O104*h_5)*((P200+P201)/2+O266))))</f>
        <v/>
      </c>
      <c r="P200" s="17" t="str">
        <f>IF(T_5&lt;=P$182,"",IF($A200&gt;P$183,"",IF(T_5=Q$182,EXP(-'Class 8'!P104*h_5)*P266,EXP(-'Class 8'!P104*h_5)*((Q200+Q201)/2+P266))))</f>
        <v/>
      </c>
      <c r="Q200" s="17" t="str">
        <f>IF(T_5&lt;=Q$182,"",IF($A200&gt;Q$183,"",IF(T_5=R$182,EXP(-'Class 8'!Q104*h_5)*Q266,EXP(-'Class 8'!Q104*h_5)*((R200+R201)/2+Q266))))</f>
        <v/>
      </c>
      <c r="R200" s="17">
        <f>IF(T_5&lt;=R$182,"",IF($A200&gt;R$183,"",IF(T_5=S$182,EXP(-'Class 8'!R104*h_5)*R266,EXP(-'Class 8'!R104*h_5)*((S200+S201)/2+R266))))</f>
        <v>6.3784471350299609E-4</v>
      </c>
      <c r="S200" s="17">
        <f>IF(T_5&lt;=S$182,"",IF($A200&gt;S$183,"",IF(T_5=T$182,EXP(-'Class 8'!S104*h_5)*S266,EXP(-'Class 8'!S104*h_5)*((T200+T201)/2+S266))))</f>
        <v>1.1178999690245211E-3</v>
      </c>
      <c r="T200" s="17">
        <f>IF(T_5&lt;=T$182,"",IF($A200&gt;T$183,"",IF(T_5=U$182,EXP(-'Class 8'!T104*h_5)*T266,EXP(-'Class 8'!T104*h_5)*((U200+U201)/2+T266))))</f>
        <v>1.9530505794691506E-3</v>
      </c>
      <c r="U200" s="17">
        <f>IF(T_5&lt;=U$182,"",IF($A200&gt;U$183,"",IF(T_5=V$182,EXP(-'Class 8'!U104*h_5)*U266,EXP(-'Class 8'!U104*h_5)*((V200+V201)/2+U266))))</f>
        <v>3.3997890604935224E-3</v>
      </c>
      <c r="V200" s="17">
        <f>IF(T_5&lt;=V$182,"",IF($A200&gt;V$183,"",IF(T_5=W$182,EXP(-'Class 8'!V104*h_5)*V266,EXP(-'Class 8'!V104*h_5)*((W200+W201)/2+V266))))</f>
        <v>5.8939043337873573E-3</v>
      </c>
      <c r="W200" s="17">
        <f>IF(T_5&lt;=W$182,"",IF($A200&gt;W$183,"",IF(T_5=X$182,EXP(-'Class 8'!W104*h_5)*W266,EXP(-'Class 8'!W104*h_5)*((X200+X201)/2+W266))))</f>
        <v>1.0172390932956006E-2</v>
      </c>
      <c r="X200" s="17">
        <f>IF(T_5&lt;=X$182,"",IF($A200&gt;X$183,"",IF(T_5=Y$182,EXP(-'Class 8'!X104*h_5)*X266,EXP(-'Class 8'!X104*h_5)*((Y200+Y201)/2+X266))))</f>
        <v>1.7473163900109154E-2</v>
      </c>
      <c r="Y200" s="17">
        <f>IF(T_5&lt;=Y$182,"",IF($A200&gt;Y$183,"",IF(T_5=Z$182,EXP(-'Class 8'!Y104*h_5)*Y266,EXP(-'Class 8'!Y104*h_5)*((Z200+Z201)/2+Y266))))</f>
        <v>2.9854135466974272E-2</v>
      </c>
      <c r="Z200" s="17">
        <f>IF(T_5&lt;=Z$182,"",IF($A200&gt;Z$183,"",IF(T_5=AA$182,EXP(-'Class 8'!Z104*h_5)*Z266,EXP(-'Class 8'!Z104*h_5)*((AA200+AA201)/2+Z266))))</f>
        <v>5.0703206423141252E-2</v>
      </c>
      <c r="AA200" s="17">
        <f>IF(T_5&lt;=AA$182,"",IF($A200&gt;AA$183,"",IF(T_5=AB$182,EXP(-'Class 8'!AA104*h_5)*AA266,EXP(-'Class 8'!AA104*h_5)*((AB200+AB201)/2+AA266))))</f>
        <v>8.5534800749104467E-2</v>
      </c>
      <c r="AB200" s="17">
        <f>IF(T_5&lt;=AB$182,"",IF($A200&gt;AB$183,"",IF(T_5=AC$182,EXP(-'Class 8'!AB104*h_5)*AB266,EXP(-'Class 8'!AB104*h_5)*((AC200+AC201)/2+AB266))))</f>
        <v>0.1432058746225045</v>
      </c>
      <c r="AC200" s="17">
        <f>IF(T_5&lt;=AC$182,"",IF($A200&gt;AC$183,"",IF(T_5=AD$182,EXP(-'Class 8'!AC104*h_5)*AC266,EXP(-'Class 8'!AC104*h_5)*((AD200+AD201)/2+AC266))))</f>
        <v>0.23771686180688231</v>
      </c>
      <c r="AD200" s="17">
        <f>IF(T_5&lt;=AD$182,"",IF($A200&gt;AD$183,"",IF(T_5=AE$182,EXP(-'Class 8'!AD104*h_5)*AD266,EXP(-'Class 8'!AD104*h_5)*((AE200+AE201)/2+AD266))))</f>
        <v>0.39079110950675644</v>
      </c>
      <c r="AE200" s="17">
        <f>IF(T_5&lt;=AE$182,"",IF($A200&gt;AE$183,"",IF(T_5=AF$182,EXP(-'Class 8'!AE104*h_5)*AE266,EXP(-'Class 8'!AE104*h_5)*((AF200+AF201)/2+AE266))))</f>
        <v>0.63550654358094794</v>
      </c>
      <c r="AF200" s="17">
        <f>IF(T_5&lt;=AF$182,"",IF($A200&gt;AF$183,"",IF(T_5=AG$182,EXP(-'Class 8'!AF104*h_5)*AF266,EXP(-'Class 8'!AF104*h_5)*((AG200+AG201)/2+AF266))))</f>
        <v>1.0209667458901168</v>
      </c>
      <c r="AG200" s="17">
        <f>IF(T_5&lt;=AG$182,"",IF($A200&gt;AG$183,"",IF(T_5=AH$182,EXP(-'Class 8'!AG104*h_5)*AG266,EXP(-'Class 8'!AG104*h_5)*((AH200+AH201)/2+AG266))))</f>
        <v>1.4955469285353746</v>
      </c>
      <c r="AH200" s="17">
        <f>IF(T_5&lt;=AH$182,"",IF($A200&gt;AH$183,"",IF(T_5=AI$182,EXP(-'Class 8'!AH104*h_5)*AH266,EXP(-'Class 8'!AH104*h_5)*((AI200+AI201)/2+AH266))))</f>
        <v>1.9384258142098665</v>
      </c>
      <c r="AI200" s="17">
        <f>IF(T_5&lt;=AI$182,"",IF($A200&gt;AI$183,"",IF(T_5=AJ$182,EXP(-'Class 8'!AI104*h_5)*AI266,EXP(-'Class 8'!AI104*h_5)*((AJ200+AJ201)/2+AI266))))</f>
        <v>2.2784835276023934</v>
      </c>
      <c r="AJ200" s="17">
        <f>IF(T_5&lt;=AJ$182,"",IF($A200&gt;AJ$183,"",IF(T_5=AK$182,EXP(-'Class 8'!AJ104*h_5)*AJ266,EXP(-'Class 8'!AJ104*h_5)*((AK200+AK201)/2+AJ266))))</f>
        <v>2.4770075130491183</v>
      </c>
      <c r="AK200" s="17">
        <f>IF(T_5&lt;=AK$182,"",IF($A200&gt;AK$183,"",IF(T_5=AL$182,EXP(-'Class 8'!AK104*h_5)*AK266,EXP(-'Class 8'!AK104*h_5)*((AL200+AL201)/2+AK266))))</f>
        <v>2.510452688729663</v>
      </c>
      <c r="AL200" s="17">
        <f>IF(T_5&lt;=AL$182,"",IF($A200&gt;AL$183,"",IF(T_5=AM$182,EXP(-'Class 8'!AL104*h_5)*AL266,EXP(-'Class 8'!AL104*h_5)*((AM200+AM201)/2+AL266))))</f>
        <v>2.3655572511417171</v>
      </c>
      <c r="AM200" s="17">
        <f>IF(T_5&lt;=AM$182,"",IF($A200&gt;AM$183,"",IF(T_5=AN$182,EXP(-'Class 8'!AM104*h_5)*AM266,EXP(-'Class 8'!AM104*h_5)*((AN200+AN201)/2+AM266))))</f>
        <v>2.0428126639192663</v>
      </c>
      <c r="AN200" s="17">
        <f>IF(T_5&lt;=AN$182,"",IF($A200&gt;AN$183,"",IF(T_5=AO$182,EXP(-'Class 8'!AN104*h_5)*AN266,EXP(-'Class 8'!AN104*h_5)*((AO200+AO201)/2+AN266))))</f>
        <v>1.5400172958892393</v>
      </c>
      <c r="AO200" s="17">
        <f>IF(T_5&lt;=AO$182,"",IF($A200&gt;AO$183,"",IF(T_5=AP$182,EXP(-'Class 8'!AO104*h_5)*AO266,EXP(-'Class 8'!AO104*h_5)*((AP200+AP201)/2+AO266))))</f>
        <v>0.85896497789529802</v>
      </c>
      <c r="AP200" s="17" t="str">
        <f>IF(T_5&lt;=AP$182,"",IF($A200&gt;AP$183,"",IF(T_5=[2]Cap!AQ$11,EXP(-'Class 8'!AP104*h_5)*AP266,EXP(-'Class 8'!AP104*h_5)*(([2]Cap!AQ29+[2]Cap!AQ30)/2+AP266))))</f>
        <v/>
      </c>
    </row>
    <row r="201" spans="1:42" x14ac:dyDescent="0.2">
      <c r="A201" s="23">
        <f t="shared" si="100"/>
        <v>17</v>
      </c>
      <c r="B201" s="17" t="str">
        <f>IF(T_5&lt;=B$182,"",IF($A201&gt;B$183,"",IF(T_5=C$182,EXP(-'Class 8'!B105*h_5)*B267,EXP(-'Class 8'!B105*h_5)*((C201+C202)/2+B267))))</f>
        <v/>
      </c>
      <c r="C201" s="17" t="str">
        <f>IF(T_5&lt;=C$182,"",IF($A201&gt;C$183,"",IF(T_5=D$182,EXP(-'Class 8'!C105*h_5)*C267,EXP(-'Class 8'!C105*h_5)*((D201+D202)/2+C267))))</f>
        <v/>
      </c>
      <c r="D201" s="17" t="str">
        <f>IF(T_5&lt;=D$182,"",IF($A201&gt;D$183,"",IF(T_5=E$182,EXP(-'Class 8'!D105*h_5)*D267,EXP(-'Class 8'!D105*h_5)*((E201+E202)/2+D267))))</f>
        <v/>
      </c>
      <c r="E201" s="17" t="str">
        <f>IF(T_5&lt;=E$182,"",IF($A201&gt;E$183,"",IF(T_5=F$182,EXP(-'Class 8'!E105*h_5)*E267,EXP(-'Class 8'!E105*h_5)*((F201+F202)/2+E267))))</f>
        <v/>
      </c>
      <c r="F201" s="17" t="str">
        <f>IF(T_5&lt;=F$182,"",IF($A201&gt;F$183,"",IF(T_5=G$182,EXP(-'Class 8'!F105*h_5)*F267,EXP(-'Class 8'!F105*h_5)*((G201+G202)/2+F267))))</f>
        <v/>
      </c>
      <c r="G201" s="17" t="str">
        <f>IF(T_5&lt;=G$182,"",IF($A201&gt;G$183,"",IF(T_5=H$182,EXP(-'Class 8'!G105*h_5)*G267,EXP(-'Class 8'!G105*h_5)*((H201+H202)/2+G267))))</f>
        <v/>
      </c>
      <c r="H201" s="17" t="str">
        <f>IF(T_5&lt;=H$182,"",IF($A201&gt;H$183,"",IF(T_5=I$182,EXP(-'Class 8'!H105*h_5)*H267,EXP(-'Class 8'!H105*h_5)*((I201+I202)/2+H267))))</f>
        <v/>
      </c>
      <c r="I201" s="17" t="str">
        <f>IF(T_5&lt;=I$182,"",IF($A201&gt;I$183,"",IF(T_5=J$182,EXP(-'Class 8'!I105*h_5)*I267,EXP(-'Class 8'!I105*h_5)*((J201+J202)/2+I267))))</f>
        <v/>
      </c>
      <c r="J201" s="17" t="str">
        <f>IF(T_5&lt;=J$182,"",IF($A201&gt;J$183,"",IF(T_5=K$182,EXP(-'Class 8'!J105*h_5)*J267,EXP(-'Class 8'!J105*h_5)*((K201+K202)/2+J267))))</f>
        <v/>
      </c>
      <c r="K201" s="17" t="str">
        <f>IF(T_5&lt;=K$182,"",IF($A201&gt;K$183,"",IF(T_5=L$182,EXP(-'Class 8'!K105*h_5)*K267,EXP(-'Class 8'!K105*h_5)*((L201+L202)/2+K267))))</f>
        <v/>
      </c>
      <c r="L201" s="17" t="str">
        <f>IF(T_5&lt;=L$182,"",IF($A201&gt;L$183,"",IF(T_5=M$182,EXP(-'Class 8'!L105*h_5)*L267,EXP(-'Class 8'!L105*h_5)*((M201+M202)/2+L267))))</f>
        <v/>
      </c>
      <c r="M201" s="17" t="str">
        <f>IF(T_5&lt;=M$182,"",IF($A201&gt;M$183,"",IF(T_5=N$182,EXP(-'Class 8'!M105*h_5)*M267,EXP(-'Class 8'!M105*h_5)*((N201+N202)/2+M267))))</f>
        <v/>
      </c>
      <c r="N201" s="17" t="str">
        <f>IF(T_5&lt;=N$182,"",IF($A201&gt;N$183,"",IF(T_5=O$182,EXP(-'Class 8'!N105*h_5)*N267,EXP(-'Class 8'!N105*h_5)*((O201+O202)/2+N267))))</f>
        <v/>
      </c>
      <c r="O201" s="17" t="str">
        <f>IF(T_5&lt;=O$182,"",IF($A201&gt;O$183,"",IF(T_5=P$182,EXP(-'Class 8'!O105*h_5)*O267,EXP(-'Class 8'!O105*h_5)*((P201+P202)/2+O267))))</f>
        <v/>
      </c>
      <c r="P201" s="17" t="str">
        <f>IF(T_5&lt;=P$182,"",IF($A201&gt;P$183,"",IF(T_5=Q$182,EXP(-'Class 8'!P105*h_5)*P267,EXP(-'Class 8'!P105*h_5)*((Q201+Q202)/2+P267))))</f>
        <v/>
      </c>
      <c r="Q201" s="17" t="str">
        <f>IF(T_5&lt;=Q$182,"",IF($A201&gt;Q$183,"",IF(T_5=R$182,EXP(-'Class 8'!Q105*h_5)*Q267,EXP(-'Class 8'!Q105*h_5)*((R201+R202)/2+Q267))))</f>
        <v/>
      </c>
      <c r="R201" s="17" t="str">
        <f>IF(T_5&lt;=R$182,"",IF($A201&gt;R$183,"",IF(T_5=S$182,EXP(-'Class 8'!R105*h_5)*R267,EXP(-'Class 8'!R105*h_5)*((S201+S202)/2+R267))))</f>
        <v/>
      </c>
      <c r="S201" s="17">
        <f>IF(T_5&lt;=S$182,"",IF($A201&gt;S$183,"",IF(T_5=T$182,EXP(-'Class 8'!S105*h_5)*S267,EXP(-'Class 8'!S105*h_5)*((T201+T202)/2+S267))))</f>
        <v>1.5389039717247422E-4</v>
      </c>
      <c r="T201" s="17">
        <f>IF(T_5&lt;=T$182,"",IF($A201&gt;T$183,"",IF(T_5=U$182,EXP(-'Class 8'!T105*h_5)*T267,EXP(-'Class 8'!T105*h_5)*((U201+U202)/2+T267))))</f>
        <v>2.7861446143265874E-4</v>
      </c>
      <c r="U201" s="17">
        <f>IF(T_5&lt;=U$182,"",IF($A201&gt;U$183,"",IF(T_5=V$182,EXP(-'Class 8'!U105*h_5)*U267,EXP(-'Class 8'!U105*h_5)*((V201+V202)/2+U267))))</f>
        <v>5.033432115212472E-4</v>
      </c>
      <c r="V201" s="17">
        <f>IF(T_5&lt;=V$182,"",IF($A201&gt;V$183,"",IF(T_5=W$182,EXP(-'Class 8'!V105*h_5)*V267,EXP(-'Class 8'!V105*h_5)*((W201+W202)/2+V267))))</f>
        <v>9.0704898360527073E-4</v>
      </c>
      <c r="W201" s="17">
        <f>IF(T_5&lt;=W$182,"",IF($A201&gt;W$183,"",IF(T_5=X$182,EXP(-'Class 8'!W105*h_5)*W267,EXP(-'Class 8'!W105*h_5)*((X201+X202)/2+W267))))</f>
        <v>1.6301174000450409E-3</v>
      </c>
      <c r="X201" s="17">
        <f>IF(T_5&lt;=X$182,"",IF($A201&gt;X$183,"",IF(T_5=Y$182,EXP(-'Class 8'!X105*h_5)*X267,EXP(-'Class 8'!X105*h_5)*((Y201+Y202)/2+X267))))</f>
        <v>2.9211608056043475E-3</v>
      </c>
      <c r="Y201" s="17">
        <f>IF(T_5&lt;=Y$182,"",IF($A201&gt;Y$183,"",IF(T_5=Z$182,EXP(-'Class 8'!Y105*h_5)*Y267,EXP(-'Class 8'!Y105*h_5)*((Z201+Z202)/2+Y267))))</f>
        <v>5.217620977998722E-3</v>
      </c>
      <c r="Z201" s="17">
        <f>IF(T_5&lt;=Z$182,"",IF($A201&gt;Z$183,"",IF(T_5=AA$182,EXP(-'Class 8'!Z105*h_5)*Z267,EXP(-'Class 8'!Z105*h_5)*((AA201+AA202)/2+Z267))))</f>
        <v>9.2847542389668039E-3</v>
      </c>
      <c r="AA201" s="17">
        <f>IF(T_5&lt;=AA$182,"",IF($A201&gt;AA$183,"",IF(T_5=AB$182,EXP(-'Class 8'!AA105*h_5)*AA267,EXP(-'Class 8'!AA105*h_5)*((AB201+AB202)/2+AA267))))</f>
        <v>1.6452318090394633E-2</v>
      </c>
      <c r="AB201" s="17">
        <f>IF(T_5&lt;=AB$182,"",IF($A201&gt;AB$183,"",IF(T_5=AC$182,EXP(-'Class 8'!AB105*h_5)*AB267,EXP(-'Class 8'!AB105*h_5)*((AC201+AC202)/2+AB267))))</f>
        <v>2.9012905487533928E-2</v>
      </c>
      <c r="AC201" s="17">
        <f>IF(T_5&lt;=AC$182,"",IF($A201&gt;AC$183,"",IF(T_5=AD$182,EXP(-'Class 8'!AC105*h_5)*AC267,EXP(-'Class 8'!AC105*h_5)*((AD201+AD202)/2+AC267))))</f>
        <v>5.0882233784965189E-2</v>
      </c>
      <c r="AD201" s="17">
        <f>IF(T_5&lt;=AD$182,"",IF($A201&gt;AD$183,"",IF(T_5=AE$182,EXP(-'Class 8'!AD105*h_5)*AD267,EXP(-'Class 8'!AD105*h_5)*((AE201+AE202)/2+AD267))))</f>
        <v>8.8677029649071676E-2</v>
      </c>
      <c r="AE201" s="17">
        <f>IF(T_5&lt;=AE$182,"",IF($A201&gt;AE$183,"",IF(T_5=AF$182,EXP(-'Class 8'!AE105*h_5)*AE267,EXP(-'Class 8'!AE105*h_5)*((AF201+AF202)/2+AE267))))</f>
        <v>0.15346631862646004</v>
      </c>
      <c r="AF201" s="17">
        <f>IF(T_5&lt;=AF$182,"",IF($A201&gt;AF$183,"",IF(T_5=AG$182,EXP(-'Class 8'!AF105*h_5)*AF267,EXP(-'Class 8'!AF105*h_5)*((AG201+AG202)/2+AF267))))</f>
        <v>0.26351942690577562</v>
      </c>
      <c r="AG201" s="17">
        <f>IF(T_5&lt;=AG$182,"",IF($A201&gt;AG$183,"",IF(T_5=AH$182,EXP(-'Class 8'!AG105*h_5)*AG267,EXP(-'Class 8'!AG105*h_5)*((AH201+AH202)/2+AG267))))</f>
        <v>0.44841075882792847</v>
      </c>
      <c r="AH201" s="17">
        <f>IF(T_5&lt;=AH$182,"",IF($A201&gt;AH$183,"",IF(T_5=AI$182,EXP(-'Class 8'!AH105*h_5)*AH267,EXP(-'Class 8'!AH105*h_5)*((AI201+AI202)/2+AH267))))</f>
        <v>0.75501048032120177</v>
      </c>
      <c r="AI201" s="17">
        <f>IF(T_5&lt;=AI$182,"",IF($A201&gt;AI$183,"",IF(T_5=AJ$182,EXP(-'Class 8'!AI105*h_5)*AI267,EXP(-'Class 8'!AI105*h_5)*((AJ201+AJ202)/2+AI267))))</f>
        <v>1.1040490071057323</v>
      </c>
      <c r="AJ201" s="17">
        <f>IF(T_5&lt;=AJ$182,"",IF($A201&gt;AJ$183,"",IF(T_5=AK$182,EXP(-'Class 8'!AJ105*h_5)*AJ267,EXP(-'Class 8'!AJ105*h_5)*((AK201+AK202)/2+AJ267))))</f>
        <v>1.3979515068936346</v>
      </c>
      <c r="AK201" s="17">
        <f>IF(T_5&lt;=AK$182,"",IF($A201&gt;AK$183,"",IF(T_5=AL$182,EXP(-'Class 8'!AK105*h_5)*AK267,EXP(-'Class 8'!AK105*h_5)*((AL201+AL202)/2+AK267))))</f>
        <v>1.579953033437856</v>
      </c>
      <c r="AL201" s="17">
        <f>IF(T_5&lt;=AL$182,"",IF($A201&gt;AL$183,"",IF(T_5=AM$182,EXP(-'Class 8'!AL105*h_5)*AL267,EXP(-'Class 8'!AL105*h_5)*((AM201+AM202)/2+AL267))))</f>
        <v>1.6110709378098311</v>
      </c>
      <c r="AM201" s="17">
        <f>IF(T_5&lt;=AM$182,"",IF($A201&gt;AM$183,"",IF(T_5=AN$182,EXP(-'Class 8'!AM105*h_5)*AM267,EXP(-'Class 8'!AM105*h_5)*((AN201+AN202)/2+AM267))))</f>
        <v>1.4724476584801549</v>
      </c>
      <c r="AN201" s="17">
        <f>IF(T_5&lt;=AN$182,"",IF($A201&gt;AN$183,"",IF(T_5=AO$182,EXP(-'Class 8'!AN105*h_5)*AN267,EXP(-'Class 8'!AN105*h_5)*((AO201+AO202)/2+AN267))))</f>
        <v>1.1560569642973961</v>
      </c>
      <c r="AO201" s="17">
        <f>IF(T_5&lt;=AO$182,"",IF($A201&gt;AO$183,"",IF(T_5=AP$182,EXP(-'Class 8'!AO105*h_5)*AO267,EXP(-'Class 8'!AO105*h_5)*((AP201+AP202)/2+AO267))))</f>
        <v>0.66477044378417116</v>
      </c>
      <c r="AP201" s="17" t="str">
        <f>IF(T_5&lt;=AP$182,"",IF($A201&gt;AP$183,"",IF(T_5=[2]Cap!AQ$11,EXP(-'Class 8'!AP105*h_5)*AP267,EXP(-'Class 8'!AP105*h_5)*(([2]Cap!AQ30+[2]Cap!AQ31)/2+AP267))))</f>
        <v/>
      </c>
    </row>
    <row r="202" spans="1:42" x14ac:dyDescent="0.2">
      <c r="A202" s="23">
        <f t="shared" si="100"/>
        <v>18</v>
      </c>
      <c r="B202" s="17" t="str">
        <f>IF(T_5&lt;=B$182,"",IF($A202&gt;B$183,"",IF(T_5=C$182,EXP(-'Class 8'!B106*h_5)*B268,EXP(-'Class 8'!B106*h_5)*((C202+C203)/2+B268))))</f>
        <v/>
      </c>
      <c r="C202" s="17" t="str">
        <f>IF(T_5&lt;=C$182,"",IF($A202&gt;C$183,"",IF(T_5=D$182,EXP(-'Class 8'!C106*h_5)*C268,EXP(-'Class 8'!C106*h_5)*((D202+D203)/2+C268))))</f>
        <v/>
      </c>
      <c r="D202" s="17" t="str">
        <f>IF(T_5&lt;=D$182,"",IF($A202&gt;D$183,"",IF(T_5=E$182,EXP(-'Class 8'!D106*h_5)*D268,EXP(-'Class 8'!D106*h_5)*((E202+E203)/2+D268))))</f>
        <v/>
      </c>
      <c r="E202" s="17" t="str">
        <f>IF(T_5&lt;=E$182,"",IF($A202&gt;E$183,"",IF(T_5=F$182,EXP(-'Class 8'!E106*h_5)*E268,EXP(-'Class 8'!E106*h_5)*((F202+F203)/2+E268))))</f>
        <v/>
      </c>
      <c r="F202" s="17" t="str">
        <f>IF(T_5&lt;=F$182,"",IF($A202&gt;F$183,"",IF(T_5=G$182,EXP(-'Class 8'!F106*h_5)*F268,EXP(-'Class 8'!F106*h_5)*((G202+G203)/2+F268))))</f>
        <v/>
      </c>
      <c r="G202" s="17" t="str">
        <f>IF(T_5&lt;=G$182,"",IF($A202&gt;G$183,"",IF(T_5=H$182,EXP(-'Class 8'!G106*h_5)*G268,EXP(-'Class 8'!G106*h_5)*((H202+H203)/2+G268))))</f>
        <v/>
      </c>
      <c r="H202" s="17" t="str">
        <f>IF(T_5&lt;=H$182,"",IF($A202&gt;H$183,"",IF(T_5=I$182,EXP(-'Class 8'!H106*h_5)*H268,EXP(-'Class 8'!H106*h_5)*((I202+I203)/2+H268))))</f>
        <v/>
      </c>
      <c r="I202" s="17" t="str">
        <f>IF(T_5&lt;=I$182,"",IF($A202&gt;I$183,"",IF(T_5=J$182,EXP(-'Class 8'!I106*h_5)*I268,EXP(-'Class 8'!I106*h_5)*((J202+J203)/2+I268))))</f>
        <v/>
      </c>
      <c r="J202" s="17" t="str">
        <f>IF(T_5&lt;=J$182,"",IF($A202&gt;J$183,"",IF(T_5=K$182,EXP(-'Class 8'!J106*h_5)*J268,EXP(-'Class 8'!J106*h_5)*((K202+K203)/2+J268))))</f>
        <v/>
      </c>
      <c r="K202" s="17" t="str">
        <f>IF(T_5&lt;=K$182,"",IF($A202&gt;K$183,"",IF(T_5=L$182,EXP(-'Class 8'!K106*h_5)*K268,EXP(-'Class 8'!K106*h_5)*((L202+L203)/2+K268))))</f>
        <v/>
      </c>
      <c r="L202" s="17" t="str">
        <f>IF(T_5&lt;=L$182,"",IF($A202&gt;L$183,"",IF(T_5=M$182,EXP(-'Class 8'!L106*h_5)*L268,EXP(-'Class 8'!L106*h_5)*((M202+M203)/2+L268))))</f>
        <v/>
      </c>
      <c r="M202" s="17" t="str">
        <f>IF(T_5&lt;=M$182,"",IF($A202&gt;M$183,"",IF(T_5=N$182,EXP(-'Class 8'!M106*h_5)*M268,EXP(-'Class 8'!M106*h_5)*((N202+N203)/2+M268))))</f>
        <v/>
      </c>
      <c r="N202" s="17" t="str">
        <f>IF(T_5&lt;=N$182,"",IF($A202&gt;N$183,"",IF(T_5=O$182,EXP(-'Class 8'!N106*h_5)*N268,EXP(-'Class 8'!N106*h_5)*((O202+O203)/2+N268))))</f>
        <v/>
      </c>
      <c r="O202" s="17" t="str">
        <f>IF(T_5&lt;=O$182,"",IF($A202&gt;O$183,"",IF(T_5=P$182,EXP(-'Class 8'!O106*h_5)*O268,EXP(-'Class 8'!O106*h_5)*((P202+P203)/2+O268))))</f>
        <v/>
      </c>
      <c r="P202" s="17" t="str">
        <f>IF(T_5&lt;=P$182,"",IF($A202&gt;P$183,"",IF(T_5=Q$182,EXP(-'Class 8'!P106*h_5)*P268,EXP(-'Class 8'!P106*h_5)*((Q202+Q203)/2+P268))))</f>
        <v/>
      </c>
      <c r="Q202" s="17" t="str">
        <f>IF(T_5&lt;=Q$182,"",IF($A202&gt;Q$183,"",IF(T_5=R$182,EXP(-'Class 8'!Q106*h_5)*Q268,EXP(-'Class 8'!Q106*h_5)*((R202+R203)/2+Q268))))</f>
        <v/>
      </c>
      <c r="R202" s="17" t="str">
        <f>IF(T_5&lt;=R$182,"",IF($A202&gt;R$183,"",IF(T_5=S$182,EXP(-'Class 8'!R106*h_5)*R268,EXP(-'Class 8'!R106*h_5)*((S202+S203)/2+R268))))</f>
        <v/>
      </c>
      <c r="S202" s="17" t="str">
        <f>IF(T_5&lt;=S$182,"",IF($A202&gt;S$183,"",IF(T_5=T$182,EXP(-'Class 8'!S106*h_5)*S268,EXP(-'Class 8'!S106*h_5)*((T202+T203)/2+S268))))</f>
        <v/>
      </c>
      <c r="T202" s="17">
        <f>IF(T_5&lt;=T$182,"",IF($A202&gt;T$183,"",IF(T_5=U$182,EXP(-'Class 8'!T106*h_5)*T268,EXP(-'Class 8'!T106*h_5)*((U202+U203)/2+T268))))</f>
        <v>2.79965413226039E-5</v>
      </c>
      <c r="U202" s="17">
        <f>IF(T_5&lt;=U$182,"",IF($A202&gt;U$183,"",IF(T_5=V$182,EXP(-'Class 8'!U106*h_5)*U268,EXP(-'Class 8'!U106*h_5)*((V202+V203)/2+U268))))</f>
        <v>5.2373659882058042E-5</v>
      </c>
      <c r="V202" s="17">
        <f>IF(T_5&lt;=V$182,"",IF($A202&gt;V$183,"",IF(T_5=W$182,EXP(-'Class 8'!V106*h_5)*V268,EXP(-'Class 8'!V106*h_5)*((W202+W203)/2+V268))))</f>
        <v>9.7872628259726023E-5</v>
      </c>
      <c r="W202" s="17">
        <f>IF(T_5&lt;=W$182,"",IF($A202&gt;W$183,"",IF(T_5=X$182,EXP(-'Class 8'!W106*h_5)*W268,EXP(-'Class 8'!W106*h_5)*((X202+X203)/2+W268))))</f>
        <v>1.8269191118806507E-4</v>
      </c>
      <c r="X202" s="17">
        <f>IF(T_5&lt;=X$182,"",IF($A202&gt;X$183,"",IF(T_5=Y$182,EXP(-'Class 8'!X106*h_5)*X268,EXP(-'Class 8'!X106*h_5)*((Y202+Y203)/2+X268))))</f>
        <v>3.4062410635637161E-4</v>
      </c>
      <c r="Y202" s="17">
        <f>IF(T_5&lt;=Y$182,"",IF($A202&gt;Y$183,"",IF(T_5=Z$182,EXP(-'Class 8'!Y106*h_5)*Y268,EXP(-'Class 8'!Y106*h_5)*((Z202+Z203)/2+Y268))))</f>
        <v>6.3420738567303964E-4</v>
      </c>
      <c r="Z202" s="17">
        <f>IF(T_5&lt;=Z$182,"",IF($A202&gt;Z$183,"",IF(T_5=AA$182,EXP(-'Class 8'!Z106*h_5)*Z268,EXP(-'Class 8'!Z106*h_5)*((AA202+AA203)/2+Z268))))</f>
        <v>1.1788733743547883E-3</v>
      </c>
      <c r="AA202" s="17">
        <f>IF(T_5&lt;=AA$182,"",IF($A202&gt;AA$183,"",IF(T_5=AB$182,EXP(-'Class 8'!AA106*h_5)*AA268,EXP(-'Class 8'!AA106*h_5)*((AB202+AB203)/2+AA268))))</f>
        <v>2.1870188919149965E-3</v>
      </c>
      <c r="AB202" s="17">
        <f>IF(T_5&lt;=AB$182,"",IF($A202&gt;AB$183,"",IF(T_5=AC$182,EXP(-'Class 8'!AB106*h_5)*AB268,EXP(-'Class 8'!AB106*h_5)*((AC202+AC203)/2+AB268))))</f>
        <v>4.0480124070099623E-3</v>
      </c>
      <c r="AC202" s="17">
        <f>IF(T_5&lt;=AC$182,"",IF($A202&gt;AC$183,"",IF(T_5=AD$182,EXP(-'Class 8'!AC106*h_5)*AC268,EXP(-'Class 8'!AC106*h_5)*((AD202+AD203)/2+AC268))))</f>
        <v>7.4724209476754845E-3</v>
      </c>
      <c r="AD202" s="17">
        <f>IF(T_5&lt;=AD$182,"",IF($A202&gt;AD$183,"",IF(T_5=AE$182,EXP(-'Class 8'!AD106*h_5)*AD268,EXP(-'Class 8'!AD106*h_5)*((AE202+AE203)/2+AD268))))</f>
        <v>1.3750354831141098E-2</v>
      </c>
      <c r="AE202" s="17">
        <f>IF(T_5&lt;=AE$182,"",IF($A202&gt;AE$183,"",IF(T_5=AF$182,EXP(-'Class 8'!AE106*h_5)*AE268,EXP(-'Class 8'!AE106*h_5)*((AF202+AF203)/2+AE268))))</f>
        <v>2.5214805735006108E-2</v>
      </c>
      <c r="AF202" s="17">
        <f>IF(T_5&lt;=AF$182,"",IF($A202&gt;AF$183,"",IF(T_5=AG$182,EXP(-'Class 8'!AF106*h_5)*AF268,EXP(-'Class 8'!AF106*h_5)*((AG202+AG203)/2+AF268))))</f>
        <v>4.6060384276590025E-2</v>
      </c>
      <c r="AG202" s="17">
        <f>IF(T_5&lt;=AG$182,"",IF($A202&gt;AG$183,"",IF(T_5=AH$182,EXP(-'Class 8'!AG106*h_5)*AG268,EXP(-'Class 8'!AG106*h_5)*((AH202+AH203)/2+AG268))))</f>
        <v>8.3759681322670573E-2</v>
      </c>
      <c r="AH202" s="17">
        <f>IF(T_5&lt;=AH$182,"",IF($A202&gt;AH$183,"",IF(T_5=AI$182,EXP(-'Class 8'!AH106*h_5)*AH268,EXP(-'Class 8'!AH106*h_5)*((AI202+AI203)/2+AH268))))</f>
        <v>0.15150079175799333</v>
      </c>
      <c r="AI202" s="17">
        <f>IF(T_5&lt;=AI$182,"",IF($A202&gt;AI$183,"",IF(T_5=AJ$182,EXP(-'Class 8'!AI106*h_5)*AI268,EXP(-'Class 8'!AI106*h_5)*((AJ202+AJ203)/2+AI268))))</f>
        <v>0.27229275074873638</v>
      </c>
      <c r="AJ202" s="17">
        <f>IF(T_5&lt;=AJ$182,"",IF($A202&gt;AJ$183,"",IF(T_5=AK$182,EXP(-'Class 8'!AJ106*h_5)*AJ268,EXP(-'Class 8'!AJ106*h_5)*((AK202+AK203)/2+AJ268))))</f>
        <v>0.48566456291959481</v>
      </c>
      <c r="AK202" s="17">
        <f>IF(T_5&lt;=AK$182,"",IF($A202&gt;AK$183,"",IF(T_5=AL$182,EXP(-'Class 8'!AK106*h_5)*AK268,EXP(-'Class 8'!AK106*h_5)*((AL202+AL203)/2+AK268))))</f>
        <v>0.70982997874765763</v>
      </c>
      <c r="AL202" s="17">
        <f>IF(T_5&lt;=AL$182,"",IF($A202&gt;AL$183,"",IF(T_5=AM$182,EXP(-'Class 8'!AL106*h_5)*AL268,EXP(-'Class 8'!AL106*h_5)*((AM202+AM203)/2+AL268))))</f>
        <v>0.8646473091661725</v>
      </c>
      <c r="AM202" s="17">
        <f>IF(T_5&lt;=AM$182,"",IF($A202&gt;AM$183,"",IF(T_5=AN$182,EXP(-'Class 8'!AM106*h_5)*AM268,EXP(-'Class 8'!AM106*h_5)*((AN202+AN203)/2+AM268))))</f>
        <v>0.89874109127258006</v>
      </c>
      <c r="AN202" s="17">
        <f>IF(T_5&lt;=AN$182,"",IF($A202&gt;AN$183,"",IF(T_5=AO$182,EXP(-'Class 8'!AN106*h_5)*AN268,EXP(-'Class 8'!AN106*h_5)*((AO202+AO203)/2+AN268))))</f>
        <v>0.77059516794102134</v>
      </c>
      <c r="AO202" s="17">
        <f>IF(T_5&lt;=AO$182,"",IF($A202&gt;AO$183,"",IF(T_5=AP$182,EXP(-'Class 8'!AO106*h_5)*AO268,EXP(-'Class 8'!AO106*h_5)*((AP202+AP203)/2+AO268))))</f>
        <v>0.4701955271496045</v>
      </c>
      <c r="AP202" s="17" t="str">
        <f>IF(T_5&lt;=AP$182,"",IF($A202&gt;AP$183,"",IF(T_5=[2]Cap!AQ$11,EXP(-'Class 8'!AP106*h_5)*AP268,EXP(-'Class 8'!AP106*h_5)*(([2]Cap!AQ31+[2]Cap!AQ32)/2+AP268))))</f>
        <v/>
      </c>
    </row>
    <row r="203" spans="1:42" x14ac:dyDescent="0.2">
      <c r="A203" s="23">
        <f t="shared" si="100"/>
        <v>19</v>
      </c>
      <c r="B203" s="17" t="str">
        <f>IF(T_5&lt;=B$182,"",IF($A203&gt;B$183,"",IF(T_5=C$182,EXP(-'Class 8'!B107*h_5)*B269,EXP(-'Class 8'!B107*h_5)*((C203+C204)/2+B269))))</f>
        <v/>
      </c>
      <c r="C203" s="17" t="str">
        <f>IF(T_5&lt;=C$182,"",IF($A203&gt;C$183,"",IF(T_5=D$182,EXP(-'Class 8'!C107*h_5)*C269,EXP(-'Class 8'!C107*h_5)*((D203+D204)/2+C269))))</f>
        <v/>
      </c>
      <c r="D203" s="17" t="str">
        <f>IF(T_5&lt;=D$182,"",IF($A203&gt;D$183,"",IF(T_5=E$182,EXP(-'Class 8'!D107*h_5)*D269,EXP(-'Class 8'!D107*h_5)*((E203+E204)/2+D269))))</f>
        <v/>
      </c>
      <c r="E203" s="17" t="str">
        <f>IF(T_5&lt;=E$182,"",IF($A203&gt;E$183,"",IF(T_5=F$182,EXP(-'Class 8'!E107*h_5)*E269,EXP(-'Class 8'!E107*h_5)*((F203+F204)/2+E269))))</f>
        <v/>
      </c>
      <c r="F203" s="17" t="str">
        <f>IF(T_5&lt;=F$182,"",IF($A203&gt;F$183,"",IF(T_5=G$182,EXP(-'Class 8'!F107*h_5)*F269,EXP(-'Class 8'!F107*h_5)*((G203+G204)/2+F269))))</f>
        <v/>
      </c>
      <c r="G203" s="17" t="str">
        <f>IF(T_5&lt;=G$182,"",IF($A203&gt;G$183,"",IF(T_5=H$182,EXP(-'Class 8'!G107*h_5)*G269,EXP(-'Class 8'!G107*h_5)*((H203+H204)/2+G269))))</f>
        <v/>
      </c>
      <c r="H203" s="17" t="str">
        <f>IF(T_5&lt;=H$182,"",IF($A203&gt;H$183,"",IF(T_5=I$182,EXP(-'Class 8'!H107*h_5)*H269,EXP(-'Class 8'!H107*h_5)*((I203+I204)/2+H269))))</f>
        <v/>
      </c>
      <c r="I203" s="17" t="str">
        <f>IF(T_5&lt;=I$182,"",IF($A203&gt;I$183,"",IF(T_5=J$182,EXP(-'Class 8'!I107*h_5)*I269,EXP(-'Class 8'!I107*h_5)*((J203+J204)/2+I269))))</f>
        <v/>
      </c>
      <c r="J203" s="17" t="str">
        <f>IF(T_5&lt;=J$182,"",IF($A203&gt;J$183,"",IF(T_5=K$182,EXP(-'Class 8'!J107*h_5)*J269,EXP(-'Class 8'!J107*h_5)*((K203+K204)/2+J269))))</f>
        <v/>
      </c>
      <c r="K203" s="17" t="str">
        <f>IF(T_5&lt;=K$182,"",IF($A203&gt;K$183,"",IF(T_5=L$182,EXP(-'Class 8'!K107*h_5)*K269,EXP(-'Class 8'!K107*h_5)*((L203+L204)/2+K269))))</f>
        <v/>
      </c>
      <c r="L203" s="17" t="str">
        <f>IF(T_5&lt;=L$182,"",IF($A203&gt;L$183,"",IF(T_5=M$182,EXP(-'Class 8'!L107*h_5)*L269,EXP(-'Class 8'!L107*h_5)*((M203+M204)/2+L269))))</f>
        <v/>
      </c>
      <c r="M203" s="17" t="str">
        <f>IF(T_5&lt;=M$182,"",IF($A203&gt;M$183,"",IF(T_5=N$182,EXP(-'Class 8'!M107*h_5)*M269,EXP(-'Class 8'!M107*h_5)*((N203+N204)/2+M269))))</f>
        <v/>
      </c>
      <c r="N203" s="17" t="str">
        <f>IF(T_5&lt;=N$182,"",IF($A203&gt;N$183,"",IF(T_5=O$182,EXP(-'Class 8'!N107*h_5)*N269,EXP(-'Class 8'!N107*h_5)*((O203+O204)/2+N269))))</f>
        <v/>
      </c>
      <c r="O203" s="17" t="str">
        <f>IF(T_5&lt;=O$182,"",IF($A203&gt;O$183,"",IF(T_5=P$182,EXP(-'Class 8'!O107*h_5)*O269,EXP(-'Class 8'!O107*h_5)*((P203+P204)/2+O269))))</f>
        <v/>
      </c>
      <c r="P203" s="17" t="str">
        <f>IF(T_5&lt;=P$182,"",IF($A203&gt;P$183,"",IF(T_5=Q$182,EXP(-'Class 8'!P107*h_5)*P269,EXP(-'Class 8'!P107*h_5)*((Q203+Q204)/2+P269))))</f>
        <v/>
      </c>
      <c r="Q203" s="17" t="str">
        <f>IF(T_5&lt;=Q$182,"",IF($A203&gt;Q$183,"",IF(T_5=R$182,EXP(-'Class 8'!Q107*h_5)*Q269,EXP(-'Class 8'!Q107*h_5)*((R203+R204)/2+Q269))))</f>
        <v/>
      </c>
      <c r="R203" s="17" t="str">
        <f>IF(T_5&lt;=R$182,"",IF($A203&gt;R$183,"",IF(T_5=S$182,EXP(-'Class 8'!R107*h_5)*R269,EXP(-'Class 8'!R107*h_5)*((S203+S204)/2+R269))))</f>
        <v/>
      </c>
      <c r="S203" s="17" t="str">
        <f>IF(T_5&lt;=S$182,"",IF($A203&gt;S$183,"",IF(T_5=T$182,EXP(-'Class 8'!S107*h_5)*S269,EXP(-'Class 8'!S107*h_5)*((T203+T204)/2+S269))))</f>
        <v/>
      </c>
      <c r="T203" s="17" t="str">
        <f>IF(T_5&lt;=T$182,"",IF($A203&gt;T$183,"",IF(T_5=U$182,EXP(-'Class 8'!T107*h_5)*T269,EXP(-'Class 8'!T107*h_5)*((U203+U204)/2+T269))))</f>
        <v/>
      </c>
      <c r="U203" s="17">
        <f>IF(T_5&lt;=U$182,"",IF($A203&gt;U$183,"",IF(T_5=V$182,EXP(-'Class 8'!U107*h_5)*U269,EXP(-'Class 8'!U107*h_5)*((V203+V204)/2+U269))))</f>
        <v>3.3583182957758793E-6</v>
      </c>
      <c r="V203" s="17">
        <f>IF(T_5&lt;=V$182,"",IF($A203&gt;V$183,"",IF(T_5=W$182,EXP(-'Class 8'!V107*h_5)*V269,EXP(-'Class 8'!V107*h_5)*((W203+W204)/2+V269))))</f>
        <v>6.4866442371993612E-6</v>
      </c>
      <c r="W203" s="17">
        <f>IF(T_5&lt;=W$182,"",IF($A203&gt;W$183,"",IF(T_5=X$182,EXP(-'Class 8'!W107*h_5)*W269,EXP(-'Class 8'!W107*h_5)*((X203+X204)/2+W269))))</f>
        <v>1.2531897812279331E-5</v>
      </c>
      <c r="X203" s="17">
        <f>IF(T_5&lt;=X$182,"",IF($A203&gt;X$183,"",IF(T_5=Y$182,EXP(-'Class 8'!X107*h_5)*X269,EXP(-'Class 8'!X107*h_5)*((Y203+Y204)/2+X269))))</f>
        <v>2.4218797967035359E-5</v>
      </c>
      <c r="Y203" s="17">
        <f>IF(T_5&lt;=Y$182,"",IF($A203&gt;Y$183,"",IF(T_5=Z$182,EXP(-'Class 8'!Y107*h_5)*Y269,EXP(-'Class 8'!Y107*h_5)*((Z203+Z204)/2+Y269))))</f>
        <v>4.6815401568575326E-5</v>
      </c>
      <c r="Z203" s="17">
        <f>IF(T_5&lt;=Z$182,"",IF($A203&gt;Z$183,"",IF(T_5=AA$182,EXP(-'Class 8'!Z107*h_5)*Z269,EXP(-'Class 8'!Z107*h_5)*((AA203+AA204)/2+Z269))))</f>
        <v>9.0505282406362958E-5</v>
      </c>
      <c r="AA203" s="17">
        <f>IF(T_5&lt;=AA$182,"",IF($A203&gt;AA$183,"",IF(T_5=AB$182,EXP(-'Class 8'!AA107*h_5)*AA269,EXP(-'Class 8'!AA107*h_5)*((AB203+AB204)/2+AA269))))</f>
        <v>1.7496730384671482E-4</v>
      </c>
      <c r="AB203" s="17">
        <f>IF(T_5&lt;=AB$182,"",IF($A203&gt;AB$183,"",IF(T_5=AC$182,EXP(-'Class 8'!AB107*h_5)*AB269,EXP(-'Class 8'!AB107*h_5)*((AC203+AC204)/2+AB269))))</f>
        <v>3.3820842143815206E-4</v>
      </c>
      <c r="AC203" s="17">
        <f>IF(T_5&lt;=AC$182,"",IF($A203&gt;AC$183,"",IF(T_5=AD$182,EXP(-'Class 8'!AC107*h_5)*AC269,EXP(-'Class 8'!AC107*h_5)*((AD203+AD204)/2+AC269))))</f>
        <v>6.5356869291314634E-4</v>
      </c>
      <c r="AD203" s="17">
        <f>IF(T_5&lt;=AD$182,"",IF($A203&gt;AD$183,"",IF(T_5=AE$182,EXP(-'Class 8'!AD107*h_5)*AD269,EXP(-'Class 8'!AD107*h_5)*((AE203+AE204)/2+AD269))))</f>
        <v>1.262434557898634E-3</v>
      </c>
      <c r="AE203" s="17">
        <f>IF(T_5&lt;=AE$182,"",IF($A203&gt;AE$183,"",IF(T_5=AF$182,EXP(-'Class 8'!AE107*h_5)*AE269,EXP(-'Class 8'!AE107*h_5)*((AF203+AF204)/2+AE269))))</f>
        <v>2.4375155009860221E-3</v>
      </c>
      <c r="AF203" s="17">
        <f>IF(T_5&lt;=AF$182,"",IF($A203&gt;AF$183,"",IF(T_5=AG$182,EXP(-'Class 8'!AF107*h_5)*AF269,EXP(-'Class 8'!AF107*h_5)*((AG203+AG204)/2+AF269))))</f>
        <v>4.7047256656774748E-3</v>
      </c>
      <c r="AG203" s="17">
        <f>IF(T_5&lt;=AG$182,"",IF($A203&gt;AG$183,"",IF(T_5=AH$182,EXP(-'Class 8'!AG107*h_5)*AG269,EXP(-'Class 8'!AG107*h_5)*((AH203+AH204)/2+AG269))))</f>
        <v>9.0761896078244558E-3</v>
      </c>
      <c r="AH203" s="17">
        <f>IF(T_5&lt;=AH$182,"",IF($A203&gt;AH$183,"",IF(T_5=AI$182,EXP(-'Class 8'!AH107*h_5)*AH269,EXP(-'Class 8'!AH107*h_5)*((AI203+AI204)/2+AH269))))</f>
        <v>1.7497513602209001E-2</v>
      </c>
      <c r="AI203" s="17">
        <f>IF(T_5&lt;=AI$182,"",IF($A203&gt;AI$183,"",IF(T_5=AJ$182,EXP(-'Class 8'!AI107*h_5)*AI269,EXP(-'Class 8'!AI107*h_5)*((AJ203+AJ204)/2+AI269))))</f>
        <v>3.3703951915494315E-2</v>
      </c>
      <c r="AJ203" s="17">
        <f>IF(T_5&lt;=AJ$182,"",IF($A203&gt;AJ$183,"",IF(T_5=AK$182,EXP(-'Class 8'!AJ107*h_5)*AJ269,EXP(-'Class 8'!AJ107*h_5)*((AK203+AK204)/2+AJ269))))</f>
        <v>6.4851145180890399E-2</v>
      </c>
      <c r="AK203" s="17">
        <f>IF(T_5&lt;=AK$182,"",IF($A203&gt;AK$183,"",IF(T_5=AL$182,EXP(-'Class 8'!AK107*h_5)*AK269,EXP(-'Class 8'!AK107*h_5)*((AL203+AL204)/2+AK269))))</f>
        <v>0.12461729349284455</v>
      </c>
      <c r="AL203" s="17">
        <f>IF(T_5&lt;=AL$182,"",IF($A203&gt;AL$183,"",IF(T_5=AM$182,EXP(-'Class 8'!AL107*h_5)*AL269,EXP(-'Class 8'!AL107*h_5)*((AM203+AM204)/2+AL269))))</f>
        <v>0.23908289004530997</v>
      </c>
      <c r="AM203" s="17">
        <f>IF(T_5&lt;=AM$182,"",IF($A203&gt;AM$183,"",IF(T_5=AN$182,EXP(-'Class 8'!AM107*h_5)*AM269,EXP(-'Class 8'!AM107*h_5)*((AN203+AN204)/2+AM269))))</f>
        <v>0.34995377445949694</v>
      </c>
      <c r="AN203" s="17">
        <f>IF(T_5&lt;=AN$182,"",IF($A203&gt;AN$183,"",IF(T_5=AO$182,EXP(-'Class 8'!AN107*h_5)*AN269,EXP(-'Class 8'!AN107*h_5)*((AO203+AO204)/2+AN269))))</f>
        <v>0.38362602721432359</v>
      </c>
      <c r="AO203" s="17">
        <f>IF(T_5&lt;=AO$182,"",IF($A203&gt;AO$183,"",IF(T_5=AP$182,EXP(-'Class 8'!AO107*h_5)*AO269,EXP(-'Class 8'!AO107*h_5)*((AP203+AP204)/2+AO269))))</f>
        <v>0.27523948290952566</v>
      </c>
      <c r="AP203" s="17" t="str">
        <f>IF(T_5&lt;=AP$182,"",IF($A203&gt;AP$183,"",IF(T_5=[2]Cap!AQ$11,EXP(-'Class 8'!AP107*h_5)*AP269,EXP(-'Class 8'!AP107*h_5)*(([2]Cap!AQ32+[2]Cap!AQ33)/2+AP269))))</f>
        <v/>
      </c>
    </row>
    <row r="204" spans="1:42" x14ac:dyDescent="0.2">
      <c r="A204" s="23">
        <f t="shared" si="100"/>
        <v>20</v>
      </c>
      <c r="B204" s="17" t="str">
        <f>IF(T_5&lt;=B$182,"",IF($A204&gt;B$183,"",IF(T_5=C$182,EXP(-'Class 8'!B108*h_5)*B270,EXP(-'Class 8'!B108*h_5)*((C204+C205)/2+B270))))</f>
        <v/>
      </c>
      <c r="C204" s="17" t="str">
        <f>IF(T_5&lt;=C$182,"",IF($A204&gt;C$183,"",IF(T_5=D$182,EXP(-'Class 8'!C108*h_5)*C270,EXP(-'Class 8'!C108*h_5)*((D204+D205)/2+C270))))</f>
        <v/>
      </c>
      <c r="D204" s="17" t="str">
        <f>IF(T_5&lt;=D$182,"",IF($A204&gt;D$183,"",IF(T_5=E$182,EXP(-'Class 8'!D108*h_5)*D270,EXP(-'Class 8'!D108*h_5)*((E204+E205)/2+D270))))</f>
        <v/>
      </c>
      <c r="E204" s="17" t="str">
        <f>IF(T_5&lt;=E$182,"",IF($A204&gt;E$183,"",IF(T_5=F$182,EXP(-'Class 8'!E108*h_5)*E270,EXP(-'Class 8'!E108*h_5)*((F204+F205)/2+E270))))</f>
        <v/>
      </c>
      <c r="F204" s="17" t="str">
        <f>IF(T_5&lt;=F$182,"",IF($A204&gt;F$183,"",IF(T_5=G$182,EXP(-'Class 8'!F108*h_5)*F270,EXP(-'Class 8'!F108*h_5)*((G204+G205)/2+F270))))</f>
        <v/>
      </c>
      <c r="G204" s="17" t="str">
        <f>IF(T_5&lt;=G$182,"",IF($A204&gt;G$183,"",IF(T_5=H$182,EXP(-'Class 8'!G108*h_5)*G270,EXP(-'Class 8'!G108*h_5)*((H204+H205)/2+G270))))</f>
        <v/>
      </c>
      <c r="H204" s="17" t="str">
        <f>IF(T_5&lt;=H$182,"",IF($A204&gt;H$183,"",IF(T_5=I$182,EXP(-'Class 8'!H108*h_5)*H270,EXP(-'Class 8'!H108*h_5)*((I204+I205)/2+H270))))</f>
        <v/>
      </c>
      <c r="I204" s="17" t="str">
        <f>IF(T_5&lt;=I$182,"",IF($A204&gt;I$183,"",IF(T_5=J$182,EXP(-'Class 8'!I108*h_5)*I270,EXP(-'Class 8'!I108*h_5)*((J204+J205)/2+I270))))</f>
        <v/>
      </c>
      <c r="J204" s="17" t="str">
        <f>IF(T_5&lt;=J$182,"",IF($A204&gt;J$183,"",IF(T_5=K$182,EXP(-'Class 8'!J108*h_5)*J270,EXP(-'Class 8'!J108*h_5)*((K204+K205)/2+J270))))</f>
        <v/>
      </c>
      <c r="K204" s="17" t="str">
        <f>IF(T_5&lt;=K$182,"",IF($A204&gt;K$183,"",IF(T_5=L$182,EXP(-'Class 8'!K108*h_5)*K270,EXP(-'Class 8'!K108*h_5)*((L204+L205)/2+K270))))</f>
        <v/>
      </c>
      <c r="L204" s="17" t="str">
        <f>IF(T_5&lt;=L$182,"",IF($A204&gt;L$183,"",IF(T_5=M$182,EXP(-'Class 8'!L108*h_5)*L270,EXP(-'Class 8'!L108*h_5)*((M204+M205)/2+L270))))</f>
        <v/>
      </c>
      <c r="M204" s="17" t="str">
        <f>IF(T_5&lt;=M$182,"",IF($A204&gt;M$183,"",IF(T_5=N$182,EXP(-'Class 8'!M108*h_5)*M270,EXP(-'Class 8'!M108*h_5)*((N204+N205)/2+M270))))</f>
        <v/>
      </c>
      <c r="N204" s="17" t="str">
        <f>IF(T_5&lt;=N$182,"",IF($A204&gt;N$183,"",IF(T_5=O$182,EXP(-'Class 8'!N108*h_5)*N270,EXP(-'Class 8'!N108*h_5)*((O204+O205)/2+N270))))</f>
        <v/>
      </c>
      <c r="O204" s="17" t="str">
        <f>IF(T_5&lt;=O$182,"",IF($A204&gt;O$183,"",IF(T_5=P$182,EXP(-'Class 8'!O108*h_5)*O270,EXP(-'Class 8'!O108*h_5)*((P204+P205)/2+O270))))</f>
        <v/>
      </c>
      <c r="P204" s="17" t="str">
        <f>IF(T_5&lt;=P$182,"",IF($A204&gt;P$183,"",IF(T_5=Q$182,EXP(-'Class 8'!P108*h_5)*P270,EXP(-'Class 8'!P108*h_5)*((Q204+Q205)/2+P270))))</f>
        <v/>
      </c>
      <c r="Q204" s="17" t="str">
        <f>IF(T_5&lt;=Q$182,"",IF($A204&gt;Q$183,"",IF(T_5=R$182,EXP(-'Class 8'!Q108*h_5)*Q270,EXP(-'Class 8'!Q108*h_5)*((R204+R205)/2+Q270))))</f>
        <v/>
      </c>
      <c r="R204" s="17" t="str">
        <f>IF(T_5&lt;=R$182,"",IF($A204&gt;R$183,"",IF(T_5=S$182,EXP(-'Class 8'!R108*h_5)*R270,EXP(-'Class 8'!R108*h_5)*((S204+S205)/2+R270))))</f>
        <v/>
      </c>
      <c r="S204" s="17" t="str">
        <f>IF(T_5&lt;=S$182,"",IF($A204&gt;S$183,"",IF(T_5=T$182,EXP(-'Class 8'!S108*h_5)*S270,EXP(-'Class 8'!S108*h_5)*((T204+T205)/2+S270))))</f>
        <v/>
      </c>
      <c r="T204" s="17" t="str">
        <f>IF(T_5&lt;=T$182,"",IF($A204&gt;T$183,"",IF(T_5=U$182,EXP(-'Class 8'!T108*h_5)*T270,EXP(-'Class 8'!T108*h_5)*((U204+U205)/2+T270))))</f>
        <v/>
      </c>
      <c r="U204" s="17" t="str">
        <f>IF(T_5&lt;=U$182,"",IF($A204&gt;U$183,"",IF(T_5=V$182,EXP(-'Class 8'!U108*h_5)*U270,EXP(-'Class 8'!U108*h_5)*((V204+V205)/2+U270))))</f>
        <v/>
      </c>
      <c r="V204" s="17">
        <f>IF(T_5&lt;=V$182,"",IF($A204&gt;V$183,"",IF(T_5=W$182,EXP(-'Class 8'!V108*h_5)*V270,EXP(-'Class 8'!V108*h_5)*((W204+W205)/2+V270))))</f>
        <v>1.9202789431588679E-7</v>
      </c>
      <c r="W204" s="17">
        <f>IF(T_5&lt;=W$182,"",IF($A204&gt;W$183,"",IF(T_5=X$182,EXP(-'Class 8'!W108*h_5)*W270,EXP(-'Class 8'!W108*h_5)*((X204+X205)/2+W270))))</f>
        <v>3.8153655007604031E-7</v>
      </c>
      <c r="X204" s="17">
        <f>IF(T_5&lt;=X$182,"",IF($A204&gt;X$183,"",IF(T_5=Y$182,EXP(-'Class 8'!X108*h_5)*X270,EXP(-'Class 8'!X108*h_5)*((Y204+Y205)/2+X270))))</f>
        <v>7.5896724144266008E-7</v>
      </c>
      <c r="Y204" s="17">
        <f>IF(T_5&lt;=Y$182,"",IF($A204&gt;Y$183,"",IF(T_5=Z$182,EXP(-'Class 8'!Y108*h_5)*Y270,EXP(-'Class 8'!Y108*h_5)*((Z204+Z205)/2+Y270))))</f>
        <v>1.5115050152253619E-6</v>
      </c>
      <c r="Z204" s="17">
        <f>IF(T_5&lt;=Z$182,"",IF($A204&gt;Z$183,"",IF(T_5=AA$182,EXP(-'Class 8'!Z108*h_5)*Z270,EXP(-'Class 8'!Z108*h_5)*((AA204+AA205)/2+Z270))))</f>
        <v>3.0134902227939997E-6</v>
      </c>
      <c r="AA204" s="17">
        <f>IF(T_5&lt;=AA$182,"",IF($A204&gt;AA$183,"",IF(T_5=AB$182,EXP(-'Class 8'!AA108*h_5)*AA270,EXP(-'Class 8'!AA108*h_5)*((AB204+AB205)/2+AA270))))</f>
        <v>6.0142334334237668E-6</v>
      </c>
      <c r="AB204" s="17">
        <f>IF(T_5&lt;=AB$182,"",IF($A204&gt;AB$183,"",IF(T_5=AC$182,EXP(-'Class 8'!AB108*h_5)*AB270,EXP(-'Class 8'!AB108*h_5)*((AC204+AC205)/2+AB270))))</f>
        <v>1.2014855072272449E-5</v>
      </c>
      <c r="AC204" s="17">
        <f>IF(T_5&lt;=AC$182,"",IF($A204&gt;AC$183,"",IF(T_5=AD$182,EXP(-'Class 8'!AC108*h_5)*AC270,EXP(-'Class 8'!AC108*h_5)*((AD204+AD205)/2+AC270))))</f>
        <v>2.4024439469221616E-5</v>
      </c>
      <c r="AD204" s="17">
        <f>IF(T_5&lt;=AD$182,"",IF($A204&gt;AD$183,"",IF(T_5=AE$182,EXP(-'Class 8'!AD108*h_5)*AD270,EXP(-'Class 8'!AD108*h_5)*((AE204+AE205)/2+AD270))))</f>
        <v>4.8078800502727903E-5</v>
      </c>
      <c r="AE204" s="17">
        <f>IF(T_5&lt;=AE$182,"",IF($A204&gt;AE$183,"",IF(T_5=AF$182,EXP(-'Class 8'!AE108*h_5)*AE270,EXP(-'Class 8'!AE108*h_5)*((AF204+AF205)/2+AE270))))</f>
        <v>9.6310050333614953E-5</v>
      </c>
      <c r="AF204" s="17">
        <f>IF(T_5&lt;=AF$182,"",IF($A204&gt;AF$183,"",IF(T_5=AG$182,EXP(-'Class 8'!AF108*h_5)*AF270,EXP(-'Class 8'!AF108*h_5)*((AG204+AG205)/2+AF270))))</f>
        <v>1.9314417375232765E-4</v>
      </c>
      <c r="AG204" s="17">
        <f>IF(T_5&lt;=AG$182,"",IF($A204&gt;AG$183,"",IF(T_5=AH$182,EXP(-'Class 8'!AG108*h_5)*AG270,EXP(-'Class 8'!AG108*h_5)*((AH204+AH205)/2+AG270))))</f>
        <v>3.8776639480972268E-4</v>
      </c>
      <c r="AH204" s="17">
        <f>IF(T_5&lt;=AH$182,"",IF($A204&gt;AH$183,"",IF(T_5=AI$182,EXP(-'Class 8'!AH108*h_5)*AH270,EXP(-'Class 8'!AH108*h_5)*((AI204+AI205)/2+AH270))))</f>
        <v>7.793235496516797E-4</v>
      </c>
      <c r="AI204" s="17">
        <f>IF(T_5&lt;=AI$182,"",IF($A204&gt;AI$183,"",IF(T_5=AJ$182,EXP(-'Class 8'!AI108*h_5)*AI270,EXP(-'Class 8'!AI108*h_5)*((AJ204+AJ205)/2+AI270))))</f>
        <v>1.5679057103413928E-3</v>
      </c>
      <c r="AJ204" s="17">
        <f>IF(T_5&lt;=AJ$182,"",IF($A204&gt;AJ$183,"",IF(T_5=AK$182,EXP(-'Class 8'!AJ108*h_5)*AJ270,EXP(-'Class 8'!AJ108*h_5)*((AK204+AK205)/2+AJ270))))</f>
        <v>3.1575764595590606E-3</v>
      </c>
      <c r="AK204" s="17">
        <f>IF(T_5&lt;=AK$182,"",IF($A204&gt;AK$183,"",IF(T_5=AL$182,EXP(-'Class 8'!AK108*h_5)*AK270,EXP(-'Class 8'!AK108*h_5)*((AL204+AL205)/2+AK270))))</f>
        <v>6.3650085895597007E-3</v>
      </c>
      <c r="AL204" s="17">
        <f>IF(T_5&lt;=AL$182,"",IF($A204&gt;AL$183,"",IF(T_5=AM$182,EXP(-'Class 8'!AL108*h_5)*AL270,EXP(-'Class 8'!AL108*h_5)*((AM204+AM205)/2+AL270))))</f>
        <v>1.2842287911701281E-2</v>
      </c>
      <c r="AM204" s="17">
        <f>IF(T_5&lt;=AM$182,"",IF($A204&gt;AM$183,"",IF(T_5=AN$182,EXP(-'Class 8'!AM108*h_5)*AM270,EXP(-'Class 8'!AM108*h_5)*((AN204+AN205)/2+AM270))))</f>
        <v>2.5932856549004429E-2</v>
      </c>
      <c r="AN204" s="17">
        <f>IF(T_5&lt;=AN$182,"",IF($A204&gt;AN$183,"",IF(T_5=AO$182,EXP(-'Class 8'!AN108*h_5)*AN270,EXP(-'Class 8'!AN108*h_5)*((AO204+AO205)/2+AN270))))</f>
        <v>5.240971574955762E-2</v>
      </c>
      <c r="AO204" s="17">
        <f>IF(T_5&lt;=AO$182,"",IF($A204&gt;AO$183,"",IF(T_5=AP$182,EXP(-'Class 8'!AO108*h_5)*AO270,EXP(-'Class 8'!AO108*h_5)*((AP204+AP205)/2+AO270))))</f>
        <v>7.9901564522420893E-2</v>
      </c>
      <c r="AP204" s="17" t="str">
        <f>IF(T_5&lt;=AP$182,"",IF($A204&gt;AP$183,"",IF(T_5=[2]Cap!AQ$11,EXP(-'Class 8'!AP108*h_5)*AP270,EXP(-'Class 8'!AP108*h_5)*(([2]Cap!AQ33+[2]Cap!AQ34)/2+AP270))))</f>
        <v/>
      </c>
    </row>
    <row r="205" spans="1:42" x14ac:dyDescent="0.2">
      <c r="A205" s="23">
        <f t="shared" si="100"/>
        <v>21</v>
      </c>
      <c r="B205" s="17" t="str">
        <f>IF(T_5&lt;=B$182,"",IF($A205&gt;B$183,"",IF(T_5=C$182,EXP(-'Class 8'!B109*h_5)*B271,EXP(-'Class 8'!B109*h_5)*((C205+C206)/2+B271))))</f>
        <v/>
      </c>
      <c r="C205" s="17" t="str">
        <f>IF(T_5&lt;=C$182,"",IF($A205&gt;C$183,"",IF(T_5=D$182,EXP(-'Class 8'!C109*h_5)*C271,EXP(-'Class 8'!C109*h_5)*((D205+D206)/2+C271))))</f>
        <v/>
      </c>
      <c r="D205" s="17" t="str">
        <f>IF(T_5&lt;=D$182,"",IF($A205&gt;D$183,"",IF(T_5=E$182,EXP(-'Class 8'!D109*h_5)*D271,EXP(-'Class 8'!D109*h_5)*((E205+E206)/2+D271))))</f>
        <v/>
      </c>
      <c r="E205" s="17" t="str">
        <f>IF(T_5&lt;=E$182,"",IF($A205&gt;E$183,"",IF(T_5=F$182,EXP(-'Class 8'!E109*h_5)*E271,EXP(-'Class 8'!E109*h_5)*((F205+F206)/2+E271))))</f>
        <v/>
      </c>
      <c r="F205" s="17" t="str">
        <f>IF(T_5&lt;=F$182,"",IF($A205&gt;F$183,"",IF(T_5=G$182,EXP(-'Class 8'!F109*h_5)*F271,EXP(-'Class 8'!F109*h_5)*((G205+G206)/2+F271))))</f>
        <v/>
      </c>
      <c r="G205" s="17" t="str">
        <f>IF(T_5&lt;=G$182,"",IF($A205&gt;G$183,"",IF(T_5=H$182,EXP(-'Class 8'!G109*h_5)*G271,EXP(-'Class 8'!G109*h_5)*((H205+H206)/2+G271))))</f>
        <v/>
      </c>
      <c r="H205" s="17" t="str">
        <f>IF(T_5&lt;=H$182,"",IF($A205&gt;H$183,"",IF(T_5=I$182,EXP(-'Class 8'!H109*h_5)*H271,EXP(-'Class 8'!H109*h_5)*((I205+I206)/2+H271))))</f>
        <v/>
      </c>
      <c r="I205" s="17" t="str">
        <f>IF(T_5&lt;=I$182,"",IF($A205&gt;I$183,"",IF(T_5=J$182,EXP(-'Class 8'!I109*h_5)*I271,EXP(-'Class 8'!I109*h_5)*((J205+J206)/2+I271))))</f>
        <v/>
      </c>
      <c r="J205" s="17" t="str">
        <f>IF(T_5&lt;=J$182,"",IF($A205&gt;J$183,"",IF(T_5=K$182,EXP(-'Class 8'!J109*h_5)*J271,EXP(-'Class 8'!J109*h_5)*((K205+K206)/2+J271))))</f>
        <v/>
      </c>
      <c r="K205" s="17" t="str">
        <f>IF(T_5&lt;=K$182,"",IF($A205&gt;K$183,"",IF(T_5=L$182,EXP(-'Class 8'!K109*h_5)*K271,EXP(-'Class 8'!K109*h_5)*((L205+L206)/2+K271))))</f>
        <v/>
      </c>
      <c r="L205" s="17" t="str">
        <f>IF(T_5&lt;=L$182,"",IF($A205&gt;L$183,"",IF(T_5=M$182,EXP(-'Class 8'!L109*h_5)*L271,EXP(-'Class 8'!L109*h_5)*((M205+M206)/2+L271))))</f>
        <v/>
      </c>
      <c r="M205" s="17" t="str">
        <f>IF(T_5&lt;=M$182,"",IF($A205&gt;M$183,"",IF(T_5=N$182,EXP(-'Class 8'!M109*h_5)*M271,EXP(-'Class 8'!M109*h_5)*((N205+N206)/2+M271))))</f>
        <v/>
      </c>
      <c r="N205" s="17" t="str">
        <f>IF(T_5&lt;=N$182,"",IF($A205&gt;N$183,"",IF(T_5=O$182,EXP(-'Class 8'!N109*h_5)*N271,EXP(-'Class 8'!N109*h_5)*((O205+O206)/2+N271))))</f>
        <v/>
      </c>
      <c r="O205" s="17" t="str">
        <f>IF(T_5&lt;=O$182,"",IF($A205&gt;O$183,"",IF(T_5=P$182,EXP(-'Class 8'!O109*h_5)*O271,EXP(-'Class 8'!O109*h_5)*((P205+P206)/2+O271))))</f>
        <v/>
      </c>
      <c r="P205" s="17" t="str">
        <f>IF(T_5&lt;=P$182,"",IF($A205&gt;P$183,"",IF(T_5=Q$182,EXP(-'Class 8'!P109*h_5)*P271,EXP(-'Class 8'!P109*h_5)*((Q205+Q206)/2+P271))))</f>
        <v/>
      </c>
      <c r="Q205" s="17" t="str">
        <f>IF(T_5&lt;=Q$182,"",IF($A205&gt;Q$183,"",IF(T_5=R$182,EXP(-'Class 8'!Q109*h_5)*Q271,EXP(-'Class 8'!Q109*h_5)*((R205+R206)/2+Q271))))</f>
        <v/>
      </c>
      <c r="R205" s="17" t="str">
        <f>IF(T_5&lt;=R$182,"",IF($A205&gt;R$183,"",IF(T_5=S$182,EXP(-'Class 8'!R109*h_5)*R271,EXP(-'Class 8'!R109*h_5)*((S205+S206)/2+R271))))</f>
        <v/>
      </c>
      <c r="S205" s="17" t="str">
        <f>IF(T_5&lt;=S$182,"",IF($A205&gt;S$183,"",IF(T_5=T$182,EXP(-'Class 8'!S109*h_5)*S271,EXP(-'Class 8'!S109*h_5)*((T205+T206)/2+S271))))</f>
        <v/>
      </c>
      <c r="T205" s="17" t="str">
        <f>IF(T_5&lt;=T$182,"",IF($A205&gt;T$183,"",IF(T_5=U$182,EXP(-'Class 8'!T109*h_5)*T271,EXP(-'Class 8'!T109*h_5)*((U205+U206)/2+T271))))</f>
        <v/>
      </c>
      <c r="U205" s="17" t="str">
        <f>IF(T_5&lt;=U$182,"",IF($A205&gt;U$183,"",IF(T_5=V$182,EXP(-'Class 8'!U109*h_5)*U271,EXP(-'Class 8'!U109*h_5)*((V205+V206)/2+U271))))</f>
        <v/>
      </c>
      <c r="V205" s="17" t="str">
        <f>IF(T_5&lt;=V$182,"",IF($A205&gt;V$183,"",IF(T_5=W$182,EXP(-'Class 8'!V109*h_5)*V271,EXP(-'Class 8'!V109*h_5)*((W205+W206)/2+V271))))</f>
        <v/>
      </c>
      <c r="W205" s="17">
        <f>IF(T_5&lt;=W$182,"",IF($A205&gt;W$183,"",IF(T_5=X$182,EXP(-'Class 8'!W109*h_5)*W271,EXP(-'Class 8'!W109*h_5)*((X205+X206)/2+W271))))</f>
        <v>0</v>
      </c>
      <c r="X205" s="17">
        <f>IF(T_5&lt;=X$182,"",IF($A205&gt;X$183,"",IF(T_5=Y$182,EXP(-'Class 8'!X109*h_5)*X271,EXP(-'Class 8'!X109*h_5)*((Y205+Y206)/2+X271))))</f>
        <v>0</v>
      </c>
      <c r="Y205" s="17">
        <f>IF(T_5&lt;=Y$182,"",IF($A205&gt;Y$183,"",IF(T_5=Z$182,EXP(-'Class 8'!Y109*h_5)*Y271,EXP(-'Class 8'!Y109*h_5)*((Z205+Z206)/2+Y271))))</f>
        <v>0</v>
      </c>
      <c r="Z205" s="17">
        <f>IF(T_5&lt;=Z$182,"",IF($A205&gt;Z$183,"",IF(T_5=AA$182,EXP(-'Class 8'!Z109*h_5)*Z271,EXP(-'Class 8'!Z109*h_5)*((AA205+AA206)/2+Z271))))</f>
        <v>0</v>
      </c>
      <c r="AA205" s="17">
        <f>IF(T_5&lt;=AA$182,"",IF($A205&gt;AA$183,"",IF(T_5=AB$182,EXP(-'Class 8'!AA109*h_5)*AA271,EXP(-'Class 8'!AA109*h_5)*((AB205+AB206)/2+AA271))))</f>
        <v>0</v>
      </c>
      <c r="AB205" s="17">
        <f>IF(T_5&lt;=AB$182,"",IF($A205&gt;AB$183,"",IF(T_5=AC$182,EXP(-'Class 8'!AB109*h_5)*AB271,EXP(-'Class 8'!AB109*h_5)*((AC205+AC206)/2+AB271))))</f>
        <v>0</v>
      </c>
      <c r="AC205" s="17">
        <f>IF(T_5&lt;=AC$182,"",IF($A205&gt;AC$183,"",IF(T_5=AD$182,EXP(-'Class 8'!AC109*h_5)*AC271,EXP(-'Class 8'!AC109*h_5)*((AD205+AD206)/2+AC271))))</f>
        <v>0</v>
      </c>
      <c r="AD205" s="17">
        <f>IF(T_5&lt;=AD$182,"",IF($A205&gt;AD$183,"",IF(T_5=AE$182,EXP(-'Class 8'!AD109*h_5)*AD271,EXP(-'Class 8'!AD109*h_5)*((AE205+AE206)/2+AD271))))</f>
        <v>0</v>
      </c>
      <c r="AE205" s="17">
        <f>IF(T_5&lt;=AE$182,"",IF($A205&gt;AE$183,"",IF(T_5=AF$182,EXP(-'Class 8'!AE109*h_5)*AE271,EXP(-'Class 8'!AE109*h_5)*((AF205+AF206)/2+AE271))))</f>
        <v>0</v>
      </c>
      <c r="AF205" s="17">
        <f>IF(T_5&lt;=AF$182,"",IF($A205&gt;AF$183,"",IF(T_5=AG$182,EXP(-'Class 8'!AF109*h_5)*AF271,EXP(-'Class 8'!AF109*h_5)*((AG205+AG206)/2+AF271))))</f>
        <v>0</v>
      </c>
      <c r="AG205" s="17">
        <f>IF(T_5&lt;=AG$182,"",IF($A205&gt;AG$183,"",IF(T_5=AH$182,EXP(-'Class 8'!AG109*h_5)*AG271,EXP(-'Class 8'!AG109*h_5)*((AH205+AH206)/2+AG271))))</f>
        <v>0</v>
      </c>
      <c r="AH205" s="17">
        <f>IF(T_5&lt;=AH$182,"",IF($A205&gt;AH$183,"",IF(T_5=AI$182,EXP(-'Class 8'!AH109*h_5)*AH271,EXP(-'Class 8'!AH109*h_5)*((AI205+AI206)/2+AH271))))</f>
        <v>0</v>
      </c>
      <c r="AI205" s="17">
        <f>IF(T_5&lt;=AI$182,"",IF($A205&gt;AI$183,"",IF(T_5=AJ$182,EXP(-'Class 8'!AI109*h_5)*AI271,EXP(-'Class 8'!AI109*h_5)*((AJ205+AJ206)/2+AI271))))</f>
        <v>0</v>
      </c>
      <c r="AJ205" s="17">
        <f>IF(T_5&lt;=AJ$182,"",IF($A205&gt;AJ$183,"",IF(T_5=AK$182,EXP(-'Class 8'!AJ109*h_5)*AJ271,EXP(-'Class 8'!AJ109*h_5)*((AK205+AK206)/2+AJ271))))</f>
        <v>0</v>
      </c>
      <c r="AK205" s="17">
        <f>IF(T_5&lt;=AK$182,"",IF($A205&gt;AK$183,"",IF(T_5=AL$182,EXP(-'Class 8'!AK109*h_5)*AK271,EXP(-'Class 8'!AK109*h_5)*((AL205+AL206)/2+AK271))))</f>
        <v>0</v>
      </c>
      <c r="AL205" s="17">
        <f>IF(T_5&lt;=AL$182,"",IF($A205&gt;AL$183,"",IF(T_5=AM$182,EXP(-'Class 8'!AL109*h_5)*AL271,EXP(-'Class 8'!AL109*h_5)*((AM205+AM206)/2+AL271))))</f>
        <v>0</v>
      </c>
      <c r="AM205" s="17">
        <f>IF(T_5&lt;=AM$182,"",IF($A205&gt;AM$183,"",IF(T_5=AN$182,EXP(-'Class 8'!AM109*h_5)*AM271,EXP(-'Class 8'!AM109*h_5)*((AN205+AN206)/2+AM271))))</f>
        <v>0</v>
      </c>
      <c r="AN205" s="17">
        <f>IF(T_5&lt;=AN$182,"",IF($A205&gt;AN$183,"",IF(T_5=AO$182,EXP(-'Class 8'!AN109*h_5)*AN271,EXP(-'Class 8'!AN109*h_5)*((AO205+AO206)/2+AN271))))</f>
        <v>0</v>
      </c>
      <c r="AO205" s="17">
        <f>IF(T_5&lt;=AO$182,"",IF($A205&gt;AO$183,"",IF(T_5=AP$182,EXP(-'Class 8'!AO109*h_5)*AO271,EXP(-'Class 8'!AO109*h_5)*((AP205+AP206)/2+AO271))))</f>
        <v>0</v>
      </c>
      <c r="AP205" s="17" t="str">
        <f>IF(T_5&lt;=AP$182,"",IF($A205&gt;AP$183,"",IF(T_5=[2]Cap!AQ$11,EXP(-'Class 8'!AP109*h_5)*AP271,EXP(-'Class 8'!AP109*h_5)*(([2]Cap!AQ34+[2]Cap!AQ35)/2+AP271))))</f>
        <v/>
      </c>
    </row>
    <row r="206" spans="1:42" x14ac:dyDescent="0.2">
      <c r="A206" s="23">
        <f t="shared" si="100"/>
        <v>22</v>
      </c>
      <c r="B206" s="17" t="str">
        <f>IF(T_5&lt;=B$182,"",IF($A206&gt;B$183,"",IF(T_5=C$182,EXP(-'Class 8'!B110*h_5)*B272,EXP(-'Class 8'!B110*h_5)*((C206+C207)/2+B272))))</f>
        <v/>
      </c>
      <c r="C206" s="17" t="str">
        <f>IF(T_5&lt;=C$182,"",IF($A206&gt;C$183,"",IF(T_5=D$182,EXP(-'Class 8'!C110*h_5)*C272,EXP(-'Class 8'!C110*h_5)*((D206+D207)/2+C272))))</f>
        <v/>
      </c>
      <c r="D206" s="17" t="str">
        <f>IF(T_5&lt;=D$182,"",IF($A206&gt;D$183,"",IF(T_5=E$182,EXP(-'Class 8'!D110*h_5)*D272,EXP(-'Class 8'!D110*h_5)*((E206+E207)/2+D272))))</f>
        <v/>
      </c>
      <c r="E206" s="17" t="str">
        <f>IF(T_5&lt;=E$182,"",IF($A206&gt;E$183,"",IF(T_5=F$182,EXP(-'Class 8'!E110*h_5)*E272,EXP(-'Class 8'!E110*h_5)*((F206+F207)/2+E272))))</f>
        <v/>
      </c>
      <c r="F206" s="17" t="str">
        <f>IF(T_5&lt;=F$182,"",IF($A206&gt;F$183,"",IF(T_5=G$182,EXP(-'Class 8'!F110*h_5)*F272,EXP(-'Class 8'!F110*h_5)*((G206+G207)/2+F272))))</f>
        <v/>
      </c>
      <c r="G206" s="17" t="str">
        <f>IF(T_5&lt;=G$182,"",IF($A206&gt;G$183,"",IF(T_5=H$182,EXP(-'Class 8'!G110*h_5)*G272,EXP(-'Class 8'!G110*h_5)*((H206+H207)/2+G272))))</f>
        <v/>
      </c>
      <c r="H206" s="17" t="str">
        <f>IF(T_5&lt;=H$182,"",IF($A206&gt;H$183,"",IF(T_5=I$182,EXP(-'Class 8'!H110*h_5)*H272,EXP(-'Class 8'!H110*h_5)*((I206+I207)/2+H272))))</f>
        <v/>
      </c>
      <c r="I206" s="17" t="str">
        <f>IF(T_5&lt;=I$182,"",IF($A206&gt;I$183,"",IF(T_5=J$182,EXP(-'Class 8'!I110*h_5)*I272,EXP(-'Class 8'!I110*h_5)*((J206+J207)/2+I272))))</f>
        <v/>
      </c>
      <c r="J206" s="17" t="str">
        <f>IF(T_5&lt;=J$182,"",IF($A206&gt;J$183,"",IF(T_5=K$182,EXP(-'Class 8'!J110*h_5)*J272,EXP(-'Class 8'!J110*h_5)*((K206+K207)/2+J272))))</f>
        <v/>
      </c>
      <c r="K206" s="17" t="str">
        <f>IF(T_5&lt;=K$182,"",IF($A206&gt;K$183,"",IF(T_5=L$182,EXP(-'Class 8'!K110*h_5)*K272,EXP(-'Class 8'!K110*h_5)*((L206+L207)/2+K272))))</f>
        <v/>
      </c>
      <c r="L206" s="17" t="str">
        <f>IF(T_5&lt;=L$182,"",IF($A206&gt;L$183,"",IF(T_5=M$182,EXP(-'Class 8'!L110*h_5)*L272,EXP(-'Class 8'!L110*h_5)*((M206+M207)/2+L272))))</f>
        <v/>
      </c>
      <c r="M206" s="17" t="str">
        <f>IF(T_5&lt;=M$182,"",IF($A206&gt;M$183,"",IF(T_5=N$182,EXP(-'Class 8'!M110*h_5)*M272,EXP(-'Class 8'!M110*h_5)*((N206+N207)/2+M272))))</f>
        <v/>
      </c>
      <c r="N206" s="17" t="str">
        <f>IF(T_5&lt;=N$182,"",IF($A206&gt;N$183,"",IF(T_5=O$182,EXP(-'Class 8'!N110*h_5)*N272,EXP(-'Class 8'!N110*h_5)*((O206+O207)/2+N272))))</f>
        <v/>
      </c>
      <c r="O206" s="17" t="str">
        <f>IF(T_5&lt;=O$182,"",IF($A206&gt;O$183,"",IF(T_5=P$182,EXP(-'Class 8'!O110*h_5)*O272,EXP(-'Class 8'!O110*h_5)*((P206+P207)/2+O272))))</f>
        <v/>
      </c>
      <c r="P206" s="17" t="str">
        <f>IF(T_5&lt;=P$182,"",IF($A206&gt;P$183,"",IF(T_5=Q$182,EXP(-'Class 8'!P110*h_5)*P272,EXP(-'Class 8'!P110*h_5)*((Q206+Q207)/2+P272))))</f>
        <v/>
      </c>
      <c r="Q206" s="17" t="str">
        <f>IF(T_5&lt;=Q$182,"",IF($A206&gt;Q$183,"",IF(T_5=R$182,EXP(-'Class 8'!Q110*h_5)*Q272,EXP(-'Class 8'!Q110*h_5)*((R206+R207)/2+Q272))))</f>
        <v/>
      </c>
      <c r="R206" s="17" t="str">
        <f>IF(T_5&lt;=R$182,"",IF($A206&gt;R$183,"",IF(T_5=S$182,EXP(-'Class 8'!R110*h_5)*R272,EXP(-'Class 8'!R110*h_5)*((S206+S207)/2+R272))))</f>
        <v/>
      </c>
      <c r="S206" s="17" t="str">
        <f>IF(T_5&lt;=S$182,"",IF($A206&gt;S$183,"",IF(T_5=T$182,EXP(-'Class 8'!S110*h_5)*S272,EXP(-'Class 8'!S110*h_5)*((T206+T207)/2+S272))))</f>
        <v/>
      </c>
      <c r="T206" s="17" t="str">
        <f>IF(T_5&lt;=T$182,"",IF($A206&gt;T$183,"",IF(T_5=U$182,EXP(-'Class 8'!T110*h_5)*T272,EXP(-'Class 8'!T110*h_5)*((U206+U207)/2+T272))))</f>
        <v/>
      </c>
      <c r="U206" s="17" t="str">
        <f>IF(T_5&lt;=U$182,"",IF($A206&gt;U$183,"",IF(T_5=V$182,EXP(-'Class 8'!U110*h_5)*U272,EXP(-'Class 8'!U110*h_5)*((V206+V207)/2+U272))))</f>
        <v/>
      </c>
      <c r="V206" s="17" t="str">
        <f>IF(T_5&lt;=V$182,"",IF($A206&gt;V$183,"",IF(T_5=W$182,EXP(-'Class 8'!V110*h_5)*V272,EXP(-'Class 8'!V110*h_5)*((W206+W207)/2+V272))))</f>
        <v/>
      </c>
      <c r="W206" s="17" t="str">
        <f>IF(T_5&lt;=W$182,"",IF($A206&gt;W$183,"",IF(T_5=X$182,EXP(-'Class 8'!W110*h_5)*W272,EXP(-'Class 8'!W110*h_5)*((X206+X207)/2+W272))))</f>
        <v/>
      </c>
      <c r="X206" s="17">
        <f>IF(T_5&lt;=X$182,"",IF($A206&gt;X$183,"",IF(T_5=Y$182,EXP(-'Class 8'!X110*h_5)*X272,EXP(-'Class 8'!X110*h_5)*((Y206+Y207)/2+X272))))</f>
        <v>0</v>
      </c>
      <c r="Y206" s="17">
        <f>IF(T_5&lt;=Y$182,"",IF($A206&gt;Y$183,"",IF(T_5=Z$182,EXP(-'Class 8'!Y110*h_5)*Y272,EXP(-'Class 8'!Y110*h_5)*((Z206+Z207)/2+Y272))))</f>
        <v>0</v>
      </c>
      <c r="Z206" s="17">
        <f>IF(T_5&lt;=Z$182,"",IF($A206&gt;Z$183,"",IF(T_5=AA$182,EXP(-'Class 8'!Z110*h_5)*Z272,EXP(-'Class 8'!Z110*h_5)*((AA206+AA207)/2+Z272))))</f>
        <v>0</v>
      </c>
      <c r="AA206" s="17">
        <f>IF(T_5&lt;=AA$182,"",IF($A206&gt;AA$183,"",IF(T_5=AB$182,EXP(-'Class 8'!AA110*h_5)*AA272,EXP(-'Class 8'!AA110*h_5)*((AB206+AB207)/2+AA272))))</f>
        <v>0</v>
      </c>
      <c r="AB206" s="17">
        <f>IF(T_5&lt;=AB$182,"",IF($A206&gt;AB$183,"",IF(T_5=AC$182,EXP(-'Class 8'!AB110*h_5)*AB272,EXP(-'Class 8'!AB110*h_5)*((AC206+AC207)/2+AB272))))</f>
        <v>0</v>
      </c>
      <c r="AC206" s="17">
        <f>IF(T_5&lt;=AC$182,"",IF($A206&gt;AC$183,"",IF(T_5=AD$182,EXP(-'Class 8'!AC110*h_5)*AC272,EXP(-'Class 8'!AC110*h_5)*((AD206+AD207)/2+AC272))))</f>
        <v>0</v>
      </c>
      <c r="AD206" s="17">
        <f>IF(T_5&lt;=AD$182,"",IF($A206&gt;AD$183,"",IF(T_5=AE$182,EXP(-'Class 8'!AD110*h_5)*AD272,EXP(-'Class 8'!AD110*h_5)*((AE206+AE207)/2+AD272))))</f>
        <v>0</v>
      </c>
      <c r="AE206" s="17">
        <f>IF(T_5&lt;=AE$182,"",IF($A206&gt;AE$183,"",IF(T_5=AF$182,EXP(-'Class 8'!AE110*h_5)*AE272,EXP(-'Class 8'!AE110*h_5)*((AF206+AF207)/2+AE272))))</f>
        <v>0</v>
      </c>
      <c r="AF206" s="17">
        <f>IF(T_5&lt;=AF$182,"",IF($A206&gt;AF$183,"",IF(T_5=AG$182,EXP(-'Class 8'!AF110*h_5)*AF272,EXP(-'Class 8'!AF110*h_5)*((AG206+AG207)/2+AF272))))</f>
        <v>0</v>
      </c>
      <c r="AG206" s="17">
        <f>IF(T_5&lt;=AG$182,"",IF($A206&gt;AG$183,"",IF(T_5=AH$182,EXP(-'Class 8'!AG110*h_5)*AG272,EXP(-'Class 8'!AG110*h_5)*((AH206+AH207)/2+AG272))))</f>
        <v>0</v>
      </c>
      <c r="AH206" s="17">
        <f>IF(T_5&lt;=AH$182,"",IF($A206&gt;AH$183,"",IF(T_5=AI$182,EXP(-'Class 8'!AH110*h_5)*AH272,EXP(-'Class 8'!AH110*h_5)*((AI206+AI207)/2+AH272))))</f>
        <v>0</v>
      </c>
      <c r="AI206" s="17">
        <f>IF(T_5&lt;=AI$182,"",IF($A206&gt;AI$183,"",IF(T_5=AJ$182,EXP(-'Class 8'!AI110*h_5)*AI272,EXP(-'Class 8'!AI110*h_5)*((AJ206+AJ207)/2+AI272))))</f>
        <v>0</v>
      </c>
      <c r="AJ206" s="17">
        <f>IF(T_5&lt;=AJ$182,"",IF($A206&gt;AJ$183,"",IF(T_5=AK$182,EXP(-'Class 8'!AJ110*h_5)*AJ272,EXP(-'Class 8'!AJ110*h_5)*((AK206+AK207)/2+AJ272))))</f>
        <v>0</v>
      </c>
      <c r="AK206" s="17">
        <f>IF(T_5&lt;=AK$182,"",IF($A206&gt;AK$183,"",IF(T_5=AL$182,EXP(-'Class 8'!AK110*h_5)*AK272,EXP(-'Class 8'!AK110*h_5)*((AL206+AL207)/2+AK272))))</f>
        <v>0</v>
      </c>
      <c r="AL206" s="17">
        <f>IF(T_5&lt;=AL$182,"",IF($A206&gt;AL$183,"",IF(T_5=AM$182,EXP(-'Class 8'!AL110*h_5)*AL272,EXP(-'Class 8'!AL110*h_5)*((AM206+AM207)/2+AL272))))</f>
        <v>0</v>
      </c>
      <c r="AM206" s="17">
        <f>IF(T_5&lt;=AM$182,"",IF($A206&gt;AM$183,"",IF(T_5=AN$182,EXP(-'Class 8'!AM110*h_5)*AM272,EXP(-'Class 8'!AM110*h_5)*((AN206+AN207)/2+AM272))))</f>
        <v>0</v>
      </c>
      <c r="AN206" s="17">
        <f>IF(T_5&lt;=AN$182,"",IF($A206&gt;AN$183,"",IF(T_5=AO$182,EXP(-'Class 8'!AN110*h_5)*AN272,EXP(-'Class 8'!AN110*h_5)*((AO206+AO207)/2+AN272))))</f>
        <v>0</v>
      </c>
      <c r="AO206" s="17">
        <f>IF(T_5&lt;=AO$182,"",IF($A206&gt;AO$183,"",IF(T_5=AP$182,EXP(-'Class 8'!AO110*h_5)*AO272,EXP(-'Class 8'!AO110*h_5)*((AP206+AP207)/2+AO272))))</f>
        <v>0</v>
      </c>
      <c r="AP206" s="17" t="str">
        <f>IF(T_5&lt;=AP$182,"",IF($A206&gt;AP$183,"",IF(T_5=[2]Cap!AQ$11,EXP(-'Class 8'!AP110*h_5)*AP272,EXP(-'Class 8'!AP110*h_5)*(([2]Cap!AQ35+[2]Cap!AQ36)/2+AP272))))</f>
        <v/>
      </c>
    </row>
    <row r="207" spans="1:42" x14ac:dyDescent="0.2">
      <c r="A207" s="23">
        <f t="shared" si="100"/>
        <v>23</v>
      </c>
      <c r="B207" s="17" t="str">
        <f>IF(T_5&lt;=B$182,"",IF($A207&gt;B$183,"",IF(T_5=C$182,EXP(-'Class 8'!B111*h_5)*B273,EXP(-'Class 8'!B111*h_5)*((C207+C208)/2+B273))))</f>
        <v/>
      </c>
      <c r="C207" s="17" t="str">
        <f>IF(T_5&lt;=C$182,"",IF($A207&gt;C$183,"",IF(T_5=D$182,EXP(-'Class 8'!C111*h_5)*C273,EXP(-'Class 8'!C111*h_5)*((D207+D208)/2+C273))))</f>
        <v/>
      </c>
      <c r="D207" s="17" t="str">
        <f>IF(T_5&lt;=D$182,"",IF($A207&gt;D$183,"",IF(T_5=E$182,EXP(-'Class 8'!D111*h_5)*D273,EXP(-'Class 8'!D111*h_5)*((E207+E208)/2+D273))))</f>
        <v/>
      </c>
      <c r="E207" s="17" t="str">
        <f>IF(T_5&lt;=E$182,"",IF($A207&gt;E$183,"",IF(T_5=F$182,EXP(-'Class 8'!E111*h_5)*E273,EXP(-'Class 8'!E111*h_5)*((F207+F208)/2+E273))))</f>
        <v/>
      </c>
      <c r="F207" s="17" t="str">
        <f>IF(T_5&lt;=F$182,"",IF($A207&gt;F$183,"",IF(T_5=G$182,EXP(-'Class 8'!F111*h_5)*F273,EXP(-'Class 8'!F111*h_5)*((G207+G208)/2+F273))))</f>
        <v/>
      </c>
      <c r="G207" s="17" t="str">
        <f>IF(T_5&lt;=G$182,"",IF($A207&gt;G$183,"",IF(T_5=H$182,EXP(-'Class 8'!G111*h_5)*G273,EXP(-'Class 8'!G111*h_5)*((H207+H208)/2+G273))))</f>
        <v/>
      </c>
      <c r="H207" s="17" t="str">
        <f>IF(T_5&lt;=H$182,"",IF($A207&gt;H$183,"",IF(T_5=I$182,EXP(-'Class 8'!H111*h_5)*H273,EXP(-'Class 8'!H111*h_5)*((I207+I208)/2+H273))))</f>
        <v/>
      </c>
      <c r="I207" s="17" t="str">
        <f>IF(T_5&lt;=I$182,"",IF($A207&gt;I$183,"",IF(T_5=J$182,EXP(-'Class 8'!I111*h_5)*I273,EXP(-'Class 8'!I111*h_5)*((J207+J208)/2+I273))))</f>
        <v/>
      </c>
      <c r="J207" s="17" t="str">
        <f>IF(T_5&lt;=J$182,"",IF($A207&gt;J$183,"",IF(T_5=K$182,EXP(-'Class 8'!J111*h_5)*J273,EXP(-'Class 8'!J111*h_5)*((K207+K208)/2+J273))))</f>
        <v/>
      </c>
      <c r="K207" s="17" t="str">
        <f>IF(T_5&lt;=K$182,"",IF($A207&gt;K$183,"",IF(T_5=L$182,EXP(-'Class 8'!K111*h_5)*K273,EXP(-'Class 8'!K111*h_5)*((L207+L208)/2+K273))))</f>
        <v/>
      </c>
      <c r="L207" s="17" t="str">
        <f>IF(T_5&lt;=L$182,"",IF($A207&gt;L$183,"",IF(T_5=M$182,EXP(-'Class 8'!L111*h_5)*L273,EXP(-'Class 8'!L111*h_5)*((M207+M208)/2+L273))))</f>
        <v/>
      </c>
      <c r="M207" s="17" t="str">
        <f>IF(T_5&lt;=M$182,"",IF($A207&gt;M$183,"",IF(T_5=N$182,EXP(-'Class 8'!M111*h_5)*M273,EXP(-'Class 8'!M111*h_5)*((N207+N208)/2+M273))))</f>
        <v/>
      </c>
      <c r="N207" s="17" t="str">
        <f>IF(T_5&lt;=N$182,"",IF($A207&gt;N$183,"",IF(T_5=O$182,EXP(-'Class 8'!N111*h_5)*N273,EXP(-'Class 8'!N111*h_5)*((O207+O208)/2+N273))))</f>
        <v/>
      </c>
      <c r="O207" s="17" t="str">
        <f>IF(T_5&lt;=O$182,"",IF($A207&gt;O$183,"",IF(T_5=P$182,EXP(-'Class 8'!O111*h_5)*O273,EXP(-'Class 8'!O111*h_5)*((P207+P208)/2+O273))))</f>
        <v/>
      </c>
      <c r="P207" s="17" t="str">
        <f>IF(T_5&lt;=P$182,"",IF($A207&gt;P$183,"",IF(T_5=Q$182,EXP(-'Class 8'!P111*h_5)*P273,EXP(-'Class 8'!P111*h_5)*((Q207+Q208)/2+P273))))</f>
        <v/>
      </c>
      <c r="Q207" s="17" t="str">
        <f>IF(T_5&lt;=Q$182,"",IF($A207&gt;Q$183,"",IF(T_5=R$182,EXP(-'Class 8'!Q111*h_5)*Q273,EXP(-'Class 8'!Q111*h_5)*((R207+R208)/2+Q273))))</f>
        <v/>
      </c>
      <c r="R207" s="17" t="str">
        <f>IF(T_5&lt;=R$182,"",IF($A207&gt;R$183,"",IF(T_5=S$182,EXP(-'Class 8'!R111*h_5)*R273,EXP(-'Class 8'!R111*h_5)*((S207+S208)/2+R273))))</f>
        <v/>
      </c>
      <c r="S207" s="17" t="str">
        <f>IF(T_5&lt;=S$182,"",IF($A207&gt;S$183,"",IF(T_5=T$182,EXP(-'Class 8'!S111*h_5)*S273,EXP(-'Class 8'!S111*h_5)*((T207+T208)/2+S273))))</f>
        <v/>
      </c>
      <c r="T207" s="17" t="str">
        <f>IF(T_5&lt;=T$182,"",IF($A207&gt;T$183,"",IF(T_5=U$182,EXP(-'Class 8'!T111*h_5)*T273,EXP(-'Class 8'!T111*h_5)*((U207+U208)/2+T273))))</f>
        <v/>
      </c>
      <c r="U207" s="17" t="str">
        <f>IF(T_5&lt;=U$182,"",IF($A207&gt;U$183,"",IF(T_5=V$182,EXP(-'Class 8'!U111*h_5)*U273,EXP(-'Class 8'!U111*h_5)*((V207+V208)/2+U273))))</f>
        <v/>
      </c>
      <c r="V207" s="17" t="str">
        <f>IF(T_5&lt;=V$182,"",IF($A207&gt;V$183,"",IF(T_5=W$182,EXP(-'Class 8'!V111*h_5)*V273,EXP(-'Class 8'!V111*h_5)*((W207+W208)/2+V273))))</f>
        <v/>
      </c>
      <c r="W207" s="17" t="str">
        <f>IF(T_5&lt;=W$182,"",IF($A207&gt;W$183,"",IF(T_5=X$182,EXP(-'Class 8'!W111*h_5)*W273,EXP(-'Class 8'!W111*h_5)*((X207+X208)/2+W273))))</f>
        <v/>
      </c>
      <c r="X207" s="17" t="str">
        <f>IF(T_5&lt;=X$182,"",IF($A207&gt;X$183,"",IF(T_5=Y$182,EXP(-'Class 8'!X111*h_5)*X273,EXP(-'Class 8'!X111*h_5)*((Y207+Y208)/2+X273))))</f>
        <v/>
      </c>
      <c r="Y207" s="17">
        <f>IF(T_5&lt;=Y$182,"",IF($A207&gt;Y$183,"",IF(T_5=Z$182,EXP(-'Class 8'!Y111*h_5)*Y273,EXP(-'Class 8'!Y111*h_5)*((Z207+Z208)/2+Y273))))</f>
        <v>0</v>
      </c>
      <c r="Z207" s="17">
        <f>IF(T_5&lt;=Z$182,"",IF($A207&gt;Z$183,"",IF(T_5=AA$182,EXP(-'Class 8'!Z111*h_5)*Z273,EXP(-'Class 8'!Z111*h_5)*((AA207+AA208)/2+Z273))))</f>
        <v>0</v>
      </c>
      <c r="AA207" s="17">
        <f>IF(T_5&lt;=AA$182,"",IF($A207&gt;AA$183,"",IF(T_5=AB$182,EXP(-'Class 8'!AA111*h_5)*AA273,EXP(-'Class 8'!AA111*h_5)*((AB207+AB208)/2+AA273))))</f>
        <v>0</v>
      </c>
      <c r="AB207" s="17">
        <f>IF(T_5&lt;=AB$182,"",IF($A207&gt;AB$183,"",IF(T_5=AC$182,EXP(-'Class 8'!AB111*h_5)*AB273,EXP(-'Class 8'!AB111*h_5)*((AC207+AC208)/2+AB273))))</f>
        <v>0</v>
      </c>
      <c r="AC207" s="17">
        <f>IF(T_5&lt;=AC$182,"",IF($A207&gt;AC$183,"",IF(T_5=AD$182,EXP(-'Class 8'!AC111*h_5)*AC273,EXP(-'Class 8'!AC111*h_5)*((AD207+AD208)/2+AC273))))</f>
        <v>0</v>
      </c>
      <c r="AD207" s="17">
        <f>IF(T_5&lt;=AD$182,"",IF($A207&gt;AD$183,"",IF(T_5=AE$182,EXP(-'Class 8'!AD111*h_5)*AD273,EXP(-'Class 8'!AD111*h_5)*((AE207+AE208)/2+AD273))))</f>
        <v>0</v>
      </c>
      <c r="AE207" s="17">
        <f>IF(T_5&lt;=AE$182,"",IF($A207&gt;AE$183,"",IF(T_5=AF$182,EXP(-'Class 8'!AE111*h_5)*AE273,EXP(-'Class 8'!AE111*h_5)*((AF207+AF208)/2+AE273))))</f>
        <v>0</v>
      </c>
      <c r="AF207" s="17">
        <f>IF(T_5&lt;=AF$182,"",IF($A207&gt;AF$183,"",IF(T_5=AG$182,EXP(-'Class 8'!AF111*h_5)*AF273,EXP(-'Class 8'!AF111*h_5)*((AG207+AG208)/2+AF273))))</f>
        <v>0</v>
      </c>
      <c r="AG207" s="17">
        <f>IF(T_5&lt;=AG$182,"",IF($A207&gt;AG$183,"",IF(T_5=AH$182,EXP(-'Class 8'!AG111*h_5)*AG273,EXP(-'Class 8'!AG111*h_5)*((AH207+AH208)/2+AG273))))</f>
        <v>0</v>
      </c>
      <c r="AH207" s="17">
        <f>IF(T_5&lt;=AH$182,"",IF($A207&gt;AH$183,"",IF(T_5=AI$182,EXP(-'Class 8'!AH111*h_5)*AH273,EXP(-'Class 8'!AH111*h_5)*((AI207+AI208)/2+AH273))))</f>
        <v>0</v>
      </c>
      <c r="AI207" s="17">
        <f>IF(T_5&lt;=AI$182,"",IF($A207&gt;AI$183,"",IF(T_5=AJ$182,EXP(-'Class 8'!AI111*h_5)*AI273,EXP(-'Class 8'!AI111*h_5)*((AJ207+AJ208)/2+AI273))))</f>
        <v>0</v>
      </c>
      <c r="AJ207" s="17">
        <f>IF(T_5&lt;=AJ$182,"",IF($A207&gt;AJ$183,"",IF(T_5=AK$182,EXP(-'Class 8'!AJ111*h_5)*AJ273,EXP(-'Class 8'!AJ111*h_5)*((AK207+AK208)/2+AJ273))))</f>
        <v>0</v>
      </c>
      <c r="AK207" s="17">
        <f>IF(T_5&lt;=AK$182,"",IF($A207&gt;AK$183,"",IF(T_5=AL$182,EXP(-'Class 8'!AK111*h_5)*AK273,EXP(-'Class 8'!AK111*h_5)*((AL207+AL208)/2+AK273))))</f>
        <v>0</v>
      </c>
      <c r="AL207" s="17">
        <f>IF(T_5&lt;=AL$182,"",IF($A207&gt;AL$183,"",IF(T_5=AM$182,EXP(-'Class 8'!AL111*h_5)*AL273,EXP(-'Class 8'!AL111*h_5)*((AM207+AM208)/2+AL273))))</f>
        <v>0</v>
      </c>
      <c r="AM207" s="17">
        <f>IF(T_5&lt;=AM$182,"",IF($A207&gt;AM$183,"",IF(T_5=AN$182,EXP(-'Class 8'!AM111*h_5)*AM273,EXP(-'Class 8'!AM111*h_5)*((AN207+AN208)/2+AM273))))</f>
        <v>0</v>
      </c>
      <c r="AN207" s="17">
        <f>IF(T_5&lt;=AN$182,"",IF($A207&gt;AN$183,"",IF(T_5=AO$182,EXP(-'Class 8'!AN111*h_5)*AN273,EXP(-'Class 8'!AN111*h_5)*((AO207+AO208)/2+AN273))))</f>
        <v>0</v>
      </c>
      <c r="AO207" s="17">
        <f>IF(T_5&lt;=AO$182,"",IF($A207&gt;AO$183,"",IF(T_5=AP$182,EXP(-'Class 8'!AO111*h_5)*AO273,EXP(-'Class 8'!AO111*h_5)*((AP207+AP208)/2+AO273))))</f>
        <v>0</v>
      </c>
      <c r="AP207" s="17" t="str">
        <f>IF(T_5&lt;=AP$182,"",IF($A207&gt;AP$183,"",IF(T_5=[2]Cap!AQ$11,EXP(-'Class 8'!AP111*h_5)*AP273,EXP(-'Class 8'!AP111*h_5)*(([2]Cap!AQ36+[2]Cap!AQ37)/2+AP273))))</f>
        <v/>
      </c>
    </row>
    <row r="208" spans="1:42" x14ac:dyDescent="0.2">
      <c r="A208" s="23">
        <f t="shared" si="100"/>
        <v>24</v>
      </c>
      <c r="B208" s="17" t="str">
        <f>IF(T_5&lt;=B$182,"",IF($A208&gt;B$183,"",IF(T_5=C$182,EXP(-'Class 8'!B112*h_5)*B274,EXP(-'Class 8'!B112*h_5)*((C208+C209)/2+B274))))</f>
        <v/>
      </c>
      <c r="C208" s="17" t="str">
        <f>IF(T_5&lt;=C$182,"",IF($A208&gt;C$183,"",IF(T_5=D$182,EXP(-'Class 8'!C112*h_5)*C274,EXP(-'Class 8'!C112*h_5)*((D208+D209)/2+C274))))</f>
        <v/>
      </c>
      <c r="D208" s="17" t="str">
        <f>IF(T_5&lt;=D$182,"",IF($A208&gt;D$183,"",IF(T_5=E$182,EXP(-'Class 8'!D112*h_5)*D274,EXP(-'Class 8'!D112*h_5)*((E208+E209)/2+D274))))</f>
        <v/>
      </c>
      <c r="E208" s="17" t="str">
        <f>IF(T_5&lt;=E$182,"",IF($A208&gt;E$183,"",IF(T_5=F$182,EXP(-'Class 8'!E112*h_5)*E274,EXP(-'Class 8'!E112*h_5)*((F208+F209)/2+E274))))</f>
        <v/>
      </c>
      <c r="F208" s="17" t="str">
        <f>IF(T_5&lt;=F$182,"",IF($A208&gt;F$183,"",IF(T_5=G$182,EXP(-'Class 8'!F112*h_5)*F274,EXP(-'Class 8'!F112*h_5)*((G208+G209)/2+F274))))</f>
        <v/>
      </c>
      <c r="G208" s="17" t="str">
        <f>IF(T_5&lt;=G$182,"",IF($A208&gt;G$183,"",IF(T_5=H$182,EXP(-'Class 8'!G112*h_5)*G274,EXP(-'Class 8'!G112*h_5)*((H208+H209)/2+G274))))</f>
        <v/>
      </c>
      <c r="H208" s="17" t="str">
        <f>IF(T_5&lt;=H$182,"",IF($A208&gt;H$183,"",IF(T_5=I$182,EXP(-'Class 8'!H112*h_5)*H274,EXP(-'Class 8'!H112*h_5)*((I208+I209)/2+H274))))</f>
        <v/>
      </c>
      <c r="I208" s="17" t="str">
        <f>IF(T_5&lt;=I$182,"",IF($A208&gt;I$183,"",IF(T_5=J$182,EXP(-'Class 8'!I112*h_5)*I274,EXP(-'Class 8'!I112*h_5)*((J208+J209)/2+I274))))</f>
        <v/>
      </c>
      <c r="J208" s="17" t="str">
        <f>IF(T_5&lt;=J$182,"",IF($A208&gt;J$183,"",IF(T_5=K$182,EXP(-'Class 8'!J112*h_5)*J274,EXP(-'Class 8'!J112*h_5)*((K208+K209)/2+J274))))</f>
        <v/>
      </c>
      <c r="K208" s="17" t="str">
        <f>IF(T_5&lt;=K$182,"",IF($A208&gt;K$183,"",IF(T_5=L$182,EXP(-'Class 8'!K112*h_5)*K274,EXP(-'Class 8'!K112*h_5)*((L208+L209)/2+K274))))</f>
        <v/>
      </c>
      <c r="L208" s="17" t="str">
        <f>IF(T_5&lt;=L$182,"",IF($A208&gt;L$183,"",IF(T_5=M$182,EXP(-'Class 8'!L112*h_5)*L274,EXP(-'Class 8'!L112*h_5)*((M208+M209)/2+L274))))</f>
        <v/>
      </c>
      <c r="M208" s="17" t="str">
        <f>IF(T_5&lt;=M$182,"",IF($A208&gt;M$183,"",IF(T_5=N$182,EXP(-'Class 8'!M112*h_5)*M274,EXP(-'Class 8'!M112*h_5)*((N208+N209)/2+M274))))</f>
        <v/>
      </c>
      <c r="N208" s="17" t="str">
        <f>IF(T_5&lt;=N$182,"",IF($A208&gt;N$183,"",IF(T_5=O$182,EXP(-'Class 8'!N112*h_5)*N274,EXP(-'Class 8'!N112*h_5)*((O208+O209)/2+N274))))</f>
        <v/>
      </c>
      <c r="O208" s="17" t="str">
        <f>IF(T_5&lt;=O$182,"",IF($A208&gt;O$183,"",IF(T_5=P$182,EXP(-'Class 8'!O112*h_5)*O274,EXP(-'Class 8'!O112*h_5)*((P208+P209)/2+O274))))</f>
        <v/>
      </c>
      <c r="P208" s="17" t="str">
        <f>IF(T_5&lt;=P$182,"",IF($A208&gt;P$183,"",IF(T_5=Q$182,EXP(-'Class 8'!P112*h_5)*P274,EXP(-'Class 8'!P112*h_5)*((Q208+Q209)/2+P274))))</f>
        <v/>
      </c>
      <c r="Q208" s="17" t="str">
        <f>IF(T_5&lt;=Q$182,"",IF($A208&gt;Q$183,"",IF(T_5=R$182,EXP(-'Class 8'!Q112*h_5)*Q274,EXP(-'Class 8'!Q112*h_5)*((R208+R209)/2+Q274))))</f>
        <v/>
      </c>
      <c r="R208" s="17" t="str">
        <f>IF(T_5&lt;=R$182,"",IF($A208&gt;R$183,"",IF(T_5=S$182,EXP(-'Class 8'!R112*h_5)*R274,EXP(-'Class 8'!R112*h_5)*((S208+S209)/2+R274))))</f>
        <v/>
      </c>
      <c r="S208" s="17" t="str">
        <f>IF(T_5&lt;=S$182,"",IF($A208&gt;S$183,"",IF(T_5=T$182,EXP(-'Class 8'!S112*h_5)*S274,EXP(-'Class 8'!S112*h_5)*((T208+T209)/2+S274))))</f>
        <v/>
      </c>
      <c r="T208" s="17" t="str">
        <f>IF(T_5&lt;=T$182,"",IF($A208&gt;T$183,"",IF(T_5=U$182,EXP(-'Class 8'!T112*h_5)*T274,EXP(-'Class 8'!T112*h_5)*((U208+U209)/2+T274))))</f>
        <v/>
      </c>
      <c r="U208" s="17" t="str">
        <f>IF(T_5&lt;=U$182,"",IF($A208&gt;U$183,"",IF(T_5=V$182,EXP(-'Class 8'!U112*h_5)*U274,EXP(-'Class 8'!U112*h_5)*((V208+V209)/2+U274))))</f>
        <v/>
      </c>
      <c r="V208" s="17" t="str">
        <f>IF(T_5&lt;=V$182,"",IF($A208&gt;V$183,"",IF(T_5=W$182,EXP(-'Class 8'!V112*h_5)*V274,EXP(-'Class 8'!V112*h_5)*((W208+W209)/2+V274))))</f>
        <v/>
      </c>
      <c r="W208" s="17" t="str">
        <f>IF(T_5&lt;=W$182,"",IF($A208&gt;W$183,"",IF(T_5=X$182,EXP(-'Class 8'!W112*h_5)*W274,EXP(-'Class 8'!W112*h_5)*((X208+X209)/2+W274))))</f>
        <v/>
      </c>
      <c r="X208" s="17" t="str">
        <f>IF(T_5&lt;=X$182,"",IF($A208&gt;X$183,"",IF(T_5=Y$182,EXP(-'Class 8'!X112*h_5)*X274,EXP(-'Class 8'!X112*h_5)*((Y208+Y209)/2+X274))))</f>
        <v/>
      </c>
      <c r="Y208" s="17" t="str">
        <f>IF(T_5&lt;=Y$182,"",IF($A208&gt;Y$183,"",IF(T_5=Z$182,EXP(-'Class 8'!Y112*h_5)*Y274,EXP(-'Class 8'!Y112*h_5)*((Z208+Z209)/2+Y274))))</f>
        <v/>
      </c>
      <c r="Z208" s="17">
        <f>IF(T_5&lt;=Z$182,"",IF($A208&gt;Z$183,"",IF(T_5=AA$182,EXP(-'Class 8'!Z112*h_5)*Z274,EXP(-'Class 8'!Z112*h_5)*((AA208+AA209)/2+Z274))))</f>
        <v>0</v>
      </c>
      <c r="AA208" s="17">
        <f>IF(T_5&lt;=AA$182,"",IF($A208&gt;AA$183,"",IF(T_5=AB$182,EXP(-'Class 8'!AA112*h_5)*AA274,EXP(-'Class 8'!AA112*h_5)*((AB208+AB209)/2+AA274))))</f>
        <v>0</v>
      </c>
      <c r="AB208" s="17">
        <f>IF(T_5&lt;=AB$182,"",IF($A208&gt;AB$183,"",IF(T_5=AC$182,EXP(-'Class 8'!AB112*h_5)*AB274,EXP(-'Class 8'!AB112*h_5)*((AC208+AC209)/2+AB274))))</f>
        <v>0</v>
      </c>
      <c r="AC208" s="17">
        <f>IF(T_5&lt;=AC$182,"",IF($A208&gt;AC$183,"",IF(T_5=AD$182,EXP(-'Class 8'!AC112*h_5)*AC274,EXP(-'Class 8'!AC112*h_5)*((AD208+AD209)/2+AC274))))</f>
        <v>0</v>
      </c>
      <c r="AD208" s="17">
        <f>IF(T_5&lt;=AD$182,"",IF($A208&gt;AD$183,"",IF(T_5=AE$182,EXP(-'Class 8'!AD112*h_5)*AD274,EXP(-'Class 8'!AD112*h_5)*((AE208+AE209)/2+AD274))))</f>
        <v>0</v>
      </c>
      <c r="AE208" s="17">
        <f>IF(T_5&lt;=AE$182,"",IF($A208&gt;AE$183,"",IF(T_5=AF$182,EXP(-'Class 8'!AE112*h_5)*AE274,EXP(-'Class 8'!AE112*h_5)*((AF208+AF209)/2+AE274))))</f>
        <v>0</v>
      </c>
      <c r="AF208" s="17">
        <f>IF(T_5&lt;=AF$182,"",IF($A208&gt;AF$183,"",IF(T_5=AG$182,EXP(-'Class 8'!AF112*h_5)*AF274,EXP(-'Class 8'!AF112*h_5)*((AG208+AG209)/2+AF274))))</f>
        <v>0</v>
      </c>
      <c r="AG208" s="17">
        <f>IF(T_5&lt;=AG$182,"",IF($A208&gt;AG$183,"",IF(T_5=AH$182,EXP(-'Class 8'!AG112*h_5)*AG274,EXP(-'Class 8'!AG112*h_5)*((AH208+AH209)/2+AG274))))</f>
        <v>0</v>
      </c>
      <c r="AH208" s="17">
        <f>IF(T_5&lt;=AH$182,"",IF($A208&gt;AH$183,"",IF(T_5=AI$182,EXP(-'Class 8'!AH112*h_5)*AH274,EXP(-'Class 8'!AH112*h_5)*((AI208+AI209)/2+AH274))))</f>
        <v>0</v>
      </c>
      <c r="AI208" s="17">
        <f>IF(T_5&lt;=AI$182,"",IF($A208&gt;AI$183,"",IF(T_5=AJ$182,EXP(-'Class 8'!AI112*h_5)*AI274,EXP(-'Class 8'!AI112*h_5)*((AJ208+AJ209)/2+AI274))))</f>
        <v>0</v>
      </c>
      <c r="AJ208" s="17">
        <f>IF(T_5&lt;=AJ$182,"",IF($A208&gt;AJ$183,"",IF(T_5=AK$182,EXP(-'Class 8'!AJ112*h_5)*AJ274,EXP(-'Class 8'!AJ112*h_5)*((AK208+AK209)/2+AJ274))))</f>
        <v>0</v>
      </c>
      <c r="AK208" s="17">
        <f>IF(T_5&lt;=AK$182,"",IF($A208&gt;AK$183,"",IF(T_5=AL$182,EXP(-'Class 8'!AK112*h_5)*AK274,EXP(-'Class 8'!AK112*h_5)*((AL208+AL209)/2+AK274))))</f>
        <v>0</v>
      </c>
      <c r="AL208" s="17">
        <f>IF(T_5&lt;=AL$182,"",IF($A208&gt;AL$183,"",IF(T_5=AM$182,EXP(-'Class 8'!AL112*h_5)*AL274,EXP(-'Class 8'!AL112*h_5)*((AM208+AM209)/2+AL274))))</f>
        <v>0</v>
      </c>
      <c r="AM208" s="17">
        <f>IF(T_5&lt;=AM$182,"",IF($A208&gt;AM$183,"",IF(T_5=AN$182,EXP(-'Class 8'!AM112*h_5)*AM274,EXP(-'Class 8'!AM112*h_5)*((AN208+AN209)/2+AM274))))</f>
        <v>0</v>
      </c>
      <c r="AN208" s="17">
        <f>IF(T_5&lt;=AN$182,"",IF($A208&gt;AN$183,"",IF(T_5=AO$182,EXP(-'Class 8'!AN112*h_5)*AN274,EXP(-'Class 8'!AN112*h_5)*((AO208+AO209)/2+AN274))))</f>
        <v>0</v>
      </c>
      <c r="AO208" s="17">
        <f>IF(T_5&lt;=AO$182,"",IF($A208&gt;AO$183,"",IF(T_5=AP$182,EXP(-'Class 8'!AO112*h_5)*AO274,EXP(-'Class 8'!AO112*h_5)*((AP208+AP209)/2+AO274))))</f>
        <v>0</v>
      </c>
      <c r="AP208" s="17" t="str">
        <f>IF(T_5&lt;=AP$182,"",IF($A208&gt;AP$183,"",IF(T_5=[2]Cap!AQ$11,EXP(-'Class 8'!AP112*h_5)*AP274,EXP(-'Class 8'!AP112*h_5)*(([2]Cap!AQ37+[2]Cap!AQ38)/2+AP274))))</f>
        <v/>
      </c>
    </row>
    <row r="209" spans="1:42" x14ac:dyDescent="0.2">
      <c r="A209" s="23">
        <f t="shared" si="100"/>
        <v>25</v>
      </c>
      <c r="B209" s="17" t="str">
        <f>IF(T_5&lt;=B$182,"",IF($A209&gt;B$183,"",IF(T_5=C$182,EXP(-'Class 8'!B113*h_5)*B275,EXP(-'Class 8'!B113*h_5)*((C209+C210)/2+B275))))</f>
        <v/>
      </c>
      <c r="C209" s="17" t="str">
        <f>IF(T_5&lt;=C$182,"",IF($A209&gt;C$183,"",IF(T_5=D$182,EXP(-'Class 8'!C113*h_5)*C275,EXP(-'Class 8'!C113*h_5)*((D209+D210)/2+C275))))</f>
        <v/>
      </c>
      <c r="D209" s="17" t="str">
        <f>IF(T_5&lt;=D$182,"",IF($A209&gt;D$183,"",IF(T_5=E$182,EXP(-'Class 8'!D113*h_5)*D275,EXP(-'Class 8'!D113*h_5)*((E209+E210)/2+D275))))</f>
        <v/>
      </c>
      <c r="E209" s="17" t="str">
        <f>IF(T_5&lt;=E$182,"",IF($A209&gt;E$183,"",IF(T_5=F$182,EXP(-'Class 8'!E113*h_5)*E275,EXP(-'Class 8'!E113*h_5)*((F209+F210)/2+E275))))</f>
        <v/>
      </c>
      <c r="F209" s="17" t="str">
        <f>IF(T_5&lt;=F$182,"",IF($A209&gt;F$183,"",IF(T_5=G$182,EXP(-'Class 8'!F113*h_5)*F275,EXP(-'Class 8'!F113*h_5)*((G209+G210)/2+F275))))</f>
        <v/>
      </c>
      <c r="G209" s="17" t="str">
        <f>IF(T_5&lt;=G$182,"",IF($A209&gt;G$183,"",IF(T_5=H$182,EXP(-'Class 8'!G113*h_5)*G275,EXP(-'Class 8'!G113*h_5)*((H209+H210)/2+G275))))</f>
        <v/>
      </c>
      <c r="H209" s="17" t="str">
        <f>IF(T_5&lt;=H$182,"",IF($A209&gt;H$183,"",IF(T_5=I$182,EXP(-'Class 8'!H113*h_5)*H275,EXP(-'Class 8'!H113*h_5)*((I209+I210)/2+H275))))</f>
        <v/>
      </c>
      <c r="I209" s="17" t="str">
        <f>IF(T_5&lt;=I$182,"",IF($A209&gt;I$183,"",IF(T_5=J$182,EXP(-'Class 8'!I113*h_5)*I275,EXP(-'Class 8'!I113*h_5)*((J209+J210)/2+I275))))</f>
        <v/>
      </c>
      <c r="J209" s="17" t="str">
        <f>IF(T_5&lt;=J$182,"",IF($A209&gt;J$183,"",IF(T_5=K$182,EXP(-'Class 8'!J113*h_5)*J275,EXP(-'Class 8'!J113*h_5)*((K209+K210)/2+J275))))</f>
        <v/>
      </c>
      <c r="K209" s="17" t="str">
        <f>IF(T_5&lt;=K$182,"",IF($A209&gt;K$183,"",IF(T_5=L$182,EXP(-'Class 8'!K113*h_5)*K275,EXP(-'Class 8'!K113*h_5)*((L209+L210)/2+K275))))</f>
        <v/>
      </c>
      <c r="L209" s="17" t="str">
        <f>IF(T_5&lt;=L$182,"",IF($A209&gt;L$183,"",IF(T_5=M$182,EXP(-'Class 8'!L113*h_5)*L275,EXP(-'Class 8'!L113*h_5)*((M209+M210)/2+L275))))</f>
        <v/>
      </c>
      <c r="M209" s="17" t="str">
        <f>IF(T_5&lt;=M$182,"",IF($A209&gt;M$183,"",IF(T_5=N$182,EXP(-'Class 8'!M113*h_5)*M275,EXP(-'Class 8'!M113*h_5)*((N209+N210)/2+M275))))</f>
        <v/>
      </c>
      <c r="N209" s="17" t="str">
        <f>IF(T_5&lt;=N$182,"",IF($A209&gt;N$183,"",IF(T_5=O$182,EXP(-'Class 8'!N113*h_5)*N275,EXP(-'Class 8'!N113*h_5)*((O209+O210)/2+N275))))</f>
        <v/>
      </c>
      <c r="O209" s="17" t="str">
        <f>IF(T_5&lt;=O$182,"",IF($A209&gt;O$183,"",IF(T_5=P$182,EXP(-'Class 8'!O113*h_5)*O275,EXP(-'Class 8'!O113*h_5)*((P209+P210)/2+O275))))</f>
        <v/>
      </c>
      <c r="P209" s="17" t="str">
        <f>IF(T_5&lt;=P$182,"",IF($A209&gt;P$183,"",IF(T_5=Q$182,EXP(-'Class 8'!P113*h_5)*P275,EXP(-'Class 8'!P113*h_5)*((Q209+Q210)/2+P275))))</f>
        <v/>
      </c>
      <c r="Q209" s="17" t="str">
        <f>IF(T_5&lt;=Q$182,"",IF($A209&gt;Q$183,"",IF(T_5=R$182,EXP(-'Class 8'!Q113*h_5)*Q275,EXP(-'Class 8'!Q113*h_5)*((R209+R210)/2+Q275))))</f>
        <v/>
      </c>
      <c r="R209" s="17" t="str">
        <f>IF(T_5&lt;=R$182,"",IF($A209&gt;R$183,"",IF(T_5=S$182,EXP(-'Class 8'!R113*h_5)*R275,EXP(-'Class 8'!R113*h_5)*((S209+S210)/2+R275))))</f>
        <v/>
      </c>
      <c r="S209" s="17" t="str">
        <f>IF(T_5&lt;=S$182,"",IF($A209&gt;S$183,"",IF(T_5=T$182,EXP(-'Class 8'!S113*h_5)*S275,EXP(-'Class 8'!S113*h_5)*((T209+T210)/2+S275))))</f>
        <v/>
      </c>
      <c r="T209" s="17" t="str">
        <f>IF(T_5&lt;=T$182,"",IF($A209&gt;T$183,"",IF(T_5=U$182,EXP(-'Class 8'!T113*h_5)*T275,EXP(-'Class 8'!T113*h_5)*((U209+U210)/2+T275))))</f>
        <v/>
      </c>
      <c r="U209" s="17" t="str">
        <f>IF(T_5&lt;=U$182,"",IF($A209&gt;U$183,"",IF(T_5=V$182,EXP(-'Class 8'!U113*h_5)*U275,EXP(-'Class 8'!U113*h_5)*((V209+V210)/2+U275))))</f>
        <v/>
      </c>
      <c r="V209" s="17" t="str">
        <f>IF(T_5&lt;=V$182,"",IF($A209&gt;V$183,"",IF(T_5=W$182,EXP(-'Class 8'!V113*h_5)*V275,EXP(-'Class 8'!V113*h_5)*((W209+W210)/2+V275))))</f>
        <v/>
      </c>
      <c r="W209" s="17" t="str">
        <f>IF(T_5&lt;=W$182,"",IF($A209&gt;W$183,"",IF(T_5=X$182,EXP(-'Class 8'!W113*h_5)*W275,EXP(-'Class 8'!W113*h_5)*((X209+X210)/2+W275))))</f>
        <v/>
      </c>
      <c r="X209" s="17" t="str">
        <f>IF(T_5&lt;=X$182,"",IF($A209&gt;X$183,"",IF(T_5=Y$182,EXP(-'Class 8'!X113*h_5)*X275,EXP(-'Class 8'!X113*h_5)*((Y209+Y210)/2+X275))))</f>
        <v/>
      </c>
      <c r="Y209" s="17" t="str">
        <f>IF(T_5&lt;=Y$182,"",IF($A209&gt;Y$183,"",IF(T_5=Z$182,EXP(-'Class 8'!Y113*h_5)*Y275,EXP(-'Class 8'!Y113*h_5)*((Z209+Z210)/2+Y275))))</f>
        <v/>
      </c>
      <c r="Z209" s="17" t="str">
        <f>IF(T_5&lt;=Z$182,"",IF($A209&gt;Z$183,"",IF(T_5=AA$182,EXP(-'Class 8'!Z113*h_5)*Z275,EXP(-'Class 8'!Z113*h_5)*((AA209+AA210)/2+Z275))))</f>
        <v/>
      </c>
      <c r="AA209" s="17">
        <f>IF(T_5&lt;=AA$182,"",IF($A209&gt;AA$183,"",IF(T_5=AB$182,EXP(-'Class 8'!AA113*h_5)*AA275,EXP(-'Class 8'!AA113*h_5)*((AB209+AB210)/2+AA275))))</f>
        <v>0</v>
      </c>
      <c r="AB209" s="17">
        <f>IF(T_5&lt;=AB$182,"",IF($A209&gt;AB$183,"",IF(T_5=AC$182,EXP(-'Class 8'!AB113*h_5)*AB275,EXP(-'Class 8'!AB113*h_5)*((AC209+AC210)/2+AB275))))</f>
        <v>0</v>
      </c>
      <c r="AC209" s="17">
        <f>IF(T_5&lt;=AC$182,"",IF($A209&gt;AC$183,"",IF(T_5=AD$182,EXP(-'Class 8'!AC113*h_5)*AC275,EXP(-'Class 8'!AC113*h_5)*((AD209+AD210)/2+AC275))))</f>
        <v>0</v>
      </c>
      <c r="AD209" s="17">
        <f>IF(T_5&lt;=AD$182,"",IF($A209&gt;AD$183,"",IF(T_5=AE$182,EXP(-'Class 8'!AD113*h_5)*AD275,EXP(-'Class 8'!AD113*h_5)*((AE209+AE210)/2+AD275))))</f>
        <v>0</v>
      </c>
      <c r="AE209" s="17">
        <f>IF(T_5&lt;=AE$182,"",IF($A209&gt;AE$183,"",IF(T_5=AF$182,EXP(-'Class 8'!AE113*h_5)*AE275,EXP(-'Class 8'!AE113*h_5)*((AF209+AF210)/2+AE275))))</f>
        <v>0</v>
      </c>
      <c r="AF209" s="17">
        <f>IF(T_5&lt;=AF$182,"",IF($A209&gt;AF$183,"",IF(T_5=AG$182,EXP(-'Class 8'!AF113*h_5)*AF275,EXP(-'Class 8'!AF113*h_5)*((AG209+AG210)/2+AF275))))</f>
        <v>0</v>
      </c>
      <c r="AG209" s="17">
        <f>IF(T_5&lt;=AG$182,"",IF($A209&gt;AG$183,"",IF(T_5=AH$182,EXP(-'Class 8'!AG113*h_5)*AG275,EXP(-'Class 8'!AG113*h_5)*((AH209+AH210)/2+AG275))))</f>
        <v>0</v>
      </c>
      <c r="AH209" s="17">
        <f>IF(T_5&lt;=AH$182,"",IF($A209&gt;AH$183,"",IF(T_5=AI$182,EXP(-'Class 8'!AH113*h_5)*AH275,EXP(-'Class 8'!AH113*h_5)*((AI209+AI210)/2+AH275))))</f>
        <v>0</v>
      </c>
      <c r="AI209" s="17">
        <f>IF(T_5&lt;=AI$182,"",IF($A209&gt;AI$183,"",IF(T_5=AJ$182,EXP(-'Class 8'!AI113*h_5)*AI275,EXP(-'Class 8'!AI113*h_5)*((AJ209+AJ210)/2+AI275))))</f>
        <v>0</v>
      </c>
      <c r="AJ209" s="17">
        <f>IF(T_5&lt;=AJ$182,"",IF($A209&gt;AJ$183,"",IF(T_5=AK$182,EXP(-'Class 8'!AJ113*h_5)*AJ275,EXP(-'Class 8'!AJ113*h_5)*((AK209+AK210)/2+AJ275))))</f>
        <v>0</v>
      </c>
      <c r="AK209" s="17">
        <f>IF(T_5&lt;=AK$182,"",IF($A209&gt;AK$183,"",IF(T_5=AL$182,EXP(-'Class 8'!AK113*h_5)*AK275,EXP(-'Class 8'!AK113*h_5)*((AL209+AL210)/2+AK275))))</f>
        <v>0</v>
      </c>
      <c r="AL209" s="17">
        <f>IF(T_5&lt;=AL$182,"",IF($A209&gt;AL$183,"",IF(T_5=AM$182,EXP(-'Class 8'!AL113*h_5)*AL275,EXP(-'Class 8'!AL113*h_5)*((AM209+AM210)/2+AL275))))</f>
        <v>0</v>
      </c>
      <c r="AM209" s="17">
        <f>IF(T_5&lt;=AM$182,"",IF($A209&gt;AM$183,"",IF(T_5=AN$182,EXP(-'Class 8'!AM113*h_5)*AM275,EXP(-'Class 8'!AM113*h_5)*((AN209+AN210)/2+AM275))))</f>
        <v>0</v>
      </c>
      <c r="AN209" s="17">
        <f>IF(T_5&lt;=AN$182,"",IF($A209&gt;AN$183,"",IF(T_5=AO$182,EXP(-'Class 8'!AN113*h_5)*AN275,EXP(-'Class 8'!AN113*h_5)*((AO209+AO210)/2+AN275))))</f>
        <v>0</v>
      </c>
      <c r="AO209" s="17">
        <f>IF(T_5&lt;=AO$182,"",IF($A209&gt;AO$183,"",IF(T_5=AP$182,EXP(-'Class 8'!AO113*h_5)*AO275,EXP(-'Class 8'!AO113*h_5)*((AP209+AP210)/2+AO275))))</f>
        <v>0</v>
      </c>
      <c r="AP209" s="17" t="str">
        <f>IF(T_5&lt;=AP$182,"",IF($A209&gt;AP$183,"",IF(T_5=[2]Cap!AQ$11,EXP(-'Class 8'!AP113*h_5)*AP275,EXP(-'Class 8'!AP113*h_5)*(([2]Cap!AQ38+[2]Cap!AQ39)/2+AP275))))</f>
        <v/>
      </c>
    </row>
    <row r="210" spans="1:42" x14ac:dyDescent="0.2">
      <c r="A210" s="23">
        <f t="shared" si="100"/>
        <v>26</v>
      </c>
      <c r="B210" s="17" t="str">
        <f>IF(T_5&lt;=B$182,"",IF($A210&gt;B$183,"",IF(T_5=C$182,EXP(-'Class 8'!B114*h_5)*B276,EXP(-'Class 8'!B114*h_5)*((C210+C211)/2+B276))))</f>
        <v/>
      </c>
      <c r="C210" s="17" t="str">
        <f>IF(T_5&lt;=C$182,"",IF($A210&gt;C$183,"",IF(T_5=D$182,EXP(-'Class 8'!C114*h_5)*C276,EXP(-'Class 8'!C114*h_5)*((D210+D211)/2+C276))))</f>
        <v/>
      </c>
      <c r="D210" s="17" t="str">
        <f>IF(T_5&lt;=D$182,"",IF($A210&gt;D$183,"",IF(T_5=E$182,EXP(-'Class 8'!D114*h_5)*D276,EXP(-'Class 8'!D114*h_5)*((E210+E211)/2+D276))))</f>
        <v/>
      </c>
      <c r="E210" s="17" t="str">
        <f>IF(T_5&lt;=E$182,"",IF($A210&gt;E$183,"",IF(T_5=F$182,EXP(-'Class 8'!E114*h_5)*E276,EXP(-'Class 8'!E114*h_5)*((F210+F211)/2+E276))))</f>
        <v/>
      </c>
      <c r="F210" s="17" t="str">
        <f>IF(T_5&lt;=F$182,"",IF($A210&gt;F$183,"",IF(T_5=G$182,EXP(-'Class 8'!F114*h_5)*F276,EXP(-'Class 8'!F114*h_5)*((G210+G211)/2+F276))))</f>
        <v/>
      </c>
      <c r="G210" s="17" t="str">
        <f>IF(T_5&lt;=G$182,"",IF($A210&gt;G$183,"",IF(T_5=H$182,EXP(-'Class 8'!G114*h_5)*G276,EXP(-'Class 8'!G114*h_5)*((H210+H211)/2+G276))))</f>
        <v/>
      </c>
      <c r="H210" s="17" t="str">
        <f>IF(T_5&lt;=H$182,"",IF($A210&gt;H$183,"",IF(T_5=I$182,EXP(-'Class 8'!H114*h_5)*H276,EXP(-'Class 8'!H114*h_5)*((I210+I211)/2+H276))))</f>
        <v/>
      </c>
      <c r="I210" s="17" t="str">
        <f>IF(T_5&lt;=I$182,"",IF($A210&gt;I$183,"",IF(T_5=J$182,EXP(-'Class 8'!I114*h_5)*I276,EXP(-'Class 8'!I114*h_5)*((J210+J211)/2+I276))))</f>
        <v/>
      </c>
      <c r="J210" s="17" t="str">
        <f>IF(T_5&lt;=J$182,"",IF($A210&gt;J$183,"",IF(T_5=K$182,EXP(-'Class 8'!J114*h_5)*J276,EXP(-'Class 8'!J114*h_5)*((K210+K211)/2+J276))))</f>
        <v/>
      </c>
      <c r="K210" s="17" t="str">
        <f>IF(T_5&lt;=K$182,"",IF($A210&gt;K$183,"",IF(T_5=L$182,EXP(-'Class 8'!K114*h_5)*K276,EXP(-'Class 8'!K114*h_5)*((L210+L211)/2+K276))))</f>
        <v/>
      </c>
      <c r="L210" s="17" t="str">
        <f>IF(T_5&lt;=L$182,"",IF($A210&gt;L$183,"",IF(T_5=M$182,EXP(-'Class 8'!L114*h_5)*L276,EXP(-'Class 8'!L114*h_5)*((M210+M211)/2+L276))))</f>
        <v/>
      </c>
      <c r="M210" s="17" t="str">
        <f>IF(T_5&lt;=M$182,"",IF($A210&gt;M$183,"",IF(T_5=N$182,EXP(-'Class 8'!M114*h_5)*M276,EXP(-'Class 8'!M114*h_5)*((N210+N211)/2+M276))))</f>
        <v/>
      </c>
      <c r="N210" s="17" t="str">
        <f>IF(T_5&lt;=N$182,"",IF($A210&gt;N$183,"",IF(T_5=O$182,EXP(-'Class 8'!N114*h_5)*N276,EXP(-'Class 8'!N114*h_5)*((O210+O211)/2+N276))))</f>
        <v/>
      </c>
      <c r="O210" s="17" t="str">
        <f>IF(T_5&lt;=O$182,"",IF($A210&gt;O$183,"",IF(T_5=P$182,EXP(-'Class 8'!O114*h_5)*O276,EXP(-'Class 8'!O114*h_5)*((P210+P211)/2+O276))))</f>
        <v/>
      </c>
      <c r="P210" s="17" t="str">
        <f>IF(T_5&lt;=P$182,"",IF($A210&gt;P$183,"",IF(T_5=Q$182,EXP(-'Class 8'!P114*h_5)*P276,EXP(-'Class 8'!P114*h_5)*((Q210+Q211)/2+P276))))</f>
        <v/>
      </c>
      <c r="Q210" s="17" t="str">
        <f>IF(T_5&lt;=Q$182,"",IF($A210&gt;Q$183,"",IF(T_5=R$182,EXP(-'Class 8'!Q114*h_5)*Q276,EXP(-'Class 8'!Q114*h_5)*((R210+R211)/2+Q276))))</f>
        <v/>
      </c>
      <c r="R210" s="17" t="str">
        <f>IF(T_5&lt;=R$182,"",IF($A210&gt;R$183,"",IF(T_5=S$182,EXP(-'Class 8'!R114*h_5)*R276,EXP(-'Class 8'!R114*h_5)*((S210+S211)/2+R276))))</f>
        <v/>
      </c>
      <c r="S210" s="17" t="str">
        <f>IF(T_5&lt;=S$182,"",IF($A210&gt;S$183,"",IF(T_5=T$182,EXP(-'Class 8'!S114*h_5)*S276,EXP(-'Class 8'!S114*h_5)*((T210+T211)/2+S276))))</f>
        <v/>
      </c>
      <c r="T210" s="17" t="str">
        <f>IF(T_5&lt;=T$182,"",IF($A210&gt;T$183,"",IF(T_5=U$182,EXP(-'Class 8'!T114*h_5)*T276,EXP(-'Class 8'!T114*h_5)*((U210+U211)/2+T276))))</f>
        <v/>
      </c>
      <c r="U210" s="17" t="str">
        <f>IF(T_5&lt;=U$182,"",IF($A210&gt;U$183,"",IF(T_5=V$182,EXP(-'Class 8'!U114*h_5)*U276,EXP(-'Class 8'!U114*h_5)*((V210+V211)/2+U276))))</f>
        <v/>
      </c>
      <c r="V210" s="17" t="str">
        <f>IF(T_5&lt;=V$182,"",IF($A210&gt;V$183,"",IF(T_5=W$182,EXP(-'Class 8'!V114*h_5)*V276,EXP(-'Class 8'!V114*h_5)*((W210+W211)/2+V276))))</f>
        <v/>
      </c>
      <c r="W210" s="17" t="str">
        <f>IF(T_5&lt;=W$182,"",IF($A210&gt;W$183,"",IF(T_5=X$182,EXP(-'Class 8'!W114*h_5)*W276,EXP(-'Class 8'!W114*h_5)*((X210+X211)/2+W276))))</f>
        <v/>
      </c>
      <c r="X210" s="17" t="str">
        <f>IF(T_5&lt;=X$182,"",IF($A210&gt;X$183,"",IF(T_5=Y$182,EXP(-'Class 8'!X114*h_5)*X276,EXP(-'Class 8'!X114*h_5)*((Y210+Y211)/2+X276))))</f>
        <v/>
      </c>
      <c r="Y210" s="17" t="str">
        <f>IF(T_5&lt;=Y$182,"",IF($A210&gt;Y$183,"",IF(T_5=Z$182,EXP(-'Class 8'!Y114*h_5)*Y276,EXP(-'Class 8'!Y114*h_5)*((Z210+Z211)/2+Y276))))</f>
        <v/>
      </c>
      <c r="Z210" s="17" t="str">
        <f>IF(T_5&lt;=Z$182,"",IF($A210&gt;Z$183,"",IF(T_5=AA$182,EXP(-'Class 8'!Z114*h_5)*Z276,EXP(-'Class 8'!Z114*h_5)*((AA210+AA211)/2+Z276))))</f>
        <v/>
      </c>
      <c r="AA210" s="17" t="str">
        <f>IF(T_5&lt;=AA$182,"",IF($A210&gt;AA$183,"",IF(T_5=AB$182,EXP(-'Class 8'!AA114*h_5)*AA276,EXP(-'Class 8'!AA114*h_5)*((AB210+AB211)/2+AA276))))</f>
        <v/>
      </c>
      <c r="AB210" s="17">
        <f>IF(T_5&lt;=AB$182,"",IF($A210&gt;AB$183,"",IF(T_5=AC$182,EXP(-'Class 8'!AB114*h_5)*AB276,EXP(-'Class 8'!AB114*h_5)*((AC210+AC211)/2+AB276))))</f>
        <v>0</v>
      </c>
      <c r="AC210" s="17">
        <f>IF(T_5&lt;=AC$182,"",IF($A210&gt;AC$183,"",IF(T_5=AD$182,EXP(-'Class 8'!AC114*h_5)*AC276,EXP(-'Class 8'!AC114*h_5)*((AD210+AD211)/2+AC276))))</f>
        <v>0</v>
      </c>
      <c r="AD210" s="17">
        <f>IF(T_5&lt;=AD$182,"",IF($A210&gt;AD$183,"",IF(T_5=AE$182,EXP(-'Class 8'!AD114*h_5)*AD276,EXP(-'Class 8'!AD114*h_5)*((AE210+AE211)/2+AD276))))</f>
        <v>0</v>
      </c>
      <c r="AE210" s="17">
        <f>IF(T_5&lt;=AE$182,"",IF($A210&gt;AE$183,"",IF(T_5=AF$182,EXP(-'Class 8'!AE114*h_5)*AE276,EXP(-'Class 8'!AE114*h_5)*((AF210+AF211)/2+AE276))))</f>
        <v>0</v>
      </c>
      <c r="AF210" s="17">
        <f>IF(T_5&lt;=AF$182,"",IF($A210&gt;AF$183,"",IF(T_5=AG$182,EXP(-'Class 8'!AF114*h_5)*AF276,EXP(-'Class 8'!AF114*h_5)*((AG210+AG211)/2+AF276))))</f>
        <v>0</v>
      </c>
      <c r="AG210" s="17">
        <f>IF(T_5&lt;=AG$182,"",IF($A210&gt;AG$183,"",IF(T_5=AH$182,EXP(-'Class 8'!AG114*h_5)*AG276,EXP(-'Class 8'!AG114*h_5)*((AH210+AH211)/2+AG276))))</f>
        <v>0</v>
      </c>
      <c r="AH210" s="17">
        <f>IF(T_5&lt;=AH$182,"",IF($A210&gt;AH$183,"",IF(T_5=AI$182,EXP(-'Class 8'!AH114*h_5)*AH276,EXP(-'Class 8'!AH114*h_5)*((AI210+AI211)/2+AH276))))</f>
        <v>0</v>
      </c>
      <c r="AI210" s="17">
        <f>IF(T_5&lt;=AI$182,"",IF($A210&gt;AI$183,"",IF(T_5=AJ$182,EXP(-'Class 8'!AI114*h_5)*AI276,EXP(-'Class 8'!AI114*h_5)*((AJ210+AJ211)/2+AI276))))</f>
        <v>0</v>
      </c>
      <c r="AJ210" s="17">
        <f>IF(T_5&lt;=AJ$182,"",IF($A210&gt;AJ$183,"",IF(T_5=AK$182,EXP(-'Class 8'!AJ114*h_5)*AJ276,EXP(-'Class 8'!AJ114*h_5)*((AK210+AK211)/2+AJ276))))</f>
        <v>0</v>
      </c>
      <c r="AK210" s="17">
        <f>IF(T_5&lt;=AK$182,"",IF($A210&gt;AK$183,"",IF(T_5=AL$182,EXP(-'Class 8'!AK114*h_5)*AK276,EXP(-'Class 8'!AK114*h_5)*((AL210+AL211)/2+AK276))))</f>
        <v>0</v>
      </c>
      <c r="AL210" s="17">
        <f>IF(T_5&lt;=AL$182,"",IF($A210&gt;AL$183,"",IF(T_5=AM$182,EXP(-'Class 8'!AL114*h_5)*AL276,EXP(-'Class 8'!AL114*h_5)*((AM210+AM211)/2+AL276))))</f>
        <v>0</v>
      </c>
      <c r="AM210" s="17">
        <f>IF(T_5&lt;=AM$182,"",IF($A210&gt;AM$183,"",IF(T_5=AN$182,EXP(-'Class 8'!AM114*h_5)*AM276,EXP(-'Class 8'!AM114*h_5)*((AN210+AN211)/2+AM276))))</f>
        <v>0</v>
      </c>
      <c r="AN210" s="17">
        <f>IF(T_5&lt;=AN$182,"",IF($A210&gt;AN$183,"",IF(T_5=AO$182,EXP(-'Class 8'!AN114*h_5)*AN276,EXP(-'Class 8'!AN114*h_5)*((AO210+AO211)/2+AN276))))</f>
        <v>0</v>
      </c>
      <c r="AO210" s="17">
        <f>IF(T_5&lt;=AO$182,"",IF($A210&gt;AO$183,"",IF(T_5=AP$182,EXP(-'Class 8'!AO114*h_5)*AO276,EXP(-'Class 8'!AO114*h_5)*((AP210+AP211)/2+AO276))))</f>
        <v>0</v>
      </c>
      <c r="AP210" s="17" t="str">
        <f>IF(T_5&lt;=AP$182,"",IF($A210&gt;AP$183,"",IF(T_5=[2]Cap!AQ$11,EXP(-'Class 8'!AP114*h_5)*AP276,EXP(-'Class 8'!AP114*h_5)*(([2]Cap!AQ39+[2]Cap!AQ40)/2+AP276))))</f>
        <v/>
      </c>
    </row>
    <row r="211" spans="1:42" x14ac:dyDescent="0.2">
      <c r="A211" s="23">
        <f t="shared" si="100"/>
        <v>27</v>
      </c>
      <c r="B211" s="17" t="str">
        <f>IF(T_5&lt;=B$182,"",IF($A211&gt;B$183,"",IF(T_5=C$182,EXP(-'Class 8'!B115*h_5)*B277,EXP(-'Class 8'!B115*h_5)*((C211+C212)/2+B277))))</f>
        <v/>
      </c>
      <c r="C211" s="17" t="str">
        <f>IF(T_5&lt;=C$182,"",IF($A211&gt;C$183,"",IF(T_5=D$182,EXP(-'Class 8'!C115*h_5)*C277,EXP(-'Class 8'!C115*h_5)*((D211+D212)/2+C277))))</f>
        <v/>
      </c>
      <c r="D211" s="17" t="str">
        <f>IF(T_5&lt;=D$182,"",IF($A211&gt;D$183,"",IF(T_5=E$182,EXP(-'Class 8'!D115*h_5)*D277,EXP(-'Class 8'!D115*h_5)*((E211+E212)/2+D277))))</f>
        <v/>
      </c>
      <c r="E211" s="17" t="str">
        <f>IF(T_5&lt;=E$182,"",IF($A211&gt;E$183,"",IF(T_5=F$182,EXP(-'Class 8'!E115*h_5)*E277,EXP(-'Class 8'!E115*h_5)*((F211+F212)/2+E277))))</f>
        <v/>
      </c>
      <c r="F211" s="17" t="str">
        <f>IF(T_5&lt;=F$182,"",IF($A211&gt;F$183,"",IF(T_5=G$182,EXP(-'Class 8'!F115*h_5)*F277,EXP(-'Class 8'!F115*h_5)*((G211+G212)/2+F277))))</f>
        <v/>
      </c>
      <c r="G211" s="17" t="str">
        <f>IF(T_5&lt;=G$182,"",IF($A211&gt;G$183,"",IF(T_5=H$182,EXP(-'Class 8'!G115*h_5)*G277,EXP(-'Class 8'!G115*h_5)*((H211+H212)/2+G277))))</f>
        <v/>
      </c>
      <c r="H211" s="17" t="str">
        <f>IF(T_5&lt;=H$182,"",IF($A211&gt;H$183,"",IF(T_5=I$182,EXP(-'Class 8'!H115*h_5)*H277,EXP(-'Class 8'!H115*h_5)*((I211+I212)/2+H277))))</f>
        <v/>
      </c>
      <c r="I211" s="17" t="str">
        <f>IF(T_5&lt;=I$182,"",IF($A211&gt;I$183,"",IF(T_5=J$182,EXP(-'Class 8'!I115*h_5)*I277,EXP(-'Class 8'!I115*h_5)*((J211+J212)/2+I277))))</f>
        <v/>
      </c>
      <c r="J211" s="17" t="str">
        <f>IF(T_5&lt;=J$182,"",IF($A211&gt;J$183,"",IF(T_5=K$182,EXP(-'Class 8'!J115*h_5)*J277,EXP(-'Class 8'!J115*h_5)*((K211+K212)/2+J277))))</f>
        <v/>
      </c>
      <c r="K211" s="17" t="str">
        <f>IF(T_5&lt;=K$182,"",IF($A211&gt;K$183,"",IF(T_5=L$182,EXP(-'Class 8'!K115*h_5)*K277,EXP(-'Class 8'!K115*h_5)*((L211+L212)/2+K277))))</f>
        <v/>
      </c>
      <c r="L211" s="17" t="str">
        <f>IF(T_5&lt;=L$182,"",IF($A211&gt;L$183,"",IF(T_5=M$182,EXP(-'Class 8'!L115*h_5)*L277,EXP(-'Class 8'!L115*h_5)*((M211+M212)/2+L277))))</f>
        <v/>
      </c>
      <c r="M211" s="17" t="str">
        <f>IF(T_5&lt;=M$182,"",IF($A211&gt;M$183,"",IF(T_5=N$182,EXP(-'Class 8'!M115*h_5)*M277,EXP(-'Class 8'!M115*h_5)*((N211+N212)/2+M277))))</f>
        <v/>
      </c>
      <c r="N211" s="17" t="str">
        <f>IF(T_5&lt;=N$182,"",IF($A211&gt;N$183,"",IF(T_5=O$182,EXP(-'Class 8'!N115*h_5)*N277,EXP(-'Class 8'!N115*h_5)*((O211+O212)/2+N277))))</f>
        <v/>
      </c>
      <c r="O211" s="17" t="str">
        <f>IF(T_5&lt;=O$182,"",IF($A211&gt;O$183,"",IF(T_5=P$182,EXP(-'Class 8'!O115*h_5)*O277,EXP(-'Class 8'!O115*h_5)*((P211+P212)/2+O277))))</f>
        <v/>
      </c>
      <c r="P211" s="17" t="str">
        <f>IF(T_5&lt;=P$182,"",IF($A211&gt;P$183,"",IF(T_5=Q$182,EXP(-'Class 8'!P115*h_5)*P277,EXP(-'Class 8'!P115*h_5)*((Q211+Q212)/2+P277))))</f>
        <v/>
      </c>
      <c r="Q211" s="17" t="str">
        <f>IF(T_5&lt;=Q$182,"",IF($A211&gt;Q$183,"",IF(T_5=R$182,EXP(-'Class 8'!Q115*h_5)*Q277,EXP(-'Class 8'!Q115*h_5)*((R211+R212)/2+Q277))))</f>
        <v/>
      </c>
      <c r="R211" s="17" t="str">
        <f>IF(T_5&lt;=R$182,"",IF($A211&gt;R$183,"",IF(T_5=S$182,EXP(-'Class 8'!R115*h_5)*R277,EXP(-'Class 8'!R115*h_5)*((S211+S212)/2+R277))))</f>
        <v/>
      </c>
      <c r="S211" s="17" t="str">
        <f>IF(T_5&lt;=S$182,"",IF($A211&gt;S$183,"",IF(T_5=T$182,EXP(-'Class 8'!S115*h_5)*S277,EXP(-'Class 8'!S115*h_5)*((T211+T212)/2+S277))))</f>
        <v/>
      </c>
      <c r="T211" s="17" t="str">
        <f>IF(T_5&lt;=T$182,"",IF($A211&gt;T$183,"",IF(T_5=U$182,EXP(-'Class 8'!T115*h_5)*T277,EXP(-'Class 8'!T115*h_5)*((U211+U212)/2+T277))))</f>
        <v/>
      </c>
      <c r="U211" s="17" t="str">
        <f>IF(T_5&lt;=U$182,"",IF($A211&gt;U$183,"",IF(T_5=V$182,EXP(-'Class 8'!U115*h_5)*U277,EXP(-'Class 8'!U115*h_5)*((V211+V212)/2+U277))))</f>
        <v/>
      </c>
      <c r="V211" s="17" t="str">
        <f>IF(T_5&lt;=V$182,"",IF($A211&gt;V$183,"",IF(T_5=W$182,EXP(-'Class 8'!V115*h_5)*V277,EXP(-'Class 8'!V115*h_5)*((W211+W212)/2+V277))))</f>
        <v/>
      </c>
      <c r="W211" s="17" t="str">
        <f>IF(T_5&lt;=W$182,"",IF($A211&gt;W$183,"",IF(T_5=X$182,EXP(-'Class 8'!W115*h_5)*W277,EXP(-'Class 8'!W115*h_5)*((X211+X212)/2+W277))))</f>
        <v/>
      </c>
      <c r="X211" s="17" t="str">
        <f>IF(T_5&lt;=X$182,"",IF($A211&gt;X$183,"",IF(T_5=Y$182,EXP(-'Class 8'!X115*h_5)*X277,EXP(-'Class 8'!X115*h_5)*((Y211+Y212)/2+X277))))</f>
        <v/>
      </c>
      <c r="Y211" s="17" t="str">
        <f>IF(T_5&lt;=Y$182,"",IF($A211&gt;Y$183,"",IF(T_5=Z$182,EXP(-'Class 8'!Y115*h_5)*Y277,EXP(-'Class 8'!Y115*h_5)*((Z211+Z212)/2+Y277))))</f>
        <v/>
      </c>
      <c r="Z211" s="17" t="str">
        <f>IF(T_5&lt;=Z$182,"",IF($A211&gt;Z$183,"",IF(T_5=AA$182,EXP(-'Class 8'!Z115*h_5)*Z277,EXP(-'Class 8'!Z115*h_5)*((AA211+AA212)/2+Z277))))</f>
        <v/>
      </c>
      <c r="AA211" s="17" t="str">
        <f>IF(T_5&lt;=AA$182,"",IF($A211&gt;AA$183,"",IF(T_5=AB$182,EXP(-'Class 8'!AA115*h_5)*AA277,EXP(-'Class 8'!AA115*h_5)*((AB211+AB212)/2+AA277))))</f>
        <v/>
      </c>
      <c r="AB211" s="17" t="str">
        <f>IF(T_5&lt;=AB$182,"",IF($A211&gt;AB$183,"",IF(T_5=AC$182,EXP(-'Class 8'!AB115*h_5)*AB277,EXP(-'Class 8'!AB115*h_5)*((AC211+AC212)/2+AB277))))</f>
        <v/>
      </c>
      <c r="AC211" s="17">
        <f>IF(T_5&lt;=AC$182,"",IF($A211&gt;AC$183,"",IF(T_5=AD$182,EXP(-'Class 8'!AC115*h_5)*AC277,EXP(-'Class 8'!AC115*h_5)*((AD211+AD212)/2+AC277))))</f>
        <v>0</v>
      </c>
      <c r="AD211" s="17">
        <f>IF(T_5&lt;=AD$182,"",IF($A211&gt;AD$183,"",IF(T_5=AE$182,EXP(-'Class 8'!AD115*h_5)*AD277,EXP(-'Class 8'!AD115*h_5)*((AE211+AE212)/2+AD277))))</f>
        <v>0</v>
      </c>
      <c r="AE211" s="17">
        <f>IF(T_5&lt;=AE$182,"",IF($A211&gt;AE$183,"",IF(T_5=AF$182,EXP(-'Class 8'!AE115*h_5)*AE277,EXP(-'Class 8'!AE115*h_5)*((AF211+AF212)/2+AE277))))</f>
        <v>0</v>
      </c>
      <c r="AF211" s="17">
        <f>IF(T_5&lt;=AF$182,"",IF($A211&gt;AF$183,"",IF(T_5=AG$182,EXP(-'Class 8'!AF115*h_5)*AF277,EXP(-'Class 8'!AF115*h_5)*((AG211+AG212)/2+AF277))))</f>
        <v>0</v>
      </c>
      <c r="AG211" s="17">
        <f>IF(T_5&lt;=AG$182,"",IF($A211&gt;AG$183,"",IF(T_5=AH$182,EXP(-'Class 8'!AG115*h_5)*AG277,EXP(-'Class 8'!AG115*h_5)*((AH211+AH212)/2+AG277))))</f>
        <v>0</v>
      </c>
      <c r="AH211" s="17">
        <f>IF(T_5&lt;=AH$182,"",IF($A211&gt;AH$183,"",IF(T_5=AI$182,EXP(-'Class 8'!AH115*h_5)*AH277,EXP(-'Class 8'!AH115*h_5)*((AI211+AI212)/2+AH277))))</f>
        <v>0</v>
      </c>
      <c r="AI211" s="17">
        <f>IF(T_5&lt;=AI$182,"",IF($A211&gt;AI$183,"",IF(T_5=AJ$182,EXP(-'Class 8'!AI115*h_5)*AI277,EXP(-'Class 8'!AI115*h_5)*((AJ211+AJ212)/2+AI277))))</f>
        <v>0</v>
      </c>
      <c r="AJ211" s="17">
        <f>IF(T_5&lt;=AJ$182,"",IF($A211&gt;AJ$183,"",IF(T_5=AK$182,EXP(-'Class 8'!AJ115*h_5)*AJ277,EXP(-'Class 8'!AJ115*h_5)*((AK211+AK212)/2+AJ277))))</f>
        <v>0</v>
      </c>
      <c r="AK211" s="17">
        <f>IF(T_5&lt;=AK$182,"",IF($A211&gt;AK$183,"",IF(T_5=AL$182,EXP(-'Class 8'!AK115*h_5)*AK277,EXP(-'Class 8'!AK115*h_5)*((AL211+AL212)/2+AK277))))</f>
        <v>0</v>
      </c>
      <c r="AL211" s="17">
        <f>IF(T_5&lt;=AL$182,"",IF($A211&gt;AL$183,"",IF(T_5=AM$182,EXP(-'Class 8'!AL115*h_5)*AL277,EXP(-'Class 8'!AL115*h_5)*((AM211+AM212)/2+AL277))))</f>
        <v>0</v>
      </c>
      <c r="AM211" s="17">
        <f>IF(T_5&lt;=AM$182,"",IF($A211&gt;AM$183,"",IF(T_5=AN$182,EXP(-'Class 8'!AM115*h_5)*AM277,EXP(-'Class 8'!AM115*h_5)*((AN211+AN212)/2+AM277))))</f>
        <v>0</v>
      </c>
      <c r="AN211" s="17">
        <f>IF(T_5&lt;=AN$182,"",IF($A211&gt;AN$183,"",IF(T_5=AO$182,EXP(-'Class 8'!AN115*h_5)*AN277,EXP(-'Class 8'!AN115*h_5)*((AO211+AO212)/2+AN277))))</f>
        <v>0</v>
      </c>
      <c r="AO211" s="17">
        <f>IF(T_5&lt;=AO$182,"",IF($A211&gt;AO$183,"",IF(T_5=AP$182,EXP(-'Class 8'!AO115*h_5)*AO277,EXP(-'Class 8'!AO115*h_5)*((AP211+AP212)/2+AO277))))</f>
        <v>0</v>
      </c>
      <c r="AP211" s="17" t="str">
        <f>IF(T_5&lt;=AP$182,"",IF($A211&gt;AP$183,"",IF(T_5=[2]Cap!AQ$11,EXP(-'Class 8'!AP115*h_5)*AP277,EXP(-'Class 8'!AP115*h_5)*(([2]Cap!AQ40+[2]Cap!AQ41)/2+AP277))))</f>
        <v/>
      </c>
    </row>
    <row r="212" spans="1:42" x14ac:dyDescent="0.2">
      <c r="A212" s="23">
        <f t="shared" si="100"/>
        <v>28</v>
      </c>
      <c r="B212" s="17" t="str">
        <f>IF(T_5&lt;=B$182,"",IF($A212&gt;B$183,"",IF(T_5=C$182,EXP(-'Class 8'!B116*h_5)*B278,EXP(-'Class 8'!B116*h_5)*((C212+C213)/2+B278))))</f>
        <v/>
      </c>
      <c r="C212" s="17" t="str">
        <f>IF(T_5&lt;=C$182,"",IF($A212&gt;C$183,"",IF(T_5=D$182,EXP(-'Class 8'!C116*h_5)*C278,EXP(-'Class 8'!C116*h_5)*((D212+D213)/2+C278))))</f>
        <v/>
      </c>
      <c r="D212" s="17" t="str">
        <f>IF(T_5&lt;=D$182,"",IF($A212&gt;D$183,"",IF(T_5=E$182,EXP(-'Class 8'!D116*h_5)*D278,EXP(-'Class 8'!D116*h_5)*((E212+E213)/2+D278))))</f>
        <v/>
      </c>
      <c r="E212" s="17" t="str">
        <f>IF(T_5&lt;=E$182,"",IF($A212&gt;E$183,"",IF(T_5=F$182,EXP(-'Class 8'!E116*h_5)*E278,EXP(-'Class 8'!E116*h_5)*((F212+F213)/2+E278))))</f>
        <v/>
      </c>
      <c r="F212" s="17" t="str">
        <f>IF(T_5&lt;=F$182,"",IF($A212&gt;F$183,"",IF(T_5=G$182,EXP(-'Class 8'!F116*h_5)*F278,EXP(-'Class 8'!F116*h_5)*((G212+G213)/2+F278))))</f>
        <v/>
      </c>
      <c r="G212" s="17" t="str">
        <f>IF(T_5&lt;=G$182,"",IF($A212&gt;G$183,"",IF(T_5=H$182,EXP(-'Class 8'!G116*h_5)*G278,EXP(-'Class 8'!G116*h_5)*((H212+H213)/2+G278))))</f>
        <v/>
      </c>
      <c r="H212" s="17" t="str">
        <f>IF(T_5&lt;=H$182,"",IF($A212&gt;H$183,"",IF(T_5=I$182,EXP(-'Class 8'!H116*h_5)*H278,EXP(-'Class 8'!H116*h_5)*((I212+I213)/2+H278))))</f>
        <v/>
      </c>
      <c r="I212" s="17" t="str">
        <f>IF(T_5&lt;=I$182,"",IF($A212&gt;I$183,"",IF(T_5=J$182,EXP(-'Class 8'!I116*h_5)*I278,EXP(-'Class 8'!I116*h_5)*((J212+J213)/2+I278))))</f>
        <v/>
      </c>
      <c r="J212" s="17" t="str">
        <f>IF(T_5&lt;=J$182,"",IF($A212&gt;J$183,"",IF(T_5=K$182,EXP(-'Class 8'!J116*h_5)*J278,EXP(-'Class 8'!J116*h_5)*((K212+K213)/2+J278))))</f>
        <v/>
      </c>
      <c r="K212" s="17" t="str">
        <f>IF(T_5&lt;=K$182,"",IF($A212&gt;K$183,"",IF(T_5=L$182,EXP(-'Class 8'!K116*h_5)*K278,EXP(-'Class 8'!K116*h_5)*((L212+L213)/2+K278))))</f>
        <v/>
      </c>
      <c r="L212" s="17" t="str">
        <f>IF(T_5&lt;=L$182,"",IF($A212&gt;L$183,"",IF(T_5=M$182,EXP(-'Class 8'!L116*h_5)*L278,EXP(-'Class 8'!L116*h_5)*((M212+M213)/2+L278))))</f>
        <v/>
      </c>
      <c r="M212" s="17" t="str">
        <f>IF(T_5&lt;=M$182,"",IF($A212&gt;M$183,"",IF(T_5=N$182,EXP(-'Class 8'!M116*h_5)*M278,EXP(-'Class 8'!M116*h_5)*((N212+N213)/2+M278))))</f>
        <v/>
      </c>
      <c r="N212" s="17" t="str">
        <f>IF(T_5&lt;=N$182,"",IF($A212&gt;N$183,"",IF(T_5=O$182,EXP(-'Class 8'!N116*h_5)*N278,EXP(-'Class 8'!N116*h_5)*((O212+O213)/2+N278))))</f>
        <v/>
      </c>
      <c r="O212" s="17" t="str">
        <f>IF(T_5&lt;=O$182,"",IF($A212&gt;O$183,"",IF(T_5=P$182,EXP(-'Class 8'!O116*h_5)*O278,EXP(-'Class 8'!O116*h_5)*((P212+P213)/2+O278))))</f>
        <v/>
      </c>
      <c r="P212" s="17" t="str">
        <f>IF(T_5&lt;=P$182,"",IF($A212&gt;P$183,"",IF(T_5=Q$182,EXP(-'Class 8'!P116*h_5)*P278,EXP(-'Class 8'!P116*h_5)*((Q212+Q213)/2+P278))))</f>
        <v/>
      </c>
      <c r="Q212" s="17" t="str">
        <f>IF(T_5&lt;=Q$182,"",IF($A212&gt;Q$183,"",IF(T_5=R$182,EXP(-'Class 8'!Q116*h_5)*Q278,EXP(-'Class 8'!Q116*h_5)*((R212+R213)/2+Q278))))</f>
        <v/>
      </c>
      <c r="R212" s="17" t="str">
        <f>IF(T_5&lt;=R$182,"",IF($A212&gt;R$183,"",IF(T_5=S$182,EXP(-'Class 8'!R116*h_5)*R278,EXP(-'Class 8'!R116*h_5)*((S212+S213)/2+R278))))</f>
        <v/>
      </c>
      <c r="S212" s="17" t="str">
        <f>IF(T_5&lt;=S$182,"",IF($A212&gt;S$183,"",IF(T_5=T$182,EXP(-'Class 8'!S116*h_5)*S278,EXP(-'Class 8'!S116*h_5)*((T212+T213)/2+S278))))</f>
        <v/>
      </c>
      <c r="T212" s="17" t="str">
        <f>IF(T_5&lt;=T$182,"",IF($A212&gt;T$183,"",IF(T_5=U$182,EXP(-'Class 8'!T116*h_5)*T278,EXP(-'Class 8'!T116*h_5)*((U212+U213)/2+T278))))</f>
        <v/>
      </c>
      <c r="U212" s="17" t="str">
        <f>IF(T_5&lt;=U$182,"",IF($A212&gt;U$183,"",IF(T_5=V$182,EXP(-'Class 8'!U116*h_5)*U278,EXP(-'Class 8'!U116*h_5)*((V212+V213)/2+U278))))</f>
        <v/>
      </c>
      <c r="V212" s="17" t="str">
        <f>IF(T_5&lt;=V$182,"",IF($A212&gt;V$183,"",IF(T_5=W$182,EXP(-'Class 8'!V116*h_5)*V278,EXP(-'Class 8'!V116*h_5)*((W212+W213)/2+V278))))</f>
        <v/>
      </c>
      <c r="W212" s="17" t="str">
        <f>IF(T_5&lt;=W$182,"",IF($A212&gt;W$183,"",IF(T_5=X$182,EXP(-'Class 8'!W116*h_5)*W278,EXP(-'Class 8'!W116*h_5)*((X212+X213)/2+W278))))</f>
        <v/>
      </c>
      <c r="X212" s="17" t="str">
        <f>IF(T_5&lt;=X$182,"",IF($A212&gt;X$183,"",IF(T_5=Y$182,EXP(-'Class 8'!X116*h_5)*X278,EXP(-'Class 8'!X116*h_5)*((Y212+Y213)/2+X278))))</f>
        <v/>
      </c>
      <c r="Y212" s="17" t="str">
        <f>IF(T_5&lt;=Y$182,"",IF($A212&gt;Y$183,"",IF(T_5=Z$182,EXP(-'Class 8'!Y116*h_5)*Y278,EXP(-'Class 8'!Y116*h_5)*((Z212+Z213)/2+Y278))))</f>
        <v/>
      </c>
      <c r="Z212" s="17" t="str">
        <f>IF(T_5&lt;=Z$182,"",IF($A212&gt;Z$183,"",IF(T_5=AA$182,EXP(-'Class 8'!Z116*h_5)*Z278,EXP(-'Class 8'!Z116*h_5)*((AA212+AA213)/2+Z278))))</f>
        <v/>
      </c>
      <c r="AA212" s="17" t="str">
        <f>IF(T_5&lt;=AA$182,"",IF($A212&gt;AA$183,"",IF(T_5=AB$182,EXP(-'Class 8'!AA116*h_5)*AA278,EXP(-'Class 8'!AA116*h_5)*((AB212+AB213)/2+AA278))))</f>
        <v/>
      </c>
      <c r="AB212" s="17" t="str">
        <f>IF(T_5&lt;=AB$182,"",IF($A212&gt;AB$183,"",IF(T_5=AC$182,EXP(-'Class 8'!AB116*h_5)*AB278,EXP(-'Class 8'!AB116*h_5)*((AC212+AC213)/2+AB278))))</f>
        <v/>
      </c>
      <c r="AC212" s="17" t="str">
        <f>IF(T_5&lt;=AC$182,"",IF($A212&gt;AC$183,"",IF(T_5=AD$182,EXP(-'Class 8'!AC116*h_5)*AC278,EXP(-'Class 8'!AC116*h_5)*((AD212+AD213)/2+AC278))))</f>
        <v/>
      </c>
      <c r="AD212" s="17">
        <f>IF(T_5&lt;=AD$182,"",IF($A212&gt;AD$183,"",IF(T_5=AE$182,EXP(-'Class 8'!AD116*h_5)*AD278,EXP(-'Class 8'!AD116*h_5)*((AE212+AE213)/2+AD278))))</f>
        <v>0</v>
      </c>
      <c r="AE212" s="17">
        <f>IF(T_5&lt;=AE$182,"",IF($A212&gt;AE$183,"",IF(T_5=AF$182,EXP(-'Class 8'!AE116*h_5)*AE278,EXP(-'Class 8'!AE116*h_5)*((AF212+AF213)/2+AE278))))</f>
        <v>0</v>
      </c>
      <c r="AF212" s="17">
        <f>IF(T_5&lt;=AF$182,"",IF($A212&gt;AF$183,"",IF(T_5=AG$182,EXP(-'Class 8'!AF116*h_5)*AF278,EXP(-'Class 8'!AF116*h_5)*((AG212+AG213)/2+AF278))))</f>
        <v>0</v>
      </c>
      <c r="AG212" s="17">
        <f>IF(T_5&lt;=AG$182,"",IF($A212&gt;AG$183,"",IF(T_5=AH$182,EXP(-'Class 8'!AG116*h_5)*AG278,EXP(-'Class 8'!AG116*h_5)*((AH212+AH213)/2+AG278))))</f>
        <v>0</v>
      </c>
      <c r="AH212" s="17">
        <f>IF(T_5&lt;=AH$182,"",IF($A212&gt;AH$183,"",IF(T_5=AI$182,EXP(-'Class 8'!AH116*h_5)*AH278,EXP(-'Class 8'!AH116*h_5)*((AI212+AI213)/2+AH278))))</f>
        <v>0</v>
      </c>
      <c r="AI212" s="17">
        <f>IF(T_5&lt;=AI$182,"",IF($A212&gt;AI$183,"",IF(T_5=AJ$182,EXP(-'Class 8'!AI116*h_5)*AI278,EXP(-'Class 8'!AI116*h_5)*((AJ212+AJ213)/2+AI278))))</f>
        <v>0</v>
      </c>
      <c r="AJ212" s="17">
        <f>IF(T_5&lt;=AJ$182,"",IF($A212&gt;AJ$183,"",IF(T_5=AK$182,EXP(-'Class 8'!AJ116*h_5)*AJ278,EXP(-'Class 8'!AJ116*h_5)*((AK212+AK213)/2+AJ278))))</f>
        <v>0</v>
      </c>
      <c r="AK212" s="17">
        <f>IF(T_5&lt;=AK$182,"",IF($A212&gt;AK$183,"",IF(T_5=AL$182,EXP(-'Class 8'!AK116*h_5)*AK278,EXP(-'Class 8'!AK116*h_5)*((AL212+AL213)/2+AK278))))</f>
        <v>0</v>
      </c>
      <c r="AL212" s="17">
        <f>IF(T_5&lt;=AL$182,"",IF($A212&gt;AL$183,"",IF(T_5=AM$182,EXP(-'Class 8'!AL116*h_5)*AL278,EXP(-'Class 8'!AL116*h_5)*((AM212+AM213)/2+AL278))))</f>
        <v>0</v>
      </c>
      <c r="AM212" s="17">
        <f>IF(T_5&lt;=AM$182,"",IF($A212&gt;AM$183,"",IF(T_5=AN$182,EXP(-'Class 8'!AM116*h_5)*AM278,EXP(-'Class 8'!AM116*h_5)*((AN212+AN213)/2+AM278))))</f>
        <v>0</v>
      </c>
      <c r="AN212" s="17">
        <f>IF(T_5&lt;=AN$182,"",IF($A212&gt;AN$183,"",IF(T_5=AO$182,EXP(-'Class 8'!AN116*h_5)*AN278,EXP(-'Class 8'!AN116*h_5)*((AO212+AO213)/2+AN278))))</f>
        <v>0</v>
      </c>
      <c r="AO212" s="17">
        <f>IF(T_5&lt;=AO$182,"",IF($A212&gt;AO$183,"",IF(T_5=AP$182,EXP(-'Class 8'!AO116*h_5)*AO278,EXP(-'Class 8'!AO116*h_5)*((AP212+AP213)/2+AO278))))</f>
        <v>0</v>
      </c>
      <c r="AP212" s="17" t="str">
        <f>IF(T_5&lt;=AP$182,"",IF($A212&gt;AP$183,"",IF(T_5=[2]Cap!AQ$11,EXP(-'Class 8'!AP116*h_5)*AP278,EXP(-'Class 8'!AP116*h_5)*(([2]Cap!AQ41+[2]Cap!AQ42)/2+AP278))))</f>
        <v/>
      </c>
    </row>
    <row r="213" spans="1:42" x14ac:dyDescent="0.2">
      <c r="A213" s="23">
        <f t="shared" si="100"/>
        <v>29</v>
      </c>
      <c r="B213" s="17" t="str">
        <f>IF(T_5&lt;=B$182,"",IF($A213&gt;B$183,"",IF(T_5=C$182,EXP(-'Class 8'!B117*h_5)*B279,EXP(-'Class 8'!B117*h_5)*((C213+C214)/2+B279))))</f>
        <v/>
      </c>
      <c r="C213" s="17" t="str">
        <f>IF(T_5&lt;=C$182,"",IF($A213&gt;C$183,"",IF(T_5=D$182,EXP(-'Class 8'!C117*h_5)*C279,EXP(-'Class 8'!C117*h_5)*((D213+D214)/2+C279))))</f>
        <v/>
      </c>
      <c r="D213" s="17" t="str">
        <f>IF(T_5&lt;=D$182,"",IF($A213&gt;D$183,"",IF(T_5=E$182,EXP(-'Class 8'!D117*h_5)*D279,EXP(-'Class 8'!D117*h_5)*((E213+E214)/2+D279))))</f>
        <v/>
      </c>
      <c r="E213" s="17" t="str">
        <f>IF(T_5&lt;=E$182,"",IF($A213&gt;E$183,"",IF(T_5=F$182,EXP(-'Class 8'!E117*h_5)*E279,EXP(-'Class 8'!E117*h_5)*((F213+F214)/2+E279))))</f>
        <v/>
      </c>
      <c r="F213" s="17" t="str">
        <f>IF(T_5&lt;=F$182,"",IF($A213&gt;F$183,"",IF(T_5=G$182,EXP(-'Class 8'!F117*h_5)*F279,EXP(-'Class 8'!F117*h_5)*((G213+G214)/2+F279))))</f>
        <v/>
      </c>
      <c r="G213" s="17" t="str">
        <f>IF(T_5&lt;=G$182,"",IF($A213&gt;G$183,"",IF(T_5=H$182,EXP(-'Class 8'!G117*h_5)*G279,EXP(-'Class 8'!G117*h_5)*((H213+H214)/2+G279))))</f>
        <v/>
      </c>
      <c r="H213" s="17" t="str">
        <f>IF(T_5&lt;=H$182,"",IF($A213&gt;H$183,"",IF(T_5=I$182,EXP(-'Class 8'!H117*h_5)*H279,EXP(-'Class 8'!H117*h_5)*((I213+I214)/2+H279))))</f>
        <v/>
      </c>
      <c r="I213" s="17" t="str">
        <f>IF(T_5&lt;=I$182,"",IF($A213&gt;I$183,"",IF(T_5=J$182,EXP(-'Class 8'!I117*h_5)*I279,EXP(-'Class 8'!I117*h_5)*((J213+J214)/2+I279))))</f>
        <v/>
      </c>
      <c r="J213" s="17" t="str">
        <f>IF(T_5&lt;=J$182,"",IF($A213&gt;J$183,"",IF(T_5=K$182,EXP(-'Class 8'!J117*h_5)*J279,EXP(-'Class 8'!J117*h_5)*((K213+K214)/2+J279))))</f>
        <v/>
      </c>
      <c r="K213" s="17" t="str">
        <f>IF(T_5&lt;=K$182,"",IF($A213&gt;K$183,"",IF(T_5=L$182,EXP(-'Class 8'!K117*h_5)*K279,EXP(-'Class 8'!K117*h_5)*((L213+L214)/2+K279))))</f>
        <v/>
      </c>
      <c r="L213" s="17" t="str">
        <f>IF(T_5&lt;=L$182,"",IF($A213&gt;L$183,"",IF(T_5=M$182,EXP(-'Class 8'!L117*h_5)*L279,EXP(-'Class 8'!L117*h_5)*((M213+M214)/2+L279))))</f>
        <v/>
      </c>
      <c r="M213" s="17" t="str">
        <f>IF(T_5&lt;=M$182,"",IF($A213&gt;M$183,"",IF(T_5=N$182,EXP(-'Class 8'!M117*h_5)*M279,EXP(-'Class 8'!M117*h_5)*((N213+N214)/2+M279))))</f>
        <v/>
      </c>
      <c r="N213" s="17" t="str">
        <f>IF(T_5&lt;=N$182,"",IF($A213&gt;N$183,"",IF(T_5=O$182,EXP(-'Class 8'!N117*h_5)*N279,EXP(-'Class 8'!N117*h_5)*((O213+O214)/2+N279))))</f>
        <v/>
      </c>
      <c r="O213" s="17" t="str">
        <f>IF(T_5&lt;=O$182,"",IF($A213&gt;O$183,"",IF(T_5=P$182,EXP(-'Class 8'!O117*h_5)*O279,EXP(-'Class 8'!O117*h_5)*((P213+P214)/2+O279))))</f>
        <v/>
      </c>
      <c r="P213" s="17" t="str">
        <f>IF(T_5&lt;=P$182,"",IF($A213&gt;P$183,"",IF(T_5=Q$182,EXP(-'Class 8'!P117*h_5)*P279,EXP(-'Class 8'!P117*h_5)*((Q213+Q214)/2+P279))))</f>
        <v/>
      </c>
      <c r="Q213" s="17" t="str">
        <f>IF(T_5&lt;=Q$182,"",IF($A213&gt;Q$183,"",IF(T_5=R$182,EXP(-'Class 8'!Q117*h_5)*Q279,EXP(-'Class 8'!Q117*h_5)*((R213+R214)/2+Q279))))</f>
        <v/>
      </c>
      <c r="R213" s="17" t="str">
        <f>IF(T_5&lt;=R$182,"",IF($A213&gt;R$183,"",IF(T_5=S$182,EXP(-'Class 8'!R117*h_5)*R279,EXP(-'Class 8'!R117*h_5)*((S213+S214)/2+R279))))</f>
        <v/>
      </c>
      <c r="S213" s="17" t="str">
        <f>IF(T_5&lt;=S$182,"",IF($A213&gt;S$183,"",IF(T_5=T$182,EXP(-'Class 8'!S117*h_5)*S279,EXP(-'Class 8'!S117*h_5)*((T213+T214)/2+S279))))</f>
        <v/>
      </c>
      <c r="T213" s="17" t="str">
        <f>IF(T_5&lt;=T$182,"",IF($A213&gt;T$183,"",IF(T_5=U$182,EXP(-'Class 8'!T117*h_5)*T279,EXP(-'Class 8'!T117*h_5)*((U213+U214)/2+T279))))</f>
        <v/>
      </c>
      <c r="U213" s="17" t="str">
        <f>IF(T_5&lt;=U$182,"",IF($A213&gt;U$183,"",IF(T_5=V$182,EXP(-'Class 8'!U117*h_5)*U279,EXP(-'Class 8'!U117*h_5)*((V213+V214)/2+U279))))</f>
        <v/>
      </c>
      <c r="V213" s="17" t="str">
        <f>IF(T_5&lt;=V$182,"",IF($A213&gt;V$183,"",IF(T_5=W$182,EXP(-'Class 8'!V117*h_5)*V279,EXP(-'Class 8'!V117*h_5)*((W213+W214)/2+V279))))</f>
        <v/>
      </c>
      <c r="W213" s="17" t="str">
        <f>IF(T_5&lt;=W$182,"",IF($A213&gt;W$183,"",IF(T_5=X$182,EXP(-'Class 8'!W117*h_5)*W279,EXP(-'Class 8'!W117*h_5)*((X213+X214)/2+W279))))</f>
        <v/>
      </c>
      <c r="X213" s="17" t="str">
        <f>IF(T_5&lt;=X$182,"",IF($A213&gt;X$183,"",IF(T_5=Y$182,EXP(-'Class 8'!X117*h_5)*X279,EXP(-'Class 8'!X117*h_5)*((Y213+Y214)/2+X279))))</f>
        <v/>
      </c>
      <c r="Y213" s="17" t="str">
        <f>IF(T_5&lt;=Y$182,"",IF($A213&gt;Y$183,"",IF(T_5=Z$182,EXP(-'Class 8'!Y117*h_5)*Y279,EXP(-'Class 8'!Y117*h_5)*((Z213+Z214)/2+Y279))))</f>
        <v/>
      </c>
      <c r="Z213" s="17" t="str">
        <f>IF(T_5&lt;=Z$182,"",IF($A213&gt;Z$183,"",IF(T_5=AA$182,EXP(-'Class 8'!Z117*h_5)*Z279,EXP(-'Class 8'!Z117*h_5)*((AA213+AA214)/2+Z279))))</f>
        <v/>
      </c>
      <c r="AA213" s="17" t="str">
        <f>IF(T_5&lt;=AA$182,"",IF($A213&gt;AA$183,"",IF(T_5=AB$182,EXP(-'Class 8'!AA117*h_5)*AA279,EXP(-'Class 8'!AA117*h_5)*((AB213+AB214)/2+AA279))))</f>
        <v/>
      </c>
      <c r="AB213" s="17" t="str">
        <f>IF(T_5&lt;=AB$182,"",IF($A213&gt;AB$183,"",IF(T_5=AC$182,EXP(-'Class 8'!AB117*h_5)*AB279,EXP(-'Class 8'!AB117*h_5)*((AC213+AC214)/2+AB279))))</f>
        <v/>
      </c>
      <c r="AC213" s="17" t="str">
        <f>IF(T_5&lt;=AC$182,"",IF($A213&gt;AC$183,"",IF(T_5=AD$182,EXP(-'Class 8'!AC117*h_5)*AC279,EXP(-'Class 8'!AC117*h_5)*((AD213+AD214)/2+AC279))))</f>
        <v/>
      </c>
      <c r="AD213" s="17" t="str">
        <f>IF(T_5&lt;=AD$182,"",IF($A213&gt;AD$183,"",IF(T_5=AE$182,EXP(-'Class 8'!AD117*h_5)*AD279,EXP(-'Class 8'!AD117*h_5)*((AE213+AE214)/2+AD279))))</f>
        <v/>
      </c>
      <c r="AE213" s="17">
        <f>IF(T_5&lt;=AE$182,"",IF($A213&gt;AE$183,"",IF(T_5=AF$182,EXP(-'Class 8'!AE117*h_5)*AE279,EXP(-'Class 8'!AE117*h_5)*((AF213+AF214)/2+AE279))))</f>
        <v>0</v>
      </c>
      <c r="AF213" s="17">
        <f>IF(T_5&lt;=AF$182,"",IF($A213&gt;AF$183,"",IF(T_5=AG$182,EXP(-'Class 8'!AF117*h_5)*AF279,EXP(-'Class 8'!AF117*h_5)*((AG213+AG214)/2+AF279))))</f>
        <v>0</v>
      </c>
      <c r="AG213" s="17">
        <f>IF(T_5&lt;=AG$182,"",IF($A213&gt;AG$183,"",IF(T_5=AH$182,EXP(-'Class 8'!AG117*h_5)*AG279,EXP(-'Class 8'!AG117*h_5)*((AH213+AH214)/2+AG279))))</f>
        <v>0</v>
      </c>
      <c r="AH213" s="17">
        <f>IF(T_5&lt;=AH$182,"",IF($A213&gt;AH$183,"",IF(T_5=AI$182,EXP(-'Class 8'!AH117*h_5)*AH279,EXP(-'Class 8'!AH117*h_5)*((AI213+AI214)/2+AH279))))</f>
        <v>0</v>
      </c>
      <c r="AI213" s="17">
        <f>IF(T_5&lt;=AI$182,"",IF($A213&gt;AI$183,"",IF(T_5=AJ$182,EXP(-'Class 8'!AI117*h_5)*AI279,EXP(-'Class 8'!AI117*h_5)*((AJ213+AJ214)/2+AI279))))</f>
        <v>0</v>
      </c>
      <c r="AJ213" s="17">
        <f>IF(T_5&lt;=AJ$182,"",IF($A213&gt;AJ$183,"",IF(T_5=AK$182,EXP(-'Class 8'!AJ117*h_5)*AJ279,EXP(-'Class 8'!AJ117*h_5)*((AK213+AK214)/2+AJ279))))</f>
        <v>0</v>
      </c>
      <c r="AK213" s="17">
        <f>IF(T_5&lt;=AK$182,"",IF($A213&gt;AK$183,"",IF(T_5=AL$182,EXP(-'Class 8'!AK117*h_5)*AK279,EXP(-'Class 8'!AK117*h_5)*((AL213+AL214)/2+AK279))))</f>
        <v>0</v>
      </c>
      <c r="AL213" s="17">
        <f>IF(T_5&lt;=AL$182,"",IF($A213&gt;AL$183,"",IF(T_5=AM$182,EXP(-'Class 8'!AL117*h_5)*AL279,EXP(-'Class 8'!AL117*h_5)*((AM213+AM214)/2+AL279))))</f>
        <v>0</v>
      </c>
      <c r="AM213" s="17">
        <f>IF(T_5&lt;=AM$182,"",IF($A213&gt;AM$183,"",IF(T_5=AN$182,EXP(-'Class 8'!AM117*h_5)*AM279,EXP(-'Class 8'!AM117*h_5)*((AN213+AN214)/2+AM279))))</f>
        <v>0</v>
      </c>
      <c r="AN213" s="17">
        <f>IF(T_5&lt;=AN$182,"",IF($A213&gt;AN$183,"",IF(T_5=AO$182,EXP(-'Class 8'!AN117*h_5)*AN279,EXP(-'Class 8'!AN117*h_5)*((AO213+AO214)/2+AN279))))</f>
        <v>0</v>
      </c>
      <c r="AO213" s="17">
        <f>IF(T_5&lt;=AO$182,"",IF($A213&gt;AO$183,"",IF(T_5=AP$182,EXP(-'Class 8'!AO117*h_5)*AO279,EXP(-'Class 8'!AO117*h_5)*((AP213+AP214)/2+AO279))))</f>
        <v>0</v>
      </c>
      <c r="AP213" s="17" t="str">
        <f>IF(T_5&lt;=AP$182,"",IF($A213&gt;AP$183,"",IF(T_5=[2]Cap!AQ$11,EXP(-'Class 8'!AP117*h_5)*AP279,EXP(-'Class 8'!AP117*h_5)*(([2]Cap!AQ42+[2]Cap!AQ43)/2+AP279))))</f>
        <v/>
      </c>
    </row>
    <row r="214" spans="1:42" x14ac:dyDescent="0.2">
      <c r="A214" s="23">
        <f t="shared" si="100"/>
        <v>30</v>
      </c>
      <c r="B214" s="17" t="str">
        <f>IF(T_5&lt;=B$182,"",IF($A214&gt;B$183,"",IF(T_5=C$182,EXP(-'Class 8'!B118*h_5)*B280,EXP(-'Class 8'!B118*h_5)*((C214+C215)/2+B280))))</f>
        <v/>
      </c>
      <c r="C214" s="17" t="str">
        <f>IF(T_5&lt;=C$182,"",IF($A214&gt;C$183,"",IF(T_5=D$182,EXP(-'Class 8'!C118*h_5)*C280,EXP(-'Class 8'!C118*h_5)*((D214+D215)/2+C280))))</f>
        <v/>
      </c>
      <c r="D214" s="17" t="str">
        <f>IF(T_5&lt;=D$182,"",IF($A214&gt;D$183,"",IF(T_5=E$182,EXP(-'Class 8'!D118*h_5)*D280,EXP(-'Class 8'!D118*h_5)*((E214+E215)/2+D280))))</f>
        <v/>
      </c>
      <c r="E214" s="17" t="str">
        <f>IF(T_5&lt;=E$182,"",IF($A214&gt;E$183,"",IF(T_5=F$182,EXP(-'Class 8'!E118*h_5)*E280,EXP(-'Class 8'!E118*h_5)*((F214+F215)/2+E280))))</f>
        <v/>
      </c>
      <c r="F214" s="17" t="str">
        <f>IF(T_5&lt;=F$182,"",IF($A214&gt;F$183,"",IF(T_5=G$182,EXP(-'Class 8'!F118*h_5)*F280,EXP(-'Class 8'!F118*h_5)*((G214+G215)/2+F280))))</f>
        <v/>
      </c>
      <c r="G214" s="17" t="str">
        <f>IF(T_5&lt;=G$182,"",IF($A214&gt;G$183,"",IF(T_5=H$182,EXP(-'Class 8'!G118*h_5)*G280,EXP(-'Class 8'!G118*h_5)*((H214+H215)/2+G280))))</f>
        <v/>
      </c>
      <c r="H214" s="17" t="str">
        <f>IF(T_5&lt;=H$182,"",IF($A214&gt;H$183,"",IF(T_5=I$182,EXP(-'Class 8'!H118*h_5)*H280,EXP(-'Class 8'!H118*h_5)*((I214+I215)/2+H280))))</f>
        <v/>
      </c>
      <c r="I214" s="17" t="str">
        <f>IF(T_5&lt;=I$182,"",IF($A214&gt;I$183,"",IF(T_5=J$182,EXP(-'Class 8'!I118*h_5)*I280,EXP(-'Class 8'!I118*h_5)*((J214+J215)/2+I280))))</f>
        <v/>
      </c>
      <c r="J214" s="17" t="str">
        <f>IF(T_5&lt;=J$182,"",IF($A214&gt;J$183,"",IF(T_5=K$182,EXP(-'Class 8'!J118*h_5)*J280,EXP(-'Class 8'!J118*h_5)*((K214+K215)/2+J280))))</f>
        <v/>
      </c>
      <c r="K214" s="17" t="str">
        <f>IF(T_5&lt;=K$182,"",IF($A214&gt;K$183,"",IF(T_5=L$182,EXP(-'Class 8'!K118*h_5)*K280,EXP(-'Class 8'!K118*h_5)*((L214+L215)/2+K280))))</f>
        <v/>
      </c>
      <c r="L214" s="17" t="str">
        <f>IF(T_5&lt;=L$182,"",IF($A214&gt;L$183,"",IF(T_5=M$182,EXP(-'Class 8'!L118*h_5)*L280,EXP(-'Class 8'!L118*h_5)*((M214+M215)/2+L280))))</f>
        <v/>
      </c>
      <c r="M214" s="17" t="str">
        <f>IF(T_5&lt;=M$182,"",IF($A214&gt;M$183,"",IF(T_5=N$182,EXP(-'Class 8'!M118*h_5)*M280,EXP(-'Class 8'!M118*h_5)*((N214+N215)/2+M280))))</f>
        <v/>
      </c>
      <c r="N214" s="17" t="str">
        <f>IF(T_5&lt;=N$182,"",IF($A214&gt;N$183,"",IF(T_5=O$182,EXP(-'Class 8'!N118*h_5)*N280,EXP(-'Class 8'!N118*h_5)*((O214+O215)/2+N280))))</f>
        <v/>
      </c>
      <c r="O214" s="17" t="str">
        <f>IF(T_5&lt;=O$182,"",IF($A214&gt;O$183,"",IF(T_5=P$182,EXP(-'Class 8'!O118*h_5)*O280,EXP(-'Class 8'!O118*h_5)*((P214+P215)/2+O280))))</f>
        <v/>
      </c>
      <c r="P214" s="17" t="str">
        <f>IF(T_5&lt;=P$182,"",IF($A214&gt;P$183,"",IF(T_5=Q$182,EXP(-'Class 8'!P118*h_5)*P280,EXP(-'Class 8'!P118*h_5)*((Q214+Q215)/2+P280))))</f>
        <v/>
      </c>
      <c r="Q214" s="17" t="str">
        <f>IF(T_5&lt;=Q$182,"",IF($A214&gt;Q$183,"",IF(T_5=R$182,EXP(-'Class 8'!Q118*h_5)*Q280,EXP(-'Class 8'!Q118*h_5)*((R214+R215)/2+Q280))))</f>
        <v/>
      </c>
      <c r="R214" s="17" t="str">
        <f>IF(T_5&lt;=R$182,"",IF($A214&gt;R$183,"",IF(T_5=S$182,EXP(-'Class 8'!R118*h_5)*R280,EXP(-'Class 8'!R118*h_5)*((S214+S215)/2+R280))))</f>
        <v/>
      </c>
      <c r="S214" s="17" t="str">
        <f>IF(T_5&lt;=S$182,"",IF($A214&gt;S$183,"",IF(T_5=T$182,EXP(-'Class 8'!S118*h_5)*S280,EXP(-'Class 8'!S118*h_5)*((T214+T215)/2+S280))))</f>
        <v/>
      </c>
      <c r="T214" s="17" t="str">
        <f>IF(T_5&lt;=T$182,"",IF($A214&gt;T$183,"",IF(T_5=U$182,EXP(-'Class 8'!T118*h_5)*T280,EXP(-'Class 8'!T118*h_5)*((U214+U215)/2+T280))))</f>
        <v/>
      </c>
      <c r="U214" s="17" t="str">
        <f>IF(T_5&lt;=U$182,"",IF($A214&gt;U$183,"",IF(T_5=V$182,EXP(-'Class 8'!U118*h_5)*U280,EXP(-'Class 8'!U118*h_5)*((V214+V215)/2+U280))))</f>
        <v/>
      </c>
      <c r="V214" s="17" t="str">
        <f>IF(T_5&lt;=V$182,"",IF($A214&gt;V$183,"",IF(T_5=W$182,EXP(-'Class 8'!V118*h_5)*V280,EXP(-'Class 8'!V118*h_5)*((W214+W215)/2+V280))))</f>
        <v/>
      </c>
      <c r="W214" s="17" t="str">
        <f>IF(T_5&lt;=W$182,"",IF($A214&gt;W$183,"",IF(T_5=X$182,EXP(-'Class 8'!W118*h_5)*W280,EXP(-'Class 8'!W118*h_5)*((X214+X215)/2+W280))))</f>
        <v/>
      </c>
      <c r="X214" s="17" t="str">
        <f>IF(T_5&lt;=X$182,"",IF($A214&gt;X$183,"",IF(T_5=Y$182,EXP(-'Class 8'!X118*h_5)*X280,EXP(-'Class 8'!X118*h_5)*((Y214+Y215)/2+X280))))</f>
        <v/>
      </c>
      <c r="Y214" s="17" t="str">
        <f>IF(T_5&lt;=Y$182,"",IF($A214&gt;Y$183,"",IF(T_5=Z$182,EXP(-'Class 8'!Y118*h_5)*Y280,EXP(-'Class 8'!Y118*h_5)*((Z214+Z215)/2+Y280))))</f>
        <v/>
      </c>
      <c r="Z214" s="17" t="str">
        <f>IF(T_5&lt;=Z$182,"",IF($A214&gt;Z$183,"",IF(T_5=AA$182,EXP(-'Class 8'!Z118*h_5)*Z280,EXP(-'Class 8'!Z118*h_5)*((AA214+AA215)/2+Z280))))</f>
        <v/>
      </c>
      <c r="AA214" s="17" t="str">
        <f>IF(T_5&lt;=AA$182,"",IF($A214&gt;AA$183,"",IF(T_5=AB$182,EXP(-'Class 8'!AA118*h_5)*AA280,EXP(-'Class 8'!AA118*h_5)*((AB214+AB215)/2+AA280))))</f>
        <v/>
      </c>
      <c r="AB214" s="17" t="str">
        <f>IF(T_5&lt;=AB$182,"",IF($A214&gt;AB$183,"",IF(T_5=AC$182,EXP(-'Class 8'!AB118*h_5)*AB280,EXP(-'Class 8'!AB118*h_5)*((AC214+AC215)/2+AB280))))</f>
        <v/>
      </c>
      <c r="AC214" s="17" t="str">
        <f>IF(T_5&lt;=AC$182,"",IF($A214&gt;AC$183,"",IF(T_5=AD$182,EXP(-'Class 8'!AC118*h_5)*AC280,EXP(-'Class 8'!AC118*h_5)*((AD214+AD215)/2+AC280))))</f>
        <v/>
      </c>
      <c r="AD214" s="17" t="str">
        <f>IF(T_5&lt;=AD$182,"",IF($A214&gt;AD$183,"",IF(T_5=AE$182,EXP(-'Class 8'!AD118*h_5)*AD280,EXP(-'Class 8'!AD118*h_5)*((AE214+AE215)/2+AD280))))</f>
        <v/>
      </c>
      <c r="AE214" s="17" t="str">
        <f>IF(T_5&lt;=AE$182,"",IF($A214&gt;AE$183,"",IF(T_5=AF$182,EXP(-'Class 8'!AE118*h_5)*AE280,EXP(-'Class 8'!AE118*h_5)*((AF214+AF215)/2+AE280))))</f>
        <v/>
      </c>
      <c r="AF214" s="17">
        <f>IF(T_5&lt;=AF$182,"",IF($A214&gt;AF$183,"",IF(T_5=AG$182,EXP(-'Class 8'!AF118*h_5)*AF280,EXP(-'Class 8'!AF118*h_5)*((AG214+AG215)/2+AF280))))</f>
        <v>0</v>
      </c>
      <c r="AG214" s="17">
        <f>IF(T_5&lt;=AG$182,"",IF($A214&gt;AG$183,"",IF(T_5=AH$182,EXP(-'Class 8'!AG118*h_5)*AG280,EXP(-'Class 8'!AG118*h_5)*((AH214+AH215)/2+AG280))))</f>
        <v>0</v>
      </c>
      <c r="AH214" s="17">
        <f>IF(T_5&lt;=AH$182,"",IF($A214&gt;AH$183,"",IF(T_5=AI$182,EXP(-'Class 8'!AH118*h_5)*AH280,EXP(-'Class 8'!AH118*h_5)*((AI214+AI215)/2+AH280))))</f>
        <v>0</v>
      </c>
      <c r="AI214" s="17">
        <f>IF(T_5&lt;=AI$182,"",IF($A214&gt;AI$183,"",IF(T_5=AJ$182,EXP(-'Class 8'!AI118*h_5)*AI280,EXP(-'Class 8'!AI118*h_5)*((AJ214+AJ215)/2+AI280))))</f>
        <v>0</v>
      </c>
      <c r="AJ214" s="17">
        <f>IF(T_5&lt;=AJ$182,"",IF($A214&gt;AJ$183,"",IF(T_5=AK$182,EXP(-'Class 8'!AJ118*h_5)*AJ280,EXP(-'Class 8'!AJ118*h_5)*((AK214+AK215)/2+AJ280))))</f>
        <v>0</v>
      </c>
      <c r="AK214" s="17">
        <f>IF(T_5&lt;=AK$182,"",IF($A214&gt;AK$183,"",IF(T_5=AL$182,EXP(-'Class 8'!AK118*h_5)*AK280,EXP(-'Class 8'!AK118*h_5)*((AL214+AL215)/2+AK280))))</f>
        <v>0</v>
      </c>
      <c r="AL214" s="17">
        <f>IF(T_5&lt;=AL$182,"",IF($A214&gt;AL$183,"",IF(T_5=AM$182,EXP(-'Class 8'!AL118*h_5)*AL280,EXP(-'Class 8'!AL118*h_5)*((AM214+AM215)/2+AL280))))</f>
        <v>0</v>
      </c>
      <c r="AM214" s="17">
        <f>IF(T_5&lt;=AM$182,"",IF($A214&gt;AM$183,"",IF(T_5=AN$182,EXP(-'Class 8'!AM118*h_5)*AM280,EXP(-'Class 8'!AM118*h_5)*((AN214+AN215)/2+AM280))))</f>
        <v>0</v>
      </c>
      <c r="AN214" s="17">
        <f>IF(T_5&lt;=AN$182,"",IF($A214&gt;AN$183,"",IF(T_5=AO$182,EXP(-'Class 8'!AN118*h_5)*AN280,EXP(-'Class 8'!AN118*h_5)*((AO214+AO215)/2+AN280))))</f>
        <v>0</v>
      </c>
      <c r="AO214" s="17">
        <f>IF(T_5&lt;=AO$182,"",IF($A214&gt;AO$183,"",IF(T_5=AP$182,EXP(-'Class 8'!AO118*h_5)*AO280,EXP(-'Class 8'!AO118*h_5)*((AP214+AP215)/2+AO280))))</f>
        <v>0</v>
      </c>
      <c r="AP214" s="17" t="str">
        <f>IF(T_5&lt;=AP$182,"",IF($A214&gt;AP$183,"",IF(T_5=[2]Cap!AQ$11,EXP(-'Class 8'!AP118*h_5)*AP280,EXP(-'Class 8'!AP118*h_5)*(([2]Cap!AQ43+[2]Cap!AQ44)/2+AP280))))</f>
        <v/>
      </c>
    </row>
    <row r="215" spans="1:42" x14ac:dyDescent="0.2">
      <c r="A215" s="23">
        <f t="shared" si="100"/>
        <v>31</v>
      </c>
      <c r="B215" s="17" t="str">
        <f>IF(T_5&lt;=B$182,"",IF($A215&gt;B$183,"",IF(T_5=C$182,EXP(-'Class 8'!B119*h_5)*B281,EXP(-'Class 8'!B119*h_5)*((C215+C216)/2+B281))))</f>
        <v/>
      </c>
      <c r="C215" s="17" t="str">
        <f>IF(T_5&lt;=C$182,"",IF($A215&gt;C$183,"",IF(T_5=D$182,EXP(-'Class 8'!C119*h_5)*C281,EXP(-'Class 8'!C119*h_5)*((D215+D216)/2+C281))))</f>
        <v/>
      </c>
      <c r="D215" s="17" t="str">
        <f>IF(T_5&lt;=D$182,"",IF($A215&gt;D$183,"",IF(T_5=E$182,EXP(-'Class 8'!D119*h_5)*D281,EXP(-'Class 8'!D119*h_5)*((E215+E216)/2+D281))))</f>
        <v/>
      </c>
      <c r="E215" s="17" t="str">
        <f>IF(T_5&lt;=E$182,"",IF($A215&gt;E$183,"",IF(T_5=F$182,EXP(-'Class 8'!E119*h_5)*E281,EXP(-'Class 8'!E119*h_5)*((F215+F216)/2+E281))))</f>
        <v/>
      </c>
      <c r="F215" s="17" t="str">
        <f>IF(T_5&lt;=F$182,"",IF($A215&gt;F$183,"",IF(T_5=G$182,EXP(-'Class 8'!F119*h_5)*F281,EXP(-'Class 8'!F119*h_5)*((G215+G216)/2+F281))))</f>
        <v/>
      </c>
      <c r="G215" s="17" t="str">
        <f>IF(T_5&lt;=G$182,"",IF($A215&gt;G$183,"",IF(T_5=H$182,EXP(-'Class 8'!G119*h_5)*G281,EXP(-'Class 8'!G119*h_5)*((H215+H216)/2+G281))))</f>
        <v/>
      </c>
      <c r="H215" s="17" t="str">
        <f>IF(T_5&lt;=H$182,"",IF($A215&gt;H$183,"",IF(T_5=I$182,EXP(-'Class 8'!H119*h_5)*H281,EXP(-'Class 8'!H119*h_5)*((I215+I216)/2+H281))))</f>
        <v/>
      </c>
      <c r="I215" s="17" t="str">
        <f>IF(T_5&lt;=I$182,"",IF($A215&gt;I$183,"",IF(T_5=J$182,EXP(-'Class 8'!I119*h_5)*I281,EXP(-'Class 8'!I119*h_5)*((J215+J216)/2+I281))))</f>
        <v/>
      </c>
      <c r="J215" s="17" t="str">
        <f>IF(T_5&lt;=J$182,"",IF($A215&gt;J$183,"",IF(T_5=K$182,EXP(-'Class 8'!J119*h_5)*J281,EXP(-'Class 8'!J119*h_5)*((K215+K216)/2+J281))))</f>
        <v/>
      </c>
      <c r="K215" s="17" t="str">
        <f>IF(T_5&lt;=K$182,"",IF($A215&gt;K$183,"",IF(T_5=L$182,EXP(-'Class 8'!K119*h_5)*K281,EXP(-'Class 8'!K119*h_5)*((L215+L216)/2+K281))))</f>
        <v/>
      </c>
      <c r="L215" s="17" t="str">
        <f>IF(T_5&lt;=L$182,"",IF($A215&gt;L$183,"",IF(T_5=M$182,EXP(-'Class 8'!L119*h_5)*L281,EXP(-'Class 8'!L119*h_5)*((M215+M216)/2+L281))))</f>
        <v/>
      </c>
      <c r="M215" s="17" t="str">
        <f>IF(T_5&lt;=M$182,"",IF($A215&gt;M$183,"",IF(T_5=N$182,EXP(-'Class 8'!M119*h_5)*M281,EXP(-'Class 8'!M119*h_5)*((N215+N216)/2+M281))))</f>
        <v/>
      </c>
      <c r="N215" s="17" t="str">
        <f>IF(T_5&lt;=N$182,"",IF($A215&gt;N$183,"",IF(T_5=O$182,EXP(-'Class 8'!N119*h_5)*N281,EXP(-'Class 8'!N119*h_5)*((O215+O216)/2+N281))))</f>
        <v/>
      </c>
      <c r="O215" s="17" t="str">
        <f>IF(T_5&lt;=O$182,"",IF($A215&gt;O$183,"",IF(T_5=P$182,EXP(-'Class 8'!O119*h_5)*O281,EXP(-'Class 8'!O119*h_5)*((P215+P216)/2+O281))))</f>
        <v/>
      </c>
      <c r="P215" s="17" t="str">
        <f>IF(T_5&lt;=P$182,"",IF($A215&gt;P$183,"",IF(T_5=Q$182,EXP(-'Class 8'!P119*h_5)*P281,EXP(-'Class 8'!P119*h_5)*((Q215+Q216)/2+P281))))</f>
        <v/>
      </c>
      <c r="Q215" s="17" t="str">
        <f>IF(T_5&lt;=Q$182,"",IF($A215&gt;Q$183,"",IF(T_5=R$182,EXP(-'Class 8'!Q119*h_5)*Q281,EXP(-'Class 8'!Q119*h_5)*((R215+R216)/2+Q281))))</f>
        <v/>
      </c>
      <c r="R215" s="17" t="str">
        <f>IF(T_5&lt;=R$182,"",IF($A215&gt;R$183,"",IF(T_5=S$182,EXP(-'Class 8'!R119*h_5)*R281,EXP(-'Class 8'!R119*h_5)*((S215+S216)/2+R281))))</f>
        <v/>
      </c>
      <c r="S215" s="17" t="str">
        <f>IF(T_5&lt;=S$182,"",IF($A215&gt;S$183,"",IF(T_5=T$182,EXP(-'Class 8'!S119*h_5)*S281,EXP(-'Class 8'!S119*h_5)*((T215+T216)/2+S281))))</f>
        <v/>
      </c>
      <c r="T215" s="17" t="str">
        <f>IF(T_5&lt;=T$182,"",IF($A215&gt;T$183,"",IF(T_5=U$182,EXP(-'Class 8'!T119*h_5)*T281,EXP(-'Class 8'!T119*h_5)*((U215+U216)/2+T281))))</f>
        <v/>
      </c>
      <c r="U215" s="17" t="str">
        <f>IF(T_5&lt;=U$182,"",IF($A215&gt;U$183,"",IF(T_5=V$182,EXP(-'Class 8'!U119*h_5)*U281,EXP(-'Class 8'!U119*h_5)*((V215+V216)/2+U281))))</f>
        <v/>
      </c>
      <c r="V215" s="17" t="str">
        <f>IF(T_5&lt;=V$182,"",IF($A215&gt;V$183,"",IF(T_5=W$182,EXP(-'Class 8'!V119*h_5)*V281,EXP(-'Class 8'!V119*h_5)*((W215+W216)/2+V281))))</f>
        <v/>
      </c>
      <c r="W215" s="17" t="str">
        <f>IF(T_5&lt;=W$182,"",IF($A215&gt;W$183,"",IF(T_5=X$182,EXP(-'Class 8'!W119*h_5)*W281,EXP(-'Class 8'!W119*h_5)*((X215+X216)/2+W281))))</f>
        <v/>
      </c>
      <c r="X215" s="17" t="str">
        <f>IF(T_5&lt;=X$182,"",IF($A215&gt;X$183,"",IF(T_5=Y$182,EXP(-'Class 8'!X119*h_5)*X281,EXP(-'Class 8'!X119*h_5)*((Y215+Y216)/2+X281))))</f>
        <v/>
      </c>
      <c r="Y215" s="17" t="str">
        <f>IF(T_5&lt;=Y$182,"",IF($A215&gt;Y$183,"",IF(T_5=Z$182,EXP(-'Class 8'!Y119*h_5)*Y281,EXP(-'Class 8'!Y119*h_5)*((Z215+Z216)/2+Y281))))</f>
        <v/>
      </c>
      <c r="Z215" s="17" t="str">
        <f>IF(T_5&lt;=Z$182,"",IF($A215&gt;Z$183,"",IF(T_5=AA$182,EXP(-'Class 8'!Z119*h_5)*Z281,EXP(-'Class 8'!Z119*h_5)*((AA215+AA216)/2+Z281))))</f>
        <v/>
      </c>
      <c r="AA215" s="17" t="str">
        <f>IF(T_5&lt;=AA$182,"",IF($A215&gt;AA$183,"",IF(T_5=AB$182,EXP(-'Class 8'!AA119*h_5)*AA281,EXP(-'Class 8'!AA119*h_5)*((AB215+AB216)/2+AA281))))</f>
        <v/>
      </c>
      <c r="AB215" s="17" t="str">
        <f>IF(T_5&lt;=AB$182,"",IF($A215&gt;AB$183,"",IF(T_5=AC$182,EXP(-'Class 8'!AB119*h_5)*AB281,EXP(-'Class 8'!AB119*h_5)*((AC215+AC216)/2+AB281))))</f>
        <v/>
      </c>
      <c r="AC215" s="17" t="str">
        <f>IF(T_5&lt;=AC$182,"",IF($A215&gt;AC$183,"",IF(T_5=AD$182,EXP(-'Class 8'!AC119*h_5)*AC281,EXP(-'Class 8'!AC119*h_5)*((AD215+AD216)/2+AC281))))</f>
        <v/>
      </c>
      <c r="AD215" s="17" t="str">
        <f>IF(T_5&lt;=AD$182,"",IF($A215&gt;AD$183,"",IF(T_5=AE$182,EXP(-'Class 8'!AD119*h_5)*AD281,EXP(-'Class 8'!AD119*h_5)*((AE215+AE216)/2+AD281))))</f>
        <v/>
      </c>
      <c r="AE215" s="17" t="str">
        <f>IF(T_5&lt;=AE$182,"",IF($A215&gt;AE$183,"",IF(T_5=AF$182,EXP(-'Class 8'!AE119*h_5)*AE281,EXP(-'Class 8'!AE119*h_5)*((AF215+AF216)/2+AE281))))</f>
        <v/>
      </c>
      <c r="AF215" s="17" t="str">
        <f>IF(T_5&lt;=AF$182,"",IF($A215&gt;AF$183,"",IF(T_5=AG$182,EXP(-'Class 8'!AF119*h_5)*AF281,EXP(-'Class 8'!AF119*h_5)*((AG215+AG216)/2+AF281))))</f>
        <v/>
      </c>
      <c r="AG215" s="17">
        <f>IF(T_5&lt;=AG$182,"",IF($A215&gt;AG$183,"",IF(T_5=AH$182,EXP(-'Class 8'!AG119*h_5)*AG281,EXP(-'Class 8'!AG119*h_5)*((AH215+AH216)/2+AG281))))</f>
        <v>0</v>
      </c>
      <c r="AH215" s="17">
        <f>IF(T_5&lt;=AH$182,"",IF($A215&gt;AH$183,"",IF(T_5=AI$182,EXP(-'Class 8'!AH119*h_5)*AH281,EXP(-'Class 8'!AH119*h_5)*((AI215+AI216)/2+AH281))))</f>
        <v>0</v>
      </c>
      <c r="AI215" s="17">
        <f>IF(T_5&lt;=AI$182,"",IF($A215&gt;AI$183,"",IF(T_5=AJ$182,EXP(-'Class 8'!AI119*h_5)*AI281,EXP(-'Class 8'!AI119*h_5)*((AJ215+AJ216)/2+AI281))))</f>
        <v>0</v>
      </c>
      <c r="AJ215" s="17">
        <f>IF(T_5&lt;=AJ$182,"",IF($A215&gt;AJ$183,"",IF(T_5=AK$182,EXP(-'Class 8'!AJ119*h_5)*AJ281,EXP(-'Class 8'!AJ119*h_5)*((AK215+AK216)/2+AJ281))))</f>
        <v>0</v>
      </c>
      <c r="AK215" s="17">
        <f>IF(T_5&lt;=AK$182,"",IF($A215&gt;AK$183,"",IF(T_5=AL$182,EXP(-'Class 8'!AK119*h_5)*AK281,EXP(-'Class 8'!AK119*h_5)*((AL215+AL216)/2+AK281))))</f>
        <v>0</v>
      </c>
      <c r="AL215" s="17">
        <f>IF(T_5&lt;=AL$182,"",IF($A215&gt;AL$183,"",IF(T_5=AM$182,EXP(-'Class 8'!AL119*h_5)*AL281,EXP(-'Class 8'!AL119*h_5)*((AM215+AM216)/2+AL281))))</f>
        <v>0</v>
      </c>
      <c r="AM215" s="17">
        <f>IF(T_5&lt;=AM$182,"",IF($A215&gt;AM$183,"",IF(T_5=AN$182,EXP(-'Class 8'!AM119*h_5)*AM281,EXP(-'Class 8'!AM119*h_5)*((AN215+AN216)/2+AM281))))</f>
        <v>0</v>
      </c>
      <c r="AN215" s="17">
        <f>IF(T_5&lt;=AN$182,"",IF($A215&gt;AN$183,"",IF(T_5=AO$182,EXP(-'Class 8'!AN119*h_5)*AN281,EXP(-'Class 8'!AN119*h_5)*((AO215+AO216)/2+AN281))))</f>
        <v>0</v>
      </c>
      <c r="AO215" s="17">
        <f>IF(T_5&lt;=AO$182,"",IF($A215&gt;AO$183,"",IF(T_5=AP$182,EXP(-'Class 8'!AO119*h_5)*AO281,EXP(-'Class 8'!AO119*h_5)*((AP215+AP216)/2+AO281))))</f>
        <v>0</v>
      </c>
      <c r="AP215" s="17" t="str">
        <f>IF(T_5&lt;=AP$182,"",IF($A215&gt;AP$183,"",IF(T_5=[2]Cap!AQ$11,EXP(-'Class 8'!AP119*h_5)*AP281,EXP(-'Class 8'!AP119*h_5)*(([2]Cap!AQ44+[2]Cap!AQ45)/2+AP281))))</f>
        <v/>
      </c>
    </row>
    <row r="216" spans="1:42" x14ac:dyDescent="0.2">
      <c r="A216" s="23">
        <f t="shared" si="100"/>
        <v>32</v>
      </c>
      <c r="B216" s="17" t="str">
        <f>IF(T_5&lt;=B$182,"",IF($A216&gt;B$183,"",IF(T_5=C$182,EXP(-'Class 8'!B120*h_5)*B282,EXP(-'Class 8'!B120*h_5)*((C216+C217)/2+B282))))</f>
        <v/>
      </c>
      <c r="C216" s="17" t="str">
        <f>IF(T_5&lt;=C$182,"",IF($A216&gt;C$183,"",IF(T_5=D$182,EXP(-'Class 8'!C120*h_5)*C282,EXP(-'Class 8'!C120*h_5)*((D216+D217)/2+C282))))</f>
        <v/>
      </c>
      <c r="D216" s="17" t="str">
        <f>IF(T_5&lt;=D$182,"",IF($A216&gt;D$183,"",IF(T_5=E$182,EXP(-'Class 8'!D120*h_5)*D282,EXP(-'Class 8'!D120*h_5)*((E216+E217)/2+D282))))</f>
        <v/>
      </c>
      <c r="E216" s="17" t="str">
        <f>IF(T_5&lt;=E$182,"",IF($A216&gt;E$183,"",IF(T_5=F$182,EXP(-'Class 8'!E120*h_5)*E282,EXP(-'Class 8'!E120*h_5)*((F216+F217)/2+E282))))</f>
        <v/>
      </c>
      <c r="F216" s="17" t="str">
        <f>IF(T_5&lt;=F$182,"",IF($A216&gt;F$183,"",IF(T_5=G$182,EXP(-'Class 8'!F120*h_5)*F282,EXP(-'Class 8'!F120*h_5)*((G216+G217)/2+F282))))</f>
        <v/>
      </c>
      <c r="G216" s="17" t="str">
        <f>IF(T_5&lt;=G$182,"",IF($A216&gt;G$183,"",IF(T_5=H$182,EXP(-'Class 8'!G120*h_5)*G282,EXP(-'Class 8'!G120*h_5)*((H216+H217)/2+G282))))</f>
        <v/>
      </c>
      <c r="H216" s="17" t="str">
        <f>IF(T_5&lt;=H$182,"",IF($A216&gt;H$183,"",IF(T_5=I$182,EXP(-'Class 8'!H120*h_5)*H282,EXP(-'Class 8'!H120*h_5)*((I216+I217)/2+H282))))</f>
        <v/>
      </c>
      <c r="I216" s="17" t="str">
        <f>IF(T_5&lt;=I$182,"",IF($A216&gt;I$183,"",IF(T_5=J$182,EXP(-'Class 8'!I120*h_5)*I282,EXP(-'Class 8'!I120*h_5)*((J216+J217)/2+I282))))</f>
        <v/>
      </c>
      <c r="J216" s="17" t="str">
        <f>IF(T_5&lt;=J$182,"",IF($A216&gt;J$183,"",IF(T_5=K$182,EXP(-'Class 8'!J120*h_5)*J282,EXP(-'Class 8'!J120*h_5)*((K216+K217)/2+J282))))</f>
        <v/>
      </c>
      <c r="K216" s="17" t="str">
        <f>IF(T_5&lt;=K$182,"",IF($A216&gt;K$183,"",IF(T_5=L$182,EXP(-'Class 8'!K120*h_5)*K282,EXP(-'Class 8'!K120*h_5)*((L216+L217)/2+K282))))</f>
        <v/>
      </c>
      <c r="L216" s="17" t="str">
        <f>IF(T_5&lt;=L$182,"",IF($A216&gt;L$183,"",IF(T_5=M$182,EXP(-'Class 8'!L120*h_5)*L282,EXP(-'Class 8'!L120*h_5)*((M216+M217)/2+L282))))</f>
        <v/>
      </c>
      <c r="M216" s="17" t="str">
        <f>IF(T_5&lt;=M$182,"",IF($A216&gt;M$183,"",IF(T_5=N$182,EXP(-'Class 8'!M120*h_5)*M282,EXP(-'Class 8'!M120*h_5)*((N216+N217)/2+M282))))</f>
        <v/>
      </c>
      <c r="N216" s="17" t="str">
        <f>IF(T_5&lt;=N$182,"",IF($A216&gt;N$183,"",IF(T_5=O$182,EXP(-'Class 8'!N120*h_5)*N282,EXP(-'Class 8'!N120*h_5)*((O216+O217)/2+N282))))</f>
        <v/>
      </c>
      <c r="O216" s="17" t="str">
        <f>IF(T_5&lt;=O$182,"",IF($A216&gt;O$183,"",IF(T_5=P$182,EXP(-'Class 8'!O120*h_5)*O282,EXP(-'Class 8'!O120*h_5)*((P216+P217)/2+O282))))</f>
        <v/>
      </c>
      <c r="P216" s="17" t="str">
        <f>IF(T_5&lt;=P$182,"",IF($A216&gt;P$183,"",IF(T_5=Q$182,EXP(-'Class 8'!P120*h_5)*P282,EXP(-'Class 8'!P120*h_5)*((Q216+Q217)/2+P282))))</f>
        <v/>
      </c>
      <c r="Q216" s="17" t="str">
        <f>IF(T_5&lt;=Q$182,"",IF($A216&gt;Q$183,"",IF(T_5=R$182,EXP(-'Class 8'!Q120*h_5)*Q282,EXP(-'Class 8'!Q120*h_5)*((R216+R217)/2+Q282))))</f>
        <v/>
      </c>
      <c r="R216" s="17" t="str">
        <f>IF(T_5&lt;=R$182,"",IF($A216&gt;R$183,"",IF(T_5=S$182,EXP(-'Class 8'!R120*h_5)*R282,EXP(-'Class 8'!R120*h_5)*((S216+S217)/2+R282))))</f>
        <v/>
      </c>
      <c r="S216" s="17" t="str">
        <f>IF(T_5&lt;=S$182,"",IF($A216&gt;S$183,"",IF(T_5=T$182,EXP(-'Class 8'!S120*h_5)*S282,EXP(-'Class 8'!S120*h_5)*((T216+T217)/2+S282))))</f>
        <v/>
      </c>
      <c r="T216" s="17" t="str">
        <f>IF(T_5&lt;=T$182,"",IF($A216&gt;T$183,"",IF(T_5=U$182,EXP(-'Class 8'!T120*h_5)*T282,EXP(-'Class 8'!T120*h_5)*((U216+U217)/2+T282))))</f>
        <v/>
      </c>
      <c r="U216" s="17" t="str">
        <f>IF(T_5&lt;=U$182,"",IF($A216&gt;U$183,"",IF(T_5=V$182,EXP(-'Class 8'!U120*h_5)*U282,EXP(-'Class 8'!U120*h_5)*((V216+V217)/2+U282))))</f>
        <v/>
      </c>
      <c r="V216" s="17" t="str">
        <f>IF(T_5&lt;=V$182,"",IF($A216&gt;V$183,"",IF(T_5=W$182,EXP(-'Class 8'!V120*h_5)*V282,EXP(-'Class 8'!V120*h_5)*((W216+W217)/2+V282))))</f>
        <v/>
      </c>
      <c r="W216" s="17" t="str">
        <f>IF(T_5&lt;=W$182,"",IF($A216&gt;W$183,"",IF(T_5=X$182,EXP(-'Class 8'!W120*h_5)*W282,EXP(-'Class 8'!W120*h_5)*((X216+X217)/2+W282))))</f>
        <v/>
      </c>
      <c r="X216" s="17" t="str">
        <f>IF(T_5&lt;=X$182,"",IF($A216&gt;X$183,"",IF(T_5=Y$182,EXP(-'Class 8'!X120*h_5)*X282,EXP(-'Class 8'!X120*h_5)*((Y216+Y217)/2+X282))))</f>
        <v/>
      </c>
      <c r="Y216" s="17" t="str">
        <f>IF(T_5&lt;=Y$182,"",IF($A216&gt;Y$183,"",IF(T_5=Z$182,EXP(-'Class 8'!Y120*h_5)*Y282,EXP(-'Class 8'!Y120*h_5)*((Z216+Z217)/2+Y282))))</f>
        <v/>
      </c>
      <c r="Z216" s="17" t="str">
        <f>IF(T_5&lt;=Z$182,"",IF($A216&gt;Z$183,"",IF(T_5=AA$182,EXP(-'Class 8'!Z120*h_5)*Z282,EXP(-'Class 8'!Z120*h_5)*((AA216+AA217)/2+Z282))))</f>
        <v/>
      </c>
      <c r="AA216" s="17" t="str">
        <f>IF(T_5&lt;=AA$182,"",IF($A216&gt;AA$183,"",IF(T_5=AB$182,EXP(-'Class 8'!AA120*h_5)*AA282,EXP(-'Class 8'!AA120*h_5)*((AB216+AB217)/2+AA282))))</f>
        <v/>
      </c>
      <c r="AB216" s="17" t="str">
        <f>IF(T_5&lt;=AB$182,"",IF($A216&gt;AB$183,"",IF(T_5=AC$182,EXP(-'Class 8'!AB120*h_5)*AB282,EXP(-'Class 8'!AB120*h_5)*((AC216+AC217)/2+AB282))))</f>
        <v/>
      </c>
      <c r="AC216" s="17" t="str">
        <f>IF(T_5&lt;=AC$182,"",IF($A216&gt;AC$183,"",IF(T_5=AD$182,EXP(-'Class 8'!AC120*h_5)*AC282,EXP(-'Class 8'!AC120*h_5)*((AD216+AD217)/2+AC282))))</f>
        <v/>
      </c>
      <c r="AD216" s="17" t="str">
        <f>IF(T_5&lt;=AD$182,"",IF($A216&gt;AD$183,"",IF(T_5=AE$182,EXP(-'Class 8'!AD120*h_5)*AD282,EXP(-'Class 8'!AD120*h_5)*((AE216+AE217)/2+AD282))))</f>
        <v/>
      </c>
      <c r="AE216" s="17" t="str">
        <f>IF(T_5&lt;=AE$182,"",IF($A216&gt;AE$183,"",IF(T_5=AF$182,EXP(-'Class 8'!AE120*h_5)*AE282,EXP(-'Class 8'!AE120*h_5)*((AF216+AF217)/2+AE282))))</f>
        <v/>
      </c>
      <c r="AF216" s="17" t="str">
        <f>IF(T_5&lt;=AF$182,"",IF($A216&gt;AF$183,"",IF(T_5=AG$182,EXP(-'Class 8'!AF120*h_5)*AF282,EXP(-'Class 8'!AF120*h_5)*((AG216+AG217)/2+AF282))))</f>
        <v/>
      </c>
      <c r="AG216" s="17" t="str">
        <f>IF(T_5&lt;=AG$182,"",IF($A216&gt;AG$183,"",IF(T_5=AH$182,EXP(-'Class 8'!AG120*h_5)*AG282,EXP(-'Class 8'!AG120*h_5)*((AH216+AH217)/2+AG282))))</f>
        <v/>
      </c>
      <c r="AH216" s="17">
        <f>IF(T_5&lt;=AH$182,"",IF($A216&gt;AH$183,"",IF(T_5=AI$182,EXP(-'Class 8'!AH120*h_5)*AH282,EXP(-'Class 8'!AH120*h_5)*((AI216+AI217)/2+AH282))))</f>
        <v>0</v>
      </c>
      <c r="AI216" s="17">
        <f>IF(T_5&lt;=AI$182,"",IF($A216&gt;AI$183,"",IF(T_5=AJ$182,EXP(-'Class 8'!AI120*h_5)*AI282,EXP(-'Class 8'!AI120*h_5)*((AJ216+AJ217)/2+AI282))))</f>
        <v>0</v>
      </c>
      <c r="AJ216" s="17">
        <f>IF(T_5&lt;=AJ$182,"",IF($A216&gt;AJ$183,"",IF(T_5=AK$182,EXP(-'Class 8'!AJ120*h_5)*AJ282,EXP(-'Class 8'!AJ120*h_5)*((AK216+AK217)/2+AJ282))))</f>
        <v>0</v>
      </c>
      <c r="AK216" s="17">
        <f>IF(T_5&lt;=AK$182,"",IF($A216&gt;AK$183,"",IF(T_5=AL$182,EXP(-'Class 8'!AK120*h_5)*AK282,EXP(-'Class 8'!AK120*h_5)*((AL216+AL217)/2+AK282))))</f>
        <v>0</v>
      </c>
      <c r="AL216" s="17">
        <f>IF(T_5&lt;=AL$182,"",IF($A216&gt;AL$183,"",IF(T_5=AM$182,EXP(-'Class 8'!AL120*h_5)*AL282,EXP(-'Class 8'!AL120*h_5)*((AM216+AM217)/2+AL282))))</f>
        <v>0</v>
      </c>
      <c r="AM216" s="17">
        <f>IF(T_5&lt;=AM$182,"",IF($A216&gt;AM$183,"",IF(T_5=AN$182,EXP(-'Class 8'!AM120*h_5)*AM282,EXP(-'Class 8'!AM120*h_5)*((AN216+AN217)/2+AM282))))</f>
        <v>0</v>
      </c>
      <c r="AN216" s="17">
        <f>IF(T_5&lt;=AN$182,"",IF($A216&gt;AN$183,"",IF(T_5=AO$182,EXP(-'Class 8'!AN120*h_5)*AN282,EXP(-'Class 8'!AN120*h_5)*((AO216+AO217)/2+AN282))))</f>
        <v>0</v>
      </c>
      <c r="AO216" s="17">
        <f>IF(T_5&lt;=AO$182,"",IF($A216&gt;AO$183,"",IF(T_5=AP$182,EXP(-'Class 8'!AO120*h_5)*AO282,EXP(-'Class 8'!AO120*h_5)*((AP216+AP217)/2+AO282))))</f>
        <v>0</v>
      </c>
      <c r="AP216" s="17" t="str">
        <f>IF(T_5&lt;=AP$182,"",IF($A216&gt;AP$183,"",IF(T_5=[2]Cap!AQ$11,EXP(-'Class 8'!AP120*h_5)*AP282,EXP(-'Class 8'!AP120*h_5)*(([2]Cap!AQ45+[2]Cap!AQ46)/2+AP282))))</f>
        <v/>
      </c>
    </row>
    <row r="217" spans="1:42" x14ac:dyDescent="0.2">
      <c r="A217" s="23">
        <f t="shared" si="100"/>
        <v>33</v>
      </c>
      <c r="B217" s="17" t="str">
        <f>IF(T_5&lt;=B$182,"",IF($A217&gt;B$183,"",IF(T_5=C$182,EXP(-'Class 8'!B121*h_5)*B283,EXP(-'Class 8'!B121*h_5)*((C217+C218)/2+B283))))</f>
        <v/>
      </c>
      <c r="C217" s="17" t="str">
        <f>IF(T_5&lt;=C$182,"",IF($A217&gt;C$183,"",IF(T_5=D$182,EXP(-'Class 8'!C121*h_5)*C283,EXP(-'Class 8'!C121*h_5)*((D217+D218)/2+C283))))</f>
        <v/>
      </c>
      <c r="D217" s="17" t="str">
        <f>IF(T_5&lt;=D$182,"",IF($A217&gt;D$183,"",IF(T_5=E$182,EXP(-'Class 8'!D121*h_5)*D283,EXP(-'Class 8'!D121*h_5)*((E217+E218)/2+D283))))</f>
        <v/>
      </c>
      <c r="E217" s="17" t="str">
        <f>IF(T_5&lt;=E$182,"",IF($A217&gt;E$183,"",IF(T_5=F$182,EXP(-'Class 8'!E121*h_5)*E283,EXP(-'Class 8'!E121*h_5)*((F217+F218)/2+E283))))</f>
        <v/>
      </c>
      <c r="F217" s="17" t="str">
        <f>IF(T_5&lt;=F$182,"",IF($A217&gt;F$183,"",IF(T_5=G$182,EXP(-'Class 8'!F121*h_5)*F283,EXP(-'Class 8'!F121*h_5)*((G217+G218)/2+F283))))</f>
        <v/>
      </c>
      <c r="G217" s="17" t="str">
        <f>IF(T_5&lt;=G$182,"",IF($A217&gt;G$183,"",IF(T_5=H$182,EXP(-'Class 8'!G121*h_5)*G283,EXP(-'Class 8'!G121*h_5)*((H217+H218)/2+G283))))</f>
        <v/>
      </c>
      <c r="H217" s="17" t="str">
        <f>IF(T_5&lt;=H$182,"",IF($A217&gt;H$183,"",IF(T_5=I$182,EXP(-'Class 8'!H121*h_5)*H283,EXP(-'Class 8'!H121*h_5)*((I217+I218)/2+H283))))</f>
        <v/>
      </c>
      <c r="I217" s="17" t="str">
        <f>IF(T_5&lt;=I$182,"",IF($A217&gt;I$183,"",IF(T_5=J$182,EXP(-'Class 8'!I121*h_5)*I283,EXP(-'Class 8'!I121*h_5)*((J217+J218)/2+I283))))</f>
        <v/>
      </c>
      <c r="J217" s="17" t="str">
        <f>IF(T_5&lt;=J$182,"",IF($A217&gt;J$183,"",IF(T_5=K$182,EXP(-'Class 8'!J121*h_5)*J283,EXP(-'Class 8'!J121*h_5)*((K217+K218)/2+J283))))</f>
        <v/>
      </c>
      <c r="K217" s="17" t="str">
        <f>IF(T_5&lt;=K$182,"",IF($A217&gt;K$183,"",IF(T_5=L$182,EXP(-'Class 8'!K121*h_5)*K283,EXP(-'Class 8'!K121*h_5)*((L217+L218)/2+K283))))</f>
        <v/>
      </c>
      <c r="L217" s="17" t="str">
        <f>IF(T_5&lt;=L$182,"",IF($A217&gt;L$183,"",IF(T_5=M$182,EXP(-'Class 8'!L121*h_5)*L283,EXP(-'Class 8'!L121*h_5)*((M217+M218)/2+L283))))</f>
        <v/>
      </c>
      <c r="M217" s="17" t="str">
        <f>IF(T_5&lt;=M$182,"",IF($A217&gt;M$183,"",IF(T_5=N$182,EXP(-'Class 8'!M121*h_5)*M283,EXP(-'Class 8'!M121*h_5)*((N217+N218)/2+M283))))</f>
        <v/>
      </c>
      <c r="N217" s="17" t="str">
        <f>IF(T_5&lt;=N$182,"",IF($A217&gt;N$183,"",IF(T_5=O$182,EXP(-'Class 8'!N121*h_5)*N283,EXP(-'Class 8'!N121*h_5)*((O217+O218)/2+N283))))</f>
        <v/>
      </c>
      <c r="O217" s="17" t="str">
        <f>IF(T_5&lt;=O$182,"",IF($A217&gt;O$183,"",IF(T_5=P$182,EXP(-'Class 8'!O121*h_5)*O283,EXP(-'Class 8'!O121*h_5)*((P217+P218)/2+O283))))</f>
        <v/>
      </c>
      <c r="P217" s="17" t="str">
        <f>IF(T_5&lt;=P$182,"",IF($A217&gt;P$183,"",IF(T_5=Q$182,EXP(-'Class 8'!P121*h_5)*P283,EXP(-'Class 8'!P121*h_5)*((Q217+Q218)/2+P283))))</f>
        <v/>
      </c>
      <c r="Q217" s="17" t="str">
        <f>IF(T_5&lt;=Q$182,"",IF($A217&gt;Q$183,"",IF(T_5=R$182,EXP(-'Class 8'!Q121*h_5)*Q283,EXP(-'Class 8'!Q121*h_5)*((R217+R218)/2+Q283))))</f>
        <v/>
      </c>
      <c r="R217" s="17" t="str">
        <f>IF(T_5&lt;=R$182,"",IF($A217&gt;R$183,"",IF(T_5=S$182,EXP(-'Class 8'!R121*h_5)*R283,EXP(-'Class 8'!R121*h_5)*((S217+S218)/2+R283))))</f>
        <v/>
      </c>
      <c r="S217" s="17" t="str">
        <f>IF(T_5&lt;=S$182,"",IF($A217&gt;S$183,"",IF(T_5=T$182,EXP(-'Class 8'!S121*h_5)*S283,EXP(-'Class 8'!S121*h_5)*((T217+T218)/2+S283))))</f>
        <v/>
      </c>
      <c r="T217" s="17" t="str">
        <f>IF(T_5&lt;=T$182,"",IF($A217&gt;T$183,"",IF(T_5=U$182,EXP(-'Class 8'!T121*h_5)*T283,EXP(-'Class 8'!T121*h_5)*((U217+U218)/2+T283))))</f>
        <v/>
      </c>
      <c r="U217" s="17" t="str">
        <f>IF(T_5&lt;=U$182,"",IF($A217&gt;U$183,"",IF(T_5=V$182,EXP(-'Class 8'!U121*h_5)*U283,EXP(-'Class 8'!U121*h_5)*((V217+V218)/2+U283))))</f>
        <v/>
      </c>
      <c r="V217" s="17" t="str">
        <f>IF(T_5&lt;=V$182,"",IF($A217&gt;V$183,"",IF(T_5=W$182,EXP(-'Class 8'!V121*h_5)*V283,EXP(-'Class 8'!V121*h_5)*((W217+W218)/2+V283))))</f>
        <v/>
      </c>
      <c r="W217" s="17" t="str">
        <f>IF(T_5&lt;=W$182,"",IF($A217&gt;W$183,"",IF(T_5=X$182,EXP(-'Class 8'!W121*h_5)*W283,EXP(-'Class 8'!W121*h_5)*((X217+X218)/2+W283))))</f>
        <v/>
      </c>
      <c r="X217" s="17" t="str">
        <f>IF(T_5&lt;=X$182,"",IF($A217&gt;X$183,"",IF(T_5=Y$182,EXP(-'Class 8'!X121*h_5)*X283,EXP(-'Class 8'!X121*h_5)*((Y217+Y218)/2+X283))))</f>
        <v/>
      </c>
      <c r="Y217" s="17" t="str">
        <f>IF(T_5&lt;=Y$182,"",IF($A217&gt;Y$183,"",IF(T_5=Z$182,EXP(-'Class 8'!Y121*h_5)*Y283,EXP(-'Class 8'!Y121*h_5)*((Z217+Z218)/2+Y283))))</f>
        <v/>
      </c>
      <c r="Z217" s="17" t="str">
        <f>IF(T_5&lt;=Z$182,"",IF($A217&gt;Z$183,"",IF(T_5=AA$182,EXP(-'Class 8'!Z121*h_5)*Z283,EXP(-'Class 8'!Z121*h_5)*((AA217+AA218)/2+Z283))))</f>
        <v/>
      </c>
      <c r="AA217" s="17" t="str">
        <f>IF(T_5&lt;=AA$182,"",IF($A217&gt;AA$183,"",IF(T_5=AB$182,EXP(-'Class 8'!AA121*h_5)*AA283,EXP(-'Class 8'!AA121*h_5)*((AB217+AB218)/2+AA283))))</f>
        <v/>
      </c>
      <c r="AB217" s="17" t="str">
        <f>IF(T_5&lt;=AB$182,"",IF($A217&gt;AB$183,"",IF(T_5=AC$182,EXP(-'Class 8'!AB121*h_5)*AB283,EXP(-'Class 8'!AB121*h_5)*((AC217+AC218)/2+AB283))))</f>
        <v/>
      </c>
      <c r="AC217" s="17" t="str">
        <f>IF(T_5&lt;=AC$182,"",IF($A217&gt;AC$183,"",IF(T_5=AD$182,EXP(-'Class 8'!AC121*h_5)*AC283,EXP(-'Class 8'!AC121*h_5)*((AD217+AD218)/2+AC283))))</f>
        <v/>
      </c>
      <c r="AD217" s="17" t="str">
        <f>IF(T_5&lt;=AD$182,"",IF($A217&gt;AD$183,"",IF(T_5=AE$182,EXP(-'Class 8'!AD121*h_5)*AD283,EXP(-'Class 8'!AD121*h_5)*((AE217+AE218)/2+AD283))))</f>
        <v/>
      </c>
      <c r="AE217" s="17" t="str">
        <f>IF(T_5&lt;=AE$182,"",IF($A217&gt;AE$183,"",IF(T_5=AF$182,EXP(-'Class 8'!AE121*h_5)*AE283,EXP(-'Class 8'!AE121*h_5)*((AF217+AF218)/2+AE283))))</f>
        <v/>
      </c>
      <c r="AF217" s="17" t="str">
        <f>IF(T_5&lt;=AF$182,"",IF($A217&gt;AF$183,"",IF(T_5=AG$182,EXP(-'Class 8'!AF121*h_5)*AF283,EXP(-'Class 8'!AF121*h_5)*((AG217+AG218)/2+AF283))))</f>
        <v/>
      </c>
      <c r="AG217" s="17" t="str">
        <f>IF(T_5&lt;=AG$182,"",IF($A217&gt;AG$183,"",IF(T_5=AH$182,EXP(-'Class 8'!AG121*h_5)*AG283,EXP(-'Class 8'!AG121*h_5)*((AH217+AH218)/2+AG283))))</f>
        <v/>
      </c>
      <c r="AH217" s="17" t="str">
        <f>IF(T_5&lt;=AH$182,"",IF($A217&gt;AH$183,"",IF(T_5=AI$182,EXP(-'Class 8'!AH121*h_5)*AH283,EXP(-'Class 8'!AH121*h_5)*((AI217+AI218)/2+AH283))))</f>
        <v/>
      </c>
      <c r="AI217" s="17">
        <f>IF(T_5&lt;=AI$182,"",IF($A217&gt;AI$183,"",IF(T_5=AJ$182,EXP(-'Class 8'!AI121*h_5)*AI283,EXP(-'Class 8'!AI121*h_5)*((AJ217+AJ218)/2+AI283))))</f>
        <v>0</v>
      </c>
      <c r="AJ217" s="17">
        <f>IF(T_5&lt;=AJ$182,"",IF($A217&gt;AJ$183,"",IF(T_5=AK$182,EXP(-'Class 8'!AJ121*h_5)*AJ283,EXP(-'Class 8'!AJ121*h_5)*((AK217+AK218)/2+AJ283))))</f>
        <v>0</v>
      </c>
      <c r="AK217" s="17">
        <f>IF(T_5&lt;=AK$182,"",IF($A217&gt;AK$183,"",IF(T_5=AL$182,EXP(-'Class 8'!AK121*h_5)*AK283,EXP(-'Class 8'!AK121*h_5)*((AL217+AL218)/2+AK283))))</f>
        <v>0</v>
      </c>
      <c r="AL217" s="17">
        <f>IF(T_5&lt;=AL$182,"",IF($A217&gt;AL$183,"",IF(T_5=AM$182,EXP(-'Class 8'!AL121*h_5)*AL283,EXP(-'Class 8'!AL121*h_5)*((AM217+AM218)/2+AL283))))</f>
        <v>0</v>
      </c>
      <c r="AM217" s="17">
        <f>IF(T_5&lt;=AM$182,"",IF($A217&gt;AM$183,"",IF(T_5=AN$182,EXP(-'Class 8'!AM121*h_5)*AM283,EXP(-'Class 8'!AM121*h_5)*((AN217+AN218)/2+AM283))))</f>
        <v>0</v>
      </c>
      <c r="AN217" s="17">
        <f>IF(T_5&lt;=AN$182,"",IF($A217&gt;AN$183,"",IF(T_5=AO$182,EXP(-'Class 8'!AN121*h_5)*AN283,EXP(-'Class 8'!AN121*h_5)*((AO217+AO218)/2+AN283))))</f>
        <v>0</v>
      </c>
      <c r="AO217" s="17">
        <f>IF(T_5&lt;=AO$182,"",IF($A217&gt;AO$183,"",IF(T_5=AP$182,EXP(-'Class 8'!AO121*h_5)*AO283,EXP(-'Class 8'!AO121*h_5)*((AP217+AP218)/2+AO283))))</f>
        <v>0</v>
      </c>
      <c r="AP217" s="17" t="str">
        <f>IF(T_5&lt;=AP$182,"",IF($A217&gt;AP$183,"",IF(T_5=[2]Cap!AQ$11,EXP(-'Class 8'!AP121*h_5)*AP283,EXP(-'Class 8'!AP121*h_5)*(([2]Cap!AQ46+[2]Cap!AQ47)/2+AP283))))</f>
        <v/>
      </c>
    </row>
    <row r="218" spans="1:42" x14ac:dyDescent="0.2">
      <c r="A218" s="23">
        <f t="shared" si="100"/>
        <v>34</v>
      </c>
      <c r="B218" s="17" t="str">
        <f>IF(T_5&lt;=B$182,"",IF($A218&gt;B$183,"",IF(T_5=C$182,EXP(-'Class 8'!B122*h_5)*B284,EXP(-'Class 8'!B122*h_5)*((C218+C219)/2+B284))))</f>
        <v/>
      </c>
      <c r="C218" s="17" t="str">
        <f>IF(T_5&lt;=C$182,"",IF($A218&gt;C$183,"",IF(T_5=D$182,EXP(-'Class 8'!C122*h_5)*C284,EXP(-'Class 8'!C122*h_5)*((D218+D219)/2+C284))))</f>
        <v/>
      </c>
      <c r="D218" s="17" t="str">
        <f>IF(T_5&lt;=D$182,"",IF($A218&gt;D$183,"",IF(T_5=E$182,EXP(-'Class 8'!D122*h_5)*D284,EXP(-'Class 8'!D122*h_5)*((E218+E219)/2+D284))))</f>
        <v/>
      </c>
      <c r="E218" s="17" t="str">
        <f>IF(T_5&lt;=E$182,"",IF($A218&gt;E$183,"",IF(T_5=F$182,EXP(-'Class 8'!E122*h_5)*E284,EXP(-'Class 8'!E122*h_5)*((F218+F219)/2+E284))))</f>
        <v/>
      </c>
      <c r="F218" s="17" t="str">
        <f>IF(T_5&lt;=F$182,"",IF($A218&gt;F$183,"",IF(T_5=G$182,EXP(-'Class 8'!F122*h_5)*F284,EXP(-'Class 8'!F122*h_5)*((G218+G219)/2+F284))))</f>
        <v/>
      </c>
      <c r="G218" s="17" t="str">
        <f>IF(T_5&lt;=G$182,"",IF($A218&gt;G$183,"",IF(T_5=H$182,EXP(-'Class 8'!G122*h_5)*G284,EXP(-'Class 8'!G122*h_5)*((H218+H219)/2+G284))))</f>
        <v/>
      </c>
      <c r="H218" s="17" t="str">
        <f>IF(T_5&lt;=H$182,"",IF($A218&gt;H$183,"",IF(T_5=I$182,EXP(-'Class 8'!H122*h_5)*H284,EXP(-'Class 8'!H122*h_5)*((I218+I219)/2+H284))))</f>
        <v/>
      </c>
      <c r="I218" s="17" t="str">
        <f>IF(T_5&lt;=I$182,"",IF($A218&gt;I$183,"",IF(T_5=J$182,EXP(-'Class 8'!I122*h_5)*I284,EXP(-'Class 8'!I122*h_5)*((J218+J219)/2+I284))))</f>
        <v/>
      </c>
      <c r="J218" s="17" t="str">
        <f>IF(T_5&lt;=J$182,"",IF($A218&gt;J$183,"",IF(T_5=K$182,EXP(-'Class 8'!J122*h_5)*J284,EXP(-'Class 8'!J122*h_5)*((K218+K219)/2+J284))))</f>
        <v/>
      </c>
      <c r="K218" s="17" t="str">
        <f>IF(T_5&lt;=K$182,"",IF($A218&gt;K$183,"",IF(T_5=L$182,EXP(-'Class 8'!K122*h_5)*K284,EXP(-'Class 8'!K122*h_5)*((L218+L219)/2+K284))))</f>
        <v/>
      </c>
      <c r="L218" s="17" t="str">
        <f>IF(T_5&lt;=L$182,"",IF($A218&gt;L$183,"",IF(T_5=M$182,EXP(-'Class 8'!L122*h_5)*L284,EXP(-'Class 8'!L122*h_5)*((M218+M219)/2+L284))))</f>
        <v/>
      </c>
      <c r="M218" s="17" t="str">
        <f>IF(T_5&lt;=M$182,"",IF($A218&gt;M$183,"",IF(T_5=N$182,EXP(-'Class 8'!M122*h_5)*M284,EXP(-'Class 8'!M122*h_5)*((N218+N219)/2+M284))))</f>
        <v/>
      </c>
      <c r="N218" s="17" t="str">
        <f>IF(T_5&lt;=N$182,"",IF($A218&gt;N$183,"",IF(T_5=O$182,EXP(-'Class 8'!N122*h_5)*N284,EXP(-'Class 8'!N122*h_5)*((O218+O219)/2+N284))))</f>
        <v/>
      </c>
      <c r="O218" s="17" t="str">
        <f>IF(T_5&lt;=O$182,"",IF($A218&gt;O$183,"",IF(T_5=P$182,EXP(-'Class 8'!O122*h_5)*O284,EXP(-'Class 8'!O122*h_5)*((P218+P219)/2+O284))))</f>
        <v/>
      </c>
      <c r="P218" s="17" t="str">
        <f>IF(T_5&lt;=P$182,"",IF($A218&gt;P$183,"",IF(T_5=Q$182,EXP(-'Class 8'!P122*h_5)*P284,EXP(-'Class 8'!P122*h_5)*((Q218+Q219)/2+P284))))</f>
        <v/>
      </c>
      <c r="Q218" s="17" t="str">
        <f>IF(T_5&lt;=Q$182,"",IF($A218&gt;Q$183,"",IF(T_5=R$182,EXP(-'Class 8'!Q122*h_5)*Q284,EXP(-'Class 8'!Q122*h_5)*((R218+R219)/2+Q284))))</f>
        <v/>
      </c>
      <c r="R218" s="17" t="str">
        <f>IF(T_5&lt;=R$182,"",IF($A218&gt;R$183,"",IF(T_5=S$182,EXP(-'Class 8'!R122*h_5)*R284,EXP(-'Class 8'!R122*h_5)*((S218+S219)/2+R284))))</f>
        <v/>
      </c>
      <c r="S218" s="17" t="str">
        <f>IF(T_5&lt;=S$182,"",IF($A218&gt;S$183,"",IF(T_5=T$182,EXP(-'Class 8'!S122*h_5)*S284,EXP(-'Class 8'!S122*h_5)*((T218+T219)/2+S284))))</f>
        <v/>
      </c>
      <c r="T218" s="17" t="str">
        <f>IF(T_5&lt;=T$182,"",IF($A218&gt;T$183,"",IF(T_5=U$182,EXP(-'Class 8'!T122*h_5)*T284,EXP(-'Class 8'!T122*h_5)*((U218+U219)/2+T284))))</f>
        <v/>
      </c>
      <c r="U218" s="17" t="str">
        <f>IF(T_5&lt;=U$182,"",IF($A218&gt;U$183,"",IF(T_5=V$182,EXP(-'Class 8'!U122*h_5)*U284,EXP(-'Class 8'!U122*h_5)*((V218+V219)/2+U284))))</f>
        <v/>
      </c>
      <c r="V218" s="17" t="str">
        <f>IF(T_5&lt;=V$182,"",IF($A218&gt;V$183,"",IF(T_5=W$182,EXP(-'Class 8'!V122*h_5)*V284,EXP(-'Class 8'!V122*h_5)*((W218+W219)/2+V284))))</f>
        <v/>
      </c>
      <c r="W218" s="17" t="str">
        <f>IF(T_5&lt;=W$182,"",IF($A218&gt;W$183,"",IF(T_5=X$182,EXP(-'Class 8'!W122*h_5)*W284,EXP(-'Class 8'!W122*h_5)*((X218+X219)/2+W284))))</f>
        <v/>
      </c>
      <c r="X218" s="17" t="str">
        <f>IF(T_5&lt;=X$182,"",IF($A218&gt;X$183,"",IF(T_5=Y$182,EXP(-'Class 8'!X122*h_5)*X284,EXP(-'Class 8'!X122*h_5)*((Y218+Y219)/2+X284))))</f>
        <v/>
      </c>
      <c r="Y218" s="17" t="str">
        <f>IF(T_5&lt;=Y$182,"",IF($A218&gt;Y$183,"",IF(T_5=Z$182,EXP(-'Class 8'!Y122*h_5)*Y284,EXP(-'Class 8'!Y122*h_5)*((Z218+Z219)/2+Y284))))</f>
        <v/>
      </c>
      <c r="Z218" s="17" t="str">
        <f>IF(T_5&lt;=Z$182,"",IF($A218&gt;Z$183,"",IF(T_5=AA$182,EXP(-'Class 8'!Z122*h_5)*Z284,EXP(-'Class 8'!Z122*h_5)*((AA218+AA219)/2+Z284))))</f>
        <v/>
      </c>
      <c r="AA218" s="17" t="str">
        <f>IF(T_5&lt;=AA$182,"",IF($A218&gt;AA$183,"",IF(T_5=AB$182,EXP(-'Class 8'!AA122*h_5)*AA284,EXP(-'Class 8'!AA122*h_5)*((AB218+AB219)/2+AA284))))</f>
        <v/>
      </c>
      <c r="AB218" s="17" t="str">
        <f>IF(T_5&lt;=AB$182,"",IF($A218&gt;AB$183,"",IF(T_5=AC$182,EXP(-'Class 8'!AB122*h_5)*AB284,EXP(-'Class 8'!AB122*h_5)*((AC218+AC219)/2+AB284))))</f>
        <v/>
      </c>
      <c r="AC218" s="17" t="str">
        <f>IF(T_5&lt;=AC$182,"",IF($A218&gt;AC$183,"",IF(T_5=AD$182,EXP(-'Class 8'!AC122*h_5)*AC284,EXP(-'Class 8'!AC122*h_5)*((AD218+AD219)/2+AC284))))</f>
        <v/>
      </c>
      <c r="AD218" s="17" t="str">
        <f>IF(T_5&lt;=AD$182,"",IF($A218&gt;AD$183,"",IF(T_5=AE$182,EXP(-'Class 8'!AD122*h_5)*AD284,EXP(-'Class 8'!AD122*h_5)*((AE218+AE219)/2+AD284))))</f>
        <v/>
      </c>
      <c r="AE218" s="17" t="str">
        <f>IF(T_5&lt;=AE$182,"",IF($A218&gt;AE$183,"",IF(T_5=AF$182,EXP(-'Class 8'!AE122*h_5)*AE284,EXP(-'Class 8'!AE122*h_5)*((AF218+AF219)/2+AE284))))</f>
        <v/>
      </c>
      <c r="AF218" s="17" t="str">
        <f>IF(T_5&lt;=AF$182,"",IF($A218&gt;AF$183,"",IF(T_5=AG$182,EXP(-'Class 8'!AF122*h_5)*AF284,EXP(-'Class 8'!AF122*h_5)*((AG218+AG219)/2+AF284))))</f>
        <v/>
      </c>
      <c r="AG218" s="17" t="str">
        <f>IF(T_5&lt;=AG$182,"",IF($A218&gt;AG$183,"",IF(T_5=AH$182,EXP(-'Class 8'!AG122*h_5)*AG284,EXP(-'Class 8'!AG122*h_5)*((AH218+AH219)/2+AG284))))</f>
        <v/>
      </c>
      <c r="AH218" s="17" t="str">
        <f>IF(T_5&lt;=AH$182,"",IF($A218&gt;AH$183,"",IF(T_5=AI$182,EXP(-'Class 8'!AH122*h_5)*AH284,EXP(-'Class 8'!AH122*h_5)*((AI218+AI219)/2+AH284))))</f>
        <v/>
      </c>
      <c r="AI218" s="17" t="str">
        <f>IF(T_5&lt;=AI$182,"",IF($A218&gt;AI$183,"",IF(T_5=AJ$182,EXP(-'Class 8'!AI122*h_5)*AI284,EXP(-'Class 8'!AI122*h_5)*((AJ218+AJ219)/2+AI284))))</f>
        <v/>
      </c>
      <c r="AJ218" s="17">
        <f>IF(T_5&lt;=AJ$182,"",IF($A218&gt;AJ$183,"",IF(T_5=AK$182,EXP(-'Class 8'!AJ122*h_5)*AJ284,EXP(-'Class 8'!AJ122*h_5)*((AK218+AK219)/2+AJ284))))</f>
        <v>0</v>
      </c>
      <c r="AK218" s="17">
        <f>IF(T_5&lt;=AK$182,"",IF($A218&gt;AK$183,"",IF(T_5=AL$182,EXP(-'Class 8'!AK122*h_5)*AK284,EXP(-'Class 8'!AK122*h_5)*((AL218+AL219)/2+AK284))))</f>
        <v>0</v>
      </c>
      <c r="AL218" s="17">
        <f>IF(T_5&lt;=AL$182,"",IF($A218&gt;AL$183,"",IF(T_5=AM$182,EXP(-'Class 8'!AL122*h_5)*AL284,EXP(-'Class 8'!AL122*h_5)*((AM218+AM219)/2+AL284))))</f>
        <v>0</v>
      </c>
      <c r="AM218" s="17">
        <f>IF(T_5&lt;=AM$182,"",IF($A218&gt;AM$183,"",IF(T_5=AN$182,EXP(-'Class 8'!AM122*h_5)*AM284,EXP(-'Class 8'!AM122*h_5)*((AN218+AN219)/2+AM284))))</f>
        <v>0</v>
      </c>
      <c r="AN218" s="17">
        <f>IF(T_5&lt;=AN$182,"",IF($A218&gt;AN$183,"",IF(T_5=AO$182,EXP(-'Class 8'!AN122*h_5)*AN284,EXP(-'Class 8'!AN122*h_5)*((AO218+AO219)/2+AN284))))</f>
        <v>0</v>
      </c>
      <c r="AO218" s="17">
        <f>IF(T_5&lt;=AO$182,"",IF($A218&gt;AO$183,"",IF(T_5=AP$182,EXP(-'Class 8'!AO122*h_5)*AO284,EXP(-'Class 8'!AO122*h_5)*((AP218+AP219)/2+AO284))))</f>
        <v>0</v>
      </c>
      <c r="AP218" s="17" t="str">
        <f>IF(T_5&lt;=AP$182,"",IF($A218&gt;AP$183,"",IF(T_5=[2]Cap!AQ$11,EXP(-'Class 8'!AP122*h_5)*AP284,EXP(-'Class 8'!AP122*h_5)*(([2]Cap!AQ47+[2]Cap!AQ48)/2+AP284))))</f>
        <v/>
      </c>
    </row>
    <row r="219" spans="1:42" x14ac:dyDescent="0.2">
      <c r="A219" s="23">
        <f t="shared" si="100"/>
        <v>35</v>
      </c>
      <c r="B219" s="17" t="str">
        <f>IF(T_5&lt;=B$182,"",IF($A219&gt;B$183,"",IF(T_5=C$182,EXP(-'Class 8'!B123*h_5)*B285,EXP(-'Class 8'!B123*h_5)*((C219+C220)/2+B285))))</f>
        <v/>
      </c>
      <c r="C219" s="17" t="str">
        <f>IF(T_5&lt;=C$182,"",IF($A219&gt;C$183,"",IF(T_5=D$182,EXP(-'Class 8'!C123*h_5)*C285,EXP(-'Class 8'!C123*h_5)*((D219+D220)/2+C285))))</f>
        <v/>
      </c>
      <c r="D219" s="17" t="str">
        <f>IF(T_5&lt;=D$182,"",IF($A219&gt;D$183,"",IF(T_5=E$182,EXP(-'Class 8'!D123*h_5)*D285,EXP(-'Class 8'!D123*h_5)*((E219+E220)/2+D285))))</f>
        <v/>
      </c>
      <c r="E219" s="17" t="str">
        <f>IF(T_5&lt;=E$182,"",IF($A219&gt;E$183,"",IF(T_5=F$182,EXP(-'Class 8'!E123*h_5)*E285,EXP(-'Class 8'!E123*h_5)*((F219+F220)/2+E285))))</f>
        <v/>
      </c>
      <c r="F219" s="17" t="str">
        <f>IF(T_5&lt;=F$182,"",IF($A219&gt;F$183,"",IF(T_5=G$182,EXP(-'Class 8'!F123*h_5)*F285,EXP(-'Class 8'!F123*h_5)*((G219+G220)/2+F285))))</f>
        <v/>
      </c>
      <c r="G219" s="17" t="str">
        <f>IF(T_5&lt;=G$182,"",IF($A219&gt;G$183,"",IF(T_5=H$182,EXP(-'Class 8'!G123*h_5)*G285,EXP(-'Class 8'!G123*h_5)*((H219+H220)/2+G285))))</f>
        <v/>
      </c>
      <c r="H219" s="17" t="str">
        <f>IF(T_5&lt;=H$182,"",IF($A219&gt;H$183,"",IF(T_5=I$182,EXP(-'Class 8'!H123*h_5)*H285,EXP(-'Class 8'!H123*h_5)*((I219+I220)/2+H285))))</f>
        <v/>
      </c>
      <c r="I219" s="17" t="str">
        <f>IF(T_5&lt;=I$182,"",IF($A219&gt;I$183,"",IF(T_5=J$182,EXP(-'Class 8'!I123*h_5)*I285,EXP(-'Class 8'!I123*h_5)*((J219+J220)/2+I285))))</f>
        <v/>
      </c>
      <c r="J219" s="17" t="str">
        <f>IF(T_5&lt;=J$182,"",IF($A219&gt;J$183,"",IF(T_5=K$182,EXP(-'Class 8'!J123*h_5)*J285,EXP(-'Class 8'!J123*h_5)*((K219+K220)/2+J285))))</f>
        <v/>
      </c>
      <c r="K219" s="17" t="str">
        <f>IF(T_5&lt;=K$182,"",IF($A219&gt;K$183,"",IF(T_5=L$182,EXP(-'Class 8'!K123*h_5)*K285,EXP(-'Class 8'!K123*h_5)*((L219+L220)/2+K285))))</f>
        <v/>
      </c>
      <c r="L219" s="17" t="str">
        <f>IF(T_5&lt;=L$182,"",IF($A219&gt;L$183,"",IF(T_5=M$182,EXP(-'Class 8'!L123*h_5)*L285,EXP(-'Class 8'!L123*h_5)*((M219+M220)/2+L285))))</f>
        <v/>
      </c>
      <c r="M219" s="17" t="str">
        <f>IF(T_5&lt;=M$182,"",IF($A219&gt;M$183,"",IF(T_5=N$182,EXP(-'Class 8'!M123*h_5)*M285,EXP(-'Class 8'!M123*h_5)*((N219+N220)/2+M285))))</f>
        <v/>
      </c>
      <c r="N219" s="17" t="str">
        <f>IF(T_5&lt;=N$182,"",IF($A219&gt;N$183,"",IF(T_5=O$182,EXP(-'Class 8'!N123*h_5)*N285,EXP(-'Class 8'!N123*h_5)*((O219+O220)/2+N285))))</f>
        <v/>
      </c>
      <c r="O219" s="17" t="str">
        <f>IF(T_5&lt;=O$182,"",IF($A219&gt;O$183,"",IF(T_5=P$182,EXP(-'Class 8'!O123*h_5)*O285,EXP(-'Class 8'!O123*h_5)*((P219+P220)/2+O285))))</f>
        <v/>
      </c>
      <c r="P219" s="17" t="str">
        <f>IF(T_5&lt;=P$182,"",IF($A219&gt;P$183,"",IF(T_5=Q$182,EXP(-'Class 8'!P123*h_5)*P285,EXP(-'Class 8'!P123*h_5)*((Q219+Q220)/2+P285))))</f>
        <v/>
      </c>
      <c r="Q219" s="17" t="str">
        <f>IF(T_5&lt;=Q$182,"",IF($A219&gt;Q$183,"",IF(T_5=R$182,EXP(-'Class 8'!Q123*h_5)*Q285,EXP(-'Class 8'!Q123*h_5)*((R219+R220)/2+Q285))))</f>
        <v/>
      </c>
      <c r="R219" s="17" t="str">
        <f>IF(T_5&lt;=R$182,"",IF($A219&gt;R$183,"",IF(T_5=S$182,EXP(-'Class 8'!R123*h_5)*R285,EXP(-'Class 8'!R123*h_5)*((S219+S220)/2+R285))))</f>
        <v/>
      </c>
      <c r="S219" s="17" t="str">
        <f>IF(T_5&lt;=S$182,"",IF($A219&gt;S$183,"",IF(T_5=T$182,EXP(-'Class 8'!S123*h_5)*S285,EXP(-'Class 8'!S123*h_5)*((T219+T220)/2+S285))))</f>
        <v/>
      </c>
      <c r="T219" s="17" t="str">
        <f>IF(T_5&lt;=T$182,"",IF($A219&gt;T$183,"",IF(T_5=U$182,EXP(-'Class 8'!T123*h_5)*T285,EXP(-'Class 8'!T123*h_5)*((U219+U220)/2+T285))))</f>
        <v/>
      </c>
      <c r="U219" s="17" t="str">
        <f>IF(T_5&lt;=U$182,"",IF($A219&gt;U$183,"",IF(T_5=V$182,EXP(-'Class 8'!U123*h_5)*U285,EXP(-'Class 8'!U123*h_5)*((V219+V220)/2+U285))))</f>
        <v/>
      </c>
      <c r="V219" s="17" t="str">
        <f>IF(T_5&lt;=V$182,"",IF($A219&gt;V$183,"",IF(T_5=W$182,EXP(-'Class 8'!V123*h_5)*V285,EXP(-'Class 8'!V123*h_5)*((W219+W220)/2+V285))))</f>
        <v/>
      </c>
      <c r="W219" s="17" t="str">
        <f>IF(T_5&lt;=W$182,"",IF($A219&gt;W$183,"",IF(T_5=X$182,EXP(-'Class 8'!W123*h_5)*W285,EXP(-'Class 8'!W123*h_5)*((X219+X220)/2+W285))))</f>
        <v/>
      </c>
      <c r="X219" s="17" t="str">
        <f>IF(T_5&lt;=X$182,"",IF($A219&gt;X$183,"",IF(T_5=Y$182,EXP(-'Class 8'!X123*h_5)*X285,EXP(-'Class 8'!X123*h_5)*((Y219+Y220)/2+X285))))</f>
        <v/>
      </c>
      <c r="Y219" s="17" t="str">
        <f>IF(T_5&lt;=Y$182,"",IF($A219&gt;Y$183,"",IF(T_5=Z$182,EXP(-'Class 8'!Y123*h_5)*Y285,EXP(-'Class 8'!Y123*h_5)*((Z219+Z220)/2+Y285))))</f>
        <v/>
      </c>
      <c r="Z219" s="17" t="str">
        <f>IF(T_5&lt;=Z$182,"",IF($A219&gt;Z$183,"",IF(T_5=AA$182,EXP(-'Class 8'!Z123*h_5)*Z285,EXP(-'Class 8'!Z123*h_5)*((AA219+AA220)/2+Z285))))</f>
        <v/>
      </c>
      <c r="AA219" s="17" t="str">
        <f>IF(T_5&lt;=AA$182,"",IF($A219&gt;AA$183,"",IF(T_5=AB$182,EXP(-'Class 8'!AA123*h_5)*AA285,EXP(-'Class 8'!AA123*h_5)*((AB219+AB220)/2+AA285))))</f>
        <v/>
      </c>
      <c r="AB219" s="17" t="str">
        <f>IF(T_5&lt;=AB$182,"",IF($A219&gt;AB$183,"",IF(T_5=AC$182,EXP(-'Class 8'!AB123*h_5)*AB285,EXP(-'Class 8'!AB123*h_5)*((AC219+AC220)/2+AB285))))</f>
        <v/>
      </c>
      <c r="AC219" s="17" t="str">
        <f>IF(T_5&lt;=AC$182,"",IF($A219&gt;AC$183,"",IF(T_5=AD$182,EXP(-'Class 8'!AC123*h_5)*AC285,EXP(-'Class 8'!AC123*h_5)*((AD219+AD220)/2+AC285))))</f>
        <v/>
      </c>
      <c r="AD219" s="17" t="str">
        <f>IF(T_5&lt;=AD$182,"",IF($A219&gt;AD$183,"",IF(T_5=AE$182,EXP(-'Class 8'!AD123*h_5)*AD285,EXP(-'Class 8'!AD123*h_5)*((AE219+AE220)/2+AD285))))</f>
        <v/>
      </c>
      <c r="AE219" s="17" t="str">
        <f>IF(T_5&lt;=AE$182,"",IF($A219&gt;AE$183,"",IF(T_5=AF$182,EXP(-'Class 8'!AE123*h_5)*AE285,EXP(-'Class 8'!AE123*h_5)*((AF219+AF220)/2+AE285))))</f>
        <v/>
      </c>
      <c r="AF219" s="17" t="str">
        <f>IF(T_5&lt;=AF$182,"",IF($A219&gt;AF$183,"",IF(T_5=AG$182,EXP(-'Class 8'!AF123*h_5)*AF285,EXP(-'Class 8'!AF123*h_5)*((AG219+AG220)/2+AF285))))</f>
        <v/>
      </c>
      <c r="AG219" s="17" t="str">
        <f>IF(T_5&lt;=AG$182,"",IF($A219&gt;AG$183,"",IF(T_5=AH$182,EXP(-'Class 8'!AG123*h_5)*AG285,EXP(-'Class 8'!AG123*h_5)*((AH219+AH220)/2+AG285))))</f>
        <v/>
      </c>
      <c r="AH219" s="17" t="str">
        <f>IF(T_5&lt;=AH$182,"",IF($A219&gt;AH$183,"",IF(T_5=AI$182,EXP(-'Class 8'!AH123*h_5)*AH285,EXP(-'Class 8'!AH123*h_5)*((AI219+AI220)/2+AH285))))</f>
        <v/>
      </c>
      <c r="AI219" s="17" t="str">
        <f>IF(T_5&lt;=AI$182,"",IF($A219&gt;AI$183,"",IF(T_5=AJ$182,EXP(-'Class 8'!AI123*h_5)*AI285,EXP(-'Class 8'!AI123*h_5)*((AJ219+AJ220)/2+AI285))))</f>
        <v/>
      </c>
      <c r="AJ219" s="17" t="str">
        <f>IF(T_5&lt;=AJ$182,"",IF($A219&gt;AJ$183,"",IF(T_5=AK$182,EXP(-'Class 8'!AJ123*h_5)*AJ285,EXP(-'Class 8'!AJ123*h_5)*((AK219+AK220)/2+AJ285))))</f>
        <v/>
      </c>
      <c r="AK219" s="17">
        <f>IF(T_5&lt;=AK$182,"",IF($A219&gt;AK$183,"",IF(T_5=AL$182,EXP(-'Class 8'!AK123*h_5)*AK285,EXP(-'Class 8'!AK123*h_5)*((AL219+AL220)/2+AK285))))</f>
        <v>0</v>
      </c>
      <c r="AL219" s="17">
        <f>IF(T_5&lt;=AL$182,"",IF($A219&gt;AL$183,"",IF(T_5=AM$182,EXP(-'Class 8'!AL123*h_5)*AL285,EXP(-'Class 8'!AL123*h_5)*((AM219+AM220)/2+AL285))))</f>
        <v>0</v>
      </c>
      <c r="AM219" s="17">
        <f>IF(T_5&lt;=AM$182,"",IF($A219&gt;AM$183,"",IF(T_5=AN$182,EXP(-'Class 8'!AM123*h_5)*AM285,EXP(-'Class 8'!AM123*h_5)*((AN219+AN220)/2+AM285))))</f>
        <v>0</v>
      </c>
      <c r="AN219" s="17">
        <f>IF(T_5&lt;=AN$182,"",IF($A219&gt;AN$183,"",IF(T_5=AO$182,EXP(-'Class 8'!AN123*h_5)*AN285,EXP(-'Class 8'!AN123*h_5)*((AO219+AO220)/2+AN285))))</f>
        <v>0</v>
      </c>
      <c r="AO219" s="17">
        <f>IF(T_5&lt;=AO$182,"",IF($A219&gt;AO$183,"",IF(T_5=AP$182,EXP(-'Class 8'!AO123*h_5)*AO285,EXP(-'Class 8'!AO123*h_5)*((AP219+AP220)/2+AO285))))</f>
        <v>0</v>
      </c>
      <c r="AP219" s="17" t="str">
        <f>IF(T_5&lt;=AP$182,"",IF($A219&gt;AP$183,"",IF(T_5=[2]Cap!AQ$11,EXP(-'Class 8'!AP123*h_5)*AP285,EXP(-'Class 8'!AP123*h_5)*(([2]Cap!AQ48+[2]Cap!AQ49)/2+AP285))))</f>
        <v/>
      </c>
    </row>
    <row r="220" spans="1:42" x14ac:dyDescent="0.2">
      <c r="A220" s="23">
        <f t="shared" si="100"/>
        <v>36</v>
      </c>
      <c r="B220" s="17" t="str">
        <f>IF(T_5&lt;=B$182,"",IF($A220&gt;B$183,"",IF(T_5=C$182,EXP(-'Class 8'!B124*h_5)*B286,EXP(-'Class 8'!B124*h_5)*((C220+C221)/2+B286))))</f>
        <v/>
      </c>
      <c r="C220" s="17" t="str">
        <f>IF(T_5&lt;=C$182,"",IF($A220&gt;C$183,"",IF(T_5=D$182,EXP(-'Class 8'!C124*h_5)*C286,EXP(-'Class 8'!C124*h_5)*((D220+D221)/2+C286))))</f>
        <v/>
      </c>
      <c r="D220" s="17" t="str">
        <f>IF(T_5&lt;=D$182,"",IF($A220&gt;D$183,"",IF(T_5=E$182,EXP(-'Class 8'!D124*h_5)*D286,EXP(-'Class 8'!D124*h_5)*((E220+E221)/2+D286))))</f>
        <v/>
      </c>
      <c r="E220" s="17" t="str">
        <f>IF(T_5&lt;=E$182,"",IF($A220&gt;E$183,"",IF(T_5=F$182,EXP(-'Class 8'!E124*h_5)*E286,EXP(-'Class 8'!E124*h_5)*((F220+F221)/2+E286))))</f>
        <v/>
      </c>
      <c r="F220" s="17" t="str">
        <f>IF(T_5&lt;=F$182,"",IF($A220&gt;F$183,"",IF(T_5=G$182,EXP(-'Class 8'!F124*h_5)*F286,EXP(-'Class 8'!F124*h_5)*((G220+G221)/2+F286))))</f>
        <v/>
      </c>
      <c r="G220" s="17" t="str">
        <f>IF(T_5&lt;=G$182,"",IF($A220&gt;G$183,"",IF(T_5=H$182,EXP(-'Class 8'!G124*h_5)*G286,EXP(-'Class 8'!G124*h_5)*((H220+H221)/2+G286))))</f>
        <v/>
      </c>
      <c r="H220" s="17" t="str">
        <f>IF(T_5&lt;=H$182,"",IF($A220&gt;H$183,"",IF(T_5=I$182,EXP(-'Class 8'!H124*h_5)*H286,EXP(-'Class 8'!H124*h_5)*((I220+I221)/2+H286))))</f>
        <v/>
      </c>
      <c r="I220" s="17" t="str">
        <f>IF(T_5&lt;=I$182,"",IF($A220&gt;I$183,"",IF(T_5=J$182,EXP(-'Class 8'!I124*h_5)*I286,EXP(-'Class 8'!I124*h_5)*((J220+J221)/2+I286))))</f>
        <v/>
      </c>
      <c r="J220" s="17" t="str">
        <f>IF(T_5&lt;=J$182,"",IF($A220&gt;J$183,"",IF(T_5=K$182,EXP(-'Class 8'!J124*h_5)*J286,EXP(-'Class 8'!J124*h_5)*((K220+K221)/2+J286))))</f>
        <v/>
      </c>
      <c r="K220" s="17" t="str">
        <f>IF(T_5&lt;=K$182,"",IF($A220&gt;K$183,"",IF(T_5=L$182,EXP(-'Class 8'!K124*h_5)*K286,EXP(-'Class 8'!K124*h_5)*((L220+L221)/2+K286))))</f>
        <v/>
      </c>
      <c r="L220" s="17" t="str">
        <f>IF(T_5&lt;=L$182,"",IF($A220&gt;L$183,"",IF(T_5=M$182,EXP(-'Class 8'!L124*h_5)*L286,EXP(-'Class 8'!L124*h_5)*((M220+M221)/2+L286))))</f>
        <v/>
      </c>
      <c r="M220" s="17" t="str">
        <f>IF(T_5&lt;=M$182,"",IF($A220&gt;M$183,"",IF(T_5=N$182,EXP(-'Class 8'!M124*h_5)*M286,EXP(-'Class 8'!M124*h_5)*((N220+N221)/2+M286))))</f>
        <v/>
      </c>
      <c r="N220" s="17" t="str">
        <f>IF(T_5&lt;=N$182,"",IF($A220&gt;N$183,"",IF(T_5=O$182,EXP(-'Class 8'!N124*h_5)*N286,EXP(-'Class 8'!N124*h_5)*((O220+O221)/2+N286))))</f>
        <v/>
      </c>
      <c r="O220" s="17" t="str">
        <f>IF(T_5&lt;=O$182,"",IF($A220&gt;O$183,"",IF(T_5=P$182,EXP(-'Class 8'!O124*h_5)*O286,EXP(-'Class 8'!O124*h_5)*((P220+P221)/2+O286))))</f>
        <v/>
      </c>
      <c r="P220" s="17" t="str">
        <f>IF(T_5&lt;=P$182,"",IF($A220&gt;P$183,"",IF(T_5=Q$182,EXP(-'Class 8'!P124*h_5)*P286,EXP(-'Class 8'!P124*h_5)*((Q220+Q221)/2+P286))))</f>
        <v/>
      </c>
      <c r="Q220" s="17" t="str">
        <f>IF(T_5&lt;=Q$182,"",IF($A220&gt;Q$183,"",IF(T_5=R$182,EXP(-'Class 8'!Q124*h_5)*Q286,EXP(-'Class 8'!Q124*h_5)*((R220+R221)/2+Q286))))</f>
        <v/>
      </c>
      <c r="R220" s="17" t="str">
        <f>IF(T_5&lt;=R$182,"",IF($A220&gt;R$183,"",IF(T_5=S$182,EXP(-'Class 8'!R124*h_5)*R286,EXP(-'Class 8'!R124*h_5)*((S220+S221)/2+R286))))</f>
        <v/>
      </c>
      <c r="S220" s="17" t="str">
        <f>IF(T_5&lt;=S$182,"",IF($A220&gt;S$183,"",IF(T_5=T$182,EXP(-'Class 8'!S124*h_5)*S286,EXP(-'Class 8'!S124*h_5)*((T220+T221)/2+S286))))</f>
        <v/>
      </c>
      <c r="T220" s="17" t="str">
        <f>IF(T_5&lt;=T$182,"",IF($A220&gt;T$183,"",IF(T_5=U$182,EXP(-'Class 8'!T124*h_5)*T286,EXP(-'Class 8'!T124*h_5)*((U220+U221)/2+T286))))</f>
        <v/>
      </c>
      <c r="U220" s="17" t="str">
        <f>IF(T_5&lt;=U$182,"",IF($A220&gt;U$183,"",IF(T_5=V$182,EXP(-'Class 8'!U124*h_5)*U286,EXP(-'Class 8'!U124*h_5)*((V220+V221)/2+U286))))</f>
        <v/>
      </c>
      <c r="V220" s="17" t="str">
        <f>IF(T_5&lt;=V$182,"",IF($A220&gt;V$183,"",IF(T_5=W$182,EXP(-'Class 8'!V124*h_5)*V286,EXP(-'Class 8'!V124*h_5)*((W220+W221)/2+V286))))</f>
        <v/>
      </c>
      <c r="W220" s="17" t="str">
        <f>IF(T_5&lt;=W$182,"",IF($A220&gt;W$183,"",IF(T_5=X$182,EXP(-'Class 8'!W124*h_5)*W286,EXP(-'Class 8'!W124*h_5)*((X220+X221)/2+W286))))</f>
        <v/>
      </c>
      <c r="X220" s="17" t="str">
        <f>IF(T_5&lt;=X$182,"",IF($A220&gt;X$183,"",IF(T_5=Y$182,EXP(-'Class 8'!X124*h_5)*X286,EXP(-'Class 8'!X124*h_5)*((Y220+Y221)/2+X286))))</f>
        <v/>
      </c>
      <c r="Y220" s="17" t="str">
        <f>IF(T_5&lt;=Y$182,"",IF($A220&gt;Y$183,"",IF(T_5=Z$182,EXP(-'Class 8'!Y124*h_5)*Y286,EXP(-'Class 8'!Y124*h_5)*((Z220+Z221)/2+Y286))))</f>
        <v/>
      </c>
      <c r="Z220" s="17" t="str">
        <f>IF(T_5&lt;=Z$182,"",IF($A220&gt;Z$183,"",IF(T_5=AA$182,EXP(-'Class 8'!Z124*h_5)*Z286,EXP(-'Class 8'!Z124*h_5)*((AA220+AA221)/2+Z286))))</f>
        <v/>
      </c>
      <c r="AA220" s="17" t="str">
        <f>IF(T_5&lt;=AA$182,"",IF($A220&gt;AA$183,"",IF(T_5=AB$182,EXP(-'Class 8'!AA124*h_5)*AA286,EXP(-'Class 8'!AA124*h_5)*((AB220+AB221)/2+AA286))))</f>
        <v/>
      </c>
      <c r="AB220" s="17" t="str">
        <f>IF(T_5&lt;=AB$182,"",IF($A220&gt;AB$183,"",IF(T_5=AC$182,EXP(-'Class 8'!AB124*h_5)*AB286,EXP(-'Class 8'!AB124*h_5)*((AC220+AC221)/2+AB286))))</f>
        <v/>
      </c>
      <c r="AC220" s="17" t="str">
        <f>IF(T_5&lt;=AC$182,"",IF($A220&gt;AC$183,"",IF(T_5=AD$182,EXP(-'Class 8'!AC124*h_5)*AC286,EXP(-'Class 8'!AC124*h_5)*((AD220+AD221)/2+AC286))))</f>
        <v/>
      </c>
      <c r="AD220" s="17" t="str">
        <f>IF(T_5&lt;=AD$182,"",IF($A220&gt;AD$183,"",IF(T_5=AE$182,EXP(-'Class 8'!AD124*h_5)*AD286,EXP(-'Class 8'!AD124*h_5)*((AE220+AE221)/2+AD286))))</f>
        <v/>
      </c>
      <c r="AE220" s="17" t="str">
        <f>IF(T_5&lt;=AE$182,"",IF($A220&gt;AE$183,"",IF(T_5=AF$182,EXP(-'Class 8'!AE124*h_5)*AE286,EXP(-'Class 8'!AE124*h_5)*((AF220+AF221)/2+AE286))))</f>
        <v/>
      </c>
      <c r="AF220" s="17" t="str">
        <f>IF(T_5&lt;=AF$182,"",IF($A220&gt;AF$183,"",IF(T_5=AG$182,EXP(-'Class 8'!AF124*h_5)*AF286,EXP(-'Class 8'!AF124*h_5)*((AG220+AG221)/2+AF286))))</f>
        <v/>
      </c>
      <c r="AG220" s="17" t="str">
        <f>IF(T_5&lt;=AG$182,"",IF($A220&gt;AG$183,"",IF(T_5=AH$182,EXP(-'Class 8'!AG124*h_5)*AG286,EXP(-'Class 8'!AG124*h_5)*((AH220+AH221)/2+AG286))))</f>
        <v/>
      </c>
      <c r="AH220" s="17" t="str">
        <f>IF(T_5&lt;=AH$182,"",IF($A220&gt;AH$183,"",IF(T_5=AI$182,EXP(-'Class 8'!AH124*h_5)*AH286,EXP(-'Class 8'!AH124*h_5)*((AI220+AI221)/2+AH286))))</f>
        <v/>
      </c>
      <c r="AI220" s="17" t="str">
        <f>IF(T_5&lt;=AI$182,"",IF($A220&gt;AI$183,"",IF(T_5=AJ$182,EXP(-'Class 8'!AI124*h_5)*AI286,EXP(-'Class 8'!AI124*h_5)*((AJ220+AJ221)/2+AI286))))</f>
        <v/>
      </c>
      <c r="AJ220" s="17" t="str">
        <f>IF(T_5&lt;=AJ$182,"",IF($A220&gt;AJ$183,"",IF(T_5=AK$182,EXP(-'Class 8'!AJ124*h_5)*AJ286,EXP(-'Class 8'!AJ124*h_5)*((AK220+AK221)/2+AJ286))))</f>
        <v/>
      </c>
      <c r="AK220" s="17" t="str">
        <f>IF(T_5&lt;=AK$182,"",IF($A220&gt;AK$183,"",IF(T_5=AL$182,EXP(-'Class 8'!AK124*h_5)*AK286,EXP(-'Class 8'!AK124*h_5)*((AL220+AL221)/2+AK286))))</f>
        <v/>
      </c>
      <c r="AL220" s="17">
        <f>IF(T_5&lt;=AL$182,"",IF($A220&gt;AL$183,"",IF(T_5=AM$182,EXP(-'Class 8'!AL124*h_5)*AL286,EXP(-'Class 8'!AL124*h_5)*((AM220+AM221)/2+AL286))))</f>
        <v>0</v>
      </c>
      <c r="AM220" s="17">
        <f>IF(T_5&lt;=AM$182,"",IF($A220&gt;AM$183,"",IF(T_5=AN$182,EXP(-'Class 8'!AM124*h_5)*AM286,EXP(-'Class 8'!AM124*h_5)*((AN220+AN221)/2+AM286))))</f>
        <v>0</v>
      </c>
      <c r="AN220" s="17">
        <f>IF(T_5&lt;=AN$182,"",IF($A220&gt;AN$183,"",IF(T_5=AO$182,EXP(-'Class 8'!AN124*h_5)*AN286,EXP(-'Class 8'!AN124*h_5)*((AO220+AO221)/2+AN286))))</f>
        <v>0</v>
      </c>
      <c r="AO220" s="17">
        <f>IF(T_5&lt;=AO$182,"",IF($A220&gt;AO$183,"",IF(T_5=AP$182,EXP(-'Class 8'!AO124*h_5)*AO286,EXP(-'Class 8'!AO124*h_5)*((AP220+AP221)/2+AO286))))</f>
        <v>0</v>
      </c>
      <c r="AP220" s="17" t="str">
        <f>IF(T_5&lt;=AP$182,"",IF($A220&gt;AP$183,"",IF(T_5=[2]Cap!AQ$11,EXP(-'Class 8'!AP124*h_5)*AP286,EXP(-'Class 8'!AP124*h_5)*(([2]Cap!AQ49+[2]Cap!AQ50)/2+AP286))))</f>
        <v/>
      </c>
    </row>
    <row r="221" spans="1:42" x14ac:dyDescent="0.2">
      <c r="A221" s="23">
        <f t="shared" si="100"/>
        <v>37</v>
      </c>
      <c r="B221" s="17" t="str">
        <f>IF(T_5&lt;=B$182,"",IF($A221&gt;B$183,"",IF(T_5=C$182,EXP(-'Class 8'!B125*h_5)*B287,EXP(-'Class 8'!B125*h_5)*((C221+C222)/2+B287))))</f>
        <v/>
      </c>
      <c r="C221" s="17" t="str">
        <f>IF(T_5&lt;=C$182,"",IF($A221&gt;C$183,"",IF(T_5=D$182,EXP(-'Class 8'!C125*h_5)*C287,EXP(-'Class 8'!C125*h_5)*((D221+D222)/2+C287))))</f>
        <v/>
      </c>
      <c r="D221" s="17" t="str">
        <f>IF(T_5&lt;=D$182,"",IF($A221&gt;D$183,"",IF(T_5=E$182,EXP(-'Class 8'!D125*h_5)*D287,EXP(-'Class 8'!D125*h_5)*((E221+E222)/2+D287))))</f>
        <v/>
      </c>
      <c r="E221" s="17" t="str">
        <f>IF(T_5&lt;=E$182,"",IF($A221&gt;E$183,"",IF(T_5=F$182,EXP(-'Class 8'!E125*h_5)*E287,EXP(-'Class 8'!E125*h_5)*((F221+F222)/2+E287))))</f>
        <v/>
      </c>
      <c r="F221" s="17" t="str">
        <f>IF(T_5&lt;=F$182,"",IF($A221&gt;F$183,"",IF(T_5=G$182,EXP(-'Class 8'!F125*h_5)*F287,EXP(-'Class 8'!F125*h_5)*((G221+G222)/2+F287))))</f>
        <v/>
      </c>
      <c r="G221" s="17" t="str">
        <f>IF(T_5&lt;=G$182,"",IF($A221&gt;G$183,"",IF(T_5=H$182,EXP(-'Class 8'!G125*h_5)*G287,EXP(-'Class 8'!G125*h_5)*((H221+H222)/2+G287))))</f>
        <v/>
      </c>
      <c r="H221" s="17" t="str">
        <f>IF(T_5&lt;=H$182,"",IF($A221&gt;H$183,"",IF(T_5=I$182,EXP(-'Class 8'!H125*h_5)*H287,EXP(-'Class 8'!H125*h_5)*((I221+I222)/2+H287))))</f>
        <v/>
      </c>
      <c r="I221" s="17" t="str">
        <f>IF(T_5&lt;=I$182,"",IF($A221&gt;I$183,"",IF(T_5=J$182,EXP(-'Class 8'!I125*h_5)*I287,EXP(-'Class 8'!I125*h_5)*((J221+J222)/2+I287))))</f>
        <v/>
      </c>
      <c r="J221" s="17" t="str">
        <f>IF(T_5&lt;=J$182,"",IF($A221&gt;J$183,"",IF(T_5=K$182,EXP(-'Class 8'!J125*h_5)*J287,EXP(-'Class 8'!J125*h_5)*((K221+K222)/2+J287))))</f>
        <v/>
      </c>
      <c r="K221" s="17" t="str">
        <f>IF(T_5&lt;=K$182,"",IF($A221&gt;K$183,"",IF(T_5=L$182,EXP(-'Class 8'!K125*h_5)*K287,EXP(-'Class 8'!K125*h_5)*((L221+L222)/2+K287))))</f>
        <v/>
      </c>
      <c r="L221" s="17" t="str">
        <f>IF(T_5&lt;=L$182,"",IF($A221&gt;L$183,"",IF(T_5=M$182,EXP(-'Class 8'!L125*h_5)*L287,EXP(-'Class 8'!L125*h_5)*((M221+M222)/2+L287))))</f>
        <v/>
      </c>
      <c r="M221" s="17" t="str">
        <f>IF(T_5&lt;=M$182,"",IF($A221&gt;M$183,"",IF(T_5=N$182,EXP(-'Class 8'!M125*h_5)*M287,EXP(-'Class 8'!M125*h_5)*((N221+N222)/2+M287))))</f>
        <v/>
      </c>
      <c r="N221" s="17" t="str">
        <f>IF(T_5&lt;=N$182,"",IF($A221&gt;N$183,"",IF(T_5=O$182,EXP(-'Class 8'!N125*h_5)*N287,EXP(-'Class 8'!N125*h_5)*((O221+O222)/2+N287))))</f>
        <v/>
      </c>
      <c r="O221" s="17" t="str">
        <f>IF(T_5&lt;=O$182,"",IF($A221&gt;O$183,"",IF(T_5=P$182,EXP(-'Class 8'!O125*h_5)*O287,EXP(-'Class 8'!O125*h_5)*((P221+P222)/2+O287))))</f>
        <v/>
      </c>
      <c r="P221" s="17" t="str">
        <f>IF(T_5&lt;=P$182,"",IF($A221&gt;P$183,"",IF(T_5=Q$182,EXP(-'Class 8'!P125*h_5)*P287,EXP(-'Class 8'!P125*h_5)*((Q221+Q222)/2+P287))))</f>
        <v/>
      </c>
      <c r="Q221" s="17" t="str">
        <f>IF(T_5&lt;=Q$182,"",IF($A221&gt;Q$183,"",IF(T_5=R$182,EXP(-'Class 8'!Q125*h_5)*Q287,EXP(-'Class 8'!Q125*h_5)*((R221+R222)/2+Q287))))</f>
        <v/>
      </c>
      <c r="R221" s="17" t="str">
        <f>IF(T_5&lt;=R$182,"",IF($A221&gt;R$183,"",IF(T_5=S$182,EXP(-'Class 8'!R125*h_5)*R287,EXP(-'Class 8'!R125*h_5)*((S221+S222)/2+R287))))</f>
        <v/>
      </c>
      <c r="S221" s="17" t="str">
        <f>IF(T_5&lt;=S$182,"",IF($A221&gt;S$183,"",IF(T_5=T$182,EXP(-'Class 8'!S125*h_5)*S287,EXP(-'Class 8'!S125*h_5)*((T221+T222)/2+S287))))</f>
        <v/>
      </c>
      <c r="T221" s="17" t="str">
        <f>IF(T_5&lt;=T$182,"",IF($A221&gt;T$183,"",IF(T_5=U$182,EXP(-'Class 8'!T125*h_5)*T287,EXP(-'Class 8'!T125*h_5)*((U221+U222)/2+T287))))</f>
        <v/>
      </c>
      <c r="U221" s="17" t="str">
        <f>IF(T_5&lt;=U$182,"",IF($A221&gt;U$183,"",IF(T_5=V$182,EXP(-'Class 8'!U125*h_5)*U287,EXP(-'Class 8'!U125*h_5)*((V221+V222)/2+U287))))</f>
        <v/>
      </c>
      <c r="V221" s="17" t="str">
        <f>IF(T_5&lt;=V$182,"",IF($A221&gt;V$183,"",IF(T_5=W$182,EXP(-'Class 8'!V125*h_5)*V287,EXP(-'Class 8'!V125*h_5)*((W221+W222)/2+V287))))</f>
        <v/>
      </c>
      <c r="W221" s="17" t="str">
        <f>IF(T_5&lt;=W$182,"",IF($A221&gt;W$183,"",IF(T_5=X$182,EXP(-'Class 8'!W125*h_5)*W287,EXP(-'Class 8'!W125*h_5)*((X221+X222)/2+W287))))</f>
        <v/>
      </c>
      <c r="X221" s="17" t="str">
        <f>IF(T_5&lt;=X$182,"",IF($A221&gt;X$183,"",IF(T_5=Y$182,EXP(-'Class 8'!X125*h_5)*X287,EXP(-'Class 8'!X125*h_5)*((Y221+Y222)/2+X287))))</f>
        <v/>
      </c>
      <c r="Y221" s="17" t="str">
        <f>IF(T_5&lt;=Y$182,"",IF($A221&gt;Y$183,"",IF(T_5=Z$182,EXP(-'Class 8'!Y125*h_5)*Y287,EXP(-'Class 8'!Y125*h_5)*((Z221+Z222)/2+Y287))))</f>
        <v/>
      </c>
      <c r="Z221" s="17" t="str">
        <f>IF(T_5&lt;=Z$182,"",IF($A221&gt;Z$183,"",IF(T_5=AA$182,EXP(-'Class 8'!Z125*h_5)*Z287,EXP(-'Class 8'!Z125*h_5)*((AA221+AA222)/2+Z287))))</f>
        <v/>
      </c>
      <c r="AA221" s="17" t="str">
        <f>IF(T_5&lt;=AA$182,"",IF($A221&gt;AA$183,"",IF(T_5=AB$182,EXP(-'Class 8'!AA125*h_5)*AA287,EXP(-'Class 8'!AA125*h_5)*((AB221+AB222)/2+AA287))))</f>
        <v/>
      </c>
      <c r="AB221" s="17" t="str">
        <f>IF(T_5&lt;=AB$182,"",IF($A221&gt;AB$183,"",IF(T_5=AC$182,EXP(-'Class 8'!AB125*h_5)*AB287,EXP(-'Class 8'!AB125*h_5)*((AC221+AC222)/2+AB287))))</f>
        <v/>
      </c>
      <c r="AC221" s="17" t="str">
        <f>IF(T_5&lt;=AC$182,"",IF($A221&gt;AC$183,"",IF(T_5=AD$182,EXP(-'Class 8'!AC125*h_5)*AC287,EXP(-'Class 8'!AC125*h_5)*((AD221+AD222)/2+AC287))))</f>
        <v/>
      </c>
      <c r="AD221" s="17" t="str">
        <f>IF(T_5&lt;=AD$182,"",IF($A221&gt;AD$183,"",IF(T_5=AE$182,EXP(-'Class 8'!AD125*h_5)*AD287,EXP(-'Class 8'!AD125*h_5)*((AE221+AE222)/2+AD287))))</f>
        <v/>
      </c>
      <c r="AE221" s="17" t="str">
        <f>IF(T_5&lt;=AE$182,"",IF($A221&gt;AE$183,"",IF(T_5=AF$182,EXP(-'Class 8'!AE125*h_5)*AE287,EXP(-'Class 8'!AE125*h_5)*((AF221+AF222)/2+AE287))))</f>
        <v/>
      </c>
      <c r="AF221" s="17" t="str">
        <f>IF(T_5&lt;=AF$182,"",IF($A221&gt;AF$183,"",IF(T_5=AG$182,EXP(-'Class 8'!AF125*h_5)*AF287,EXP(-'Class 8'!AF125*h_5)*((AG221+AG222)/2+AF287))))</f>
        <v/>
      </c>
      <c r="AG221" s="17" t="str">
        <f>IF(T_5&lt;=AG$182,"",IF($A221&gt;AG$183,"",IF(T_5=AH$182,EXP(-'Class 8'!AG125*h_5)*AG287,EXP(-'Class 8'!AG125*h_5)*((AH221+AH222)/2+AG287))))</f>
        <v/>
      </c>
      <c r="AH221" s="17" t="str">
        <f>IF(T_5&lt;=AH$182,"",IF($A221&gt;AH$183,"",IF(T_5=AI$182,EXP(-'Class 8'!AH125*h_5)*AH287,EXP(-'Class 8'!AH125*h_5)*((AI221+AI222)/2+AH287))))</f>
        <v/>
      </c>
      <c r="AI221" s="17" t="str">
        <f>IF(T_5&lt;=AI$182,"",IF($A221&gt;AI$183,"",IF(T_5=AJ$182,EXP(-'Class 8'!AI125*h_5)*AI287,EXP(-'Class 8'!AI125*h_5)*((AJ221+AJ222)/2+AI287))))</f>
        <v/>
      </c>
      <c r="AJ221" s="17" t="str">
        <f>IF(T_5&lt;=AJ$182,"",IF($A221&gt;AJ$183,"",IF(T_5=AK$182,EXP(-'Class 8'!AJ125*h_5)*AJ287,EXP(-'Class 8'!AJ125*h_5)*((AK221+AK222)/2+AJ287))))</f>
        <v/>
      </c>
      <c r="AK221" s="17" t="str">
        <f>IF(T_5&lt;=AK$182,"",IF($A221&gt;AK$183,"",IF(T_5=AL$182,EXP(-'Class 8'!AK125*h_5)*AK287,EXP(-'Class 8'!AK125*h_5)*((AL221+AL222)/2+AK287))))</f>
        <v/>
      </c>
      <c r="AL221" s="17" t="str">
        <f>IF(T_5&lt;=AL$182,"",IF($A221&gt;AL$183,"",IF(T_5=AM$182,EXP(-'Class 8'!AL125*h_5)*AL287,EXP(-'Class 8'!AL125*h_5)*((AM221+AM222)/2+AL287))))</f>
        <v/>
      </c>
      <c r="AM221" s="17">
        <f>IF(T_5&lt;=AM$182,"",IF($A221&gt;AM$183,"",IF(T_5=AN$182,EXP(-'Class 8'!AM125*h_5)*AM287,EXP(-'Class 8'!AM125*h_5)*((AN221+AN222)/2+AM287))))</f>
        <v>0</v>
      </c>
      <c r="AN221" s="17">
        <f>IF(T_5&lt;=AN$182,"",IF($A221&gt;AN$183,"",IF(T_5=AO$182,EXP(-'Class 8'!AN125*h_5)*AN287,EXP(-'Class 8'!AN125*h_5)*((AO221+AO222)/2+AN287))))</f>
        <v>0</v>
      </c>
      <c r="AO221" s="17">
        <f>IF(T_5&lt;=AO$182,"",IF($A221&gt;AO$183,"",IF(T_5=AP$182,EXP(-'Class 8'!AO125*h_5)*AO287,EXP(-'Class 8'!AO125*h_5)*((AP221+AP222)/2+AO287))))</f>
        <v>0</v>
      </c>
      <c r="AP221" s="17" t="str">
        <f>IF(T_5&lt;=AP$182,"",IF($A221&gt;AP$183,"",IF(T_5=[2]Cap!AQ$11,EXP(-'Class 8'!AP125*h_5)*AP287,EXP(-'Class 8'!AP125*h_5)*(([2]Cap!AQ50+[2]Cap!AQ51)/2+AP287))))</f>
        <v/>
      </c>
    </row>
    <row r="222" spans="1:42" x14ac:dyDescent="0.2">
      <c r="A222" s="23">
        <f t="shared" si="100"/>
        <v>38</v>
      </c>
      <c r="B222" s="17" t="str">
        <f>IF(T_5&lt;=B$182,"",IF($A222&gt;B$183,"",IF(T_5=C$182,EXP(-'Class 8'!B126*h_5)*B288,EXP(-'Class 8'!B126*h_5)*((C222+C223)/2+B288))))</f>
        <v/>
      </c>
      <c r="C222" s="17" t="str">
        <f>IF(T_5&lt;=C$182,"",IF($A222&gt;C$183,"",IF(T_5=D$182,EXP(-'Class 8'!C126*h_5)*C288,EXP(-'Class 8'!C126*h_5)*((D222+D223)/2+C288))))</f>
        <v/>
      </c>
      <c r="D222" s="17" t="str">
        <f>IF(T_5&lt;=D$182,"",IF($A222&gt;D$183,"",IF(T_5=E$182,EXP(-'Class 8'!D126*h_5)*D288,EXP(-'Class 8'!D126*h_5)*((E222+E223)/2+D288))))</f>
        <v/>
      </c>
      <c r="E222" s="17" t="str">
        <f>IF(T_5&lt;=E$182,"",IF($A222&gt;E$183,"",IF(T_5=F$182,EXP(-'Class 8'!E126*h_5)*E288,EXP(-'Class 8'!E126*h_5)*((F222+F223)/2+E288))))</f>
        <v/>
      </c>
      <c r="F222" s="17" t="str">
        <f>IF(T_5&lt;=F$182,"",IF($A222&gt;F$183,"",IF(T_5=G$182,EXP(-'Class 8'!F126*h_5)*F288,EXP(-'Class 8'!F126*h_5)*((G222+G223)/2+F288))))</f>
        <v/>
      </c>
      <c r="G222" s="17" t="str">
        <f>IF(T_5&lt;=G$182,"",IF($A222&gt;G$183,"",IF(T_5=H$182,EXP(-'Class 8'!G126*h_5)*G288,EXP(-'Class 8'!G126*h_5)*((H222+H223)/2+G288))))</f>
        <v/>
      </c>
      <c r="H222" s="17" t="str">
        <f>IF(T_5&lt;=H$182,"",IF($A222&gt;H$183,"",IF(T_5=I$182,EXP(-'Class 8'!H126*h_5)*H288,EXP(-'Class 8'!H126*h_5)*((I222+I223)/2+H288))))</f>
        <v/>
      </c>
      <c r="I222" s="17" t="str">
        <f>IF(T_5&lt;=I$182,"",IF($A222&gt;I$183,"",IF(T_5=J$182,EXP(-'Class 8'!I126*h_5)*I288,EXP(-'Class 8'!I126*h_5)*((J222+J223)/2+I288))))</f>
        <v/>
      </c>
      <c r="J222" s="17" t="str">
        <f>IF(T_5&lt;=J$182,"",IF($A222&gt;J$183,"",IF(T_5=K$182,EXP(-'Class 8'!J126*h_5)*J288,EXP(-'Class 8'!J126*h_5)*((K222+K223)/2+J288))))</f>
        <v/>
      </c>
      <c r="K222" s="17" t="str">
        <f>IF(T_5&lt;=K$182,"",IF($A222&gt;K$183,"",IF(T_5=L$182,EXP(-'Class 8'!K126*h_5)*K288,EXP(-'Class 8'!K126*h_5)*((L222+L223)/2+K288))))</f>
        <v/>
      </c>
      <c r="L222" s="17" t="str">
        <f>IF(T_5&lt;=L$182,"",IF($A222&gt;L$183,"",IF(T_5=M$182,EXP(-'Class 8'!L126*h_5)*L288,EXP(-'Class 8'!L126*h_5)*((M222+M223)/2+L288))))</f>
        <v/>
      </c>
      <c r="M222" s="17" t="str">
        <f>IF(T_5&lt;=M$182,"",IF($A222&gt;M$183,"",IF(T_5=N$182,EXP(-'Class 8'!M126*h_5)*M288,EXP(-'Class 8'!M126*h_5)*((N222+N223)/2+M288))))</f>
        <v/>
      </c>
      <c r="N222" s="17" t="str">
        <f>IF(T_5&lt;=N$182,"",IF($A222&gt;N$183,"",IF(T_5=O$182,EXP(-'Class 8'!N126*h_5)*N288,EXP(-'Class 8'!N126*h_5)*((O222+O223)/2+N288))))</f>
        <v/>
      </c>
      <c r="O222" s="17" t="str">
        <f>IF(T_5&lt;=O$182,"",IF($A222&gt;O$183,"",IF(T_5=P$182,EXP(-'Class 8'!O126*h_5)*O288,EXP(-'Class 8'!O126*h_5)*((P222+P223)/2+O288))))</f>
        <v/>
      </c>
      <c r="P222" s="17" t="str">
        <f>IF(T_5&lt;=P$182,"",IF($A222&gt;P$183,"",IF(T_5=Q$182,EXP(-'Class 8'!P126*h_5)*P288,EXP(-'Class 8'!P126*h_5)*((Q222+Q223)/2+P288))))</f>
        <v/>
      </c>
      <c r="Q222" s="17" t="str">
        <f>IF(T_5&lt;=Q$182,"",IF($A222&gt;Q$183,"",IF(T_5=R$182,EXP(-'Class 8'!Q126*h_5)*Q288,EXP(-'Class 8'!Q126*h_5)*((R222+R223)/2+Q288))))</f>
        <v/>
      </c>
      <c r="R222" s="17" t="str">
        <f>IF(T_5&lt;=R$182,"",IF($A222&gt;R$183,"",IF(T_5=S$182,EXP(-'Class 8'!R126*h_5)*R288,EXP(-'Class 8'!R126*h_5)*((S222+S223)/2+R288))))</f>
        <v/>
      </c>
      <c r="S222" s="17" t="str">
        <f>IF(T_5&lt;=S$182,"",IF($A222&gt;S$183,"",IF(T_5=T$182,EXP(-'Class 8'!S126*h_5)*S288,EXP(-'Class 8'!S126*h_5)*((T222+T223)/2+S288))))</f>
        <v/>
      </c>
      <c r="T222" s="17" t="str">
        <f>IF(T_5&lt;=T$182,"",IF($A222&gt;T$183,"",IF(T_5=U$182,EXP(-'Class 8'!T126*h_5)*T288,EXP(-'Class 8'!T126*h_5)*((U222+U223)/2+T288))))</f>
        <v/>
      </c>
      <c r="U222" s="17" t="str">
        <f>IF(T_5&lt;=U$182,"",IF($A222&gt;U$183,"",IF(T_5=V$182,EXP(-'Class 8'!U126*h_5)*U288,EXP(-'Class 8'!U126*h_5)*((V222+V223)/2+U288))))</f>
        <v/>
      </c>
      <c r="V222" s="17" t="str">
        <f>IF(T_5&lt;=V$182,"",IF($A222&gt;V$183,"",IF(T_5=W$182,EXP(-'Class 8'!V126*h_5)*V288,EXP(-'Class 8'!V126*h_5)*((W222+W223)/2+V288))))</f>
        <v/>
      </c>
      <c r="W222" s="17" t="str">
        <f>IF(T_5&lt;=W$182,"",IF($A222&gt;W$183,"",IF(T_5=X$182,EXP(-'Class 8'!W126*h_5)*W288,EXP(-'Class 8'!W126*h_5)*((X222+X223)/2+W288))))</f>
        <v/>
      </c>
      <c r="X222" s="17" t="str">
        <f>IF(T_5&lt;=X$182,"",IF($A222&gt;X$183,"",IF(T_5=Y$182,EXP(-'Class 8'!X126*h_5)*X288,EXP(-'Class 8'!X126*h_5)*((Y222+Y223)/2+X288))))</f>
        <v/>
      </c>
      <c r="Y222" s="17" t="str">
        <f>IF(T_5&lt;=Y$182,"",IF($A222&gt;Y$183,"",IF(T_5=Z$182,EXP(-'Class 8'!Y126*h_5)*Y288,EXP(-'Class 8'!Y126*h_5)*((Z222+Z223)/2+Y288))))</f>
        <v/>
      </c>
      <c r="Z222" s="17" t="str">
        <f>IF(T_5&lt;=Z$182,"",IF($A222&gt;Z$183,"",IF(T_5=AA$182,EXP(-'Class 8'!Z126*h_5)*Z288,EXP(-'Class 8'!Z126*h_5)*((AA222+AA223)/2+Z288))))</f>
        <v/>
      </c>
      <c r="AA222" s="17" t="str">
        <f>IF(T_5&lt;=AA$182,"",IF($A222&gt;AA$183,"",IF(T_5=AB$182,EXP(-'Class 8'!AA126*h_5)*AA288,EXP(-'Class 8'!AA126*h_5)*((AB222+AB223)/2+AA288))))</f>
        <v/>
      </c>
      <c r="AB222" s="17" t="str">
        <f>IF(T_5&lt;=AB$182,"",IF($A222&gt;AB$183,"",IF(T_5=AC$182,EXP(-'Class 8'!AB126*h_5)*AB288,EXP(-'Class 8'!AB126*h_5)*((AC222+AC223)/2+AB288))))</f>
        <v/>
      </c>
      <c r="AC222" s="17" t="str">
        <f>IF(T_5&lt;=AC$182,"",IF($A222&gt;AC$183,"",IF(T_5=AD$182,EXP(-'Class 8'!AC126*h_5)*AC288,EXP(-'Class 8'!AC126*h_5)*((AD222+AD223)/2+AC288))))</f>
        <v/>
      </c>
      <c r="AD222" s="17" t="str">
        <f>IF(T_5&lt;=AD$182,"",IF($A222&gt;AD$183,"",IF(T_5=AE$182,EXP(-'Class 8'!AD126*h_5)*AD288,EXP(-'Class 8'!AD126*h_5)*((AE222+AE223)/2+AD288))))</f>
        <v/>
      </c>
      <c r="AE222" s="17" t="str">
        <f>IF(T_5&lt;=AE$182,"",IF($A222&gt;AE$183,"",IF(T_5=AF$182,EXP(-'Class 8'!AE126*h_5)*AE288,EXP(-'Class 8'!AE126*h_5)*((AF222+AF223)/2+AE288))))</f>
        <v/>
      </c>
      <c r="AF222" s="17" t="str">
        <f>IF(T_5&lt;=AF$182,"",IF($A222&gt;AF$183,"",IF(T_5=AG$182,EXP(-'Class 8'!AF126*h_5)*AF288,EXP(-'Class 8'!AF126*h_5)*((AG222+AG223)/2+AF288))))</f>
        <v/>
      </c>
      <c r="AG222" s="17" t="str">
        <f>IF(T_5&lt;=AG$182,"",IF($A222&gt;AG$183,"",IF(T_5=AH$182,EXP(-'Class 8'!AG126*h_5)*AG288,EXP(-'Class 8'!AG126*h_5)*((AH222+AH223)/2+AG288))))</f>
        <v/>
      </c>
      <c r="AH222" s="17" t="str">
        <f>IF(T_5&lt;=AH$182,"",IF($A222&gt;AH$183,"",IF(T_5=AI$182,EXP(-'Class 8'!AH126*h_5)*AH288,EXP(-'Class 8'!AH126*h_5)*((AI222+AI223)/2+AH288))))</f>
        <v/>
      </c>
      <c r="AI222" s="17" t="str">
        <f>IF(T_5&lt;=AI$182,"",IF($A222&gt;AI$183,"",IF(T_5=AJ$182,EXP(-'Class 8'!AI126*h_5)*AI288,EXP(-'Class 8'!AI126*h_5)*((AJ222+AJ223)/2+AI288))))</f>
        <v/>
      </c>
      <c r="AJ222" s="17" t="str">
        <f>IF(T_5&lt;=AJ$182,"",IF($A222&gt;AJ$183,"",IF(T_5=AK$182,EXP(-'Class 8'!AJ126*h_5)*AJ288,EXP(-'Class 8'!AJ126*h_5)*((AK222+AK223)/2+AJ288))))</f>
        <v/>
      </c>
      <c r="AK222" s="17" t="str">
        <f>IF(T_5&lt;=AK$182,"",IF($A222&gt;AK$183,"",IF(T_5=AL$182,EXP(-'Class 8'!AK126*h_5)*AK288,EXP(-'Class 8'!AK126*h_5)*((AL222+AL223)/2+AK288))))</f>
        <v/>
      </c>
      <c r="AL222" s="17" t="str">
        <f>IF(T_5&lt;=AL$182,"",IF($A222&gt;AL$183,"",IF(T_5=AM$182,EXP(-'Class 8'!AL126*h_5)*AL288,EXP(-'Class 8'!AL126*h_5)*((AM222+AM223)/2+AL288))))</f>
        <v/>
      </c>
      <c r="AM222" s="17" t="str">
        <f>IF(T_5&lt;=AM$182,"",IF($A222&gt;AM$183,"",IF(T_5=AN$182,EXP(-'Class 8'!AM126*h_5)*AM288,EXP(-'Class 8'!AM126*h_5)*((AN222+AN223)/2+AM288))))</f>
        <v/>
      </c>
      <c r="AN222" s="17">
        <f>IF(T_5&lt;=AN$182,"",IF($A222&gt;AN$183,"",IF(T_5=AO$182,EXP(-'Class 8'!AN126*h_5)*AN288,EXP(-'Class 8'!AN126*h_5)*((AO222+AO223)/2+AN288))))</f>
        <v>0</v>
      </c>
      <c r="AO222" s="17">
        <f>IF(T_5&lt;=AO$182,"",IF($A222&gt;AO$183,"",IF(T_5=AP$182,EXP(-'Class 8'!AO126*h_5)*AO288,EXP(-'Class 8'!AO126*h_5)*((AP222+AP223)/2+AO288))))</f>
        <v>0</v>
      </c>
      <c r="AP222" s="17" t="str">
        <f>IF(T_5&lt;=AP$182,"",IF($A222&gt;AP$183,"",IF(T_5=[2]Cap!AQ$11,EXP(-'Class 8'!AP126*h_5)*AP288,EXP(-'Class 8'!AP126*h_5)*(([2]Cap!AQ51+[2]Cap!AQ52)/2+AP288))))</f>
        <v/>
      </c>
    </row>
    <row r="223" spans="1:42" x14ac:dyDescent="0.2">
      <c r="A223" s="23">
        <f t="shared" si="100"/>
        <v>39</v>
      </c>
      <c r="B223" s="17" t="str">
        <f>IF(T_5&lt;=B$182,"",IF($A223&gt;B$183,"",IF(T_5=C$182,EXP(-'Class 8'!B127*h_5)*B289,EXP(-'Class 8'!B127*h_5)*((C223+C224)/2+B289))))</f>
        <v/>
      </c>
      <c r="C223" s="17" t="str">
        <f>IF(T_5&lt;=C$182,"",IF($A223&gt;C$183,"",IF(T_5=D$182,EXP(-'Class 8'!C127*h_5)*C289,EXP(-'Class 8'!C127*h_5)*((D223+D224)/2+C289))))</f>
        <v/>
      </c>
      <c r="D223" s="17" t="str">
        <f>IF(T_5&lt;=D$182,"",IF($A223&gt;D$183,"",IF(T_5=E$182,EXP(-'Class 8'!D127*h_5)*D289,EXP(-'Class 8'!D127*h_5)*((E223+E224)/2+D289))))</f>
        <v/>
      </c>
      <c r="E223" s="17" t="str">
        <f>IF(T_5&lt;=E$182,"",IF($A223&gt;E$183,"",IF(T_5=F$182,EXP(-'Class 8'!E127*h_5)*E289,EXP(-'Class 8'!E127*h_5)*((F223+F224)/2+E289))))</f>
        <v/>
      </c>
      <c r="F223" s="17" t="str">
        <f>IF(T_5&lt;=F$182,"",IF($A223&gt;F$183,"",IF(T_5=G$182,EXP(-'Class 8'!F127*h_5)*F289,EXP(-'Class 8'!F127*h_5)*((G223+G224)/2+F289))))</f>
        <v/>
      </c>
      <c r="G223" s="17" t="str">
        <f>IF(T_5&lt;=G$182,"",IF($A223&gt;G$183,"",IF(T_5=H$182,EXP(-'Class 8'!G127*h_5)*G289,EXP(-'Class 8'!G127*h_5)*((H223+H224)/2+G289))))</f>
        <v/>
      </c>
      <c r="H223" s="17" t="str">
        <f>IF(T_5&lt;=H$182,"",IF($A223&gt;H$183,"",IF(T_5=I$182,EXP(-'Class 8'!H127*h_5)*H289,EXP(-'Class 8'!H127*h_5)*((I223+I224)/2+H289))))</f>
        <v/>
      </c>
      <c r="I223" s="17" t="str">
        <f>IF(T_5&lt;=I$182,"",IF($A223&gt;I$183,"",IF(T_5=J$182,EXP(-'Class 8'!I127*h_5)*I289,EXP(-'Class 8'!I127*h_5)*((J223+J224)/2+I289))))</f>
        <v/>
      </c>
      <c r="J223" s="17" t="str">
        <f>IF(T_5&lt;=J$182,"",IF($A223&gt;J$183,"",IF(T_5=K$182,EXP(-'Class 8'!J127*h_5)*J289,EXP(-'Class 8'!J127*h_5)*((K223+K224)/2+J289))))</f>
        <v/>
      </c>
      <c r="K223" s="17" t="str">
        <f>IF(T_5&lt;=K$182,"",IF($A223&gt;K$183,"",IF(T_5=L$182,EXP(-'Class 8'!K127*h_5)*K289,EXP(-'Class 8'!K127*h_5)*((L223+L224)/2+K289))))</f>
        <v/>
      </c>
      <c r="L223" s="17" t="str">
        <f>IF(T_5&lt;=L$182,"",IF($A223&gt;L$183,"",IF(T_5=M$182,EXP(-'Class 8'!L127*h_5)*L289,EXP(-'Class 8'!L127*h_5)*((M223+M224)/2+L289))))</f>
        <v/>
      </c>
      <c r="M223" s="17" t="str">
        <f>IF(T_5&lt;=M$182,"",IF($A223&gt;M$183,"",IF(T_5=N$182,EXP(-'Class 8'!M127*h_5)*M289,EXP(-'Class 8'!M127*h_5)*((N223+N224)/2+M289))))</f>
        <v/>
      </c>
      <c r="N223" s="17" t="str">
        <f>IF(T_5&lt;=N$182,"",IF($A223&gt;N$183,"",IF(T_5=O$182,EXP(-'Class 8'!N127*h_5)*N289,EXP(-'Class 8'!N127*h_5)*((O223+O224)/2+N289))))</f>
        <v/>
      </c>
      <c r="O223" s="17" t="str">
        <f>IF(T_5&lt;=O$182,"",IF($A223&gt;O$183,"",IF(T_5=P$182,EXP(-'Class 8'!O127*h_5)*O289,EXP(-'Class 8'!O127*h_5)*((P223+P224)/2+O289))))</f>
        <v/>
      </c>
      <c r="P223" s="17" t="str">
        <f>IF(T_5&lt;=P$182,"",IF($A223&gt;P$183,"",IF(T_5=Q$182,EXP(-'Class 8'!P127*h_5)*P289,EXP(-'Class 8'!P127*h_5)*((Q223+Q224)/2+P289))))</f>
        <v/>
      </c>
      <c r="Q223" s="17" t="str">
        <f>IF(T_5&lt;=Q$182,"",IF($A223&gt;Q$183,"",IF(T_5=R$182,EXP(-'Class 8'!Q127*h_5)*Q289,EXP(-'Class 8'!Q127*h_5)*((R223+R224)/2+Q289))))</f>
        <v/>
      </c>
      <c r="R223" s="17" t="str">
        <f>IF(T_5&lt;=R$182,"",IF($A223&gt;R$183,"",IF(T_5=S$182,EXP(-'Class 8'!R127*h_5)*R289,EXP(-'Class 8'!R127*h_5)*((S223+S224)/2+R289))))</f>
        <v/>
      </c>
      <c r="S223" s="17" t="str">
        <f>IF(T_5&lt;=S$182,"",IF($A223&gt;S$183,"",IF(T_5=T$182,EXP(-'Class 8'!S127*h_5)*S289,EXP(-'Class 8'!S127*h_5)*((T223+T224)/2+S289))))</f>
        <v/>
      </c>
      <c r="T223" s="17" t="str">
        <f>IF(T_5&lt;=T$182,"",IF($A223&gt;T$183,"",IF(T_5=U$182,EXP(-'Class 8'!T127*h_5)*T289,EXP(-'Class 8'!T127*h_5)*((U223+U224)/2+T289))))</f>
        <v/>
      </c>
      <c r="U223" s="17" t="str">
        <f>IF(T_5&lt;=U$182,"",IF($A223&gt;U$183,"",IF(T_5=V$182,EXP(-'Class 8'!U127*h_5)*U289,EXP(-'Class 8'!U127*h_5)*((V223+V224)/2+U289))))</f>
        <v/>
      </c>
      <c r="V223" s="17" t="str">
        <f>IF(T_5&lt;=V$182,"",IF($A223&gt;V$183,"",IF(T_5=W$182,EXP(-'Class 8'!V127*h_5)*V289,EXP(-'Class 8'!V127*h_5)*((W223+W224)/2+V289))))</f>
        <v/>
      </c>
      <c r="W223" s="17" t="str">
        <f>IF(T_5&lt;=W$182,"",IF($A223&gt;W$183,"",IF(T_5=X$182,EXP(-'Class 8'!W127*h_5)*W289,EXP(-'Class 8'!W127*h_5)*((X223+X224)/2+W289))))</f>
        <v/>
      </c>
      <c r="X223" s="17" t="str">
        <f>IF(T_5&lt;=X$182,"",IF($A223&gt;X$183,"",IF(T_5=Y$182,EXP(-'Class 8'!X127*h_5)*X289,EXP(-'Class 8'!X127*h_5)*((Y223+Y224)/2+X289))))</f>
        <v/>
      </c>
      <c r="Y223" s="17" t="str">
        <f>IF(T_5&lt;=Y$182,"",IF($A223&gt;Y$183,"",IF(T_5=Z$182,EXP(-'Class 8'!Y127*h_5)*Y289,EXP(-'Class 8'!Y127*h_5)*((Z223+Z224)/2+Y289))))</f>
        <v/>
      </c>
      <c r="Z223" s="17" t="str">
        <f>IF(T_5&lt;=Z$182,"",IF($A223&gt;Z$183,"",IF(T_5=AA$182,EXP(-'Class 8'!Z127*h_5)*Z289,EXP(-'Class 8'!Z127*h_5)*((AA223+AA224)/2+Z289))))</f>
        <v/>
      </c>
      <c r="AA223" s="17" t="str">
        <f>IF(T_5&lt;=AA$182,"",IF($A223&gt;AA$183,"",IF(T_5=AB$182,EXP(-'Class 8'!AA127*h_5)*AA289,EXP(-'Class 8'!AA127*h_5)*((AB223+AB224)/2+AA289))))</f>
        <v/>
      </c>
      <c r="AB223" s="17" t="str">
        <f>IF(T_5&lt;=AB$182,"",IF($A223&gt;AB$183,"",IF(T_5=AC$182,EXP(-'Class 8'!AB127*h_5)*AB289,EXP(-'Class 8'!AB127*h_5)*((AC223+AC224)/2+AB289))))</f>
        <v/>
      </c>
      <c r="AC223" s="17" t="str">
        <f>IF(T_5&lt;=AC$182,"",IF($A223&gt;AC$183,"",IF(T_5=AD$182,EXP(-'Class 8'!AC127*h_5)*AC289,EXP(-'Class 8'!AC127*h_5)*((AD223+AD224)/2+AC289))))</f>
        <v/>
      </c>
      <c r="AD223" s="17" t="str">
        <f>IF(T_5&lt;=AD$182,"",IF($A223&gt;AD$183,"",IF(T_5=AE$182,EXP(-'Class 8'!AD127*h_5)*AD289,EXP(-'Class 8'!AD127*h_5)*((AE223+AE224)/2+AD289))))</f>
        <v/>
      </c>
      <c r="AE223" s="17" t="str">
        <f>IF(T_5&lt;=AE$182,"",IF($A223&gt;AE$183,"",IF(T_5=AF$182,EXP(-'Class 8'!AE127*h_5)*AE289,EXP(-'Class 8'!AE127*h_5)*((AF223+AF224)/2+AE289))))</f>
        <v/>
      </c>
      <c r="AF223" s="17" t="str">
        <f>IF(T_5&lt;=AF$182,"",IF($A223&gt;AF$183,"",IF(T_5=AG$182,EXP(-'Class 8'!AF127*h_5)*AF289,EXP(-'Class 8'!AF127*h_5)*((AG223+AG224)/2+AF289))))</f>
        <v/>
      </c>
      <c r="AG223" s="17" t="str">
        <f>IF(T_5&lt;=AG$182,"",IF($A223&gt;AG$183,"",IF(T_5=AH$182,EXP(-'Class 8'!AG127*h_5)*AG289,EXP(-'Class 8'!AG127*h_5)*((AH223+AH224)/2+AG289))))</f>
        <v/>
      </c>
      <c r="AH223" s="17" t="str">
        <f>IF(T_5&lt;=AH$182,"",IF($A223&gt;AH$183,"",IF(T_5=AI$182,EXP(-'Class 8'!AH127*h_5)*AH289,EXP(-'Class 8'!AH127*h_5)*((AI223+AI224)/2+AH289))))</f>
        <v/>
      </c>
      <c r="AI223" s="17" t="str">
        <f>IF(T_5&lt;=AI$182,"",IF($A223&gt;AI$183,"",IF(T_5=AJ$182,EXP(-'Class 8'!AI127*h_5)*AI289,EXP(-'Class 8'!AI127*h_5)*((AJ223+AJ224)/2+AI289))))</f>
        <v/>
      </c>
      <c r="AJ223" s="17" t="str">
        <f>IF(T_5&lt;=AJ$182,"",IF($A223&gt;AJ$183,"",IF(T_5=AK$182,EXP(-'Class 8'!AJ127*h_5)*AJ289,EXP(-'Class 8'!AJ127*h_5)*((AK223+AK224)/2+AJ289))))</f>
        <v/>
      </c>
      <c r="AK223" s="17" t="str">
        <f>IF(T_5&lt;=AK$182,"",IF($A223&gt;AK$183,"",IF(T_5=AL$182,EXP(-'Class 8'!AK127*h_5)*AK289,EXP(-'Class 8'!AK127*h_5)*((AL223+AL224)/2+AK289))))</f>
        <v/>
      </c>
      <c r="AL223" s="17" t="str">
        <f>IF(T_5&lt;=AL$182,"",IF($A223&gt;AL$183,"",IF(T_5=AM$182,EXP(-'Class 8'!AL127*h_5)*AL289,EXP(-'Class 8'!AL127*h_5)*((AM223+AM224)/2+AL289))))</f>
        <v/>
      </c>
      <c r="AM223" s="17" t="str">
        <f>IF(T_5&lt;=AM$182,"",IF($A223&gt;AM$183,"",IF(T_5=AN$182,EXP(-'Class 8'!AM127*h_5)*AM289,EXP(-'Class 8'!AM127*h_5)*((AN223+AN224)/2+AM289))))</f>
        <v/>
      </c>
      <c r="AN223" s="17" t="str">
        <f>IF(T_5&lt;=AN$182,"",IF($A223&gt;AN$183,"",IF(T_5=AO$182,EXP(-'Class 8'!AN127*h_5)*AN289,EXP(-'Class 8'!AN127*h_5)*((AO223+AO224)/2+AN289))))</f>
        <v/>
      </c>
      <c r="AO223" s="17">
        <f>IF(T_5&lt;=AO$182,"",IF($A223&gt;AO$183,"",IF(T_5=AP$182,EXP(-'Class 8'!AO127*h_5)*AO289,EXP(-'Class 8'!AO127*h_5)*((AP223+AP224)/2+AO289))))</f>
        <v>0</v>
      </c>
      <c r="AP223" s="17" t="str">
        <f>IF(T_5&lt;=AP$182,"",IF($A223&gt;AP$183,"",IF(T_5=[2]Cap!AQ$11,EXP(-'Class 8'!AP127*h_5)*AP289,EXP(-'Class 8'!AP127*h_5)*(([2]Cap!AQ52+[2]Cap!AQ53)/2+AP289))))</f>
        <v/>
      </c>
    </row>
    <row r="224" spans="1:42" x14ac:dyDescent="0.2">
      <c r="A224" s="23">
        <f t="shared" si="100"/>
        <v>40</v>
      </c>
      <c r="B224" s="17" t="str">
        <f>IF(T_5&lt;=B$182,"",IF($A224&gt;B$183,"",IF(T_5=C$182,EXP(-'Class 8'!B128*h_5)*B290,EXP(-'Class 8'!B128*h_5)*((C224+C225)/2+B290))))</f>
        <v/>
      </c>
      <c r="C224" s="17" t="str">
        <f>IF(T_5&lt;=C$182,"",IF($A224&gt;C$183,"",IF(T_5=D$182,EXP(-'Class 8'!C128*h_5)*C290,EXP(-'Class 8'!C128*h_5)*((D224+D225)/2+C290))))</f>
        <v/>
      </c>
      <c r="D224" s="17" t="str">
        <f>IF(T_5&lt;=D$182,"",IF($A224&gt;D$183,"",IF(T_5=E$182,EXP(-'Class 8'!D128*h_5)*D290,EXP(-'Class 8'!D128*h_5)*((E224+E225)/2+D290))))</f>
        <v/>
      </c>
      <c r="E224" s="17" t="str">
        <f>IF(T_5&lt;=E$182,"",IF($A224&gt;E$183,"",IF(T_5=F$182,EXP(-'Class 8'!E128*h_5)*E290,EXP(-'Class 8'!E128*h_5)*((F224+F225)/2+E290))))</f>
        <v/>
      </c>
      <c r="F224" s="17" t="str">
        <f>IF(T_5&lt;=F$182,"",IF($A224&gt;F$183,"",IF(T_5=G$182,EXP(-'Class 8'!F128*h_5)*F290,EXP(-'Class 8'!F128*h_5)*((G224+G225)/2+F290))))</f>
        <v/>
      </c>
      <c r="G224" s="17" t="str">
        <f>IF(T_5&lt;=G$182,"",IF($A224&gt;G$183,"",IF(T_5=H$182,EXP(-'Class 8'!G128*h_5)*G290,EXP(-'Class 8'!G128*h_5)*((H224+H225)/2+G290))))</f>
        <v/>
      </c>
      <c r="H224" s="17" t="str">
        <f>IF(T_5&lt;=H$182,"",IF($A224&gt;H$183,"",IF(T_5=I$182,EXP(-'Class 8'!H128*h_5)*H290,EXP(-'Class 8'!H128*h_5)*((I224+I225)/2+H290))))</f>
        <v/>
      </c>
      <c r="I224" s="17" t="str">
        <f>IF(T_5&lt;=I$182,"",IF($A224&gt;I$183,"",IF(T_5=J$182,EXP(-'Class 8'!I128*h_5)*I290,EXP(-'Class 8'!I128*h_5)*((J224+J225)/2+I290))))</f>
        <v/>
      </c>
      <c r="J224" s="17" t="str">
        <f>IF(T_5&lt;=J$182,"",IF($A224&gt;J$183,"",IF(T_5=K$182,EXP(-'Class 8'!J128*h_5)*J290,EXP(-'Class 8'!J128*h_5)*((K224+K225)/2+J290))))</f>
        <v/>
      </c>
      <c r="K224" s="17" t="str">
        <f>IF(T_5&lt;=K$182,"",IF($A224&gt;K$183,"",IF(T_5=L$182,EXP(-'Class 8'!K128*h_5)*K290,EXP(-'Class 8'!K128*h_5)*((L224+L225)/2+K290))))</f>
        <v/>
      </c>
      <c r="L224" s="17" t="str">
        <f>IF(T_5&lt;=L$182,"",IF($A224&gt;L$183,"",IF(T_5=M$182,EXP(-'Class 8'!L128*h_5)*L290,EXP(-'Class 8'!L128*h_5)*((M224+M225)/2+L290))))</f>
        <v/>
      </c>
      <c r="M224" s="17" t="str">
        <f>IF(T_5&lt;=M$182,"",IF($A224&gt;M$183,"",IF(T_5=N$182,EXP(-'Class 8'!M128*h_5)*M290,EXP(-'Class 8'!M128*h_5)*((N224+N225)/2+M290))))</f>
        <v/>
      </c>
      <c r="N224" s="17" t="str">
        <f>IF(T_5&lt;=N$182,"",IF($A224&gt;N$183,"",IF(T_5=O$182,EXP(-'Class 8'!N128*h_5)*N290,EXP(-'Class 8'!N128*h_5)*((O224+O225)/2+N290))))</f>
        <v/>
      </c>
      <c r="O224" s="17" t="str">
        <f>IF(T_5&lt;=O$182,"",IF($A224&gt;O$183,"",IF(T_5=P$182,EXP(-'Class 8'!O128*h_5)*O290,EXP(-'Class 8'!O128*h_5)*((P224+P225)/2+O290))))</f>
        <v/>
      </c>
      <c r="P224" s="17" t="str">
        <f>IF(T_5&lt;=P$182,"",IF($A224&gt;P$183,"",IF(T_5=Q$182,EXP(-'Class 8'!P128*h_5)*P290,EXP(-'Class 8'!P128*h_5)*((Q224+Q225)/2+P290))))</f>
        <v/>
      </c>
      <c r="Q224" s="17" t="str">
        <f>IF(T_5&lt;=Q$182,"",IF($A224&gt;Q$183,"",IF(T_5=R$182,EXP(-'Class 8'!Q128*h_5)*Q290,EXP(-'Class 8'!Q128*h_5)*((R224+R225)/2+Q290))))</f>
        <v/>
      </c>
      <c r="R224" s="17" t="str">
        <f>IF(T_5&lt;=R$182,"",IF($A224&gt;R$183,"",IF(T_5=S$182,EXP(-'Class 8'!R128*h_5)*R290,EXP(-'Class 8'!R128*h_5)*((S224+S225)/2+R290))))</f>
        <v/>
      </c>
      <c r="S224" s="17" t="str">
        <f>IF(T_5&lt;=S$182,"",IF($A224&gt;S$183,"",IF(T_5=T$182,EXP(-'Class 8'!S128*h_5)*S290,EXP(-'Class 8'!S128*h_5)*((T224+T225)/2+S290))))</f>
        <v/>
      </c>
      <c r="T224" s="17" t="str">
        <f>IF(T_5&lt;=T$182,"",IF($A224&gt;T$183,"",IF(T_5=U$182,EXP(-'Class 8'!T128*h_5)*T290,EXP(-'Class 8'!T128*h_5)*((U224+U225)/2+T290))))</f>
        <v/>
      </c>
      <c r="U224" s="17" t="str">
        <f>IF(T_5&lt;=U$182,"",IF($A224&gt;U$183,"",IF(T_5=V$182,EXP(-'Class 8'!U128*h_5)*U290,EXP(-'Class 8'!U128*h_5)*((V224+V225)/2+U290))))</f>
        <v/>
      </c>
      <c r="V224" s="17" t="str">
        <f>IF(T_5&lt;=V$182,"",IF($A224&gt;V$183,"",IF(T_5=W$182,EXP(-'Class 8'!V128*h_5)*V290,EXP(-'Class 8'!V128*h_5)*((W224+W225)/2+V290))))</f>
        <v/>
      </c>
      <c r="W224" s="17" t="str">
        <f>IF(T_5&lt;=W$182,"",IF($A224&gt;W$183,"",IF(T_5=X$182,EXP(-'Class 8'!W128*h_5)*W290,EXP(-'Class 8'!W128*h_5)*((X224+X225)/2+W290))))</f>
        <v/>
      </c>
      <c r="X224" s="17" t="str">
        <f>IF(T_5&lt;=X$182,"",IF($A224&gt;X$183,"",IF(T_5=Y$182,EXP(-'Class 8'!X128*h_5)*X290,EXP(-'Class 8'!X128*h_5)*((Y224+Y225)/2+X290))))</f>
        <v/>
      </c>
      <c r="Y224" s="17" t="str">
        <f>IF(T_5&lt;=Y$182,"",IF($A224&gt;Y$183,"",IF(T_5=Z$182,EXP(-'Class 8'!Y128*h_5)*Y290,EXP(-'Class 8'!Y128*h_5)*((Z224+Z225)/2+Y290))))</f>
        <v/>
      </c>
      <c r="Z224" s="17" t="str">
        <f>IF(T_5&lt;=Z$182,"",IF($A224&gt;Z$183,"",IF(T_5=AA$182,EXP(-'Class 8'!Z128*h_5)*Z290,EXP(-'Class 8'!Z128*h_5)*((AA224+AA225)/2+Z290))))</f>
        <v/>
      </c>
      <c r="AA224" s="17" t="str">
        <f>IF(T_5&lt;=AA$182,"",IF($A224&gt;AA$183,"",IF(T_5=AB$182,EXP(-'Class 8'!AA128*h_5)*AA290,EXP(-'Class 8'!AA128*h_5)*((AB224+AB225)/2+AA290))))</f>
        <v/>
      </c>
      <c r="AB224" s="17" t="str">
        <f>IF(T_5&lt;=AB$182,"",IF($A224&gt;AB$183,"",IF(T_5=AC$182,EXP(-'Class 8'!AB128*h_5)*AB290,EXP(-'Class 8'!AB128*h_5)*((AC224+AC225)/2+AB290))))</f>
        <v/>
      </c>
      <c r="AC224" s="17" t="str">
        <f>IF(T_5&lt;=AC$182,"",IF($A224&gt;AC$183,"",IF(T_5=AD$182,EXP(-'Class 8'!AC128*h_5)*AC290,EXP(-'Class 8'!AC128*h_5)*((AD224+AD225)/2+AC290))))</f>
        <v/>
      </c>
      <c r="AD224" s="17" t="str">
        <f>IF(T_5&lt;=AD$182,"",IF($A224&gt;AD$183,"",IF(T_5=AE$182,EXP(-'Class 8'!AD128*h_5)*AD290,EXP(-'Class 8'!AD128*h_5)*((AE224+AE225)/2+AD290))))</f>
        <v/>
      </c>
      <c r="AE224" s="17" t="str">
        <f>IF(T_5&lt;=AE$182,"",IF($A224&gt;AE$183,"",IF(T_5=AF$182,EXP(-'Class 8'!AE128*h_5)*AE290,EXP(-'Class 8'!AE128*h_5)*((AF224+AF225)/2+AE290))))</f>
        <v/>
      </c>
      <c r="AF224" s="17" t="str">
        <f>IF(T_5&lt;=AF$182,"",IF($A224&gt;AF$183,"",IF(T_5=AG$182,EXP(-'Class 8'!AF128*h_5)*AF290,EXP(-'Class 8'!AF128*h_5)*((AG224+AG225)/2+AF290))))</f>
        <v/>
      </c>
      <c r="AG224" s="17" t="str">
        <f>IF(T_5&lt;=AG$182,"",IF($A224&gt;AG$183,"",IF(T_5=AH$182,EXP(-'Class 8'!AG128*h_5)*AG290,EXP(-'Class 8'!AG128*h_5)*((AH224+AH225)/2+AG290))))</f>
        <v/>
      </c>
      <c r="AH224" s="17" t="str">
        <f>IF(T_5&lt;=AH$182,"",IF($A224&gt;AH$183,"",IF(T_5=AI$182,EXP(-'Class 8'!AH128*h_5)*AH290,EXP(-'Class 8'!AH128*h_5)*((AI224+AI225)/2+AH290))))</f>
        <v/>
      </c>
      <c r="AI224" s="17" t="str">
        <f>IF(T_5&lt;=AI$182,"",IF($A224&gt;AI$183,"",IF(T_5=AJ$182,EXP(-'Class 8'!AI128*h_5)*AI290,EXP(-'Class 8'!AI128*h_5)*((AJ224+AJ225)/2+AI290))))</f>
        <v/>
      </c>
      <c r="AJ224" s="17" t="str">
        <f>IF(T_5&lt;=AJ$182,"",IF($A224&gt;AJ$183,"",IF(T_5=AK$182,EXP(-'Class 8'!AJ128*h_5)*AJ290,EXP(-'Class 8'!AJ128*h_5)*((AK224+AK225)/2+AJ290))))</f>
        <v/>
      </c>
      <c r="AK224" s="17" t="str">
        <f>IF(T_5&lt;=AK$182,"",IF($A224&gt;AK$183,"",IF(T_5=AL$182,EXP(-'Class 8'!AK128*h_5)*AK290,EXP(-'Class 8'!AK128*h_5)*((AL224+AL225)/2+AK290))))</f>
        <v/>
      </c>
      <c r="AL224" s="17" t="str">
        <f>IF(T_5&lt;=AL$182,"",IF($A224&gt;AL$183,"",IF(T_5=AM$182,EXP(-'Class 8'!AL128*h_5)*AL290,EXP(-'Class 8'!AL128*h_5)*((AM224+AM225)/2+AL290))))</f>
        <v/>
      </c>
      <c r="AM224" s="17" t="str">
        <f>IF(T_5&lt;=AM$182,"",IF($A224&gt;AM$183,"",IF(T_5=AN$182,EXP(-'Class 8'!AM128*h_5)*AM290,EXP(-'Class 8'!AM128*h_5)*((AN224+AN225)/2+AM290))))</f>
        <v/>
      </c>
      <c r="AN224" s="17" t="str">
        <f>IF(T_5&lt;=AN$182,"",IF($A224&gt;AN$183,"",IF(T_5=AO$182,EXP(-'Class 8'!AN128*h_5)*AN290,EXP(-'Class 8'!AN128*h_5)*((AO224+AO225)/2+AN290))))</f>
        <v/>
      </c>
      <c r="AO224" s="17" t="str">
        <f>IF(T_5&lt;=AO$182,"",IF($A224&gt;AO$183,"",IF(T_5=AP$182,EXP(-'Class 8'!AO128*h_5)*AO290,EXP(-'Class 8'!AO128*h_5)*((AP224+AP225)/2+AO290))))</f>
        <v/>
      </c>
      <c r="AP224" s="17" t="str">
        <f>IF(T_5&lt;=AP$182,"",IF($A224&gt;AP$183,"",IF(T_5=[2]Cap!AQ$11,EXP(-'Class 8'!AP128*h_5)*AP290,EXP(-'Class 8'!AP128*h_5)*(([2]Cap!AQ53+[2]Cap!AQ54)/2+AP290))))</f>
        <v/>
      </c>
    </row>
    <row r="225" spans="1:42" x14ac:dyDescent="0.2">
      <c r="A225" s="23">
        <f t="shared" si="100"/>
        <v>41</v>
      </c>
      <c r="B225" s="17" t="str">
        <f>IF(T_5&lt;=B$182,"",IF($A225&gt;B$183,"",IF(T_5=C$182,EXP(-[2]IRTree!#REF!*h_5)*[2]Cap!B121,EXP(-[2]IRTree!#REF!*h_5)*((C225+C226)/2+[2]Cap!B121))))</f>
        <v/>
      </c>
      <c r="C225" s="17" t="str">
        <f>IF(T_5&lt;=C$182,"",IF($A225&gt;C$183,"",IF(T_5=D$182,EXP(-[2]IRTree!#REF!*h_5)*[2]Cap!C121,EXP(-[2]IRTree!#REF!*h_5)*((D225+D226)/2+[2]Cap!C121))))</f>
        <v/>
      </c>
      <c r="D225" s="17" t="str">
        <f>IF(T_5&lt;=D$182,"",IF($A225&gt;D$183,"",IF(T_5=E$182,EXP(-[2]IRTree!#REF!*h_5)*[2]Cap!D121,EXP(-[2]IRTree!#REF!*h_5)*((E225+E226)/2+[2]Cap!D121))))</f>
        <v/>
      </c>
      <c r="E225" s="17" t="str">
        <f>IF(T_5&lt;=E$182,"",IF($A225&gt;E$183,"",IF(T_5=F$182,EXP(-[2]IRTree!#REF!*h_5)*[2]Cap!E121,EXP(-[2]IRTree!#REF!*h_5)*((F225+F226)/2+[2]Cap!E121))))</f>
        <v/>
      </c>
      <c r="F225" s="17" t="str">
        <f>IF(T_5&lt;=F$182,"",IF($A225&gt;F$183,"",IF(T_5=G$182,EXP(-[2]IRTree!#REF!*h_5)*[2]Cap!F121,EXP(-[2]IRTree!#REF!*h_5)*((G225+G226)/2+[2]Cap!F121))))</f>
        <v/>
      </c>
      <c r="G225" s="17" t="str">
        <f>IF(T_5&lt;=G$182,"",IF($A225&gt;G$183,"",IF(T_5=H$182,EXP(-[2]IRTree!#REF!*h_5)*[2]Cap!G121,EXP(-[2]IRTree!#REF!*h_5)*((H225+H226)/2+[2]Cap!G121))))</f>
        <v/>
      </c>
      <c r="H225" s="17" t="str">
        <f>IF(T_5&lt;=H$182,"",IF($A225&gt;H$183,"",IF(T_5=I$182,EXP(-[2]IRTree!#REF!*h_5)*[2]Cap!H121,EXP(-[2]IRTree!#REF!*h_5)*((I225+I226)/2+[2]Cap!H121))))</f>
        <v/>
      </c>
      <c r="I225" s="17" t="str">
        <f>IF(T_5&lt;=I$182,"",IF($A225&gt;I$183,"",IF(T_5=J$182,EXP(-[2]IRTree!#REF!*h_5)*[2]Cap!I121,EXP(-[2]IRTree!#REF!*h_5)*((J225+J226)/2+[2]Cap!I121))))</f>
        <v/>
      </c>
      <c r="J225" s="17" t="str">
        <f>IF(T_5&lt;=J$182,"",IF($A225&gt;J$183,"",IF(T_5=K$182,EXP(-[2]IRTree!#REF!*h_5)*[2]Cap!J121,EXP(-[2]IRTree!#REF!*h_5)*((K225+K226)/2+[2]Cap!J121))))</f>
        <v/>
      </c>
      <c r="K225" s="17" t="str">
        <f>IF(T_5&lt;=K$182,"",IF($A225&gt;K$183,"",IF(T_5=L$182,EXP(-[2]IRTree!#REF!*h_5)*[2]Cap!K121,EXP(-[2]IRTree!#REF!*h_5)*((L225+L226)/2+[2]Cap!K121))))</f>
        <v/>
      </c>
      <c r="L225" s="17" t="str">
        <f>IF(T_5&lt;=L$182,"",IF($A225&gt;L$183,"",IF(T_5=M$182,EXP(-[2]IRTree!#REF!*h_5)*[2]Cap!L121,EXP(-[2]IRTree!#REF!*h_5)*((M225+M226)/2+[2]Cap!L121))))</f>
        <v/>
      </c>
      <c r="M225" s="17" t="str">
        <f>IF(T_5&lt;=M$182,"",IF($A225&gt;M$183,"",IF(T_5=N$182,EXP(-[2]IRTree!#REF!*h_5)*[2]Cap!M121,EXP(-[2]IRTree!#REF!*h_5)*((N225+N226)/2+[2]Cap!M121))))</f>
        <v/>
      </c>
      <c r="N225" s="17" t="str">
        <f>IF(T_5&lt;=N$182,"",IF($A225&gt;N$183,"",IF(T_5=O$182,EXP(-[2]IRTree!#REF!*h_5)*[2]Cap!N121,EXP(-[2]IRTree!#REF!*h_5)*((O225+O226)/2+[2]Cap!N121))))</f>
        <v/>
      </c>
      <c r="O225" s="17" t="str">
        <f>IF(T_5&lt;=O$182,"",IF($A225&gt;O$183,"",IF(T_5=P$182,EXP(-[2]IRTree!#REF!*h_5)*[2]Cap!O121,EXP(-[2]IRTree!#REF!*h_5)*((P225+P226)/2+[2]Cap!O121))))</f>
        <v/>
      </c>
      <c r="P225" s="17" t="str">
        <f>IF(T_5&lt;=P$182,"",IF($A225&gt;P$183,"",IF(T_5=Q$182,EXP(-[2]IRTree!#REF!*h_5)*[2]Cap!P121,EXP(-[2]IRTree!#REF!*h_5)*((Q225+Q226)/2+[2]Cap!P121))))</f>
        <v/>
      </c>
      <c r="Q225" s="17" t="str">
        <f>IF(T_5&lt;=Q$182,"",IF($A225&gt;Q$183,"",IF(T_5=R$182,EXP(-[2]IRTree!#REF!*h_5)*[2]Cap!Q121,EXP(-[2]IRTree!#REF!*h_5)*((R225+R226)/2+[2]Cap!Q121))))</f>
        <v/>
      </c>
      <c r="R225" s="17" t="str">
        <f>IF(T_5&lt;=R$182,"",IF($A225&gt;R$183,"",IF(T_5=S$182,EXP(-[2]IRTree!#REF!*h_5)*[2]Cap!R121,EXP(-[2]IRTree!#REF!*h_5)*((S225+S226)/2+[2]Cap!R121))))</f>
        <v/>
      </c>
      <c r="S225" s="17" t="str">
        <f>IF(T_5&lt;=S$182,"",IF($A225&gt;S$183,"",IF(T_5=T$182,EXP(-[2]IRTree!#REF!*h_5)*[2]Cap!S121,EXP(-[2]IRTree!#REF!*h_5)*((T225+T226)/2+[2]Cap!S121))))</f>
        <v/>
      </c>
      <c r="T225" s="17" t="str">
        <f>IF(T_5&lt;=T$182,"",IF($A225&gt;T$183,"",IF(T_5=U$182,EXP(-[2]IRTree!#REF!*h_5)*[2]Cap!T121,EXP(-[2]IRTree!#REF!*h_5)*((U225+U226)/2+[2]Cap!T121))))</f>
        <v/>
      </c>
      <c r="U225" s="17" t="str">
        <f>IF(T_5&lt;=U$182,"",IF($A225&gt;U$183,"",IF(T_5=V$182,EXP(-[2]IRTree!#REF!*h_5)*[2]Cap!U121,EXP(-[2]IRTree!#REF!*h_5)*((V225+V226)/2+[2]Cap!U121))))</f>
        <v/>
      </c>
      <c r="V225" s="17" t="str">
        <f>IF(T_5&lt;=V$182,"",IF($A225&gt;V$183,"",IF(T_5=W$182,EXP(-[2]IRTree!#REF!*h_5)*[2]Cap!V121,EXP(-[2]IRTree!#REF!*h_5)*((W225+W226)/2+[2]Cap!V121))))</f>
        <v/>
      </c>
      <c r="W225" s="17" t="str">
        <f>IF(T_5&lt;=W$182,"",IF($A225&gt;W$183,"",IF(T_5=X$182,EXP(-[2]IRTree!#REF!*h_5)*[2]Cap!W121,EXP(-[2]IRTree!#REF!*h_5)*((X225+X226)/2+[2]Cap!W121))))</f>
        <v/>
      </c>
      <c r="X225" s="17" t="str">
        <f>IF(T_5&lt;=X$182,"",IF($A225&gt;X$183,"",IF(T_5=Y$182,EXP(-[2]IRTree!#REF!*h_5)*[2]Cap!X121,EXP(-[2]IRTree!#REF!*h_5)*((Y225+Y226)/2+[2]Cap!X121))))</f>
        <v/>
      </c>
      <c r="Y225" s="17" t="str">
        <f>IF(T_5&lt;=Y$182,"",IF($A225&gt;Y$183,"",IF(T_5=Z$182,EXP(-[2]IRTree!#REF!*h_5)*[2]Cap!Y121,EXP(-[2]IRTree!#REF!*h_5)*((Z225+Z226)/2+[2]Cap!Y121))))</f>
        <v/>
      </c>
      <c r="Z225" s="17" t="str">
        <f>IF(T_5&lt;=Z$182,"",IF($A225&gt;Z$183,"",IF(T_5=AA$182,EXP(-[2]IRTree!#REF!*h_5)*[2]Cap!Z121,EXP(-[2]IRTree!#REF!*h_5)*((AA225+AA226)/2+[2]Cap!Z121))))</f>
        <v/>
      </c>
      <c r="AA225" s="17" t="str">
        <f>IF(T_5&lt;=AA$182,"",IF($A225&gt;AA$183,"",IF(T_5=AB$182,EXP(-[2]IRTree!#REF!*h_5)*[2]Cap!AA121,EXP(-[2]IRTree!#REF!*h_5)*((AB225+AB226)/2+[2]Cap!AA121))))</f>
        <v/>
      </c>
      <c r="AB225" s="17" t="str">
        <f>IF(T_5&lt;=AB$182,"",IF($A225&gt;AB$183,"",IF(T_5=AC$182,EXP(-[2]IRTree!#REF!*h_5)*[2]Cap!AB121,EXP(-[2]IRTree!#REF!*h_5)*((AC225+AC226)/2+[2]Cap!AB121))))</f>
        <v/>
      </c>
      <c r="AC225" s="17" t="str">
        <f>IF(T_5&lt;=AC$182,"",IF($A225&gt;AC$183,"",IF(T_5=AD$182,EXP(-[2]IRTree!#REF!*h_5)*[2]Cap!AC121,EXP(-[2]IRTree!#REF!*h_5)*((AD225+AD226)/2+[2]Cap!AC121))))</f>
        <v/>
      </c>
      <c r="AD225" s="17" t="str">
        <f>IF(T_5&lt;=AD$182,"",IF($A225&gt;AD$183,"",IF(T_5=AE$182,EXP(-[2]IRTree!#REF!*h_5)*[2]Cap!AD121,EXP(-[2]IRTree!#REF!*h_5)*((AE225+AE226)/2+[2]Cap!AD121))))</f>
        <v/>
      </c>
      <c r="AE225" s="17" t="str">
        <f>IF(T_5&lt;=AE$182,"",IF($A225&gt;AE$183,"",IF(T_5=AF$182,EXP(-[2]IRTree!#REF!*h_5)*[2]Cap!AE121,EXP(-[2]IRTree!#REF!*h_5)*((AF225+AF226)/2+[2]Cap!AE121))))</f>
        <v/>
      </c>
      <c r="AF225" s="17" t="str">
        <f>IF(T_5&lt;=AF$182,"",IF($A225&gt;AF$183,"",IF(T_5=AG$182,EXP(-[2]IRTree!#REF!*h_5)*[2]Cap!AF121,EXP(-[2]IRTree!#REF!*h_5)*((AG225+AG226)/2+[2]Cap!AF121))))</f>
        <v/>
      </c>
      <c r="AG225" s="17" t="str">
        <f>IF(T_5&lt;=AG$182,"",IF($A225&gt;AG$183,"",IF(T_5=AH$182,EXP(-[2]IRTree!#REF!*h_5)*[2]Cap!AG121,EXP(-[2]IRTree!#REF!*h_5)*((AH225+AH226)/2+[2]Cap!AG121))))</f>
        <v/>
      </c>
      <c r="AH225" s="17" t="str">
        <f>IF(T_5&lt;=AH$182,"",IF($A225&gt;AH$183,"",IF(T_5=AI$182,EXP(-[2]IRTree!#REF!*h_5)*[2]Cap!AH121,EXP(-[2]IRTree!#REF!*h_5)*((AI225+AI226)/2+[2]Cap!AH121))))</f>
        <v/>
      </c>
      <c r="AI225" s="17" t="str">
        <f>IF(T_5&lt;=AI$182,"",IF($A225&gt;AI$183,"",IF(T_5=AJ$182,EXP(-[2]IRTree!#REF!*h_5)*[2]Cap!AI121,EXP(-[2]IRTree!#REF!*h_5)*((AJ225+AJ226)/2+[2]Cap!AI121))))</f>
        <v/>
      </c>
      <c r="AJ225" s="17" t="str">
        <f>IF(T_5&lt;=AJ$182,"",IF($A225&gt;AJ$183,"",IF(T_5=AK$182,EXP(-[2]IRTree!#REF!*h_5)*[2]Cap!AJ121,EXP(-[2]IRTree!#REF!*h_5)*((AK225+AK226)/2+[2]Cap!AJ121))))</f>
        <v/>
      </c>
      <c r="AK225" s="17" t="str">
        <f>IF(T_5&lt;=AK$182,"",IF($A225&gt;AK$183,"",IF(T_5=AL$182,EXP(-[2]IRTree!#REF!*h_5)*[2]Cap!AK121,EXP(-[2]IRTree!#REF!*h_5)*((AL225+AL226)/2+[2]Cap!AK121))))</f>
        <v/>
      </c>
      <c r="AL225" s="17" t="str">
        <f>IF(T_5&lt;=AL$182,"",IF($A225&gt;AL$183,"",IF(T_5=AM$182,EXP(-[2]IRTree!#REF!*h_5)*[2]Cap!AL121,EXP(-[2]IRTree!#REF!*h_5)*((AM225+AM226)/2+[2]Cap!AL121))))</f>
        <v/>
      </c>
      <c r="AM225" s="17" t="str">
        <f>IF(T_5&lt;=AM$182,"",IF($A225&gt;AM$183,"",IF(T_5=AN$182,EXP(-[2]IRTree!#REF!*h_5)*[2]Cap!AM121,EXP(-[2]IRTree!#REF!*h_5)*((AN225+AN226)/2+[2]Cap!AM121))))</f>
        <v/>
      </c>
      <c r="AN225" s="17" t="str">
        <f>IF(T_5&lt;=AN$182,"",IF($A225&gt;AN$183,"",IF(T_5=AO$182,EXP(-[2]IRTree!#REF!*h_5)*[2]Cap!AN121,EXP(-[2]IRTree!#REF!*h_5)*((AO225+AO226)/2+[2]Cap!AN121))))</f>
        <v/>
      </c>
      <c r="AO225" s="17" t="str">
        <f>IF(T_5&lt;=AO$182,"",IF($A225&gt;AO$183,"",IF(T_5=AP$182,EXP(-[2]IRTree!#REF!*h_5)*[2]Cap!AO121,EXP(-[2]IRTree!#REF!*h_5)*((AP225+AP226)/2+[2]Cap!AO121))))</f>
        <v/>
      </c>
      <c r="AP225" s="17" t="str">
        <f>IF(T_5&lt;=AP$182,"",IF($A225&gt;AP$183,"",IF(T_5=[2]Cap!AQ$11,EXP(-[2]IRTree!#REF!*h_5)*[2]Cap!AP121,EXP(-[2]IRTree!#REF!*h_5)*(([2]Cap!AQ54+[2]Cap!AQ55)/2+[2]Cap!AP121))))</f>
        <v/>
      </c>
    </row>
    <row r="226" spans="1:42" x14ac:dyDescent="0.2">
      <c r="A226" s="23">
        <f t="shared" si="100"/>
        <v>42</v>
      </c>
      <c r="B226" s="17" t="str">
        <f>IF(T_5&lt;=B$182,"",IF($A226&gt;B$183,"",IF(T_5=C$182,EXP(-[2]IRTree!#REF!*h_5)*[2]Cap!B122,EXP(-[2]IRTree!#REF!*h_5)*((C226+C227)/2+[2]Cap!B122))))</f>
        <v/>
      </c>
      <c r="C226" s="17" t="str">
        <f>IF(T_5&lt;=C$182,"",IF($A226&gt;C$183,"",IF(T_5=D$182,EXP(-[2]IRTree!#REF!*h_5)*[2]Cap!C122,EXP(-[2]IRTree!#REF!*h_5)*((D226+D227)/2+[2]Cap!C122))))</f>
        <v/>
      </c>
      <c r="D226" s="17" t="str">
        <f>IF(T_5&lt;=D$182,"",IF($A226&gt;D$183,"",IF(T_5=E$182,EXP(-[2]IRTree!#REF!*h_5)*[2]Cap!D122,EXP(-[2]IRTree!#REF!*h_5)*((E226+E227)/2+[2]Cap!D122))))</f>
        <v/>
      </c>
      <c r="E226" s="17" t="str">
        <f>IF(T_5&lt;=E$182,"",IF($A226&gt;E$183,"",IF(T_5=F$182,EXP(-[2]IRTree!#REF!*h_5)*[2]Cap!E122,EXP(-[2]IRTree!#REF!*h_5)*((F226+F227)/2+[2]Cap!E122))))</f>
        <v/>
      </c>
      <c r="F226" s="17" t="str">
        <f>IF(T_5&lt;=F$182,"",IF($A226&gt;F$183,"",IF(T_5=G$182,EXP(-[2]IRTree!#REF!*h_5)*[2]Cap!F122,EXP(-[2]IRTree!#REF!*h_5)*((G226+G227)/2+[2]Cap!F122))))</f>
        <v/>
      </c>
      <c r="G226" s="17" t="str">
        <f>IF(T_5&lt;=G$182,"",IF($A226&gt;G$183,"",IF(T_5=H$182,EXP(-[2]IRTree!#REF!*h_5)*[2]Cap!G122,EXP(-[2]IRTree!#REF!*h_5)*((H226+H227)/2+[2]Cap!G122))))</f>
        <v/>
      </c>
      <c r="H226" s="17" t="str">
        <f>IF(T_5&lt;=H$182,"",IF($A226&gt;H$183,"",IF(T_5=I$182,EXP(-[2]IRTree!#REF!*h_5)*[2]Cap!H122,EXP(-[2]IRTree!#REF!*h_5)*((I226+I227)/2+[2]Cap!H122))))</f>
        <v/>
      </c>
      <c r="I226" s="17" t="str">
        <f>IF(T_5&lt;=I$182,"",IF($A226&gt;I$183,"",IF(T_5=J$182,EXP(-[2]IRTree!#REF!*h_5)*[2]Cap!I122,EXP(-[2]IRTree!#REF!*h_5)*((J226+J227)/2+[2]Cap!I122))))</f>
        <v/>
      </c>
      <c r="J226" s="17" t="str">
        <f>IF(T_5&lt;=J$182,"",IF($A226&gt;J$183,"",IF(T_5=K$182,EXP(-[2]IRTree!#REF!*h_5)*[2]Cap!J122,EXP(-[2]IRTree!#REF!*h_5)*((K226+K227)/2+[2]Cap!J122))))</f>
        <v/>
      </c>
      <c r="K226" s="17" t="str">
        <f>IF(T_5&lt;=K$182,"",IF($A226&gt;K$183,"",IF(T_5=L$182,EXP(-[2]IRTree!#REF!*h_5)*[2]Cap!K122,EXP(-[2]IRTree!#REF!*h_5)*((L226+L227)/2+[2]Cap!K122))))</f>
        <v/>
      </c>
      <c r="L226" s="17" t="str">
        <f>IF(T_5&lt;=L$182,"",IF($A226&gt;L$183,"",IF(T_5=M$182,EXP(-[2]IRTree!#REF!*h_5)*[2]Cap!L122,EXP(-[2]IRTree!#REF!*h_5)*((M226+M227)/2+[2]Cap!L122))))</f>
        <v/>
      </c>
      <c r="M226" s="17" t="str">
        <f>IF(T_5&lt;=M$182,"",IF($A226&gt;M$183,"",IF(T_5=N$182,EXP(-[2]IRTree!#REF!*h_5)*[2]Cap!M122,EXP(-[2]IRTree!#REF!*h_5)*((N226+N227)/2+[2]Cap!M122))))</f>
        <v/>
      </c>
      <c r="N226" s="17" t="str">
        <f>IF(T_5&lt;=N$182,"",IF($A226&gt;N$183,"",IF(T_5=O$182,EXP(-[2]IRTree!#REF!*h_5)*[2]Cap!N122,EXP(-[2]IRTree!#REF!*h_5)*((O226+O227)/2+[2]Cap!N122))))</f>
        <v/>
      </c>
      <c r="O226" s="17" t="str">
        <f>IF(T_5&lt;=O$182,"",IF($A226&gt;O$183,"",IF(T_5=P$182,EXP(-[2]IRTree!#REF!*h_5)*[2]Cap!O122,EXP(-[2]IRTree!#REF!*h_5)*((P226+P227)/2+[2]Cap!O122))))</f>
        <v/>
      </c>
      <c r="P226" s="17" t="str">
        <f>IF(T_5&lt;=P$182,"",IF($A226&gt;P$183,"",IF(T_5=Q$182,EXP(-[2]IRTree!#REF!*h_5)*[2]Cap!P122,EXP(-[2]IRTree!#REF!*h_5)*((Q226+Q227)/2+[2]Cap!P122))))</f>
        <v/>
      </c>
      <c r="Q226" s="17" t="str">
        <f>IF(T_5&lt;=Q$182,"",IF($A226&gt;Q$183,"",IF(T_5=R$182,EXP(-[2]IRTree!#REF!*h_5)*[2]Cap!Q122,EXP(-[2]IRTree!#REF!*h_5)*((R226+R227)/2+[2]Cap!Q122))))</f>
        <v/>
      </c>
      <c r="R226" s="17" t="str">
        <f>IF(T_5&lt;=R$182,"",IF($A226&gt;R$183,"",IF(T_5=S$182,EXP(-[2]IRTree!#REF!*h_5)*[2]Cap!R122,EXP(-[2]IRTree!#REF!*h_5)*((S226+S227)/2+[2]Cap!R122))))</f>
        <v/>
      </c>
      <c r="S226" s="17" t="str">
        <f>IF(T_5&lt;=S$182,"",IF($A226&gt;S$183,"",IF(T_5=T$182,EXP(-[2]IRTree!#REF!*h_5)*[2]Cap!S122,EXP(-[2]IRTree!#REF!*h_5)*((T226+T227)/2+[2]Cap!S122))))</f>
        <v/>
      </c>
      <c r="T226" s="17" t="str">
        <f>IF(T_5&lt;=T$182,"",IF($A226&gt;T$183,"",IF(T_5=U$182,EXP(-[2]IRTree!#REF!*h_5)*[2]Cap!T122,EXP(-[2]IRTree!#REF!*h_5)*((U226+U227)/2+[2]Cap!T122))))</f>
        <v/>
      </c>
      <c r="U226" s="17" t="str">
        <f>IF(T_5&lt;=U$182,"",IF($A226&gt;U$183,"",IF(T_5=V$182,EXP(-[2]IRTree!#REF!*h_5)*[2]Cap!U122,EXP(-[2]IRTree!#REF!*h_5)*((V226+V227)/2+[2]Cap!U122))))</f>
        <v/>
      </c>
      <c r="V226" s="17" t="str">
        <f>IF(T_5&lt;=V$182,"",IF($A226&gt;V$183,"",IF(T_5=W$182,EXP(-[2]IRTree!#REF!*h_5)*[2]Cap!V122,EXP(-[2]IRTree!#REF!*h_5)*((W226+W227)/2+[2]Cap!V122))))</f>
        <v/>
      </c>
      <c r="W226" s="17" t="str">
        <f>IF(T_5&lt;=W$182,"",IF($A226&gt;W$183,"",IF(T_5=X$182,EXP(-[2]IRTree!#REF!*h_5)*[2]Cap!W122,EXP(-[2]IRTree!#REF!*h_5)*((X226+X227)/2+[2]Cap!W122))))</f>
        <v/>
      </c>
      <c r="X226" s="17" t="str">
        <f>IF(T_5&lt;=X$182,"",IF($A226&gt;X$183,"",IF(T_5=Y$182,EXP(-[2]IRTree!#REF!*h_5)*[2]Cap!X122,EXP(-[2]IRTree!#REF!*h_5)*((Y226+Y227)/2+[2]Cap!X122))))</f>
        <v/>
      </c>
      <c r="Y226" s="17" t="str">
        <f>IF(T_5&lt;=Y$182,"",IF($A226&gt;Y$183,"",IF(T_5=Z$182,EXP(-[2]IRTree!#REF!*h_5)*[2]Cap!Y122,EXP(-[2]IRTree!#REF!*h_5)*((Z226+Z227)/2+[2]Cap!Y122))))</f>
        <v/>
      </c>
      <c r="Z226" s="17" t="str">
        <f>IF(T_5&lt;=Z$182,"",IF($A226&gt;Z$183,"",IF(T_5=AA$182,EXP(-[2]IRTree!#REF!*h_5)*[2]Cap!Z122,EXP(-[2]IRTree!#REF!*h_5)*((AA226+AA227)/2+[2]Cap!Z122))))</f>
        <v/>
      </c>
      <c r="AA226" s="17" t="str">
        <f>IF(T_5&lt;=AA$182,"",IF($A226&gt;AA$183,"",IF(T_5=AB$182,EXP(-[2]IRTree!#REF!*h_5)*[2]Cap!AA122,EXP(-[2]IRTree!#REF!*h_5)*((AB226+AB227)/2+[2]Cap!AA122))))</f>
        <v/>
      </c>
      <c r="AB226" s="17" t="str">
        <f>IF(T_5&lt;=AB$182,"",IF($A226&gt;AB$183,"",IF(T_5=AC$182,EXP(-[2]IRTree!#REF!*h_5)*[2]Cap!AB122,EXP(-[2]IRTree!#REF!*h_5)*((AC226+AC227)/2+[2]Cap!AB122))))</f>
        <v/>
      </c>
      <c r="AC226" s="17" t="str">
        <f>IF(T_5&lt;=AC$182,"",IF($A226&gt;AC$183,"",IF(T_5=AD$182,EXP(-[2]IRTree!#REF!*h_5)*[2]Cap!AC122,EXP(-[2]IRTree!#REF!*h_5)*((AD226+AD227)/2+[2]Cap!AC122))))</f>
        <v/>
      </c>
      <c r="AD226" s="17" t="str">
        <f>IF(T_5&lt;=AD$182,"",IF($A226&gt;AD$183,"",IF(T_5=AE$182,EXP(-[2]IRTree!#REF!*h_5)*[2]Cap!AD122,EXP(-[2]IRTree!#REF!*h_5)*((AE226+AE227)/2+[2]Cap!AD122))))</f>
        <v/>
      </c>
      <c r="AE226" s="17" t="str">
        <f>IF(T_5&lt;=AE$182,"",IF($A226&gt;AE$183,"",IF(T_5=AF$182,EXP(-[2]IRTree!#REF!*h_5)*[2]Cap!AE122,EXP(-[2]IRTree!#REF!*h_5)*((AF226+AF227)/2+[2]Cap!AE122))))</f>
        <v/>
      </c>
      <c r="AF226" s="17" t="str">
        <f>IF(T_5&lt;=AF$182,"",IF($A226&gt;AF$183,"",IF(T_5=AG$182,EXP(-[2]IRTree!#REF!*h_5)*[2]Cap!AF122,EXP(-[2]IRTree!#REF!*h_5)*((AG226+AG227)/2+[2]Cap!AF122))))</f>
        <v/>
      </c>
      <c r="AG226" s="17" t="str">
        <f>IF(T_5&lt;=AG$182,"",IF($A226&gt;AG$183,"",IF(T_5=AH$182,EXP(-[2]IRTree!#REF!*h_5)*[2]Cap!AG122,EXP(-[2]IRTree!#REF!*h_5)*((AH226+AH227)/2+[2]Cap!AG122))))</f>
        <v/>
      </c>
      <c r="AH226" s="17" t="str">
        <f>IF(T_5&lt;=AH$182,"",IF($A226&gt;AH$183,"",IF(T_5=AI$182,EXP(-[2]IRTree!#REF!*h_5)*[2]Cap!AH122,EXP(-[2]IRTree!#REF!*h_5)*((AI226+AI227)/2+[2]Cap!AH122))))</f>
        <v/>
      </c>
      <c r="AI226" s="17" t="str">
        <f>IF(T_5&lt;=AI$182,"",IF($A226&gt;AI$183,"",IF(T_5=AJ$182,EXP(-[2]IRTree!#REF!*h_5)*[2]Cap!AI122,EXP(-[2]IRTree!#REF!*h_5)*((AJ226+AJ227)/2+[2]Cap!AI122))))</f>
        <v/>
      </c>
      <c r="AJ226" s="17" t="str">
        <f>IF(T_5&lt;=AJ$182,"",IF($A226&gt;AJ$183,"",IF(T_5=AK$182,EXP(-[2]IRTree!#REF!*h_5)*[2]Cap!AJ122,EXP(-[2]IRTree!#REF!*h_5)*((AK226+AK227)/2+[2]Cap!AJ122))))</f>
        <v/>
      </c>
      <c r="AK226" s="17" t="str">
        <f>IF(T_5&lt;=AK$182,"",IF($A226&gt;AK$183,"",IF(T_5=AL$182,EXP(-[2]IRTree!#REF!*h_5)*[2]Cap!AK122,EXP(-[2]IRTree!#REF!*h_5)*((AL226+AL227)/2+[2]Cap!AK122))))</f>
        <v/>
      </c>
      <c r="AL226" s="17" t="str">
        <f>IF(T_5&lt;=AL$182,"",IF($A226&gt;AL$183,"",IF(T_5=AM$182,EXP(-[2]IRTree!#REF!*h_5)*[2]Cap!AL122,EXP(-[2]IRTree!#REF!*h_5)*((AM226+AM227)/2+[2]Cap!AL122))))</f>
        <v/>
      </c>
      <c r="AM226" s="17" t="str">
        <f>IF(T_5&lt;=AM$182,"",IF($A226&gt;AM$183,"",IF(T_5=AN$182,EXP(-[2]IRTree!#REF!*h_5)*[2]Cap!AM122,EXP(-[2]IRTree!#REF!*h_5)*((AN226+AN227)/2+[2]Cap!AM122))))</f>
        <v/>
      </c>
      <c r="AN226" s="17" t="str">
        <f>IF(T_5&lt;=AN$182,"",IF($A226&gt;AN$183,"",IF(T_5=AO$182,EXP(-[2]IRTree!#REF!*h_5)*[2]Cap!AN122,EXP(-[2]IRTree!#REF!*h_5)*((AO226+AO227)/2+[2]Cap!AN122))))</f>
        <v/>
      </c>
      <c r="AO226" s="17" t="str">
        <f>IF(T_5&lt;=AO$182,"",IF($A226&gt;AO$183,"",IF(T_5=AP$182,EXP(-[2]IRTree!#REF!*h_5)*[2]Cap!AO122,EXP(-[2]IRTree!#REF!*h_5)*((AP226+AP227)/2+[2]Cap!AO122))))</f>
        <v/>
      </c>
      <c r="AP226" s="17" t="str">
        <f>IF(T_5&lt;=AP$182,"",IF($A226&gt;AP$183,"",IF(T_5=[2]Cap!AQ$11,EXP(-[2]IRTree!#REF!*h_5)*[2]Cap!AP122,EXP(-[2]IRTree!#REF!*h_5)*(([2]Cap!AQ55+[2]Cap!AQ56)/2+[2]Cap!AP122))))</f>
        <v/>
      </c>
    </row>
    <row r="227" spans="1:42" x14ac:dyDescent="0.2">
      <c r="A227" s="23">
        <f t="shared" si="100"/>
        <v>43</v>
      </c>
      <c r="B227" s="17" t="str">
        <f>IF(T_5&lt;=B$182,"",IF($A227&gt;B$183,"",IF(T_5=C$182,EXP(-[2]IRTree!#REF!*h_5)*[2]Cap!B123,EXP(-[2]IRTree!#REF!*h_5)*((C227+C228)/2+[2]Cap!B123))))</f>
        <v/>
      </c>
      <c r="C227" s="17" t="str">
        <f>IF(T_5&lt;=C$182,"",IF($A227&gt;C$183,"",IF(T_5=D$182,EXP(-[2]IRTree!#REF!*h_5)*[2]Cap!C123,EXP(-[2]IRTree!#REF!*h_5)*((D227+D228)/2+[2]Cap!C123))))</f>
        <v/>
      </c>
      <c r="D227" s="17" t="str">
        <f>IF(T_5&lt;=D$182,"",IF($A227&gt;D$183,"",IF(T_5=E$182,EXP(-[2]IRTree!#REF!*h_5)*[2]Cap!D123,EXP(-[2]IRTree!#REF!*h_5)*((E227+E228)/2+[2]Cap!D123))))</f>
        <v/>
      </c>
      <c r="E227" s="17" t="str">
        <f>IF(T_5&lt;=E$182,"",IF($A227&gt;E$183,"",IF(T_5=F$182,EXP(-[2]IRTree!#REF!*h_5)*[2]Cap!E123,EXP(-[2]IRTree!#REF!*h_5)*((F227+F228)/2+[2]Cap!E123))))</f>
        <v/>
      </c>
      <c r="F227" s="17" t="str">
        <f>IF(T_5&lt;=F$182,"",IF($A227&gt;F$183,"",IF(T_5=G$182,EXP(-[2]IRTree!#REF!*h_5)*[2]Cap!F123,EXP(-[2]IRTree!#REF!*h_5)*((G227+G228)/2+[2]Cap!F123))))</f>
        <v/>
      </c>
      <c r="G227" s="17" t="str">
        <f>IF(T_5&lt;=G$182,"",IF($A227&gt;G$183,"",IF(T_5=H$182,EXP(-[2]IRTree!#REF!*h_5)*[2]Cap!G123,EXP(-[2]IRTree!#REF!*h_5)*((H227+H228)/2+[2]Cap!G123))))</f>
        <v/>
      </c>
      <c r="H227" s="17" t="str">
        <f>IF(T_5&lt;=H$182,"",IF($A227&gt;H$183,"",IF(T_5=I$182,EXP(-[2]IRTree!#REF!*h_5)*[2]Cap!H123,EXP(-[2]IRTree!#REF!*h_5)*((I227+I228)/2+[2]Cap!H123))))</f>
        <v/>
      </c>
      <c r="I227" s="17" t="str">
        <f>IF(T_5&lt;=I$182,"",IF($A227&gt;I$183,"",IF(T_5=J$182,EXP(-[2]IRTree!#REF!*h_5)*[2]Cap!I123,EXP(-[2]IRTree!#REF!*h_5)*((J227+J228)/2+[2]Cap!I123))))</f>
        <v/>
      </c>
      <c r="J227" s="17" t="str">
        <f>IF(T_5&lt;=J$182,"",IF($A227&gt;J$183,"",IF(T_5=K$182,EXP(-[2]IRTree!#REF!*h_5)*[2]Cap!J123,EXP(-[2]IRTree!#REF!*h_5)*((K227+K228)/2+[2]Cap!J123))))</f>
        <v/>
      </c>
      <c r="K227" s="17" t="str">
        <f>IF(T_5&lt;=K$182,"",IF($A227&gt;K$183,"",IF(T_5=L$182,EXP(-[2]IRTree!#REF!*h_5)*[2]Cap!K123,EXP(-[2]IRTree!#REF!*h_5)*((L227+L228)/2+[2]Cap!K123))))</f>
        <v/>
      </c>
      <c r="L227" s="17" t="str">
        <f>IF(T_5&lt;=L$182,"",IF($A227&gt;L$183,"",IF(T_5=M$182,EXP(-[2]IRTree!#REF!*h_5)*[2]Cap!L123,EXP(-[2]IRTree!#REF!*h_5)*((M227+M228)/2+[2]Cap!L123))))</f>
        <v/>
      </c>
      <c r="M227" s="17" t="str">
        <f>IF(T_5&lt;=M$182,"",IF($A227&gt;M$183,"",IF(T_5=N$182,EXP(-[2]IRTree!#REF!*h_5)*[2]Cap!M123,EXP(-[2]IRTree!#REF!*h_5)*((N227+N228)/2+[2]Cap!M123))))</f>
        <v/>
      </c>
      <c r="N227" s="17" t="str">
        <f>IF(T_5&lt;=N$182,"",IF($A227&gt;N$183,"",IF(T_5=O$182,EXP(-[2]IRTree!#REF!*h_5)*[2]Cap!N123,EXP(-[2]IRTree!#REF!*h_5)*((O227+O228)/2+[2]Cap!N123))))</f>
        <v/>
      </c>
      <c r="O227" s="17" t="str">
        <f>IF(T_5&lt;=O$182,"",IF($A227&gt;O$183,"",IF(T_5=P$182,EXP(-[2]IRTree!#REF!*h_5)*[2]Cap!O123,EXP(-[2]IRTree!#REF!*h_5)*((P227+P228)/2+[2]Cap!O123))))</f>
        <v/>
      </c>
      <c r="P227" s="17" t="str">
        <f>IF(T_5&lt;=P$182,"",IF($A227&gt;P$183,"",IF(T_5=Q$182,EXP(-[2]IRTree!#REF!*h_5)*[2]Cap!P123,EXP(-[2]IRTree!#REF!*h_5)*((Q227+Q228)/2+[2]Cap!P123))))</f>
        <v/>
      </c>
      <c r="Q227" s="17" t="str">
        <f>IF(T_5&lt;=Q$182,"",IF($A227&gt;Q$183,"",IF(T_5=R$182,EXP(-[2]IRTree!#REF!*h_5)*[2]Cap!Q123,EXP(-[2]IRTree!#REF!*h_5)*((R227+R228)/2+[2]Cap!Q123))))</f>
        <v/>
      </c>
      <c r="R227" s="17" t="str">
        <f>IF(T_5&lt;=R$182,"",IF($A227&gt;R$183,"",IF(T_5=S$182,EXP(-[2]IRTree!#REF!*h_5)*[2]Cap!R123,EXP(-[2]IRTree!#REF!*h_5)*((S227+S228)/2+[2]Cap!R123))))</f>
        <v/>
      </c>
      <c r="S227" s="17" t="str">
        <f>IF(T_5&lt;=S$182,"",IF($A227&gt;S$183,"",IF(T_5=T$182,EXP(-[2]IRTree!#REF!*h_5)*[2]Cap!S123,EXP(-[2]IRTree!#REF!*h_5)*((T227+T228)/2+[2]Cap!S123))))</f>
        <v/>
      </c>
      <c r="T227" s="17" t="str">
        <f>IF(T_5&lt;=T$182,"",IF($A227&gt;T$183,"",IF(T_5=U$182,EXP(-[2]IRTree!#REF!*h_5)*[2]Cap!T123,EXP(-[2]IRTree!#REF!*h_5)*((U227+U228)/2+[2]Cap!T123))))</f>
        <v/>
      </c>
      <c r="U227" s="17" t="str">
        <f>IF(T_5&lt;=U$182,"",IF($A227&gt;U$183,"",IF(T_5=V$182,EXP(-[2]IRTree!#REF!*h_5)*[2]Cap!U123,EXP(-[2]IRTree!#REF!*h_5)*((V227+V228)/2+[2]Cap!U123))))</f>
        <v/>
      </c>
      <c r="V227" s="17" t="str">
        <f>IF(T_5&lt;=V$182,"",IF($A227&gt;V$183,"",IF(T_5=W$182,EXP(-[2]IRTree!#REF!*h_5)*[2]Cap!V123,EXP(-[2]IRTree!#REF!*h_5)*((W227+W228)/2+[2]Cap!V123))))</f>
        <v/>
      </c>
      <c r="W227" s="17" t="str">
        <f>IF(T_5&lt;=W$182,"",IF($A227&gt;W$183,"",IF(T_5=X$182,EXP(-[2]IRTree!#REF!*h_5)*[2]Cap!W123,EXP(-[2]IRTree!#REF!*h_5)*((X227+X228)/2+[2]Cap!W123))))</f>
        <v/>
      </c>
      <c r="X227" s="17" t="str">
        <f>IF(T_5&lt;=X$182,"",IF($A227&gt;X$183,"",IF(T_5=Y$182,EXP(-[2]IRTree!#REF!*h_5)*[2]Cap!X123,EXP(-[2]IRTree!#REF!*h_5)*((Y227+Y228)/2+[2]Cap!X123))))</f>
        <v/>
      </c>
      <c r="Y227" s="17" t="str">
        <f>IF(T_5&lt;=Y$182,"",IF($A227&gt;Y$183,"",IF(T_5=Z$182,EXP(-[2]IRTree!#REF!*h_5)*[2]Cap!Y123,EXP(-[2]IRTree!#REF!*h_5)*((Z227+Z228)/2+[2]Cap!Y123))))</f>
        <v/>
      </c>
      <c r="Z227" s="17" t="str">
        <f>IF(T_5&lt;=Z$182,"",IF($A227&gt;Z$183,"",IF(T_5=AA$182,EXP(-[2]IRTree!#REF!*h_5)*[2]Cap!Z123,EXP(-[2]IRTree!#REF!*h_5)*((AA227+AA228)/2+[2]Cap!Z123))))</f>
        <v/>
      </c>
      <c r="AA227" s="17" t="str">
        <f>IF(T_5&lt;=AA$182,"",IF($A227&gt;AA$183,"",IF(T_5=AB$182,EXP(-[2]IRTree!#REF!*h_5)*[2]Cap!AA123,EXP(-[2]IRTree!#REF!*h_5)*((AB227+AB228)/2+[2]Cap!AA123))))</f>
        <v/>
      </c>
      <c r="AB227" s="17" t="str">
        <f>IF(T_5&lt;=AB$182,"",IF($A227&gt;AB$183,"",IF(T_5=AC$182,EXP(-[2]IRTree!#REF!*h_5)*[2]Cap!AB123,EXP(-[2]IRTree!#REF!*h_5)*((AC227+AC228)/2+[2]Cap!AB123))))</f>
        <v/>
      </c>
      <c r="AC227" s="17" t="str">
        <f>IF(T_5&lt;=AC$182,"",IF($A227&gt;AC$183,"",IF(T_5=AD$182,EXP(-[2]IRTree!#REF!*h_5)*[2]Cap!AC123,EXP(-[2]IRTree!#REF!*h_5)*((AD227+AD228)/2+[2]Cap!AC123))))</f>
        <v/>
      </c>
      <c r="AD227" s="17" t="str">
        <f>IF(T_5&lt;=AD$182,"",IF($A227&gt;AD$183,"",IF(T_5=AE$182,EXP(-[2]IRTree!#REF!*h_5)*[2]Cap!AD123,EXP(-[2]IRTree!#REF!*h_5)*((AE227+AE228)/2+[2]Cap!AD123))))</f>
        <v/>
      </c>
      <c r="AE227" s="17" t="str">
        <f>IF(T_5&lt;=AE$182,"",IF($A227&gt;AE$183,"",IF(T_5=AF$182,EXP(-[2]IRTree!#REF!*h_5)*[2]Cap!AE123,EXP(-[2]IRTree!#REF!*h_5)*((AF227+AF228)/2+[2]Cap!AE123))))</f>
        <v/>
      </c>
      <c r="AF227" s="17" t="str">
        <f>IF(T_5&lt;=AF$182,"",IF($A227&gt;AF$183,"",IF(T_5=AG$182,EXP(-[2]IRTree!#REF!*h_5)*[2]Cap!AF123,EXP(-[2]IRTree!#REF!*h_5)*((AG227+AG228)/2+[2]Cap!AF123))))</f>
        <v/>
      </c>
      <c r="AG227" s="17" t="str">
        <f>IF(T_5&lt;=AG$182,"",IF($A227&gt;AG$183,"",IF(T_5=AH$182,EXP(-[2]IRTree!#REF!*h_5)*[2]Cap!AG123,EXP(-[2]IRTree!#REF!*h_5)*((AH227+AH228)/2+[2]Cap!AG123))))</f>
        <v/>
      </c>
      <c r="AH227" s="17" t="str">
        <f>IF(T_5&lt;=AH$182,"",IF($A227&gt;AH$183,"",IF(T_5=AI$182,EXP(-[2]IRTree!#REF!*h_5)*[2]Cap!AH123,EXP(-[2]IRTree!#REF!*h_5)*((AI227+AI228)/2+[2]Cap!AH123))))</f>
        <v/>
      </c>
      <c r="AI227" s="17" t="str">
        <f>IF(T_5&lt;=AI$182,"",IF($A227&gt;AI$183,"",IF(T_5=AJ$182,EXP(-[2]IRTree!#REF!*h_5)*[2]Cap!AI123,EXP(-[2]IRTree!#REF!*h_5)*((AJ227+AJ228)/2+[2]Cap!AI123))))</f>
        <v/>
      </c>
      <c r="AJ227" s="17" t="str">
        <f>IF(T_5&lt;=AJ$182,"",IF($A227&gt;AJ$183,"",IF(T_5=AK$182,EXP(-[2]IRTree!#REF!*h_5)*[2]Cap!AJ123,EXP(-[2]IRTree!#REF!*h_5)*((AK227+AK228)/2+[2]Cap!AJ123))))</f>
        <v/>
      </c>
      <c r="AK227" s="17" t="str">
        <f>IF(T_5&lt;=AK$182,"",IF($A227&gt;AK$183,"",IF(T_5=AL$182,EXP(-[2]IRTree!#REF!*h_5)*[2]Cap!AK123,EXP(-[2]IRTree!#REF!*h_5)*((AL227+AL228)/2+[2]Cap!AK123))))</f>
        <v/>
      </c>
      <c r="AL227" s="17" t="str">
        <f>IF(T_5&lt;=AL$182,"",IF($A227&gt;AL$183,"",IF(T_5=AM$182,EXP(-[2]IRTree!#REF!*h_5)*[2]Cap!AL123,EXP(-[2]IRTree!#REF!*h_5)*((AM227+AM228)/2+[2]Cap!AL123))))</f>
        <v/>
      </c>
      <c r="AM227" s="17" t="str">
        <f>IF(T_5&lt;=AM$182,"",IF($A227&gt;AM$183,"",IF(T_5=AN$182,EXP(-[2]IRTree!#REF!*h_5)*[2]Cap!AM123,EXP(-[2]IRTree!#REF!*h_5)*((AN227+AN228)/2+[2]Cap!AM123))))</f>
        <v/>
      </c>
      <c r="AN227" s="17" t="str">
        <f>IF(T_5&lt;=AN$182,"",IF($A227&gt;AN$183,"",IF(T_5=AO$182,EXP(-[2]IRTree!#REF!*h_5)*[2]Cap!AN123,EXP(-[2]IRTree!#REF!*h_5)*((AO227+AO228)/2+[2]Cap!AN123))))</f>
        <v/>
      </c>
      <c r="AO227" s="17" t="str">
        <f>IF(T_5&lt;=AO$182,"",IF($A227&gt;AO$183,"",IF(T_5=AP$182,EXP(-[2]IRTree!#REF!*h_5)*[2]Cap!AO123,EXP(-[2]IRTree!#REF!*h_5)*((AP227+AP228)/2+[2]Cap!AO123))))</f>
        <v/>
      </c>
      <c r="AP227" s="17" t="str">
        <f>IF(T_5&lt;=AP$182,"",IF($A227&gt;AP$183,"",IF(T_5=[2]Cap!AQ$11,EXP(-[2]IRTree!#REF!*h_5)*[2]Cap!AP123,EXP(-[2]IRTree!#REF!*h_5)*(([2]Cap!AQ56+[2]Cap!AQ57)/2+[2]Cap!AP123))))</f>
        <v/>
      </c>
    </row>
    <row r="228" spans="1:42" x14ac:dyDescent="0.2">
      <c r="A228" s="23">
        <f t="shared" si="100"/>
        <v>44</v>
      </c>
      <c r="B228" s="17" t="str">
        <f>IF(T_5&lt;=B$182,"",IF($A228&gt;B$183,"",IF(T_5=C$182,EXP(-[2]IRTree!#REF!*h_5)*[2]Cap!B124,EXP(-[2]IRTree!#REF!*h_5)*((C228+C229)/2+[2]Cap!B124))))</f>
        <v/>
      </c>
      <c r="C228" s="17" t="str">
        <f>IF(T_5&lt;=C$182,"",IF($A228&gt;C$183,"",IF(T_5=D$182,EXP(-[2]IRTree!#REF!*h_5)*[2]Cap!C124,EXP(-[2]IRTree!#REF!*h_5)*((D228+D229)/2+[2]Cap!C124))))</f>
        <v/>
      </c>
      <c r="D228" s="17" t="str">
        <f>IF(T_5&lt;=D$182,"",IF($A228&gt;D$183,"",IF(T_5=E$182,EXP(-[2]IRTree!#REF!*h_5)*[2]Cap!D124,EXP(-[2]IRTree!#REF!*h_5)*((E228+E229)/2+[2]Cap!D124))))</f>
        <v/>
      </c>
      <c r="E228" s="17" t="str">
        <f>IF(T_5&lt;=E$182,"",IF($A228&gt;E$183,"",IF(T_5=F$182,EXP(-[2]IRTree!#REF!*h_5)*[2]Cap!E124,EXP(-[2]IRTree!#REF!*h_5)*((F228+F229)/2+[2]Cap!E124))))</f>
        <v/>
      </c>
      <c r="F228" s="17" t="str">
        <f>IF(T_5&lt;=F$182,"",IF($A228&gt;F$183,"",IF(T_5=G$182,EXP(-[2]IRTree!#REF!*h_5)*[2]Cap!F124,EXP(-[2]IRTree!#REF!*h_5)*((G228+G229)/2+[2]Cap!F124))))</f>
        <v/>
      </c>
      <c r="G228" s="17" t="str">
        <f>IF(T_5&lt;=G$182,"",IF($A228&gt;G$183,"",IF(T_5=H$182,EXP(-[2]IRTree!#REF!*h_5)*[2]Cap!G124,EXP(-[2]IRTree!#REF!*h_5)*((H228+H229)/2+[2]Cap!G124))))</f>
        <v/>
      </c>
      <c r="H228" s="17" t="str">
        <f>IF(T_5&lt;=H$182,"",IF($A228&gt;H$183,"",IF(T_5=I$182,EXP(-[2]IRTree!#REF!*h_5)*[2]Cap!H124,EXP(-[2]IRTree!#REF!*h_5)*((I228+I229)/2+[2]Cap!H124))))</f>
        <v/>
      </c>
      <c r="I228" s="17" t="str">
        <f>IF(T_5&lt;=I$182,"",IF($A228&gt;I$183,"",IF(T_5=J$182,EXP(-[2]IRTree!#REF!*h_5)*[2]Cap!I124,EXP(-[2]IRTree!#REF!*h_5)*((J228+J229)/2+[2]Cap!I124))))</f>
        <v/>
      </c>
      <c r="J228" s="17" t="str">
        <f>IF(T_5&lt;=J$182,"",IF($A228&gt;J$183,"",IF(T_5=K$182,EXP(-[2]IRTree!#REF!*h_5)*[2]Cap!J124,EXP(-[2]IRTree!#REF!*h_5)*((K228+K229)/2+[2]Cap!J124))))</f>
        <v/>
      </c>
      <c r="K228" s="17" t="str">
        <f>IF(T_5&lt;=K$182,"",IF($A228&gt;K$183,"",IF(T_5=L$182,EXP(-[2]IRTree!#REF!*h_5)*[2]Cap!K124,EXP(-[2]IRTree!#REF!*h_5)*((L228+L229)/2+[2]Cap!K124))))</f>
        <v/>
      </c>
      <c r="L228" s="17" t="str">
        <f>IF(T_5&lt;=L$182,"",IF($A228&gt;L$183,"",IF(T_5=M$182,EXP(-[2]IRTree!#REF!*h_5)*[2]Cap!L124,EXP(-[2]IRTree!#REF!*h_5)*((M228+M229)/2+[2]Cap!L124))))</f>
        <v/>
      </c>
      <c r="M228" s="17" t="str">
        <f>IF(T_5&lt;=M$182,"",IF($A228&gt;M$183,"",IF(T_5=N$182,EXP(-[2]IRTree!#REF!*h_5)*[2]Cap!M124,EXP(-[2]IRTree!#REF!*h_5)*((N228+N229)/2+[2]Cap!M124))))</f>
        <v/>
      </c>
      <c r="N228" s="17" t="str">
        <f>IF(T_5&lt;=N$182,"",IF($A228&gt;N$183,"",IF(T_5=O$182,EXP(-[2]IRTree!#REF!*h_5)*[2]Cap!N124,EXP(-[2]IRTree!#REF!*h_5)*((O228+O229)/2+[2]Cap!N124))))</f>
        <v/>
      </c>
      <c r="O228" s="17" t="str">
        <f>IF(T_5&lt;=O$182,"",IF($A228&gt;O$183,"",IF(T_5=P$182,EXP(-[2]IRTree!#REF!*h_5)*[2]Cap!O124,EXP(-[2]IRTree!#REF!*h_5)*((P228+P229)/2+[2]Cap!O124))))</f>
        <v/>
      </c>
      <c r="P228" s="17" t="str">
        <f>IF(T_5&lt;=P$182,"",IF($A228&gt;P$183,"",IF(T_5=Q$182,EXP(-[2]IRTree!#REF!*h_5)*[2]Cap!P124,EXP(-[2]IRTree!#REF!*h_5)*((Q228+Q229)/2+[2]Cap!P124))))</f>
        <v/>
      </c>
      <c r="Q228" s="17" t="str">
        <f>IF(T_5&lt;=Q$182,"",IF($A228&gt;Q$183,"",IF(T_5=R$182,EXP(-[2]IRTree!#REF!*h_5)*[2]Cap!Q124,EXP(-[2]IRTree!#REF!*h_5)*((R228+R229)/2+[2]Cap!Q124))))</f>
        <v/>
      </c>
      <c r="R228" s="17" t="str">
        <f>IF(T_5&lt;=R$182,"",IF($A228&gt;R$183,"",IF(T_5=S$182,EXP(-[2]IRTree!#REF!*h_5)*[2]Cap!R124,EXP(-[2]IRTree!#REF!*h_5)*((S228+S229)/2+[2]Cap!R124))))</f>
        <v/>
      </c>
      <c r="S228" s="17" t="str">
        <f>IF(T_5&lt;=S$182,"",IF($A228&gt;S$183,"",IF(T_5=T$182,EXP(-[2]IRTree!#REF!*h_5)*[2]Cap!S124,EXP(-[2]IRTree!#REF!*h_5)*((T228+T229)/2+[2]Cap!S124))))</f>
        <v/>
      </c>
      <c r="T228" s="17" t="str">
        <f>IF(T_5&lt;=T$182,"",IF($A228&gt;T$183,"",IF(T_5=U$182,EXP(-[2]IRTree!#REF!*h_5)*[2]Cap!T124,EXP(-[2]IRTree!#REF!*h_5)*((U228+U229)/2+[2]Cap!T124))))</f>
        <v/>
      </c>
      <c r="U228" s="17" t="str">
        <f>IF(T_5&lt;=U$182,"",IF($A228&gt;U$183,"",IF(T_5=V$182,EXP(-[2]IRTree!#REF!*h_5)*[2]Cap!U124,EXP(-[2]IRTree!#REF!*h_5)*((V228+V229)/2+[2]Cap!U124))))</f>
        <v/>
      </c>
      <c r="V228" s="17" t="str">
        <f>IF(T_5&lt;=V$182,"",IF($A228&gt;V$183,"",IF(T_5=W$182,EXP(-[2]IRTree!#REF!*h_5)*[2]Cap!V124,EXP(-[2]IRTree!#REF!*h_5)*((W228+W229)/2+[2]Cap!V124))))</f>
        <v/>
      </c>
      <c r="W228" s="17" t="str">
        <f>IF(T_5&lt;=W$182,"",IF($A228&gt;W$183,"",IF(T_5=X$182,EXP(-[2]IRTree!#REF!*h_5)*[2]Cap!W124,EXP(-[2]IRTree!#REF!*h_5)*((X228+X229)/2+[2]Cap!W124))))</f>
        <v/>
      </c>
      <c r="X228" s="17" t="str">
        <f>IF(T_5&lt;=X$182,"",IF($A228&gt;X$183,"",IF(T_5=Y$182,EXP(-[2]IRTree!#REF!*h_5)*[2]Cap!X124,EXP(-[2]IRTree!#REF!*h_5)*((Y228+Y229)/2+[2]Cap!X124))))</f>
        <v/>
      </c>
      <c r="Y228" s="17" t="str">
        <f>IF(T_5&lt;=Y$182,"",IF($A228&gt;Y$183,"",IF(T_5=Z$182,EXP(-[2]IRTree!#REF!*h_5)*[2]Cap!Y124,EXP(-[2]IRTree!#REF!*h_5)*((Z228+Z229)/2+[2]Cap!Y124))))</f>
        <v/>
      </c>
      <c r="Z228" s="17" t="str">
        <f>IF(T_5&lt;=Z$182,"",IF($A228&gt;Z$183,"",IF(T_5=AA$182,EXP(-[2]IRTree!#REF!*h_5)*[2]Cap!Z124,EXP(-[2]IRTree!#REF!*h_5)*((AA228+AA229)/2+[2]Cap!Z124))))</f>
        <v/>
      </c>
      <c r="AA228" s="17" t="str">
        <f>IF(T_5&lt;=AA$182,"",IF($A228&gt;AA$183,"",IF(T_5=AB$182,EXP(-[2]IRTree!#REF!*h_5)*[2]Cap!AA124,EXP(-[2]IRTree!#REF!*h_5)*((AB228+AB229)/2+[2]Cap!AA124))))</f>
        <v/>
      </c>
      <c r="AB228" s="17" t="str">
        <f>IF(T_5&lt;=AB$182,"",IF($A228&gt;AB$183,"",IF(T_5=AC$182,EXP(-[2]IRTree!#REF!*h_5)*[2]Cap!AB124,EXP(-[2]IRTree!#REF!*h_5)*((AC228+AC229)/2+[2]Cap!AB124))))</f>
        <v/>
      </c>
      <c r="AC228" s="17" t="str">
        <f>IF(T_5&lt;=AC$182,"",IF($A228&gt;AC$183,"",IF(T_5=AD$182,EXP(-[2]IRTree!#REF!*h_5)*[2]Cap!AC124,EXP(-[2]IRTree!#REF!*h_5)*((AD228+AD229)/2+[2]Cap!AC124))))</f>
        <v/>
      </c>
      <c r="AD228" s="17" t="str">
        <f>IF(T_5&lt;=AD$182,"",IF($A228&gt;AD$183,"",IF(T_5=AE$182,EXP(-[2]IRTree!#REF!*h_5)*[2]Cap!AD124,EXP(-[2]IRTree!#REF!*h_5)*((AE228+AE229)/2+[2]Cap!AD124))))</f>
        <v/>
      </c>
      <c r="AE228" s="17" t="str">
        <f>IF(T_5&lt;=AE$182,"",IF($A228&gt;AE$183,"",IF(T_5=AF$182,EXP(-[2]IRTree!#REF!*h_5)*[2]Cap!AE124,EXP(-[2]IRTree!#REF!*h_5)*((AF228+AF229)/2+[2]Cap!AE124))))</f>
        <v/>
      </c>
      <c r="AF228" s="17" t="str">
        <f>IF(T_5&lt;=AF$182,"",IF($A228&gt;AF$183,"",IF(T_5=AG$182,EXP(-[2]IRTree!#REF!*h_5)*[2]Cap!AF124,EXP(-[2]IRTree!#REF!*h_5)*((AG228+AG229)/2+[2]Cap!AF124))))</f>
        <v/>
      </c>
      <c r="AG228" s="17" t="str">
        <f>IF(T_5&lt;=AG$182,"",IF($A228&gt;AG$183,"",IF(T_5=AH$182,EXP(-[2]IRTree!#REF!*h_5)*[2]Cap!AG124,EXP(-[2]IRTree!#REF!*h_5)*((AH228+AH229)/2+[2]Cap!AG124))))</f>
        <v/>
      </c>
      <c r="AH228" s="17" t="str">
        <f>IF(T_5&lt;=AH$182,"",IF($A228&gt;AH$183,"",IF(T_5=AI$182,EXP(-[2]IRTree!#REF!*h_5)*[2]Cap!AH124,EXP(-[2]IRTree!#REF!*h_5)*((AI228+AI229)/2+[2]Cap!AH124))))</f>
        <v/>
      </c>
      <c r="AI228" s="17" t="str">
        <f>IF(T_5&lt;=AI$182,"",IF($A228&gt;AI$183,"",IF(T_5=AJ$182,EXP(-[2]IRTree!#REF!*h_5)*[2]Cap!AI124,EXP(-[2]IRTree!#REF!*h_5)*((AJ228+AJ229)/2+[2]Cap!AI124))))</f>
        <v/>
      </c>
      <c r="AJ228" s="17" t="str">
        <f>IF(T_5&lt;=AJ$182,"",IF($A228&gt;AJ$183,"",IF(T_5=AK$182,EXP(-[2]IRTree!#REF!*h_5)*[2]Cap!AJ124,EXP(-[2]IRTree!#REF!*h_5)*((AK228+AK229)/2+[2]Cap!AJ124))))</f>
        <v/>
      </c>
      <c r="AK228" s="17" t="str">
        <f>IF(T_5&lt;=AK$182,"",IF($A228&gt;AK$183,"",IF(T_5=AL$182,EXP(-[2]IRTree!#REF!*h_5)*[2]Cap!AK124,EXP(-[2]IRTree!#REF!*h_5)*((AL228+AL229)/2+[2]Cap!AK124))))</f>
        <v/>
      </c>
      <c r="AL228" s="17" t="str">
        <f>IF(T_5&lt;=AL$182,"",IF($A228&gt;AL$183,"",IF(T_5=AM$182,EXP(-[2]IRTree!#REF!*h_5)*[2]Cap!AL124,EXP(-[2]IRTree!#REF!*h_5)*((AM228+AM229)/2+[2]Cap!AL124))))</f>
        <v/>
      </c>
      <c r="AM228" s="17" t="str">
        <f>IF(T_5&lt;=AM$182,"",IF($A228&gt;AM$183,"",IF(T_5=AN$182,EXP(-[2]IRTree!#REF!*h_5)*[2]Cap!AM124,EXP(-[2]IRTree!#REF!*h_5)*((AN228+AN229)/2+[2]Cap!AM124))))</f>
        <v/>
      </c>
      <c r="AN228" s="17" t="str">
        <f>IF(T_5&lt;=AN$182,"",IF($A228&gt;AN$183,"",IF(T_5=AO$182,EXP(-[2]IRTree!#REF!*h_5)*[2]Cap!AN124,EXP(-[2]IRTree!#REF!*h_5)*((AO228+AO229)/2+[2]Cap!AN124))))</f>
        <v/>
      </c>
      <c r="AO228" s="17" t="str">
        <f>IF(T_5&lt;=AO$182,"",IF($A228&gt;AO$183,"",IF(T_5=AP$182,EXP(-[2]IRTree!#REF!*h_5)*[2]Cap!AO124,EXP(-[2]IRTree!#REF!*h_5)*((AP228+AP229)/2+[2]Cap!AO124))))</f>
        <v/>
      </c>
      <c r="AP228" s="17" t="str">
        <f>IF(T_5&lt;=AP$182,"",IF($A228&gt;AP$183,"",IF(T_5=[2]Cap!AQ$11,EXP(-[2]IRTree!#REF!*h_5)*[2]Cap!AP124,EXP(-[2]IRTree!#REF!*h_5)*(([2]Cap!AQ57+[2]Cap!AQ58)/2+[2]Cap!AP124))))</f>
        <v/>
      </c>
    </row>
    <row r="229" spans="1:42" x14ac:dyDescent="0.2">
      <c r="A229" s="23">
        <f t="shared" si="100"/>
        <v>45</v>
      </c>
      <c r="B229" s="17" t="str">
        <f>IF(T_5&lt;=B$182,"",IF($A229&gt;B$183,"",IF(T_5=C$182,EXP(-[2]IRTree!#REF!*h_5)*[2]Cap!B125,EXP(-[2]IRTree!#REF!*h_5)*((C229+C230)/2+[2]Cap!B125))))</f>
        <v/>
      </c>
      <c r="C229" s="17" t="str">
        <f>IF(T_5&lt;=C$182,"",IF($A229&gt;C$183,"",IF(T_5=D$182,EXP(-[2]IRTree!#REF!*h_5)*[2]Cap!C125,EXP(-[2]IRTree!#REF!*h_5)*((D229+D230)/2+[2]Cap!C125))))</f>
        <v/>
      </c>
      <c r="D229" s="17" t="str">
        <f>IF(T_5&lt;=D$182,"",IF($A229&gt;D$183,"",IF(T_5=E$182,EXP(-[2]IRTree!#REF!*h_5)*[2]Cap!D125,EXP(-[2]IRTree!#REF!*h_5)*((E229+E230)/2+[2]Cap!D125))))</f>
        <v/>
      </c>
      <c r="E229" s="17" t="str">
        <f>IF(T_5&lt;=E$182,"",IF($A229&gt;E$183,"",IF(T_5=F$182,EXP(-[2]IRTree!#REF!*h_5)*[2]Cap!E125,EXP(-[2]IRTree!#REF!*h_5)*((F229+F230)/2+[2]Cap!E125))))</f>
        <v/>
      </c>
      <c r="F229" s="17" t="str">
        <f>IF(T_5&lt;=F$182,"",IF($A229&gt;F$183,"",IF(T_5=G$182,EXP(-[2]IRTree!#REF!*h_5)*[2]Cap!F125,EXP(-[2]IRTree!#REF!*h_5)*((G229+G230)/2+[2]Cap!F125))))</f>
        <v/>
      </c>
      <c r="G229" s="17" t="str">
        <f>IF(T_5&lt;=G$182,"",IF($A229&gt;G$183,"",IF(T_5=H$182,EXP(-[2]IRTree!#REF!*h_5)*[2]Cap!G125,EXP(-[2]IRTree!#REF!*h_5)*((H229+H230)/2+[2]Cap!G125))))</f>
        <v/>
      </c>
      <c r="H229" s="17" t="str">
        <f>IF(T_5&lt;=H$182,"",IF($A229&gt;H$183,"",IF(T_5=I$182,EXP(-[2]IRTree!#REF!*h_5)*[2]Cap!H125,EXP(-[2]IRTree!#REF!*h_5)*((I229+I230)/2+[2]Cap!H125))))</f>
        <v/>
      </c>
      <c r="I229" s="17" t="str">
        <f>IF(T_5&lt;=I$182,"",IF($A229&gt;I$183,"",IF(T_5=J$182,EXP(-[2]IRTree!#REF!*h_5)*[2]Cap!I125,EXP(-[2]IRTree!#REF!*h_5)*((J229+J230)/2+[2]Cap!I125))))</f>
        <v/>
      </c>
      <c r="J229" s="17" t="str">
        <f>IF(T_5&lt;=J$182,"",IF($A229&gt;J$183,"",IF(T_5=K$182,EXP(-[2]IRTree!#REF!*h_5)*[2]Cap!J125,EXP(-[2]IRTree!#REF!*h_5)*((K229+K230)/2+[2]Cap!J125))))</f>
        <v/>
      </c>
      <c r="K229" s="17" t="str">
        <f>IF(T_5&lt;=K$182,"",IF($A229&gt;K$183,"",IF(T_5=L$182,EXP(-[2]IRTree!#REF!*h_5)*[2]Cap!K125,EXP(-[2]IRTree!#REF!*h_5)*((L229+L230)/2+[2]Cap!K125))))</f>
        <v/>
      </c>
      <c r="L229" s="17" t="str">
        <f>IF(T_5&lt;=L$182,"",IF($A229&gt;L$183,"",IF(T_5=M$182,EXP(-[2]IRTree!#REF!*h_5)*[2]Cap!L125,EXP(-[2]IRTree!#REF!*h_5)*((M229+M230)/2+[2]Cap!L125))))</f>
        <v/>
      </c>
      <c r="M229" s="17" t="str">
        <f>IF(T_5&lt;=M$182,"",IF($A229&gt;M$183,"",IF(T_5=N$182,EXP(-[2]IRTree!#REF!*h_5)*[2]Cap!M125,EXP(-[2]IRTree!#REF!*h_5)*((N229+N230)/2+[2]Cap!M125))))</f>
        <v/>
      </c>
      <c r="N229" s="17" t="str">
        <f>IF(T_5&lt;=N$182,"",IF($A229&gt;N$183,"",IF(T_5=O$182,EXP(-[2]IRTree!#REF!*h_5)*[2]Cap!N125,EXP(-[2]IRTree!#REF!*h_5)*((O229+O230)/2+[2]Cap!N125))))</f>
        <v/>
      </c>
      <c r="O229" s="17" t="str">
        <f>IF(T_5&lt;=O$182,"",IF($A229&gt;O$183,"",IF(T_5=P$182,EXP(-[2]IRTree!#REF!*h_5)*[2]Cap!O125,EXP(-[2]IRTree!#REF!*h_5)*((P229+P230)/2+[2]Cap!O125))))</f>
        <v/>
      </c>
      <c r="P229" s="17" t="str">
        <f>IF(T_5&lt;=P$182,"",IF($A229&gt;P$183,"",IF(T_5=Q$182,EXP(-[2]IRTree!#REF!*h_5)*[2]Cap!P125,EXP(-[2]IRTree!#REF!*h_5)*((Q229+Q230)/2+[2]Cap!P125))))</f>
        <v/>
      </c>
      <c r="Q229" s="17" t="str">
        <f>IF(T_5&lt;=Q$182,"",IF($A229&gt;Q$183,"",IF(T_5=R$182,EXP(-[2]IRTree!#REF!*h_5)*[2]Cap!Q125,EXP(-[2]IRTree!#REF!*h_5)*((R229+R230)/2+[2]Cap!Q125))))</f>
        <v/>
      </c>
      <c r="R229" s="17" t="str">
        <f>IF(T_5&lt;=R$182,"",IF($A229&gt;R$183,"",IF(T_5=S$182,EXP(-[2]IRTree!#REF!*h_5)*[2]Cap!R125,EXP(-[2]IRTree!#REF!*h_5)*((S229+S230)/2+[2]Cap!R125))))</f>
        <v/>
      </c>
      <c r="S229" s="17" t="str">
        <f>IF(T_5&lt;=S$182,"",IF($A229&gt;S$183,"",IF(T_5=T$182,EXP(-[2]IRTree!#REF!*h_5)*[2]Cap!S125,EXP(-[2]IRTree!#REF!*h_5)*((T229+T230)/2+[2]Cap!S125))))</f>
        <v/>
      </c>
      <c r="T229" s="17" t="str">
        <f>IF(T_5&lt;=T$182,"",IF($A229&gt;T$183,"",IF(T_5=U$182,EXP(-[2]IRTree!#REF!*h_5)*[2]Cap!T125,EXP(-[2]IRTree!#REF!*h_5)*((U229+U230)/2+[2]Cap!T125))))</f>
        <v/>
      </c>
      <c r="U229" s="17" t="str">
        <f>IF(T_5&lt;=U$182,"",IF($A229&gt;U$183,"",IF(T_5=V$182,EXP(-[2]IRTree!#REF!*h_5)*[2]Cap!U125,EXP(-[2]IRTree!#REF!*h_5)*((V229+V230)/2+[2]Cap!U125))))</f>
        <v/>
      </c>
      <c r="V229" s="17" t="str">
        <f>IF(T_5&lt;=V$182,"",IF($A229&gt;V$183,"",IF(T_5=W$182,EXP(-[2]IRTree!#REF!*h_5)*[2]Cap!V125,EXP(-[2]IRTree!#REF!*h_5)*((W229+W230)/2+[2]Cap!V125))))</f>
        <v/>
      </c>
      <c r="W229" s="17" t="str">
        <f>IF(T_5&lt;=W$182,"",IF($A229&gt;W$183,"",IF(T_5=X$182,EXP(-[2]IRTree!#REF!*h_5)*[2]Cap!W125,EXP(-[2]IRTree!#REF!*h_5)*((X229+X230)/2+[2]Cap!W125))))</f>
        <v/>
      </c>
      <c r="X229" s="17" t="str">
        <f>IF(T_5&lt;=X$182,"",IF($A229&gt;X$183,"",IF(T_5=Y$182,EXP(-[2]IRTree!#REF!*h_5)*[2]Cap!X125,EXP(-[2]IRTree!#REF!*h_5)*((Y229+Y230)/2+[2]Cap!X125))))</f>
        <v/>
      </c>
      <c r="Y229" s="17" t="str">
        <f>IF(T_5&lt;=Y$182,"",IF($A229&gt;Y$183,"",IF(T_5=Z$182,EXP(-[2]IRTree!#REF!*h_5)*[2]Cap!Y125,EXP(-[2]IRTree!#REF!*h_5)*((Z229+Z230)/2+[2]Cap!Y125))))</f>
        <v/>
      </c>
      <c r="Z229" s="17" t="str">
        <f>IF(T_5&lt;=Z$182,"",IF($A229&gt;Z$183,"",IF(T_5=AA$182,EXP(-[2]IRTree!#REF!*h_5)*[2]Cap!Z125,EXP(-[2]IRTree!#REF!*h_5)*((AA229+AA230)/2+[2]Cap!Z125))))</f>
        <v/>
      </c>
      <c r="AA229" s="17" t="str">
        <f>IF(T_5&lt;=AA$182,"",IF($A229&gt;AA$183,"",IF(T_5=AB$182,EXP(-[2]IRTree!#REF!*h_5)*[2]Cap!AA125,EXP(-[2]IRTree!#REF!*h_5)*((AB229+AB230)/2+[2]Cap!AA125))))</f>
        <v/>
      </c>
      <c r="AB229" s="17" t="str">
        <f>IF(T_5&lt;=AB$182,"",IF($A229&gt;AB$183,"",IF(T_5=AC$182,EXP(-[2]IRTree!#REF!*h_5)*[2]Cap!AB125,EXP(-[2]IRTree!#REF!*h_5)*((AC229+AC230)/2+[2]Cap!AB125))))</f>
        <v/>
      </c>
      <c r="AC229" s="17" t="str">
        <f>IF(T_5&lt;=AC$182,"",IF($A229&gt;AC$183,"",IF(T_5=AD$182,EXP(-[2]IRTree!#REF!*h_5)*[2]Cap!AC125,EXP(-[2]IRTree!#REF!*h_5)*((AD229+AD230)/2+[2]Cap!AC125))))</f>
        <v/>
      </c>
      <c r="AD229" s="17" t="str">
        <f>IF(T_5&lt;=AD$182,"",IF($A229&gt;AD$183,"",IF(T_5=AE$182,EXP(-[2]IRTree!#REF!*h_5)*[2]Cap!AD125,EXP(-[2]IRTree!#REF!*h_5)*((AE229+AE230)/2+[2]Cap!AD125))))</f>
        <v/>
      </c>
      <c r="AE229" s="17" t="str">
        <f>IF(T_5&lt;=AE$182,"",IF($A229&gt;AE$183,"",IF(T_5=AF$182,EXP(-[2]IRTree!#REF!*h_5)*[2]Cap!AE125,EXP(-[2]IRTree!#REF!*h_5)*((AF229+AF230)/2+[2]Cap!AE125))))</f>
        <v/>
      </c>
      <c r="AF229" s="17" t="str">
        <f>IF(T_5&lt;=AF$182,"",IF($A229&gt;AF$183,"",IF(T_5=AG$182,EXP(-[2]IRTree!#REF!*h_5)*[2]Cap!AF125,EXP(-[2]IRTree!#REF!*h_5)*((AG229+AG230)/2+[2]Cap!AF125))))</f>
        <v/>
      </c>
      <c r="AG229" s="17" t="str">
        <f>IF(T_5&lt;=AG$182,"",IF($A229&gt;AG$183,"",IF(T_5=AH$182,EXP(-[2]IRTree!#REF!*h_5)*[2]Cap!AG125,EXP(-[2]IRTree!#REF!*h_5)*((AH229+AH230)/2+[2]Cap!AG125))))</f>
        <v/>
      </c>
      <c r="AH229" s="17" t="str">
        <f>IF(T_5&lt;=AH$182,"",IF($A229&gt;AH$183,"",IF(T_5=AI$182,EXP(-[2]IRTree!#REF!*h_5)*[2]Cap!AH125,EXP(-[2]IRTree!#REF!*h_5)*((AI229+AI230)/2+[2]Cap!AH125))))</f>
        <v/>
      </c>
      <c r="AI229" s="17" t="str">
        <f>IF(T_5&lt;=AI$182,"",IF($A229&gt;AI$183,"",IF(T_5=AJ$182,EXP(-[2]IRTree!#REF!*h_5)*[2]Cap!AI125,EXP(-[2]IRTree!#REF!*h_5)*((AJ229+AJ230)/2+[2]Cap!AI125))))</f>
        <v/>
      </c>
      <c r="AJ229" s="17" t="str">
        <f>IF(T_5&lt;=AJ$182,"",IF($A229&gt;AJ$183,"",IF(T_5=AK$182,EXP(-[2]IRTree!#REF!*h_5)*[2]Cap!AJ125,EXP(-[2]IRTree!#REF!*h_5)*((AK229+AK230)/2+[2]Cap!AJ125))))</f>
        <v/>
      </c>
      <c r="AK229" s="17" t="str">
        <f>IF(T_5&lt;=AK$182,"",IF($A229&gt;AK$183,"",IF(T_5=AL$182,EXP(-[2]IRTree!#REF!*h_5)*[2]Cap!AK125,EXP(-[2]IRTree!#REF!*h_5)*((AL229+AL230)/2+[2]Cap!AK125))))</f>
        <v/>
      </c>
      <c r="AL229" s="17" t="str">
        <f>IF(T_5&lt;=AL$182,"",IF($A229&gt;AL$183,"",IF(T_5=AM$182,EXP(-[2]IRTree!#REF!*h_5)*[2]Cap!AL125,EXP(-[2]IRTree!#REF!*h_5)*((AM229+AM230)/2+[2]Cap!AL125))))</f>
        <v/>
      </c>
      <c r="AM229" s="17" t="str">
        <f>IF(T_5&lt;=AM$182,"",IF($A229&gt;AM$183,"",IF(T_5=AN$182,EXP(-[2]IRTree!#REF!*h_5)*[2]Cap!AM125,EXP(-[2]IRTree!#REF!*h_5)*((AN229+AN230)/2+[2]Cap!AM125))))</f>
        <v/>
      </c>
      <c r="AN229" s="17" t="str">
        <f>IF(T_5&lt;=AN$182,"",IF($A229&gt;AN$183,"",IF(T_5=AO$182,EXP(-[2]IRTree!#REF!*h_5)*[2]Cap!AN125,EXP(-[2]IRTree!#REF!*h_5)*((AO229+AO230)/2+[2]Cap!AN125))))</f>
        <v/>
      </c>
      <c r="AO229" s="17" t="str">
        <f>IF(T_5&lt;=AO$182,"",IF($A229&gt;AO$183,"",IF(T_5=AP$182,EXP(-[2]IRTree!#REF!*h_5)*[2]Cap!AO125,EXP(-[2]IRTree!#REF!*h_5)*((AP229+AP230)/2+[2]Cap!AO125))))</f>
        <v/>
      </c>
      <c r="AP229" s="17" t="str">
        <f>IF(T_5&lt;=AP$182,"",IF($A229&gt;AP$183,"",IF(T_5=[2]Cap!AQ$11,EXP(-[2]IRTree!#REF!*h_5)*[2]Cap!AP125,EXP(-[2]IRTree!#REF!*h_5)*(([2]Cap!AQ58+[2]Cap!AQ59)/2+[2]Cap!AP125))))</f>
        <v/>
      </c>
    </row>
    <row r="230" spans="1:42" x14ac:dyDescent="0.2">
      <c r="A230" s="23">
        <f t="shared" si="100"/>
        <v>46</v>
      </c>
      <c r="B230" s="17" t="str">
        <f>IF(T_5&lt;=B$182,"",IF($A230&gt;B$183,"",IF(T_5=C$182,EXP(-[2]IRTree!#REF!*h_5)*[2]Cap!B126,EXP(-[2]IRTree!#REF!*h_5)*((C230+C231)/2+[2]Cap!B126))))</f>
        <v/>
      </c>
      <c r="C230" s="17" t="str">
        <f>IF(T_5&lt;=C$182,"",IF($A230&gt;C$183,"",IF(T_5=D$182,EXP(-[2]IRTree!#REF!*h_5)*[2]Cap!C126,EXP(-[2]IRTree!#REF!*h_5)*((D230+D231)/2+[2]Cap!C126))))</f>
        <v/>
      </c>
      <c r="D230" s="17" t="str">
        <f>IF(T_5&lt;=D$182,"",IF($A230&gt;D$183,"",IF(T_5=E$182,EXP(-[2]IRTree!#REF!*h_5)*[2]Cap!D126,EXP(-[2]IRTree!#REF!*h_5)*((E230+E231)/2+[2]Cap!D126))))</f>
        <v/>
      </c>
      <c r="E230" s="17" t="str">
        <f>IF(T_5&lt;=E$182,"",IF($A230&gt;E$183,"",IF(T_5=F$182,EXP(-[2]IRTree!#REF!*h_5)*[2]Cap!E126,EXP(-[2]IRTree!#REF!*h_5)*((F230+F231)/2+[2]Cap!E126))))</f>
        <v/>
      </c>
      <c r="F230" s="17" t="str">
        <f>IF(T_5&lt;=F$182,"",IF($A230&gt;F$183,"",IF(T_5=G$182,EXP(-[2]IRTree!#REF!*h_5)*[2]Cap!F126,EXP(-[2]IRTree!#REF!*h_5)*((G230+G231)/2+[2]Cap!F126))))</f>
        <v/>
      </c>
      <c r="G230" s="17" t="str">
        <f>IF(T_5&lt;=G$182,"",IF($A230&gt;G$183,"",IF(T_5=H$182,EXP(-[2]IRTree!#REF!*h_5)*[2]Cap!G126,EXP(-[2]IRTree!#REF!*h_5)*((H230+H231)/2+[2]Cap!G126))))</f>
        <v/>
      </c>
      <c r="H230" s="17" t="str">
        <f>IF(T_5&lt;=H$182,"",IF($A230&gt;H$183,"",IF(T_5=I$182,EXP(-[2]IRTree!#REF!*h_5)*[2]Cap!H126,EXP(-[2]IRTree!#REF!*h_5)*((I230+I231)/2+[2]Cap!H126))))</f>
        <v/>
      </c>
      <c r="I230" s="17" t="str">
        <f>IF(T_5&lt;=I$182,"",IF($A230&gt;I$183,"",IF(T_5=J$182,EXP(-[2]IRTree!#REF!*h_5)*[2]Cap!I126,EXP(-[2]IRTree!#REF!*h_5)*((J230+J231)/2+[2]Cap!I126))))</f>
        <v/>
      </c>
      <c r="J230" s="17" t="str">
        <f>IF(T_5&lt;=J$182,"",IF($A230&gt;J$183,"",IF(T_5=K$182,EXP(-[2]IRTree!#REF!*h_5)*[2]Cap!J126,EXP(-[2]IRTree!#REF!*h_5)*((K230+K231)/2+[2]Cap!J126))))</f>
        <v/>
      </c>
      <c r="K230" s="17" t="str">
        <f>IF(T_5&lt;=K$182,"",IF($A230&gt;K$183,"",IF(T_5=L$182,EXP(-[2]IRTree!#REF!*h_5)*[2]Cap!K126,EXP(-[2]IRTree!#REF!*h_5)*((L230+L231)/2+[2]Cap!K126))))</f>
        <v/>
      </c>
      <c r="L230" s="17" t="str">
        <f>IF(T_5&lt;=L$182,"",IF($A230&gt;L$183,"",IF(T_5=M$182,EXP(-[2]IRTree!#REF!*h_5)*[2]Cap!L126,EXP(-[2]IRTree!#REF!*h_5)*((M230+M231)/2+[2]Cap!L126))))</f>
        <v/>
      </c>
      <c r="M230" s="17" t="str">
        <f>IF(T_5&lt;=M$182,"",IF($A230&gt;M$183,"",IF(T_5=N$182,EXP(-[2]IRTree!#REF!*h_5)*[2]Cap!M126,EXP(-[2]IRTree!#REF!*h_5)*((N230+N231)/2+[2]Cap!M126))))</f>
        <v/>
      </c>
      <c r="N230" s="17" t="str">
        <f>IF(T_5&lt;=N$182,"",IF($A230&gt;N$183,"",IF(T_5=O$182,EXP(-[2]IRTree!#REF!*h_5)*[2]Cap!N126,EXP(-[2]IRTree!#REF!*h_5)*((O230+O231)/2+[2]Cap!N126))))</f>
        <v/>
      </c>
      <c r="O230" s="17" t="str">
        <f>IF(T_5&lt;=O$182,"",IF($A230&gt;O$183,"",IF(T_5=P$182,EXP(-[2]IRTree!#REF!*h_5)*[2]Cap!O126,EXP(-[2]IRTree!#REF!*h_5)*((P230+P231)/2+[2]Cap!O126))))</f>
        <v/>
      </c>
      <c r="P230" s="17" t="str">
        <f>IF(T_5&lt;=P$182,"",IF($A230&gt;P$183,"",IF(T_5=Q$182,EXP(-[2]IRTree!#REF!*h_5)*[2]Cap!P126,EXP(-[2]IRTree!#REF!*h_5)*((Q230+Q231)/2+[2]Cap!P126))))</f>
        <v/>
      </c>
      <c r="Q230" s="17" t="str">
        <f>IF(T_5&lt;=Q$182,"",IF($A230&gt;Q$183,"",IF(T_5=R$182,EXP(-[2]IRTree!#REF!*h_5)*[2]Cap!Q126,EXP(-[2]IRTree!#REF!*h_5)*((R230+R231)/2+[2]Cap!Q126))))</f>
        <v/>
      </c>
      <c r="R230" s="17" t="str">
        <f>IF(T_5&lt;=R$182,"",IF($A230&gt;R$183,"",IF(T_5=S$182,EXP(-[2]IRTree!#REF!*h_5)*[2]Cap!R126,EXP(-[2]IRTree!#REF!*h_5)*((S230+S231)/2+[2]Cap!R126))))</f>
        <v/>
      </c>
      <c r="S230" s="17" t="str">
        <f>IF(T_5&lt;=S$182,"",IF($A230&gt;S$183,"",IF(T_5=T$182,EXP(-[2]IRTree!#REF!*h_5)*[2]Cap!S126,EXP(-[2]IRTree!#REF!*h_5)*((T230+T231)/2+[2]Cap!S126))))</f>
        <v/>
      </c>
      <c r="T230" s="17" t="str">
        <f>IF(T_5&lt;=T$182,"",IF($A230&gt;T$183,"",IF(T_5=U$182,EXP(-[2]IRTree!#REF!*h_5)*[2]Cap!T126,EXP(-[2]IRTree!#REF!*h_5)*((U230+U231)/2+[2]Cap!T126))))</f>
        <v/>
      </c>
      <c r="U230" s="17" t="str">
        <f>IF(T_5&lt;=U$182,"",IF($A230&gt;U$183,"",IF(T_5=V$182,EXP(-[2]IRTree!#REF!*h_5)*[2]Cap!U126,EXP(-[2]IRTree!#REF!*h_5)*((V230+V231)/2+[2]Cap!U126))))</f>
        <v/>
      </c>
      <c r="V230" s="17" t="str">
        <f>IF(T_5&lt;=V$182,"",IF($A230&gt;V$183,"",IF(T_5=W$182,EXP(-[2]IRTree!#REF!*h_5)*[2]Cap!V126,EXP(-[2]IRTree!#REF!*h_5)*((W230+W231)/2+[2]Cap!V126))))</f>
        <v/>
      </c>
      <c r="W230" s="17" t="str">
        <f>IF(T_5&lt;=W$182,"",IF($A230&gt;W$183,"",IF(T_5=X$182,EXP(-[2]IRTree!#REF!*h_5)*[2]Cap!W126,EXP(-[2]IRTree!#REF!*h_5)*((X230+X231)/2+[2]Cap!W126))))</f>
        <v/>
      </c>
      <c r="X230" s="17" t="str">
        <f>IF(T_5&lt;=X$182,"",IF($A230&gt;X$183,"",IF(T_5=Y$182,EXP(-[2]IRTree!#REF!*h_5)*[2]Cap!X126,EXP(-[2]IRTree!#REF!*h_5)*((Y230+Y231)/2+[2]Cap!X126))))</f>
        <v/>
      </c>
      <c r="Y230" s="17" t="str">
        <f>IF(T_5&lt;=Y$182,"",IF($A230&gt;Y$183,"",IF(T_5=Z$182,EXP(-[2]IRTree!#REF!*h_5)*[2]Cap!Y126,EXP(-[2]IRTree!#REF!*h_5)*((Z230+Z231)/2+[2]Cap!Y126))))</f>
        <v/>
      </c>
      <c r="Z230" s="17" t="str">
        <f>IF(T_5&lt;=Z$182,"",IF($A230&gt;Z$183,"",IF(T_5=AA$182,EXP(-[2]IRTree!#REF!*h_5)*[2]Cap!Z126,EXP(-[2]IRTree!#REF!*h_5)*((AA230+AA231)/2+[2]Cap!Z126))))</f>
        <v/>
      </c>
      <c r="AA230" s="17" t="str">
        <f>IF(T_5&lt;=AA$182,"",IF($A230&gt;AA$183,"",IF(T_5=AB$182,EXP(-[2]IRTree!#REF!*h_5)*[2]Cap!AA126,EXP(-[2]IRTree!#REF!*h_5)*((AB230+AB231)/2+[2]Cap!AA126))))</f>
        <v/>
      </c>
      <c r="AB230" s="17" t="str">
        <f>IF(T_5&lt;=AB$182,"",IF($A230&gt;AB$183,"",IF(T_5=AC$182,EXP(-[2]IRTree!#REF!*h_5)*[2]Cap!AB126,EXP(-[2]IRTree!#REF!*h_5)*((AC230+AC231)/2+[2]Cap!AB126))))</f>
        <v/>
      </c>
      <c r="AC230" s="17" t="str">
        <f>IF(T_5&lt;=AC$182,"",IF($A230&gt;AC$183,"",IF(T_5=AD$182,EXP(-[2]IRTree!#REF!*h_5)*[2]Cap!AC126,EXP(-[2]IRTree!#REF!*h_5)*((AD230+AD231)/2+[2]Cap!AC126))))</f>
        <v/>
      </c>
      <c r="AD230" s="17" t="str">
        <f>IF(T_5&lt;=AD$182,"",IF($A230&gt;AD$183,"",IF(T_5=AE$182,EXP(-[2]IRTree!#REF!*h_5)*[2]Cap!AD126,EXP(-[2]IRTree!#REF!*h_5)*((AE230+AE231)/2+[2]Cap!AD126))))</f>
        <v/>
      </c>
      <c r="AE230" s="17" t="str">
        <f>IF(T_5&lt;=AE$182,"",IF($A230&gt;AE$183,"",IF(T_5=AF$182,EXP(-[2]IRTree!#REF!*h_5)*[2]Cap!AE126,EXP(-[2]IRTree!#REF!*h_5)*((AF230+AF231)/2+[2]Cap!AE126))))</f>
        <v/>
      </c>
      <c r="AF230" s="17" t="str">
        <f>IF(T_5&lt;=AF$182,"",IF($A230&gt;AF$183,"",IF(T_5=AG$182,EXP(-[2]IRTree!#REF!*h_5)*[2]Cap!AF126,EXP(-[2]IRTree!#REF!*h_5)*((AG230+AG231)/2+[2]Cap!AF126))))</f>
        <v/>
      </c>
      <c r="AG230" s="17" t="str">
        <f>IF(T_5&lt;=AG$182,"",IF($A230&gt;AG$183,"",IF(T_5=AH$182,EXP(-[2]IRTree!#REF!*h_5)*[2]Cap!AG126,EXP(-[2]IRTree!#REF!*h_5)*((AH230+AH231)/2+[2]Cap!AG126))))</f>
        <v/>
      </c>
      <c r="AH230" s="17" t="str">
        <f>IF(T_5&lt;=AH$182,"",IF($A230&gt;AH$183,"",IF(T_5=AI$182,EXP(-[2]IRTree!#REF!*h_5)*[2]Cap!AH126,EXP(-[2]IRTree!#REF!*h_5)*((AI230+AI231)/2+[2]Cap!AH126))))</f>
        <v/>
      </c>
      <c r="AI230" s="17" t="str">
        <f>IF(T_5&lt;=AI$182,"",IF($A230&gt;AI$183,"",IF(T_5=AJ$182,EXP(-[2]IRTree!#REF!*h_5)*[2]Cap!AI126,EXP(-[2]IRTree!#REF!*h_5)*((AJ230+AJ231)/2+[2]Cap!AI126))))</f>
        <v/>
      </c>
      <c r="AJ230" s="17" t="str">
        <f>IF(T_5&lt;=AJ$182,"",IF($A230&gt;AJ$183,"",IF(T_5=AK$182,EXP(-[2]IRTree!#REF!*h_5)*[2]Cap!AJ126,EXP(-[2]IRTree!#REF!*h_5)*((AK230+AK231)/2+[2]Cap!AJ126))))</f>
        <v/>
      </c>
      <c r="AK230" s="17" t="str">
        <f>IF(T_5&lt;=AK$182,"",IF($A230&gt;AK$183,"",IF(T_5=AL$182,EXP(-[2]IRTree!#REF!*h_5)*[2]Cap!AK126,EXP(-[2]IRTree!#REF!*h_5)*((AL230+AL231)/2+[2]Cap!AK126))))</f>
        <v/>
      </c>
      <c r="AL230" s="17" t="str">
        <f>IF(T_5&lt;=AL$182,"",IF($A230&gt;AL$183,"",IF(T_5=AM$182,EXP(-[2]IRTree!#REF!*h_5)*[2]Cap!AL126,EXP(-[2]IRTree!#REF!*h_5)*((AM230+AM231)/2+[2]Cap!AL126))))</f>
        <v/>
      </c>
      <c r="AM230" s="17" t="str">
        <f>IF(T_5&lt;=AM$182,"",IF($A230&gt;AM$183,"",IF(T_5=AN$182,EXP(-[2]IRTree!#REF!*h_5)*[2]Cap!AM126,EXP(-[2]IRTree!#REF!*h_5)*((AN230+AN231)/2+[2]Cap!AM126))))</f>
        <v/>
      </c>
      <c r="AN230" s="17" t="str">
        <f>IF(T_5&lt;=AN$182,"",IF($A230&gt;AN$183,"",IF(T_5=AO$182,EXP(-[2]IRTree!#REF!*h_5)*[2]Cap!AN126,EXP(-[2]IRTree!#REF!*h_5)*((AO230+AO231)/2+[2]Cap!AN126))))</f>
        <v/>
      </c>
      <c r="AO230" s="17" t="str">
        <f>IF(T_5&lt;=AO$182,"",IF($A230&gt;AO$183,"",IF(T_5=AP$182,EXP(-[2]IRTree!#REF!*h_5)*[2]Cap!AO126,EXP(-[2]IRTree!#REF!*h_5)*((AP230+AP231)/2+[2]Cap!AO126))))</f>
        <v/>
      </c>
      <c r="AP230" s="17" t="str">
        <f>IF(T_5&lt;=AP$182,"",IF($A230&gt;AP$183,"",IF(T_5=[2]Cap!AQ$11,EXP(-[2]IRTree!#REF!*h_5)*[2]Cap!AP126,EXP(-[2]IRTree!#REF!*h_5)*(([2]Cap!AQ59+[2]Cap!AQ60)/2+[2]Cap!AP126))))</f>
        <v/>
      </c>
    </row>
    <row r="231" spans="1:42" x14ac:dyDescent="0.2">
      <c r="A231" s="23">
        <f t="shared" si="100"/>
        <v>47</v>
      </c>
      <c r="B231" s="17" t="str">
        <f>IF(T_5&lt;=B$182,"",IF($A231&gt;B$183,"",IF(T_5=C$182,EXP(-[2]IRTree!#REF!*h_5)*[2]Cap!B127,EXP(-[2]IRTree!#REF!*h_5)*((C231+C232)/2+[2]Cap!B127))))</f>
        <v/>
      </c>
      <c r="C231" s="17" t="str">
        <f>IF(T_5&lt;=C$182,"",IF($A231&gt;C$183,"",IF(T_5=D$182,EXP(-[2]IRTree!#REF!*h_5)*[2]Cap!C127,EXP(-[2]IRTree!#REF!*h_5)*((D231+D232)/2+[2]Cap!C127))))</f>
        <v/>
      </c>
      <c r="D231" s="17" t="str">
        <f>IF(T_5&lt;=D$182,"",IF($A231&gt;D$183,"",IF(T_5=E$182,EXP(-[2]IRTree!#REF!*h_5)*[2]Cap!D127,EXP(-[2]IRTree!#REF!*h_5)*((E231+E232)/2+[2]Cap!D127))))</f>
        <v/>
      </c>
      <c r="E231" s="17" t="str">
        <f>IF(T_5&lt;=E$182,"",IF($A231&gt;E$183,"",IF(T_5=F$182,EXP(-[2]IRTree!#REF!*h_5)*[2]Cap!E127,EXP(-[2]IRTree!#REF!*h_5)*((F231+F232)/2+[2]Cap!E127))))</f>
        <v/>
      </c>
      <c r="F231" s="17" t="str">
        <f>IF(T_5&lt;=F$182,"",IF($A231&gt;F$183,"",IF(T_5=G$182,EXP(-[2]IRTree!#REF!*h_5)*[2]Cap!F127,EXP(-[2]IRTree!#REF!*h_5)*((G231+G232)/2+[2]Cap!F127))))</f>
        <v/>
      </c>
      <c r="G231" s="17" t="str">
        <f>IF(T_5&lt;=G$182,"",IF($A231&gt;G$183,"",IF(T_5=H$182,EXP(-[2]IRTree!#REF!*h_5)*[2]Cap!G127,EXP(-[2]IRTree!#REF!*h_5)*((H231+H232)/2+[2]Cap!G127))))</f>
        <v/>
      </c>
      <c r="H231" s="17" t="str">
        <f>IF(T_5&lt;=H$182,"",IF($A231&gt;H$183,"",IF(T_5=I$182,EXP(-[2]IRTree!#REF!*h_5)*[2]Cap!H127,EXP(-[2]IRTree!#REF!*h_5)*((I231+I232)/2+[2]Cap!H127))))</f>
        <v/>
      </c>
      <c r="I231" s="17" t="str">
        <f>IF(T_5&lt;=I$182,"",IF($A231&gt;I$183,"",IF(T_5=J$182,EXP(-[2]IRTree!#REF!*h_5)*[2]Cap!I127,EXP(-[2]IRTree!#REF!*h_5)*((J231+J232)/2+[2]Cap!I127))))</f>
        <v/>
      </c>
      <c r="J231" s="17" t="str">
        <f>IF(T_5&lt;=J$182,"",IF($A231&gt;J$183,"",IF(T_5=K$182,EXP(-[2]IRTree!#REF!*h_5)*[2]Cap!J127,EXP(-[2]IRTree!#REF!*h_5)*((K231+K232)/2+[2]Cap!J127))))</f>
        <v/>
      </c>
      <c r="K231" s="17" t="str">
        <f>IF(T_5&lt;=K$182,"",IF($A231&gt;K$183,"",IF(T_5=L$182,EXP(-[2]IRTree!#REF!*h_5)*[2]Cap!K127,EXP(-[2]IRTree!#REF!*h_5)*((L231+L232)/2+[2]Cap!K127))))</f>
        <v/>
      </c>
      <c r="L231" s="17" t="str">
        <f>IF(T_5&lt;=L$182,"",IF($A231&gt;L$183,"",IF(T_5=M$182,EXP(-[2]IRTree!#REF!*h_5)*[2]Cap!L127,EXP(-[2]IRTree!#REF!*h_5)*((M231+M232)/2+[2]Cap!L127))))</f>
        <v/>
      </c>
      <c r="M231" s="17" t="str">
        <f>IF(T_5&lt;=M$182,"",IF($A231&gt;M$183,"",IF(T_5=N$182,EXP(-[2]IRTree!#REF!*h_5)*[2]Cap!M127,EXP(-[2]IRTree!#REF!*h_5)*((N231+N232)/2+[2]Cap!M127))))</f>
        <v/>
      </c>
      <c r="N231" s="17" t="str">
        <f>IF(T_5&lt;=N$182,"",IF($A231&gt;N$183,"",IF(T_5=O$182,EXP(-[2]IRTree!#REF!*h_5)*[2]Cap!N127,EXP(-[2]IRTree!#REF!*h_5)*((O231+O232)/2+[2]Cap!N127))))</f>
        <v/>
      </c>
      <c r="O231" s="17" t="str">
        <f>IF(T_5&lt;=O$182,"",IF($A231&gt;O$183,"",IF(T_5=P$182,EXP(-[2]IRTree!#REF!*h_5)*[2]Cap!O127,EXP(-[2]IRTree!#REF!*h_5)*((P231+P232)/2+[2]Cap!O127))))</f>
        <v/>
      </c>
      <c r="P231" s="17" t="str">
        <f>IF(T_5&lt;=P$182,"",IF($A231&gt;P$183,"",IF(T_5=Q$182,EXP(-[2]IRTree!#REF!*h_5)*[2]Cap!P127,EXP(-[2]IRTree!#REF!*h_5)*((Q231+Q232)/2+[2]Cap!P127))))</f>
        <v/>
      </c>
      <c r="Q231" s="17" t="str">
        <f>IF(T_5&lt;=Q$182,"",IF($A231&gt;Q$183,"",IF(T_5=R$182,EXP(-[2]IRTree!#REF!*h_5)*[2]Cap!Q127,EXP(-[2]IRTree!#REF!*h_5)*((R231+R232)/2+[2]Cap!Q127))))</f>
        <v/>
      </c>
      <c r="R231" s="17" t="str">
        <f>IF(T_5&lt;=R$182,"",IF($A231&gt;R$183,"",IF(T_5=S$182,EXP(-[2]IRTree!#REF!*h_5)*[2]Cap!R127,EXP(-[2]IRTree!#REF!*h_5)*((S231+S232)/2+[2]Cap!R127))))</f>
        <v/>
      </c>
      <c r="S231" s="17" t="str">
        <f>IF(T_5&lt;=S$182,"",IF($A231&gt;S$183,"",IF(T_5=T$182,EXP(-[2]IRTree!#REF!*h_5)*[2]Cap!S127,EXP(-[2]IRTree!#REF!*h_5)*((T231+T232)/2+[2]Cap!S127))))</f>
        <v/>
      </c>
      <c r="T231" s="17" t="str">
        <f>IF(T_5&lt;=T$182,"",IF($A231&gt;T$183,"",IF(T_5=U$182,EXP(-[2]IRTree!#REF!*h_5)*[2]Cap!T127,EXP(-[2]IRTree!#REF!*h_5)*((U231+U232)/2+[2]Cap!T127))))</f>
        <v/>
      </c>
      <c r="U231" s="17" t="str">
        <f>IF(T_5&lt;=U$182,"",IF($A231&gt;U$183,"",IF(T_5=V$182,EXP(-[2]IRTree!#REF!*h_5)*[2]Cap!U127,EXP(-[2]IRTree!#REF!*h_5)*((V231+V232)/2+[2]Cap!U127))))</f>
        <v/>
      </c>
      <c r="V231" s="17" t="str">
        <f>IF(T_5&lt;=V$182,"",IF($A231&gt;V$183,"",IF(T_5=W$182,EXP(-[2]IRTree!#REF!*h_5)*[2]Cap!V127,EXP(-[2]IRTree!#REF!*h_5)*((W231+W232)/2+[2]Cap!V127))))</f>
        <v/>
      </c>
      <c r="W231" s="17" t="str">
        <f>IF(T_5&lt;=W$182,"",IF($A231&gt;W$183,"",IF(T_5=X$182,EXP(-[2]IRTree!#REF!*h_5)*[2]Cap!W127,EXP(-[2]IRTree!#REF!*h_5)*((X231+X232)/2+[2]Cap!W127))))</f>
        <v/>
      </c>
      <c r="X231" s="17" t="str">
        <f>IF(T_5&lt;=X$182,"",IF($A231&gt;X$183,"",IF(T_5=Y$182,EXP(-[2]IRTree!#REF!*h_5)*[2]Cap!X127,EXP(-[2]IRTree!#REF!*h_5)*((Y231+Y232)/2+[2]Cap!X127))))</f>
        <v/>
      </c>
      <c r="Y231" s="17" t="str">
        <f>IF(T_5&lt;=Y$182,"",IF($A231&gt;Y$183,"",IF(T_5=Z$182,EXP(-[2]IRTree!#REF!*h_5)*[2]Cap!Y127,EXP(-[2]IRTree!#REF!*h_5)*((Z231+Z232)/2+[2]Cap!Y127))))</f>
        <v/>
      </c>
      <c r="Z231" s="17" t="str">
        <f>IF(T_5&lt;=Z$182,"",IF($A231&gt;Z$183,"",IF(T_5=AA$182,EXP(-[2]IRTree!#REF!*h_5)*[2]Cap!Z127,EXP(-[2]IRTree!#REF!*h_5)*((AA231+AA232)/2+[2]Cap!Z127))))</f>
        <v/>
      </c>
      <c r="AA231" s="17" t="str">
        <f>IF(T_5&lt;=AA$182,"",IF($A231&gt;AA$183,"",IF(T_5=AB$182,EXP(-[2]IRTree!#REF!*h_5)*[2]Cap!AA127,EXP(-[2]IRTree!#REF!*h_5)*((AB231+AB232)/2+[2]Cap!AA127))))</f>
        <v/>
      </c>
      <c r="AB231" s="17" t="str">
        <f>IF(T_5&lt;=AB$182,"",IF($A231&gt;AB$183,"",IF(T_5=AC$182,EXP(-[2]IRTree!#REF!*h_5)*[2]Cap!AB127,EXP(-[2]IRTree!#REF!*h_5)*((AC231+AC232)/2+[2]Cap!AB127))))</f>
        <v/>
      </c>
      <c r="AC231" s="17" t="str">
        <f>IF(T_5&lt;=AC$182,"",IF($A231&gt;AC$183,"",IF(T_5=AD$182,EXP(-[2]IRTree!#REF!*h_5)*[2]Cap!AC127,EXP(-[2]IRTree!#REF!*h_5)*((AD231+AD232)/2+[2]Cap!AC127))))</f>
        <v/>
      </c>
      <c r="AD231" s="17" t="str">
        <f>IF(T_5&lt;=AD$182,"",IF($A231&gt;AD$183,"",IF(T_5=AE$182,EXP(-[2]IRTree!#REF!*h_5)*[2]Cap!AD127,EXP(-[2]IRTree!#REF!*h_5)*((AE231+AE232)/2+[2]Cap!AD127))))</f>
        <v/>
      </c>
      <c r="AE231" s="17" t="str">
        <f>IF(T_5&lt;=AE$182,"",IF($A231&gt;AE$183,"",IF(T_5=AF$182,EXP(-[2]IRTree!#REF!*h_5)*[2]Cap!AE127,EXP(-[2]IRTree!#REF!*h_5)*((AF231+AF232)/2+[2]Cap!AE127))))</f>
        <v/>
      </c>
      <c r="AF231" s="17" t="str">
        <f>IF(T_5&lt;=AF$182,"",IF($A231&gt;AF$183,"",IF(T_5=AG$182,EXP(-[2]IRTree!#REF!*h_5)*[2]Cap!AF127,EXP(-[2]IRTree!#REF!*h_5)*((AG231+AG232)/2+[2]Cap!AF127))))</f>
        <v/>
      </c>
      <c r="AG231" s="17" t="str">
        <f>IF(T_5&lt;=AG$182,"",IF($A231&gt;AG$183,"",IF(T_5=AH$182,EXP(-[2]IRTree!#REF!*h_5)*[2]Cap!AG127,EXP(-[2]IRTree!#REF!*h_5)*((AH231+AH232)/2+[2]Cap!AG127))))</f>
        <v/>
      </c>
      <c r="AH231" s="17" t="str">
        <f>IF(T_5&lt;=AH$182,"",IF($A231&gt;AH$183,"",IF(T_5=AI$182,EXP(-[2]IRTree!#REF!*h_5)*[2]Cap!AH127,EXP(-[2]IRTree!#REF!*h_5)*((AI231+AI232)/2+[2]Cap!AH127))))</f>
        <v/>
      </c>
      <c r="AI231" s="17" t="str">
        <f>IF(T_5&lt;=AI$182,"",IF($A231&gt;AI$183,"",IF(T_5=AJ$182,EXP(-[2]IRTree!#REF!*h_5)*[2]Cap!AI127,EXP(-[2]IRTree!#REF!*h_5)*((AJ231+AJ232)/2+[2]Cap!AI127))))</f>
        <v/>
      </c>
      <c r="AJ231" s="17" t="str">
        <f>IF(T_5&lt;=AJ$182,"",IF($A231&gt;AJ$183,"",IF(T_5=AK$182,EXP(-[2]IRTree!#REF!*h_5)*[2]Cap!AJ127,EXP(-[2]IRTree!#REF!*h_5)*((AK231+AK232)/2+[2]Cap!AJ127))))</f>
        <v/>
      </c>
      <c r="AK231" s="17" t="str">
        <f>IF(T_5&lt;=AK$182,"",IF($A231&gt;AK$183,"",IF(T_5=AL$182,EXP(-[2]IRTree!#REF!*h_5)*[2]Cap!AK127,EXP(-[2]IRTree!#REF!*h_5)*((AL231+AL232)/2+[2]Cap!AK127))))</f>
        <v/>
      </c>
      <c r="AL231" s="17" t="str">
        <f>IF(T_5&lt;=AL$182,"",IF($A231&gt;AL$183,"",IF(T_5=AM$182,EXP(-[2]IRTree!#REF!*h_5)*[2]Cap!AL127,EXP(-[2]IRTree!#REF!*h_5)*((AM231+AM232)/2+[2]Cap!AL127))))</f>
        <v/>
      </c>
      <c r="AM231" s="17" t="str">
        <f>IF(T_5&lt;=AM$182,"",IF($A231&gt;AM$183,"",IF(T_5=AN$182,EXP(-[2]IRTree!#REF!*h_5)*[2]Cap!AM127,EXP(-[2]IRTree!#REF!*h_5)*((AN231+AN232)/2+[2]Cap!AM127))))</f>
        <v/>
      </c>
      <c r="AN231" s="17" t="str">
        <f>IF(T_5&lt;=AN$182,"",IF($A231&gt;AN$183,"",IF(T_5=AO$182,EXP(-[2]IRTree!#REF!*h_5)*[2]Cap!AN127,EXP(-[2]IRTree!#REF!*h_5)*((AO231+AO232)/2+[2]Cap!AN127))))</f>
        <v/>
      </c>
      <c r="AO231" s="17" t="str">
        <f>IF(T_5&lt;=AO$182,"",IF($A231&gt;AO$183,"",IF(T_5=AP$182,EXP(-[2]IRTree!#REF!*h_5)*[2]Cap!AO127,EXP(-[2]IRTree!#REF!*h_5)*((AP231+AP232)/2+[2]Cap!AO127))))</f>
        <v/>
      </c>
      <c r="AP231" s="17" t="str">
        <f>IF(T_5&lt;=AP$182,"",IF($A231&gt;AP$183,"",IF(T_5=[2]Cap!AQ$11,EXP(-[2]IRTree!#REF!*h_5)*[2]Cap!AP127,EXP(-[2]IRTree!#REF!*h_5)*(([2]Cap!AQ60+[2]Cap!AQ61)/2+[2]Cap!AP127))))</f>
        <v/>
      </c>
    </row>
    <row r="232" spans="1:42" x14ac:dyDescent="0.2">
      <c r="A232" s="23">
        <f t="shared" si="100"/>
        <v>48</v>
      </c>
      <c r="B232" s="17" t="str">
        <f>IF(T_5&lt;=B$182,"",IF($A232&gt;B$183,"",IF(T_5=C$182,EXP(-[2]IRTree!#REF!*h_5)*[2]Cap!B128,EXP(-[2]IRTree!#REF!*h_5)*((C232+C233)/2+[2]Cap!B128))))</f>
        <v/>
      </c>
      <c r="C232" s="17" t="str">
        <f>IF(T_5&lt;=C$182,"",IF($A232&gt;C$183,"",IF(T_5=D$182,EXP(-[2]IRTree!#REF!*h_5)*[2]Cap!C128,EXP(-[2]IRTree!#REF!*h_5)*((D232+D233)/2+[2]Cap!C128))))</f>
        <v/>
      </c>
      <c r="D232" s="17" t="str">
        <f>IF(T_5&lt;=D$182,"",IF($A232&gt;D$183,"",IF(T_5=E$182,EXP(-[2]IRTree!#REF!*h_5)*[2]Cap!D128,EXP(-[2]IRTree!#REF!*h_5)*((E232+E233)/2+[2]Cap!D128))))</f>
        <v/>
      </c>
      <c r="E232" s="17" t="str">
        <f>IF(T_5&lt;=E$182,"",IF($A232&gt;E$183,"",IF(T_5=F$182,EXP(-[2]IRTree!#REF!*h_5)*[2]Cap!E128,EXP(-[2]IRTree!#REF!*h_5)*((F232+F233)/2+[2]Cap!E128))))</f>
        <v/>
      </c>
      <c r="F232" s="17" t="str">
        <f>IF(T_5&lt;=F$182,"",IF($A232&gt;F$183,"",IF(T_5=G$182,EXP(-[2]IRTree!#REF!*h_5)*[2]Cap!F128,EXP(-[2]IRTree!#REF!*h_5)*((G232+G233)/2+[2]Cap!F128))))</f>
        <v/>
      </c>
      <c r="G232" s="17" t="str">
        <f>IF(T_5&lt;=G$182,"",IF($A232&gt;G$183,"",IF(T_5=H$182,EXP(-[2]IRTree!#REF!*h_5)*[2]Cap!G128,EXP(-[2]IRTree!#REF!*h_5)*((H232+H233)/2+[2]Cap!G128))))</f>
        <v/>
      </c>
      <c r="H232" s="17" t="str">
        <f>IF(T_5&lt;=H$182,"",IF($A232&gt;H$183,"",IF(T_5=I$182,EXP(-[2]IRTree!#REF!*h_5)*[2]Cap!H128,EXP(-[2]IRTree!#REF!*h_5)*((I232+I233)/2+[2]Cap!H128))))</f>
        <v/>
      </c>
      <c r="I232" s="17" t="str">
        <f>IF(T_5&lt;=I$182,"",IF($A232&gt;I$183,"",IF(T_5=J$182,EXP(-[2]IRTree!#REF!*h_5)*[2]Cap!I128,EXP(-[2]IRTree!#REF!*h_5)*((J232+J233)/2+[2]Cap!I128))))</f>
        <v/>
      </c>
      <c r="J232" s="17" t="str">
        <f>IF(T_5&lt;=J$182,"",IF($A232&gt;J$183,"",IF(T_5=K$182,EXP(-[2]IRTree!#REF!*h_5)*[2]Cap!J128,EXP(-[2]IRTree!#REF!*h_5)*((K232+K233)/2+[2]Cap!J128))))</f>
        <v/>
      </c>
      <c r="K232" s="17" t="str">
        <f>IF(T_5&lt;=K$182,"",IF($A232&gt;K$183,"",IF(T_5=L$182,EXP(-[2]IRTree!#REF!*h_5)*[2]Cap!K128,EXP(-[2]IRTree!#REF!*h_5)*((L232+L233)/2+[2]Cap!K128))))</f>
        <v/>
      </c>
      <c r="L232" s="17" t="str">
        <f>IF(T_5&lt;=L$182,"",IF($A232&gt;L$183,"",IF(T_5=M$182,EXP(-[2]IRTree!#REF!*h_5)*[2]Cap!L128,EXP(-[2]IRTree!#REF!*h_5)*((M232+M233)/2+[2]Cap!L128))))</f>
        <v/>
      </c>
      <c r="M232" s="17" t="str">
        <f>IF(T_5&lt;=M$182,"",IF($A232&gt;M$183,"",IF(T_5=N$182,EXP(-[2]IRTree!#REF!*h_5)*[2]Cap!M128,EXP(-[2]IRTree!#REF!*h_5)*((N232+N233)/2+[2]Cap!M128))))</f>
        <v/>
      </c>
      <c r="N232" s="17" t="str">
        <f>IF(T_5&lt;=N$182,"",IF($A232&gt;N$183,"",IF(T_5=O$182,EXP(-[2]IRTree!#REF!*h_5)*[2]Cap!N128,EXP(-[2]IRTree!#REF!*h_5)*((O232+O233)/2+[2]Cap!N128))))</f>
        <v/>
      </c>
      <c r="O232" s="17" t="str">
        <f>IF(T_5&lt;=O$182,"",IF($A232&gt;O$183,"",IF(T_5=P$182,EXP(-[2]IRTree!#REF!*h_5)*[2]Cap!O128,EXP(-[2]IRTree!#REF!*h_5)*((P232+P233)/2+[2]Cap!O128))))</f>
        <v/>
      </c>
      <c r="P232" s="17" t="str">
        <f>IF(T_5&lt;=P$182,"",IF($A232&gt;P$183,"",IF(T_5=Q$182,EXP(-[2]IRTree!#REF!*h_5)*[2]Cap!P128,EXP(-[2]IRTree!#REF!*h_5)*((Q232+Q233)/2+[2]Cap!P128))))</f>
        <v/>
      </c>
      <c r="Q232" s="17" t="str">
        <f>IF(T_5&lt;=Q$182,"",IF($A232&gt;Q$183,"",IF(T_5=R$182,EXP(-[2]IRTree!#REF!*h_5)*[2]Cap!Q128,EXP(-[2]IRTree!#REF!*h_5)*((R232+R233)/2+[2]Cap!Q128))))</f>
        <v/>
      </c>
      <c r="R232" s="17" t="str">
        <f>IF(T_5&lt;=R$182,"",IF($A232&gt;R$183,"",IF(T_5=S$182,EXP(-[2]IRTree!#REF!*h_5)*[2]Cap!R128,EXP(-[2]IRTree!#REF!*h_5)*((S232+S233)/2+[2]Cap!R128))))</f>
        <v/>
      </c>
      <c r="S232" s="17" t="str">
        <f>IF(T_5&lt;=S$182,"",IF($A232&gt;S$183,"",IF(T_5=T$182,EXP(-[2]IRTree!#REF!*h_5)*[2]Cap!S128,EXP(-[2]IRTree!#REF!*h_5)*((T232+T233)/2+[2]Cap!S128))))</f>
        <v/>
      </c>
      <c r="T232" s="17" t="str">
        <f>IF(T_5&lt;=T$182,"",IF($A232&gt;T$183,"",IF(T_5=U$182,EXP(-[2]IRTree!#REF!*h_5)*[2]Cap!T128,EXP(-[2]IRTree!#REF!*h_5)*((U232+U233)/2+[2]Cap!T128))))</f>
        <v/>
      </c>
      <c r="U232" s="17" t="str">
        <f>IF(T_5&lt;=U$182,"",IF($A232&gt;U$183,"",IF(T_5=V$182,EXP(-[2]IRTree!#REF!*h_5)*[2]Cap!U128,EXP(-[2]IRTree!#REF!*h_5)*((V232+V233)/2+[2]Cap!U128))))</f>
        <v/>
      </c>
      <c r="V232" s="17" t="str">
        <f>IF(T_5&lt;=V$182,"",IF($A232&gt;V$183,"",IF(T_5=W$182,EXP(-[2]IRTree!#REF!*h_5)*[2]Cap!V128,EXP(-[2]IRTree!#REF!*h_5)*((W232+W233)/2+[2]Cap!V128))))</f>
        <v/>
      </c>
      <c r="W232" s="17" t="str">
        <f>IF(T_5&lt;=W$182,"",IF($A232&gt;W$183,"",IF(T_5=X$182,EXP(-[2]IRTree!#REF!*h_5)*[2]Cap!W128,EXP(-[2]IRTree!#REF!*h_5)*((X232+X233)/2+[2]Cap!W128))))</f>
        <v/>
      </c>
      <c r="X232" s="17" t="str">
        <f>IF(T_5&lt;=X$182,"",IF($A232&gt;X$183,"",IF(T_5=Y$182,EXP(-[2]IRTree!#REF!*h_5)*[2]Cap!X128,EXP(-[2]IRTree!#REF!*h_5)*((Y232+Y233)/2+[2]Cap!X128))))</f>
        <v/>
      </c>
      <c r="Y232" s="17" t="str">
        <f>IF(T_5&lt;=Y$182,"",IF($A232&gt;Y$183,"",IF(T_5=Z$182,EXP(-[2]IRTree!#REF!*h_5)*[2]Cap!Y128,EXP(-[2]IRTree!#REF!*h_5)*((Z232+Z233)/2+[2]Cap!Y128))))</f>
        <v/>
      </c>
      <c r="Z232" s="17" t="str">
        <f>IF(T_5&lt;=Z$182,"",IF($A232&gt;Z$183,"",IF(T_5=AA$182,EXP(-[2]IRTree!#REF!*h_5)*[2]Cap!Z128,EXP(-[2]IRTree!#REF!*h_5)*((AA232+AA233)/2+[2]Cap!Z128))))</f>
        <v/>
      </c>
      <c r="AA232" s="17" t="str">
        <f>IF(T_5&lt;=AA$182,"",IF($A232&gt;AA$183,"",IF(T_5=AB$182,EXP(-[2]IRTree!#REF!*h_5)*[2]Cap!AA128,EXP(-[2]IRTree!#REF!*h_5)*((AB232+AB233)/2+[2]Cap!AA128))))</f>
        <v/>
      </c>
      <c r="AB232" s="17" t="str">
        <f>IF(T_5&lt;=AB$182,"",IF($A232&gt;AB$183,"",IF(T_5=AC$182,EXP(-[2]IRTree!#REF!*h_5)*[2]Cap!AB128,EXP(-[2]IRTree!#REF!*h_5)*((AC232+AC233)/2+[2]Cap!AB128))))</f>
        <v/>
      </c>
      <c r="AC232" s="17" t="str">
        <f>IF(T_5&lt;=AC$182,"",IF($A232&gt;AC$183,"",IF(T_5=AD$182,EXP(-[2]IRTree!#REF!*h_5)*[2]Cap!AC128,EXP(-[2]IRTree!#REF!*h_5)*((AD232+AD233)/2+[2]Cap!AC128))))</f>
        <v/>
      </c>
      <c r="AD232" s="17" t="str">
        <f>IF(T_5&lt;=AD$182,"",IF($A232&gt;AD$183,"",IF(T_5=AE$182,EXP(-[2]IRTree!#REF!*h_5)*[2]Cap!AD128,EXP(-[2]IRTree!#REF!*h_5)*((AE232+AE233)/2+[2]Cap!AD128))))</f>
        <v/>
      </c>
      <c r="AE232" s="17" t="str">
        <f>IF(T_5&lt;=AE$182,"",IF($A232&gt;AE$183,"",IF(T_5=AF$182,EXP(-[2]IRTree!#REF!*h_5)*[2]Cap!AE128,EXP(-[2]IRTree!#REF!*h_5)*((AF232+AF233)/2+[2]Cap!AE128))))</f>
        <v/>
      </c>
      <c r="AF232" s="17" t="str">
        <f>IF(T_5&lt;=AF$182,"",IF($A232&gt;AF$183,"",IF(T_5=AG$182,EXP(-[2]IRTree!#REF!*h_5)*[2]Cap!AF128,EXP(-[2]IRTree!#REF!*h_5)*((AG232+AG233)/2+[2]Cap!AF128))))</f>
        <v/>
      </c>
      <c r="AG232" s="17" t="str">
        <f>IF(T_5&lt;=AG$182,"",IF($A232&gt;AG$183,"",IF(T_5=AH$182,EXP(-[2]IRTree!#REF!*h_5)*[2]Cap!AG128,EXP(-[2]IRTree!#REF!*h_5)*((AH232+AH233)/2+[2]Cap!AG128))))</f>
        <v/>
      </c>
      <c r="AH232" s="17" t="str">
        <f>IF(T_5&lt;=AH$182,"",IF($A232&gt;AH$183,"",IF(T_5=AI$182,EXP(-[2]IRTree!#REF!*h_5)*[2]Cap!AH128,EXP(-[2]IRTree!#REF!*h_5)*((AI232+AI233)/2+[2]Cap!AH128))))</f>
        <v/>
      </c>
      <c r="AI232" s="17" t="str">
        <f>IF(T_5&lt;=AI$182,"",IF($A232&gt;AI$183,"",IF(T_5=AJ$182,EXP(-[2]IRTree!#REF!*h_5)*[2]Cap!AI128,EXP(-[2]IRTree!#REF!*h_5)*((AJ232+AJ233)/2+[2]Cap!AI128))))</f>
        <v/>
      </c>
      <c r="AJ232" s="17" t="str">
        <f>IF(T_5&lt;=AJ$182,"",IF($A232&gt;AJ$183,"",IF(T_5=AK$182,EXP(-[2]IRTree!#REF!*h_5)*[2]Cap!AJ128,EXP(-[2]IRTree!#REF!*h_5)*((AK232+AK233)/2+[2]Cap!AJ128))))</f>
        <v/>
      </c>
      <c r="AK232" s="17" t="str">
        <f>IF(T_5&lt;=AK$182,"",IF($A232&gt;AK$183,"",IF(T_5=AL$182,EXP(-[2]IRTree!#REF!*h_5)*[2]Cap!AK128,EXP(-[2]IRTree!#REF!*h_5)*((AL232+AL233)/2+[2]Cap!AK128))))</f>
        <v/>
      </c>
      <c r="AL232" s="17" t="str">
        <f>IF(T_5&lt;=AL$182,"",IF($A232&gt;AL$183,"",IF(T_5=AM$182,EXP(-[2]IRTree!#REF!*h_5)*[2]Cap!AL128,EXP(-[2]IRTree!#REF!*h_5)*((AM232+AM233)/2+[2]Cap!AL128))))</f>
        <v/>
      </c>
      <c r="AM232" s="17" t="str">
        <f>IF(T_5&lt;=AM$182,"",IF($A232&gt;AM$183,"",IF(T_5=AN$182,EXP(-[2]IRTree!#REF!*h_5)*[2]Cap!AM128,EXP(-[2]IRTree!#REF!*h_5)*((AN232+AN233)/2+[2]Cap!AM128))))</f>
        <v/>
      </c>
      <c r="AN232" s="17" t="str">
        <f>IF(T_5&lt;=AN$182,"",IF($A232&gt;AN$183,"",IF(T_5=AO$182,EXP(-[2]IRTree!#REF!*h_5)*[2]Cap!AN128,EXP(-[2]IRTree!#REF!*h_5)*((AO232+AO233)/2+[2]Cap!AN128))))</f>
        <v/>
      </c>
      <c r="AO232" s="17" t="str">
        <f>IF(T_5&lt;=AO$182,"",IF($A232&gt;AO$183,"",IF(T_5=AP$182,EXP(-[2]IRTree!#REF!*h_5)*[2]Cap!AO128,EXP(-[2]IRTree!#REF!*h_5)*((AP232+AP233)/2+[2]Cap!AO128))))</f>
        <v/>
      </c>
      <c r="AP232" s="17" t="str">
        <f>IF(T_5&lt;=AP$182,"",IF($A232&gt;AP$183,"",IF(T_5=[2]Cap!AQ$11,EXP(-[2]IRTree!#REF!*h_5)*[2]Cap!AP128,EXP(-[2]IRTree!#REF!*h_5)*(([2]Cap!AQ61+[2]Cap!AQ62)/2+[2]Cap!AP128))))</f>
        <v/>
      </c>
    </row>
    <row r="233" spans="1:42" x14ac:dyDescent="0.2">
      <c r="A233" s="23">
        <f t="shared" si="100"/>
        <v>49</v>
      </c>
      <c r="B233" s="17" t="str">
        <f>IF(T_5&lt;=B$182,"",IF($A233&gt;B$183,"",IF(T_5=C$182,EXP(-[2]IRTree!#REF!*h_5)*[2]Cap!B129,EXP(-[2]IRTree!#REF!*h_5)*((C233+C234)/2+[2]Cap!B129))))</f>
        <v/>
      </c>
      <c r="C233" s="17" t="str">
        <f>IF(T_5&lt;=C$182,"",IF($A233&gt;C$183,"",IF(T_5=D$182,EXP(-[2]IRTree!#REF!*h_5)*[2]Cap!C129,EXP(-[2]IRTree!#REF!*h_5)*((D233+D234)/2+[2]Cap!C129))))</f>
        <v/>
      </c>
      <c r="D233" s="17" t="str">
        <f>IF(T_5&lt;=D$182,"",IF($A233&gt;D$183,"",IF(T_5=E$182,EXP(-[2]IRTree!#REF!*h_5)*[2]Cap!D129,EXP(-[2]IRTree!#REF!*h_5)*((E233+E234)/2+[2]Cap!D129))))</f>
        <v/>
      </c>
      <c r="E233" s="17" t="str">
        <f>IF(T_5&lt;=E$182,"",IF($A233&gt;E$183,"",IF(T_5=F$182,EXP(-[2]IRTree!#REF!*h_5)*[2]Cap!E129,EXP(-[2]IRTree!#REF!*h_5)*((F233+F234)/2+[2]Cap!E129))))</f>
        <v/>
      </c>
      <c r="F233" s="17" t="str">
        <f>IF(T_5&lt;=F$182,"",IF($A233&gt;F$183,"",IF(T_5=G$182,EXP(-[2]IRTree!#REF!*h_5)*[2]Cap!F129,EXP(-[2]IRTree!#REF!*h_5)*((G233+G234)/2+[2]Cap!F129))))</f>
        <v/>
      </c>
      <c r="G233" s="17" t="str">
        <f>IF(T_5&lt;=G$182,"",IF($A233&gt;G$183,"",IF(T_5=H$182,EXP(-[2]IRTree!#REF!*h_5)*[2]Cap!G129,EXP(-[2]IRTree!#REF!*h_5)*((H233+H234)/2+[2]Cap!G129))))</f>
        <v/>
      </c>
      <c r="H233" s="17" t="str">
        <f>IF(T_5&lt;=H$182,"",IF($A233&gt;H$183,"",IF(T_5=I$182,EXP(-[2]IRTree!#REF!*h_5)*[2]Cap!H129,EXP(-[2]IRTree!#REF!*h_5)*((I233+I234)/2+[2]Cap!H129))))</f>
        <v/>
      </c>
      <c r="I233" s="17" t="str">
        <f>IF(T_5&lt;=I$182,"",IF($A233&gt;I$183,"",IF(T_5=J$182,EXP(-[2]IRTree!#REF!*h_5)*[2]Cap!I129,EXP(-[2]IRTree!#REF!*h_5)*((J233+J234)/2+[2]Cap!I129))))</f>
        <v/>
      </c>
      <c r="J233" s="17" t="str">
        <f>IF(T_5&lt;=J$182,"",IF($A233&gt;J$183,"",IF(T_5=K$182,EXP(-[2]IRTree!#REF!*h_5)*[2]Cap!J129,EXP(-[2]IRTree!#REF!*h_5)*((K233+K234)/2+[2]Cap!J129))))</f>
        <v/>
      </c>
      <c r="K233" s="17" t="str">
        <f>IF(T_5&lt;=K$182,"",IF($A233&gt;K$183,"",IF(T_5=L$182,EXP(-[2]IRTree!#REF!*h_5)*[2]Cap!K129,EXP(-[2]IRTree!#REF!*h_5)*((L233+L234)/2+[2]Cap!K129))))</f>
        <v/>
      </c>
      <c r="L233" s="17" t="str">
        <f>IF(T_5&lt;=L$182,"",IF($A233&gt;L$183,"",IF(T_5=M$182,EXP(-[2]IRTree!#REF!*h_5)*[2]Cap!L129,EXP(-[2]IRTree!#REF!*h_5)*((M233+M234)/2+[2]Cap!L129))))</f>
        <v/>
      </c>
      <c r="M233" s="17" t="str">
        <f>IF(T_5&lt;=M$182,"",IF($A233&gt;M$183,"",IF(T_5=N$182,EXP(-[2]IRTree!#REF!*h_5)*[2]Cap!M129,EXP(-[2]IRTree!#REF!*h_5)*((N233+N234)/2+[2]Cap!M129))))</f>
        <v/>
      </c>
      <c r="N233" s="17" t="str">
        <f>IF(T_5&lt;=N$182,"",IF($A233&gt;N$183,"",IF(T_5=O$182,EXP(-[2]IRTree!#REF!*h_5)*[2]Cap!N129,EXP(-[2]IRTree!#REF!*h_5)*((O233+O234)/2+[2]Cap!N129))))</f>
        <v/>
      </c>
      <c r="O233" s="17" t="str">
        <f>IF(T_5&lt;=O$182,"",IF($A233&gt;O$183,"",IF(T_5=P$182,EXP(-[2]IRTree!#REF!*h_5)*[2]Cap!O129,EXP(-[2]IRTree!#REF!*h_5)*((P233+P234)/2+[2]Cap!O129))))</f>
        <v/>
      </c>
      <c r="P233" s="17" t="str">
        <f>IF(T_5&lt;=P$182,"",IF($A233&gt;P$183,"",IF(T_5=Q$182,EXP(-[2]IRTree!#REF!*h_5)*[2]Cap!P129,EXP(-[2]IRTree!#REF!*h_5)*((Q233+Q234)/2+[2]Cap!P129))))</f>
        <v/>
      </c>
      <c r="Q233" s="17" t="str">
        <f>IF(T_5&lt;=Q$182,"",IF($A233&gt;Q$183,"",IF(T_5=R$182,EXP(-[2]IRTree!#REF!*h_5)*[2]Cap!Q129,EXP(-[2]IRTree!#REF!*h_5)*((R233+R234)/2+[2]Cap!Q129))))</f>
        <v/>
      </c>
      <c r="R233" s="17" t="str">
        <f>IF(T_5&lt;=R$182,"",IF($A233&gt;R$183,"",IF(T_5=S$182,EXP(-[2]IRTree!#REF!*h_5)*[2]Cap!R129,EXP(-[2]IRTree!#REF!*h_5)*((S233+S234)/2+[2]Cap!R129))))</f>
        <v/>
      </c>
      <c r="S233" s="17" t="str">
        <f>IF(T_5&lt;=S$182,"",IF($A233&gt;S$183,"",IF(T_5=T$182,EXP(-[2]IRTree!#REF!*h_5)*[2]Cap!S129,EXP(-[2]IRTree!#REF!*h_5)*((T233+T234)/2+[2]Cap!S129))))</f>
        <v/>
      </c>
      <c r="T233" s="17" t="str">
        <f>IF(T_5&lt;=T$182,"",IF($A233&gt;T$183,"",IF(T_5=U$182,EXP(-[2]IRTree!#REF!*h_5)*[2]Cap!T129,EXP(-[2]IRTree!#REF!*h_5)*((U233+U234)/2+[2]Cap!T129))))</f>
        <v/>
      </c>
      <c r="U233" s="17" t="str">
        <f>IF(T_5&lt;=U$182,"",IF($A233&gt;U$183,"",IF(T_5=V$182,EXP(-[2]IRTree!#REF!*h_5)*[2]Cap!U129,EXP(-[2]IRTree!#REF!*h_5)*((V233+V234)/2+[2]Cap!U129))))</f>
        <v/>
      </c>
      <c r="V233" s="17" t="str">
        <f>IF(T_5&lt;=V$182,"",IF($A233&gt;V$183,"",IF(T_5=W$182,EXP(-[2]IRTree!#REF!*h_5)*[2]Cap!V129,EXP(-[2]IRTree!#REF!*h_5)*((W233+W234)/2+[2]Cap!V129))))</f>
        <v/>
      </c>
      <c r="W233" s="17" t="str">
        <f>IF(T_5&lt;=W$182,"",IF($A233&gt;W$183,"",IF(T_5=X$182,EXP(-[2]IRTree!#REF!*h_5)*[2]Cap!W129,EXP(-[2]IRTree!#REF!*h_5)*((X233+X234)/2+[2]Cap!W129))))</f>
        <v/>
      </c>
      <c r="X233" s="17" t="str">
        <f>IF(T_5&lt;=X$182,"",IF($A233&gt;X$183,"",IF(T_5=Y$182,EXP(-[2]IRTree!#REF!*h_5)*[2]Cap!X129,EXP(-[2]IRTree!#REF!*h_5)*((Y233+Y234)/2+[2]Cap!X129))))</f>
        <v/>
      </c>
      <c r="Y233" s="17" t="str">
        <f>IF(T_5&lt;=Y$182,"",IF($A233&gt;Y$183,"",IF(T_5=Z$182,EXP(-[2]IRTree!#REF!*h_5)*[2]Cap!Y129,EXP(-[2]IRTree!#REF!*h_5)*((Z233+Z234)/2+[2]Cap!Y129))))</f>
        <v/>
      </c>
      <c r="Z233" s="17" t="str">
        <f>IF(T_5&lt;=Z$182,"",IF($A233&gt;Z$183,"",IF(T_5=AA$182,EXP(-[2]IRTree!#REF!*h_5)*[2]Cap!Z129,EXP(-[2]IRTree!#REF!*h_5)*((AA233+AA234)/2+[2]Cap!Z129))))</f>
        <v/>
      </c>
      <c r="AA233" s="17" t="str">
        <f>IF(T_5&lt;=AA$182,"",IF($A233&gt;AA$183,"",IF(T_5=AB$182,EXP(-[2]IRTree!#REF!*h_5)*[2]Cap!AA129,EXP(-[2]IRTree!#REF!*h_5)*((AB233+AB234)/2+[2]Cap!AA129))))</f>
        <v/>
      </c>
      <c r="AB233" s="17" t="str">
        <f>IF(T_5&lt;=AB$182,"",IF($A233&gt;AB$183,"",IF(T_5=AC$182,EXP(-[2]IRTree!#REF!*h_5)*[2]Cap!AB129,EXP(-[2]IRTree!#REF!*h_5)*((AC233+AC234)/2+[2]Cap!AB129))))</f>
        <v/>
      </c>
      <c r="AC233" s="17" t="str">
        <f>IF(T_5&lt;=AC$182,"",IF($A233&gt;AC$183,"",IF(T_5=AD$182,EXP(-[2]IRTree!#REF!*h_5)*[2]Cap!AC129,EXP(-[2]IRTree!#REF!*h_5)*((AD233+AD234)/2+[2]Cap!AC129))))</f>
        <v/>
      </c>
      <c r="AD233" s="17" t="str">
        <f>IF(T_5&lt;=AD$182,"",IF($A233&gt;AD$183,"",IF(T_5=AE$182,EXP(-[2]IRTree!#REF!*h_5)*[2]Cap!AD129,EXP(-[2]IRTree!#REF!*h_5)*((AE233+AE234)/2+[2]Cap!AD129))))</f>
        <v/>
      </c>
      <c r="AE233" s="17" t="str">
        <f>IF(T_5&lt;=AE$182,"",IF($A233&gt;AE$183,"",IF(T_5=AF$182,EXP(-[2]IRTree!#REF!*h_5)*[2]Cap!AE129,EXP(-[2]IRTree!#REF!*h_5)*((AF233+AF234)/2+[2]Cap!AE129))))</f>
        <v/>
      </c>
      <c r="AF233" s="17" t="str">
        <f>IF(T_5&lt;=AF$182,"",IF($A233&gt;AF$183,"",IF(T_5=AG$182,EXP(-[2]IRTree!#REF!*h_5)*[2]Cap!AF129,EXP(-[2]IRTree!#REF!*h_5)*((AG233+AG234)/2+[2]Cap!AF129))))</f>
        <v/>
      </c>
      <c r="AG233" s="17" t="str">
        <f>IF(T_5&lt;=AG$182,"",IF($A233&gt;AG$183,"",IF(T_5=AH$182,EXP(-[2]IRTree!#REF!*h_5)*[2]Cap!AG129,EXP(-[2]IRTree!#REF!*h_5)*((AH233+AH234)/2+[2]Cap!AG129))))</f>
        <v/>
      </c>
      <c r="AH233" s="17" t="str">
        <f>IF(T_5&lt;=AH$182,"",IF($A233&gt;AH$183,"",IF(T_5=AI$182,EXP(-[2]IRTree!#REF!*h_5)*[2]Cap!AH129,EXP(-[2]IRTree!#REF!*h_5)*((AI233+AI234)/2+[2]Cap!AH129))))</f>
        <v/>
      </c>
      <c r="AI233" s="17" t="str">
        <f>IF(T_5&lt;=AI$182,"",IF($A233&gt;AI$183,"",IF(T_5=AJ$182,EXP(-[2]IRTree!#REF!*h_5)*[2]Cap!AI129,EXP(-[2]IRTree!#REF!*h_5)*((AJ233+AJ234)/2+[2]Cap!AI129))))</f>
        <v/>
      </c>
      <c r="AJ233" s="17" t="str">
        <f>IF(T_5&lt;=AJ$182,"",IF($A233&gt;AJ$183,"",IF(T_5=AK$182,EXP(-[2]IRTree!#REF!*h_5)*[2]Cap!AJ129,EXP(-[2]IRTree!#REF!*h_5)*((AK233+AK234)/2+[2]Cap!AJ129))))</f>
        <v/>
      </c>
      <c r="AK233" s="17" t="str">
        <f>IF(T_5&lt;=AK$182,"",IF($A233&gt;AK$183,"",IF(T_5=AL$182,EXP(-[2]IRTree!#REF!*h_5)*[2]Cap!AK129,EXP(-[2]IRTree!#REF!*h_5)*((AL233+AL234)/2+[2]Cap!AK129))))</f>
        <v/>
      </c>
      <c r="AL233" s="17" t="str">
        <f>IF(T_5&lt;=AL$182,"",IF($A233&gt;AL$183,"",IF(T_5=AM$182,EXP(-[2]IRTree!#REF!*h_5)*[2]Cap!AL129,EXP(-[2]IRTree!#REF!*h_5)*((AM233+AM234)/2+[2]Cap!AL129))))</f>
        <v/>
      </c>
      <c r="AM233" s="17" t="str">
        <f>IF(T_5&lt;=AM$182,"",IF($A233&gt;AM$183,"",IF(T_5=AN$182,EXP(-[2]IRTree!#REF!*h_5)*[2]Cap!AM129,EXP(-[2]IRTree!#REF!*h_5)*((AN233+AN234)/2+[2]Cap!AM129))))</f>
        <v/>
      </c>
      <c r="AN233" s="17" t="str">
        <f>IF(T_5&lt;=AN$182,"",IF($A233&gt;AN$183,"",IF(T_5=AO$182,EXP(-[2]IRTree!#REF!*h_5)*[2]Cap!AN129,EXP(-[2]IRTree!#REF!*h_5)*((AO233+AO234)/2+[2]Cap!AN129))))</f>
        <v/>
      </c>
      <c r="AO233" s="17" t="str">
        <f>IF(T_5&lt;=AO$182,"",IF($A233&gt;AO$183,"",IF(T_5=AP$182,EXP(-[2]IRTree!#REF!*h_5)*[2]Cap!AO129,EXP(-[2]IRTree!#REF!*h_5)*((AP233+AP234)/2+[2]Cap!AO129))))</f>
        <v/>
      </c>
      <c r="AP233" s="17" t="str">
        <f>IF(T_5&lt;=AP$182,"",IF($A233&gt;AP$183,"",IF(T_5=[2]Cap!AQ$11,EXP(-[2]IRTree!#REF!*h_5)*[2]Cap!AP129,EXP(-[2]IRTree!#REF!*h_5)*(([2]Cap!AQ62+[2]Cap!AQ63)/2+[2]Cap!AP129))))</f>
        <v/>
      </c>
    </row>
    <row r="234" spans="1:42" x14ac:dyDescent="0.2">
      <c r="A234" s="23">
        <f t="shared" si="100"/>
        <v>50</v>
      </c>
      <c r="B234" s="17" t="str">
        <f>IF(T_5&lt;=B$182,"",IF($A234&gt;B$183,"",IF(T_5=C$182,EXP(-[2]IRTree!#REF!*h_5)*[2]Cap!B130,EXP(-[2]IRTree!#REF!*h_5)*((C234+C235)/2+[2]Cap!B130))))</f>
        <v/>
      </c>
      <c r="C234" s="17" t="str">
        <f>IF(T_5&lt;=C$182,"",IF($A234&gt;C$183,"",IF(T_5=D$182,EXP(-[2]IRTree!#REF!*h_5)*[2]Cap!C130,EXP(-[2]IRTree!#REF!*h_5)*((D234+D235)/2+[2]Cap!C130))))</f>
        <v/>
      </c>
      <c r="D234" s="17" t="str">
        <f>IF(T_5&lt;=D$182,"",IF($A234&gt;D$183,"",IF(T_5=E$182,EXP(-[2]IRTree!#REF!*h_5)*[2]Cap!D130,EXP(-[2]IRTree!#REF!*h_5)*((E234+E235)/2+[2]Cap!D130))))</f>
        <v/>
      </c>
      <c r="E234" s="17" t="str">
        <f>IF(T_5&lt;=E$182,"",IF($A234&gt;E$183,"",IF(T_5=F$182,EXP(-[2]IRTree!#REF!*h_5)*[2]Cap!E130,EXP(-[2]IRTree!#REF!*h_5)*((F234+F235)/2+[2]Cap!E130))))</f>
        <v/>
      </c>
      <c r="F234" s="17" t="str">
        <f>IF(T_5&lt;=F$182,"",IF($A234&gt;F$183,"",IF(T_5=G$182,EXP(-[2]IRTree!#REF!*h_5)*[2]Cap!F130,EXP(-[2]IRTree!#REF!*h_5)*((G234+G235)/2+[2]Cap!F130))))</f>
        <v/>
      </c>
      <c r="G234" s="17" t="str">
        <f>IF(T_5&lt;=G$182,"",IF($A234&gt;G$183,"",IF(T_5=H$182,EXP(-[2]IRTree!#REF!*h_5)*[2]Cap!G130,EXP(-[2]IRTree!#REF!*h_5)*((H234+H235)/2+[2]Cap!G130))))</f>
        <v/>
      </c>
      <c r="H234" s="17" t="str">
        <f>IF(T_5&lt;=H$182,"",IF($A234&gt;H$183,"",IF(T_5=I$182,EXP(-[2]IRTree!#REF!*h_5)*[2]Cap!H130,EXP(-[2]IRTree!#REF!*h_5)*((I234+I235)/2+[2]Cap!H130))))</f>
        <v/>
      </c>
      <c r="I234" s="17" t="str">
        <f>IF(T_5&lt;=I$182,"",IF($A234&gt;I$183,"",IF(T_5=J$182,EXP(-[2]IRTree!#REF!*h_5)*[2]Cap!I130,EXP(-[2]IRTree!#REF!*h_5)*((J234+J235)/2+[2]Cap!I130))))</f>
        <v/>
      </c>
      <c r="J234" s="17" t="str">
        <f>IF(T_5&lt;=J$182,"",IF($A234&gt;J$183,"",IF(T_5=K$182,EXP(-[2]IRTree!#REF!*h_5)*[2]Cap!J130,EXP(-[2]IRTree!#REF!*h_5)*((K234+K235)/2+[2]Cap!J130))))</f>
        <v/>
      </c>
      <c r="K234" s="17" t="str">
        <f>IF(T_5&lt;=K$182,"",IF($A234&gt;K$183,"",IF(T_5=L$182,EXP(-[2]IRTree!#REF!*h_5)*[2]Cap!K130,EXP(-[2]IRTree!#REF!*h_5)*((L234+L235)/2+[2]Cap!K130))))</f>
        <v/>
      </c>
      <c r="L234" s="17" t="str">
        <f>IF(T_5&lt;=L$182,"",IF($A234&gt;L$183,"",IF(T_5=M$182,EXP(-[2]IRTree!#REF!*h_5)*[2]Cap!L130,EXP(-[2]IRTree!#REF!*h_5)*((M234+M235)/2+[2]Cap!L130))))</f>
        <v/>
      </c>
      <c r="M234" s="17" t="str">
        <f>IF(T_5&lt;=M$182,"",IF($A234&gt;M$183,"",IF(T_5=N$182,EXP(-[2]IRTree!#REF!*h_5)*[2]Cap!M130,EXP(-[2]IRTree!#REF!*h_5)*((N234+N235)/2+[2]Cap!M130))))</f>
        <v/>
      </c>
      <c r="N234" s="17" t="str">
        <f>IF(T_5&lt;=N$182,"",IF($A234&gt;N$183,"",IF(T_5=O$182,EXP(-[2]IRTree!#REF!*h_5)*[2]Cap!N130,EXP(-[2]IRTree!#REF!*h_5)*((O234+O235)/2+[2]Cap!N130))))</f>
        <v/>
      </c>
      <c r="O234" s="17" t="str">
        <f>IF(T_5&lt;=O$182,"",IF($A234&gt;O$183,"",IF(T_5=P$182,EXP(-[2]IRTree!#REF!*h_5)*[2]Cap!O130,EXP(-[2]IRTree!#REF!*h_5)*((P234+P235)/2+[2]Cap!O130))))</f>
        <v/>
      </c>
      <c r="P234" s="17" t="str">
        <f>IF(T_5&lt;=P$182,"",IF($A234&gt;P$183,"",IF(T_5=Q$182,EXP(-[2]IRTree!#REF!*h_5)*[2]Cap!P130,EXP(-[2]IRTree!#REF!*h_5)*((Q234+Q235)/2+[2]Cap!P130))))</f>
        <v/>
      </c>
      <c r="Q234" s="17" t="str">
        <f>IF(T_5&lt;=Q$182,"",IF($A234&gt;Q$183,"",IF(T_5=R$182,EXP(-[2]IRTree!#REF!*h_5)*[2]Cap!Q130,EXP(-[2]IRTree!#REF!*h_5)*((R234+R235)/2+[2]Cap!Q130))))</f>
        <v/>
      </c>
      <c r="R234" s="17" t="str">
        <f>IF(T_5&lt;=R$182,"",IF($A234&gt;R$183,"",IF(T_5=S$182,EXP(-[2]IRTree!#REF!*h_5)*[2]Cap!R130,EXP(-[2]IRTree!#REF!*h_5)*((S234+S235)/2+[2]Cap!R130))))</f>
        <v/>
      </c>
      <c r="S234" s="17" t="str">
        <f>IF(T_5&lt;=S$182,"",IF($A234&gt;S$183,"",IF(T_5=T$182,EXP(-[2]IRTree!#REF!*h_5)*[2]Cap!S130,EXP(-[2]IRTree!#REF!*h_5)*((T234+T235)/2+[2]Cap!S130))))</f>
        <v/>
      </c>
      <c r="T234" s="17" t="str">
        <f>IF(T_5&lt;=T$182,"",IF($A234&gt;T$183,"",IF(T_5=U$182,EXP(-[2]IRTree!#REF!*h_5)*[2]Cap!T130,EXP(-[2]IRTree!#REF!*h_5)*((U234+U235)/2+[2]Cap!T130))))</f>
        <v/>
      </c>
      <c r="U234" s="17" t="str">
        <f>IF(T_5&lt;=U$182,"",IF($A234&gt;U$183,"",IF(T_5=V$182,EXP(-[2]IRTree!#REF!*h_5)*[2]Cap!U130,EXP(-[2]IRTree!#REF!*h_5)*((V234+V235)/2+[2]Cap!U130))))</f>
        <v/>
      </c>
      <c r="V234" s="17" t="str">
        <f>IF(T_5&lt;=V$182,"",IF($A234&gt;V$183,"",IF(T_5=W$182,EXP(-[2]IRTree!#REF!*h_5)*[2]Cap!V130,EXP(-[2]IRTree!#REF!*h_5)*((W234+W235)/2+[2]Cap!V130))))</f>
        <v/>
      </c>
      <c r="W234" s="17" t="str">
        <f>IF(T_5&lt;=W$182,"",IF($A234&gt;W$183,"",IF(T_5=X$182,EXP(-[2]IRTree!#REF!*h_5)*[2]Cap!W130,EXP(-[2]IRTree!#REF!*h_5)*((X234+X235)/2+[2]Cap!W130))))</f>
        <v/>
      </c>
      <c r="X234" s="17" t="str">
        <f>IF(T_5&lt;=X$182,"",IF($A234&gt;X$183,"",IF(T_5=Y$182,EXP(-[2]IRTree!#REF!*h_5)*[2]Cap!X130,EXP(-[2]IRTree!#REF!*h_5)*((Y234+Y235)/2+[2]Cap!X130))))</f>
        <v/>
      </c>
      <c r="Y234" s="17" t="str">
        <f>IF(T_5&lt;=Y$182,"",IF($A234&gt;Y$183,"",IF(T_5=Z$182,EXP(-[2]IRTree!#REF!*h_5)*[2]Cap!Y130,EXP(-[2]IRTree!#REF!*h_5)*((Z234+Z235)/2+[2]Cap!Y130))))</f>
        <v/>
      </c>
      <c r="Z234" s="17" t="str">
        <f>IF(T_5&lt;=Z$182,"",IF($A234&gt;Z$183,"",IF(T_5=AA$182,EXP(-[2]IRTree!#REF!*h_5)*[2]Cap!Z130,EXP(-[2]IRTree!#REF!*h_5)*((AA234+AA235)/2+[2]Cap!Z130))))</f>
        <v/>
      </c>
      <c r="AA234" s="17" t="str">
        <f>IF(T_5&lt;=AA$182,"",IF($A234&gt;AA$183,"",IF(T_5=AB$182,EXP(-[2]IRTree!#REF!*h_5)*[2]Cap!AA130,EXP(-[2]IRTree!#REF!*h_5)*((AB234+AB235)/2+[2]Cap!AA130))))</f>
        <v/>
      </c>
      <c r="AB234" s="17" t="str">
        <f>IF(T_5&lt;=AB$182,"",IF($A234&gt;AB$183,"",IF(T_5=AC$182,EXP(-[2]IRTree!#REF!*h_5)*[2]Cap!AB130,EXP(-[2]IRTree!#REF!*h_5)*((AC234+AC235)/2+[2]Cap!AB130))))</f>
        <v/>
      </c>
      <c r="AC234" s="17" t="str">
        <f>IF(T_5&lt;=AC$182,"",IF($A234&gt;AC$183,"",IF(T_5=AD$182,EXP(-[2]IRTree!#REF!*h_5)*[2]Cap!AC130,EXP(-[2]IRTree!#REF!*h_5)*((AD234+AD235)/2+[2]Cap!AC130))))</f>
        <v/>
      </c>
      <c r="AD234" s="17" t="str">
        <f>IF(T_5&lt;=AD$182,"",IF($A234&gt;AD$183,"",IF(T_5=AE$182,EXP(-[2]IRTree!#REF!*h_5)*[2]Cap!AD130,EXP(-[2]IRTree!#REF!*h_5)*((AE234+AE235)/2+[2]Cap!AD130))))</f>
        <v/>
      </c>
      <c r="AE234" s="17" t="str">
        <f>IF(T_5&lt;=AE$182,"",IF($A234&gt;AE$183,"",IF(T_5=AF$182,EXP(-[2]IRTree!#REF!*h_5)*[2]Cap!AE130,EXP(-[2]IRTree!#REF!*h_5)*((AF234+AF235)/2+[2]Cap!AE130))))</f>
        <v/>
      </c>
      <c r="AF234" s="17" t="str">
        <f>IF(T_5&lt;=AF$182,"",IF($A234&gt;AF$183,"",IF(T_5=AG$182,EXP(-[2]IRTree!#REF!*h_5)*[2]Cap!AF130,EXP(-[2]IRTree!#REF!*h_5)*((AG234+AG235)/2+[2]Cap!AF130))))</f>
        <v/>
      </c>
      <c r="AG234" s="17" t="str">
        <f>IF(T_5&lt;=AG$182,"",IF($A234&gt;AG$183,"",IF(T_5=AH$182,EXP(-[2]IRTree!#REF!*h_5)*[2]Cap!AG130,EXP(-[2]IRTree!#REF!*h_5)*((AH234+AH235)/2+[2]Cap!AG130))))</f>
        <v/>
      </c>
      <c r="AH234" s="17" t="str">
        <f>IF(T_5&lt;=AH$182,"",IF($A234&gt;AH$183,"",IF(T_5=AI$182,EXP(-[2]IRTree!#REF!*h_5)*[2]Cap!AH130,EXP(-[2]IRTree!#REF!*h_5)*((AI234+AI235)/2+[2]Cap!AH130))))</f>
        <v/>
      </c>
      <c r="AI234" s="17" t="str">
        <f>IF(T_5&lt;=AI$182,"",IF($A234&gt;AI$183,"",IF(T_5=AJ$182,EXP(-[2]IRTree!#REF!*h_5)*[2]Cap!AI130,EXP(-[2]IRTree!#REF!*h_5)*((AJ234+AJ235)/2+[2]Cap!AI130))))</f>
        <v/>
      </c>
      <c r="AJ234" s="17" t="str">
        <f>IF(T_5&lt;=AJ$182,"",IF($A234&gt;AJ$183,"",IF(T_5=AK$182,EXP(-[2]IRTree!#REF!*h_5)*[2]Cap!AJ130,EXP(-[2]IRTree!#REF!*h_5)*((AK234+AK235)/2+[2]Cap!AJ130))))</f>
        <v/>
      </c>
      <c r="AK234" s="17" t="str">
        <f>IF(T_5&lt;=AK$182,"",IF($A234&gt;AK$183,"",IF(T_5=AL$182,EXP(-[2]IRTree!#REF!*h_5)*[2]Cap!AK130,EXP(-[2]IRTree!#REF!*h_5)*((AL234+AL235)/2+[2]Cap!AK130))))</f>
        <v/>
      </c>
      <c r="AL234" s="17" t="str">
        <f>IF(T_5&lt;=AL$182,"",IF($A234&gt;AL$183,"",IF(T_5=AM$182,EXP(-[2]IRTree!#REF!*h_5)*[2]Cap!AL130,EXP(-[2]IRTree!#REF!*h_5)*((AM234+AM235)/2+[2]Cap!AL130))))</f>
        <v/>
      </c>
      <c r="AM234" s="17" t="str">
        <f>IF(T_5&lt;=AM$182,"",IF($A234&gt;AM$183,"",IF(T_5=AN$182,EXP(-[2]IRTree!#REF!*h_5)*[2]Cap!AM130,EXP(-[2]IRTree!#REF!*h_5)*((AN234+AN235)/2+[2]Cap!AM130))))</f>
        <v/>
      </c>
      <c r="AN234" s="17" t="str">
        <f>IF(T_5&lt;=AN$182,"",IF($A234&gt;AN$183,"",IF(T_5=AO$182,EXP(-[2]IRTree!#REF!*h_5)*[2]Cap!AN130,EXP(-[2]IRTree!#REF!*h_5)*((AO234+AO235)/2+[2]Cap!AN130))))</f>
        <v/>
      </c>
      <c r="AO234" s="17" t="str">
        <f>IF(T_5&lt;=AO$182,"",IF($A234&gt;AO$183,"",IF(T_5=AP$182,EXP(-[2]IRTree!#REF!*h_5)*[2]Cap!AO130,EXP(-[2]IRTree!#REF!*h_5)*((AP234+AP235)/2+[2]Cap!AO130))))</f>
        <v/>
      </c>
      <c r="AP234" s="17" t="str">
        <f>IF(T_5&lt;=AP$182,"",IF($A234&gt;AP$183,"",IF(T_5=[2]Cap!AQ$11,EXP(-[2]IRTree!#REF!*h_5)*[2]Cap!AP130,EXP(-[2]IRTree!#REF!*h_5)*(([2]Cap!AQ63+[2]Cap!AQ64)/2+[2]Cap!AP130))))</f>
        <v/>
      </c>
    </row>
    <row r="235" spans="1:42" x14ac:dyDescent="0.2">
      <c r="A235" s="23">
        <f t="shared" si="100"/>
        <v>51</v>
      </c>
      <c r="B235" s="17" t="str">
        <f>IF(T_5&lt;=B$182,"",IF($A235&gt;B$183,"",IF(T_5=C$182,EXP(-[2]IRTree!#REF!*h_5)*[2]Cap!B131,EXP(-[2]IRTree!#REF!*h_5)*((C235+C236)/2+[2]Cap!B131))))</f>
        <v/>
      </c>
      <c r="C235" s="17" t="str">
        <f>IF(T_5&lt;=C$182,"",IF($A235&gt;C$183,"",IF(T_5=D$182,EXP(-[2]IRTree!#REF!*h_5)*[2]Cap!C131,EXP(-[2]IRTree!#REF!*h_5)*((D235+D236)/2+[2]Cap!C131))))</f>
        <v/>
      </c>
      <c r="D235" s="17" t="str">
        <f>IF(T_5&lt;=D$182,"",IF($A235&gt;D$183,"",IF(T_5=E$182,EXP(-[2]IRTree!#REF!*h_5)*[2]Cap!D131,EXP(-[2]IRTree!#REF!*h_5)*((E235+E236)/2+[2]Cap!D131))))</f>
        <v/>
      </c>
      <c r="E235" s="17" t="str">
        <f>IF(T_5&lt;=E$182,"",IF($A235&gt;E$183,"",IF(T_5=F$182,EXP(-[2]IRTree!#REF!*h_5)*[2]Cap!E131,EXP(-[2]IRTree!#REF!*h_5)*((F235+F236)/2+[2]Cap!E131))))</f>
        <v/>
      </c>
      <c r="F235" s="17" t="str">
        <f>IF(T_5&lt;=F$182,"",IF($A235&gt;F$183,"",IF(T_5=G$182,EXP(-[2]IRTree!#REF!*h_5)*[2]Cap!F131,EXP(-[2]IRTree!#REF!*h_5)*((G235+G236)/2+[2]Cap!F131))))</f>
        <v/>
      </c>
      <c r="G235" s="17" t="str">
        <f>IF(T_5&lt;=G$182,"",IF($A235&gt;G$183,"",IF(T_5=H$182,EXP(-[2]IRTree!#REF!*h_5)*[2]Cap!G131,EXP(-[2]IRTree!#REF!*h_5)*((H235+H236)/2+[2]Cap!G131))))</f>
        <v/>
      </c>
      <c r="H235" s="17" t="str">
        <f>IF(T_5&lt;=H$182,"",IF($A235&gt;H$183,"",IF(T_5=I$182,EXP(-[2]IRTree!#REF!*h_5)*[2]Cap!H131,EXP(-[2]IRTree!#REF!*h_5)*((I235+I236)/2+[2]Cap!H131))))</f>
        <v/>
      </c>
      <c r="I235" s="17" t="str">
        <f>IF(T_5&lt;=I$182,"",IF($A235&gt;I$183,"",IF(T_5=J$182,EXP(-[2]IRTree!#REF!*h_5)*[2]Cap!I131,EXP(-[2]IRTree!#REF!*h_5)*((J235+J236)/2+[2]Cap!I131))))</f>
        <v/>
      </c>
      <c r="J235" s="17" t="str">
        <f>IF(T_5&lt;=J$182,"",IF($A235&gt;J$183,"",IF(T_5=K$182,EXP(-[2]IRTree!#REF!*h_5)*[2]Cap!J131,EXP(-[2]IRTree!#REF!*h_5)*((K235+K236)/2+[2]Cap!J131))))</f>
        <v/>
      </c>
      <c r="K235" s="17" t="str">
        <f>IF(T_5&lt;=K$182,"",IF($A235&gt;K$183,"",IF(T_5=L$182,EXP(-[2]IRTree!#REF!*h_5)*[2]Cap!K131,EXP(-[2]IRTree!#REF!*h_5)*((L235+L236)/2+[2]Cap!K131))))</f>
        <v/>
      </c>
      <c r="L235" s="17" t="str">
        <f>IF(T_5&lt;=L$182,"",IF($A235&gt;L$183,"",IF(T_5=M$182,EXP(-[2]IRTree!#REF!*h_5)*[2]Cap!L131,EXP(-[2]IRTree!#REF!*h_5)*((M235+M236)/2+[2]Cap!L131))))</f>
        <v/>
      </c>
      <c r="M235" s="17" t="str">
        <f>IF(T_5&lt;=M$182,"",IF($A235&gt;M$183,"",IF(T_5=N$182,EXP(-[2]IRTree!#REF!*h_5)*[2]Cap!M131,EXP(-[2]IRTree!#REF!*h_5)*((N235+N236)/2+[2]Cap!M131))))</f>
        <v/>
      </c>
      <c r="N235" s="17" t="str">
        <f>IF(T_5&lt;=N$182,"",IF($A235&gt;N$183,"",IF(T_5=O$182,EXP(-[2]IRTree!#REF!*h_5)*[2]Cap!N131,EXP(-[2]IRTree!#REF!*h_5)*((O235+O236)/2+[2]Cap!N131))))</f>
        <v/>
      </c>
      <c r="O235" s="17" t="str">
        <f>IF(T_5&lt;=O$182,"",IF($A235&gt;O$183,"",IF(T_5=P$182,EXP(-[2]IRTree!#REF!*h_5)*[2]Cap!O131,EXP(-[2]IRTree!#REF!*h_5)*((P235+P236)/2+[2]Cap!O131))))</f>
        <v/>
      </c>
      <c r="P235" s="17" t="str">
        <f>IF(T_5&lt;=P$182,"",IF($A235&gt;P$183,"",IF(T_5=Q$182,EXP(-[2]IRTree!#REF!*h_5)*[2]Cap!P131,EXP(-[2]IRTree!#REF!*h_5)*((Q235+Q236)/2+[2]Cap!P131))))</f>
        <v/>
      </c>
      <c r="Q235" s="17" t="str">
        <f>IF(T_5&lt;=Q$182,"",IF($A235&gt;Q$183,"",IF(T_5=R$182,EXP(-[2]IRTree!#REF!*h_5)*[2]Cap!Q131,EXP(-[2]IRTree!#REF!*h_5)*((R235+R236)/2+[2]Cap!Q131))))</f>
        <v/>
      </c>
      <c r="R235" s="17" t="str">
        <f>IF(T_5&lt;=R$182,"",IF($A235&gt;R$183,"",IF(T_5=S$182,EXP(-[2]IRTree!#REF!*h_5)*[2]Cap!R131,EXP(-[2]IRTree!#REF!*h_5)*((S235+S236)/2+[2]Cap!R131))))</f>
        <v/>
      </c>
      <c r="S235" s="17" t="str">
        <f>IF(T_5&lt;=S$182,"",IF($A235&gt;S$183,"",IF(T_5=T$182,EXP(-[2]IRTree!#REF!*h_5)*[2]Cap!S131,EXP(-[2]IRTree!#REF!*h_5)*((T235+T236)/2+[2]Cap!S131))))</f>
        <v/>
      </c>
      <c r="T235" s="17" t="str">
        <f>IF(T_5&lt;=T$182,"",IF($A235&gt;T$183,"",IF(T_5=U$182,EXP(-[2]IRTree!#REF!*h_5)*[2]Cap!T131,EXP(-[2]IRTree!#REF!*h_5)*((U235+U236)/2+[2]Cap!T131))))</f>
        <v/>
      </c>
      <c r="U235" s="17" t="str">
        <f>IF(T_5&lt;=U$182,"",IF($A235&gt;U$183,"",IF(T_5=V$182,EXP(-[2]IRTree!#REF!*h_5)*[2]Cap!U131,EXP(-[2]IRTree!#REF!*h_5)*((V235+V236)/2+[2]Cap!U131))))</f>
        <v/>
      </c>
      <c r="V235" s="17" t="str">
        <f>IF(T_5&lt;=V$182,"",IF($A235&gt;V$183,"",IF(T_5=W$182,EXP(-[2]IRTree!#REF!*h_5)*[2]Cap!V131,EXP(-[2]IRTree!#REF!*h_5)*((W235+W236)/2+[2]Cap!V131))))</f>
        <v/>
      </c>
      <c r="W235" s="17" t="str">
        <f>IF(T_5&lt;=W$182,"",IF($A235&gt;W$183,"",IF(T_5=X$182,EXP(-[2]IRTree!#REF!*h_5)*[2]Cap!W131,EXP(-[2]IRTree!#REF!*h_5)*((X235+X236)/2+[2]Cap!W131))))</f>
        <v/>
      </c>
      <c r="X235" s="17" t="str">
        <f>IF(T_5&lt;=X$182,"",IF($A235&gt;X$183,"",IF(T_5=Y$182,EXP(-[2]IRTree!#REF!*h_5)*[2]Cap!X131,EXP(-[2]IRTree!#REF!*h_5)*((Y235+Y236)/2+[2]Cap!X131))))</f>
        <v/>
      </c>
      <c r="Y235" s="17" t="str">
        <f>IF(T_5&lt;=Y$182,"",IF($A235&gt;Y$183,"",IF(T_5=Z$182,EXP(-[2]IRTree!#REF!*h_5)*[2]Cap!Y131,EXP(-[2]IRTree!#REF!*h_5)*((Z235+Z236)/2+[2]Cap!Y131))))</f>
        <v/>
      </c>
      <c r="Z235" s="17" t="str">
        <f>IF(T_5&lt;=Z$182,"",IF($A235&gt;Z$183,"",IF(T_5=AA$182,EXP(-[2]IRTree!#REF!*h_5)*[2]Cap!Z131,EXP(-[2]IRTree!#REF!*h_5)*((AA235+AA236)/2+[2]Cap!Z131))))</f>
        <v/>
      </c>
      <c r="AA235" s="17" t="str">
        <f>IF(T_5&lt;=AA$182,"",IF($A235&gt;AA$183,"",IF(T_5=AB$182,EXP(-[2]IRTree!#REF!*h_5)*[2]Cap!AA131,EXP(-[2]IRTree!#REF!*h_5)*((AB235+AB236)/2+[2]Cap!AA131))))</f>
        <v/>
      </c>
      <c r="AB235" s="17" t="str">
        <f>IF(T_5&lt;=AB$182,"",IF($A235&gt;AB$183,"",IF(T_5=AC$182,EXP(-[2]IRTree!#REF!*h_5)*[2]Cap!AB131,EXP(-[2]IRTree!#REF!*h_5)*((AC235+AC236)/2+[2]Cap!AB131))))</f>
        <v/>
      </c>
      <c r="AC235" s="17" t="str">
        <f>IF(T_5&lt;=AC$182,"",IF($A235&gt;AC$183,"",IF(T_5=AD$182,EXP(-[2]IRTree!#REF!*h_5)*[2]Cap!AC131,EXP(-[2]IRTree!#REF!*h_5)*((AD235+AD236)/2+[2]Cap!AC131))))</f>
        <v/>
      </c>
      <c r="AD235" s="17" t="str">
        <f>IF(T_5&lt;=AD$182,"",IF($A235&gt;AD$183,"",IF(T_5=AE$182,EXP(-[2]IRTree!#REF!*h_5)*[2]Cap!AD131,EXP(-[2]IRTree!#REF!*h_5)*((AE235+AE236)/2+[2]Cap!AD131))))</f>
        <v/>
      </c>
      <c r="AE235" s="17" t="str">
        <f>IF(T_5&lt;=AE$182,"",IF($A235&gt;AE$183,"",IF(T_5=AF$182,EXP(-[2]IRTree!#REF!*h_5)*[2]Cap!AE131,EXP(-[2]IRTree!#REF!*h_5)*((AF235+AF236)/2+[2]Cap!AE131))))</f>
        <v/>
      </c>
      <c r="AF235" s="17" t="str">
        <f>IF(T_5&lt;=AF$182,"",IF($A235&gt;AF$183,"",IF(T_5=AG$182,EXP(-[2]IRTree!#REF!*h_5)*[2]Cap!AF131,EXP(-[2]IRTree!#REF!*h_5)*((AG235+AG236)/2+[2]Cap!AF131))))</f>
        <v/>
      </c>
      <c r="AG235" s="17" t="str">
        <f>IF(T_5&lt;=AG$182,"",IF($A235&gt;AG$183,"",IF(T_5=AH$182,EXP(-[2]IRTree!#REF!*h_5)*[2]Cap!AG131,EXP(-[2]IRTree!#REF!*h_5)*((AH235+AH236)/2+[2]Cap!AG131))))</f>
        <v/>
      </c>
      <c r="AH235" s="17" t="str">
        <f>IF(T_5&lt;=AH$182,"",IF($A235&gt;AH$183,"",IF(T_5=AI$182,EXP(-[2]IRTree!#REF!*h_5)*[2]Cap!AH131,EXP(-[2]IRTree!#REF!*h_5)*((AI235+AI236)/2+[2]Cap!AH131))))</f>
        <v/>
      </c>
      <c r="AI235" s="17" t="str">
        <f>IF(T_5&lt;=AI$182,"",IF($A235&gt;AI$183,"",IF(T_5=AJ$182,EXP(-[2]IRTree!#REF!*h_5)*[2]Cap!AI131,EXP(-[2]IRTree!#REF!*h_5)*((AJ235+AJ236)/2+[2]Cap!AI131))))</f>
        <v/>
      </c>
      <c r="AJ235" s="17" t="str">
        <f>IF(T_5&lt;=AJ$182,"",IF($A235&gt;AJ$183,"",IF(T_5=AK$182,EXP(-[2]IRTree!#REF!*h_5)*[2]Cap!AJ131,EXP(-[2]IRTree!#REF!*h_5)*((AK235+AK236)/2+[2]Cap!AJ131))))</f>
        <v/>
      </c>
      <c r="AK235" s="17" t="str">
        <f>IF(T_5&lt;=AK$182,"",IF($A235&gt;AK$183,"",IF(T_5=AL$182,EXP(-[2]IRTree!#REF!*h_5)*[2]Cap!AK131,EXP(-[2]IRTree!#REF!*h_5)*((AL235+AL236)/2+[2]Cap!AK131))))</f>
        <v/>
      </c>
      <c r="AL235" s="17" t="str">
        <f>IF(T_5&lt;=AL$182,"",IF($A235&gt;AL$183,"",IF(T_5=AM$182,EXP(-[2]IRTree!#REF!*h_5)*[2]Cap!AL131,EXP(-[2]IRTree!#REF!*h_5)*((AM235+AM236)/2+[2]Cap!AL131))))</f>
        <v/>
      </c>
      <c r="AM235" s="17" t="str">
        <f>IF(T_5&lt;=AM$182,"",IF($A235&gt;AM$183,"",IF(T_5=AN$182,EXP(-[2]IRTree!#REF!*h_5)*[2]Cap!AM131,EXP(-[2]IRTree!#REF!*h_5)*((AN235+AN236)/2+[2]Cap!AM131))))</f>
        <v/>
      </c>
      <c r="AN235" s="17" t="str">
        <f>IF(T_5&lt;=AN$182,"",IF($A235&gt;AN$183,"",IF(T_5=AO$182,EXP(-[2]IRTree!#REF!*h_5)*[2]Cap!AN131,EXP(-[2]IRTree!#REF!*h_5)*((AO235+AO236)/2+[2]Cap!AN131))))</f>
        <v/>
      </c>
      <c r="AO235" s="17" t="str">
        <f>IF(T_5&lt;=AO$182,"",IF($A235&gt;AO$183,"",IF(T_5=AP$182,EXP(-[2]IRTree!#REF!*h_5)*[2]Cap!AO131,EXP(-[2]IRTree!#REF!*h_5)*((AP235+AP236)/2+[2]Cap!AO131))))</f>
        <v/>
      </c>
      <c r="AP235" s="17" t="str">
        <f>IF(T_5&lt;=AP$182,"",IF($A235&gt;AP$183,"",IF(T_5=[2]Cap!AQ$11,EXP(-[2]IRTree!#REF!*h_5)*[2]Cap!AP131,EXP(-[2]IRTree!#REF!*h_5)*(([2]Cap!AQ64+[2]Cap!AQ65)/2+[2]Cap!AP131))))</f>
        <v/>
      </c>
    </row>
    <row r="236" spans="1:42" x14ac:dyDescent="0.2">
      <c r="A236" s="23">
        <f t="shared" si="100"/>
        <v>52</v>
      </c>
      <c r="B236" s="17" t="str">
        <f>IF(T_5&lt;=B$182,"",IF($A236&gt;B$183,"",IF(T_5=C$182,EXP(-[2]IRTree!#REF!*h_5)*[2]Cap!B132,EXP(-[2]IRTree!#REF!*h_5)*((C236+C237)/2+[2]Cap!B132))))</f>
        <v/>
      </c>
      <c r="C236" s="17" t="str">
        <f>IF(T_5&lt;=C$182,"",IF($A236&gt;C$183,"",IF(T_5=D$182,EXP(-[2]IRTree!#REF!*h_5)*[2]Cap!C132,EXP(-[2]IRTree!#REF!*h_5)*((D236+D237)/2+[2]Cap!C132))))</f>
        <v/>
      </c>
      <c r="D236" s="17" t="str">
        <f>IF(T_5&lt;=D$182,"",IF($A236&gt;D$183,"",IF(T_5=E$182,EXP(-[2]IRTree!#REF!*h_5)*[2]Cap!D132,EXP(-[2]IRTree!#REF!*h_5)*((E236+E237)/2+[2]Cap!D132))))</f>
        <v/>
      </c>
      <c r="E236" s="17" t="str">
        <f>IF(T_5&lt;=E$182,"",IF($A236&gt;E$183,"",IF(T_5=F$182,EXP(-[2]IRTree!#REF!*h_5)*[2]Cap!E132,EXP(-[2]IRTree!#REF!*h_5)*((F236+F237)/2+[2]Cap!E132))))</f>
        <v/>
      </c>
      <c r="F236" s="17" t="str">
        <f>IF(T_5&lt;=F$182,"",IF($A236&gt;F$183,"",IF(T_5=G$182,EXP(-[2]IRTree!#REF!*h_5)*[2]Cap!F132,EXP(-[2]IRTree!#REF!*h_5)*((G236+G237)/2+[2]Cap!F132))))</f>
        <v/>
      </c>
      <c r="G236" s="17" t="str">
        <f>IF(T_5&lt;=G$182,"",IF($A236&gt;G$183,"",IF(T_5=H$182,EXP(-[2]IRTree!#REF!*h_5)*[2]Cap!G132,EXP(-[2]IRTree!#REF!*h_5)*((H236+H237)/2+[2]Cap!G132))))</f>
        <v/>
      </c>
      <c r="H236" s="17" t="str">
        <f>IF(T_5&lt;=H$182,"",IF($A236&gt;H$183,"",IF(T_5=I$182,EXP(-[2]IRTree!#REF!*h_5)*[2]Cap!H132,EXP(-[2]IRTree!#REF!*h_5)*((I236+I237)/2+[2]Cap!H132))))</f>
        <v/>
      </c>
      <c r="I236" s="17" t="str">
        <f>IF(T_5&lt;=I$182,"",IF($A236&gt;I$183,"",IF(T_5=J$182,EXP(-[2]IRTree!#REF!*h_5)*[2]Cap!I132,EXP(-[2]IRTree!#REF!*h_5)*((J236+J237)/2+[2]Cap!I132))))</f>
        <v/>
      </c>
      <c r="J236" s="17" t="str">
        <f>IF(T_5&lt;=J$182,"",IF($A236&gt;J$183,"",IF(T_5=K$182,EXP(-[2]IRTree!#REF!*h_5)*[2]Cap!J132,EXP(-[2]IRTree!#REF!*h_5)*((K236+K237)/2+[2]Cap!J132))))</f>
        <v/>
      </c>
      <c r="K236" s="17" t="str">
        <f>IF(T_5&lt;=K$182,"",IF($A236&gt;K$183,"",IF(T_5=L$182,EXP(-[2]IRTree!#REF!*h_5)*[2]Cap!K132,EXP(-[2]IRTree!#REF!*h_5)*((L236+L237)/2+[2]Cap!K132))))</f>
        <v/>
      </c>
      <c r="L236" s="17" t="str">
        <f>IF(T_5&lt;=L$182,"",IF($A236&gt;L$183,"",IF(T_5=M$182,EXP(-[2]IRTree!#REF!*h_5)*[2]Cap!L132,EXP(-[2]IRTree!#REF!*h_5)*((M236+M237)/2+[2]Cap!L132))))</f>
        <v/>
      </c>
      <c r="M236" s="17" t="str">
        <f>IF(T_5&lt;=M$182,"",IF($A236&gt;M$183,"",IF(T_5=N$182,EXP(-[2]IRTree!#REF!*h_5)*[2]Cap!M132,EXP(-[2]IRTree!#REF!*h_5)*((N236+N237)/2+[2]Cap!M132))))</f>
        <v/>
      </c>
      <c r="N236" s="17" t="str">
        <f>IF(T_5&lt;=N$182,"",IF($A236&gt;N$183,"",IF(T_5=O$182,EXP(-[2]IRTree!#REF!*h_5)*[2]Cap!N132,EXP(-[2]IRTree!#REF!*h_5)*((O236+O237)/2+[2]Cap!N132))))</f>
        <v/>
      </c>
      <c r="O236" s="17" t="str">
        <f>IF(T_5&lt;=O$182,"",IF($A236&gt;O$183,"",IF(T_5=P$182,EXP(-[2]IRTree!#REF!*h_5)*[2]Cap!O132,EXP(-[2]IRTree!#REF!*h_5)*((P236+P237)/2+[2]Cap!O132))))</f>
        <v/>
      </c>
      <c r="P236" s="17" t="str">
        <f>IF(T_5&lt;=P$182,"",IF($A236&gt;P$183,"",IF(T_5=Q$182,EXP(-[2]IRTree!#REF!*h_5)*[2]Cap!P132,EXP(-[2]IRTree!#REF!*h_5)*((Q236+Q237)/2+[2]Cap!P132))))</f>
        <v/>
      </c>
      <c r="Q236" s="17" t="str">
        <f>IF(T_5&lt;=Q$182,"",IF($A236&gt;Q$183,"",IF(T_5=R$182,EXP(-[2]IRTree!#REF!*h_5)*[2]Cap!Q132,EXP(-[2]IRTree!#REF!*h_5)*((R236+R237)/2+[2]Cap!Q132))))</f>
        <v/>
      </c>
      <c r="R236" s="17" t="str">
        <f>IF(T_5&lt;=R$182,"",IF($A236&gt;R$183,"",IF(T_5=S$182,EXP(-[2]IRTree!#REF!*h_5)*[2]Cap!R132,EXP(-[2]IRTree!#REF!*h_5)*((S236+S237)/2+[2]Cap!R132))))</f>
        <v/>
      </c>
      <c r="S236" s="17" t="str">
        <f>IF(T_5&lt;=S$182,"",IF($A236&gt;S$183,"",IF(T_5=T$182,EXP(-[2]IRTree!#REF!*h_5)*[2]Cap!S132,EXP(-[2]IRTree!#REF!*h_5)*((T236+T237)/2+[2]Cap!S132))))</f>
        <v/>
      </c>
      <c r="T236" s="17" t="str">
        <f>IF(T_5&lt;=T$182,"",IF($A236&gt;T$183,"",IF(T_5=U$182,EXP(-[2]IRTree!#REF!*h_5)*[2]Cap!T132,EXP(-[2]IRTree!#REF!*h_5)*((U236+U237)/2+[2]Cap!T132))))</f>
        <v/>
      </c>
      <c r="U236" s="17" t="str">
        <f>IF(T_5&lt;=U$182,"",IF($A236&gt;U$183,"",IF(T_5=V$182,EXP(-[2]IRTree!#REF!*h_5)*[2]Cap!U132,EXP(-[2]IRTree!#REF!*h_5)*((V236+V237)/2+[2]Cap!U132))))</f>
        <v/>
      </c>
      <c r="V236" s="17" t="str">
        <f>IF(T_5&lt;=V$182,"",IF($A236&gt;V$183,"",IF(T_5=W$182,EXP(-[2]IRTree!#REF!*h_5)*[2]Cap!V132,EXP(-[2]IRTree!#REF!*h_5)*((W236+W237)/2+[2]Cap!V132))))</f>
        <v/>
      </c>
      <c r="W236" s="17" t="str">
        <f>IF(T_5&lt;=W$182,"",IF($A236&gt;W$183,"",IF(T_5=X$182,EXP(-[2]IRTree!#REF!*h_5)*[2]Cap!W132,EXP(-[2]IRTree!#REF!*h_5)*((X236+X237)/2+[2]Cap!W132))))</f>
        <v/>
      </c>
      <c r="X236" s="17" t="str">
        <f>IF(T_5&lt;=X$182,"",IF($A236&gt;X$183,"",IF(T_5=Y$182,EXP(-[2]IRTree!#REF!*h_5)*[2]Cap!X132,EXP(-[2]IRTree!#REF!*h_5)*((Y236+Y237)/2+[2]Cap!X132))))</f>
        <v/>
      </c>
      <c r="Y236" s="17" t="str">
        <f>IF(T_5&lt;=Y$182,"",IF($A236&gt;Y$183,"",IF(T_5=Z$182,EXP(-[2]IRTree!#REF!*h_5)*[2]Cap!Y132,EXP(-[2]IRTree!#REF!*h_5)*((Z236+Z237)/2+[2]Cap!Y132))))</f>
        <v/>
      </c>
      <c r="Z236" s="17" t="str">
        <f>IF(T_5&lt;=Z$182,"",IF($A236&gt;Z$183,"",IF(T_5=AA$182,EXP(-[2]IRTree!#REF!*h_5)*[2]Cap!Z132,EXP(-[2]IRTree!#REF!*h_5)*((AA236+AA237)/2+[2]Cap!Z132))))</f>
        <v/>
      </c>
      <c r="AA236" s="17" t="str">
        <f>IF(T_5&lt;=AA$182,"",IF($A236&gt;AA$183,"",IF(T_5=AB$182,EXP(-[2]IRTree!#REF!*h_5)*[2]Cap!AA132,EXP(-[2]IRTree!#REF!*h_5)*((AB236+AB237)/2+[2]Cap!AA132))))</f>
        <v/>
      </c>
      <c r="AB236" s="17" t="str">
        <f>IF(T_5&lt;=AB$182,"",IF($A236&gt;AB$183,"",IF(T_5=AC$182,EXP(-[2]IRTree!#REF!*h_5)*[2]Cap!AB132,EXP(-[2]IRTree!#REF!*h_5)*((AC236+AC237)/2+[2]Cap!AB132))))</f>
        <v/>
      </c>
      <c r="AC236" s="17" t="str">
        <f>IF(T_5&lt;=AC$182,"",IF($A236&gt;AC$183,"",IF(T_5=AD$182,EXP(-[2]IRTree!#REF!*h_5)*[2]Cap!AC132,EXP(-[2]IRTree!#REF!*h_5)*((AD236+AD237)/2+[2]Cap!AC132))))</f>
        <v/>
      </c>
      <c r="AD236" s="17" t="str">
        <f>IF(T_5&lt;=AD$182,"",IF($A236&gt;AD$183,"",IF(T_5=AE$182,EXP(-[2]IRTree!#REF!*h_5)*[2]Cap!AD132,EXP(-[2]IRTree!#REF!*h_5)*((AE236+AE237)/2+[2]Cap!AD132))))</f>
        <v/>
      </c>
      <c r="AE236" s="17" t="str">
        <f>IF(T_5&lt;=AE$182,"",IF($A236&gt;AE$183,"",IF(T_5=AF$182,EXP(-[2]IRTree!#REF!*h_5)*[2]Cap!AE132,EXP(-[2]IRTree!#REF!*h_5)*((AF236+AF237)/2+[2]Cap!AE132))))</f>
        <v/>
      </c>
      <c r="AF236" s="17" t="str">
        <f>IF(T_5&lt;=AF$182,"",IF($A236&gt;AF$183,"",IF(T_5=AG$182,EXP(-[2]IRTree!#REF!*h_5)*[2]Cap!AF132,EXP(-[2]IRTree!#REF!*h_5)*((AG236+AG237)/2+[2]Cap!AF132))))</f>
        <v/>
      </c>
      <c r="AG236" s="17" t="str">
        <f>IF(T_5&lt;=AG$182,"",IF($A236&gt;AG$183,"",IF(T_5=AH$182,EXP(-[2]IRTree!#REF!*h_5)*[2]Cap!AG132,EXP(-[2]IRTree!#REF!*h_5)*((AH236+AH237)/2+[2]Cap!AG132))))</f>
        <v/>
      </c>
      <c r="AH236" s="17" t="str">
        <f>IF(T_5&lt;=AH$182,"",IF($A236&gt;AH$183,"",IF(T_5=AI$182,EXP(-[2]IRTree!#REF!*h_5)*[2]Cap!AH132,EXP(-[2]IRTree!#REF!*h_5)*((AI236+AI237)/2+[2]Cap!AH132))))</f>
        <v/>
      </c>
      <c r="AI236" s="17" t="str">
        <f>IF(T_5&lt;=AI$182,"",IF($A236&gt;AI$183,"",IF(T_5=AJ$182,EXP(-[2]IRTree!#REF!*h_5)*[2]Cap!AI132,EXP(-[2]IRTree!#REF!*h_5)*((AJ236+AJ237)/2+[2]Cap!AI132))))</f>
        <v/>
      </c>
      <c r="AJ236" s="17" t="str">
        <f>IF(T_5&lt;=AJ$182,"",IF($A236&gt;AJ$183,"",IF(T_5=AK$182,EXP(-[2]IRTree!#REF!*h_5)*[2]Cap!AJ132,EXP(-[2]IRTree!#REF!*h_5)*((AK236+AK237)/2+[2]Cap!AJ132))))</f>
        <v/>
      </c>
      <c r="AK236" s="17" t="str">
        <f>IF(T_5&lt;=AK$182,"",IF($A236&gt;AK$183,"",IF(T_5=AL$182,EXP(-[2]IRTree!#REF!*h_5)*[2]Cap!AK132,EXP(-[2]IRTree!#REF!*h_5)*((AL236+AL237)/2+[2]Cap!AK132))))</f>
        <v/>
      </c>
      <c r="AL236" s="17" t="str">
        <f>IF(T_5&lt;=AL$182,"",IF($A236&gt;AL$183,"",IF(T_5=AM$182,EXP(-[2]IRTree!#REF!*h_5)*[2]Cap!AL132,EXP(-[2]IRTree!#REF!*h_5)*((AM236+AM237)/2+[2]Cap!AL132))))</f>
        <v/>
      </c>
      <c r="AM236" s="17" t="str">
        <f>IF(T_5&lt;=AM$182,"",IF($A236&gt;AM$183,"",IF(T_5=AN$182,EXP(-[2]IRTree!#REF!*h_5)*[2]Cap!AM132,EXP(-[2]IRTree!#REF!*h_5)*((AN236+AN237)/2+[2]Cap!AM132))))</f>
        <v/>
      </c>
      <c r="AN236" s="17" t="str">
        <f>IF(T_5&lt;=AN$182,"",IF($A236&gt;AN$183,"",IF(T_5=AO$182,EXP(-[2]IRTree!#REF!*h_5)*[2]Cap!AN132,EXP(-[2]IRTree!#REF!*h_5)*((AO236+AO237)/2+[2]Cap!AN132))))</f>
        <v/>
      </c>
      <c r="AO236" s="17" t="str">
        <f>IF(T_5&lt;=AO$182,"",IF($A236&gt;AO$183,"",IF(T_5=AP$182,EXP(-[2]IRTree!#REF!*h_5)*[2]Cap!AO132,EXP(-[2]IRTree!#REF!*h_5)*((AP236+AP237)/2+[2]Cap!AO132))))</f>
        <v/>
      </c>
      <c r="AP236" s="17" t="str">
        <f>IF(T_5&lt;=AP$182,"",IF($A236&gt;AP$183,"",IF(T_5=[2]Cap!AQ$11,EXP(-[2]IRTree!#REF!*h_5)*[2]Cap!AP132,EXP(-[2]IRTree!#REF!*h_5)*(([2]Cap!AQ65+[2]Cap!AQ66)/2+[2]Cap!AP132))))</f>
        <v/>
      </c>
    </row>
    <row r="237" spans="1:42" x14ac:dyDescent="0.2">
      <c r="A237" s="23">
        <f t="shared" si="100"/>
        <v>53</v>
      </c>
      <c r="B237" s="17" t="str">
        <f>IF(T_5&lt;=B$182,"",IF($A237&gt;B$183,"",IF(T_5=C$182,EXP(-[2]IRTree!#REF!*h_5)*[2]Cap!B133,EXP(-[2]IRTree!#REF!*h_5)*((C237+C238)/2+[2]Cap!B133))))</f>
        <v/>
      </c>
      <c r="C237" s="17" t="str">
        <f>IF(T_5&lt;=C$182,"",IF($A237&gt;C$183,"",IF(T_5=D$182,EXP(-[2]IRTree!#REF!*h_5)*[2]Cap!C133,EXP(-[2]IRTree!#REF!*h_5)*((D237+D238)/2+[2]Cap!C133))))</f>
        <v/>
      </c>
      <c r="D237" s="17" t="str">
        <f>IF(T_5&lt;=D$182,"",IF($A237&gt;D$183,"",IF(T_5=E$182,EXP(-[2]IRTree!#REF!*h_5)*[2]Cap!D133,EXP(-[2]IRTree!#REF!*h_5)*((E237+E238)/2+[2]Cap!D133))))</f>
        <v/>
      </c>
      <c r="E237" s="17" t="str">
        <f>IF(T_5&lt;=E$182,"",IF($A237&gt;E$183,"",IF(T_5=F$182,EXP(-[2]IRTree!#REF!*h_5)*[2]Cap!E133,EXP(-[2]IRTree!#REF!*h_5)*((F237+F238)/2+[2]Cap!E133))))</f>
        <v/>
      </c>
      <c r="F237" s="17" t="str">
        <f>IF(T_5&lt;=F$182,"",IF($A237&gt;F$183,"",IF(T_5=G$182,EXP(-[2]IRTree!#REF!*h_5)*[2]Cap!F133,EXP(-[2]IRTree!#REF!*h_5)*((G237+G238)/2+[2]Cap!F133))))</f>
        <v/>
      </c>
      <c r="G237" s="17" t="str">
        <f>IF(T_5&lt;=G$182,"",IF($A237&gt;G$183,"",IF(T_5=H$182,EXP(-[2]IRTree!#REF!*h_5)*[2]Cap!G133,EXP(-[2]IRTree!#REF!*h_5)*((H237+H238)/2+[2]Cap!G133))))</f>
        <v/>
      </c>
      <c r="H237" s="17" t="str">
        <f>IF(T_5&lt;=H$182,"",IF($A237&gt;H$183,"",IF(T_5=I$182,EXP(-[2]IRTree!#REF!*h_5)*[2]Cap!H133,EXP(-[2]IRTree!#REF!*h_5)*((I237+I238)/2+[2]Cap!H133))))</f>
        <v/>
      </c>
      <c r="I237" s="17" t="str">
        <f>IF(T_5&lt;=I$182,"",IF($A237&gt;I$183,"",IF(T_5=J$182,EXP(-[2]IRTree!#REF!*h_5)*[2]Cap!I133,EXP(-[2]IRTree!#REF!*h_5)*((J237+J238)/2+[2]Cap!I133))))</f>
        <v/>
      </c>
      <c r="J237" s="17" t="str">
        <f>IF(T_5&lt;=J$182,"",IF($A237&gt;J$183,"",IF(T_5=K$182,EXP(-[2]IRTree!#REF!*h_5)*[2]Cap!J133,EXP(-[2]IRTree!#REF!*h_5)*((K237+K238)/2+[2]Cap!J133))))</f>
        <v/>
      </c>
      <c r="K237" s="17" t="str">
        <f>IF(T_5&lt;=K$182,"",IF($A237&gt;K$183,"",IF(T_5=L$182,EXP(-[2]IRTree!#REF!*h_5)*[2]Cap!K133,EXP(-[2]IRTree!#REF!*h_5)*((L237+L238)/2+[2]Cap!K133))))</f>
        <v/>
      </c>
      <c r="L237" s="17" t="str">
        <f>IF(T_5&lt;=L$182,"",IF($A237&gt;L$183,"",IF(T_5=M$182,EXP(-[2]IRTree!#REF!*h_5)*[2]Cap!L133,EXP(-[2]IRTree!#REF!*h_5)*((M237+M238)/2+[2]Cap!L133))))</f>
        <v/>
      </c>
      <c r="M237" s="17" t="str">
        <f>IF(T_5&lt;=M$182,"",IF($A237&gt;M$183,"",IF(T_5=N$182,EXP(-[2]IRTree!#REF!*h_5)*[2]Cap!M133,EXP(-[2]IRTree!#REF!*h_5)*((N237+N238)/2+[2]Cap!M133))))</f>
        <v/>
      </c>
      <c r="N237" s="17" t="str">
        <f>IF(T_5&lt;=N$182,"",IF($A237&gt;N$183,"",IF(T_5=O$182,EXP(-[2]IRTree!#REF!*h_5)*[2]Cap!N133,EXP(-[2]IRTree!#REF!*h_5)*((O237+O238)/2+[2]Cap!N133))))</f>
        <v/>
      </c>
      <c r="O237" s="17" t="str">
        <f>IF(T_5&lt;=O$182,"",IF($A237&gt;O$183,"",IF(T_5=P$182,EXP(-[2]IRTree!#REF!*h_5)*[2]Cap!O133,EXP(-[2]IRTree!#REF!*h_5)*((P237+P238)/2+[2]Cap!O133))))</f>
        <v/>
      </c>
      <c r="P237" s="17" t="str">
        <f>IF(T_5&lt;=P$182,"",IF($A237&gt;P$183,"",IF(T_5=Q$182,EXP(-[2]IRTree!#REF!*h_5)*[2]Cap!P133,EXP(-[2]IRTree!#REF!*h_5)*((Q237+Q238)/2+[2]Cap!P133))))</f>
        <v/>
      </c>
      <c r="Q237" s="17" t="str">
        <f>IF(T_5&lt;=Q$182,"",IF($A237&gt;Q$183,"",IF(T_5=R$182,EXP(-[2]IRTree!#REF!*h_5)*[2]Cap!Q133,EXP(-[2]IRTree!#REF!*h_5)*((R237+R238)/2+[2]Cap!Q133))))</f>
        <v/>
      </c>
      <c r="R237" s="17" t="str">
        <f>IF(T_5&lt;=R$182,"",IF($A237&gt;R$183,"",IF(T_5=S$182,EXP(-[2]IRTree!#REF!*h_5)*[2]Cap!R133,EXP(-[2]IRTree!#REF!*h_5)*((S237+S238)/2+[2]Cap!R133))))</f>
        <v/>
      </c>
      <c r="S237" s="17" t="str">
        <f>IF(T_5&lt;=S$182,"",IF($A237&gt;S$183,"",IF(T_5=T$182,EXP(-[2]IRTree!#REF!*h_5)*[2]Cap!S133,EXP(-[2]IRTree!#REF!*h_5)*((T237+T238)/2+[2]Cap!S133))))</f>
        <v/>
      </c>
      <c r="T237" s="17" t="str">
        <f>IF(T_5&lt;=T$182,"",IF($A237&gt;T$183,"",IF(T_5=U$182,EXP(-[2]IRTree!#REF!*h_5)*[2]Cap!T133,EXP(-[2]IRTree!#REF!*h_5)*((U237+U238)/2+[2]Cap!T133))))</f>
        <v/>
      </c>
      <c r="U237" s="17" t="str">
        <f>IF(T_5&lt;=U$182,"",IF($A237&gt;U$183,"",IF(T_5=V$182,EXP(-[2]IRTree!#REF!*h_5)*[2]Cap!U133,EXP(-[2]IRTree!#REF!*h_5)*((V237+V238)/2+[2]Cap!U133))))</f>
        <v/>
      </c>
      <c r="V237" s="17" t="str">
        <f>IF(T_5&lt;=V$182,"",IF($A237&gt;V$183,"",IF(T_5=W$182,EXP(-[2]IRTree!#REF!*h_5)*[2]Cap!V133,EXP(-[2]IRTree!#REF!*h_5)*((W237+W238)/2+[2]Cap!V133))))</f>
        <v/>
      </c>
      <c r="W237" s="17" t="str">
        <f>IF(T_5&lt;=W$182,"",IF($A237&gt;W$183,"",IF(T_5=X$182,EXP(-[2]IRTree!#REF!*h_5)*[2]Cap!W133,EXP(-[2]IRTree!#REF!*h_5)*((X237+X238)/2+[2]Cap!W133))))</f>
        <v/>
      </c>
      <c r="X237" s="17" t="str">
        <f>IF(T_5&lt;=X$182,"",IF($A237&gt;X$183,"",IF(T_5=Y$182,EXP(-[2]IRTree!#REF!*h_5)*[2]Cap!X133,EXP(-[2]IRTree!#REF!*h_5)*((Y237+Y238)/2+[2]Cap!X133))))</f>
        <v/>
      </c>
      <c r="Y237" s="17" t="str">
        <f>IF(T_5&lt;=Y$182,"",IF($A237&gt;Y$183,"",IF(T_5=Z$182,EXP(-[2]IRTree!#REF!*h_5)*[2]Cap!Y133,EXP(-[2]IRTree!#REF!*h_5)*((Z237+Z238)/2+[2]Cap!Y133))))</f>
        <v/>
      </c>
      <c r="Z237" s="17" t="str">
        <f>IF(T_5&lt;=Z$182,"",IF($A237&gt;Z$183,"",IF(T_5=AA$182,EXP(-[2]IRTree!#REF!*h_5)*[2]Cap!Z133,EXP(-[2]IRTree!#REF!*h_5)*((AA237+AA238)/2+[2]Cap!Z133))))</f>
        <v/>
      </c>
      <c r="AA237" s="17" t="str">
        <f>IF(T_5&lt;=AA$182,"",IF($A237&gt;AA$183,"",IF(T_5=AB$182,EXP(-[2]IRTree!#REF!*h_5)*[2]Cap!AA133,EXP(-[2]IRTree!#REF!*h_5)*((AB237+AB238)/2+[2]Cap!AA133))))</f>
        <v/>
      </c>
      <c r="AB237" s="17" t="str">
        <f>IF(T_5&lt;=AB$182,"",IF($A237&gt;AB$183,"",IF(T_5=AC$182,EXP(-[2]IRTree!#REF!*h_5)*[2]Cap!AB133,EXP(-[2]IRTree!#REF!*h_5)*((AC237+AC238)/2+[2]Cap!AB133))))</f>
        <v/>
      </c>
      <c r="AC237" s="17" t="str">
        <f>IF(T_5&lt;=AC$182,"",IF($A237&gt;AC$183,"",IF(T_5=AD$182,EXP(-[2]IRTree!#REF!*h_5)*[2]Cap!AC133,EXP(-[2]IRTree!#REF!*h_5)*((AD237+AD238)/2+[2]Cap!AC133))))</f>
        <v/>
      </c>
      <c r="AD237" s="17" t="str">
        <f>IF(T_5&lt;=AD$182,"",IF($A237&gt;AD$183,"",IF(T_5=AE$182,EXP(-[2]IRTree!#REF!*h_5)*[2]Cap!AD133,EXP(-[2]IRTree!#REF!*h_5)*((AE237+AE238)/2+[2]Cap!AD133))))</f>
        <v/>
      </c>
      <c r="AE237" s="17" t="str">
        <f>IF(T_5&lt;=AE$182,"",IF($A237&gt;AE$183,"",IF(T_5=AF$182,EXP(-[2]IRTree!#REF!*h_5)*[2]Cap!AE133,EXP(-[2]IRTree!#REF!*h_5)*((AF237+AF238)/2+[2]Cap!AE133))))</f>
        <v/>
      </c>
      <c r="AF237" s="17" t="str">
        <f>IF(T_5&lt;=AF$182,"",IF($A237&gt;AF$183,"",IF(T_5=AG$182,EXP(-[2]IRTree!#REF!*h_5)*[2]Cap!AF133,EXP(-[2]IRTree!#REF!*h_5)*((AG237+AG238)/2+[2]Cap!AF133))))</f>
        <v/>
      </c>
      <c r="AG237" s="17" t="str">
        <f>IF(T_5&lt;=AG$182,"",IF($A237&gt;AG$183,"",IF(T_5=AH$182,EXP(-[2]IRTree!#REF!*h_5)*[2]Cap!AG133,EXP(-[2]IRTree!#REF!*h_5)*((AH237+AH238)/2+[2]Cap!AG133))))</f>
        <v/>
      </c>
      <c r="AH237" s="17" t="str">
        <f>IF(T_5&lt;=AH$182,"",IF($A237&gt;AH$183,"",IF(T_5=AI$182,EXP(-[2]IRTree!#REF!*h_5)*[2]Cap!AH133,EXP(-[2]IRTree!#REF!*h_5)*((AI237+AI238)/2+[2]Cap!AH133))))</f>
        <v/>
      </c>
      <c r="AI237" s="17" t="str">
        <f>IF(T_5&lt;=AI$182,"",IF($A237&gt;AI$183,"",IF(T_5=AJ$182,EXP(-[2]IRTree!#REF!*h_5)*[2]Cap!AI133,EXP(-[2]IRTree!#REF!*h_5)*((AJ237+AJ238)/2+[2]Cap!AI133))))</f>
        <v/>
      </c>
      <c r="AJ237" s="17" t="str">
        <f>IF(T_5&lt;=AJ$182,"",IF($A237&gt;AJ$183,"",IF(T_5=AK$182,EXP(-[2]IRTree!#REF!*h_5)*[2]Cap!AJ133,EXP(-[2]IRTree!#REF!*h_5)*((AK237+AK238)/2+[2]Cap!AJ133))))</f>
        <v/>
      </c>
      <c r="AK237" s="17" t="str">
        <f>IF(T_5&lt;=AK$182,"",IF($A237&gt;AK$183,"",IF(T_5=AL$182,EXP(-[2]IRTree!#REF!*h_5)*[2]Cap!AK133,EXP(-[2]IRTree!#REF!*h_5)*((AL237+AL238)/2+[2]Cap!AK133))))</f>
        <v/>
      </c>
      <c r="AL237" s="17" t="str">
        <f>IF(T_5&lt;=AL$182,"",IF($A237&gt;AL$183,"",IF(T_5=AM$182,EXP(-[2]IRTree!#REF!*h_5)*[2]Cap!AL133,EXP(-[2]IRTree!#REF!*h_5)*((AM237+AM238)/2+[2]Cap!AL133))))</f>
        <v/>
      </c>
      <c r="AM237" s="17" t="str">
        <f>IF(T_5&lt;=AM$182,"",IF($A237&gt;AM$183,"",IF(T_5=AN$182,EXP(-[2]IRTree!#REF!*h_5)*[2]Cap!AM133,EXP(-[2]IRTree!#REF!*h_5)*((AN237+AN238)/2+[2]Cap!AM133))))</f>
        <v/>
      </c>
      <c r="AN237" s="17" t="str">
        <f>IF(T_5&lt;=AN$182,"",IF($A237&gt;AN$183,"",IF(T_5=AO$182,EXP(-[2]IRTree!#REF!*h_5)*[2]Cap!AN133,EXP(-[2]IRTree!#REF!*h_5)*((AO237+AO238)/2+[2]Cap!AN133))))</f>
        <v/>
      </c>
      <c r="AO237" s="17" t="str">
        <f>IF(T_5&lt;=AO$182,"",IF($A237&gt;AO$183,"",IF(T_5=AP$182,EXP(-[2]IRTree!#REF!*h_5)*[2]Cap!AO133,EXP(-[2]IRTree!#REF!*h_5)*((AP237+AP238)/2+[2]Cap!AO133))))</f>
        <v/>
      </c>
      <c r="AP237" s="17" t="str">
        <f>IF(T_5&lt;=AP$182,"",IF($A237&gt;AP$183,"",IF(T_5=[2]Cap!AQ$11,EXP(-[2]IRTree!#REF!*h_5)*[2]Cap!AP133,EXP(-[2]IRTree!#REF!*h_5)*(([2]Cap!AQ66+[2]Cap!AQ67)/2+[2]Cap!AP133))))</f>
        <v/>
      </c>
    </row>
    <row r="238" spans="1:42" x14ac:dyDescent="0.2">
      <c r="A238" s="23">
        <f t="shared" si="100"/>
        <v>54</v>
      </c>
      <c r="B238" s="17" t="str">
        <f>IF(T_5&lt;=B$182,"",IF($A238&gt;B$183,"",IF(T_5=C$182,EXP(-[2]IRTree!#REF!*h_5)*[2]Cap!B134,EXP(-[2]IRTree!#REF!*h_5)*((C238+C239)/2+[2]Cap!B134))))</f>
        <v/>
      </c>
      <c r="C238" s="17" t="str">
        <f>IF(T_5&lt;=C$182,"",IF($A238&gt;C$183,"",IF(T_5=D$182,EXP(-[2]IRTree!#REF!*h_5)*[2]Cap!C134,EXP(-[2]IRTree!#REF!*h_5)*((D238+D239)/2+[2]Cap!C134))))</f>
        <v/>
      </c>
      <c r="D238" s="17" t="str">
        <f>IF(T_5&lt;=D$182,"",IF($A238&gt;D$183,"",IF(T_5=E$182,EXP(-[2]IRTree!#REF!*h_5)*[2]Cap!D134,EXP(-[2]IRTree!#REF!*h_5)*((E238+E239)/2+[2]Cap!D134))))</f>
        <v/>
      </c>
      <c r="E238" s="17" t="str">
        <f>IF(T_5&lt;=E$182,"",IF($A238&gt;E$183,"",IF(T_5=F$182,EXP(-[2]IRTree!#REF!*h_5)*[2]Cap!E134,EXP(-[2]IRTree!#REF!*h_5)*((F238+F239)/2+[2]Cap!E134))))</f>
        <v/>
      </c>
      <c r="F238" s="17" t="str">
        <f>IF(T_5&lt;=F$182,"",IF($A238&gt;F$183,"",IF(T_5=G$182,EXP(-[2]IRTree!#REF!*h_5)*[2]Cap!F134,EXP(-[2]IRTree!#REF!*h_5)*((G238+G239)/2+[2]Cap!F134))))</f>
        <v/>
      </c>
      <c r="G238" s="17" t="str">
        <f>IF(T_5&lt;=G$182,"",IF($A238&gt;G$183,"",IF(T_5=H$182,EXP(-[2]IRTree!#REF!*h_5)*[2]Cap!G134,EXP(-[2]IRTree!#REF!*h_5)*((H238+H239)/2+[2]Cap!G134))))</f>
        <v/>
      </c>
      <c r="H238" s="17" t="str">
        <f>IF(T_5&lt;=H$182,"",IF($A238&gt;H$183,"",IF(T_5=I$182,EXP(-[2]IRTree!#REF!*h_5)*[2]Cap!H134,EXP(-[2]IRTree!#REF!*h_5)*((I238+I239)/2+[2]Cap!H134))))</f>
        <v/>
      </c>
      <c r="I238" s="17" t="str">
        <f>IF(T_5&lt;=I$182,"",IF($A238&gt;I$183,"",IF(T_5=J$182,EXP(-[2]IRTree!#REF!*h_5)*[2]Cap!I134,EXP(-[2]IRTree!#REF!*h_5)*((J238+J239)/2+[2]Cap!I134))))</f>
        <v/>
      </c>
      <c r="J238" s="17" t="str">
        <f>IF(T_5&lt;=J$182,"",IF($A238&gt;J$183,"",IF(T_5=K$182,EXP(-[2]IRTree!#REF!*h_5)*[2]Cap!J134,EXP(-[2]IRTree!#REF!*h_5)*((K238+K239)/2+[2]Cap!J134))))</f>
        <v/>
      </c>
      <c r="K238" s="17" t="str">
        <f>IF(T_5&lt;=K$182,"",IF($A238&gt;K$183,"",IF(T_5=L$182,EXP(-[2]IRTree!#REF!*h_5)*[2]Cap!K134,EXP(-[2]IRTree!#REF!*h_5)*((L238+L239)/2+[2]Cap!K134))))</f>
        <v/>
      </c>
      <c r="L238" s="17" t="str">
        <f>IF(T_5&lt;=L$182,"",IF($A238&gt;L$183,"",IF(T_5=M$182,EXP(-[2]IRTree!#REF!*h_5)*[2]Cap!L134,EXP(-[2]IRTree!#REF!*h_5)*((M238+M239)/2+[2]Cap!L134))))</f>
        <v/>
      </c>
      <c r="M238" s="17" t="str">
        <f>IF(T_5&lt;=M$182,"",IF($A238&gt;M$183,"",IF(T_5=N$182,EXP(-[2]IRTree!#REF!*h_5)*[2]Cap!M134,EXP(-[2]IRTree!#REF!*h_5)*((N238+N239)/2+[2]Cap!M134))))</f>
        <v/>
      </c>
      <c r="N238" s="17" t="str">
        <f>IF(T_5&lt;=N$182,"",IF($A238&gt;N$183,"",IF(T_5=O$182,EXP(-[2]IRTree!#REF!*h_5)*[2]Cap!N134,EXP(-[2]IRTree!#REF!*h_5)*((O238+O239)/2+[2]Cap!N134))))</f>
        <v/>
      </c>
      <c r="O238" s="17" t="str">
        <f>IF(T_5&lt;=O$182,"",IF($A238&gt;O$183,"",IF(T_5=P$182,EXP(-[2]IRTree!#REF!*h_5)*[2]Cap!O134,EXP(-[2]IRTree!#REF!*h_5)*((P238+P239)/2+[2]Cap!O134))))</f>
        <v/>
      </c>
      <c r="P238" s="17" t="str">
        <f>IF(T_5&lt;=P$182,"",IF($A238&gt;P$183,"",IF(T_5=Q$182,EXP(-[2]IRTree!#REF!*h_5)*[2]Cap!P134,EXP(-[2]IRTree!#REF!*h_5)*((Q238+Q239)/2+[2]Cap!P134))))</f>
        <v/>
      </c>
      <c r="Q238" s="17" t="str">
        <f>IF(T_5&lt;=Q$182,"",IF($A238&gt;Q$183,"",IF(T_5=R$182,EXP(-[2]IRTree!#REF!*h_5)*[2]Cap!Q134,EXP(-[2]IRTree!#REF!*h_5)*((R238+R239)/2+[2]Cap!Q134))))</f>
        <v/>
      </c>
      <c r="R238" s="17" t="str">
        <f>IF(T_5&lt;=R$182,"",IF($A238&gt;R$183,"",IF(T_5=S$182,EXP(-[2]IRTree!#REF!*h_5)*[2]Cap!R134,EXP(-[2]IRTree!#REF!*h_5)*((S238+S239)/2+[2]Cap!R134))))</f>
        <v/>
      </c>
      <c r="S238" s="17" t="str">
        <f>IF(T_5&lt;=S$182,"",IF($A238&gt;S$183,"",IF(T_5=T$182,EXP(-[2]IRTree!#REF!*h_5)*[2]Cap!S134,EXP(-[2]IRTree!#REF!*h_5)*((T238+T239)/2+[2]Cap!S134))))</f>
        <v/>
      </c>
      <c r="T238" s="17" t="str">
        <f>IF(T_5&lt;=T$182,"",IF($A238&gt;T$183,"",IF(T_5=U$182,EXP(-[2]IRTree!#REF!*h_5)*[2]Cap!T134,EXP(-[2]IRTree!#REF!*h_5)*((U238+U239)/2+[2]Cap!T134))))</f>
        <v/>
      </c>
      <c r="U238" s="17" t="str">
        <f>IF(T_5&lt;=U$182,"",IF($A238&gt;U$183,"",IF(T_5=V$182,EXP(-[2]IRTree!#REF!*h_5)*[2]Cap!U134,EXP(-[2]IRTree!#REF!*h_5)*((V238+V239)/2+[2]Cap!U134))))</f>
        <v/>
      </c>
      <c r="V238" s="17" t="str">
        <f>IF(T_5&lt;=V$182,"",IF($A238&gt;V$183,"",IF(T_5=W$182,EXP(-[2]IRTree!#REF!*h_5)*[2]Cap!V134,EXP(-[2]IRTree!#REF!*h_5)*((W238+W239)/2+[2]Cap!V134))))</f>
        <v/>
      </c>
      <c r="W238" s="17" t="str">
        <f>IF(T_5&lt;=W$182,"",IF($A238&gt;W$183,"",IF(T_5=X$182,EXP(-[2]IRTree!#REF!*h_5)*[2]Cap!W134,EXP(-[2]IRTree!#REF!*h_5)*((X238+X239)/2+[2]Cap!W134))))</f>
        <v/>
      </c>
      <c r="X238" s="17" t="str">
        <f>IF(T_5&lt;=X$182,"",IF($A238&gt;X$183,"",IF(T_5=Y$182,EXP(-[2]IRTree!#REF!*h_5)*[2]Cap!X134,EXP(-[2]IRTree!#REF!*h_5)*((Y238+Y239)/2+[2]Cap!X134))))</f>
        <v/>
      </c>
      <c r="Y238" s="17" t="str">
        <f>IF(T_5&lt;=Y$182,"",IF($A238&gt;Y$183,"",IF(T_5=Z$182,EXP(-[2]IRTree!#REF!*h_5)*[2]Cap!Y134,EXP(-[2]IRTree!#REF!*h_5)*((Z238+Z239)/2+[2]Cap!Y134))))</f>
        <v/>
      </c>
      <c r="Z238" s="17" t="str">
        <f>IF(T_5&lt;=Z$182,"",IF($A238&gt;Z$183,"",IF(T_5=AA$182,EXP(-[2]IRTree!#REF!*h_5)*[2]Cap!Z134,EXP(-[2]IRTree!#REF!*h_5)*((AA238+AA239)/2+[2]Cap!Z134))))</f>
        <v/>
      </c>
      <c r="AA238" s="17" t="str">
        <f>IF(T_5&lt;=AA$182,"",IF($A238&gt;AA$183,"",IF(T_5=AB$182,EXP(-[2]IRTree!#REF!*h_5)*[2]Cap!AA134,EXP(-[2]IRTree!#REF!*h_5)*((AB238+AB239)/2+[2]Cap!AA134))))</f>
        <v/>
      </c>
      <c r="AB238" s="17" t="str">
        <f>IF(T_5&lt;=AB$182,"",IF($A238&gt;AB$183,"",IF(T_5=AC$182,EXP(-[2]IRTree!#REF!*h_5)*[2]Cap!AB134,EXP(-[2]IRTree!#REF!*h_5)*((AC238+AC239)/2+[2]Cap!AB134))))</f>
        <v/>
      </c>
      <c r="AC238" s="17" t="str">
        <f>IF(T_5&lt;=AC$182,"",IF($A238&gt;AC$183,"",IF(T_5=AD$182,EXP(-[2]IRTree!#REF!*h_5)*[2]Cap!AC134,EXP(-[2]IRTree!#REF!*h_5)*((AD238+AD239)/2+[2]Cap!AC134))))</f>
        <v/>
      </c>
      <c r="AD238" s="17" t="str">
        <f>IF(T_5&lt;=AD$182,"",IF($A238&gt;AD$183,"",IF(T_5=AE$182,EXP(-[2]IRTree!#REF!*h_5)*[2]Cap!AD134,EXP(-[2]IRTree!#REF!*h_5)*((AE238+AE239)/2+[2]Cap!AD134))))</f>
        <v/>
      </c>
      <c r="AE238" s="17" t="str">
        <f>IF(T_5&lt;=AE$182,"",IF($A238&gt;AE$183,"",IF(T_5=AF$182,EXP(-[2]IRTree!#REF!*h_5)*[2]Cap!AE134,EXP(-[2]IRTree!#REF!*h_5)*((AF238+AF239)/2+[2]Cap!AE134))))</f>
        <v/>
      </c>
      <c r="AF238" s="17" t="str">
        <f>IF(T_5&lt;=AF$182,"",IF($A238&gt;AF$183,"",IF(T_5=AG$182,EXP(-[2]IRTree!#REF!*h_5)*[2]Cap!AF134,EXP(-[2]IRTree!#REF!*h_5)*((AG238+AG239)/2+[2]Cap!AF134))))</f>
        <v/>
      </c>
      <c r="AG238" s="17" t="str">
        <f>IF(T_5&lt;=AG$182,"",IF($A238&gt;AG$183,"",IF(T_5=AH$182,EXP(-[2]IRTree!#REF!*h_5)*[2]Cap!AG134,EXP(-[2]IRTree!#REF!*h_5)*((AH238+AH239)/2+[2]Cap!AG134))))</f>
        <v/>
      </c>
      <c r="AH238" s="17" t="str">
        <f>IF(T_5&lt;=AH$182,"",IF($A238&gt;AH$183,"",IF(T_5=AI$182,EXP(-[2]IRTree!#REF!*h_5)*[2]Cap!AH134,EXP(-[2]IRTree!#REF!*h_5)*((AI238+AI239)/2+[2]Cap!AH134))))</f>
        <v/>
      </c>
      <c r="AI238" s="17" t="str">
        <f>IF(T_5&lt;=AI$182,"",IF($A238&gt;AI$183,"",IF(T_5=AJ$182,EXP(-[2]IRTree!#REF!*h_5)*[2]Cap!AI134,EXP(-[2]IRTree!#REF!*h_5)*((AJ238+AJ239)/2+[2]Cap!AI134))))</f>
        <v/>
      </c>
      <c r="AJ238" s="17" t="str">
        <f>IF(T_5&lt;=AJ$182,"",IF($A238&gt;AJ$183,"",IF(T_5=AK$182,EXP(-[2]IRTree!#REF!*h_5)*[2]Cap!AJ134,EXP(-[2]IRTree!#REF!*h_5)*((AK238+AK239)/2+[2]Cap!AJ134))))</f>
        <v/>
      </c>
      <c r="AK238" s="17" t="str">
        <f>IF(T_5&lt;=AK$182,"",IF($A238&gt;AK$183,"",IF(T_5=AL$182,EXP(-[2]IRTree!#REF!*h_5)*[2]Cap!AK134,EXP(-[2]IRTree!#REF!*h_5)*((AL238+AL239)/2+[2]Cap!AK134))))</f>
        <v/>
      </c>
      <c r="AL238" s="17" t="str">
        <f>IF(T_5&lt;=AL$182,"",IF($A238&gt;AL$183,"",IF(T_5=AM$182,EXP(-[2]IRTree!#REF!*h_5)*[2]Cap!AL134,EXP(-[2]IRTree!#REF!*h_5)*((AM238+AM239)/2+[2]Cap!AL134))))</f>
        <v/>
      </c>
      <c r="AM238" s="17" t="str">
        <f>IF(T_5&lt;=AM$182,"",IF($A238&gt;AM$183,"",IF(T_5=AN$182,EXP(-[2]IRTree!#REF!*h_5)*[2]Cap!AM134,EXP(-[2]IRTree!#REF!*h_5)*((AN238+AN239)/2+[2]Cap!AM134))))</f>
        <v/>
      </c>
      <c r="AN238" s="17" t="str">
        <f>IF(T_5&lt;=AN$182,"",IF($A238&gt;AN$183,"",IF(T_5=AO$182,EXP(-[2]IRTree!#REF!*h_5)*[2]Cap!AN134,EXP(-[2]IRTree!#REF!*h_5)*((AO238+AO239)/2+[2]Cap!AN134))))</f>
        <v/>
      </c>
      <c r="AO238" s="17" t="str">
        <f>IF(T_5&lt;=AO$182,"",IF($A238&gt;AO$183,"",IF(T_5=AP$182,EXP(-[2]IRTree!#REF!*h_5)*[2]Cap!AO134,EXP(-[2]IRTree!#REF!*h_5)*((AP238+AP239)/2+[2]Cap!AO134))))</f>
        <v/>
      </c>
      <c r="AP238" s="17" t="str">
        <f>IF(T_5&lt;=AP$182,"",IF($A238&gt;AP$183,"",IF(T_5=[2]Cap!AQ$11,EXP(-[2]IRTree!#REF!*h_5)*[2]Cap!AP134,EXP(-[2]IRTree!#REF!*h_5)*(([2]Cap!AQ67+[2]Cap!AQ68)/2+[2]Cap!AP134))))</f>
        <v/>
      </c>
    </row>
    <row r="239" spans="1:42" x14ac:dyDescent="0.2">
      <c r="A239" s="23">
        <f t="shared" si="100"/>
        <v>55</v>
      </c>
      <c r="B239" s="17" t="str">
        <f>IF(T_5&lt;=B$182,"",IF($A239&gt;B$183,"",IF(T_5=C$182,EXP(-[2]IRTree!#REF!*h_5)*[2]Cap!B135,EXP(-[2]IRTree!#REF!*h_5)*((C239+C240)/2+[2]Cap!B135))))</f>
        <v/>
      </c>
      <c r="C239" s="17" t="str">
        <f>IF(T_5&lt;=C$182,"",IF($A239&gt;C$183,"",IF(T_5=D$182,EXP(-[2]IRTree!#REF!*h_5)*[2]Cap!C135,EXP(-[2]IRTree!#REF!*h_5)*((D239+D240)/2+[2]Cap!C135))))</f>
        <v/>
      </c>
      <c r="D239" s="17" t="str">
        <f>IF(T_5&lt;=D$182,"",IF($A239&gt;D$183,"",IF(T_5=E$182,EXP(-[2]IRTree!#REF!*h_5)*[2]Cap!D135,EXP(-[2]IRTree!#REF!*h_5)*((E239+E240)/2+[2]Cap!D135))))</f>
        <v/>
      </c>
      <c r="E239" s="17" t="str">
        <f>IF(T_5&lt;=E$182,"",IF($A239&gt;E$183,"",IF(T_5=F$182,EXP(-[2]IRTree!#REF!*h_5)*[2]Cap!E135,EXP(-[2]IRTree!#REF!*h_5)*((F239+F240)/2+[2]Cap!E135))))</f>
        <v/>
      </c>
      <c r="F239" s="17" t="str">
        <f>IF(T_5&lt;=F$182,"",IF($A239&gt;F$183,"",IF(T_5=G$182,EXP(-[2]IRTree!#REF!*h_5)*[2]Cap!F135,EXP(-[2]IRTree!#REF!*h_5)*((G239+G240)/2+[2]Cap!F135))))</f>
        <v/>
      </c>
      <c r="G239" s="17" t="str">
        <f>IF(T_5&lt;=G$182,"",IF($A239&gt;G$183,"",IF(T_5=H$182,EXP(-[2]IRTree!#REF!*h_5)*[2]Cap!G135,EXP(-[2]IRTree!#REF!*h_5)*((H239+H240)/2+[2]Cap!G135))))</f>
        <v/>
      </c>
      <c r="H239" s="17" t="str">
        <f>IF(T_5&lt;=H$182,"",IF($A239&gt;H$183,"",IF(T_5=I$182,EXP(-[2]IRTree!#REF!*h_5)*[2]Cap!H135,EXP(-[2]IRTree!#REF!*h_5)*((I239+I240)/2+[2]Cap!H135))))</f>
        <v/>
      </c>
      <c r="I239" s="17" t="str">
        <f>IF(T_5&lt;=I$182,"",IF($A239&gt;I$183,"",IF(T_5=J$182,EXP(-[2]IRTree!#REF!*h_5)*[2]Cap!I135,EXP(-[2]IRTree!#REF!*h_5)*((J239+J240)/2+[2]Cap!I135))))</f>
        <v/>
      </c>
      <c r="J239" s="17" t="str">
        <f>IF(T_5&lt;=J$182,"",IF($A239&gt;J$183,"",IF(T_5=K$182,EXP(-[2]IRTree!#REF!*h_5)*[2]Cap!J135,EXP(-[2]IRTree!#REF!*h_5)*((K239+K240)/2+[2]Cap!J135))))</f>
        <v/>
      </c>
      <c r="K239" s="17" t="str">
        <f>IF(T_5&lt;=K$182,"",IF($A239&gt;K$183,"",IF(T_5=L$182,EXP(-[2]IRTree!#REF!*h_5)*[2]Cap!K135,EXP(-[2]IRTree!#REF!*h_5)*((L239+L240)/2+[2]Cap!K135))))</f>
        <v/>
      </c>
      <c r="L239" s="17" t="str">
        <f>IF(T_5&lt;=L$182,"",IF($A239&gt;L$183,"",IF(T_5=M$182,EXP(-[2]IRTree!#REF!*h_5)*[2]Cap!L135,EXP(-[2]IRTree!#REF!*h_5)*((M239+M240)/2+[2]Cap!L135))))</f>
        <v/>
      </c>
      <c r="M239" s="17" t="str">
        <f>IF(T_5&lt;=M$182,"",IF($A239&gt;M$183,"",IF(T_5=N$182,EXP(-[2]IRTree!#REF!*h_5)*[2]Cap!M135,EXP(-[2]IRTree!#REF!*h_5)*((N239+N240)/2+[2]Cap!M135))))</f>
        <v/>
      </c>
      <c r="N239" s="17" t="str">
        <f>IF(T_5&lt;=N$182,"",IF($A239&gt;N$183,"",IF(T_5=O$182,EXP(-[2]IRTree!#REF!*h_5)*[2]Cap!N135,EXP(-[2]IRTree!#REF!*h_5)*((O239+O240)/2+[2]Cap!N135))))</f>
        <v/>
      </c>
      <c r="O239" s="17" t="str">
        <f>IF(T_5&lt;=O$182,"",IF($A239&gt;O$183,"",IF(T_5=P$182,EXP(-[2]IRTree!#REF!*h_5)*[2]Cap!O135,EXP(-[2]IRTree!#REF!*h_5)*((P239+P240)/2+[2]Cap!O135))))</f>
        <v/>
      </c>
      <c r="P239" s="17" t="str">
        <f>IF(T_5&lt;=P$182,"",IF($A239&gt;P$183,"",IF(T_5=Q$182,EXP(-[2]IRTree!#REF!*h_5)*[2]Cap!P135,EXP(-[2]IRTree!#REF!*h_5)*((Q239+Q240)/2+[2]Cap!P135))))</f>
        <v/>
      </c>
      <c r="Q239" s="17" t="str">
        <f>IF(T_5&lt;=Q$182,"",IF($A239&gt;Q$183,"",IF(T_5=R$182,EXP(-[2]IRTree!#REF!*h_5)*[2]Cap!Q135,EXP(-[2]IRTree!#REF!*h_5)*((R239+R240)/2+[2]Cap!Q135))))</f>
        <v/>
      </c>
      <c r="R239" s="17" t="str">
        <f>IF(T_5&lt;=R$182,"",IF($A239&gt;R$183,"",IF(T_5=S$182,EXP(-[2]IRTree!#REF!*h_5)*[2]Cap!R135,EXP(-[2]IRTree!#REF!*h_5)*((S239+S240)/2+[2]Cap!R135))))</f>
        <v/>
      </c>
      <c r="S239" s="17" t="str">
        <f>IF(T_5&lt;=S$182,"",IF($A239&gt;S$183,"",IF(T_5=T$182,EXP(-[2]IRTree!#REF!*h_5)*[2]Cap!S135,EXP(-[2]IRTree!#REF!*h_5)*((T239+T240)/2+[2]Cap!S135))))</f>
        <v/>
      </c>
      <c r="T239" s="17" t="str">
        <f>IF(T_5&lt;=T$182,"",IF($A239&gt;T$183,"",IF(T_5=U$182,EXP(-[2]IRTree!#REF!*h_5)*[2]Cap!T135,EXP(-[2]IRTree!#REF!*h_5)*((U239+U240)/2+[2]Cap!T135))))</f>
        <v/>
      </c>
      <c r="U239" s="17" t="str">
        <f>IF(T_5&lt;=U$182,"",IF($A239&gt;U$183,"",IF(T_5=V$182,EXP(-[2]IRTree!#REF!*h_5)*[2]Cap!U135,EXP(-[2]IRTree!#REF!*h_5)*((V239+V240)/2+[2]Cap!U135))))</f>
        <v/>
      </c>
      <c r="V239" s="17" t="str">
        <f>IF(T_5&lt;=V$182,"",IF($A239&gt;V$183,"",IF(T_5=W$182,EXP(-[2]IRTree!#REF!*h_5)*[2]Cap!V135,EXP(-[2]IRTree!#REF!*h_5)*((W239+W240)/2+[2]Cap!V135))))</f>
        <v/>
      </c>
      <c r="W239" s="17" t="str">
        <f>IF(T_5&lt;=W$182,"",IF($A239&gt;W$183,"",IF(T_5=X$182,EXP(-[2]IRTree!#REF!*h_5)*[2]Cap!W135,EXP(-[2]IRTree!#REF!*h_5)*((X239+X240)/2+[2]Cap!W135))))</f>
        <v/>
      </c>
      <c r="X239" s="17" t="str">
        <f>IF(T_5&lt;=X$182,"",IF($A239&gt;X$183,"",IF(T_5=Y$182,EXP(-[2]IRTree!#REF!*h_5)*[2]Cap!X135,EXP(-[2]IRTree!#REF!*h_5)*((Y239+Y240)/2+[2]Cap!X135))))</f>
        <v/>
      </c>
      <c r="Y239" s="17" t="str">
        <f>IF(T_5&lt;=Y$182,"",IF($A239&gt;Y$183,"",IF(T_5=Z$182,EXP(-[2]IRTree!#REF!*h_5)*[2]Cap!Y135,EXP(-[2]IRTree!#REF!*h_5)*((Z239+Z240)/2+[2]Cap!Y135))))</f>
        <v/>
      </c>
      <c r="Z239" s="17" t="str">
        <f>IF(T_5&lt;=Z$182,"",IF($A239&gt;Z$183,"",IF(T_5=AA$182,EXP(-[2]IRTree!#REF!*h_5)*[2]Cap!Z135,EXP(-[2]IRTree!#REF!*h_5)*((AA239+AA240)/2+[2]Cap!Z135))))</f>
        <v/>
      </c>
      <c r="AA239" s="17" t="str">
        <f>IF(T_5&lt;=AA$182,"",IF($A239&gt;AA$183,"",IF(T_5=AB$182,EXP(-[2]IRTree!#REF!*h_5)*[2]Cap!AA135,EXP(-[2]IRTree!#REF!*h_5)*((AB239+AB240)/2+[2]Cap!AA135))))</f>
        <v/>
      </c>
      <c r="AB239" s="17" t="str">
        <f>IF(T_5&lt;=AB$182,"",IF($A239&gt;AB$183,"",IF(T_5=AC$182,EXP(-[2]IRTree!#REF!*h_5)*[2]Cap!AB135,EXP(-[2]IRTree!#REF!*h_5)*((AC239+AC240)/2+[2]Cap!AB135))))</f>
        <v/>
      </c>
      <c r="AC239" s="17" t="str">
        <f>IF(T_5&lt;=AC$182,"",IF($A239&gt;AC$183,"",IF(T_5=AD$182,EXP(-[2]IRTree!#REF!*h_5)*[2]Cap!AC135,EXP(-[2]IRTree!#REF!*h_5)*((AD239+AD240)/2+[2]Cap!AC135))))</f>
        <v/>
      </c>
      <c r="AD239" s="17" t="str">
        <f>IF(T_5&lt;=AD$182,"",IF($A239&gt;AD$183,"",IF(T_5=AE$182,EXP(-[2]IRTree!#REF!*h_5)*[2]Cap!AD135,EXP(-[2]IRTree!#REF!*h_5)*((AE239+AE240)/2+[2]Cap!AD135))))</f>
        <v/>
      </c>
      <c r="AE239" s="17" t="str">
        <f>IF(T_5&lt;=AE$182,"",IF($A239&gt;AE$183,"",IF(T_5=AF$182,EXP(-[2]IRTree!#REF!*h_5)*[2]Cap!AE135,EXP(-[2]IRTree!#REF!*h_5)*((AF239+AF240)/2+[2]Cap!AE135))))</f>
        <v/>
      </c>
      <c r="AF239" s="17" t="str">
        <f>IF(T_5&lt;=AF$182,"",IF($A239&gt;AF$183,"",IF(T_5=AG$182,EXP(-[2]IRTree!#REF!*h_5)*[2]Cap!AF135,EXP(-[2]IRTree!#REF!*h_5)*((AG239+AG240)/2+[2]Cap!AF135))))</f>
        <v/>
      </c>
      <c r="AG239" s="17" t="str">
        <f>IF(T_5&lt;=AG$182,"",IF($A239&gt;AG$183,"",IF(T_5=AH$182,EXP(-[2]IRTree!#REF!*h_5)*[2]Cap!AG135,EXP(-[2]IRTree!#REF!*h_5)*((AH239+AH240)/2+[2]Cap!AG135))))</f>
        <v/>
      </c>
      <c r="AH239" s="17" t="str">
        <f>IF(T_5&lt;=AH$182,"",IF($A239&gt;AH$183,"",IF(T_5=AI$182,EXP(-[2]IRTree!#REF!*h_5)*[2]Cap!AH135,EXP(-[2]IRTree!#REF!*h_5)*((AI239+AI240)/2+[2]Cap!AH135))))</f>
        <v/>
      </c>
      <c r="AI239" s="17" t="str">
        <f>IF(T_5&lt;=AI$182,"",IF($A239&gt;AI$183,"",IF(T_5=AJ$182,EXP(-[2]IRTree!#REF!*h_5)*[2]Cap!AI135,EXP(-[2]IRTree!#REF!*h_5)*((AJ239+AJ240)/2+[2]Cap!AI135))))</f>
        <v/>
      </c>
      <c r="AJ239" s="17" t="str">
        <f>IF(T_5&lt;=AJ$182,"",IF($A239&gt;AJ$183,"",IF(T_5=AK$182,EXP(-[2]IRTree!#REF!*h_5)*[2]Cap!AJ135,EXP(-[2]IRTree!#REF!*h_5)*((AK239+AK240)/2+[2]Cap!AJ135))))</f>
        <v/>
      </c>
      <c r="AK239" s="17" t="str">
        <f>IF(T_5&lt;=AK$182,"",IF($A239&gt;AK$183,"",IF(T_5=AL$182,EXP(-[2]IRTree!#REF!*h_5)*[2]Cap!AK135,EXP(-[2]IRTree!#REF!*h_5)*((AL239+AL240)/2+[2]Cap!AK135))))</f>
        <v/>
      </c>
      <c r="AL239" s="17" t="str">
        <f>IF(T_5&lt;=AL$182,"",IF($A239&gt;AL$183,"",IF(T_5=AM$182,EXP(-[2]IRTree!#REF!*h_5)*[2]Cap!AL135,EXP(-[2]IRTree!#REF!*h_5)*((AM239+AM240)/2+[2]Cap!AL135))))</f>
        <v/>
      </c>
      <c r="AM239" s="17" t="str">
        <f>IF(T_5&lt;=AM$182,"",IF($A239&gt;AM$183,"",IF(T_5=AN$182,EXP(-[2]IRTree!#REF!*h_5)*[2]Cap!AM135,EXP(-[2]IRTree!#REF!*h_5)*((AN239+AN240)/2+[2]Cap!AM135))))</f>
        <v/>
      </c>
      <c r="AN239" s="17" t="str">
        <f>IF(T_5&lt;=AN$182,"",IF($A239&gt;AN$183,"",IF(T_5=AO$182,EXP(-[2]IRTree!#REF!*h_5)*[2]Cap!AN135,EXP(-[2]IRTree!#REF!*h_5)*((AO239+AO240)/2+[2]Cap!AN135))))</f>
        <v/>
      </c>
      <c r="AO239" s="17" t="str">
        <f>IF(T_5&lt;=AO$182,"",IF($A239&gt;AO$183,"",IF(T_5=AP$182,EXP(-[2]IRTree!#REF!*h_5)*[2]Cap!AO135,EXP(-[2]IRTree!#REF!*h_5)*((AP239+AP240)/2+[2]Cap!AO135))))</f>
        <v/>
      </c>
      <c r="AP239" s="17" t="str">
        <f>IF(T_5&lt;=AP$182,"",IF($A239&gt;AP$183,"",IF(T_5=[2]Cap!AQ$11,EXP(-[2]IRTree!#REF!*h_5)*[2]Cap!AP135,EXP(-[2]IRTree!#REF!*h_5)*(([2]Cap!AQ68+[2]Cap!AQ69)/2+[2]Cap!AP135))))</f>
        <v/>
      </c>
    </row>
    <row r="240" spans="1:42" x14ac:dyDescent="0.2">
      <c r="A240" s="23">
        <f t="shared" si="100"/>
        <v>56</v>
      </c>
      <c r="B240" s="17" t="str">
        <f>IF(T_5&lt;=B$182,"",IF($A240&gt;B$183,"",IF(T_5=C$182,EXP(-[2]IRTree!#REF!*h_5)*[2]Cap!B136,EXP(-[2]IRTree!#REF!*h_5)*((C240+C241)/2+[2]Cap!B136))))</f>
        <v/>
      </c>
      <c r="C240" s="17" t="str">
        <f>IF(T_5&lt;=C$182,"",IF($A240&gt;C$183,"",IF(T_5=D$182,EXP(-[2]IRTree!#REF!*h_5)*[2]Cap!C136,EXP(-[2]IRTree!#REF!*h_5)*((D240+D241)/2+[2]Cap!C136))))</f>
        <v/>
      </c>
      <c r="D240" s="17" t="str">
        <f>IF(T_5&lt;=D$182,"",IF($A240&gt;D$183,"",IF(T_5=E$182,EXP(-[2]IRTree!#REF!*h_5)*[2]Cap!D136,EXP(-[2]IRTree!#REF!*h_5)*((E240+E241)/2+[2]Cap!D136))))</f>
        <v/>
      </c>
      <c r="E240" s="17" t="str">
        <f>IF(T_5&lt;=E$182,"",IF($A240&gt;E$183,"",IF(T_5=F$182,EXP(-[2]IRTree!#REF!*h_5)*[2]Cap!E136,EXP(-[2]IRTree!#REF!*h_5)*((F240+F241)/2+[2]Cap!E136))))</f>
        <v/>
      </c>
      <c r="F240" s="17" t="str">
        <f>IF(T_5&lt;=F$182,"",IF($A240&gt;F$183,"",IF(T_5=G$182,EXP(-[2]IRTree!#REF!*h_5)*[2]Cap!F136,EXP(-[2]IRTree!#REF!*h_5)*((G240+G241)/2+[2]Cap!F136))))</f>
        <v/>
      </c>
      <c r="G240" s="17" t="str">
        <f>IF(T_5&lt;=G$182,"",IF($A240&gt;G$183,"",IF(T_5=H$182,EXP(-[2]IRTree!#REF!*h_5)*[2]Cap!G136,EXP(-[2]IRTree!#REF!*h_5)*((H240+H241)/2+[2]Cap!G136))))</f>
        <v/>
      </c>
      <c r="H240" s="17" t="str">
        <f>IF(T_5&lt;=H$182,"",IF($A240&gt;H$183,"",IF(T_5=I$182,EXP(-[2]IRTree!#REF!*h_5)*[2]Cap!H136,EXP(-[2]IRTree!#REF!*h_5)*((I240+I241)/2+[2]Cap!H136))))</f>
        <v/>
      </c>
      <c r="I240" s="17" t="str">
        <f>IF(T_5&lt;=I$182,"",IF($A240&gt;I$183,"",IF(T_5=J$182,EXP(-[2]IRTree!#REF!*h_5)*[2]Cap!I136,EXP(-[2]IRTree!#REF!*h_5)*((J240+J241)/2+[2]Cap!I136))))</f>
        <v/>
      </c>
      <c r="J240" s="17" t="str">
        <f>IF(T_5&lt;=J$182,"",IF($A240&gt;J$183,"",IF(T_5=K$182,EXP(-[2]IRTree!#REF!*h_5)*[2]Cap!J136,EXP(-[2]IRTree!#REF!*h_5)*((K240+K241)/2+[2]Cap!J136))))</f>
        <v/>
      </c>
      <c r="K240" s="17" t="str">
        <f>IF(T_5&lt;=K$182,"",IF($A240&gt;K$183,"",IF(T_5=L$182,EXP(-[2]IRTree!#REF!*h_5)*[2]Cap!K136,EXP(-[2]IRTree!#REF!*h_5)*((L240+L241)/2+[2]Cap!K136))))</f>
        <v/>
      </c>
      <c r="L240" s="17" t="str">
        <f>IF(T_5&lt;=L$182,"",IF($A240&gt;L$183,"",IF(T_5=M$182,EXP(-[2]IRTree!#REF!*h_5)*[2]Cap!L136,EXP(-[2]IRTree!#REF!*h_5)*((M240+M241)/2+[2]Cap!L136))))</f>
        <v/>
      </c>
      <c r="M240" s="17" t="str">
        <f>IF(T_5&lt;=M$182,"",IF($A240&gt;M$183,"",IF(T_5=N$182,EXP(-[2]IRTree!#REF!*h_5)*[2]Cap!M136,EXP(-[2]IRTree!#REF!*h_5)*((N240+N241)/2+[2]Cap!M136))))</f>
        <v/>
      </c>
      <c r="N240" s="17" t="str">
        <f>IF(T_5&lt;=N$182,"",IF($A240&gt;N$183,"",IF(T_5=O$182,EXP(-[2]IRTree!#REF!*h_5)*[2]Cap!N136,EXP(-[2]IRTree!#REF!*h_5)*((O240+O241)/2+[2]Cap!N136))))</f>
        <v/>
      </c>
      <c r="O240" s="17" t="str">
        <f>IF(T_5&lt;=O$182,"",IF($A240&gt;O$183,"",IF(T_5=P$182,EXP(-[2]IRTree!#REF!*h_5)*[2]Cap!O136,EXP(-[2]IRTree!#REF!*h_5)*((P240+P241)/2+[2]Cap!O136))))</f>
        <v/>
      </c>
      <c r="P240" s="17" t="str">
        <f>IF(T_5&lt;=P$182,"",IF($A240&gt;P$183,"",IF(T_5=Q$182,EXP(-[2]IRTree!#REF!*h_5)*[2]Cap!P136,EXP(-[2]IRTree!#REF!*h_5)*((Q240+Q241)/2+[2]Cap!P136))))</f>
        <v/>
      </c>
      <c r="Q240" s="17" t="str">
        <f>IF(T_5&lt;=Q$182,"",IF($A240&gt;Q$183,"",IF(T_5=R$182,EXP(-[2]IRTree!#REF!*h_5)*[2]Cap!Q136,EXP(-[2]IRTree!#REF!*h_5)*((R240+R241)/2+[2]Cap!Q136))))</f>
        <v/>
      </c>
      <c r="R240" s="17" t="str">
        <f>IF(T_5&lt;=R$182,"",IF($A240&gt;R$183,"",IF(T_5=S$182,EXP(-[2]IRTree!#REF!*h_5)*[2]Cap!R136,EXP(-[2]IRTree!#REF!*h_5)*((S240+S241)/2+[2]Cap!R136))))</f>
        <v/>
      </c>
      <c r="S240" s="17" t="str">
        <f>IF(T_5&lt;=S$182,"",IF($A240&gt;S$183,"",IF(T_5=T$182,EXP(-[2]IRTree!#REF!*h_5)*[2]Cap!S136,EXP(-[2]IRTree!#REF!*h_5)*((T240+T241)/2+[2]Cap!S136))))</f>
        <v/>
      </c>
      <c r="T240" s="17" t="str">
        <f>IF(T_5&lt;=T$182,"",IF($A240&gt;T$183,"",IF(T_5=U$182,EXP(-[2]IRTree!#REF!*h_5)*[2]Cap!T136,EXP(-[2]IRTree!#REF!*h_5)*((U240+U241)/2+[2]Cap!T136))))</f>
        <v/>
      </c>
      <c r="U240" s="17" t="str">
        <f>IF(T_5&lt;=U$182,"",IF($A240&gt;U$183,"",IF(T_5=V$182,EXP(-[2]IRTree!#REF!*h_5)*[2]Cap!U136,EXP(-[2]IRTree!#REF!*h_5)*((V240+V241)/2+[2]Cap!U136))))</f>
        <v/>
      </c>
      <c r="V240" s="17" t="str">
        <f>IF(T_5&lt;=V$182,"",IF($A240&gt;V$183,"",IF(T_5=W$182,EXP(-[2]IRTree!#REF!*h_5)*[2]Cap!V136,EXP(-[2]IRTree!#REF!*h_5)*((W240+W241)/2+[2]Cap!V136))))</f>
        <v/>
      </c>
      <c r="W240" s="17" t="str">
        <f>IF(T_5&lt;=W$182,"",IF($A240&gt;W$183,"",IF(T_5=X$182,EXP(-[2]IRTree!#REF!*h_5)*[2]Cap!W136,EXP(-[2]IRTree!#REF!*h_5)*((X240+X241)/2+[2]Cap!W136))))</f>
        <v/>
      </c>
      <c r="X240" s="17" t="str">
        <f>IF(T_5&lt;=X$182,"",IF($A240&gt;X$183,"",IF(T_5=Y$182,EXP(-[2]IRTree!#REF!*h_5)*[2]Cap!X136,EXP(-[2]IRTree!#REF!*h_5)*((Y240+Y241)/2+[2]Cap!X136))))</f>
        <v/>
      </c>
      <c r="Y240" s="17" t="str">
        <f>IF(T_5&lt;=Y$182,"",IF($A240&gt;Y$183,"",IF(T_5=Z$182,EXP(-[2]IRTree!#REF!*h_5)*[2]Cap!Y136,EXP(-[2]IRTree!#REF!*h_5)*((Z240+Z241)/2+[2]Cap!Y136))))</f>
        <v/>
      </c>
      <c r="Z240" s="17" t="str">
        <f>IF(T_5&lt;=Z$182,"",IF($A240&gt;Z$183,"",IF(T_5=AA$182,EXP(-[2]IRTree!#REF!*h_5)*[2]Cap!Z136,EXP(-[2]IRTree!#REF!*h_5)*((AA240+AA241)/2+[2]Cap!Z136))))</f>
        <v/>
      </c>
      <c r="AA240" s="17" t="str">
        <f>IF(T_5&lt;=AA$182,"",IF($A240&gt;AA$183,"",IF(T_5=AB$182,EXP(-[2]IRTree!#REF!*h_5)*[2]Cap!AA136,EXP(-[2]IRTree!#REF!*h_5)*((AB240+AB241)/2+[2]Cap!AA136))))</f>
        <v/>
      </c>
      <c r="AB240" s="17" t="str">
        <f>IF(T_5&lt;=AB$182,"",IF($A240&gt;AB$183,"",IF(T_5=AC$182,EXP(-[2]IRTree!#REF!*h_5)*[2]Cap!AB136,EXP(-[2]IRTree!#REF!*h_5)*((AC240+AC241)/2+[2]Cap!AB136))))</f>
        <v/>
      </c>
      <c r="AC240" s="17" t="str">
        <f>IF(T_5&lt;=AC$182,"",IF($A240&gt;AC$183,"",IF(T_5=AD$182,EXP(-[2]IRTree!#REF!*h_5)*[2]Cap!AC136,EXP(-[2]IRTree!#REF!*h_5)*((AD240+AD241)/2+[2]Cap!AC136))))</f>
        <v/>
      </c>
      <c r="AD240" s="17" t="str">
        <f>IF(T_5&lt;=AD$182,"",IF($A240&gt;AD$183,"",IF(T_5=AE$182,EXP(-[2]IRTree!#REF!*h_5)*[2]Cap!AD136,EXP(-[2]IRTree!#REF!*h_5)*((AE240+AE241)/2+[2]Cap!AD136))))</f>
        <v/>
      </c>
      <c r="AE240" s="17" t="str">
        <f>IF(T_5&lt;=AE$182,"",IF($A240&gt;AE$183,"",IF(T_5=AF$182,EXP(-[2]IRTree!#REF!*h_5)*[2]Cap!AE136,EXP(-[2]IRTree!#REF!*h_5)*((AF240+AF241)/2+[2]Cap!AE136))))</f>
        <v/>
      </c>
      <c r="AF240" s="17" t="str">
        <f>IF(T_5&lt;=AF$182,"",IF($A240&gt;AF$183,"",IF(T_5=AG$182,EXP(-[2]IRTree!#REF!*h_5)*[2]Cap!AF136,EXP(-[2]IRTree!#REF!*h_5)*((AG240+AG241)/2+[2]Cap!AF136))))</f>
        <v/>
      </c>
      <c r="AG240" s="17" t="str">
        <f>IF(T_5&lt;=AG$182,"",IF($A240&gt;AG$183,"",IF(T_5=AH$182,EXP(-[2]IRTree!#REF!*h_5)*[2]Cap!AG136,EXP(-[2]IRTree!#REF!*h_5)*((AH240+AH241)/2+[2]Cap!AG136))))</f>
        <v/>
      </c>
      <c r="AH240" s="17" t="str">
        <f>IF(T_5&lt;=AH$182,"",IF($A240&gt;AH$183,"",IF(T_5=AI$182,EXP(-[2]IRTree!#REF!*h_5)*[2]Cap!AH136,EXP(-[2]IRTree!#REF!*h_5)*((AI240+AI241)/2+[2]Cap!AH136))))</f>
        <v/>
      </c>
      <c r="AI240" s="17" t="str">
        <f>IF(T_5&lt;=AI$182,"",IF($A240&gt;AI$183,"",IF(T_5=AJ$182,EXP(-[2]IRTree!#REF!*h_5)*[2]Cap!AI136,EXP(-[2]IRTree!#REF!*h_5)*((AJ240+AJ241)/2+[2]Cap!AI136))))</f>
        <v/>
      </c>
      <c r="AJ240" s="17" t="str">
        <f>IF(T_5&lt;=AJ$182,"",IF($A240&gt;AJ$183,"",IF(T_5=AK$182,EXP(-[2]IRTree!#REF!*h_5)*[2]Cap!AJ136,EXP(-[2]IRTree!#REF!*h_5)*((AK240+AK241)/2+[2]Cap!AJ136))))</f>
        <v/>
      </c>
      <c r="AK240" s="17" t="str">
        <f>IF(T_5&lt;=AK$182,"",IF($A240&gt;AK$183,"",IF(T_5=AL$182,EXP(-[2]IRTree!#REF!*h_5)*[2]Cap!AK136,EXP(-[2]IRTree!#REF!*h_5)*((AL240+AL241)/2+[2]Cap!AK136))))</f>
        <v/>
      </c>
      <c r="AL240" s="17" t="str">
        <f>IF(T_5&lt;=AL$182,"",IF($A240&gt;AL$183,"",IF(T_5=AM$182,EXP(-[2]IRTree!#REF!*h_5)*[2]Cap!AL136,EXP(-[2]IRTree!#REF!*h_5)*((AM240+AM241)/2+[2]Cap!AL136))))</f>
        <v/>
      </c>
      <c r="AM240" s="17" t="str">
        <f>IF(T_5&lt;=AM$182,"",IF($A240&gt;AM$183,"",IF(T_5=AN$182,EXP(-[2]IRTree!#REF!*h_5)*[2]Cap!AM136,EXP(-[2]IRTree!#REF!*h_5)*((AN240+AN241)/2+[2]Cap!AM136))))</f>
        <v/>
      </c>
      <c r="AN240" s="17" t="str">
        <f>IF(T_5&lt;=AN$182,"",IF($A240&gt;AN$183,"",IF(T_5=AO$182,EXP(-[2]IRTree!#REF!*h_5)*[2]Cap!AN136,EXP(-[2]IRTree!#REF!*h_5)*((AO240+AO241)/2+[2]Cap!AN136))))</f>
        <v/>
      </c>
      <c r="AO240" s="17" t="str">
        <f>IF(T_5&lt;=AO$182,"",IF($A240&gt;AO$183,"",IF(T_5=AP$182,EXP(-[2]IRTree!#REF!*h_5)*[2]Cap!AO136,EXP(-[2]IRTree!#REF!*h_5)*((AP240+AP241)/2+[2]Cap!AO136))))</f>
        <v/>
      </c>
      <c r="AP240" s="17" t="str">
        <f>IF(T_5&lt;=AP$182,"",IF($A240&gt;AP$183,"",IF(T_5=[2]Cap!AQ$11,EXP(-[2]IRTree!#REF!*h_5)*[2]Cap!AP136,EXP(-[2]IRTree!#REF!*h_5)*(([2]Cap!AQ69+[2]Cap!AQ70)/2+[2]Cap!AP136))))</f>
        <v/>
      </c>
    </row>
    <row r="241" spans="1:42" x14ac:dyDescent="0.2">
      <c r="A241" s="23">
        <f t="shared" si="100"/>
        <v>57</v>
      </c>
      <c r="B241" s="17" t="str">
        <f>IF(T_5&lt;=B$182,"",IF($A241&gt;B$183,"",IF(T_5=C$182,EXP(-[2]IRTree!#REF!*h_5)*[2]Cap!B137,EXP(-[2]IRTree!#REF!*h_5)*((C241+C242)/2+[2]Cap!B137))))</f>
        <v/>
      </c>
      <c r="C241" s="17" t="str">
        <f>IF(T_5&lt;=C$182,"",IF($A241&gt;C$183,"",IF(T_5=D$182,EXP(-[2]IRTree!#REF!*h_5)*[2]Cap!C137,EXP(-[2]IRTree!#REF!*h_5)*((D241+D242)/2+[2]Cap!C137))))</f>
        <v/>
      </c>
      <c r="D241" s="17" t="str">
        <f>IF(T_5&lt;=D$182,"",IF($A241&gt;D$183,"",IF(T_5=E$182,EXP(-[2]IRTree!#REF!*h_5)*[2]Cap!D137,EXP(-[2]IRTree!#REF!*h_5)*((E241+E242)/2+[2]Cap!D137))))</f>
        <v/>
      </c>
      <c r="E241" s="17" t="str">
        <f>IF(T_5&lt;=E$182,"",IF($A241&gt;E$183,"",IF(T_5=F$182,EXP(-[2]IRTree!#REF!*h_5)*[2]Cap!E137,EXP(-[2]IRTree!#REF!*h_5)*((F241+F242)/2+[2]Cap!E137))))</f>
        <v/>
      </c>
      <c r="F241" s="17" t="str">
        <f>IF(T_5&lt;=F$182,"",IF($A241&gt;F$183,"",IF(T_5=G$182,EXP(-[2]IRTree!#REF!*h_5)*[2]Cap!F137,EXP(-[2]IRTree!#REF!*h_5)*((G241+G242)/2+[2]Cap!F137))))</f>
        <v/>
      </c>
      <c r="G241" s="17" t="str">
        <f>IF(T_5&lt;=G$182,"",IF($A241&gt;G$183,"",IF(T_5=H$182,EXP(-[2]IRTree!#REF!*h_5)*[2]Cap!G137,EXP(-[2]IRTree!#REF!*h_5)*((H241+H242)/2+[2]Cap!G137))))</f>
        <v/>
      </c>
      <c r="H241" s="17" t="str">
        <f>IF(T_5&lt;=H$182,"",IF($A241&gt;H$183,"",IF(T_5=I$182,EXP(-[2]IRTree!#REF!*h_5)*[2]Cap!H137,EXP(-[2]IRTree!#REF!*h_5)*((I241+I242)/2+[2]Cap!H137))))</f>
        <v/>
      </c>
      <c r="I241" s="17" t="str">
        <f>IF(T_5&lt;=I$182,"",IF($A241&gt;I$183,"",IF(T_5=J$182,EXP(-[2]IRTree!#REF!*h_5)*[2]Cap!I137,EXP(-[2]IRTree!#REF!*h_5)*((J241+J242)/2+[2]Cap!I137))))</f>
        <v/>
      </c>
      <c r="J241" s="17" t="str">
        <f>IF(T_5&lt;=J$182,"",IF($A241&gt;J$183,"",IF(T_5=K$182,EXP(-[2]IRTree!#REF!*h_5)*[2]Cap!J137,EXP(-[2]IRTree!#REF!*h_5)*((K241+K242)/2+[2]Cap!J137))))</f>
        <v/>
      </c>
      <c r="K241" s="17" t="str">
        <f>IF(T_5&lt;=K$182,"",IF($A241&gt;K$183,"",IF(T_5=L$182,EXP(-[2]IRTree!#REF!*h_5)*[2]Cap!K137,EXP(-[2]IRTree!#REF!*h_5)*((L241+L242)/2+[2]Cap!K137))))</f>
        <v/>
      </c>
      <c r="L241" s="17" t="str">
        <f>IF(T_5&lt;=L$182,"",IF($A241&gt;L$183,"",IF(T_5=M$182,EXP(-[2]IRTree!#REF!*h_5)*[2]Cap!L137,EXP(-[2]IRTree!#REF!*h_5)*((M241+M242)/2+[2]Cap!L137))))</f>
        <v/>
      </c>
      <c r="M241" s="17" t="str">
        <f>IF(T_5&lt;=M$182,"",IF($A241&gt;M$183,"",IF(T_5=N$182,EXP(-[2]IRTree!#REF!*h_5)*[2]Cap!M137,EXP(-[2]IRTree!#REF!*h_5)*((N241+N242)/2+[2]Cap!M137))))</f>
        <v/>
      </c>
      <c r="N241" s="17" t="str">
        <f>IF(T_5&lt;=N$182,"",IF($A241&gt;N$183,"",IF(T_5=O$182,EXP(-[2]IRTree!#REF!*h_5)*[2]Cap!N137,EXP(-[2]IRTree!#REF!*h_5)*((O241+O242)/2+[2]Cap!N137))))</f>
        <v/>
      </c>
      <c r="O241" s="17" t="str">
        <f>IF(T_5&lt;=O$182,"",IF($A241&gt;O$183,"",IF(T_5=P$182,EXP(-[2]IRTree!#REF!*h_5)*[2]Cap!O137,EXP(-[2]IRTree!#REF!*h_5)*((P241+P242)/2+[2]Cap!O137))))</f>
        <v/>
      </c>
      <c r="P241" s="17" t="str">
        <f>IF(T_5&lt;=P$182,"",IF($A241&gt;P$183,"",IF(T_5=Q$182,EXP(-[2]IRTree!#REF!*h_5)*[2]Cap!P137,EXP(-[2]IRTree!#REF!*h_5)*((Q241+Q242)/2+[2]Cap!P137))))</f>
        <v/>
      </c>
      <c r="Q241" s="17" t="str">
        <f>IF(T_5&lt;=Q$182,"",IF($A241&gt;Q$183,"",IF(T_5=R$182,EXP(-[2]IRTree!#REF!*h_5)*[2]Cap!Q137,EXP(-[2]IRTree!#REF!*h_5)*((R241+R242)/2+[2]Cap!Q137))))</f>
        <v/>
      </c>
      <c r="R241" s="17" t="str">
        <f>IF(T_5&lt;=R$182,"",IF($A241&gt;R$183,"",IF(T_5=S$182,EXP(-[2]IRTree!#REF!*h_5)*[2]Cap!R137,EXP(-[2]IRTree!#REF!*h_5)*((S241+S242)/2+[2]Cap!R137))))</f>
        <v/>
      </c>
      <c r="S241" s="17" t="str">
        <f>IF(T_5&lt;=S$182,"",IF($A241&gt;S$183,"",IF(T_5=T$182,EXP(-[2]IRTree!#REF!*h_5)*[2]Cap!S137,EXP(-[2]IRTree!#REF!*h_5)*((T241+T242)/2+[2]Cap!S137))))</f>
        <v/>
      </c>
      <c r="T241" s="17" t="str">
        <f>IF(T_5&lt;=T$182,"",IF($A241&gt;T$183,"",IF(T_5=U$182,EXP(-[2]IRTree!#REF!*h_5)*[2]Cap!T137,EXP(-[2]IRTree!#REF!*h_5)*((U241+U242)/2+[2]Cap!T137))))</f>
        <v/>
      </c>
      <c r="U241" s="17" t="str">
        <f>IF(T_5&lt;=U$182,"",IF($A241&gt;U$183,"",IF(T_5=V$182,EXP(-[2]IRTree!#REF!*h_5)*[2]Cap!U137,EXP(-[2]IRTree!#REF!*h_5)*((V241+V242)/2+[2]Cap!U137))))</f>
        <v/>
      </c>
      <c r="V241" s="17" t="str">
        <f>IF(T_5&lt;=V$182,"",IF($A241&gt;V$183,"",IF(T_5=W$182,EXP(-[2]IRTree!#REF!*h_5)*[2]Cap!V137,EXP(-[2]IRTree!#REF!*h_5)*((W241+W242)/2+[2]Cap!V137))))</f>
        <v/>
      </c>
      <c r="W241" s="17" t="str">
        <f>IF(T_5&lt;=W$182,"",IF($A241&gt;W$183,"",IF(T_5=X$182,EXP(-[2]IRTree!#REF!*h_5)*[2]Cap!W137,EXP(-[2]IRTree!#REF!*h_5)*((X241+X242)/2+[2]Cap!W137))))</f>
        <v/>
      </c>
      <c r="X241" s="17" t="str">
        <f>IF(T_5&lt;=X$182,"",IF($A241&gt;X$183,"",IF(T_5=Y$182,EXP(-[2]IRTree!#REF!*h_5)*[2]Cap!X137,EXP(-[2]IRTree!#REF!*h_5)*((Y241+Y242)/2+[2]Cap!X137))))</f>
        <v/>
      </c>
      <c r="Y241" s="17" t="str">
        <f>IF(T_5&lt;=Y$182,"",IF($A241&gt;Y$183,"",IF(T_5=Z$182,EXP(-[2]IRTree!#REF!*h_5)*[2]Cap!Y137,EXP(-[2]IRTree!#REF!*h_5)*((Z241+Z242)/2+[2]Cap!Y137))))</f>
        <v/>
      </c>
      <c r="Z241" s="17" t="str">
        <f>IF(T_5&lt;=Z$182,"",IF($A241&gt;Z$183,"",IF(T_5=AA$182,EXP(-[2]IRTree!#REF!*h_5)*[2]Cap!Z137,EXP(-[2]IRTree!#REF!*h_5)*((AA241+AA242)/2+[2]Cap!Z137))))</f>
        <v/>
      </c>
      <c r="AA241" s="17" t="str">
        <f>IF(T_5&lt;=AA$182,"",IF($A241&gt;AA$183,"",IF(T_5=AB$182,EXP(-[2]IRTree!#REF!*h_5)*[2]Cap!AA137,EXP(-[2]IRTree!#REF!*h_5)*((AB241+AB242)/2+[2]Cap!AA137))))</f>
        <v/>
      </c>
      <c r="AB241" s="17" t="str">
        <f>IF(T_5&lt;=AB$182,"",IF($A241&gt;AB$183,"",IF(T_5=AC$182,EXP(-[2]IRTree!#REF!*h_5)*[2]Cap!AB137,EXP(-[2]IRTree!#REF!*h_5)*((AC241+AC242)/2+[2]Cap!AB137))))</f>
        <v/>
      </c>
      <c r="AC241" s="17" t="str">
        <f>IF(T_5&lt;=AC$182,"",IF($A241&gt;AC$183,"",IF(T_5=AD$182,EXP(-[2]IRTree!#REF!*h_5)*[2]Cap!AC137,EXP(-[2]IRTree!#REF!*h_5)*((AD241+AD242)/2+[2]Cap!AC137))))</f>
        <v/>
      </c>
      <c r="AD241" s="17" t="str">
        <f>IF(T_5&lt;=AD$182,"",IF($A241&gt;AD$183,"",IF(T_5=AE$182,EXP(-[2]IRTree!#REF!*h_5)*[2]Cap!AD137,EXP(-[2]IRTree!#REF!*h_5)*((AE241+AE242)/2+[2]Cap!AD137))))</f>
        <v/>
      </c>
      <c r="AE241" s="17" t="str">
        <f>IF(T_5&lt;=AE$182,"",IF($A241&gt;AE$183,"",IF(T_5=AF$182,EXP(-[2]IRTree!#REF!*h_5)*[2]Cap!AE137,EXP(-[2]IRTree!#REF!*h_5)*((AF241+AF242)/2+[2]Cap!AE137))))</f>
        <v/>
      </c>
      <c r="AF241" s="17" t="str">
        <f>IF(T_5&lt;=AF$182,"",IF($A241&gt;AF$183,"",IF(T_5=AG$182,EXP(-[2]IRTree!#REF!*h_5)*[2]Cap!AF137,EXP(-[2]IRTree!#REF!*h_5)*((AG241+AG242)/2+[2]Cap!AF137))))</f>
        <v/>
      </c>
      <c r="AG241" s="17" t="str">
        <f>IF(T_5&lt;=AG$182,"",IF($A241&gt;AG$183,"",IF(T_5=AH$182,EXP(-[2]IRTree!#REF!*h_5)*[2]Cap!AG137,EXP(-[2]IRTree!#REF!*h_5)*((AH241+AH242)/2+[2]Cap!AG137))))</f>
        <v/>
      </c>
      <c r="AH241" s="17" t="str">
        <f>IF(T_5&lt;=AH$182,"",IF($A241&gt;AH$183,"",IF(T_5=AI$182,EXP(-[2]IRTree!#REF!*h_5)*[2]Cap!AH137,EXP(-[2]IRTree!#REF!*h_5)*((AI241+AI242)/2+[2]Cap!AH137))))</f>
        <v/>
      </c>
      <c r="AI241" s="17" t="str">
        <f>IF(T_5&lt;=AI$182,"",IF($A241&gt;AI$183,"",IF(T_5=AJ$182,EXP(-[2]IRTree!#REF!*h_5)*[2]Cap!AI137,EXP(-[2]IRTree!#REF!*h_5)*((AJ241+AJ242)/2+[2]Cap!AI137))))</f>
        <v/>
      </c>
      <c r="AJ241" s="17" t="str">
        <f>IF(T_5&lt;=AJ$182,"",IF($A241&gt;AJ$183,"",IF(T_5=AK$182,EXP(-[2]IRTree!#REF!*h_5)*[2]Cap!AJ137,EXP(-[2]IRTree!#REF!*h_5)*((AK241+AK242)/2+[2]Cap!AJ137))))</f>
        <v/>
      </c>
      <c r="AK241" s="17" t="str">
        <f>IF(T_5&lt;=AK$182,"",IF($A241&gt;AK$183,"",IF(T_5=AL$182,EXP(-[2]IRTree!#REF!*h_5)*[2]Cap!AK137,EXP(-[2]IRTree!#REF!*h_5)*((AL241+AL242)/2+[2]Cap!AK137))))</f>
        <v/>
      </c>
      <c r="AL241" s="17" t="str">
        <f>IF(T_5&lt;=AL$182,"",IF($A241&gt;AL$183,"",IF(T_5=AM$182,EXP(-[2]IRTree!#REF!*h_5)*[2]Cap!AL137,EXP(-[2]IRTree!#REF!*h_5)*((AM241+AM242)/2+[2]Cap!AL137))))</f>
        <v/>
      </c>
      <c r="AM241" s="17" t="str">
        <f>IF(T_5&lt;=AM$182,"",IF($A241&gt;AM$183,"",IF(T_5=AN$182,EXP(-[2]IRTree!#REF!*h_5)*[2]Cap!AM137,EXP(-[2]IRTree!#REF!*h_5)*((AN241+AN242)/2+[2]Cap!AM137))))</f>
        <v/>
      </c>
      <c r="AN241" s="17" t="str">
        <f>IF(T_5&lt;=AN$182,"",IF($A241&gt;AN$183,"",IF(T_5=AO$182,EXP(-[2]IRTree!#REF!*h_5)*[2]Cap!AN137,EXP(-[2]IRTree!#REF!*h_5)*((AO241+AO242)/2+[2]Cap!AN137))))</f>
        <v/>
      </c>
      <c r="AO241" s="17" t="str">
        <f>IF(T_5&lt;=AO$182,"",IF($A241&gt;AO$183,"",IF(T_5=AP$182,EXP(-[2]IRTree!#REF!*h_5)*[2]Cap!AO137,EXP(-[2]IRTree!#REF!*h_5)*((AP241+AP242)/2+[2]Cap!AO137))))</f>
        <v/>
      </c>
      <c r="AP241" s="17" t="str">
        <f>IF(T_5&lt;=AP$182,"",IF($A241&gt;AP$183,"",IF(T_5=[2]Cap!AQ$11,EXP(-[2]IRTree!#REF!*h_5)*[2]Cap!AP137,EXP(-[2]IRTree!#REF!*h_5)*(([2]Cap!AQ70+[2]Cap!AQ71)/2+[2]Cap!AP137))))</f>
        <v/>
      </c>
    </row>
    <row r="242" spans="1:42" x14ac:dyDescent="0.2">
      <c r="A242" s="23">
        <f t="shared" si="100"/>
        <v>58</v>
      </c>
      <c r="B242" s="17" t="str">
        <f>IF(T_5&lt;=B$182,"",IF($A242&gt;B$183,"",IF(T_5=C$182,EXP(-[2]IRTree!#REF!*h_5)*[2]Cap!B138,EXP(-[2]IRTree!#REF!*h_5)*((C242+C243)/2+[2]Cap!B138))))</f>
        <v/>
      </c>
      <c r="C242" s="17" t="str">
        <f>IF(T_5&lt;=C$182,"",IF($A242&gt;C$183,"",IF(T_5=D$182,EXP(-[2]IRTree!#REF!*h_5)*[2]Cap!C138,EXP(-[2]IRTree!#REF!*h_5)*((D242+D243)/2+[2]Cap!C138))))</f>
        <v/>
      </c>
      <c r="D242" s="17" t="str">
        <f>IF(T_5&lt;=D$182,"",IF($A242&gt;D$183,"",IF(T_5=E$182,EXP(-[2]IRTree!#REF!*h_5)*[2]Cap!D138,EXP(-[2]IRTree!#REF!*h_5)*((E242+E243)/2+[2]Cap!D138))))</f>
        <v/>
      </c>
      <c r="E242" s="17" t="str">
        <f>IF(T_5&lt;=E$182,"",IF($A242&gt;E$183,"",IF(T_5=F$182,EXP(-[2]IRTree!#REF!*h_5)*[2]Cap!E138,EXP(-[2]IRTree!#REF!*h_5)*((F242+F243)/2+[2]Cap!E138))))</f>
        <v/>
      </c>
      <c r="F242" s="17" t="str">
        <f>IF(T_5&lt;=F$182,"",IF($A242&gt;F$183,"",IF(T_5=G$182,EXP(-[2]IRTree!#REF!*h_5)*[2]Cap!F138,EXP(-[2]IRTree!#REF!*h_5)*((G242+G243)/2+[2]Cap!F138))))</f>
        <v/>
      </c>
      <c r="G242" s="17" t="str">
        <f>IF(T_5&lt;=G$182,"",IF($A242&gt;G$183,"",IF(T_5=H$182,EXP(-[2]IRTree!#REF!*h_5)*[2]Cap!G138,EXP(-[2]IRTree!#REF!*h_5)*((H242+H243)/2+[2]Cap!G138))))</f>
        <v/>
      </c>
      <c r="H242" s="17" t="str">
        <f>IF(T_5&lt;=H$182,"",IF($A242&gt;H$183,"",IF(T_5=I$182,EXP(-[2]IRTree!#REF!*h_5)*[2]Cap!H138,EXP(-[2]IRTree!#REF!*h_5)*((I242+I243)/2+[2]Cap!H138))))</f>
        <v/>
      </c>
      <c r="I242" s="17" t="str">
        <f>IF(T_5&lt;=I$182,"",IF($A242&gt;I$183,"",IF(T_5=J$182,EXP(-[2]IRTree!#REF!*h_5)*[2]Cap!I138,EXP(-[2]IRTree!#REF!*h_5)*((J242+J243)/2+[2]Cap!I138))))</f>
        <v/>
      </c>
      <c r="J242" s="17" t="str">
        <f>IF(T_5&lt;=J$182,"",IF($A242&gt;J$183,"",IF(T_5=K$182,EXP(-[2]IRTree!#REF!*h_5)*[2]Cap!J138,EXP(-[2]IRTree!#REF!*h_5)*((K242+K243)/2+[2]Cap!J138))))</f>
        <v/>
      </c>
      <c r="K242" s="17" t="str">
        <f>IF(T_5&lt;=K$182,"",IF($A242&gt;K$183,"",IF(T_5=L$182,EXP(-[2]IRTree!#REF!*h_5)*[2]Cap!K138,EXP(-[2]IRTree!#REF!*h_5)*((L242+L243)/2+[2]Cap!K138))))</f>
        <v/>
      </c>
      <c r="L242" s="17" t="str">
        <f>IF(T_5&lt;=L$182,"",IF($A242&gt;L$183,"",IF(T_5=M$182,EXP(-[2]IRTree!#REF!*h_5)*[2]Cap!L138,EXP(-[2]IRTree!#REF!*h_5)*((M242+M243)/2+[2]Cap!L138))))</f>
        <v/>
      </c>
      <c r="M242" s="17" t="str">
        <f>IF(T_5&lt;=M$182,"",IF($A242&gt;M$183,"",IF(T_5=N$182,EXP(-[2]IRTree!#REF!*h_5)*[2]Cap!M138,EXP(-[2]IRTree!#REF!*h_5)*((N242+N243)/2+[2]Cap!M138))))</f>
        <v/>
      </c>
      <c r="N242" s="17" t="str">
        <f>IF(T_5&lt;=N$182,"",IF($A242&gt;N$183,"",IF(T_5=O$182,EXP(-[2]IRTree!#REF!*h_5)*[2]Cap!N138,EXP(-[2]IRTree!#REF!*h_5)*((O242+O243)/2+[2]Cap!N138))))</f>
        <v/>
      </c>
      <c r="O242" s="17" t="str">
        <f>IF(T_5&lt;=O$182,"",IF($A242&gt;O$183,"",IF(T_5=P$182,EXP(-[2]IRTree!#REF!*h_5)*[2]Cap!O138,EXP(-[2]IRTree!#REF!*h_5)*((P242+P243)/2+[2]Cap!O138))))</f>
        <v/>
      </c>
      <c r="P242" s="17" t="str">
        <f>IF(T_5&lt;=P$182,"",IF($A242&gt;P$183,"",IF(T_5=Q$182,EXP(-[2]IRTree!#REF!*h_5)*[2]Cap!P138,EXP(-[2]IRTree!#REF!*h_5)*((Q242+Q243)/2+[2]Cap!P138))))</f>
        <v/>
      </c>
      <c r="Q242" s="17" t="str">
        <f>IF(T_5&lt;=Q$182,"",IF($A242&gt;Q$183,"",IF(T_5=R$182,EXP(-[2]IRTree!#REF!*h_5)*[2]Cap!Q138,EXP(-[2]IRTree!#REF!*h_5)*((R242+R243)/2+[2]Cap!Q138))))</f>
        <v/>
      </c>
      <c r="R242" s="17" t="str">
        <f>IF(T_5&lt;=R$182,"",IF($A242&gt;R$183,"",IF(T_5=S$182,EXP(-[2]IRTree!#REF!*h_5)*[2]Cap!R138,EXP(-[2]IRTree!#REF!*h_5)*((S242+S243)/2+[2]Cap!R138))))</f>
        <v/>
      </c>
      <c r="S242" s="17" t="str">
        <f>IF(T_5&lt;=S$182,"",IF($A242&gt;S$183,"",IF(T_5=T$182,EXP(-[2]IRTree!#REF!*h_5)*[2]Cap!S138,EXP(-[2]IRTree!#REF!*h_5)*((T242+T243)/2+[2]Cap!S138))))</f>
        <v/>
      </c>
      <c r="T242" s="17" t="str">
        <f>IF(T_5&lt;=T$182,"",IF($A242&gt;T$183,"",IF(T_5=U$182,EXP(-[2]IRTree!#REF!*h_5)*[2]Cap!T138,EXP(-[2]IRTree!#REF!*h_5)*((U242+U243)/2+[2]Cap!T138))))</f>
        <v/>
      </c>
      <c r="U242" s="17" t="str">
        <f>IF(T_5&lt;=U$182,"",IF($A242&gt;U$183,"",IF(T_5=V$182,EXP(-[2]IRTree!#REF!*h_5)*[2]Cap!U138,EXP(-[2]IRTree!#REF!*h_5)*((V242+V243)/2+[2]Cap!U138))))</f>
        <v/>
      </c>
      <c r="V242" s="17" t="str">
        <f>IF(T_5&lt;=V$182,"",IF($A242&gt;V$183,"",IF(T_5=W$182,EXP(-[2]IRTree!#REF!*h_5)*[2]Cap!V138,EXP(-[2]IRTree!#REF!*h_5)*((W242+W243)/2+[2]Cap!V138))))</f>
        <v/>
      </c>
      <c r="W242" s="17" t="str">
        <f>IF(T_5&lt;=W$182,"",IF($A242&gt;W$183,"",IF(T_5=X$182,EXP(-[2]IRTree!#REF!*h_5)*[2]Cap!W138,EXP(-[2]IRTree!#REF!*h_5)*((X242+X243)/2+[2]Cap!W138))))</f>
        <v/>
      </c>
      <c r="X242" s="17" t="str">
        <f>IF(T_5&lt;=X$182,"",IF($A242&gt;X$183,"",IF(T_5=Y$182,EXP(-[2]IRTree!#REF!*h_5)*[2]Cap!X138,EXP(-[2]IRTree!#REF!*h_5)*((Y242+Y243)/2+[2]Cap!X138))))</f>
        <v/>
      </c>
      <c r="Y242" s="17" t="str">
        <f>IF(T_5&lt;=Y$182,"",IF($A242&gt;Y$183,"",IF(T_5=Z$182,EXP(-[2]IRTree!#REF!*h_5)*[2]Cap!Y138,EXP(-[2]IRTree!#REF!*h_5)*((Z242+Z243)/2+[2]Cap!Y138))))</f>
        <v/>
      </c>
      <c r="Z242" s="17" t="str">
        <f>IF(T_5&lt;=Z$182,"",IF($A242&gt;Z$183,"",IF(T_5=AA$182,EXP(-[2]IRTree!#REF!*h_5)*[2]Cap!Z138,EXP(-[2]IRTree!#REF!*h_5)*((AA242+AA243)/2+[2]Cap!Z138))))</f>
        <v/>
      </c>
      <c r="AA242" s="17" t="str">
        <f>IF(T_5&lt;=AA$182,"",IF($A242&gt;AA$183,"",IF(T_5=AB$182,EXP(-[2]IRTree!#REF!*h_5)*[2]Cap!AA138,EXP(-[2]IRTree!#REF!*h_5)*((AB242+AB243)/2+[2]Cap!AA138))))</f>
        <v/>
      </c>
      <c r="AB242" s="17" t="str">
        <f>IF(T_5&lt;=AB$182,"",IF($A242&gt;AB$183,"",IF(T_5=AC$182,EXP(-[2]IRTree!#REF!*h_5)*[2]Cap!AB138,EXP(-[2]IRTree!#REF!*h_5)*((AC242+AC243)/2+[2]Cap!AB138))))</f>
        <v/>
      </c>
      <c r="AC242" s="17" t="str">
        <f>IF(T_5&lt;=AC$182,"",IF($A242&gt;AC$183,"",IF(T_5=AD$182,EXP(-[2]IRTree!#REF!*h_5)*[2]Cap!AC138,EXP(-[2]IRTree!#REF!*h_5)*((AD242+AD243)/2+[2]Cap!AC138))))</f>
        <v/>
      </c>
      <c r="AD242" s="17" t="str">
        <f>IF(T_5&lt;=AD$182,"",IF($A242&gt;AD$183,"",IF(T_5=AE$182,EXP(-[2]IRTree!#REF!*h_5)*[2]Cap!AD138,EXP(-[2]IRTree!#REF!*h_5)*((AE242+AE243)/2+[2]Cap!AD138))))</f>
        <v/>
      </c>
      <c r="AE242" s="17" t="str">
        <f>IF(T_5&lt;=AE$182,"",IF($A242&gt;AE$183,"",IF(T_5=AF$182,EXP(-[2]IRTree!#REF!*h_5)*[2]Cap!AE138,EXP(-[2]IRTree!#REF!*h_5)*((AF242+AF243)/2+[2]Cap!AE138))))</f>
        <v/>
      </c>
      <c r="AF242" s="17" t="str">
        <f>IF(T_5&lt;=AF$182,"",IF($A242&gt;AF$183,"",IF(T_5=AG$182,EXP(-[2]IRTree!#REF!*h_5)*[2]Cap!AF138,EXP(-[2]IRTree!#REF!*h_5)*((AG242+AG243)/2+[2]Cap!AF138))))</f>
        <v/>
      </c>
      <c r="AG242" s="17" t="str">
        <f>IF(T_5&lt;=AG$182,"",IF($A242&gt;AG$183,"",IF(T_5=AH$182,EXP(-[2]IRTree!#REF!*h_5)*[2]Cap!AG138,EXP(-[2]IRTree!#REF!*h_5)*((AH242+AH243)/2+[2]Cap!AG138))))</f>
        <v/>
      </c>
      <c r="AH242" s="17" t="str">
        <f>IF(T_5&lt;=AH$182,"",IF($A242&gt;AH$183,"",IF(T_5=AI$182,EXP(-[2]IRTree!#REF!*h_5)*[2]Cap!AH138,EXP(-[2]IRTree!#REF!*h_5)*((AI242+AI243)/2+[2]Cap!AH138))))</f>
        <v/>
      </c>
      <c r="AI242" s="17" t="str">
        <f>IF(T_5&lt;=AI$182,"",IF($A242&gt;AI$183,"",IF(T_5=AJ$182,EXP(-[2]IRTree!#REF!*h_5)*[2]Cap!AI138,EXP(-[2]IRTree!#REF!*h_5)*((AJ242+AJ243)/2+[2]Cap!AI138))))</f>
        <v/>
      </c>
      <c r="AJ242" s="17" t="str">
        <f>IF(T_5&lt;=AJ$182,"",IF($A242&gt;AJ$183,"",IF(T_5=AK$182,EXP(-[2]IRTree!#REF!*h_5)*[2]Cap!AJ138,EXP(-[2]IRTree!#REF!*h_5)*((AK242+AK243)/2+[2]Cap!AJ138))))</f>
        <v/>
      </c>
      <c r="AK242" s="17" t="str">
        <f>IF(T_5&lt;=AK$182,"",IF($A242&gt;AK$183,"",IF(T_5=AL$182,EXP(-[2]IRTree!#REF!*h_5)*[2]Cap!AK138,EXP(-[2]IRTree!#REF!*h_5)*((AL242+AL243)/2+[2]Cap!AK138))))</f>
        <v/>
      </c>
      <c r="AL242" s="17" t="str">
        <f>IF(T_5&lt;=AL$182,"",IF($A242&gt;AL$183,"",IF(T_5=AM$182,EXP(-[2]IRTree!#REF!*h_5)*[2]Cap!AL138,EXP(-[2]IRTree!#REF!*h_5)*((AM242+AM243)/2+[2]Cap!AL138))))</f>
        <v/>
      </c>
      <c r="AM242" s="17" t="str">
        <f>IF(T_5&lt;=AM$182,"",IF($A242&gt;AM$183,"",IF(T_5=AN$182,EXP(-[2]IRTree!#REF!*h_5)*[2]Cap!AM138,EXP(-[2]IRTree!#REF!*h_5)*((AN242+AN243)/2+[2]Cap!AM138))))</f>
        <v/>
      </c>
      <c r="AN242" s="17" t="str">
        <f>IF(T_5&lt;=AN$182,"",IF($A242&gt;AN$183,"",IF(T_5=AO$182,EXP(-[2]IRTree!#REF!*h_5)*[2]Cap!AN138,EXP(-[2]IRTree!#REF!*h_5)*((AO242+AO243)/2+[2]Cap!AN138))))</f>
        <v/>
      </c>
      <c r="AO242" s="17" t="str">
        <f>IF(T_5&lt;=AO$182,"",IF($A242&gt;AO$183,"",IF(T_5=AP$182,EXP(-[2]IRTree!#REF!*h_5)*[2]Cap!AO138,EXP(-[2]IRTree!#REF!*h_5)*((AP242+AP243)/2+[2]Cap!AO138))))</f>
        <v/>
      </c>
      <c r="AP242" s="17" t="str">
        <f>IF(T_5&lt;=AP$182,"",IF($A242&gt;AP$183,"",IF(T_5=[2]Cap!AQ$11,EXP(-[2]IRTree!#REF!*h_5)*[2]Cap!AP138,EXP(-[2]IRTree!#REF!*h_5)*(([2]Cap!AQ71+[2]Cap!AQ72)/2+[2]Cap!AP138))))</f>
        <v/>
      </c>
    </row>
    <row r="243" spans="1:42" x14ac:dyDescent="0.2">
      <c r="A243" s="23">
        <f t="shared" si="100"/>
        <v>59</v>
      </c>
      <c r="B243" s="17" t="str">
        <f>IF(T_5&lt;=B$182,"",IF($A243&gt;B$183,"",IF(T_5=C$182,EXP(-[2]IRTree!#REF!*h_5)*[2]Cap!B139,EXP(-[2]IRTree!#REF!*h_5)*((C243+C244)/2+[2]Cap!B139))))</f>
        <v/>
      </c>
      <c r="C243" s="17" t="str">
        <f>IF(T_5&lt;=C$182,"",IF($A243&gt;C$183,"",IF(T_5=D$182,EXP(-[2]IRTree!#REF!*h_5)*[2]Cap!C139,EXP(-[2]IRTree!#REF!*h_5)*((D243+D244)/2+[2]Cap!C139))))</f>
        <v/>
      </c>
      <c r="D243" s="17" t="str">
        <f>IF(T_5&lt;=D$182,"",IF($A243&gt;D$183,"",IF(T_5=E$182,EXP(-[2]IRTree!#REF!*h_5)*[2]Cap!D139,EXP(-[2]IRTree!#REF!*h_5)*((E243+E244)/2+[2]Cap!D139))))</f>
        <v/>
      </c>
      <c r="E243" s="17" t="str">
        <f>IF(T_5&lt;=E$182,"",IF($A243&gt;E$183,"",IF(T_5=F$182,EXP(-[2]IRTree!#REF!*h_5)*[2]Cap!E139,EXP(-[2]IRTree!#REF!*h_5)*((F243+F244)/2+[2]Cap!E139))))</f>
        <v/>
      </c>
      <c r="F243" s="17" t="str">
        <f>IF(T_5&lt;=F$182,"",IF($A243&gt;F$183,"",IF(T_5=G$182,EXP(-[2]IRTree!#REF!*h_5)*[2]Cap!F139,EXP(-[2]IRTree!#REF!*h_5)*((G243+G244)/2+[2]Cap!F139))))</f>
        <v/>
      </c>
      <c r="G243" s="17" t="str">
        <f>IF(T_5&lt;=G$182,"",IF($A243&gt;G$183,"",IF(T_5=H$182,EXP(-[2]IRTree!#REF!*h_5)*[2]Cap!G139,EXP(-[2]IRTree!#REF!*h_5)*((H243+H244)/2+[2]Cap!G139))))</f>
        <v/>
      </c>
      <c r="H243" s="17" t="str">
        <f>IF(T_5&lt;=H$182,"",IF($A243&gt;H$183,"",IF(T_5=I$182,EXP(-[2]IRTree!#REF!*h_5)*[2]Cap!H139,EXP(-[2]IRTree!#REF!*h_5)*((I243+I244)/2+[2]Cap!H139))))</f>
        <v/>
      </c>
      <c r="I243" s="17" t="str">
        <f>IF(T_5&lt;=I$182,"",IF($A243&gt;I$183,"",IF(T_5=J$182,EXP(-[2]IRTree!#REF!*h_5)*[2]Cap!I139,EXP(-[2]IRTree!#REF!*h_5)*((J243+J244)/2+[2]Cap!I139))))</f>
        <v/>
      </c>
      <c r="J243" s="17" t="str">
        <f>IF(T_5&lt;=J$182,"",IF($A243&gt;J$183,"",IF(T_5=K$182,EXP(-[2]IRTree!#REF!*h_5)*[2]Cap!J139,EXP(-[2]IRTree!#REF!*h_5)*((K243+K244)/2+[2]Cap!J139))))</f>
        <v/>
      </c>
      <c r="K243" s="17" t="str">
        <f>IF(T_5&lt;=K$182,"",IF($A243&gt;K$183,"",IF(T_5=L$182,EXP(-[2]IRTree!#REF!*h_5)*[2]Cap!K139,EXP(-[2]IRTree!#REF!*h_5)*((L243+L244)/2+[2]Cap!K139))))</f>
        <v/>
      </c>
      <c r="L243" s="17" t="str">
        <f>IF(T_5&lt;=L$182,"",IF($A243&gt;L$183,"",IF(T_5=M$182,EXP(-[2]IRTree!#REF!*h_5)*[2]Cap!L139,EXP(-[2]IRTree!#REF!*h_5)*((M243+M244)/2+[2]Cap!L139))))</f>
        <v/>
      </c>
      <c r="M243" s="17" t="str">
        <f>IF(T_5&lt;=M$182,"",IF($A243&gt;M$183,"",IF(T_5=N$182,EXP(-[2]IRTree!#REF!*h_5)*[2]Cap!M139,EXP(-[2]IRTree!#REF!*h_5)*((N243+N244)/2+[2]Cap!M139))))</f>
        <v/>
      </c>
      <c r="N243" s="17" t="str">
        <f>IF(T_5&lt;=N$182,"",IF($A243&gt;N$183,"",IF(T_5=O$182,EXP(-[2]IRTree!#REF!*h_5)*[2]Cap!N139,EXP(-[2]IRTree!#REF!*h_5)*((O243+O244)/2+[2]Cap!N139))))</f>
        <v/>
      </c>
      <c r="O243" s="17" t="str">
        <f>IF(T_5&lt;=O$182,"",IF($A243&gt;O$183,"",IF(T_5=P$182,EXP(-[2]IRTree!#REF!*h_5)*[2]Cap!O139,EXP(-[2]IRTree!#REF!*h_5)*((P243+P244)/2+[2]Cap!O139))))</f>
        <v/>
      </c>
      <c r="P243" s="17" t="str">
        <f>IF(T_5&lt;=P$182,"",IF($A243&gt;P$183,"",IF(T_5=Q$182,EXP(-[2]IRTree!#REF!*h_5)*[2]Cap!P139,EXP(-[2]IRTree!#REF!*h_5)*((Q243+Q244)/2+[2]Cap!P139))))</f>
        <v/>
      </c>
      <c r="Q243" s="17" t="str">
        <f>IF(T_5&lt;=Q$182,"",IF($A243&gt;Q$183,"",IF(T_5=R$182,EXP(-[2]IRTree!#REF!*h_5)*[2]Cap!Q139,EXP(-[2]IRTree!#REF!*h_5)*((R243+R244)/2+[2]Cap!Q139))))</f>
        <v/>
      </c>
      <c r="R243" s="17" t="str">
        <f>IF(T_5&lt;=R$182,"",IF($A243&gt;R$183,"",IF(T_5=S$182,EXP(-[2]IRTree!#REF!*h_5)*[2]Cap!R139,EXP(-[2]IRTree!#REF!*h_5)*((S243+S244)/2+[2]Cap!R139))))</f>
        <v/>
      </c>
      <c r="S243" s="17" t="str">
        <f>IF(T_5&lt;=S$182,"",IF($A243&gt;S$183,"",IF(T_5=T$182,EXP(-[2]IRTree!#REF!*h_5)*[2]Cap!S139,EXP(-[2]IRTree!#REF!*h_5)*((T243+T244)/2+[2]Cap!S139))))</f>
        <v/>
      </c>
      <c r="T243" s="17" t="str">
        <f>IF(T_5&lt;=T$182,"",IF($A243&gt;T$183,"",IF(T_5=U$182,EXP(-[2]IRTree!#REF!*h_5)*[2]Cap!T139,EXP(-[2]IRTree!#REF!*h_5)*((U243+U244)/2+[2]Cap!T139))))</f>
        <v/>
      </c>
      <c r="U243" s="17" t="str">
        <f>IF(T_5&lt;=U$182,"",IF($A243&gt;U$183,"",IF(T_5=V$182,EXP(-[2]IRTree!#REF!*h_5)*[2]Cap!U139,EXP(-[2]IRTree!#REF!*h_5)*((V243+V244)/2+[2]Cap!U139))))</f>
        <v/>
      </c>
      <c r="V243" s="17" t="str">
        <f>IF(T_5&lt;=V$182,"",IF($A243&gt;V$183,"",IF(T_5=W$182,EXP(-[2]IRTree!#REF!*h_5)*[2]Cap!V139,EXP(-[2]IRTree!#REF!*h_5)*((W243+W244)/2+[2]Cap!V139))))</f>
        <v/>
      </c>
      <c r="W243" s="17" t="str">
        <f>IF(T_5&lt;=W$182,"",IF($A243&gt;W$183,"",IF(T_5=X$182,EXP(-[2]IRTree!#REF!*h_5)*[2]Cap!W139,EXP(-[2]IRTree!#REF!*h_5)*((X243+X244)/2+[2]Cap!W139))))</f>
        <v/>
      </c>
      <c r="X243" s="17" t="str">
        <f>IF(T_5&lt;=X$182,"",IF($A243&gt;X$183,"",IF(T_5=Y$182,EXP(-[2]IRTree!#REF!*h_5)*[2]Cap!X139,EXP(-[2]IRTree!#REF!*h_5)*((Y243+Y244)/2+[2]Cap!X139))))</f>
        <v/>
      </c>
      <c r="Y243" s="17" t="str">
        <f>IF(T_5&lt;=Y$182,"",IF($A243&gt;Y$183,"",IF(T_5=Z$182,EXP(-[2]IRTree!#REF!*h_5)*[2]Cap!Y139,EXP(-[2]IRTree!#REF!*h_5)*((Z243+Z244)/2+[2]Cap!Y139))))</f>
        <v/>
      </c>
      <c r="Z243" s="17" t="str">
        <f>IF(T_5&lt;=Z$182,"",IF($A243&gt;Z$183,"",IF(T_5=AA$182,EXP(-[2]IRTree!#REF!*h_5)*[2]Cap!Z139,EXP(-[2]IRTree!#REF!*h_5)*((AA243+AA244)/2+[2]Cap!Z139))))</f>
        <v/>
      </c>
      <c r="AA243" s="17" t="str">
        <f>IF(T_5&lt;=AA$182,"",IF($A243&gt;AA$183,"",IF(T_5=AB$182,EXP(-[2]IRTree!#REF!*h_5)*[2]Cap!AA139,EXP(-[2]IRTree!#REF!*h_5)*((AB243+AB244)/2+[2]Cap!AA139))))</f>
        <v/>
      </c>
      <c r="AB243" s="17" t="str">
        <f>IF(T_5&lt;=AB$182,"",IF($A243&gt;AB$183,"",IF(T_5=AC$182,EXP(-[2]IRTree!#REF!*h_5)*[2]Cap!AB139,EXP(-[2]IRTree!#REF!*h_5)*((AC243+AC244)/2+[2]Cap!AB139))))</f>
        <v/>
      </c>
      <c r="AC243" s="17" t="str">
        <f>IF(T_5&lt;=AC$182,"",IF($A243&gt;AC$183,"",IF(T_5=AD$182,EXP(-[2]IRTree!#REF!*h_5)*[2]Cap!AC139,EXP(-[2]IRTree!#REF!*h_5)*((AD243+AD244)/2+[2]Cap!AC139))))</f>
        <v/>
      </c>
      <c r="AD243" s="17" t="str">
        <f>IF(T_5&lt;=AD$182,"",IF($A243&gt;AD$183,"",IF(T_5=AE$182,EXP(-[2]IRTree!#REF!*h_5)*[2]Cap!AD139,EXP(-[2]IRTree!#REF!*h_5)*((AE243+AE244)/2+[2]Cap!AD139))))</f>
        <v/>
      </c>
      <c r="AE243" s="17" t="str">
        <f>IF(T_5&lt;=AE$182,"",IF($A243&gt;AE$183,"",IF(T_5=AF$182,EXP(-[2]IRTree!#REF!*h_5)*[2]Cap!AE139,EXP(-[2]IRTree!#REF!*h_5)*((AF243+AF244)/2+[2]Cap!AE139))))</f>
        <v/>
      </c>
      <c r="AF243" s="17" t="str">
        <f>IF(T_5&lt;=AF$182,"",IF($A243&gt;AF$183,"",IF(T_5=AG$182,EXP(-[2]IRTree!#REF!*h_5)*[2]Cap!AF139,EXP(-[2]IRTree!#REF!*h_5)*((AG243+AG244)/2+[2]Cap!AF139))))</f>
        <v/>
      </c>
      <c r="AG243" s="17" t="str">
        <f>IF(T_5&lt;=AG$182,"",IF($A243&gt;AG$183,"",IF(T_5=AH$182,EXP(-[2]IRTree!#REF!*h_5)*[2]Cap!AG139,EXP(-[2]IRTree!#REF!*h_5)*((AH243+AH244)/2+[2]Cap!AG139))))</f>
        <v/>
      </c>
      <c r="AH243" s="17" t="str">
        <f>IF(T_5&lt;=AH$182,"",IF($A243&gt;AH$183,"",IF(T_5=AI$182,EXP(-[2]IRTree!#REF!*h_5)*[2]Cap!AH139,EXP(-[2]IRTree!#REF!*h_5)*((AI243+AI244)/2+[2]Cap!AH139))))</f>
        <v/>
      </c>
      <c r="AI243" s="17" t="str">
        <f>IF(T_5&lt;=AI$182,"",IF($A243&gt;AI$183,"",IF(T_5=AJ$182,EXP(-[2]IRTree!#REF!*h_5)*[2]Cap!AI139,EXP(-[2]IRTree!#REF!*h_5)*((AJ243+AJ244)/2+[2]Cap!AI139))))</f>
        <v/>
      </c>
      <c r="AJ243" s="17" t="str">
        <f>IF(T_5&lt;=AJ$182,"",IF($A243&gt;AJ$183,"",IF(T_5=AK$182,EXP(-[2]IRTree!#REF!*h_5)*[2]Cap!AJ139,EXP(-[2]IRTree!#REF!*h_5)*((AK243+AK244)/2+[2]Cap!AJ139))))</f>
        <v/>
      </c>
      <c r="AK243" s="17" t="str">
        <f>IF(T_5&lt;=AK$182,"",IF($A243&gt;AK$183,"",IF(T_5=AL$182,EXP(-[2]IRTree!#REF!*h_5)*[2]Cap!AK139,EXP(-[2]IRTree!#REF!*h_5)*((AL243+AL244)/2+[2]Cap!AK139))))</f>
        <v/>
      </c>
      <c r="AL243" s="17" t="str">
        <f>IF(T_5&lt;=AL$182,"",IF($A243&gt;AL$183,"",IF(T_5=AM$182,EXP(-[2]IRTree!#REF!*h_5)*[2]Cap!AL139,EXP(-[2]IRTree!#REF!*h_5)*((AM243+AM244)/2+[2]Cap!AL139))))</f>
        <v/>
      </c>
      <c r="AM243" s="17" t="str">
        <f>IF(T_5&lt;=AM$182,"",IF($A243&gt;AM$183,"",IF(T_5=AN$182,EXP(-[2]IRTree!#REF!*h_5)*[2]Cap!AM139,EXP(-[2]IRTree!#REF!*h_5)*((AN243+AN244)/2+[2]Cap!AM139))))</f>
        <v/>
      </c>
      <c r="AN243" s="17" t="str">
        <f>IF(T_5&lt;=AN$182,"",IF($A243&gt;AN$183,"",IF(T_5=AO$182,EXP(-[2]IRTree!#REF!*h_5)*[2]Cap!AN139,EXP(-[2]IRTree!#REF!*h_5)*((AO243+AO244)/2+[2]Cap!AN139))))</f>
        <v/>
      </c>
      <c r="AO243" s="17" t="str">
        <f>IF(T_5&lt;=AO$182,"",IF($A243&gt;AO$183,"",IF(T_5=AP$182,EXP(-[2]IRTree!#REF!*h_5)*[2]Cap!AO139,EXP(-[2]IRTree!#REF!*h_5)*((AP243+AP244)/2+[2]Cap!AO139))))</f>
        <v/>
      </c>
      <c r="AP243" s="17" t="str">
        <f>IF(T_5&lt;=AP$182,"",IF($A243&gt;AP$183,"",IF(T_5=[2]Cap!AQ$11,EXP(-[2]IRTree!#REF!*h_5)*[2]Cap!AP139,EXP(-[2]IRTree!#REF!*h_5)*(([2]Cap!AQ72+[2]Cap!AQ73)/2+[2]Cap!AP139))))</f>
        <v/>
      </c>
    </row>
    <row r="244" spans="1:42" x14ac:dyDescent="0.2">
      <c r="A244" s="23">
        <f t="shared" si="100"/>
        <v>60</v>
      </c>
      <c r="B244" s="17" t="str">
        <f>IF(T_5&lt;=B$182,"",IF($A244&gt;B$183,"",IF(T_5=C$182,EXP(-[2]IRTree!#REF!*h_5)*[2]Cap!B140,EXP(-[2]IRTree!#REF!*h_5)*((C244+#REF!)/2+[2]Cap!B140))))</f>
        <v/>
      </c>
      <c r="C244" s="17" t="str">
        <f>IF(T_5&lt;=C$182,"",IF($A244&gt;C$183,"",IF(T_5=D$182,EXP(-[2]IRTree!#REF!*h_5)*[2]Cap!C140,EXP(-[2]IRTree!#REF!*h_5)*((D244+#REF!)/2+[2]Cap!C140))))</f>
        <v/>
      </c>
      <c r="D244" s="17" t="str">
        <f>IF(T_5&lt;=D$182,"",IF($A244&gt;D$183,"",IF(T_5=E$182,EXP(-[2]IRTree!#REF!*h_5)*[2]Cap!D140,EXP(-[2]IRTree!#REF!*h_5)*((E244+#REF!)/2+[2]Cap!D140))))</f>
        <v/>
      </c>
      <c r="E244" s="17" t="str">
        <f>IF(T_5&lt;=E$182,"",IF($A244&gt;E$183,"",IF(T_5=F$182,EXP(-[2]IRTree!#REF!*h_5)*[2]Cap!E140,EXP(-[2]IRTree!#REF!*h_5)*((F244+#REF!)/2+[2]Cap!E140))))</f>
        <v/>
      </c>
      <c r="F244" s="17" t="str">
        <f>IF(T_5&lt;=F$182,"",IF($A244&gt;F$183,"",IF(T_5=G$182,EXP(-[2]IRTree!#REF!*h_5)*[2]Cap!F140,EXP(-[2]IRTree!#REF!*h_5)*((G244+#REF!)/2+[2]Cap!F140))))</f>
        <v/>
      </c>
      <c r="G244" s="17" t="str">
        <f>IF(T_5&lt;=G$182,"",IF($A244&gt;G$183,"",IF(T_5=H$182,EXP(-[2]IRTree!#REF!*h_5)*[2]Cap!G140,EXP(-[2]IRTree!#REF!*h_5)*((H244+#REF!)/2+[2]Cap!G140))))</f>
        <v/>
      </c>
      <c r="H244" s="17" t="str">
        <f>IF(T_5&lt;=H$182,"",IF($A244&gt;H$183,"",IF(T_5=I$182,EXP(-[2]IRTree!#REF!*h_5)*[2]Cap!H140,EXP(-[2]IRTree!#REF!*h_5)*((I244+#REF!)/2+[2]Cap!H140))))</f>
        <v/>
      </c>
      <c r="I244" s="17" t="str">
        <f>IF(T_5&lt;=I$182,"",IF($A244&gt;I$183,"",IF(T_5=J$182,EXP(-[2]IRTree!#REF!*h_5)*[2]Cap!I140,EXP(-[2]IRTree!#REF!*h_5)*((J244+#REF!)/2+[2]Cap!I140))))</f>
        <v/>
      </c>
      <c r="J244" s="17" t="str">
        <f>IF(T_5&lt;=J$182,"",IF($A244&gt;J$183,"",IF(T_5=K$182,EXP(-[2]IRTree!#REF!*h_5)*[2]Cap!J140,EXP(-[2]IRTree!#REF!*h_5)*((K244+#REF!)/2+[2]Cap!J140))))</f>
        <v/>
      </c>
      <c r="K244" s="17" t="str">
        <f>IF(T_5&lt;=K$182,"",IF($A244&gt;K$183,"",IF(T_5=L$182,EXP(-[2]IRTree!#REF!*h_5)*[2]Cap!K140,EXP(-[2]IRTree!#REF!*h_5)*((L244+#REF!)/2+[2]Cap!K140))))</f>
        <v/>
      </c>
      <c r="L244" s="17" t="str">
        <f>IF(T_5&lt;=L$182,"",IF($A244&gt;L$183,"",IF(T_5=M$182,EXP(-[2]IRTree!#REF!*h_5)*[2]Cap!L140,EXP(-[2]IRTree!#REF!*h_5)*((M244+#REF!)/2+[2]Cap!L140))))</f>
        <v/>
      </c>
      <c r="M244" s="17" t="str">
        <f>IF(T_5&lt;=M$182,"",IF($A244&gt;M$183,"",IF(T_5=N$182,EXP(-[2]IRTree!#REF!*h_5)*[2]Cap!M140,EXP(-[2]IRTree!#REF!*h_5)*((N244+#REF!)/2+[2]Cap!M140))))</f>
        <v/>
      </c>
      <c r="N244" s="17" t="str">
        <f>IF(T_5&lt;=N$182,"",IF($A244&gt;N$183,"",IF(T_5=O$182,EXP(-[2]IRTree!#REF!*h_5)*[2]Cap!N140,EXP(-[2]IRTree!#REF!*h_5)*((O244+#REF!)/2+[2]Cap!N140))))</f>
        <v/>
      </c>
      <c r="O244" s="17" t="str">
        <f>IF(T_5&lt;=O$182,"",IF($A244&gt;O$183,"",IF(T_5=P$182,EXP(-[2]IRTree!#REF!*h_5)*[2]Cap!O140,EXP(-[2]IRTree!#REF!*h_5)*((P244+#REF!)/2+[2]Cap!O140))))</f>
        <v/>
      </c>
      <c r="P244" s="17" t="str">
        <f>IF(T_5&lt;=P$182,"",IF($A244&gt;P$183,"",IF(T_5=Q$182,EXP(-[2]IRTree!#REF!*h_5)*[2]Cap!P140,EXP(-[2]IRTree!#REF!*h_5)*((Q244+#REF!)/2+[2]Cap!P140))))</f>
        <v/>
      </c>
      <c r="Q244" s="17" t="str">
        <f>IF(T_5&lt;=Q$182,"",IF($A244&gt;Q$183,"",IF(T_5=R$182,EXP(-[2]IRTree!#REF!*h_5)*[2]Cap!Q140,EXP(-[2]IRTree!#REF!*h_5)*((R244+#REF!)/2+[2]Cap!Q140))))</f>
        <v/>
      </c>
      <c r="R244" s="17" t="str">
        <f>IF(T_5&lt;=R$182,"",IF($A244&gt;R$183,"",IF(T_5=S$182,EXP(-[2]IRTree!#REF!*h_5)*[2]Cap!R140,EXP(-[2]IRTree!#REF!*h_5)*((S244+#REF!)/2+[2]Cap!R140))))</f>
        <v/>
      </c>
      <c r="S244" s="17" t="str">
        <f>IF(T_5&lt;=S$182,"",IF($A244&gt;S$183,"",IF(T_5=T$182,EXP(-[2]IRTree!#REF!*h_5)*[2]Cap!S140,EXP(-[2]IRTree!#REF!*h_5)*((T244+#REF!)/2+[2]Cap!S140))))</f>
        <v/>
      </c>
      <c r="T244" s="17" t="str">
        <f>IF(T_5&lt;=T$182,"",IF($A244&gt;T$183,"",IF(T_5=U$182,EXP(-[2]IRTree!#REF!*h_5)*[2]Cap!T140,EXP(-[2]IRTree!#REF!*h_5)*((U244+#REF!)/2+[2]Cap!T140))))</f>
        <v/>
      </c>
      <c r="U244" s="17" t="str">
        <f>IF(T_5&lt;=U$182,"",IF($A244&gt;U$183,"",IF(T_5=V$182,EXP(-[2]IRTree!#REF!*h_5)*[2]Cap!U140,EXP(-[2]IRTree!#REF!*h_5)*((V244+#REF!)/2+[2]Cap!U140))))</f>
        <v/>
      </c>
      <c r="V244" s="17" t="str">
        <f>IF(T_5&lt;=V$182,"",IF($A244&gt;V$183,"",IF(T_5=W$182,EXP(-[2]IRTree!#REF!*h_5)*[2]Cap!V140,EXP(-[2]IRTree!#REF!*h_5)*((W244+#REF!)/2+[2]Cap!V140))))</f>
        <v/>
      </c>
      <c r="W244" s="17" t="str">
        <f>IF(T_5&lt;=W$182,"",IF($A244&gt;W$183,"",IF(T_5=X$182,EXP(-[2]IRTree!#REF!*h_5)*[2]Cap!W140,EXP(-[2]IRTree!#REF!*h_5)*((X244+#REF!)/2+[2]Cap!W140))))</f>
        <v/>
      </c>
      <c r="X244" s="17" t="str">
        <f>IF(T_5&lt;=X$182,"",IF($A244&gt;X$183,"",IF(T_5=Y$182,EXP(-[2]IRTree!#REF!*h_5)*[2]Cap!X140,EXP(-[2]IRTree!#REF!*h_5)*((Y244+#REF!)/2+[2]Cap!X140))))</f>
        <v/>
      </c>
      <c r="Y244" s="17" t="str">
        <f>IF(T_5&lt;=Y$182,"",IF($A244&gt;Y$183,"",IF(T_5=Z$182,EXP(-[2]IRTree!#REF!*h_5)*[2]Cap!Y140,EXP(-[2]IRTree!#REF!*h_5)*((Z244+#REF!)/2+[2]Cap!Y140))))</f>
        <v/>
      </c>
      <c r="Z244" s="17" t="str">
        <f>IF(T_5&lt;=Z$182,"",IF($A244&gt;Z$183,"",IF(T_5=AA$182,EXP(-[2]IRTree!#REF!*h_5)*[2]Cap!Z140,EXP(-[2]IRTree!#REF!*h_5)*((AA244+#REF!)/2+[2]Cap!Z140))))</f>
        <v/>
      </c>
      <c r="AA244" s="17" t="str">
        <f>IF(T_5&lt;=AA$182,"",IF($A244&gt;AA$183,"",IF(T_5=AB$182,EXP(-[2]IRTree!#REF!*h_5)*[2]Cap!AA140,EXP(-[2]IRTree!#REF!*h_5)*((AB244+#REF!)/2+[2]Cap!AA140))))</f>
        <v/>
      </c>
      <c r="AB244" s="17" t="str">
        <f>IF(T_5&lt;=AB$182,"",IF($A244&gt;AB$183,"",IF(T_5=AC$182,EXP(-[2]IRTree!#REF!*h_5)*[2]Cap!AB140,EXP(-[2]IRTree!#REF!*h_5)*((AC244+#REF!)/2+[2]Cap!AB140))))</f>
        <v/>
      </c>
      <c r="AC244" s="17" t="str">
        <f>IF(T_5&lt;=AC$182,"",IF($A244&gt;AC$183,"",IF(T_5=AD$182,EXP(-[2]IRTree!#REF!*h_5)*[2]Cap!AC140,EXP(-[2]IRTree!#REF!*h_5)*((AD244+#REF!)/2+[2]Cap!AC140))))</f>
        <v/>
      </c>
      <c r="AD244" s="17" t="str">
        <f>IF(T_5&lt;=AD$182,"",IF($A244&gt;AD$183,"",IF(T_5=AE$182,EXP(-[2]IRTree!#REF!*h_5)*[2]Cap!AD140,EXP(-[2]IRTree!#REF!*h_5)*((AE244+#REF!)/2+[2]Cap!AD140))))</f>
        <v/>
      </c>
      <c r="AE244" s="17" t="str">
        <f>IF(T_5&lt;=AE$182,"",IF($A244&gt;AE$183,"",IF(T_5=AF$182,EXP(-[2]IRTree!#REF!*h_5)*[2]Cap!AE140,EXP(-[2]IRTree!#REF!*h_5)*((AF244+#REF!)/2+[2]Cap!AE140))))</f>
        <v/>
      </c>
      <c r="AF244" s="17" t="str">
        <f>IF(T_5&lt;=AF$182,"",IF($A244&gt;AF$183,"",IF(T_5=AG$182,EXP(-[2]IRTree!#REF!*h_5)*[2]Cap!AF140,EXP(-[2]IRTree!#REF!*h_5)*((AG244+#REF!)/2+[2]Cap!AF140))))</f>
        <v/>
      </c>
      <c r="AG244" s="17" t="str">
        <f>IF(T_5&lt;=AG$182,"",IF($A244&gt;AG$183,"",IF(T_5=AH$182,EXP(-[2]IRTree!#REF!*h_5)*[2]Cap!AG140,EXP(-[2]IRTree!#REF!*h_5)*((AH244+#REF!)/2+[2]Cap!AG140))))</f>
        <v/>
      </c>
      <c r="AH244" s="17" t="str">
        <f>IF(T_5&lt;=AH$182,"",IF($A244&gt;AH$183,"",IF(T_5=AI$182,EXP(-[2]IRTree!#REF!*h_5)*[2]Cap!AH140,EXP(-[2]IRTree!#REF!*h_5)*((AI244+#REF!)/2+[2]Cap!AH140))))</f>
        <v/>
      </c>
      <c r="AI244" s="17" t="str">
        <f>IF(T_5&lt;=AI$182,"",IF($A244&gt;AI$183,"",IF(T_5=AJ$182,EXP(-[2]IRTree!#REF!*h_5)*[2]Cap!AI140,EXP(-[2]IRTree!#REF!*h_5)*((AJ244+#REF!)/2+[2]Cap!AI140))))</f>
        <v/>
      </c>
      <c r="AJ244" s="17" t="str">
        <f>IF(T_5&lt;=AJ$182,"",IF($A244&gt;AJ$183,"",IF(T_5=AK$182,EXP(-[2]IRTree!#REF!*h_5)*[2]Cap!AJ140,EXP(-[2]IRTree!#REF!*h_5)*((AK244+#REF!)/2+[2]Cap!AJ140))))</f>
        <v/>
      </c>
      <c r="AK244" s="17" t="str">
        <f>IF(T_5&lt;=AK$182,"",IF($A244&gt;AK$183,"",IF(T_5=AL$182,EXP(-[2]IRTree!#REF!*h_5)*[2]Cap!AK140,EXP(-[2]IRTree!#REF!*h_5)*((AL244+#REF!)/2+[2]Cap!AK140))))</f>
        <v/>
      </c>
      <c r="AL244" s="17" t="str">
        <f>IF(T_5&lt;=AL$182,"",IF($A244&gt;AL$183,"",IF(T_5=AM$182,EXP(-[2]IRTree!#REF!*h_5)*[2]Cap!AL140,EXP(-[2]IRTree!#REF!*h_5)*((AM244+#REF!)/2+[2]Cap!AL140))))</f>
        <v/>
      </c>
      <c r="AM244" s="17" t="str">
        <f>IF(T_5&lt;=AM$182,"",IF($A244&gt;AM$183,"",IF(T_5=AN$182,EXP(-[2]IRTree!#REF!*h_5)*[2]Cap!AM140,EXP(-[2]IRTree!#REF!*h_5)*((AN244+#REF!)/2+[2]Cap!AM140))))</f>
        <v/>
      </c>
      <c r="AN244" s="17" t="str">
        <f>IF(T_5&lt;=AN$182,"",IF($A244&gt;AN$183,"",IF(T_5=AO$182,EXP(-[2]IRTree!#REF!*h_5)*[2]Cap!AN140,EXP(-[2]IRTree!#REF!*h_5)*((AO244+#REF!)/2+[2]Cap!AN140))))</f>
        <v/>
      </c>
      <c r="AO244" s="17" t="str">
        <f>IF(T_5&lt;=AO$182,"",IF($A244&gt;AO$183,"",IF(T_5=AP$182,EXP(-[2]IRTree!#REF!*h_5)*[2]Cap!AO140,EXP(-[2]IRTree!#REF!*h_5)*((AP244+#REF!)/2+[2]Cap!AO140))))</f>
        <v/>
      </c>
      <c r="AP244" s="17" t="str">
        <f>IF(T_5&lt;=AP$182,"",IF($A244&gt;AP$183,"",IF(T_5=[2]Cap!AQ$11,EXP(-[2]IRTree!#REF!*h_5)*[2]Cap!AP140,EXP(-[2]IRTree!#REF!*h_5)*(([2]Cap!AQ73+[2]Cap!AQ74)/2+[2]Cap!AP140))))</f>
        <v/>
      </c>
    </row>
    <row r="247" spans="1:42" x14ac:dyDescent="0.2">
      <c r="A247" s="50" t="s">
        <v>70</v>
      </c>
      <c r="B247" s="50"/>
      <c r="C247" s="50"/>
    </row>
    <row r="248" spans="1:42" x14ac:dyDescent="0.2">
      <c r="A248" s="34" t="s">
        <v>10</v>
      </c>
      <c r="B248" s="63">
        <f t="shared" ref="B248" si="101">B249*h_5</f>
        <v>0</v>
      </c>
      <c r="C248" s="34">
        <f t="shared" ref="C248:AP248" si="102">C249*h_5</f>
        <v>0.25</v>
      </c>
      <c r="D248" s="34">
        <f t="shared" si="102"/>
        <v>0.5</v>
      </c>
      <c r="E248" s="34">
        <f t="shared" si="102"/>
        <v>0.75</v>
      </c>
      <c r="F248" s="34">
        <f t="shared" si="102"/>
        <v>1</v>
      </c>
      <c r="G248" s="34">
        <f t="shared" si="102"/>
        <v>1.25</v>
      </c>
      <c r="H248" s="34">
        <f t="shared" si="102"/>
        <v>1.5</v>
      </c>
      <c r="I248" s="34">
        <f t="shared" si="102"/>
        <v>1.75</v>
      </c>
      <c r="J248" s="34">
        <f t="shared" si="102"/>
        <v>2</v>
      </c>
      <c r="K248" s="34">
        <f t="shared" si="102"/>
        <v>2.25</v>
      </c>
      <c r="L248" s="34">
        <f t="shared" si="102"/>
        <v>2.5</v>
      </c>
      <c r="M248" s="34">
        <f t="shared" si="102"/>
        <v>2.75</v>
      </c>
      <c r="N248" s="34">
        <f t="shared" si="102"/>
        <v>3</v>
      </c>
      <c r="O248" s="34">
        <f t="shared" si="102"/>
        <v>3.25</v>
      </c>
      <c r="P248" s="34">
        <f t="shared" si="102"/>
        <v>3.5</v>
      </c>
      <c r="Q248" s="34">
        <f t="shared" si="102"/>
        <v>3.75</v>
      </c>
      <c r="R248" s="34">
        <f t="shared" si="102"/>
        <v>4</v>
      </c>
      <c r="S248" s="34">
        <f t="shared" si="102"/>
        <v>4.25</v>
      </c>
      <c r="T248" s="34">
        <f t="shared" si="102"/>
        <v>4.5</v>
      </c>
      <c r="U248" s="34">
        <f t="shared" si="102"/>
        <v>4.75</v>
      </c>
      <c r="V248" s="34">
        <f t="shared" si="102"/>
        <v>5</v>
      </c>
      <c r="W248" s="34">
        <f t="shared" si="102"/>
        <v>5.25</v>
      </c>
      <c r="X248" s="34">
        <f t="shared" si="102"/>
        <v>5.5</v>
      </c>
      <c r="Y248" s="34">
        <f t="shared" si="102"/>
        <v>5.75</v>
      </c>
      <c r="Z248" s="34">
        <f t="shared" si="102"/>
        <v>6</v>
      </c>
      <c r="AA248" s="34">
        <f t="shared" si="102"/>
        <v>6.25</v>
      </c>
      <c r="AB248" s="34">
        <f t="shared" si="102"/>
        <v>6.5</v>
      </c>
      <c r="AC248" s="34">
        <f t="shared" si="102"/>
        <v>6.75</v>
      </c>
      <c r="AD248" s="34">
        <f t="shared" si="102"/>
        <v>7</v>
      </c>
      <c r="AE248" s="34">
        <f t="shared" si="102"/>
        <v>7.25</v>
      </c>
      <c r="AF248" s="34">
        <f t="shared" si="102"/>
        <v>7.5</v>
      </c>
      <c r="AG248" s="34">
        <f t="shared" si="102"/>
        <v>7.75</v>
      </c>
      <c r="AH248" s="34">
        <f t="shared" si="102"/>
        <v>8</v>
      </c>
      <c r="AI248" s="34">
        <f t="shared" si="102"/>
        <v>8.25</v>
      </c>
      <c r="AJ248" s="34">
        <f t="shared" si="102"/>
        <v>8.5</v>
      </c>
      <c r="AK248" s="34">
        <f t="shared" si="102"/>
        <v>8.75</v>
      </c>
      <c r="AL248" s="34">
        <f t="shared" si="102"/>
        <v>9</v>
      </c>
      <c r="AM248" s="34">
        <f t="shared" si="102"/>
        <v>9.25</v>
      </c>
      <c r="AN248" s="34">
        <f t="shared" si="102"/>
        <v>9.5</v>
      </c>
      <c r="AO248" s="34">
        <f t="shared" si="102"/>
        <v>9.75</v>
      </c>
      <c r="AP248" s="34">
        <f t="shared" si="102"/>
        <v>10</v>
      </c>
    </row>
    <row r="249" spans="1:42" x14ac:dyDescent="0.2">
      <c r="A249" s="27" t="s">
        <v>47</v>
      </c>
      <c r="B249" s="28">
        <v>0</v>
      </c>
      <c r="C249" s="28">
        <f t="shared" ref="C249:AP249" si="103">B249+1</f>
        <v>1</v>
      </c>
      <c r="D249" s="28">
        <f t="shared" si="103"/>
        <v>2</v>
      </c>
      <c r="E249" s="28">
        <f t="shared" si="103"/>
        <v>3</v>
      </c>
      <c r="F249" s="28">
        <f t="shared" si="103"/>
        <v>4</v>
      </c>
      <c r="G249" s="28">
        <f t="shared" si="103"/>
        <v>5</v>
      </c>
      <c r="H249" s="28">
        <f t="shared" si="103"/>
        <v>6</v>
      </c>
      <c r="I249" s="28">
        <f t="shared" si="103"/>
        <v>7</v>
      </c>
      <c r="J249" s="28">
        <f t="shared" si="103"/>
        <v>8</v>
      </c>
      <c r="K249" s="28">
        <f t="shared" si="103"/>
        <v>9</v>
      </c>
      <c r="L249" s="28">
        <f t="shared" si="103"/>
        <v>10</v>
      </c>
      <c r="M249" s="28">
        <f t="shared" si="103"/>
        <v>11</v>
      </c>
      <c r="N249" s="28">
        <f t="shared" si="103"/>
        <v>12</v>
      </c>
      <c r="O249" s="28">
        <f t="shared" si="103"/>
        <v>13</v>
      </c>
      <c r="P249" s="28">
        <f t="shared" si="103"/>
        <v>14</v>
      </c>
      <c r="Q249" s="28">
        <f t="shared" si="103"/>
        <v>15</v>
      </c>
      <c r="R249" s="28">
        <f t="shared" si="103"/>
        <v>16</v>
      </c>
      <c r="S249" s="28">
        <f t="shared" si="103"/>
        <v>17</v>
      </c>
      <c r="T249" s="28">
        <f t="shared" si="103"/>
        <v>18</v>
      </c>
      <c r="U249" s="28">
        <f t="shared" si="103"/>
        <v>19</v>
      </c>
      <c r="V249" s="28">
        <f t="shared" si="103"/>
        <v>20</v>
      </c>
      <c r="W249" s="28">
        <f t="shared" si="103"/>
        <v>21</v>
      </c>
      <c r="X249" s="28">
        <f t="shared" si="103"/>
        <v>22</v>
      </c>
      <c r="Y249" s="28">
        <f t="shared" si="103"/>
        <v>23</v>
      </c>
      <c r="Z249" s="28">
        <f t="shared" si="103"/>
        <v>24</v>
      </c>
      <c r="AA249" s="28">
        <f t="shared" si="103"/>
        <v>25</v>
      </c>
      <c r="AB249" s="28">
        <f t="shared" si="103"/>
        <v>26</v>
      </c>
      <c r="AC249" s="28">
        <f t="shared" si="103"/>
        <v>27</v>
      </c>
      <c r="AD249" s="28">
        <f t="shared" si="103"/>
        <v>28</v>
      </c>
      <c r="AE249" s="28">
        <f t="shared" si="103"/>
        <v>29</v>
      </c>
      <c r="AF249" s="28">
        <f t="shared" si="103"/>
        <v>30</v>
      </c>
      <c r="AG249" s="28">
        <f t="shared" si="103"/>
        <v>31</v>
      </c>
      <c r="AH249" s="28">
        <f t="shared" si="103"/>
        <v>32</v>
      </c>
      <c r="AI249" s="28">
        <f t="shared" si="103"/>
        <v>33</v>
      </c>
      <c r="AJ249" s="28">
        <f t="shared" si="103"/>
        <v>34</v>
      </c>
      <c r="AK249" s="28">
        <f t="shared" si="103"/>
        <v>35</v>
      </c>
      <c r="AL249" s="28">
        <f t="shared" si="103"/>
        <v>36</v>
      </c>
      <c r="AM249" s="28">
        <f t="shared" si="103"/>
        <v>37</v>
      </c>
      <c r="AN249" s="28">
        <f t="shared" si="103"/>
        <v>38</v>
      </c>
      <c r="AO249" s="28">
        <f t="shared" si="103"/>
        <v>39</v>
      </c>
      <c r="AP249" s="28">
        <f t="shared" si="103"/>
        <v>40</v>
      </c>
    </row>
    <row r="250" spans="1:42" x14ac:dyDescent="0.2">
      <c r="A250" s="35">
        <v>0</v>
      </c>
      <c r="B250" s="3">
        <f>IF($A250&gt;B$249,"",IF(T_5&lt;=B$182,"",100*h_5*MAX((EXP('Class 8'!B88*h_5)-1)/h_5 -$D$179,0)))</f>
        <v>0</v>
      </c>
      <c r="C250" s="3">
        <f>IF($A250&gt;C$249,"",IF(T_5&lt;=C$182,"",100*h_5*MAX((EXP('Class 8'!C88*h_5)-1)/h_5 -$D$179,0)))</f>
        <v>0</v>
      </c>
      <c r="D250" s="3">
        <f>IF($A250&gt;D$249,"",IF(T_5&lt;=D$182,"",100*h_5*MAX((EXP('Class 8'!D88*h_5)-1)/h_5 -$D$179,0)))</f>
        <v>0</v>
      </c>
      <c r="E250" s="3">
        <f>IF($A250&gt;E$249,"",IF(T_5&lt;=E$182,"",100*h_5*MAX((EXP('Class 8'!E88*h_5)-1)/h_5 -$D$179,0)))</f>
        <v>0</v>
      </c>
      <c r="F250" s="3">
        <f>IF($A250&gt;F$249,"",IF(T_5&lt;=F$182,"",100*h_5*MAX((EXP('Class 8'!F88*h_5)-1)/h_5 -$D$179,0)))</f>
        <v>0</v>
      </c>
      <c r="G250" s="3">
        <f>IF($A250&gt;G$249,"",IF(T_5&lt;=G$182,"",100*h_5*MAX((EXP('Class 8'!G88*h_5)-1)/h_5 -$D$179,0)))</f>
        <v>6.4832712938881279E-2</v>
      </c>
      <c r="H250" s="3">
        <f>IF($A250&gt;H$249,"",IF(T_5&lt;=H$182,"",100*h_5*MAX((EXP('Class 8'!H88*h_5)-1)/h_5 -$D$179,0)))</f>
        <v>0.21898744067364895</v>
      </c>
      <c r="I250" s="3">
        <f>IF($A250&gt;I$249,"",IF(T_5&lt;=I$182,"",100*h_5*MAX((EXP('Class 8'!I88*h_5)-1)/h_5 -$D$179,0)))</f>
        <v>0.36672787175528221</v>
      </c>
      <c r="J250" s="3">
        <f>IF($A250&gt;J$249,"",IF(T_5&lt;=J$182,"",100*h_5*MAX((EXP('Class 8'!J88*h_5)-1)/h_5 -$D$179,0)))</f>
        <v>0.57171525676530699</v>
      </c>
      <c r="K250" s="3">
        <f>IF($A250&gt;K$249,"",IF(T_5&lt;=K$182,"",100*h_5*MAX((EXP('Class 8'!K88*h_5)-1)/h_5 -$D$179,0)))</f>
        <v>0.82542269111777511</v>
      </c>
      <c r="L250" s="3">
        <f>IF($A250&gt;L$249,"",IF(T_5&lt;=L$182,"",100*h_5*MAX((EXP('Class 8'!L88*h_5)-1)/h_5 -$D$179,0)))</f>
        <v>1.0288143134115666</v>
      </c>
      <c r="M250" s="3">
        <f>IF($A250&gt;M$249,"",IF(T_5&lt;=M$182,"",100*h_5*MAX((EXP('Class 8'!M88*h_5)-1)/h_5 -$D$179,0)))</f>
        <v>1.1502101038612853</v>
      </c>
      <c r="N250" s="3">
        <f>IF($A250&gt;N$249,"",IF(T_5&lt;=N$182,"",100*h_5*MAX((EXP('Class 8'!N88*h_5)-1)/h_5 -$D$179,0)))</f>
        <v>1.2446358731066063</v>
      </c>
      <c r="O250" s="3">
        <f>IF($A250&gt;O$249,"",IF(T_5&lt;=O$182,"",100*h_5*MAX((EXP('Class 8'!O88*h_5)-1)/h_5 -$D$179,0)))</f>
        <v>1.3790271235893856</v>
      </c>
      <c r="P250" s="3">
        <f>IF($A250&gt;P$249,"",IF(T_5&lt;=P$182,"",100*h_5*MAX((EXP('Class 8'!P88*h_5)-1)/h_5 -$D$179,0)))</f>
        <v>1.5079629673962511</v>
      </c>
      <c r="Q250" s="3">
        <f>IF($A250&gt;Q$249,"",IF(T_5&lt;=Q$182,"",100*h_5*MAX((EXP('Class 8'!Q88*h_5)-1)/h_5 -$D$179,0)))</f>
        <v>1.6303349620179794</v>
      </c>
      <c r="R250" s="3">
        <f>IF($A250&gt;R$249,"",IF(T_5&lt;=R$182,"",100*h_5*MAX((EXP('Class 8'!R88*h_5)-1)/h_5 -$D$179,0)))</f>
        <v>1.7546333215568453</v>
      </c>
      <c r="S250" s="3">
        <f>IF($A250&gt;S$249,"",IF(T_5&lt;=S$182,"",100*h_5*MAX((EXP('Class 8'!S88*h_5)-1)/h_5 -$D$179,0)))</f>
        <v>1.879175308927242</v>
      </c>
      <c r="T250" s="3">
        <f>IF($A250&gt;T$249,"",IF(T_5&lt;=T$182,"",100*h_5*MAX((EXP('Class 8'!T88*h_5)-1)/h_5 -$D$179,0)))</f>
        <v>1.9915739416440346</v>
      </c>
      <c r="U250" s="3">
        <f>IF($A250&gt;U$249,"",IF(T_5&lt;=U$182,"",100*h_5*MAX((EXP('Class 8'!U88*h_5)-1)/h_5 -$D$179,0)))</f>
        <v>2.090865703282577</v>
      </c>
      <c r="V250" s="3">
        <f>IF($A250&gt;V$249,"",IF(T_5&lt;=V$182,"",100*h_5*MAX((EXP('Class 8'!V88*h_5)-1)/h_5 -$D$179,0)))</f>
        <v>2.1986661515117332</v>
      </c>
      <c r="W250" s="3">
        <f>IF($A250&gt;W$249,"",IF(T_5&lt;=W$182,"",100*h_5*MAX((EXP('Class 8'!W88*h_5)-1)/h_5 -$D$179,0)))</f>
        <v>2.3212589525720393</v>
      </c>
      <c r="X250" s="3">
        <f>IF($A250&gt;X$249,"",IF(T_5&lt;=X$182,"",100*h_5*MAX((EXP('Class 8'!X88*h_5)-1)/h_5 -$D$179,0)))</f>
        <v>2.4403310562556433</v>
      </c>
      <c r="Y250" s="3">
        <f>IF($A250&gt;Y$249,"",IF(T_5&lt;=Y$182,"",100*h_5*MAX((EXP('Class 8'!Y88*h_5)-1)/h_5 -$D$179,0)))</f>
        <v>2.5533231487563732</v>
      </c>
      <c r="Z250" s="3">
        <f>IF($A250&gt;Z$249,"",IF(T_5&lt;=Z$182,"",100*h_5*MAX((EXP('Class 8'!Z88*h_5)-1)/h_5 -$D$179,0)))</f>
        <v>2.6608630530856745</v>
      </c>
      <c r="AA250" s="3">
        <f>IF($A250&gt;AA$249,"",IF(T_5&lt;=AA$182,"",100*h_5*MAX((EXP('Class 8'!AA88*h_5)-1)/h_5 -$D$179,0)))</f>
        <v>2.763123915034674</v>
      </c>
      <c r="AB250" s="3">
        <f>IF($A250&gt;AB$249,"",IF(T_5&lt;=AB$182,"",100*h_5*MAX((EXP('Class 8'!AB88*h_5)-1)/h_5 -$D$179,0)))</f>
        <v>2.8579943254000515</v>
      </c>
      <c r="AC250" s="3">
        <f>IF($A250&gt;AC$249,"",IF(T_5&lt;=AC$182,"",100*h_5*MAX((EXP('Class 8'!AC88*h_5)-1)/h_5 -$D$179,0)))</f>
        <v>2.945562462861476</v>
      </c>
      <c r="AD250" s="3">
        <f>IF($A250&gt;AD$249,"",IF(T_5&lt;=AD$182,"",100*h_5*MAX((EXP('Class 8'!AD88*h_5)-1)/h_5 -$D$179,0)))</f>
        <v>3.0456727398385262</v>
      </c>
      <c r="AE250" s="3">
        <f>IF($A250&gt;AE$249,"",IF(T_5&lt;=AE$182,"",100*h_5*MAX((EXP('Class 8'!AE88*h_5)-1)/h_5 -$D$179,0)))</f>
        <v>3.1637391627969884</v>
      </c>
      <c r="AF250" s="3">
        <f>IF($A250&gt;AF$249,"",IF(T_5&lt;=AF$182,"",100*h_5*MAX((EXP('Class 8'!AF88*h_5)-1)/h_5 -$D$179,0)))</f>
        <v>3.2787035984303352</v>
      </c>
      <c r="AG250" s="3">
        <f>IF($A250&gt;AG$249,"",IF(T_5&lt;=AG$182,"",100*h_5*MAX((EXP('Class 8'!AG88*h_5)-1)/h_5 -$D$179,0)))</f>
        <v>3.3891073325762382</v>
      </c>
      <c r="AH250" s="3">
        <f>IF($A250&gt;AH$249,"",IF(T_5&lt;=AH$182,"",100*h_5*MAX((EXP('Class 8'!AH88*h_5)-1)/h_5 -$D$179,0)))</f>
        <v>3.4985286142257404</v>
      </c>
      <c r="AI250" s="3">
        <f>IF($A250&gt;AI$249,"",IF(T_5&lt;=AI$182,"",100*h_5*MAX((EXP('Class 8'!AI88*h_5)-1)/h_5 -$D$179,0)))</f>
        <v>3.6025865793304495</v>
      </c>
      <c r="AJ250" s="3">
        <f>IF($A250&gt;AJ$249,"",IF(T_5&lt;=AJ$182,"",100*h_5*MAX((EXP('Class 8'!AJ88*h_5)-1)/h_5 -$D$179,0)))</f>
        <v>3.7017745763875314</v>
      </c>
      <c r="AK250" s="3">
        <f>IF($A250&gt;AK$249,"",IF(T_5&lt;=AK$182,"",100*h_5*MAX((EXP('Class 8'!AK88*h_5)-1)/h_5 -$D$179,0)))</f>
        <v>3.797941565042398</v>
      </c>
      <c r="AL250" s="3">
        <f>IF($A250&gt;AL$249,"",IF(T_5&lt;=AL$182,"",100*h_5*MAX((EXP('Class 8'!AL88*h_5)-1)/h_5 -$D$179,0)))</f>
        <v>3.8860388416093987</v>
      </c>
      <c r="AM250" s="3">
        <f>IF($A250&gt;AM$249,"",IF(T_5&lt;=AM$182,"",100*h_5*MAX((EXP('Class 8'!AM88*h_5)-1)/h_5 -$D$179,0)))</f>
        <v>3.9715348470962835</v>
      </c>
      <c r="AN250" s="3">
        <f>IF($A250&gt;AN$249,"",IF(T_5&lt;=AN$182,"",100*h_5*MAX((EXP('Class 8'!AN88*h_5)-1)/h_5 -$D$179,0)))</f>
        <v>4.0491957590259506</v>
      </c>
      <c r="AO250" s="3">
        <f>IF($A250&gt;AO$249,"",IF(T_5&lt;=AO$182,"",100*h_5*MAX((EXP('Class 8'!AO88*h_5)-1)/h_5 -$D$179,0)))</f>
        <v>4.119707783105123</v>
      </c>
      <c r="AP250" s="3" t="str">
        <f>IF($A250&gt;AP$249,"",IF(T_5&lt;=AP$182,"",100*h_5*MAX((EXP('Class 8'!AP88*h_5)-1)/h_5 -$D$179,0)))</f>
        <v/>
      </c>
    </row>
    <row r="251" spans="1:42" x14ac:dyDescent="0.2">
      <c r="A251" s="36">
        <f t="shared" ref="A251:A290" si="104">A250+1</f>
        <v>1</v>
      </c>
      <c r="B251" s="3" t="str">
        <f>IF($A251&gt;B$249,"",IF(T_5&lt;=B$182,"",100*h_5*MAX((EXP('Class 8'!B89*h_5)-1)/h_5 -$D$179,0)))</f>
        <v/>
      </c>
      <c r="C251" s="3">
        <f>IF($A251&gt;C$249,"",IF(T_5&lt;=C$182,"",100*h_5*MAX((EXP('Class 8'!C89*h_5)-1)/h_5 -$D$179,0)))</f>
        <v>0</v>
      </c>
      <c r="D251" s="3">
        <f>IF($A251&gt;D$249,"",IF(T_5&lt;=D$182,"",100*h_5*MAX((EXP('Class 8'!D89*h_5)-1)/h_5 -$D$179,0)))</f>
        <v>0</v>
      </c>
      <c r="E251" s="3">
        <f>IF($A251&gt;E$249,"",IF(T_5&lt;=E$182,"",100*h_5*MAX((EXP('Class 8'!E89*h_5)-1)/h_5 -$D$179,0)))</f>
        <v>0</v>
      </c>
      <c r="F251" s="3">
        <f>IF($A251&gt;F$249,"",IF(T_5&lt;=F$182,"",100*h_5*MAX((EXP('Class 8'!F89*h_5)-1)/h_5 -$D$179,0)))</f>
        <v>0</v>
      </c>
      <c r="G251" s="3">
        <f>IF($A251&gt;G$249,"",IF(T_5&lt;=G$182,"",100*h_5*MAX((EXP('Class 8'!G89*h_5)-1)/h_5 -$D$179,0)))</f>
        <v>0</v>
      </c>
      <c r="H251" s="3">
        <f>IF($A251&gt;H$249,"",IF(T_5&lt;=H$182,"",100*h_5*MAX((EXP('Class 8'!H89*h_5)-1)/h_5 -$D$179,0)))</f>
        <v>2.0894249635864184E-2</v>
      </c>
      <c r="I251" s="3">
        <f>IF($A251&gt;I$249,"",IF(T_5&lt;=I$182,"",100*h_5*MAX((EXP('Class 8'!I89*h_5)-1)/h_5 -$D$179,0)))</f>
        <v>0.16834585686002246</v>
      </c>
      <c r="J251" s="3">
        <f>IF($A251&gt;J$249,"",IF(T_5&lt;=J$182,"",100*h_5*MAX((EXP('Class 8'!J89*h_5)-1)/h_5 -$D$179,0)))</f>
        <v>0.37293250358307084</v>
      </c>
      <c r="K251" s="3">
        <f>IF($A251&gt;K$249,"",IF(T_5&lt;=K$182,"",100*h_5*MAX((EXP('Class 8'!K89*h_5)-1)/h_5 -$D$179,0)))</f>
        <v>0.62614395481620821</v>
      </c>
      <c r="L251" s="3">
        <f>IF($A251&gt;L$249,"",IF(T_5&lt;=L$182,"",100*h_5*MAX((EXP('Class 8'!L89*h_5)-1)/h_5 -$D$179,0)))</f>
        <v>0.82913795844529492</v>
      </c>
      <c r="M251" s="3">
        <f>IF($A251&gt;M$249,"",IF(T_5&lt;=M$182,"",100*h_5*MAX((EXP('Class 8'!M89*h_5)-1)/h_5 -$D$179,0)))</f>
        <v>0.95029642726124663</v>
      </c>
      <c r="N251" s="3">
        <f>IF($A251&gt;N$249,"",IF(T_5&lt;=N$182,"",100*h_5*MAX((EXP('Class 8'!N89*h_5)-1)/h_5 -$D$179,0)))</f>
        <v>1.044537599678744</v>
      </c>
      <c r="O251" s="3">
        <f>IF($A251&gt;O$249,"",IF(T_5&lt;=O$182,"",100*h_5*MAX((EXP('Class 8'!O89*h_5)-1)/h_5 -$D$179,0)))</f>
        <v>1.178666123167341</v>
      </c>
      <c r="P251" s="3">
        <f>IF($A251&gt;P$249,"",IF(T_5&lt;=P$182,"",100*h_5*MAX((EXP('Class 8'!P89*h_5)-1)/h_5 -$D$179,0)))</f>
        <v>1.3073499049793966</v>
      </c>
      <c r="Q251" s="3">
        <f>IF($A251&gt;Q$249,"",IF(T_5&lt;=Q$182,"",100*h_5*MAX((EXP('Class 8'!Q89*h_5)-1)/h_5 -$D$179,0)))</f>
        <v>1.429482669545604</v>
      </c>
      <c r="R251" s="3">
        <f>IF($A251&gt;R$249,"",IF(T_5&lt;=R$182,"",100*h_5*MAX((EXP('Class 8'!R89*h_5)-1)/h_5 -$D$179,0)))</f>
        <v>1.5535380330987367</v>
      </c>
      <c r="S251" s="3">
        <f>IF($A251&gt;S$249,"",IF(T_5&lt;=S$182,"",100*h_5*MAX((EXP('Class 8'!S89*h_5)-1)/h_5 -$D$179,0)))</f>
        <v>1.6778365482053612</v>
      </c>
      <c r="T251" s="3">
        <f>IF($A251&gt;T$249,"",IF(T_5&lt;=T$182,"",100*h_5*MAX((EXP('Class 8'!T89*h_5)-1)/h_5 -$D$179,0)))</f>
        <v>1.7900154482028228</v>
      </c>
      <c r="U251" s="3">
        <f>IF($A251&gt;U$249,"",IF(T_5&lt;=U$182,"",100*h_5*MAX((EXP('Class 8'!U89*h_5)-1)/h_5 -$D$179,0)))</f>
        <v>1.8891131002844705</v>
      </c>
      <c r="V251" s="3">
        <f>IF($A251&gt;V$249,"",IF(T_5&lt;=V$182,"",100*h_5*MAX((EXP('Class 8'!V89*h_5)-1)/h_5 -$D$179,0)))</f>
        <v>1.9967028049746514</v>
      </c>
      <c r="W251" s="3">
        <f>IF($A251&gt;W$249,"",IF(T_5&lt;=W$182,"",100*h_5*MAX((EXP('Class 8'!W89*h_5)-1)/h_5 -$D$179,0)))</f>
        <v>2.1190559443158206</v>
      </c>
      <c r="X251" s="3">
        <f>IF($A251&gt;X$249,"",IF(T_5&lt;=X$182,"",100*h_5*MAX((EXP('Class 8'!X89*h_5)-1)/h_5 -$D$179,0)))</f>
        <v>2.2378952690366747</v>
      </c>
      <c r="Y251" s="3">
        <f>IF($A251&gt;Y$249,"",IF(T_5&lt;=Y$182,"",100*h_5*MAX((EXP('Class 8'!Y89*h_5)-1)/h_5 -$D$179,0)))</f>
        <v>2.3506664686390764</v>
      </c>
      <c r="Z251" s="3">
        <f>IF($A251&gt;Z$249,"",IF(T_5&lt;=Z$182,"",100*h_5*MAX((EXP('Class 8'!Z89*h_5)-1)/h_5 -$D$179,0)))</f>
        <v>2.4579961387774327</v>
      </c>
      <c r="AA251" s="3">
        <f>IF($A251&gt;AA$249,"",IF(T_5&lt;=AA$182,"",100*h_5*MAX((EXP('Class 8'!AA89*h_5)-1)/h_5 -$D$179,0)))</f>
        <v>2.5600570867529679</v>
      </c>
      <c r="AB251" s="3">
        <f>IF($A251&gt;AB$249,"",IF(T_5&lt;=AB$182,"",100*h_5*MAX((EXP('Class 8'!AB89*h_5)-1)/h_5 -$D$179,0)))</f>
        <v>2.6547420310432921</v>
      </c>
      <c r="AC251" s="3">
        <f>IF($A251&gt;AC$249,"",IF(T_5&lt;=AC$182,"",100*h_5*MAX((EXP('Class 8'!AC89*h_5)-1)/h_5 -$D$179,0)))</f>
        <v>2.7421389779439007</v>
      </c>
      <c r="AD251" s="3">
        <f>IF($A251&gt;AD$249,"",IF(T_5&lt;=AD$182,"",100*h_5*MAX((EXP('Class 8'!AD89*h_5)-1)/h_5 -$D$179,0)))</f>
        <v>2.8420535452146654</v>
      </c>
      <c r="AE251" s="3">
        <f>IF($A251&gt;AE$249,"",IF(T_5&lt;=AE$182,"",100*h_5*MAX((EXP('Class 8'!AE89*h_5)-1)/h_5 -$D$179,0)))</f>
        <v>2.9598891552570814</v>
      </c>
      <c r="AF251" s="3">
        <f>IF($A251&gt;AF$249,"",IF(T_5&lt;=AF$182,"",100*h_5*MAX((EXP('Class 8'!AF89*h_5)-1)/h_5 -$D$179,0)))</f>
        <v>3.0746288421772547</v>
      </c>
      <c r="AG251" s="3">
        <f>IF($A251&gt;AG$249,"",IF(T_5&lt;=AG$182,"",100*h_5*MAX((EXP('Class 8'!AG89*h_5)-1)/h_5 -$D$179,0)))</f>
        <v>3.1848167435132662</v>
      </c>
      <c r="AH251" s="3">
        <f>IF($A251&gt;AH$249,"",IF(T_5&lt;=AH$182,"",100*h_5*MAX((EXP('Class 8'!AH89*h_5)-1)/h_5 -$D$179,0)))</f>
        <v>3.294024112989749</v>
      </c>
      <c r="AI251" s="3">
        <f>IF($A251&gt;AI$249,"",IF(T_5&lt;=AI$182,"",100*h_5*MAX((EXP('Class 8'!AI89*h_5)-1)/h_5 -$D$179,0)))</f>
        <v>3.3978786508899765</v>
      </c>
      <c r="AJ251" s="3">
        <f>IF($A251&gt;AJ$249,"",IF(T_5&lt;=AJ$182,"",100*h_5*MAX((EXP('Class 8'!AJ89*h_5)-1)/h_5 -$D$179,0)))</f>
        <v>3.496872741243831</v>
      </c>
      <c r="AK251" s="3">
        <f>IF($A251&gt;AK$249,"",IF(T_5&lt;=AK$182,"",100*h_5*MAX((EXP('Class 8'!AK89*h_5)-1)/h_5 -$D$179,0)))</f>
        <v>3.5928517290892885</v>
      </c>
      <c r="AL251" s="3">
        <f>IF($A251&gt;AL$249,"",IF(T_5&lt;=AL$182,"",100*h_5*MAX((EXP('Class 8'!AL89*h_5)-1)/h_5 -$D$179,0)))</f>
        <v>3.6807767806596252</v>
      </c>
      <c r="AM251" s="3">
        <f>IF($A251&gt;AM$249,"",IF(T_5&lt;=AM$182,"",100*h_5*MAX((EXP('Class 8'!AM89*h_5)-1)/h_5 -$D$179,0)))</f>
        <v>3.7661056464818903</v>
      </c>
      <c r="AN251" s="3">
        <f>IF($A251&gt;AN$249,"",IF(T_5&lt;=AN$182,"",100*h_5*MAX((EXP('Class 8'!AN89*h_5)-1)/h_5 -$D$179,0)))</f>
        <v>3.8436147358942212</v>
      </c>
      <c r="AO251" s="3">
        <f>IF($A251&gt;AO$249,"",IF(T_5&lt;=AO$182,"",100*h_5*MAX((EXP('Class 8'!AO89*h_5)-1)/h_5 -$D$179,0)))</f>
        <v>3.9139889131115351</v>
      </c>
      <c r="AP251" s="3" t="str">
        <f>IF($A251&gt;AP$249,"",IF(T_5&lt;=AP$182,"",100*h_5*MAX((EXP('Class 8'!AP89*h_5)-1)/h_5 -$D$179,0)))</f>
        <v/>
      </c>
    </row>
    <row r="252" spans="1:42" x14ac:dyDescent="0.2">
      <c r="A252" s="36">
        <f t="shared" si="104"/>
        <v>2</v>
      </c>
      <c r="B252" s="3" t="str">
        <f>IF($A252&gt;B$249,"",IF(T_5&lt;=B$182,"",100*h_5*MAX((EXP('Class 8'!B90*h_5)-1)/h_5 -$D$179,0)))</f>
        <v/>
      </c>
      <c r="C252" s="3" t="str">
        <f>IF($A252&gt;C$249,"",IF(T_5&lt;=C$182,"",100*h_5*MAX((EXP('Class 8'!C90*h_5)-1)/h_5 -$D$179,0)))</f>
        <v/>
      </c>
      <c r="D252" s="3">
        <f>IF($A252&gt;D$249,"",IF(T_5&lt;=D$182,"",100*h_5*MAX((EXP('Class 8'!D90*h_5)-1)/h_5 -$D$179,0)))</f>
        <v>0</v>
      </c>
      <c r="E252" s="3">
        <f>IF($A252&gt;E$249,"",IF(T_5&lt;=E$182,"",100*h_5*MAX((EXP('Class 8'!E90*h_5)-1)/h_5 -$D$179,0)))</f>
        <v>0</v>
      </c>
      <c r="F252" s="3">
        <f>IF($A252&gt;F$249,"",IF(T_5&lt;=F$182,"",100*h_5*MAX((EXP('Class 8'!F90*h_5)-1)/h_5 -$D$179,0)))</f>
        <v>0</v>
      </c>
      <c r="G252" s="3">
        <f>IF($A252&gt;G$249,"",IF(T_5&lt;=G$182,"",100*h_5*MAX((EXP('Class 8'!G90*h_5)-1)/h_5 -$D$179,0)))</f>
        <v>0</v>
      </c>
      <c r="H252" s="3">
        <f>IF($A252&gt;H$249,"",IF(T_5&lt;=H$182,"",100*h_5*MAX((EXP('Class 8'!H90*h_5)-1)/h_5 -$D$179,0)))</f>
        <v>0</v>
      </c>
      <c r="I252" s="3">
        <f>IF($A252&gt;I$249,"",IF(T_5&lt;=I$182,"",100*h_5*MAX((EXP('Class 8'!I90*h_5)-1)/h_5 -$D$179,0)))</f>
        <v>0</v>
      </c>
      <c r="J252" s="3">
        <f>IF($A252&gt;J$249,"",IF(T_5&lt;=J$182,"",100*h_5*MAX((EXP('Class 8'!J90*h_5)-1)/h_5 -$D$179,0)))</f>
        <v>0.17453835899733683</v>
      </c>
      <c r="K252" s="3">
        <f>IF($A252&gt;K$249,"",IF(T_5&lt;=K$182,"",100*h_5*MAX((EXP('Class 8'!K90*h_5)-1)/h_5 -$D$179,0)))</f>
        <v>0.42725479672899613</v>
      </c>
      <c r="L252" s="3">
        <f>IF($A252&gt;L$249,"",IF(T_5&lt;=L$182,"",100*h_5*MAX((EXP('Class 8'!L90*h_5)-1)/h_5 -$D$179,0)))</f>
        <v>0.62985195901449664</v>
      </c>
      <c r="M252" s="3">
        <f>IF($A252&gt;M$249,"",IF(T_5&lt;=M$182,"",100*h_5*MAX((EXP('Class 8'!M90*h_5)-1)/h_5 -$D$179,0)))</f>
        <v>0.75077357014651547</v>
      </c>
      <c r="N252" s="3">
        <f>IF($A252&gt;N$249,"",IF(T_5&lt;=N$182,"",100*h_5*MAX((EXP('Class 8'!N90*h_5)-1)/h_5 -$D$179,0)))</f>
        <v>0.84483050661214065</v>
      </c>
      <c r="O252" s="3">
        <f>IF($A252&gt;O$249,"",IF(T_5&lt;=O$182,"",100*h_5*MAX((EXP('Class 8'!O90*h_5)-1)/h_5 -$D$179,0)))</f>
        <v>0.97869681672241615</v>
      </c>
      <c r="P252" s="3">
        <f>IF($A252&gt;P$249,"",IF(T_5&lt;=P$182,"",100*h_5*MAX((EXP('Class 8'!P90*h_5)-1)/h_5 -$D$179,0)))</f>
        <v>1.107129029306023</v>
      </c>
      <c r="Q252" s="3">
        <f>IF($A252&gt;Q$249,"",IF(T_5&lt;=Q$182,"",100*h_5*MAX((EXP('Class 8'!Q90*h_5)-1)/h_5 -$D$179,0)))</f>
        <v>1.2290230314973813</v>
      </c>
      <c r="R252" s="3">
        <f>IF($A252&gt;R$249,"",IF(T_5&lt;=R$182,"",100*h_5*MAX((EXP('Class 8'!R90*h_5)-1)/h_5 -$D$179,0)))</f>
        <v>1.3528358741076971</v>
      </c>
      <c r="S252" s="3">
        <f>IF($A252&gt;S$249,"",IF(T_5&lt;=S$182,"",100*h_5*MAX((EXP('Class 8'!S90*h_5)-1)/h_5 -$D$179,0)))</f>
        <v>1.4768913929244762</v>
      </c>
      <c r="T252" s="3">
        <f>IF($A252&gt;T$249,"",IF(T_5&lt;=T$182,"",100*h_5*MAX((EXP('Class 8'!T90*h_5)-1)/h_5 -$D$179,0)))</f>
        <v>1.5888509897671463</v>
      </c>
      <c r="U252" s="3">
        <f>IF($A252&gt;U$249,"",IF(T_5&lt;=U$182,"",100*h_5*MAX((EXP('Class 8'!U90*h_5)-1)/h_5 -$D$179,0)))</f>
        <v>1.687754911764686</v>
      </c>
      <c r="V252" s="3">
        <f>IF($A252&gt;V$249,"",IF(T_5&lt;=V$182,"",100*h_5*MAX((EXP('Class 8'!V90*h_5)-1)/h_5 -$D$179,0)))</f>
        <v>1.7951342849071326</v>
      </c>
      <c r="W252" s="3">
        <f>IF($A252&gt;W$249,"",IF(T_5&lt;=W$182,"",100*h_5*MAX((EXP('Class 8'!W90*h_5)-1)/h_5 -$D$179,0)))</f>
        <v>1.9172482310537173</v>
      </c>
      <c r="X252" s="3">
        <f>IF($A252&gt;X$249,"",IF(T_5&lt;=X$182,"",100*h_5*MAX((EXP('Class 8'!X90*h_5)-1)/h_5 -$D$179,0)))</f>
        <v>2.0358552318810039</v>
      </c>
      <c r="Y252" s="3">
        <f>IF($A252&gt;Y$249,"",IF(T_5&lt;=Y$182,"",100*h_5*MAX((EXP('Class 8'!Y90*h_5)-1)/h_5 -$D$179,0)))</f>
        <v>2.1484059704177358</v>
      </c>
      <c r="Z252" s="3">
        <f>IF($A252&gt;Z$249,"",IF(T_5&lt;=Z$182,"",100*h_5*MAX((EXP('Class 8'!Z90*h_5)-1)/h_5 -$D$179,0)))</f>
        <v>2.2555258173606072</v>
      </c>
      <c r="AA252" s="3">
        <f>IF($A252&gt;AA$249,"",IF(T_5&lt;=AA$182,"",100*h_5*MAX((EXP('Class 8'!AA90*h_5)-1)/h_5 -$D$179,0)))</f>
        <v>2.3573872421827877</v>
      </c>
      <c r="AB252" s="3">
        <f>IF($A252&gt;AB$249,"",IF(T_5&lt;=AB$182,"",100*h_5*MAX((EXP('Class 8'!AB90*h_5)-1)/h_5 -$D$179,0)))</f>
        <v>2.4518870829732951</v>
      </c>
      <c r="AC252" s="3">
        <f>IF($A252&gt;AC$249,"",IF(T_5&lt;=AC$182,"",100*h_5*MAX((EXP('Class 8'!AC90*h_5)-1)/h_5 -$D$179,0)))</f>
        <v>2.5391131739805592</v>
      </c>
      <c r="AD252" s="3">
        <f>IF($A252&gt;AD$249,"",IF(T_5&lt;=AD$182,"",100*h_5*MAX((EXP('Class 8'!AD90*h_5)-1)/h_5 -$D$179,0)))</f>
        <v>2.638832414146056</v>
      </c>
      <c r="AE252" s="3">
        <f>IF($A252&gt;AE$249,"",IF(T_5&lt;=AE$182,"",100*h_5*MAX((EXP('Class 8'!AE90*h_5)-1)/h_5 -$D$179,0)))</f>
        <v>2.7564376624981044</v>
      </c>
      <c r="AF252" s="3">
        <f>IF($A252&gt;AF$249,"",IF(T_5&lt;=AF$182,"",100*h_5*MAX((EXP('Class 8'!AF90*h_5)-1)/h_5 -$D$179,0)))</f>
        <v>2.8709530400755998</v>
      </c>
      <c r="AG252" s="3">
        <f>IF($A252&gt;AG$249,"",IF(T_5&lt;=AG$182,"",100*h_5*MAX((EXP('Class 8'!AG90*h_5)-1)/h_5 -$D$179,0)))</f>
        <v>2.9809255305421587</v>
      </c>
      <c r="AH252" s="3">
        <f>IF($A252&gt;AH$249,"",IF(T_5&lt;=AH$182,"",100*h_5*MAX((EXP('Class 8'!AH90*h_5)-1)/h_5 -$D$179,0)))</f>
        <v>3.0899194060313526</v>
      </c>
      <c r="AI252" s="3">
        <f>IF($A252&gt;AI$249,"",IF(T_5&lt;=AI$182,"",100*h_5*MAX((EXP('Class 8'!AI90*h_5)-1)/h_5 -$D$179,0)))</f>
        <v>3.1935709144153361</v>
      </c>
      <c r="AJ252" s="3">
        <f>IF($A252&gt;AJ$249,"",IF(T_5&lt;=AJ$182,"",100*h_5*MAX((EXP('Class 8'!AJ90*h_5)-1)/h_5 -$D$179,0)))</f>
        <v>3.2923714771421557</v>
      </c>
      <c r="AK252" s="3">
        <f>IF($A252&gt;AK$249,"",IF(T_5&lt;=AK$182,"",100*h_5*MAX((EXP('Class 8'!AK90*h_5)-1)/h_5 -$D$179,0)))</f>
        <v>3.3881628317087435</v>
      </c>
      <c r="AL252" s="3">
        <f>IF($A252&gt;AL$249,"",IF(T_5&lt;=AL$182,"",100*h_5*MAX((EXP('Class 8'!AL90*h_5)-1)/h_5 -$D$179,0)))</f>
        <v>3.475915994972159</v>
      </c>
      <c r="AM252" s="3">
        <f>IF($A252&gt;AM$249,"",IF(T_5&lt;=AM$182,"",100*h_5*MAX((EXP('Class 8'!AM90*h_5)-1)/h_5 -$D$179,0)))</f>
        <v>3.5610780478780106</v>
      </c>
      <c r="AN252" s="3">
        <f>IF($A252&gt;AN$249,"",IF(T_5&lt;=AN$182,"",100*h_5*MAX((EXP('Class 8'!AN90*h_5)-1)/h_5 -$D$179,0)))</f>
        <v>3.6384356115770982</v>
      </c>
      <c r="AO252" s="3">
        <f>IF($A252&gt;AO$249,"",IF(T_5&lt;=AO$182,"",100*h_5*MAX((EXP('Class 8'!AO90*h_5)-1)/h_5 -$D$179,0)))</f>
        <v>3.7086722114151009</v>
      </c>
      <c r="AP252" s="3" t="str">
        <f>IF($A252&gt;AP$249,"",IF(T_5&lt;=AP$182,"",100*h_5*MAX((EXP('Class 8'!AP90*h_5)-1)/h_5 -$D$179,0)))</f>
        <v/>
      </c>
    </row>
    <row r="253" spans="1:42" x14ac:dyDescent="0.2">
      <c r="A253" s="36">
        <f t="shared" si="104"/>
        <v>3</v>
      </c>
      <c r="B253" s="3" t="str">
        <f>IF($A253&gt;B$249,"",IF(T_5&lt;=B$182,"",100*h_5*MAX((EXP('Class 8'!B91*h_5)-1)/h_5 -$D$179,0)))</f>
        <v/>
      </c>
      <c r="C253" s="3" t="str">
        <f>IF($A253&gt;C$249,"",IF(T_5&lt;=C$182,"",100*h_5*MAX((EXP('Class 8'!C91*h_5)-1)/h_5 -$D$179,0)))</f>
        <v/>
      </c>
      <c r="D253" s="3" t="str">
        <f>IF($A253&gt;D$249,"",IF(T_5&lt;=D$182,"",100*h_5*MAX((EXP('Class 8'!D91*h_5)-1)/h_5 -$D$179,0)))</f>
        <v/>
      </c>
      <c r="E253" s="3">
        <f>IF($A253&gt;E$249,"",IF(T_5&lt;=E$182,"",100*h_5*MAX((EXP('Class 8'!E91*h_5)-1)/h_5 -$D$179,0)))</f>
        <v>0</v>
      </c>
      <c r="F253" s="3">
        <f>IF($A253&gt;F$249,"",IF(T_5&lt;=F$182,"",100*h_5*MAX((EXP('Class 8'!F91*h_5)-1)/h_5 -$D$179,0)))</f>
        <v>0</v>
      </c>
      <c r="G253" s="3">
        <f>IF($A253&gt;G$249,"",IF(T_5&lt;=G$182,"",100*h_5*MAX((EXP('Class 8'!G91*h_5)-1)/h_5 -$D$179,0)))</f>
        <v>0</v>
      </c>
      <c r="H253" s="3">
        <f>IF($A253&gt;H$249,"",IF(T_5&lt;=H$182,"",100*h_5*MAX((EXP('Class 8'!H91*h_5)-1)/h_5 -$D$179,0)))</f>
        <v>0</v>
      </c>
      <c r="I253" s="3">
        <f>IF($A253&gt;I$249,"",IF(T_5&lt;=I$182,"",100*h_5*MAX((EXP('Class 8'!I91*h_5)-1)/h_5 -$D$179,0)))</f>
        <v>0</v>
      </c>
      <c r="J253" s="3">
        <f>IF($A253&gt;J$249,"",IF(T_5&lt;=J$182,"",100*h_5*MAX((EXP('Class 8'!J91*h_5)-1)/h_5 -$D$179,0)))</f>
        <v>0</v>
      </c>
      <c r="K253" s="3">
        <f>IF($A253&gt;K$249,"",IF(T_5&lt;=K$182,"",100*h_5*MAX((EXP('Class 8'!K91*h_5)-1)/h_5 -$D$179,0)))</f>
        <v>0.22875445525364668</v>
      </c>
      <c r="L253" s="3">
        <f>IF($A253&gt;L$249,"",IF(T_5&lt;=L$182,"",100*h_5*MAX((EXP('Class 8'!L91*h_5)-1)/h_5 -$D$179,0)))</f>
        <v>0.43095555199707292</v>
      </c>
      <c r="M253" s="3">
        <f>IF($A253&gt;M$249,"",IF(T_5&lt;=M$182,"",100*h_5*MAX((EXP('Class 8'!M91*h_5)-1)/h_5 -$D$179,0)))</f>
        <v>0.55164076848800736</v>
      </c>
      <c r="N253" s="3">
        <f>IF($A253&gt;N$249,"",IF(T_5&lt;=N$182,"",100*h_5*MAX((EXP('Class 8'!N91*h_5)-1)/h_5 -$D$179,0)))</f>
        <v>0.64551382917220934</v>
      </c>
      <c r="O253" s="3">
        <f>IF($A253&gt;O$249,"",IF(T_5&lt;=O$182,"",100*h_5*MAX((EXP('Class 8'!O91*h_5)-1)/h_5 -$D$179,0)))</f>
        <v>0.77911843851589424</v>
      </c>
      <c r="P253" s="3">
        <f>IF($A253&gt;P$249,"",IF(T_5&lt;=P$182,"",100*h_5*MAX((EXP('Class 8'!P91*h_5)-1)/h_5 -$D$179,0)))</f>
        <v>0.90729957367409497</v>
      </c>
      <c r="Q253" s="3">
        <f>IF($A253&gt;Q$249,"",IF(T_5&lt;=Q$182,"",100*h_5*MAX((EXP('Class 8'!Q91*h_5)-1)/h_5 -$D$179,0)))</f>
        <v>1.0289552802570077</v>
      </c>
      <c r="R253" s="3">
        <f>IF($A253&gt;R$249,"",IF(T_5&lt;=R$182,"",100*h_5*MAX((EXP('Class 8'!R91*h_5)-1)/h_5 -$D$179,0)))</f>
        <v>1.1525260760386766</v>
      </c>
      <c r="S253" s="3">
        <f>IF($A253&gt;S$249,"",IF(T_5&lt;=S$182,"",100*h_5*MAX((EXP('Class 8'!S91*h_5)-1)/h_5 -$D$179,0)))</f>
        <v>1.2763390736090816</v>
      </c>
      <c r="T253" s="3">
        <f>IF($A253&gt;T$249,"",IF(T_5&lt;=T$182,"",100*h_5*MAX((EXP('Class 8'!T91*h_5)-1)/h_5 -$D$179,0)))</f>
        <v>1.3880797960217715</v>
      </c>
      <c r="U253" s="3">
        <f>IF($A253&gt;U$249,"",IF(T_5&lt;=U$182,"",100*h_5*MAX((EXP('Class 8'!U91*h_5)-1)/h_5 -$D$179,0)))</f>
        <v>1.4867903666661162</v>
      </c>
      <c r="V253" s="3">
        <f>IF($A253&gt;V$249,"",IF(T_5&lt;=V$182,"",100*h_5*MAX((EXP('Class 8'!V91*h_5)-1)/h_5 -$D$179,0)))</f>
        <v>1.5939598194466473</v>
      </c>
      <c r="W253" s="3">
        <f>IF($A253&gt;W$249,"",IF(T_5&lt;=W$182,"",100*h_5*MAX((EXP('Class 8'!W91*h_5)-1)/h_5 -$D$179,0)))</f>
        <v>1.7158350400072884</v>
      </c>
      <c r="X253" s="3">
        <f>IF($A253&gt;X$249,"",IF(T_5&lt;=X$182,"",100*h_5*MAX((EXP('Class 8'!X91*h_5)-1)/h_5 -$D$179,0)))</f>
        <v>1.8342101711205681</v>
      </c>
      <c r="Y253" s="3">
        <f>IF($A253&gt;Y$249,"",IF(T_5&lt;=Y$182,"",100*h_5*MAX((EXP('Class 8'!Y91*h_5)-1)/h_5 -$D$179,0)))</f>
        <v>1.9465408795800307</v>
      </c>
      <c r="Z253" s="3">
        <f>IF($A253&gt;Z$249,"",IF(T_5&lt;=Z$182,"",100*h_5*MAX((EXP('Class 8'!Z91*h_5)-1)/h_5 -$D$179,0)))</f>
        <v>2.0534513135194308</v>
      </c>
      <c r="AA253" s="3">
        <f>IF($A253&gt;AA$249,"",IF(T_5&lt;=AA$182,"",100*h_5*MAX((EXP('Class 8'!AA91*h_5)-1)/h_5 -$D$179,0)))</f>
        <v>2.1551136052442663</v>
      </c>
      <c r="AB253" s="3">
        <f>IF($A253&gt;AB$249,"",IF(T_5&lt;=AB$182,"",100*h_5*MAX((EXP('Class 8'!AB91*h_5)-1)/h_5 -$D$179,0)))</f>
        <v>2.2494287044014269</v>
      </c>
      <c r="AC253" s="3">
        <f>IF($A253&gt;AC$249,"",IF(T_5&lt;=AC$182,"",100*h_5*MAX((EXP('Class 8'!AC91*h_5)-1)/h_5 -$D$179,0)))</f>
        <v>2.336484273528586</v>
      </c>
      <c r="AD253" s="3">
        <f>IF($A253&gt;AD$249,"",IF(T_5&lt;=AD$182,"",100*h_5*MAX((EXP('Class 8'!AD91*h_5)-1)/h_5 -$D$179,0)))</f>
        <v>2.4360085684418085</v>
      </c>
      <c r="AE253" s="3">
        <f>IF($A253&gt;AE$249,"",IF(T_5&lt;=AE$182,"",100*h_5*MAX((EXP('Class 8'!AE91*h_5)-1)/h_5 -$D$179,0)))</f>
        <v>2.5533839054470295</v>
      </c>
      <c r="AF253" s="3">
        <f>IF($A253&gt;AF$249,"",IF(T_5&lt;=AF$182,"",100*h_5*MAX((EXP('Class 8'!AF91*h_5)-1)/h_5 -$D$179,0)))</f>
        <v>2.6676754121934518</v>
      </c>
      <c r="AG253" s="3">
        <f>IF($A253&gt;AG$249,"",IF(T_5&lt;=AG$182,"",100*h_5*MAX((EXP('Class 8'!AG91*h_5)-1)/h_5 -$D$179,0)))</f>
        <v>2.7774329129061668</v>
      </c>
      <c r="AH253" s="3">
        <f>IF($A253&gt;AH$249,"",IF(T_5&lt;=AH$182,"",100*h_5*MAX((EXP('Class 8'!AH91*h_5)-1)/h_5 -$D$179,0)))</f>
        <v>2.8862137117762563</v>
      </c>
      <c r="AI253" s="3">
        <f>IF($A253&gt;AI$249,"",IF(T_5&lt;=AI$182,"",100*h_5*MAX((EXP('Class 8'!AI91*h_5)-1)/h_5 -$D$179,0)))</f>
        <v>2.9896625875547675</v>
      </c>
      <c r="AJ253" s="3">
        <f>IF($A253&gt;AJ$249,"",IF(T_5&lt;=AJ$182,"",100*h_5*MAX((EXP('Class 8'!AJ91*h_5)-1)/h_5 -$D$179,0)))</f>
        <v>3.0882700009896933</v>
      </c>
      <c r="AK253" s="3">
        <f>IF($A253&gt;AK$249,"",IF(T_5&lt;=AK$182,"",100*h_5*MAX((EXP('Class 8'!AK91*h_5)-1)/h_5 -$D$179,0)))</f>
        <v>3.1838740890894361</v>
      </c>
      <c r="AL253" s="3">
        <f>IF($A253&gt;AL$249,"",IF(T_5&lt;=AL$182,"",100*h_5*MAX((EXP('Class 8'!AL91*h_5)-1)/h_5 -$D$179,0)))</f>
        <v>3.2714557000774662</v>
      </c>
      <c r="AM253" s="3">
        <f>IF($A253&gt;AM$249,"",IF(T_5&lt;=AM$182,"",100*h_5*MAX((EXP('Class 8'!AM91*h_5)-1)/h_5 -$D$179,0)))</f>
        <v>3.356451266176355</v>
      </c>
      <c r="AN253" s="3">
        <f>IF($A253&gt;AN$249,"",IF(T_5&lt;=AN$182,"",100*h_5*MAX((EXP('Class 8'!AN91*h_5)-1)/h_5 -$D$179,0)))</f>
        <v>3.4336576003860668</v>
      </c>
      <c r="AO253" s="3">
        <f>IF($A253&gt;AO$249,"",IF(T_5&lt;=AO$182,"",100*h_5*MAX((EXP('Class 8'!AO91*h_5)-1)/h_5 -$D$179,0)))</f>
        <v>3.5037568918004163</v>
      </c>
      <c r="AP253" s="3" t="str">
        <f>IF($A253&gt;AP$249,"",IF(T_5&lt;=AP$182,"",100*h_5*MAX((EXP('Class 8'!AP91*h_5)-1)/h_5 -$D$179,0)))</f>
        <v/>
      </c>
    </row>
    <row r="254" spans="1:42" x14ac:dyDescent="0.2">
      <c r="A254" s="36">
        <f t="shared" si="104"/>
        <v>4</v>
      </c>
      <c r="B254" s="3" t="str">
        <f>IF($A254&gt;B$249,"",IF(T_5&lt;=B$182,"",100*h_5*MAX((EXP('Class 8'!B92*h_5)-1)/h_5 -$D$179,0)))</f>
        <v/>
      </c>
      <c r="C254" s="3" t="str">
        <f>IF($A254&gt;C$249,"",IF(T_5&lt;=C$182,"",100*h_5*MAX((EXP('Class 8'!C92*h_5)-1)/h_5 -$D$179,0)))</f>
        <v/>
      </c>
      <c r="D254" s="3" t="str">
        <f>IF($A254&gt;D$249,"",IF(T_5&lt;=D$182,"",100*h_5*MAX((EXP('Class 8'!D92*h_5)-1)/h_5 -$D$179,0)))</f>
        <v/>
      </c>
      <c r="E254" s="3" t="str">
        <f>IF($A254&gt;E$249,"",IF(T_5&lt;=E$182,"",100*h_5*MAX((EXP('Class 8'!E92*h_5)-1)/h_5 -$D$179,0)))</f>
        <v/>
      </c>
      <c r="F254" s="3">
        <f>IF($A254&gt;F$249,"",IF(T_5&lt;=F$182,"",100*h_5*MAX((EXP('Class 8'!F92*h_5)-1)/h_5 -$D$179,0)))</f>
        <v>0</v>
      </c>
      <c r="G254" s="3">
        <f>IF($A254&gt;G$249,"",IF(T_5&lt;=G$182,"",100*h_5*MAX((EXP('Class 8'!G92*h_5)-1)/h_5 -$D$179,0)))</f>
        <v>0</v>
      </c>
      <c r="H254" s="3">
        <f>IF($A254&gt;H$249,"",IF(T_5&lt;=H$182,"",100*h_5*MAX((EXP('Class 8'!H92*h_5)-1)/h_5 -$D$179,0)))</f>
        <v>0</v>
      </c>
      <c r="I254" s="3">
        <f>IF($A254&gt;I$249,"",IF(T_5&lt;=I$182,"",100*h_5*MAX((EXP('Class 8'!I92*h_5)-1)/h_5 -$D$179,0)))</f>
        <v>0</v>
      </c>
      <c r="J254" s="3">
        <f>IF($A254&gt;J$249,"",IF(T_5&lt;=J$182,"",100*h_5*MAX((EXP('Class 8'!J92*h_5)-1)/h_5 -$D$179,0)))</f>
        <v>0</v>
      </c>
      <c r="K254" s="3">
        <f>IF($A254&gt;K$249,"",IF(T_5&lt;=K$182,"",100*h_5*MAX((EXP('Class 8'!K92*h_5)-1)/h_5 -$D$179,0)))</f>
        <v>3.0642170276543382E-2</v>
      </c>
      <c r="L254" s="3">
        <f>IF($A254&gt;L$249,"",IF(T_5&lt;=L$182,"",100*h_5*MAX((EXP('Class 8'!L92*h_5)-1)/h_5 -$D$179,0)))</f>
        <v>0.23244797576273157</v>
      </c>
      <c r="M254" s="3">
        <f>IF($A254&gt;M$249,"",IF(T_5&lt;=M$182,"",100*h_5*MAX((EXP('Class 8'!M92*h_5)-1)/h_5 -$D$179,0)))</f>
        <v>0.3528972597502209</v>
      </c>
      <c r="N254" s="3">
        <f>IF($A254&gt;N$249,"",IF(T_5&lt;=N$182,"",100*h_5*MAX((EXP('Class 8'!N92*h_5)-1)/h_5 -$D$179,0)))</f>
        <v>0.44658680411934526</v>
      </c>
      <c r="O254" s="3">
        <f>IF($A254&gt;O$249,"",IF(T_5&lt;=O$182,"",100*h_5*MAX((EXP('Class 8'!O92*h_5)-1)/h_5 -$D$179,0)))</f>
        <v>0.57993022430603869</v>
      </c>
      <c r="P254" s="3">
        <f>IF($A254&gt;P$249,"",IF(T_5&lt;=P$182,"",100*h_5*MAX((EXP('Class 8'!P92*h_5)-1)/h_5 -$D$179,0)))</f>
        <v>0.70786077288046734</v>
      </c>
      <c r="Q254" s="3">
        <f>IF($A254&gt;Q$249,"",IF(T_5&lt;=Q$182,"",100*h_5*MAX((EXP('Class 8'!Q92*h_5)-1)/h_5 -$D$179,0)))</f>
        <v>0.82927864970884535</v>
      </c>
      <c r="R254" s="3">
        <f>IF($A254&gt;R$249,"",IF(T_5&lt;=R$182,"",100*h_5*MAX((EXP('Class 8'!R92*h_5)-1)/h_5 -$D$179,0)))</f>
        <v>0.95260787184917906</v>
      </c>
      <c r="S254" s="3">
        <f>IF($A254&gt;S$249,"",IF(T_5&lt;=S$182,"",100*h_5*MAX((EXP('Class 8'!S92*h_5)-1)/h_5 -$D$179,0)))</f>
        <v>1.0761788222879796</v>
      </c>
      <c r="T254" s="3">
        <f>IF($A254&gt;T$249,"",IF(T_5&lt;=T$182,"",100*h_5*MAX((EXP('Class 8'!T92*h_5)-1)/h_5 -$D$179,0)))</f>
        <v>1.1877010981573042</v>
      </c>
      <c r="U254" s="3">
        <f>IF($A254&gt;U$249,"",IF(T_5&lt;=U$182,"",100*h_5*MAX((EXP('Class 8'!U92*h_5)-1)/h_5 -$D$179,0)))</f>
        <v>1.286218695439004</v>
      </c>
      <c r="V254" s="3">
        <f>IF($A254&gt;V$249,"",IF(T_5&lt;=V$182,"",100*h_5*MAX((EXP('Class 8'!V92*h_5)-1)/h_5 -$D$179,0)))</f>
        <v>1.3931786382395703</v>
      </c>
      <c r="W254" s="3">
        <f>IF($A254&gt;W$249,"",IF(T_5&lt;=W$182,"",100*h_5*MAX((EXP('Class 8'!W92*h_5)-1)/h_5 -$D$179,0)))</f>
        <v>1.5148155999087507</v>
      </c>
      <c r="X254" s="3">
        <f>IF($A254&gt;X$249,"",IF(T_5&lt;=X$182,"",100*h_5*MAX((EXP('Class 8'!X92*h_5)-1)/h_5 -$D$179,0)))</f>
        <v>1.6329593145996943</v>
      </c>
      <c r="Y254" s="3">
        <f>IF($A254&gt;Y$249,"",IF(T_5&lt;=Y$182,"",100*h_5*MAX((EXP('Class 8'!Y92*h_5)-1)/h_5 -$D$179,0)))</f>
        <v>1.7450704231277623</v>
      </c>
      <c r="Z254" s="3">
        <f>IF($A254&gt;Z$249,"",IF(T_5&lt;=Z$182,"",100*h_5*MAX((EXP('Class 8'!Z92*h_5)-1)/h_5 -$D$179,0)))</f>
        <v>1.8517718534538128</v>
      </c>
      <c r="AA254" s="3">
        <f>IF($A254&gt;AA$249,"",IF(T_5&lt;=AA$182,"",100*h_5*MAX((EXP('Class 8'!AA92*h_5)-1)/h_5 -$D$179,0)))</f>
        <v>1.9532354013747897</v>
      </c>
      <c r="AB254" s="3">
        <f>IF($A254&gt;AB$249,"",IF(T_5&lt;=AB$182,"",100*h_5*MAX((EXP('Class 8'!AB92*h_5)-1)/h_5 -$D$179,0)))</f>
        <v>2.0473661200576618</v>
      </c>
      <c r="AC254" s="3">
        <f>IF($A254&gt;AC$249,"",IF(T_5&lt;=AC$182,"",100*h_5*MAX((EXP('Class 8'!AC92*h_5)-1)/h_5 -$D$179,0)))</f>
        <v>2.1342515006649441</v>
      </c>
      <c r="AD254" s="3">
        <f>IF($A254&gt;AD$249,"",IF(T_5&lt;=AD$182,"",100*h_5*MAX((EXP('Class 8'!AD92*h_5)-1)/h_5 -$D$179,0)))</f>
        <v>2.2335812314324164</v>
      </c>
      <c r="AE254" s="3">
        <f>IF($A254&gt;AE$249,"",IF(T_5&lt;=AE$182,"",100*h_5*MAX((EXP('Class 8'!AE92*h_5)-1)/h_5 -$D$179,0)))</f>
        <v>2.3507271065539879</v>
      </c>
      <c r="AF254" s="3">
        <f>IF($A254&gt;AF$249,"",IF(T_5&lt;=AF$182,"",100*h_5*MAX((EXP('Class 8'!AF92*h_5)-1)/h_5 -$D$179,0)))</f>
        <v>2.4647951801236498</v>
      </c>
      <c r="AG254" s="3">
        <f>IF($A254&gt;AG$249,"",IF(T_5&lt;=AG$182,"",100*h_5*MAX((EXP('Class 8'!AG92*h_5)-1)/h_5 -$D$179,0)))</f>
        <v>2.5743381113748329</v>
      </c>
      <c r="AH254" s="3">
        <f>IF($A254&gt;AH$249,"",IF(T_5&lt;=AH$182,"",100*h_5*MAX((EXP('Class 8'!AH92*h_5)-1)/h_5 -$D$179,0)))</f>
        <v>2.6829062501780774</v>
      </c>
      <c r="AI254" s="3">
        <f>IF($A254&gt;AI$249,"",IF(T_5&lt;=AI$182,"",100*h_5*MAX((EXP('Class 8'!AI92*h_5)-1)/h_5 -$D$179,0)))</f>
        <v>2.786152889485952</v>
      </c>
      <c r="AJ254" s="3">
        <f>IF($A254&gt;AJ$249,"",IF(T_5&lt;=AJ$182,"",100*h_5*MAX((EXP('Class 8'!AJ92*h_5)-1)/h_5 -$D$179,0)))</f>
        <v>2.8845675312244943</v>
      </c>
      <c r="AK254" s="3">
        <f>IF($A254&gt;AK$249,"",IF(T_5&lt;=AK$182,"",100*h_5*MAX((EXP('Class 8'!AK92*h_5)-1)/h_5 -$D$179,0)))</f>
        <v>2.9799847189523252</v>
      </c>
      <c r="AL254" s="3">
        <f>IF($A254&gt;AL$249,"",IF(T_5&lt;=AL$182,"",100*h_5*MAX((EXP('Class 8'!AL92*h_5)-1)/h_5 -$D$179,0)))</f>
        <v>3.0673951130395869</v>
      </c>
      <c r="AM254" s="3">
        <f>IF($A254&gt;AM$249,"",IF(T_5&lt;=AM$182,"",100*h_5*MAX((EXP('Class 8'!AM92*h_5)-1)/h_5 -$D$179,0)))</f>
        <v>3.1522245178034063</v>
      </c>
      <c r="AN254" s="3">
        <f>IF($A254&gt;AN$249,"",IF(T_5&lt;=AN$182,"",100*h_5*MAX((EXP('Class 8'!AN92*h_5)-1)/h_5 -$D$179,0)))</f>
        <v>3.2292799181685177</v>
      </c>
      <c r="AO254" s="3">
        <f>IF($A254&gt;AO$249,"",IF(T_5&lt;=AO$182,"",100*h_5*MAX((EXP('Class 8'!AO92*h_5)-1)/h_5 -$D$179,0)))</f>
        <v>3.2992421695891143</v>
      </c>
      <c r="AP254" s="3" t="str">
        <f>IF($A254&gt;AP$249,"",IF(T_5&lt;=AP$182,"",100*h_5*MAX((EXP('Class 8'!AP92*h_5)-1)/h_5 -$D$179,0)))</f>
        <v/>
      </c>
    </row>
    <row r="255" spans="1:42" x14ac:dyDescent="0.2">
      <c r="A255" s="36">
        <f t="shared" si="104"/>
        <v>5</v>
      </c>
      <c r="B255" s="3" t="str">
        <f>IF($A255&gt;B$249,"",IF(T_5&lt;=B$182,"",100*h_5*MAX((EXP('Class 8'!B93*h_5)-1)/h_5 -$D$179,0)))</f>
        <v/>
      </c>
      <c r="C255" s="3" t="str">
        <f>IF($A255&gt;C$249,"",IF(T_5&lt;=C$182,"",100*h_5*MAX((EXP('Class 8'!C93*h_5)-1)/h_5 -$D$179,0)))</f>
        <v/>
      </c>
      <c r="D255" s="3" t="str">
        <f>IF($A255&gt;D$249,"",IF(T_5&lt;=D$182,"",100*h_5*MAX((EXP('Class 8'!D93*h_5)-1)/h_5 -$D$179,0)))</f>
        <v/>
      </c>
      <c r="E255" s="3" t="str">
        <f>IF($A255&gt;E$249,"",IF(T_5&lt;=E$182,"",100*h_5*MAX((EXP('Class 8'!E93*h_5)-1)/h_5 -$D$179,0)))</f>
        <v/>
      </c>
      <c r="F255" s="3" t="str">
        <f>IF($A255&gt;F$249,"",IF(T_5&lt;=F$182,"",100*h_5*MAX((EXP('Class 8'!F93*h_5)-1)/h_5 -$D$179,0)))</f>
        <v/>
      </c>
      <c r="G255" s="3">
        <f>IF($A255&gt;G$249,"",IF(T_5&lt;=G$182,"",100*h_5*MAX((EXP('Class 8'!G93*h_5)-1)/h_5 -$D$179,0)))</f>
        <v>0</v>
      </c>
      <c r="H255" s="3">
        <f>IF($A255&gt;H$249,"",IF(T_5&lt;=H$182,"",100*h_5*MAX((EXP('Class 8'!H93*h_5)-1)/h_5 -$D$179,0)))</f>
        <v>0</v>
      </c>
      <c r="I255" s="3">
        <f>IF($A255&gt;I$249,"",IF(T_5&lt;=I$182,"",100*h_5*MAX((EXP('Class 8'!I93*h_5)-1)/h_5 -$D$179,0)))</f>
        <v>0</v>
      </c>
      <c r="J255" s="3">
        <f>IF($A255&gt;J$249,"",IF(T_5&lt;=J$182,"",100*h_5*MAX((EXP('Class 8'!J93*h_5)-1)/h_5 -$D$179,0)))</f>
        <v>0</v>
      </c>
      <c r="K255" s="3">
        <f>IF($A255&gt;K$249,"",IF(T_5&lt;=K$182,"",100*h_5*MAX((EXP('Class 8'!K93*h_5)-1)/h_5 -$D$179,0)))</f>
        <v>0</v>
      </c>
      <c r="L255" s="3">
        <f>IF($A255&gt;L$249,"",IF(T_5&lt;=L$182,"",100*h_5*MAX((EXP('Class 8'!L93*h_5)-1)/h_5 -$D$179,0)))</f>
        <v>3.4328470170167172E-2</v>
      </c>
      <c r="M255" s="3">
        <f>IF($A255&gt;M$249,"",IF(T_5&lt;=M$182,"",100*h_5*MAX((EXP('Class 8'!M93*h_5)-1)/h_5 -$D$179,0)))</f>
        <v>0.15454228288837335</v>
      </c>
      <c r="N255" s="3">
        <f>IF($A255&gt;N$249,"",IF(T_5&lt;=N$182,"",100*h_5*MAX((EXP('Class 8'!N93*h_5)-1)/h_5 -$D$179,0)))</f>
        <v>0.24804866970603889</v>
      </c>
      <c r="O255" s="3">
        <f>IF($A255&gt;O$249,"",IF(T_5&lt;=O$182,"",100*h_5*MAX((EXP('Class 8'!O93*h_5)-1)/h_5 -$D$179,0)))</f>
        <v>0.38113141134518447</v>
      </c>
      <c r="P255" s="3">
        <f>IF($A255&gt;P$249,"",IF(T_5&lt;=P$182,"",100*h_5*MAX((EXP('Class 8'!P93*h_5)-1)/h_5 -$D$179,0)))</f>
        <v>0.50881186321786487</v>
      </c>
      <c r="Q255" s="3">
        <f>IF($A255&gt;Q$249,"",IF(T_5&lt;=Q$182,"",100*h_5*MAX((EXP('Class 8'!Q93*h_5)-1)/h_5 -$D$179,0)))</f>
        <v>0.62999237523490326</v>
      </c>
      <c r="R255" s="3">
        <f>IF($A255&gt;R$249,"",IF(T_5&lt;=R$182,"",100*h_5*MAX((EXP('Class 8'!R93*h_5)-1)/h_5 -$D$179,0)))</f>
        <v>0.75308049599617544</v>
      </c>
      <c r="S255" s="3">
        <f>IF($A255&gt;S$249,"",IF(T_5&lt;=S$182,"",100*h_5*MAX((EXP('Class 8'!S93*h_5)-1)/h_5 -$D$179,0)))</f>
        <v>0.87640987249130475</v>
      </c>
      <c r="T255" s="3">
        <f>IF($A255&gt;T$249,"",IF(T_5&lt;=T$182,"",100*h_5*MAX((EXP('Class 8'!T93*h_5)-1)/h_5 -$D$179,0)))</f>
        <v>0.98771412886741494</v>
      </c>
      <c r="U255" s="3">
        <f>IF($A255&gt;U$249,"",IF(T_5&lt;=U$182,"",100*h_5*MAX((EXP('Class 8'!U93*h_5)-1)/h_5 -$D$179,0)))</f>
        <v>1.0860391300380332</v>
      </c>
      <c r="V255" s="3">
        <f>IF($A255&gt;V$249,"",IF(T_5&lt;=V$182,"",100*h_5*MAX((EXP('Class 8'!V93*h_5)-1)/h_5 -$D$179,0)))</f>
        <v>1.1927899724383382</v>
      </c>
      <c r="W255" s="3">
        <f>IF($A255&gt;W$249,"",IF(T_5&lt;=W$182,"",100*h_5*MAX((EXP('Class 8'!W93*h_5)-1)/h_5 -$D$179,0)))</f>
        <v>1.3141891409981818</v>
      </c>
      <c r="X255" s="3">
        <f>IF($A255&gt;X$249,"",IF(T_5&lt;=X$182,"",100*h_5*MAX((EXP('Class 8'!X93*h_5)-1)/h_5 -$D$179,0)))</f>
        <v>1.4321018916722803</v>
      </c>
      <c r="Y255" s="3">
        <f>IF($A255&gt;Y$249,"",IF(T_5&lt;=Y$182,"",100*h_5*MAX((EXP('Class 8'!Y93*h_5)-1)/h_5 -$D$179,0)))</f>
        <v>1.5439938295739228</v>
      </c>
      <c r="Z255" s="3">
        <f>IF($A255&gt;Z$249,"",IF(T_5&lt;=Z$182,"",100*h_5*MAX((EXP('Class 8'!Z93*h_5)-1)/h_5 -$D$179,0)))</f>
        <v>1.6504866648763858</v>
      </c>
      <c r="AA255" s="3">
        <f>IF($A255&gt;AA$249,"",IF(T_5&lt;=AA$182,"",100*h_5*MAX((EXP('Class 8'!AA93*h_5)-1)/h_5 -$D$179,0)))</f>
        <v>1.751751857525977</v>
      </c>
      <c r="AB255" s="3">
        <f>IF($A255&gt;AB$249,"",IF(T_5&lt;=AB$182,"",100*h_5*MAX((EXP('Class 8'!AB93*h_5)-1)/h_5 -$D$179,0)))</f>
        <v>1.845698556187517</v>
      </c>
      <c r="AC255" s="3">
        <f>IF($A255&gt;AC$249,"",IF(T_5&lt;=AC$182,"",100*h_5*MAX((EXP('Class 8'!AC93*h_5)-1)/h_5 -$D$179,0)))</f>
        <v>1.9324140809835164</v>
      </c>
      <c r="AD255" s="3">
        <f>IF($A255&gt;AD$249,"",IF(T_5&lt;=AD$182,"",100*h_5*MAX((EXP('Class 8'!AD93*h_5)-1)/h_5 -$D$179,0)))</f>
        <v>2.0315496279666476</v>
      </c>
      <c r="AE255" s="3">
        <f>IF($A255&gt;AE$249,"",IF(T_5&lt;=AE$182,"",100*h_5*MAX((EXP('Class 8'!AE93*h_5)-1)/h_5 -$D$179,0)))</f>
        <v>2.1484664897890946</v>
      </c>
      <c r="AF255" s="3">
        <f>IF($A255&gt;AF$249,"",IF(T_5&lt;=AF$182,"",100*h_5*MAX((EXP('Class 8'!AF93*h_5)-1)/h_5 -$D$179,0)))</f>
        <v>2.2623115669806824</v>
      </c>
      <c r="AG255" s="3">
        <f>IF($A255&gt;AG$249,"",IF(T_5&lt;=AG$182,"",100*h_5*MAX((EXP('Class 8'!AG93*h_5)-1)/h_5 -$D$179,0)))</f>
        <v>2.3716403482410362</v>
      </c>
      <c r="AH255" s="3">
        <f>IF($A255&gt;AH$249,"",IF(T_5&lt;=AH$182,"",100*h_5*MAX((EXP('Class 8'!AH93*h_5)-1)/h_5 -$D$179,0)))</f>
        <v>2.4799962427153686</v>
      </c>
      <c r="AI255" s="3">
        <f>IF($A255&gt;AI$249,"",IF(T_5&lt;=AI$182,"",100*h_5*MAX((EXP('Class 8'!AI93*h_5)-1)/h_5 -$D$179,0)))</f>
        <v>2.5830410409130176</v>
      </c>
      <c r="AJ255" s="3">
        <f>IF($A255&gt;AJ$249,"",IF(T_5&lt;=AJ$182,"",100*h_5*MAX((EXP('Class 8'!AJ93*h_5)-1)/h_5 -$D$179,0)))</f>
        <v>2.6812632878125218</v>
      </c>
      <c r="AK255" s="3">
        <f>IF($A255&gt;AK$249,"",IF(T_5&lt;=AK$182,"",100*h_5*MAX((EXP('Class 8'!AK93*h_5)-1)/h_5 -$D$179,0)))</f>
        <v>2.7764939405476783</v>
      </c>
      <c r="AL255" s="3">
        <f>IF($A255&gt;AL$249,"",IF(T_5&lt;=AL$182,"",100*h_5*MAX((EXP('Class 8'!AL93*h_5)-1)/h_5 -$D$179,0)))</f>
        <v>2.8637334524531353</v>
      </c>
      <c r="AM255" s="3">
        <f>IF($A255&gt;AM$249,"",IF(T_5&lt;=AM$182,"",100*h_5*MAX((EXP('Class 8'!AM93*h_5)-1)/h_5 -$D$179,0)))</f>
        <v>2.9483970207175556</v>
      </c>
      <c r="AN255" s="3">
        <f>IF($A255&gt;AN$249,"",IF(T_5&lt;=AN$182,"",100*h_5*MAX((EXP('Class 8'!AN93*h_5)-1)/h_5 -$D$179,0)))</f>
        <v>3.0253017823048598</v>
      </c>
      <c r="AO255" s="3">
        <f>IF($A255&gt;AO$249,"",IF(T_5&lt;=AO$182,"",100*h_5*MAX((EXP('Class 8'!AO93*h_5)-1)/h_5 -$D$179,0)))</f>
        <v>3.0951272616368239</v>
      </c>
      <c r="AP255" s="3" t="str">
        <f>IF($A255&gt;AP$249,"",IF(T_5&lt;=AP$182,"",100*h_5*MAX((EXP('Class 8'!AP93*h_5)-1)/h_5 -$D$179,0)))</f>
        <v/>
      </c>
    </row>
    <row r="256" spans="1:42" x14ac:dyDescent="0.2">
      <c r="A256" s="36">
        <f t="shared" si="104"/>
        <v>6</v>
      </c>
      <c r="B256" s="3" t="str">
        <f>IF($A256&gt;B$249,"",IF(T_5&lt;=B$182,"",100*h_5*MAX((EXP('Class 8'!B94*h_5)-1)/h_5 -$D$179,0)))</f>
        <v/>
      </c>
      <c r="C256" s="3" t="str">
        <f>IF($A256&gt;C$249,"",IF(T_5&lt;=C$182,"",100*h_5*MAX((EXP('Class 8'!C94*h_5)-1)/h_5 -$D$179,0)))</f>
        <v/>
      </c>
      <c r="D256" s="3" t="str">
        <f>IF($A256&gt;D$249,"",IF(T_5&lt;=D$182,"",100*h_5*MAX((EXP('Class 8'!D94*h_5)-1)/h_5 -$D$179,0)))</f>
        <v/>
      </c>
      <c r="E256" s="3" t="str">
        <f>IF($A256&gt;E$249,"",IF(T_5&lt;=E$182,"",100*h_5*MAX((EXP('Class 8'!E94*h_5)-1)/h_5 -$D$179,0)))</f>
        <v/>
      </c>
      <c r="F256" s="3" t="str">
        <f>IF($A256&gt;F$249,"",IF(T_5&lt;=F$182,"",100*h_5*MAX((EXP('Class 8'!F94*h_5)-1)/h_5 -$D$179,0)))</f>
        <v/>
      </c>
      <c r="G256" s="3" t="str">
        <f>IF($A256&gt;G$249,"",IF(T_5&lt;=G$182,"",100*h_5*MAX((EXP('Class 8'!G94*h_5)-1)/h_5 -$D$179,0)))</f>
        <v/>
      </c>
      <c r="H256" s="3">
        <f>IF($A256&gt;H$249,"",IF(T_5&lt;=H$182,"",100*h_5*MAX((EXP('Class 8'!H94*h_5)-1)/h_5 -$D$179,0)))</f>
        <v>0</v>
      </c>
      <c r="I256" s="3">
        <f>IF($A256&gt;I$249,"",IF(T_5&lt;=I$182,"",100*h_5*MAX((EXP('Class 8'!I94*h_5)-1)/h_5 -$D$179,0)))</f>
        <v>0</v>
      </c>
      <c r="J256" s="3">
        <f>IF($A256&gt;J$249,"",IF(T_5&lt;=J$182,"",100*h_5*MAX((EXP('Class 8'!J94*h_5)-1)/h_5 -$D$179,0)))</f>
        <v>0</v>
      </c>
      <c r="K256" s="3">
        <f>IF($A256&gt;K$249,"",IF(T_5&lt;=K$182,"",100*h_5*MAX((EXP('Class 8'!K94*h_5)-1)/h_5 -$D$179,0)))</f>
        <v>0</v>
      </c>
      <c r="L256" s="3">
        <f>IF($A256&gt;L$249,"",IF(T_5&lt;=L$182,"",100*h_5*MAX((EXP('Class 8'!L94*h_5)-1)/h_5 -$D$179,0)))</f>
        <v>0</v>
      </c>
      <c r="M256" s="3">
        <f>IF($A256&gt;M$249,"",IF(T_5&lt;=M$182,"",100*h_5*MAX((EXP('Class 8'!M94*h_5)-1)/h_5 -$D$179,0)))</f>
        <v>0</v>
      </c>
      <c r="N256" s="3">
        <f>IF($A256&gt;N$249,"",IF(T_5&lt;=N$182,"",100*h_5*MAX((EXP('Class 8'!N94*h_5)-1)/h_5 -$D$179,0)))</f>
        <v>4.9898665673945089E-2</v>
      </c>
      <c r="O256" s="3">
        <f>IF($A256&gt;O$249,"",IF(T_5&lt;=O$182,"",100*h_5*MAX((EXP('Class 8'!O94*h_5)-1)/h_5 -$D$179,0)))</f>
        <v>0.18272123837678489</v>
      </c>
      <c r="P256" s="3">
        <f>IF($A256&gt;P$249,"",IF(T_5&lt;=P$182,"",100*h_5*MAX((EXP('Class 8'!P94*h_5)-1)/h_5 -$D$179,0)))</f>
        <v>0.3101520824720847</v>
      </c>
      <c r="Q256" s="3">
        <f>IF($A256&gt;Q$249,"",IF(T_5&lt;=Q$182,"",100*h_5*MAX((EXP('Class 8'!Q94*h_5)-1)/h_5 -$D$179,0)))</f>
        <v>0.43109569371201673</v>
      </c>
      <c r="R256" s="3">
        <f>IF($A256&gt;R$249,"",IF(T_5&lt;=R$182,"",100*h_5*MAX((EXP('Class 8'!R94*h_5)-1)/h_5 -$D$179,0)))</f>
        <v>0.55394318443323964</v>
      </c>
      <c r="S256" s="3">
        <f>IF($A256&gt;S$249,"",IF(T_5&lt;=S$182,"",100*h_5*MAX((EXP('Class 8'!S94*h_5)-1)/h_5 -$D$179,0)))</f>
        <v>0.67703145924754882</v>
      </c>
      <c r="T256" s="3">
        <f>IF($A256&gt;T$249,"",IF(T_5&lt;=T$182,"",100*h_5*MAX((EXP('Class 8'!T94*h_5)-1)/h_5 -$D$179,0)))</f>
        <v>0.78811812234575207</v>
      </c>
      <c r="U256" s="3">
        <f>IF($A256&gt;U$249,"",IF(T_5&lt;=U$182,"",100*h_5*MAX((EXP('Class 8'!U94*h_5)-1)/h_5 -$D$179,0)))</f>
        <v>0.88625090391937533</v>
      </c>
      <c r="V256" s="3">
        <f>IF($A256&gt;V$249,"",IF(T_5&lt;=V$182,"",100*h_5*MAX((EXP('Class 8'!V94*h_5)-1)/h_5 -$D$179,0)))</f>
        <v>0.99279305469838519</v>
      </c>
      <c r="W256" s="3">
        <f>IF($A256&gt;W$249,"",IF(T_5&lt;=W$182,"",100*h_5*MAX((EXP('Class 8'!W94*h_5)-1)/h_5 -$D$179,0)))</f>
        <v>1.1139548950204556</v>
      </c>
      <c r="X256" s="3">
        <f>IF($A256&gt;X$249,"",IF(T_5&lt;=X$182,"",100*h_5*MAX((EXP('Class 8'!X94*h_5)-1)/h_5 -$D$179,0)))</f>
        <v>1.2316371331987739</v>
      </c>
      <c r="Y256" s="3">
        <f>IF($A256&gt;Y$249,"",IF(T_5&lt;=Y$182,"",100*h_5*MAX((EXP('Class 8'!Y94*h_5)-1)/h_5 -$D$179,0)))</f>
        <v>1.3433103289396762</v>
      </c>
      <c r="Z256" s="3">
        <f>IF($A256&gt;Z$249,"",IF(T_5&lt;=Z$182,"",100*h_5*MAX((EXP('Class 8'!Z94*h_5)-1)/h_5 -$D$179,0)))</f>
        <v>1.4495949770095748</v>
      </c>
      <c r="AA256" s="3">
        <f>IF($A256&gt;AA$249,"",IF(T_5&lt;=AA$182,"",100*h_5*MAX((EXP('Class 8'!AA94*h_5)-1)/h_5 -$D$179,0)))</f>
        <v>1.5506622021606606</v>
      </c>
      <c r="AB256" s="3">
        <f>IF($A256&gt;AB$249,"",IF(T_5&lt;=AB$182,"",100*h_5*MAX((EXP('Class 8'!AB94*h_5)-1)/h_5 -$D$179,0)))</f>
        <v>1.644425240549233</v>
      </c>
      <c r="AC256" s="3">
        <f>IF($A256&gt;AC$249,"",IF(T_5&lt;=AC$182,"",100*h_5*MAX((EXP('Class 8'!AC94*h_5)-1)/h_5 -$D$179,0)))</f>
        <v>1.7309712415920195</v>
      </c>
      <c r="AD256" s="3">
        <f>IF($A256&gt;AD$249,"",IF(T_5&lt;=AD$182,"",100*h_5*MAX((EXP('Class 8'!AD94*h_5)-1)/h_5 -$D$179,0)))</f>
        <v>1.8299129844087467</v>
      </c>
      <c r="AE256" s="3">
        <f>IF($A256&gt;AE$249,"",IF(T_5&lt;=AE$182,"",100*h_5*MAX((EXP('Class 8'!AE94*h_5)-1)/h_5 -$D$179,0)))</f>
        <v>1.9466012806395847</v>
      </c>
      <c r="AF256" s="3">
        <f>IF($A256&gt;AF$249,"",IF(T_5&lt;=AF$182,"",100*h_5*MAX((EXP('Class 8'!AF94*h_5)-1)/h_5 -$D$179,0)))</f>
        <v>2.060223797397934</v>
      </c>
      <c r="AG256" s="3">
        <f>IF($A256&gt;AG$249,"",IF(T_5&lt;=AG$182,"",100*h_5*MAX((EXP('Class 8'!AG94*h_5)-1)/h_5 -$D$179,0)))</f>
        <v>2.1693388473180839</v>
      </c>
      <c r="AH256" s="3">
        <f>IF($A256&gt;AH$249,"",IF(T_5&lt;=AH$182,"",100*h_5*MAX((EXP('Class 8'!AH94*h_5)-1)/h_5 -$D$179,0)))</f>
        <v>2.2774829123886873</v>
      </c>
      <c r="AI256" s="3">
        <f>IF($A256&gt;AI$249,"",IF(T_5&lt;=AI$182,"",100*h_5*MAX((EXP('Class 8'!AI94*h_5)-1)/h_5 -$D$179,0)))</f>
        <v>2.3803262640636067</v>
      </c>
      <c r="AJ256" s="3">
        <f>IF($A256&gt;AJ$249,"",IF(T_5&lt;=AJ$182,"",100*h_5*MAX((EXP('Class 8'!AJ94*h_5)-1)/h_5 -$D$179,0)))</f>
        <v>2.4783564922446519</v>
      </c>
      <c r="AK256" s="3">
        <f>IF($A256&gt;AK$249,"",IF(T_5&lt;=AK$182,"",100*h_5*MAX((EXP('Class 8'!AK94*h_5)-1)/h_5 -$D$179,0)))</f>
        <v>2.5734009746520989</v>
      </c>
      <c r="AL256" s="3">
        <f>IF($A256&gt;AL$249,"",IF(T_5&lt;=AL$182,"",100*h_5*MAX((EXP('Class 8'!AL94*h_5)-1)/h_5 -$D$179,0)))</f>
        <v>2.6604699384403716</v>
      </c>
      <c r="AM256" s="3">
        <f>IF($A256&gt;AM$249,"",IF(T_5&lt;=AM$182,"",100*h_5*MAX((EXP('Class 8'!AM94*h_5)-1)/h_5 -$D$179,0)))</f>
        <v>2.7449679944060144</v>
      </c>
      <c r="AN256" s="3">
        <f>IF($A256&gt;AN$249,"",IF(T_5&lt;=AN$182,"",100*h_5*MAX((EXP('Class 8'!AN94*h_5)-1)/h_5 -$D$179,0)))</f>
        <v>2.8217224117054327</v>
      </c>
      <c r="AO256" s="3">
        <f>IF($A256&gt;AO$249,"",IF(T_5&lt;=AO$182,"",100*h_5*MAX((EXP('Class 8'!AO94*h_5)-1)/h_5 -$D$179,0)))</f>
        <v>2.8914113863301703</v>
      </c>
      <c r="AP256" s="3" t="str">
        <f>IF($A256&gt;AP$249,"",IF(T_5&lt;=AP$182,"",100*h_5*MAX((EXP('Class 8'!AP94*h_5)-1)/h_5 -$D$179,0)))</f>
        <v/>
      </c>
    </row>
    <row r="257" spans="1:42" x14ac:dyDescent="0.2">
      <c r="A257" s="36">
        <f t="shared" si="104"/>
        <v>7</v>
      </c>
      <c r="B257" s="3" t="str">
        <f>IF($A257&gt;B$249,"",IF(T_5&lt;=B$182,"",100*h_5*MAX((EXP('Class 8'!B95*h_5)-1)/h_5 -$D$179,0)))</f>
        <v/>
      </c>
      <c r="C257" s="3" t="str">
        <f>IF($A257&gt;C$249,"",IF(T_5&lt;=C$182,"",100*h_5*MAX((EXP('Class 8'!C95*h_5)-1)/h_5 -$D$179,0)))</f>
        <v/>
      </c>
      <c r="D257" s="3" t="str">
        <f>IF($A257&gt;D$249,"",IF(T_5&lt;=D$182,"",100*h_5*MAX((EXP('Class 8'!D95*h_5)-1)/h_5 -$D$179,0)))</f>
        <v/>
      </c>
      <c r="E257" s="3" t="str">
        <f>IF($A257&gt;E$249,"",IF(T_5&lt;=E$182,"",100*h_5*MAX((EXP('Class 8'!E95*h_5)-1)/h_5 -$D$179,0)))</f>
        <v/>
      </c>
      <c r="F257" s="3" t="str">
        <f>IF($A257&gt;F$249,"",IF(T_5&lt;=F$182,"",100*h_5*MAX((EXP('Class 8'!F95*h_5)-1)/h_5 -$D$179,0)))</f>
        <v/>
      </c>
      <c r="G257" s="3" t="str">
        <f>IF($A257&gt;G$249,"",IF(T_5&lt;=G$182,"",100*h_5*MAX((EXP('Class 8'!G95*h_5)-1)/h_5 -$D$179,0)))</f>
        <v/>
      </c>
      <c r="H257" s="3" t="str">
        <f>IF($A257&gt;H$249,"",IF(T_5&lt;=H$182,"",100*h_5*MAX((EXP('Class 8'!H95*h_5)-1)/h_5 -$D$179,0)))</f>
        <v/>
      </c>
      <c r="I257" s="3">
        <f>IF($A257&gt;I$249,"",IF(T_5&lt;=I$182,"",100*h_5*MAX((EXP('Class 8'!I95*h_5)-1)/h_5 -$D$179,0)))</f>
        <v>0</v>
      </c>
      <c r="J257" s="3">
        <f>IF($A257&gt;J$249,"",IF(T_5&lt;=J$182,"",100*h_5*MAX((EXP('Class 8'!J95*h_5)-1)/h_5 -$D$179,0)))</f>
        <v>0</v>
      </c>
      <c r="K257" s="3">
        <f>IF($A257&gt;K$249,"",IF(T_5&lt;=K$182,"",100*h_5*MAX((EXP('Class 8'!K95*h_5)-1)/h_5 -$D$179,0)))</f>
        <v>0</v>
      </c>
      <c r="L257" s="3">
        <f>IF($A257&gt;L$249,"",IF(T_5&lt;=L$182,"",100*h_5*MAX((EXP('Class 8'!L95*h_5)-1)/h_5 -$D$179,0)))</f>
        <v>0</v>
      </c>
      <c r="M257" s="3">
        <f>IF($A257&gt;M$249,"",IF(T_5&lt;=M$182,"",100*h_5*MAX((EXP('Class 8'!M95*h_5)-1)/h_5 -$D$179,0)))</f>
        <v>0</v>
      </c>
      <c r="N257" s="3">
        <f>IF($A257&gt;N$249,"",IF(T_5&lt;=N$182,"",100*h_5*MAX((EXP('Class 8'!N95*h_5)-1)/h_5 -$D$179,0)))</f>
        <v>0</v>
      </c>
      <c r="O257" s="3">
        <f>IF($A257&gt;O$249,"",IF(T_5&lt;=O$182,"",100*h_5*MAX((EXP('Class 8'!O95*h_5)-1)/h_5 -$D$179,0)))</f>
        <v>0</v>
      </c>
      <c r="P257" s="3">
        <f>IF($A257&gt;P$249,"",IF(T_5&lt;=P$182,"",100*h_5*MAX((EXP('Class 8'!P95*h_5)-1)/h_5 -$D$179,0)))</f>
        <v>0.1118806699189321</v>
      </c>
      <c r="Q257" s="3">
        <f>IF($A257&gt;Q$249,"",IF(T_5&lt;=Q$182,"",100*h_5*MAX((EXP('Class 8'!Q95*h_5)-1)/h_5 -$D$179,0)))</f>
        <v>0.23258784350887218</v>
      </c>
      <c r="R257" s="3">
        <f>IF($A257&gt;R$249,"",IF(T_5&lt;=R$182,"",100*h_5*MAX((EXP('Class 8'!R95*h_5)-1)/h_5 -$D$179,0)))</f>
        <v>0.3551951746076174</v>
      </c>
      <c r="S257" s="3">
        <f>IF($A257&gt;S$249,"",IF(T_5&lt;=S$182,"",100*h_5*MAX((EXP('Class 8'!S95*h_5)-1)/h_5 -$D$179,0)))</f>
        <v>0.47804281908074042</v>
      </c>
      <c r="T257" s="3">
        <f>IF($A257&gt;T$249,"",IF(T_5&lt;=T$182,"",100*h_5*MAX((EXP('Class 8'!T95*h_5)-1)/h_5 -$D$179,0)))</f>
        <v>0.58891231428307744</v>
      </c>
      <c r="U257" s="3">
        <f>IF($A257&gt;U$249,"",IF(T_5&lt;=U$182,"",100*h_5*MAX((EXP('Class 8'!U95*h_5)-1)/h_5 -$D$179,0)))</f>
        <v>0.68685325203771441</v>
      </c>
      <c r="V257" s="3">
        <f>IF($A257&gt;V$249,"",IF(T_5&lt;=V$182,"",100*h_5*MAX((EXP('Class 8'!V95*h_5)-1)/h_5 -$D$179,0)))</f>
        <v>0.79318711917530127</v>
      </c>
      <c r="W257" s="3">
        <f>IF($A257&gt;W$249,"",IF(T_5&lt;=W$182,"",100*h_5*MAX((EXP('Class 8'!W95*h_5)-1)/h_5 -$D$179,0)))</f>
        <v>0.91411209522235559</v>
      </c>
      <c r="X257" s="3">
        <f>IF($A257&gt;X$249,"",IF(T_5&lt;=X$182,"",100*h_5*MAX((EXP('Class 8'!X95*h_5)-1)/h_5 -$D$179,0)))</f>
        <v>1.0315642715432647</v>
      </c>
      <c r="Y257" s="3">
        <f>IF($A257&gt;Y$249,"",IF(T_5&lt;=Y$182,"",100*h_5*MAX((EXP('Class 8'!Y95*h_5)-1)/h_5 -$D$179,0)))</f>
        <v>1.1430191527514708</v>
      </c>
      <c r="Z257" s="3">
        <f>IF($A257&gt;Z$249,"",IF(T_5&lt;=Z$182,"",100*h_5*MAX((EXP('Class 8'!Z95*h_5)-1)/h_5 -$D$179,0)))</f>
        <v>1.2490960205826216</v>
      </c>
      <c r="AA257" s="3">
        <f>IF($A257&gt;AA$249,"",IF(T_5&lt;=AA$182,"",100*h_5*MAX((EXP('Class 8'!AA95*h_5)-1)/h_5 -$D$179,0)))</f>
        <v>1.3499656652500223</v>
      </c>
      <c r="AB257" s="3">
        <f>IF($A257&gt;AB$249,"",IF(T_5&lt;=AB$182,"",100*h_5*MAX((EXP('Class 8'!AB95*h_5)-1)/h_5 -$D$179,0)))</f>
        <v>1.4435454024106207</v>
      </c>
      <c r="AC257" s="3">
        <f>IF($A257&gt;AC$249,"",IF(T_5&lt;=AC$182,"",100*h_5*MAX((EXP('Class 8'!AC95*h_5)-1)/h_5 -$D$179,0)))</f>
        <v>1.5299222111092057</v>
      </c>
      <c r="AD257" s="3">
        <f>IF($A257&gt;AD$249,"",IF(T_5&lt;=AD$182,"",100*h_5*MAX((EXP('Class 8'!AD95*h_5)-1)/h_5 -$D$179,0)))</f>
        <v>1.6286705286352818</v>
      </c>
      <c r="AE257" s="3">
        <f>IF($A257&gt;AE$249,"",IF(T_5&lt;=AE$182,"",100*h_5*MAX((EXP('Class 8'!AE95*h_5)-1)/h_5 -$D$179,0)))</f>
        <v>1.7451307061067931</v>
      </c>
      <c r="AF257" s="3">
        <f>IF($A257&gt;AF$249,"",IF(T_5&lt;=AF$182,"",100*h_5*MAX((EXP('Class 8'!AF95*h_5)-1)/h_5 -$D$179,0)))</f>
        <v>1.858531097524466</v>
      </c>
      <c r="AG257" s="3">
        <f>IF($A257&gt;AG$249,"",IF(T_5&lt;=AG$182,"",100*h_5*MAX((EXP('Class 8'!AG95*h_5)-1)/h_5 -$D$179,0)))</f>
        <v>1.9674328339366252</v>
      </c>
      <c r="AH257" s="3">
        <f>IF($A257&gt;AH$249,"",IF(T_5&lt;=AH$182,"",100*h_5*MAX((EXP('Class 8'!AH95*h_5)-1)/h_5 -$D$179,0)))</f>
        <v>2.0753654837175537</v>
      </c>
      <c r="AI257" s="3">
        <f>IF($A257&gt;AI$249,"",IF(T_5&lt;=AI$182,"",100*h_5*MAX((EXP('Class 8'!AI95*h_5)-1)/h_5 -$D$179,0)))</f>
        <v>2.1780077826858344</v>
      </c>
      <c r="AJ257" s="3">
        <f>IF($A257&gt;AJ$249,"",IF(T_5&lt;=AJ$182,"",100*h_5*MAX((EXP('Class 8'!AJ95*h_5)-1)/h_5 -$D$179,0)))</f>
        <v>2.2758463675337435</v>
      </c>
      <c r="AK257" s="3">
        <f>IF($A257&gt;AK$249,"",IF(T_5&lt;=AK$182,"",100*h_5*MAX((EXP('Class 8'!AK95*h_5)-1)/h_5 -$D$179,0)))</f>
        <v>2.3707050435655272</v>
      </c>
      <c r="AL257" s="3">
        <f>IF($A257&gt;AL$249,"",IF(T_5&lt;=AL$182,"",100*h_5*MAX((EXP('Class 8'!AL95*h_5)-1)/h_5 -$D$179,0)))</f>
        <v>2.4576037926481362</v>
      </c>
      <c r="AM257" s="3">
        <f>IF($A257&gt;AM$249,"",IF(T_5&lt;=AM$182,"",100*h_5*MAX((EXP('Class 8'!AM95*h_5)-1)/h_5 -$D$179,0)))</f>
        <v>2.541936659881797</v>
      </c>
      <c r="AN257" s="3">
        <f>IF($A257&gt;AN$249,"",IF(T_5&lt;=AN$182,"",100*h_5*MAX((EXP('Class 8'!AN95*h_5)-1)/h_5 -$D$179,0)))</f>
        <v>2.6185410268076001</v>
      </c>
      <c r="AO257" s="3">
        <f>IF($A257&gt;AO$249,"",IF(T_5&lt;=AO$182,"",100*h_5*MAX((EXP('Class 8'!AO95*h_5)-1)/h_5 -$D$179,0)))</f>
        <v>2.6880937635838018</v>
      </c>
      <c r="AP257" s="3" t="str">
        <f>IF($A257&gt;AP$249,"",IF(T_5&lt;=AP$182,"",100*h_5*MAX((EXP('Class 8'!AP95*h_5)-1)/h_5 -$D$179,0)))</f>
        <v/>
      </c>
    </row>
    <row r="258" spans="1:42" x14ac:dyDescent="0.2">
      <c r="A258" s="36">
        <f t="shared" si="104"/>
        <v>8</v>
      </c>
      <c r="B258" s="3" t="str">
        <f>IF($A258&gt;B$249,"",IF(T_5&lt;=B$182,"",100*h_5*MAX((EXP('Class 8'!B96*h_5)-1)/h_5 -$D$179,0)))</f>
        <v/>
      </c>
      <c r="C258" s="3" t="str">
        <f>IF($A258&gt;C$249,"",IF(T_5&lt;=C$182,"",100*h_5*MAX((EXP('Class 8'!C96*h_5)-1)/h_5 -$D$179,0)))</f>
        <v/>
      </c>
      <c r="D258" s="3" t="str">
        <f>IF($A258&gt;D$249,"",IF(T_5&lt;=D$182,"",100*h_5*MAX((EXP('Class 8'!D96*h_5)-1)/h_5 -$D$179,0)))</f>
        <v/>
      </c>
      <c r="E258" s="3" t="str">
        <f>IF($A258&gt;E$249,"",IF(T_5&lt;=E$182,"",100*h_5*MAX((EXP('Class 8'!E96*h_5)-1)/h_5 -$D$179,0)))</f>
        <v/>
      </c>
      <c r="F258" s="3" t="str">
        <f>IF($A258&gt;F$249,"",IF(T_5&lt;=F$182,"",100*h_5*MAX((EXP('Class 8'!F96*h_5)-1)/h_5 -$D$179,0)))</f>
        <v/>
      </c>
      <c r="G258" s="3" t="str">
        <f>IF($A258&gt;G$249,"",IF(T_5&lt;=G$182,"",100*h_5*MAX((EXP('Class 8'!G96*h_5)-1)/h_5 -$D$179,0)))</f>
        <v/>
      </c>
      <c r="H258" s="3" t="str">
        <f>IF($A258&gt;H$249,"",IF(T_5&lt;=H$182,"",100*h_5*MAX((EXP('Class 8'!H96*h_5)-1)/h_5 -$D$179,0)))</f>
        <v/>
      </c>
      <c r="I258" s="3" t="str">
        <f>IF($A258&gt;I$249,"",IF(T_5&lt;=I$182,"",100*h_5*MAX((EXP('Class 8'!I96*h_5)-1)/h_5 -$D$179,0)))</f>
        <v/>
      </c>
      <c r="J258" s="3">
        <f>IF($A258&gt;J$249,"",IF(T_5&lt;=J$182,"",100*h_5*MAX((EXP('Class 8'!J96*h_5)-1)/h_5 -$D$179,0)))</f>
        <v>0</v>
      </c>
      <c r="K258" s="3">
        <f>IF($A258&gt;K$249,"",IF(T_5&lt;=K$182,"",100*h_5*MAX((EXP('Class 8'!K96*h_5)-1)/h_5 -$D$179,0)))</f>
        <v>0</v>
      </c>
      <c r="L258" s="3">
        <f>IF($A258&gt;L$249,"",IF(T_5&lt;=L$182,"",100*h_5*MAX((EXP('Class 8'!L96*h_5)-1)/h_5 -$D$179,0)))</f>
        <v>0</v>
      </c>
      <c r="M258" s="3">
        <f>IF($A258&gt;M$249,"",IF(T_5&lt;=M$182,"",100*h_5*MAX((EXP('Class 8'!M96*h_5)-1)/h_5 -$D$179,0)))</f>
        <v>0</v>
      </c>
      <c r="N258" s="3">
        <f>IF($A258&gt;N$249,"",IF(T_5&lt;=N$182,"",100*h_5*MAX((EXP('Class 8'!N96*h_5)-1)/h_5 -$D$179,0)))</f>
        <v>0</v>
      </c>
      <c r="O258" s="3">
        <f>IF($A258&gt;O$249,"",IF(T_5&lt;=O$182,"",100*h_5*MAX((EXP('Class 8'!O96*h_5)-1)/h_5 -$D$179,0)))</f>
        <v>0</v>
      </c>
      <c r="P258" s="3">
        <f>IF($A258&gt;P$249,"",IF(T_5&lt;=P$182,"",100*h_5*MAX((EXP('Class 8'!P96*h_5)-1)/h_5 -$D$179,0)))</f>
        <v>0</v>
      </c>
      <c r="Q258" s="3">
        <f>IF($A258&gt;Q$249,"",IF(T_5&lt;=Q$182,"",100*h_5*MAX((EXP('Class 8'!Q96*h_5)-1)/h_5 -$D$179,0)))</f>
        <v>3.4468064483076169E-2</v>
      </c>
      <c r="R258" s="3">
        <f>IF($A258&gt;R$249,"",IF(T_5&lt;=R$182,"",100*h_5*MAX((EXP('Class 8'!R96*h_5)-1)/h_5 -$D$179,0)))</f>
        <v>0.15683570545731751</v>
      </c>
      <c r="S258" s="3">
        <f>IF($A258&gt;S$249,"",IF(T_5&lt;=S$182,"",100*h_5*MAX((EXP('Class 8'!S96*h_5)-1)/h_5 -$D$179,0)))</f>
        <v>0.27944319000738105</v>
      </c>
      <c r="T258" s="3">
        <f>IF($A258&gt;T$249,"",IF(T_5&lt;=T$182,"",100*h_5*MAX((EXP('Class 8'!T96*h_5)-1)/h_5 -$D$179,0)))</f>
        <v>0.3900959418643577</v>
      </c>
      <c r="U258" s="3">
        <f>IF($A258&gt;U$249,"",IF(T_5&lt;=U$182,"",100*h_5*MAX((EXP('Class 8'!U96*h_5)-1)/h_5 -$D$179,0)))</f>
        <v>0.48784541084338251</v>
      </c>
      <c r="V258" s="3">
        <f>IF($A258&gt;V$249,"",IF(T_5&lt;=V$182,"",100*h_5*MAX((EXP('Class 8'!V96*h_5)-1)/h_5 -$D$179,0)))</f>
        <v>0.59397140152181205</v>
      </c>
      <c r="W258" s="3">
        <f>IF($A258&gt;W$249,"",IF(T_5&lt;=W$182,"",100*h_5*MAX((EXP('Class 8'!W96*h_5)-1)/h_5 -$D$179,0)))</f>
        <v>0.71465997634957734</v>
      </c>
      <c r="X258" s="3">
        <f>IF($A258&gt;X$249,"",IF(T_5&lt;=X$182,"",100*h_5*MAX((EXP('Class 8'!X96*h_5)-1)/h_5 -$D$179,0)))</f>
        <v>0.83188254057050859</v>
      </c>
      <c r="Y258" s="3">
        <f>IF($A258&gt;Y$249,"",IF(T_5&lt;=Y$182,"",100*h_5*MAX((EXP('Class 8'!Y96*h_5)-1)/h_5 -$D$179,0)))</f>
        <v>0.94311953403810911</v>
      </c>
      <c r="Z258" s="3">
        <f>IF($A258&gt;Z$249,"",IF(T_5&lt;=Z$182,"",100*h_5*MAX((EXP('Class 8'!Z96*h_5)-1)/h_5 -$D$179,0)))</f>
        <v>1.0489890278286538</v>
      </c>
      <c r="AA258" s="3">
        <f>IF($A258&gt;AA$249,"",IF(T_5&lt;=AA$182,"",100*h_5*MAX((EXP('Class 8'!AA96*h_5)-1)/h_5 -$D$179,0)))</f>
        <v>1.1496614782705947</v>
      </c>
      <c r="AB258" s="3">
        <f>IF($A258&gt;AB$249,"",IF(T_5&lt;=AB$182,"",100*h_5*MAX((EXP('Class 8'!AB96*h_5)-1)/h_5 -$D$179,0)))</f>
        <v>1.2430582725463744</v>
      </c>
      <c r="AC258" s="3">
        <f>IF($A258&gt;AC$249,"",IF(T_5&lt;=AC$182,"",100*h_5*MAX((EXP('Class 8'!AC96*h_5)-1)/h_5 -$D$179,0)))</f>
        <v>1.3292662196618208</v>
      </c>
      <c r="AD258" s="3">
        <f>IF($A258&gt;AD$249,"",IF(T_5&lt;=AD$182,"",100*h_5*MAX((EXP('Class 8'!AD96*h_5)-1)/h_5 -$D$179,0)))</f>
        <v>1.4278214900323025</v>
      </c>
      <c r="AE258" s="3">
        <f>IF($A258&gt;AE$249,"",IF(T_5&lt;=AE$182,"",100*h_5*MAX((EXP('Class 8'!AE96*h_5)-1)/h_5 -$D$179,0)))</f>
        <v>1.5440539947032459</v>
      </c>
      <c r="AF258" s="3">
        <f>IF($A258&gt;AF$249,"",IF(T_5&lt;=AF$182,"",100*h_5*MAX((EXP('Class 8'!AF96*h_5)-1)/h_5 -$D$179,0)))</f>
        <v>1.6572326950222402</v>
      </c>
      <c r="AG258" s="3">
        <f>IF($A258&gt;AG$249,"",IF(T_5&lt;=AG$182,"",100*h_5*MAX((EXP('Class 8'!AG96*h_5)-1)/h_5 -$D$179,0)))</f>
        <v>1.7659215349417643</v>
      </c>
      <c r="AH258" s="3">
        <f>IF($A258&gt;AH$249,"",IF(T_5&lt;=AH$182,"",100*h_5*MAX((EXP('Class 8'!AH96*h_5)-1)/h_5 -$D$179,0)))</f>
        <v>1.8736431827374753</v>
      </c>
      <c r="AI258" s="3">
        <f>IF($A258&gt;AI$249,"",IF(T_5&lt;=AI$182,"",100*h_5*MAX((EXP('Class 8'!AI96*h_5)-1)/h_5 -$D$179,0)))</f>
        <v>1.9760848220453573</v>
      </c>
      <c r="AJ258" s="3">
        <f>IF($A258&gt;AJ$249,"",IF(T_5&lt;=AJ$182,"",100*h_5*MAX((EXP('Class 8'!AJ96*h_5)-1)/h_5 -$D$179,0)))</f>
        <v>2.0737321382115734</v>
      </c>
      <c r="AK258" s="3">
        <f>IF($A258&gt;AK$249,"",IF(T_5&lt;=AK$182,"",100*h_5*MAX((EXP('Class 8'!AK96*h_5)-1)/h_5 -$D$179,0)))</f>
        <v>2.1684053711082205</v>
      </c>
      <c r="AL258" s="3">
        <f>IF($A258&gt;AL$249,"",IF(T_5&lt;=AL$182,"",100*h_5*MAX((EXP('Class 8'!AL96*h_5)-1)/h_5 -$D$179,0)))</f>
        <v>2.2551342382449411</v>
      </c>
      <c r="AM258" s="3">
        <f>IF($A258&gt;AM$249,"",IF(T_5&lt;=AM$182,"",100*h_5*MAX((EXP('Class 8'!AM96*h_5)-1)/h_5 -$D$179,0)))</f>
        <v>2.3393022396808769</v>
      </c>
      <c r="AN258" s="3">
        <f>IF($A258&gt;AN$249,"",IF(T_5&lt;=AN$182,"",100*h_5*MAX((EXP('Class 8'!AN96*h_5)-1)/h_5 -$D$179,0)))</f>
        <v>2.4157568495727286</v>
      </c>
      <c r="AO258" s="3">
        <f>IF($A258&gt;AO$249,"",IF(T_5&lt;=AO$182,"",100*h_5*MAX((EXP('Class 8'!AO96*h_5)-1)/h_5 -$D$179,0)))</f>
        <v>2.4851736148373469</v>
      </c>
      <c r="AP258" s="3" t="str">
        <f>IF($A258&gt;AP$249,"",IF(T_5&lt;=AP$182,"",100*h_5*MAX((EXP('Class 8'!AP96*h_5)-1)/h_5 -$D$179,0)))</f>
        <v/>
      </c>
    </row>
    <row r="259" spans="1:42" x14ac:dyDescent="0.2">
      <c r="A259" s="36">
        <f t="shared" si="104"/>
        <v>9</v>
      </c>
      <c r="B259" s="3" t="str">
        <f>IF($A259&gt;B$249,"",IF(T_5&lt;=B$182,"",100*h_5*MAX((EXP('Class 8'!B97*h_5)-1)/h_5 -$D$179,0)))</f>
        <v/>
      </c>
      <c r="C259" s="3" t="str">
        <f>IF($A259&gt;C$249,"",IF(T_5&lt;=C$182,"",100*h_5*MAX((EXP('Class 8'!C97*h_5)-1)/h_5 -$D$179,0)))</f>
        <v/>
      </c>
      <c r="D259" s="3" t="str">
        <f>IF($A259&gt;D$249,"",IF(T_5&lt;=D$182,"",100*h_5*MAX((EXP('Class 8'!D97*h_5)-1)/h_5 -$D$179,0)))</f>
        <v/>
      </c>
      <c r="E259" s="3" t="str">
        <f>IF($A259&gt;E$249,"",IF(T_5&lt;=E$182,"",100*h_5*MAX((EXP('Class 8'!E97*h_5)-1)/h_5 -$D$179,0)))</f>
        <v/>
      </c>
      <c r="F259" s="3" t="str">
        <f>IF($A259&gt;F$249,"",IF(T_5&lt;=F$182,"",100*h_5*MAX((EXP('Class 8'!F97*h_5)-1)/h_5 -$D$179,0)))</f>
        <v/>
      </c>
      <c r="G259" s="3" t="str">
        <f>IF($A259&gt;G$249,"",IF(T_5&lt;=G$182,"",100*h_5*MAX((EXP('Class 8'!G97*h_5)-1)/h_5 -$D$179,0)))</f>
        <v/>
      </c>
      <c r="H259" s="3" t="str">
        <f>IF($A259&gt;H$249,"",IF(T_5&lt;=H$182,"",100*h_5*MAX((EXP('Class 8'!H97*h_5)-1)/h_5 -$D$179,0)))</f>
        <v/>
      </c>
      <c r="I259" s="3" t="str">
        <f>IF($A259&gt;I$249,"",IF(T_5&lt;=I$182,"",100*h_5*MAX((EXP('Class 8'!I97*h_5)-1)/h_5 -$D$179,0)))</f>
        <v/>
      </c>
      <c r="J259" s="3" t="str">
        <f>IF($A259&gt;J$249,"",IF(T_5&lt;=J$182,"",100*h_5*MAX((EXP('Class 8'!J97*h_5)-1)/h_5 -$D$179,0)))</f>
        <v/>
      </c>
      <c r="K259" s="3">
        <f>IF($A259&gt;K$249,"",IF(T_5&lt;=K$182,"",100*h_5*MAX((EXP('Class 8'!K97*h_5)-1)/h_5 -$D$179,0)))</f>
        <v>0</v>
      </c>
      <c r="L259" s="3">
        <f>IF($A259&gt;L$249,"",IF(T_5&lt;=L$182,"",100*h_5*MAX((EXP('Class 8'!L97*h_5)-1)/h_5 -$D$179,0)))</f>
        <v>0</v>
      </c>
      <c r="M259" s="3">
        <f>IF($A259&gt;M$249,"",IF(T_5&lt;=M$182,"",100*h_5*MAX((EXP('Class 8'!M97*h_5)-1)/h_5 -$D$179,0)))</f>
        <v>0</v>
      </c>
      <c r="N259" s="3">
        <f>IF($A259&gt;N$249,"",IF(T_5&lt;=N$182,"",100*h_5*MAX((EXP('Class 8'!N97*h_5)-1)/h_5 -$D$179,0)))</f>
        <v>0</v>
      </c>
      <c r="O259" s="3">
        <f>IF($A259&gt;O$249,"",IF(T_5&lt;=O$182,"",100*h_5*MAX((EXP('Class 8'!O97*h_5)-1)/h_5 -$D$179,0)))</f>
        <v>0</v>
      </c>
      <c r="P259" s="3">
        <f>IF($A259&gt;P$249,"",IF(T_5&lt;=P$182,"",100*h_5*MAX((EXP('Class 8'!P97*h_5)-1)/h_5 -$D$179,0)))</f>
        <v>0</v>
      </c>
      <c r="Q259" s="3">
        <f>IF($A259&gt;Q$249,"",IF(T_5&lt;=Q$182,"",100*h_5*MAX((EXP('Class 8'!Q97*h_5)-1)/h_5 -$D$179,0)))</f>
        <v>0</v>
      </c>
      <c r="R259" s="3">
        <f>IF($A259&gt;R$249,"",IF(T_5&lt;=R$182,"",100*h_5*MAX((EXP('Class 8'!R97*h_5)-1)/h_5 -$D$179,0)))</f>
        <v>0</v>
      </c>
      <c r="S259" s="3">
        <f>IF($A259&gt;S$249,"",IF(T_5&lt;=S$182,"",100*h_5*MAX((EXP('Class 8'!S97*h_5)-1)/h_5 -$D$179,0)))</f>
        <v>8.1231811533713852E-2</v>
      </c>
      <c r="T259" s="3">
        <f>IF($A259&gt;T$249,"",IF(T_5&lt;=T$182,"",100*h_5*MAX((EXP('Class 8'!T97*h_5)-1)/h_5 -$D$179,0)))</f>
        <v>0.19166824376581104</v>
      </c>
      <c r="U259" s="3">
        <f>IF($A259&gt;U$249,"",IF(T_5&lt;=U$182,"",100*h_5*MAX((EXP('Class 8'!U97*h_5)-1)/h_5 -$D$179,0)))</f>
        <v>0.28922661827940654</v>
      </c>
      <c r="V259" s="3">
        <f>IF($A259&gt;V$249,"",IF(T_5&lt;=V$182,"",100*h_5*MAX((EXP('Class 8'!V97*h_5)-1)/h_5 -$D$179,0)))</f>
        <v>0.39514513888495895</v>
      </c>
      <c r="W259" s="3">
        <f>IF($A259&gt;W$249,"",IF(T_5&lt;=W$182,"",100*h_5*MAX((EXP('Class 8'!W97*h_5)-1)/h_5 -$D$179,0)))</f>
        <v>0.51559777464390866</v>
      </c>
      <c r="X259" s="3">
        <f>IF($A259&gt;X$249,"",IF(T_5&lt;=X$182,"",100*h_5*MAX((EXP('Class 8'!X97*h_5)-1)/h_5 -$D$179,0)))</f>
        <v>0.63259117564301892</v>
      </c>
      <c r="Y259" s="3">
        <f>IF($A259&gt;Y$249,"",IF(T_5&lt;=Y$182,"",100*h_5*MAX((EXP('Class 8'!Y97*h_5)-1)/h_5 -$D$179,0)))</f>
        <v>0.74361070732772738</v>
      </c>
      <c r="Z259" s="3">
        <f>IF($A259&gt;Z$249,"",IF(T_5&lt;=Z$182,"",100*h_5*MAX((EXP('Class 8'!Z97*h_5)-1)/h_5 -$D$179,0)))</f>
        <v>0.84927323248170961</v>
      </c>
      <c r="AA259" s="3">
        <f>IF($A259&gt;AA$249,"",IF(T_5&lt;=AA$182,"",100*h_5*MAX((EXP('Class 8'!AA97*h_5)-1)/h_5 -$D$179,0)))</f>
        <v>0.94974887420133136</v>
      </c>
      <c r="AB259" s="3">
        <f>IF($A259&gt;AB$249,"",IF(T_5&lt;=AB$182,"",100*h_5*MAX((EXP('Class 8'!AB97*h_5)-1)/h_5 -$D$179,0)))</f>
        <v>1.0429630832348744</v>
      </c>
      <c r="AC259" s="3">
        <f>IF($A259&gt;AC$249,"",IF(T_5&lt;=AC$182,"",100*h_5*MAX((EXP('Class 8'!AC97*h_5)-1)/h_5 -$D$179,0)))</f>
        <v>1.1290024988816514</v>
      </c>
      <c r="AD259" s="3">
        <f>IF($A259&gt;AD$249,"",IF(T_5&lt;=AD$182,"",100*h_5*MAX((EXP('Class 8'!AD97*h_5)-1)/h_5 -$D$179,0)))</f>
        <v>1.2273650994923644</v>
      </c>
      <c r="AE259" s="3">
        <f>IF($A259&gt;AE$249,"",IF(T_5&lt;=AE$182,"",100*h_5*MAX((EXP('Class 8'!AE97*h_5)-1)/h_5 -$D$179,0)))</f>
        <v>1.3433703764497293</v>
      </c>
      <c r="AF259" s="3">
        <f>IF($A259&gt;AF$249,"",IF(T_5&lt;=AF$182,"",100*h_5*MAX((EXP('Class 8'!AF97*h_5)-1)/h_5 -$D$179,0)))</f>
        <v>1.4563278190630777</v>
      </c>
      <c r="AG259" s="3">
        <f>IF($A259&gt;AG$249,"",IF(T_5&lt;=AG$182,"",100*h_5*MAX((EXP('Class 8'!AG97*h_5)-1)/h_5 -$D$179,0)))</f>
        <v>1.5648041786901077</v>
      </c>
      <c r="AH259" s="3">
        <f>IF($A259&gt;AH$249,"",IF(T_5&lt;=AH$182,"",100*h_5*MAX((EXP('Class 8'!AH97*h_5)-1)/h_5 -$D$179,0)))</f>
        <v>1.6723152369970604</v>
      </c>
      <c r="AI259" s="3">
        <f>IF($A259&gt;AI$249,"",IF(T_5&lt;=AI$182,"",100*h_5*MAX((EXP('Class 8'!AI97*h_5)-1)/h_5 -$D$179,0)))</f>
        <v>1.7745566089223761</v>
      </c>
      <c r="AJ259" s="3">
        <f>IF($A259&gt;AJ$249,"",IF(T_5&lt;=AJ$182,"",100*h_5*MAX((EXP('Class 8'!AJ97*h_5)-1)/h_5 -$D$179,0)))</f>
        <v>1.8720130303259506</v>
      </c>
      <c r="AK259" s="3">
        <f>IF($A259&gt;AK$249,"",IF(T_5&lt;=AK$182,"",100*h_5*MAX((EXP('Class 8'!AK97*h_5)-1)/h_5 -$D$179,0)))</f>
        <v>1.9665011826178667</v>
      </c>
      <c r="AL259" s="3">
        <f>IF($A259&gt;AL$249,"",IF(T_5&lt;=AL$182,"",100*h_5*MAX((EXP('Class 8'!AL97*h_5)-1)/h_5 -$D$179,0)))</f>
        <v>2.0530604999179278</v>
      </c>
      <c r="AM259" s="3">
        <f>IF($A259&gt;AM$249,"",IF(T_5&lt;=AM$182,"",100*h_5*MAX((EXP('Class 8'!AM97*h_5)-1)/h_5 -$D$179,0)))</f>
        <v>2.1370639578590787</v>
      </c>
      <c r="AN259" s="3">
        <f>IF($A259&gt;AN$249,"",IF(T_5&lt;=AN$182,"",100*h_5*MAX((EXP('Class 8'!AN97*h_5)-1)/h_5 -$D$179,0)))</f>
        <v>2.213369103483168</v>
      </c>
      <c r="AO259" s="3">
        <f>IF($A259&gt;AO$249,"",IF(T_5&lt;=AO$182,"",100*h_5*MAX((EXP('Class 8'!AO97*h_5)-1)/h_5 -$D$179,0)))</f>
        <v>2.2826501630525273</v>
      </c>
      <c r="AP259" s="3" t="str">
        <f>IF($A259&gt;AP$249,"",IF(T_5&lt;=AP$182,"",100*h_5*MAX((EXP('Class 8'!AP97*h_5)-1)/h_5 -$D$179,0)))</f>
        <v/>
      </c>
    </row>
    <row r="260" spans="1:42" x14ac:dyDescent="0.2">
      <c r="A260" s="36">
        <f t="shared" si="104"/>
        <v>10</v>
      </c>
      <c r="B260" s="3" t="str">
        <f>IF($A260&gt;B$249,"",IF(T_5&lt;=B$182,"",100*h_5*MAX((EXP('Class 8'!B98*h_5)-1)/h_5 -$D$179,0)))</f>
        <v/>
      </c>
      <c r="C260" s="3" t="str">
        <f>IF($A260&gt;C$249,"",IF(T_5&lt;=C$182,"",100*h_5*MAX((EXP('Class 8'!C98*h_5)-1)/h_5 -$D$179,0)))</f>
        <v/>
      </c>
      <c r="D260" s="3" t="str">
        <f>IF($A260&gt;D$249,"",IF(T_5&lt;=D$182,"",100*h_5*MAX((EXP('Class 8'!D98*h_5)-1)/h_5 -$D$179,0)))</f>
        <v/>
      </c>
      <c r="E260" s="3" t="str">
        <f>IF($A260&gt;E$249,"",IF(T_5&lt;=E$182,"",100*h_5*MAX((EXP('Class 8'!E98*h_5)-1)/h_5 -$D$179,0)))</f>
        <v/>
      </c>
      <c r="F260" s="3" t="str">
        <f>IF($A260&gt;F$249,"",IF(T_5&lt;=F$182,"",100*h_5*MAX((EXP('Class 8'!F98*h_5)-1)/h_5 -$D$179,0)))</f>
        <v/>
      </c>
      <c r="G260" s="3" t="str">
        <f>IF($A260&gt;G$249,"",IF(T_5&lt;=G$182,"",100*h_5*MAX((EXP('Class 8'!G98*h_5)-1)/h_5 -$D$179,0)))</f>
        <v/>
      </c>
      <c r="H260" s="3" t="str">
        <f>IF($A260&gt;H$249,"",IF(T_5&lt;=H$182,"",100*h_5*MAX((EXP('Class 8'!H98*h_5)-1)/h_5 -$D$179,0)))</f>
        <v/>
      </c>
      <c r="I260" s="3" t="str">
        <f>IF($A260&gt;I$249,"",IF(T_5&lt;=I$182,"",100*h_5*MAX((EXP('Class 8'!I98*h_5)-1)/h_5 -$D$179,0)))</f>
        <v/>
      </c>
      <c r="J260" s="3" t="str">
        <f>IF($A260&gt;J$249,"",IF(T_5&lt;=J$182,"",100*h_5*MAX((EXP('Class 8'!J98*h_5)-1)/h_5 -$D$179,0)))</f>
        <v/>
      </c>
      <c r="K260" s="3" t="str">
        <f>IF($A260&gt;K$249,"",IF(T_5&lt;=K$182,"",100*h_5*MAX((EXP('Class 8'!K98*h_5)-1)/h_5 -$D$179,0)))</f>
        <v/>
      </c>
      <c r="L260" s="3">
        <f>IF($A260&gt;L$249,"",IF(T_5&lt;=L$182,"",100*h_5*MAX((EXP('Class 8'!L98*h_5)-1)/h_5 -$D$179,0)))</f>
        <v>0</v>
      </c>
      <c r="M260" s="3">
        <f>IF($A260&gt;M$249,"",IF(T_5&lt;=M$182,"",100*h_5*MAX((EXP('Class 8'!M98*h_5)-1)/h_5 -$D$179,0)))</f>
        <v>0</v>
      </c>
      <c r="N260" s="3">
        <f>IF($A260&gt;N$249,"",IF(T_5&lt;=N$182,"",100*h_5*MAX((EXP('Class 8'!N98*h_5)-1)/h_5 -$D$179,0)))</f>
        <v>0</v>
      </c>
      <c r="O260" s="3">
        <f>IF($A260&gt;O$249,"",IF(T_5&lt;=O$182,"",100*h_5*MAX((EXP('Class 8'!O98*h_5)-1)/h_5 -$D$179,0)))</f>
        <v>0</v>
      </c>
      <c r="P260" s="3">
        <f>IF($A260&gt;P$249,"",IF(T_5&lt;=P$182,"",100*h_5*MAX((EXP('Class 8'!P98*h_5)-1)/h_5 -$D$179,0)))</f>
        <v>0</v>
      </c>
      <c r="Q260" s="3">
        <f>IF($A260&gt;Q$249,"",IF(T_5&lt;=Q$182,"",100*h_5*MAX((EXP('Class 8'!Q98*h_5)-1)/h_5 -$D$179,0)))</f>
        <v>0</v>
      </c>
      <c r="R260" s="3">
        <f>IF($A260&gt;R$249,"",IF(T_5&lt;=R$182,"",100*h_5*MAX((EXP('Class 8'!R98*h_5)-1)/h_5 -$D$179,0)))</f>
        <v>0</v>
      </c>
      <c r="S260" s="3">
        <f>IF($A260&gt;S$249,"",IF(T_5&lt;=S$182,"",100*h_5*MAX((EXP('Class 8'!S98*h_5)-1)/h_5 -$D$179,0)))</f>
        <v>0</v>
      </c>
      <c r="T260" s="3">
        <f>IF($A260&gt;T$249,"",IF(T_5&lt;=T$182,"",100*h_5*MAX((EXP('Class 8'!T98*h_5)-1)/h_5 -$D$179,0)))</f>
        <v>0</v>
      </c>
      <c r="U260" s="3">
        <f>IF($A260&gt;U$249,"",IF(T_5&lt;=U$182,"",100*h_5*MAX((EXP('Class 8'!U98*h_5)-1)/h_5 -$D$179,0)))</f>
        <v>9.0996113778599522E-2</v>
      </c>
      <c r="V260" s="3">
        <f>IF($A260&gt;V$249,"",IF(T_5&lt;=V$182,"",100*h_5*MAX((EXP('Class 8'!V98*h_5)-1)/h_5 -$D$179,0)))</f>
        <v>0.19670756990303495</v>
      </c>
      <c r="W260" s="3">
        <f>IF($A260&gt;W$249,"",IF(T_5&lt;=W$182,"",100*h_5*MAX((EXP('Class 8'!W98*h_5)-1)/h_5 -$D$179,0)))</f>
        <v>0.31692472784020964</v>
      </c>
      <c r="X260" s="3">
        <f>IF($A260&gt;X$249,"",IF(T_5&lt;=X$182,"",100*h_5*MAX((EXP('Class 8'!X98*h_5)-1)/h_5 -$D$179,0)))</f>
        <v>0.43368941361811331</v>
      </c>
      <c r="Y260" s="3">
        <f>IF($A260&gt;Y$249,"",IF(T_5&lt;=Y$182,"",100*h_5*MAX((EXP('Class 8'!Y98*h_5)-1)/h_5 -$D$179,0)))</f>
        <v>0.54449190864495378</v>
      </c>
      <c r="Z260" s="3">
        <f>IF($A260&gt;Z$249,"",IF(T_5&lt;=Z$182,"",100*h_5*MAX((EXP('Class 8'!Z98*h_5)-1)/h_5 -$D$179,0)))</f>
        <v>0.64994786977387342</v>
      </c>
      <c r="AA260" s="3">
        <f>IF($A260&gt;AA$249,"",IF(T_5&lt;=AA$182,"",100*h_5*MAX((EXP('Class 8'!AA98*h_5)-1)/h_5 -$D$179,0)))</f>
        <v>0.7502270875206527</v>
      </c>
      <c r="AB260" s="3">
        <f>IF($A260&gt;AB$249,"",IF(T_5&lt;=AB$182,"",100*h_5*MAX((EXP('Class 8'!AB98*h_5)-1)/h_5 -$D$179,0)))</f>
        <v>0.84325906825536734</v>
      </c>
      <c r="AC260" s="3">
        <f>IF($A260&gt;AC$249,"",IF(T_5&lt;=AC$182,"",100*h_5*MAX((EXP('Class 8'!AC98*h_5)-1)/h_5 -$D$179,0)))</f>
        <v>0.9291302819025935</v>
      </c>
      <c r="AD260" s="3">
        <f>IF($A260&gt;AD$249,"",IF(T_5&lt;=AD$182,"",100*h_5*MAX((EXP('Class 8'!AD98*h_5)-1)/h_5 -$D$179,0)))</f>
        <v>1.0273005894116203</v>
      </c>
      <c r="AE260" s="3">
        <f>IF($A260&gt;AE$249,"",IF(T_5&lt;=AE$182,"",100*h_5*MAX((EXP('Class 8'!AE98*h_5)-1)/h_5 -$D$179,0)))</f>
        <v>1.1430790828721813</v>
      </c>
      <c r="AF260" s="3">
        <f>IF($A260&gt;AF$249,"",IF(T_5&lt;=AF$182,"",100*h_5*MAX((EXP('Class 8'!AF98*h_5)-1)/h_5 -$D$179,0)))</f>
        <v>1.2558157003257051</v>
      </c>
      <c r="AG260" s="3">
        <f>IF($A260&gt;AG$249,"",IF(T_5&lt;=AG$182,"",100*h_5*MAX((EXP('Class 8'!AG98*h_5)-1)/h_5 -$D$179,0)))</f>
        <v>1.3640799950467217</v>
      </c>
      <c r="AH260" s="3">
        <f>IF($A260&gt;AH$249,"",IF(T_5&lt;=AH$182,"",100*h_5*MAX((EXP('Class 8'!AH98*h_5)-1)/h_5 -$D$179,0)))</f>
        <v>1.4713808755549982</v>
      </c>
      <c r="AI260" s="3">
        <f>IF($A260&gt;AI$249,"",IF(T_5&lt;=AI$182,"",100*h_5*MAX((EXP('Class 8'!AI98*h_5)-1)/h_5 -$D$179,0)))</f>
        <v>1.5734223716087268</v>
      </c>
      <c r="AJ260" s="3">
        <f>IF($A260&gt;AJ$249,"",IF(T_5&lt;=AJ$182,"",100*h_5*MAX((EXP('Class 8'!AJ98*h_5)-1)/h_5 -$D$179,0)))</f>
        <v>1.6706882714376734</v>
      </c>
      <c r="AK260" s="3">
        <f>IF($A260&gt;AK$249,"",IF(T_5&lt;=AK$182,"",100*h_5*MAX((EXP('Class 8'!AK98*h_5)-1)/h_5 -$D$179,0)))</f>
        <v>1.7649917049465866</v>
      </c>
      <c r="AL260" s="3">
        <f>IF($A260&gt;AL$249,"",IF(T_5&lt;=AL$182,"",100*h_5*MAX((EXP('Class 8'!AL98*h_5)-1)/h_5 -$D$179,0)))</f>
        <v>1.8513818038699146</v>
      </c>
      <c r="AM260" s="3">
        <f>IF($A260&gt;AM$249,"",IF(T_5&lt;=AM$182,"",100*h_5*MAX((EXP('Class 8'!AM98*h_5)-1)/h_5 -$D$179,0)))</f>
        <v>1.9352210399891465</v>
      </c>
      <c r="AN260" s="3">
        <f>IF($A260&gt;AN$249,"",IF(T_5&lt;=AN$182,"",100*h_5*MAX((EXP('Class 8'!AN98*h_5)-1)/h_5 -$D$179,0)))</f>
        <v>2.0113770135393425</v>
      </c>
      <c r="AO260" s="3">
        <f>IF($A260&gt;AO$249,"",IF(T_5&lt;=AO$182,"",100*h_5*MAX((EXP('Class 8'!AO98*h_5)-1)/h_5 -$D$179,0)))</f>
        <v>2.0805226327101165</v>
      </c>
      <c r="AP260" s="3" t="str">
        <f>IF($A260&gt;AP$249,"",IF(T_5&lt;=AP$182,"",100*h_5*MAX((EXP('Class 8'!AP98*h_5)-1)/h_5 -$D$179,0)))</f>
        <v/>
      </c>
    </row>
    <row r="261" spans="1:42" x14ac:dyDescent="0.2">
      <c r="A261" s="36">
        <f t="shared" si="104"/>
        <v>11</v>
      </c>
      <c r="B261" s="3" t="str">
        <f>IF($A261&gt;B$249,"",IF(T_5&lt;=B$182,"",100*h_5*MAX((EXP('Class 8'!B99*h_5)-1)/h_5 -$D$179,0)))</f>
        <v/>
      </c>
      <c r="C261" s="3" t="str">
        <f>IF($A261&gt;C$249,"",IF(T_5&lt;=C$182,"",100*h_5*MAX((EXP('Class 8'!C99*h_5)-1)/h_5 -$D$179,0)))</f>
        <v/>
      </c>
      <c r="D261" s="3" t="str">
        <f>IF($A261&gt;D$249,"",IF(T_5&lt;=D$182,"",100*h_5*MAX((EXP('Class 8'!D99*h_5)-1)/h_5 -$D$179,0)))</f>
        <v/>
      </c>
      <c r="E261" s="3" t="str">
        <f>IF($A261&gt;E$249,"",IF(T_5&lt;=E$182,"",100*h_5*MAX((EXP('Class 8'!E99*h_5)-1)/h_5 -$D$179,0)))</f>
        <v/>
      </c>
      <c r="F261" s="3" t="str">
        <f>IF($A261&gt;F$249,"",IF(T_5&lt;=F$182,"",100*h_5*MAX((EXP('Class 8'!F99*h_5)-1)/h_5 -$D$179,0)))</f>
        <v/>
      </c>
      <c r="G261" s="3" t="str">
        <f>IF($A261&gt;G$249,"",IF(T_5&lt;=G$182,"",100*h_5*MAX((EXP('Class 8'!G99*h_5)-1)/h_5 -$D$179,0)))</f>
        <v/>
      </c>
      <c r="H261" s="3" t="str">
        <f>IF($A261&gt;H$249,"",IF(T_5&lt;=H$182,"",100*h_5*MAX((EXP('Class 8'!H99*h_5)-1)/h_5 -$D$179,0)))</f>
        <v/>
      </c>
      <c r="I261" s="3" t="str">
        <f>IF($A261&gt;I$249,"",IF(T_5&lt;=I$182,"",100*h_5*MAX((EXP('Class 8'!I99*h_5)-1)/h_5 -$D$179,0)))</f>
        <v/>
      </c>
      <c r="J261" s="3" t="str">
        <f>IF($A261&gt;J$249,"",IF(T_5&lt;=J$182,"",100*h_5*MAX((EXP('Class 8'!J99*h_5)-1)/h_5 -$D$179,0)))</f>
        <v/>
      </c>
      <c r="K261" s="3" t="str">
        <f>IF($A261&gt;K$249,"",IF(T_5&lt;=K$182,"",100*h_5*MAX((EXP('Class 8'!K99*h_5)-1)/h_5 -$D$179,0)))</f>
        <v/>
      </c>
      <c r="L261" s="3" t="str">
        <f>IF($A261&gt;L$249,"",IF(T_5&lt;=L$182,"",100*h_5*MAX((EXP('Class 8'!L99*h_5)-1)/h_5 -$D$179,0)))</f>
        <v/>
      </c>
      <c r="M261" s="3">
        <f>IF($A261&gt;M$249,"",IF(T_5&lt;=M$182,"",100*h_5*MAX((EXP('Class 8'!M99*h_5)-1)/h_5 -$D$179,0)))</f>
        <v>0</v>
      </c>
      <c r="N261" s="3">
        <f>IF($A261&gt;N$249,"",IF(T_5&lt;=N$182,"",100*h_5*MAX((EXP('Class 8'!N99*h_5)-1)/h_5 -$D$179,0)))</f>
        <v>0</v>
      </c>
      <c r="O261" s="3">
        <f>IF($A261&gt;O$249,"",IF(T_5&lt;=O$182,"",100*h_5*MAX((EXP('Class 8'!O99*h_5)-1)/h_5 -$D$179,0)))</f>
        <v>0</v>
      </c>
      <c r="P261" s="3">
        <f>IF($A261&gt;P$249,"",IF(T_5&lt;=P$182,"",100*h_5*MAX((EXP('Class 8'!P99*h_5)-1)/h_5 -$D$179,0)))</f>
        <v>0</v>
      </c>
      <c r="Q261" s="3">
        <f>IF($A261&gt;Q$249,"",IF(T_5&lt;=Q$182,"",100*h_5*MAX((EXP('Class 8'!Q99*h_5)-1)/h_5 -$D$179,0)))</f>
        <v>0</v>
      </c>
      <c r="R261" s="3">
        <f>IF($A261&gt;R$249,"",IF(T_5&lt;=R$182,"",100*h_5*MAX((EXP('Class 8'!R99*h_5)-1)/h_5 -$D$179,0)))</f>
        <v>0</v>
      </c>
      <c r="S261" s="3">
        <f>IF($A261&gt;S$249,"",IF(T_5&lt;=S$182,"",100*h_5*MAX((EXP('Class 8'!S99*h_5)-1)/h_5 -$D$179,0)))</f>
        <v>0</v>
      </c>
      <c r="T261" s="3">
        <f>IF($A261&gt;T$249,"",IF(T_5&lt;=T$182,"",100*h_5*MAX((EXP('Class 8'!T99*h_5)-1)/h_5 -$D$179,0)))</f>
        <v>0</v>
      </c>
      <c r="U261" s="3">
        <f>IF($A261&gt;U$249,"",IF(T_5&lt;=U$182,"",100*h_5*MAX((EXP('Class 8'!U99*h_5)-1)/h_5 -$D$179,0)))</f>
        <v>0</v>
      </c>
      <c r="V261" s="3">
        <f>IF($A261&gt;V$249,"",IF(T_5&lt;=V$182,"",100*h_5*MAX((EXP('Class 8'!V99*h_5)-1)/h_5 -$D$179,0)))</f>
        <v>0</v>
      </c>
      <c r="W261" s="3">
        <f>IF($A261&gt;W$249,"",IF(T_5&lt;=W$182,"",100*h_5*MAX((EXP('Class 8'!W99*h_5)-1)/h_5 -$D$179,0)))</f>
        <v>0.11864007516350396</v>
      </c>
      <c r="X261" s="3">
        <f>IF($A261&gt;X$249,"",IF(T_5&lt;=X$182,"",100*h_5*MAX((EXP('Class 8'!X99*h_5)-1)/h_5 -$D$179,0)))</f>
        <v>0.23517649284502706</v>
      </c>
      <c r="Y261" s="3">
        <f>IF($A261&gt;Y$249,"",IF(T_5&lt;=Y$182,"",100*h_5*MAX((EXP('Class 8'!Y99*h_5)-1)/h_5 -$D$179,0)))</f>
        <v>0.34576237550788846</v>
      </c>
      <c r="Z261" s="3">
        <f>IF($A261&gt;Z$249,"",IF(T_5&lt;=Z$182,"",100*h_5*MAX((EXP('Class 8'!Z99*h_5)-1)/h_5 -$D$179,0)))</f>
        <v>0.45101217643230029</v>
      </c>
      <c r="AA261" s="3">
        <f>IF($A261&gt;AA$249,"",IF(T_5&lt;=AA$182,"",100*h_5*MAX((EXP('Class 8'!AA99*h_5)-1)/h_5 -$D$179,0)))</f>
        <v>0.55109535420353772</v>
      </c>
      <c r="AB261" s="3">
        <f>IF($A261&gt;AB$249,"",IF(T_5&lt;=AB$182,"",100*h_5*MAX((EXP('Class 8'!AB99*h_5)-1)/h_5 -$D$179,0)))</f>
        <v>0.64394546288503474</v>
      </c>
      <c r="AC261" s="3">
        <f>IF($A261&gt;AC$249,"",IF(T_5&lt;=AC$182,"",100*h_5*MAX((EXP('Class 8'!AC99*h_5)-1)/h_5 -$D$179,0)))</f>
        <v>0.72964880335776616</v>
      </c>
      <c r="AD261" s="3">
        <f>IF($A261&gt;AD$249,"",IF(T_5&lt;=AD$182,"",100*h_5*MAX((EXP('Class 8'!AD99*h_5)-1)/h_5 -$D$179,0)))</f>
        <v>0.82762719368677828</v>
      </c>
      <c r="AE261" s="3">
        <f>IF($A261&gt;AE$249,"",IF(T_5&lt;=AE$182,"",100*h_5*MAX((EXP('Class 8'!AE99*h_5)-1)/h_5 -$D$179,0)))</f>
        <v>0.94317934699896</v>
      </c>
      <c r="AF261" s="3">
        <f>IF($A261&gt;AF$249,"",IF(T_5&lt;=AF$182,"",100*h_5*MAX((EXP('Class 8'!AF99*h_5)-1)/h_5 -$D$179,0)))</f>
        <v>1.0556955709928681</v>
      </c>
      <c r="AG261" s="3">
        <f>IF($A261&gt;AG$249,"",IF(T_5&lt;=AG$182,"",100*h_5*MAX((EXP('Class 8'!AG99*h_5)-1)/h_5 -$D$179,0)))</f>
        <v>1.1637482153822907</v>
      </c>
      <c r="AH261" s="3">
        <f>IF($A261&gt;AH$249,"",IF(T_5&lt;=AH$182,"",100*h_5*MAX((EXP('Class 8'!AH99*h_5)-1)/h_5 -$D$179,0)))</f>
        <v>1.2708393289771056</v>
      </c>
      <c r="AI261" s="3">
        <f>IF($A261&gt;AI$249,"",IF(T_5&lt;=AI$182,"",100*h_5*MAX((EXP('Class 8'!AI99*h_5)-1)/h_5 -$D$179,0)))</f>
        <v>1.3726813399048385</v>
      </c>
      <c r="AJ261" s="3">
        <f>IF($A261&gt;AJ$249,"",IF(T_5&lt;=AJ$182,"",100*h_5*MAX((EXP('Class 8'!AJ99*h_5)-1)/h_5 -$D$179,0)))</f>
        <v>1.4697570906176214</v>
      </c>
      <c r="AK261" s="3">
        <f>IF($A261&gt;AK$249,"",IF(T_5&lt;=AK$182,"",100*h_5*MAX((EXP('Class 8'!AK99*h_5)-1)/h_5 -$D$179,0)))</f>
        <v>1.5638761664578924</v>
      </c>
      <c r="AL261" s="3">
        <f>IF($A261&gt;AL$249,"",IF(T_5&lt;=AL$182,"",100*h_5*MAX((EXP('Class 8'!AL99*h_5)-1)/h_5 -$D$179,0)))</f>
        <v>1.6500973778165093</v>
      </c>
      <c r="AM261" s="3">
        <f>IF($A261&gt;AM$249,"",IF(T_5&lt;=AM$182,"",100*h_5*MAX((EXP('Class 8'!AM99*h_5)-1)/h_5 -$D$179,0)))</f>
        <v>1.7337727131578138</v>
      </c>
      <c r="AN261" s="3">
        <f>IF($A261&gt;AN$249,"",IF(T_5&lt;=AN$182,"",100*h_5*MAX((EXP('Class 8'!AN99*h_5)-1)/h_5 -$D$179,0)))</f>
        <v>1.8097798062567314</v>
      </c>
      <c r="AO261" s="3">
        <f>IF($A261&gt;AO$249,"",IF(T_5&lt;=AO$182,"",100*h_5*MAX((EXP('Class 8'!AO99*h_5)-1)/h_5 -$D$179,0)))</f>
        <v>1.8787902498069196</v>
      </c>
      <c r="AP261" s="3" t="str">
        <f>IF($A261&gt;AP$249,"",IF(T_5&lt;=AP$182,"",100*h_5*MAX((EXP('Class 8'!AP99*h_5)-1)/h_5 -$D$179,0)))</f>
        <v/>
      </c>
    </row>
    <row r="262" spans="1:42" x14ac:dyDescent="0.2">
      <c r="A262" s="36">
        <f t="shared" si="104"/>
        <v>12</v>
      </c>
      <c r="B262" s="3" t="str">
        <f>IF($A262&gt;B$249,"",IF(T_5&lt;=B$182,"",100*h_5*MAX((EXP('Class 8'!B100*h_5)-1)/h_5 -$D$179,0)))</f>
        <v/>
      </c>
      <c r="C262" s="3" t="str">
        <f>IF($A262&gt;C$249,"",IF(T_5&lt;=C$182,"",100*h_5*MAX((EXP('Class 8'!C100*h_5)-1)/h_5 -$D$179,0)))</f>
        <v/>
      </c>
      <c r="D262" s="3" t="str">
        <f>IF($A262&gt;D$249,"",IF(T_5&lt;=D$182,"",100*h_5*MAX((EXP('Class 8'!D100*h_5)-1)/h_5 -$D$179,0)))</f>
        <v/>
      </c>
      <c r="E262" s="3" t="str">
        <f>IF($A262&gt;E$249,"",IF(T_5&lt;=E$182,"",100*h_5*MAX((EXP('Class 8'!E100*h_5)-1)/h_5 -$D$179,0)))</f>
        <v/>
      </c>
      <c r="F262" s="3" t="str">
        <f>IF($A262&gt;F$249,"",IF(T_5&lt;=F$182,"",100*h_5*MAX((EXP('Class 8'!F100*h_5)-1)/h_5 -$D$179,0)))</f>
        <v/>
      </c>
      <c r="G262" s="3" t="str">
        <f>IF($A262&gt;G$249,"",IF(T_5&lt;=G$182,"",100*h_5*MAX((EXP('Class 8'!G100*h_5)-1)/h_5 -$D$179,0)))</f>
        <v/>
      </c>
      <c r="H262" s="3" t="str">
        <f>IF($A262&gt;H$249,"",IF(T_5&lt;=H$182,"",100*h_5*MAX((EXP('Class 8'!H100*h_5)-1)/h_5 -$D$179,0)))</f>
        <v/>
      </c>
      <c r="I262" s="3" t="str">
        <f>IF($A262&gt;I$249,"",IF(T_5&lt;=I$182,"",100*h_5*MAX((EXP('Class 8'!I100*h_5)-1)/h_5 -$D$179,0)))</f>
        <v/>
      </c>
      <c r="J262" s="3" t="str">
        <f>IF($A262&gt;J$249,"",IF(T_5&lt;=J$182,"",100*h_5*MAX((EXP('Class 8'!J100*h_5)-1)/h_5 -$D$179,0)))</f>
        <v/>
      </c>
      <c r="K262" s="3" t="str">
        <f>IF($A262&gt;K$249,"",IF(T_5&lt;=K$182,"",100*h_5*MAX((EXP('Class 8'!K100*h_5)-1)/h_5 -$D$179,0)))</f>
        <v/>
      </c>
      <c r="L262" s="3" t="str">
        <f>IF($A262&gt;L$249,"",IF(T_5&lt;=L$182,"",100*h_5*MAX((EXP('Class 8'!L100*h_5)-1)/h_5 -$D$179,0)))</f>
        <v/>
      </c>
      <c r="M262" s="3" t="str">
        <f>IF($A262&gt;M$249,"",IF(T_5&lt;=M$182,"",100*h_5*MAX((EXP('Class 8'!M100*h_5)-1)/h_5 -$D$179,0)))</f>
        <v/>
      </c>
      <c r="N262" s="3">
        <f>IF($A262&gt;N$249,"",IF(T_5&lt;=N$182,"",100*h_5*MAX((EXP('Class 8'!N100*h_5)-1)/h_5 -$D$179,0)))</f>
        <v>0</v>
      </c>
      <c r="O262" s="3">
        <f>IF($A262&gt;O$249,"",IF(T_5&lt;=O$182,"",100*h_5*MAX((EXP('Class 8'!O100*h_5)-1)/h_5 -$D$179,0)))</f>
        <v>0</v>
      </c>
      <c r="P262" s="3">
        <f>IF($A262&gt;P$249,"",IF(T_5&lt;=P$182,"",100*h_5*MAX((EXP('Class 8'!P100*h_5)-1)/h_5 -$D$179,0)))</f>
        <v>0</v>
      </c>
      <c r="Q262" s="3">
        <f>IF($A262&gt;Q$249,"",IF(T_5&lt;=Q$182,"",100*h_5*MAX((EXP('Class 8'!Q100*h_5)-1)/h_5 -$D$179,0)))</f>
        <v>0</v>
      </c>
      <c r="R262" s="3">
        <f>IF($A262&gt;R$249,"",IF(T_5&lt;=R$182,"",100*h_5*MAX((EXP('Class 8'!R100*h_5)-1)/h_5 -$D$179,0)))</f>
        <v>0</v>
      </c>
      <c r="S262" s="3">
        <f>IF($A262&gt;S$249,"",IF(T_5&lt;=S$182,"",100*h_5*MAX((EXP('Class 8'!S100*h_5)-1)/h_5 -$D$179,0)))</f>
        <v>0</v>
      </c>
      <c r="T262" s="3">
        <f>IF($A262&gt;T$249,"",IF(T_5&lt;=T$182,"",100*h_5*MAX((EXP('Class 8'!T100*h_5)-1)/h_5 -$D$179,0)))</f>
        <v>0</v>
      </c>
      <c r="U262" s="3">
        <f>IF($A262&gt;U$249,"",IF(T_5&lt;=U$182,"",100*h_5*MAX((EXP('Class 8'!U100*h_5)-1)/h_5 -$D$179,0)))</f>
        <v>0</v>
      </c>
      <c r="V262" s="3">
        <f>IF($A262&gt;V$249,"",IF(T_5&lt;=V$182,"",100*h_5*MAX((EXP('Class 8'!V100*h_5)-1)/h_5 -$D$179,0)))</f>
        <v>0</v>
      </c>
      <c r="W262" s="3">
        <f>IF($A262&gt;W$249,"",IF(T_5&lt;=W$182,"",100*h_5*MAX((EXP('Class 8'!W100*h_5)-1)/h_5 -$D$179,0)))</f>
        <v>0</v>
      </c>
      <c r="X262" s="3">
        <f>IF($A262&gt;X$249,"",IF(T_5&lt;=X$182,"",100*h_5*MAX((EXP('Class 8'!X100*h_5)-1)/h_5 -$D$179,0)))</f>
        <v>3.7051653161960033E-2</v>
      </c>
      <c r="Y262" s="3">
        <f>IF($A262&gt;Y$249,"",IF(T_5&lt;=Y$182,"",100*h_5*MAX((EXP('Class 8'!Y100*h_5)-1)/h_5 -$D$179,0)))</f>
        <v>0.14742134692528364</v>
      </c>
      <c r="Z262" s="3">
        <f>IF($A262&gt;Z$249,"",IF(T_5&lt;=Z$182,"",100*h_5*MAX((EXP('Class 8'!Z100*h_5)-1)/h_5 -$D$179,0)))</f>
        <v>0.25246539067626284</v>
      </c>
      <c r="AA262" s="3">
        <f>IF($A262&gt;AA$249,"",IF(T_5&lt;=AA$182,"",100*h_5*MAX((EXP('Class 8'!AA100*h_5)-1)/h_5 -$D$179,0)))</f>
        <v>0.35235291171861505</v>
      </c>
      <c r="AB262" s="3">
        <f>IF($A262&gt;AB$249,"",IF(T_5&lt;=AB$182,"",100*h_5*MAX((EXP('Class 8'!AB100*h_5)-1)/h_5 -$D$179,0)))</f>
        <v>0.44502150389606232</v>
      </c>
      <c r="AC262" s="3">
        <f>IF($A262&gt;AC$249,"",IF(T_5&lt;=AC$182,"",100*h_5*MAX((EXP('Class 8'!AC100*h_5)-1)/h_5 -$D$179,0)))</f>
        <v>0.53055729937644713</v>
      </c>
      <c r="AD262" s="3">
        <f>IF($A262&gt;AD$249,"",IF(T_5&lt;=AD$182,"",100*h_5*MAX((EXP('Class 8'!AD100*h_5)-1)/h_5 -$D$179,0)))</f>
        <v>0.62834414771228175</v>
      </c>
      <c r="AE262" s="3">
        <f>IF($A262&gt;AE$249,"",IF(T_5&lt;=AE$182,"",100*h_5*MAX((EXP('Class 8'!AE100*h_5)-1)/h_5 -$D$179,0)))</f>
        <v>0.74367040335775769</v>
      </c>
      <c r="AF262" s="3">
        <f>IF($A262&gt;AF$249,"",IF(T_5&lt;=AF$182,"",100*h_5*MAX((EXP('Class 8'!AF100*h_5)-1)/h_5 -$D$179,0)))</f>
        <v>0.85596666474831196</v>
      </c>
      <c r="AG262" s="3">
        <f>IF($A262&gt;AG$249,"",IF(T_5&lt;=AG$182,"",100*h_5*MAX((EXP('Class 8'!AG100*h_5)-1)/h_5 -$D$179,0)))</f>
        <v>0.96380807257009682</v>
      </c>
      <c r="AH262" s="3">
        <f>IF($A262&gt;AH$249,"",IF(T_5&lt;=AH$182,"",100*h_5*MAX((EXP('Class 8'!AH100*h_5)-1)/h_5 -$D$179,0)))</f>
        <v>1.070689829333463</v>
      </c>
      <c r="AI262" s="3">
        <f>IF($A262&gt;AI$249,"",IF(T_5&lt;=AI$182,"",100*h_5*MAX((EXP('Class 8'!AI100*h_5)-1)/h_5 -$D$179,0)))</f>
        <v>1.1723327451168473</v>
      </c>
      <c r="AJ262" s="3">
        <f>IF($A262&gt;AJ$249,"",IF(T_5&lt;=AJ$182,"",100*h_5*MAX((EXP('Class 8'!AJ100*h_5)-1)/h_5 -$D$179,0)))</f>
        <v>1.2692187184438462</v>
      </c>
      <c r="AK262" s="3">
        <f>IF($A262&gt;AK$249,"",IF(T_5&lt;=AK$182,"",100*h_5*MAX((EXP('Class 8'!AK100*h_5)-1)/h_5 -$D$179,0)))</f>
        <v>1.363153797023867</v>
      </c>
      <c r="AL262" s="3">
        <f>IF($A262&gt;AL$249,"",IF(T_5&lt;=AL$182,"",100*h_5*MAX((EXP('Class 8'!AL100*h_5)-1)/h_5 -$D$179,0)))</f>
        <v>1.4492064509830014</v>
      </c>
      <c r="AM262" s="3">
        <f>IF($A262&gt;AM$249,"",IF(T_5&lt;=AM$182,"",100*h_5*MAX((EXP('Class 8'!AM100*h_5)-1)/h_5 -$D$179,0)))</f>
        <v>1.5327182059628051</v>
      </c>
      <c r="AN262" s="3">
        <f>IF($A262&gt;AN$249,"",IF(T_5&lt;=AN$182,"",100*h_5*MAX((EXP('Class 8'!AN100*h_5)-1)/h_5 -$D$179,0)))</f>
        <v>1.6085767096629597</v>
      </c>
      <c r="AO262" s="3">
        <f>IF($A262&gt;AO$249,"",IF(T_5&lt;=AO$182,"",100*h_5*MAX((EXP('Class 8'!AO100*h_5)-1)/h_5 -$D$179,0)))</f>
        <v>1.6774522418529756</v>
      </c>
      <c r="AP262" s="3" t="str">
        <f>IF($A262&gt;AP$249,"",IF(T_5&lt;=AP$182,"",100*h_5*MAX((EXP('Class 8'!AP100*h_5)-1)/h_5 -$D$179,0)))</f>
        <v/>
      </c>
    </row>
    <row r="263" spans="1:42" x14ac:dyDescent="0.2">
      <c r="A263" s="36">
        <f t="shared" si="104"/>
        <v>13</v>
      </c>
      <c r="B263" s="3" t="str">
        <f>IF($A263&gt;B$249,"",IF(T_5&lt;=B$182,"",100*h_5*MAX((EXP('Class 8'!B101*h_5)-1)/h_5 -$D$179,0)))</f>
        <v/>
      </c>
      <c r="C263" s="3" t="str">
        <f>IF($A263&gt;C$249,"",IF(T_5&lt;=C$182,"",100*h_5*MAX((EXP('Class 8'!C101*h_5)-1)/h_5 -$D$179,0)))</f>
        <v/>
      </c>
      <c r="D263" s="3" t="str">
        <f>IF($A263&gt;D$249,"",IF(T_5&lt;=D$182,"",100*h_5*MAX((EXP('Class 8'!D101*h_5)-1)/h_5 -$D$179,0)))</f>
        <v/>
      </c>
      <c r="E263" s="3" t="str">
        <f>IF($A263&gt;E$249,"",IF(T_5&lt;=E$182,"",100*h_5*MAX((EXP('Class 8'!E101*h_5)-1)/h_5 -$D$179,0)))</f>
        <v/>
      </c>
      <c r="F263" s="3" t="str">
        <f>IF($A263&gt;F$249,"",IF(T_5&lt;=F$182,"",100*h_5*MAX((EXP('Class 8'!F101*h_5)-1)/h_5 -$D$179,0)))</f>
        <v/>
      </c>
      <c r="G263" s="3" t="str">
        <f>IF($A263&gt;G$249,"",IF(T_5&lt;=G$182,"",100*h_5*MAX((EXP('Class 8'!G101*h_5)-1)/h_5 -$D$179,0)))</f>
        <v/>
      </c>
      <c r="H263" s="3" t="str">
        <f>IF($A263&gt;H$249,"",IF(T_5&lt;=H$182,"",100*h_5*MAX((EXP('Class 8'!H101*h_5)-1)/h_5 -$D$179,0)))</f>
        <v/>
      </c>
      <c r="I263" s="3" t="str">
        <f>IF($A263&gt;I$249,"",IF(T_5&lt;=I$182,"",100*h_5*MAX((EXP('Class 8'!I101*h_5)-1)/h_5 -$D$179,0)))</f>
        <v/>
      </c>
      <c r="J263" s="3" t="str">
        <f>IF($A263&gt;J$249,"",IF(T_5&lt;=J$182,"",100*h_5*MAX((EXP('Class 8'!J101*h_5)-1)/h_5 -$D$179,0)))</f>
        <v/>
      </c>
      <c r="K263" s="3" t="str">
        <f>IF($A263&gt;K$249,"",IF(T_5&lt;=K$182,"",100*h_5*MAX((EXP('Class 8'!K101*h_5)-1)/h_5 -$D$179,0)))</f>
        <v/>
      </c>
      <c r="L263" s="3" t="str">
        <f>IF($A263&gt;L$249,"",IF(T_5&lt;=L$182,"",100*h_5*MAX((EXP('Class 8'!L101*h_5)-1)/h_5 -$D$179,0)))</f>
        <v/>
      </c>
      <c r="M263" s="3" t="str">
        <f>IF($A263&gt;M$249,"",IF(T_5&lt;=M$182,"",100*h_5*MAX((EXP('Class 8'!M101*h_5)-1)/h_5 -$D$179,0)))</f>
        <v/>
      </c>
      <c r="N263" s="3" t="str">
        <f>IF($A263&gt;N$249,"",IF(T_5&lt;=N$182,"",100*h_5*MAX((EXP('Class 8'!N101*h_5)-1)/h_5 -$D$179,0)))</f>
        <v/>
      </c>
      <c r="O263" s="3">
        <f>IF($A263&gt;O$249,"",IF(T_5&lt;=O$182,"",100*h_5*MAX((EXP('Class 8'!O101*h_5)-1)/h_5 -$D$179,0)))</f>
        <v>0</v>
      </c>
      <c r="P263" s="3">
        <f>IF($A263&gt;P$249,"",IF(T_5&lt;=P$182,"",100*h_5*MAX((EXP('Class 8'!P101*h_5)-1)/h_5 -$D$179,0)))</f>
        <v>0</v>
      </c>
      <c r="Q263" s="3">
        <f>IF($A263&gt;Q$249,"",IF(T_5&lt;=Q$182,"",100*h_5*MAX((EXP('Class 8'!Q101*h_5)-1)/h_5 -$D$179,0)))</f>
        <v>0</v>
      </c>
      <c r="R263" s="3">
        <f>IF($A263&gt;R$249,"",IF(T_5&lt;=R$182,"",100*h_5*MAX((EXP('Class 8'!R101*h_5)-1)/h_5 -$D$179,0)))</f>
        <v>0</v>
      </c>
      <c r="S263" s="3">
        <f>IF($A263&gt;S$249,"",IF(T_5&lt;=S$182,"",100*h_5*MAX((EXP('Class 8'!S101*h_5)-1)/h_5 -$D$179,0)))</f>
        <v>0</v>
      </c>
      <c r="T263" s="3">
        <f>IF($A263&gt;T$249,"",IF(T_5&lt;=T$182,"",100*h_5*MAX((EXP('Class 8'!T101*h_5)-1)/h_5 -$D$179,0)))</f>
        <v>0</v>
      </c>
      <c r="U263" s="3">
        <f>IF($A263&gt;U$249,"",IF(T_5&lt;=U$182,"",100*h_5*MAX((EXP('Class 8'!U101*h_5)-1)/h_5 -$D$179,0)))</f>
        <v>0</v>
      </c>
      <c r="V263" s="3">
        <f>IF($A263&gt;V$249,"",IF(T_5&lt;=V$182,"",100*h_5*MAX((EXP('Class 8'!V101*h_5)-1)/h_5 -$D$179,0)))</f>
        <v>0</v>
      </c>
      <c r="W263" s="3">
        <f>IF($A263&gt;W$249,"",IF(T_5&lt;=W$182,"",100*h_5*MAX((EXP('Class 8'!W101*h_5)-1)/h_5 -$D$179,0)))</f>
        <v>0</v>
      </c>
      <c r="X263" s="3">
        <f>IF($A263&gt;X$249,"",IF(T_5&lt;=X$182,"",100*h_5*MAX((EXP('Class 8'!X101*h_5)-1)/h_5 -$D$179,0)))</f>
        <v>0</v>
      </c>
      <c r="Y263" s="3">
        <f>IF($A263&gt;Y$249,"",IF(T_5&lt;=Y$182,"",100*h_5*MAX((EXP('Class 8'!Y101*h_5)-1)/h_5 -$D$179,0)))</f>
        <v>0</v>
      </c>
      <c r="Z263" s="3">
        <f>IF($A263&gt;Z$249,"",IF(T_5&lt;=Z$182,"",100*h_5*MAX((EXP('Class 8'!Z101*h_5)-1)/h_5 -$D$179,0)))</f>
        <v>5.4306752214331247E-2</v>
      </c>
      <c r="AA263" s="3">
        <f>IF($A263&gt;AA$249,"",IF(T_5&lt;=AA$182,"",100*h_5*MAX((EXP('Class 8'!AA101*h_5)-1)/h_5 -$D$179,0)))</f>
        <v>0.15399899902516534</v>
      </c>
      <c r="AB263" s="3">
        <f>IF($A263&gt;AB$249,"",IF(T_5&lt;=AB$182,"",100*h_5*MAX((EXP('Class 8'!AB101*h_5)-1)/h_5 -$D$179,0)))</f>
        <v>0.24648642955266453</v>
      </c>
      <c r="AC263" s="3">
        <f>IF($A263&gt;AC$249,"",IF(T_5&lt;=AC$182,"",100*h_5*MAX((EXP('Class 8'!AC101*h_5)-1)/h_5 -$D$179,0)))</f>
        <v>0.33185500758131958</v>
      </c>
      <c r="AD263" s="3">
        <f>IF($A263&gt;AD$249,"",IF(T_5&lt;=AD$182,"",100*h_5*MAX((EXP('Class 8'!AD101*h_5)-1)/h_5 -$D$179,0)))</f>
        <v>0.4294506883772895</v>
      </c>
      <c r="AE263" s="3">
        <f>IF($A263&gt;AE$249,"",IF(T_5&lt;=AE$182,"",100*h_5*MAX((EXP('Class 8'!AE101*h_5)-1)/h_5 -$D$179,0)))</f>
        <v>0.54455148797273623</v>
      </c>
      <c r="AF263" s="3">
        <f>IF($A263&gt;AF$249,"",IF(T_5&lt;=AF$182,"",100*h_5*MAX((EXP('Class 8'!AF101*h_5)-1)/h_5 -$D$179,0)))</f>
        <v>0.65662821677387218</v>
      </c>
      <c r="AG263" s="3">
        <f>IF($A263&gt;AG$249,"",IF(T_5&lt;=AG$182,"",100*h_5*MAX((EXP('Class 8'!AG101*h_5)-1)/h_5 -$D$179,0)))</f>
        <v>0.76425880098311172</v>
      </c>
      <c r="AH263" s="3">
        <f>IF($A263&gt;AH$249,"",IF(T_5&lt;=AH$182,"",100*h_5*MAX((EXP('Class 8'!AH101*h_5)-1)/h_5 -$D$179,0)))</f>
        <v>0.87093161019532772</v>
      </c>
      <c r="AI263" s="3">
        <f>IF($A263&gt;AI$249,"",IF(T_5&lt;=AI$182,"",100*h_5*MAX((EXP('Class 8'!AI101*h_5)-1)/h_5 -$D$179,0)))</f>
        <v>0.97237582005368672</v>
      </c>
      <c r="AJ263" s="3">
        <f>IF($A263&gt;AJ$249,"",IF(T_5&lt;=AJ$182,"",100*h_5*MAX((EXP('Class 8'!AJ101*h_5)-1)/h_5 -$D$179,0)))</f>
        <v>1.0690723869985073</v>
      </c>
      <c r="AK263" s="3">
        <f>IF($A263&gt;AK$249,"",IF(T_5&lt;=AK$182,"",100*h_5*MAX((EXP('Class 8'!AK101*h_5)-1)/h_5 -$D$179,0)))</f>
        <v>1.1628238280221224</v>
      </c>
      <c r="AL263" s="3">
        <f>IF($A263&gt;AL$249,"",IF(T_5&lt;=AL$182,"",100*h_5*MAX((EXP('Class 8'!AL101*h_5)-1)/h_5 -$D$179,0)))</f>
        <v>1.2487082541015857</v>
      </c>
      <c r="AM263" s="3">
        <f>IF($A263&gt;AM$249,"",IF(T_5&lt;=AM$182,"",100*h_5*MAX((EXP('Class 8'!AM101*h_5)-1)/h_5 -$D$179,0)))</f>
        <v>1.3320567485098387</v>
      </c>
      <c r="AN263" s="3">
        <f>IF($A263&gt;AN$249,"",IF(T_5&lt;=AN$182,"",100*h_5*MAX((EXP('Class 8'!AN101*h_5)-1)/h_5 -$D$179,0)))</f>
        <v>1.4077669532948232</v>
      </c>
      <c r="AO263" s="3">
        <f>IF($A263&gt;AO$249,"",IF(T_5&lt;=AO$182,"",100*h_5*MAX((EXP('Class 8'!AO101*h_5)-1)/h_5 -$D$179,0)))</f>
        <v>1.4765078378684047</v>
      </c>
      <c r="AP263" s="3" t="str">
        <f>IF($A263&gt;AP$249,"",IF(T_5&lt;=AP$182,"",100*h_5*MAX((EXP('Class 8'!AP101*h_5)-1)/h_5 -$D$179,0)))</f>
        <v/>
      </c>
    </row>
    <row r="264" spans="1:42" x14ac:dyDescent="0.2">
      <c r="A264" s="36">
        <f t="shared" si="104"/>
        <v>14</v>
      </c>
      <c r="B264" s="3" t="str">
        <f>IF($A264&gt;B$249,"",IF(T_5&lt;=B$182,"",100*h_5*MAX((EXP('Class 8'!B102*h_5)-1)/h_5 -$D$179,0)))</f>
        <v/>
      </c>
      <c r="C264" s="3" t="str">
        <f>IF($A264&gt;C$249,"",IF(T_5&lt;=C$182,"",100*h_5*MAX((EXP('Class 8'!C102*h_5)-1)/h_5 -$D$179,0)))</f>
        <v/>
      </c>
      <c r="D264" s="3" t="str">
        <f>IF($A264&gt;D$249,"",IF(T_5&lt;=D$182,"",100*h_5*MAX((EXP('Class 8'!D102*h_5)-1)/h_5 -$D$179,0)))</f>
        <v/>
      </c>
      <c r="E264" s="3" t="str">
        <f>IF($A264&gt;E$249,"",IF(T_5&lt;=E$182,"",100*h_5*MAX((EXP('Class 8'!E102*h_5)-1)/h_5 -$D$179,0)))</f>
        <v/>
      </c>
      <c r="F264" s="3" t="str">
        <f>IF($A264&gt;F$249,"",IF(T_5&lt;=F$182,"",100*h_5*MAX((EXP('Class 8'!F102*h_5)-1)/h_5 -$D$179,0)))</f>
        <v/>
      </c>
      <c r="G264" s="3" t="str">
        <f>IF($A264&gt;G$249,"",IF(T_5&lt;=G$182,"",100*h_5*MAX((EXP('Class 8'!G102*h_5)-1)/h_5 -$D$179,0)))</f>
        <v/>
      </c>
      <c r="H264" s="3" t="str">
        <f>IF($A264&gt;H$249,"",IF(T_5&lt;=H$182,"",100*h_5*MAX((EXP('Class 8'!H102*h_5)-1)/h_5 -$D$179,0)))</f>
        <v/>
      </c>
      <c r="I264" s="3" t="str">
        <f>IF($A264&gt;I$249,"",IF(T_5&lt;=I$182,"",100*h_5*MAX((EXP('Class 8'!I102*h_5)-1)/h_5 -$D$179,0)))</f>
        <v/>
      </c>
      <c r="J264" s="3" t="str">
        <f>IF($A264&gt;J$249,"",IF(T_5&lt;=J$182,"",100*h_5*MAX((EXP('Class 8'!J102*h_5)-1)/h_5 -$D$179,0)))</f>
        <v/>
      </c>
      <c r="K264" s="3" t="str">
        <f>IF($A264&gt;K$249,"",IF(T_5&lt;=K$182,"",100*h_5*MAX((EXP('Class 8'!K102*h_5)-1)/h_5 -$D$179,0)))</f>
        <v/>
      </c>
      <c r="L264" s="3" t="str">
        <f>IF($A264&gt;L$249,"",IF(T_5&lt;=L$182,"",100*h_5*MAX((EXP('Class 8'!L102*h_5)-1)/h_5 -$D$179,0)))</f>
        <v/>
      </c>
      <c r="M264" s="3" t="str">
        <f>IF($A264&gt;M$249,"",IF(T_5&lt;=M$182,"",100*h_5*MAX((EXP('Class 8'!M102*h_5)-1)/h_5 -$D$179,0)))</f>
        <v/>
      </c>
      <c r="N264" s="3" t="str">
        <f>IF($A264&gt;N$249,"",IF(T_5&lt;=N$182,"",100*h_5*MAX((EXP('Class 8'!N102*h_5)-1)/h_5 -$D$179,0)))</f>
        <v/>
      </c>
      <c r="O264" s="3" t="str">
        <f>IF($A264&gt;O$249,"",IF(T_5&lt;=O$182,"",100*h_5*MAX((EXP('Class 8'!O102*h_5)-1)/h_5 -$D$179,0)))</f>
        <v/>
      </c>
      <c r="P264" s="3">
        <f>IF($A264&gt;P$249,"",IF(T_5&lt;=P$182,"",100*h_5*MAX((EXP('Class 8'!P102*h_5)-1)/h_5 -$D$179,0)))</f>
        <v>0</v>
      </c>
      <c r="Q264" s="3">
        <f>IF($A264&gt;Q$249,"",IF(T_5&lt;=Q$182,"",100*h_5*MAX((EXP('Class 8'!Q102*h_5)-1)/h_5 -$D$179,0)))</f>
        <v>0</v>
      </c>
      <c r="R264" s="3">
        <f>IF($A264&gt;R$249,"",IF(T_5&lt;=R$182,"",100*h_5*MAX((EXP('Class 8'!R102*h_5)-1)/h_5 -$D$179,0)))</f>
        <v>0</v>
      </c>
      <c r="S264" s="3">
        <f>IF($A264&gt;S$249,"",IF(T_5&lt;=S$182,"",100*h_5*MAX((EXP('Class 8'!S102*h_5)-1)/h_5 -$D$179,0)))</f>
        <v>0</v>
      </c>
      <c r="T264" s="3">
        <f>IF($A264&gt;T$249,"",IF(T_5&lt;=T$182,"",100*h_5*MAX((EXP('Class 8'!T102*h_5)-1)/h_5 -$D$179,0)))</f>
        <v>0</v>
      </c>
      <c r="U264" s="3">
        <f>IF($A264&gt;U$249,"",IF(T_5&lt;=U$182,"",100*h_5*MAX((EXP('Class 8'!U102*h_5)-1)/h_5 -$D$179,0)))</f>
        <v>0</v>
      </c>
      <c r="V264" s="3">
        <f>IF($A264&gt;V$249,"",IF(T_5&lt;=V$182,"",100*h_5*MAX((EXP('Class 8'!V102*h_5)-1)/h_5 -$D$179,0)))</f>
        <v>0</v>
      </c>
      <c r="W264" s="3">
        <f>IF($A264&gt;W$249,"",IF(T_5&lt;=W$182,"",100*h_5*MAX((EXP('Class 8'!W102*h_5)-1)/h_5 -$D$179,0)))</f>
        <v>0</v>
      </c>
      <c r="X264" s="3">
        <f>IF($A264&gt;X$249,"",IF(T_5&lt;=X$182,"",100*h_5*MAX((EXP('Class 8'!X102*h_5)-1)/h_5 -$D$179,0)))</f>
        <v>0</v>
      </c>
      <c r="Y264" s="3">
        <f>IF($A264&gt;Y$249,"",IF(T_5&lt;=Y$182,"",100*h_5*MAX((EXP('Class 8'!Y102*h_5)-1)/h_5 -$D$179,0)))</f>
        <v>0</v>
      </c>
      <c r="Z264" s="3">
        <f>IF($A264&gt;Z$249,"",IF(T_5&lt;=Z$182,"",100*h_5*MAX((EXP('Class 8'!Z102*h_5)-1)/h_5 -$D$179,0)))</f>
        <v>0</v>
      </c>
      <c r="AA264" s="3">
        <f>IF($A264&gt;AA$249,"",IF(T_5&lt;=AA$182,"",100*h_5*MAX((EXP('Class 8'!AA102*h_5)-1)/h_5 -$D$179,0)))</f>
        <v>0</v>
      </c>
      <c r="AB264" s="3">
        <f>IF($A264&gt;AB$249,"",IF(T_5&lt;=AB$182,"",100*h_5*MAX((EXP('Class 8'!AB102*h_5)-1)/h_5 -$D$179,0)))</f>
        <v>4.8339479608220173E-2</v>
      </c>
      <c r="AC264" s="3">
        <f>IF($A264&gt;AC$249,"",IF(T_5&lt;=AC$182,"",100*h_5*MAX((EXP('Class 8'!AC102*h_5)-1)/h_5 -$D$179,0)))</f>
        <v>0.13354116708543007</v>
      </c>
      <c r="AD264" s="3">
        <f>IF($A264&gt;AD$249,"",IF(T_5&lt;=AD$182,"",100*h_5*MAX((EXP('Class 8'!AD102*h_5)-1)/h_5 -$D$179,0)))</f>
        <v>0.23094605406287805</v>
      </c>
      <c r="AE264" s="3">
        <f>IF($A264&gt;AE$249,"",IF(T_5&lt;=AE$182,"",100*h_5*MAX((EXP('Class 8'!AE102*h_5)-1)/h_5 -$D$179,0)))</f>
        <v>0.34582183836157387</v>
      </c>
      <c r="AF264" s="3">
        <f>IF($A264&gt;AF$249,"",IF(T_5&lt;=AF$182,"",100*h_5*MAX((EXP('Class 8'!AF102*h_5)-1)/h_5 -$D$179,0)))</f>
        <v>0.45767946374663282</v>
      </c>
      <c r="AG264" s="3">
        <f>IF($A264&gt;AG$249,"",IF(T_5&lt;=AG$182,"",100*h_5*MAX((EXP('Class 8'!AG102*h_5)-1)/h_5 -$D$179,0)))</f>
        <v>0.56509963649108741</v>
      </c>
      <c r="AH264" s="3">
        <f>IF($A264&gt;AH$249,"",IF(T_5&lt;=AH$182,"",100*h_5*MAX((EXP('Class 8'!AH102*h_5)-1)/h_5 -$D$179,0)))</f>
        <v>0.67156390663229182</v>
      </c>
      <c r="AI264" s="3">
        <f>IF($A264&gt;AI$249,"",IF(T_5&lt;=AI$182,"",100*h_5*MAX((EXP('Class 8'!AI102*h_5)-1)/h_5 -$D$179,0)))</f>
        <v>0.77280979902404656</v>
      </c>
      <c r="AJ264" s="3">
        <f>IF($A264&gt;AJ$249,"",IF(T_5&lt;=AJ$182,"",100*h_5*MAX((EXP('Class 8'!AJ102*h_5)-1)/h_5 -$D$179,0)))</f>
        <v>0.86931732986505228</v>
      </c>
      <c r="AK264" s="3">
        <f>IF($A264&gt;AK$249,"",IF(T_5&lt;=AK$182,"",100*h_5*MAX((EXP('Class 8'!AK102*h_5)-1)/h_5 -$D$179,0)))</f>
        <v>0.96288549233286869</v>
      </c>
      <c r="AL264" s="3">
        <f>IF($A264&gt;AL$249,"",IF(T_5&lt;=AL$182,"",100*h_5*MAX((EXP('Class 8'!AL102*h_5)-1)/h_5 -$D$179,0)))</f>
        <v>1.0486020194082766</v>
      </c>
      <c r="AM264" s="3">
        <f>IF($A264&gt;AM$249,"",IF(T_5&lt;=AM$182,"",100*h_5*MAX((EXP('Class 8'!AM102*h_5)-1)/h_5 -$D$179,0)))</f>
        <v>1.131787572409829</v>
      </c>
      <c r="AN264" s="3">
        <f>IF($A264&gt;AN$249,"",IF(T_5&lt;=AN$182,"",100*h_5*MAX((EXP('Class 8'!AN102*h_5)-1)/h_5 -$D$179,0)))</f>
        <v>1.2073497681952459</v>
      </c>
      <c r="AO264" s="3">
        <f>IF($A264&gt;AO$249,"",IF(T_5&lt;=AO$182,"",100*h_5*MAX((EXP('Class 8'!AO102*h_5)-1)/h_5 -$D$179,0)))</f>
        <v>1.27595626838061</v>
      </c>
      <c r="AP264" s="3" t="str">
        <f>IF($A264&gt;AP$249,"",IF(T_5&lt;=AP$182,"",100*h_5*MAX((EXP('Class 8'!AP102*h_5)-1)/h_5 -$D$179,0)))</f>
        <v/>
      </c>
    </row>
    <row r="265" spans="1:42" x14ac:dyDescent="0.2">
      <c r="A265" s="36">
        <f t="shared" si="104"/>
        <v>15</v>
      </c>
      <c r="B265" s="3" t="str">
        <f>IF($A265&gt;B$249,"",IF(T_5&lt;=B$182,"",100*h_5*MAX((EXP('Class 8'!B103*h_5)-1)/h_5 -$D$179,0)))</f>
        <v/>
      </c>
      <c r="C265" s="3" t="str">
        <f>IF($A265&gt;C$249,"",IF(T_5&lt;=C$182,"",100*h_5*MAX((EXP('Class 8'!C103*h_5)-1)/h_5 -$D$179,0)))</f>
        <v/>
      </c>
      <c r="D265" s="3" t="str">
        <f>IF($A265&gt;D$249,"",IF(T_5&lt;=D$182,"",100*h_5*MAX((EXP('Class 8'!D103*h_5)-1)/h_5 -$D$179,0)))</f>
        <v/>
      </c>
      <c r="E265" s="3" t="str">
        <f>IF($A265&gt;E$249,"",IF(T_5&lt;=E$182,"",100*h_5*MAX((EXP('Class 8'!E103*h_5)-1)/h_5 -$D$179,0)))</f>
        <v/>
      </c>
      <c r="F265" s="3" t="str">
        <f>IF($A265&gt;F$249,"",IF(T_5&lt;=F$182,"",100*h_5*MAX((EXP('Class 8'!F103*h_5)-1)/h_5 -$D$179,0)))</f>
        <v/>
      </c>
      <c r="G265" s="3" t="str">
        <f>IF($A265&gt;G$249,"",IF(T_5&lt;=G$182,"",100*h_5*MAX((EXP('Class 8'!G103*h_5)-1)/h_5 -$D$179,0)))</f>
        <v/>
      </c>
      <c r="H265" s="3" t="str">
        <f>IF($A265&gt;H$249,"",IF(T_5&lt;=H$182,"",100*h_5*MAX((EXP('Class 8'!H103*h_5)-1)/h_5 -$D$179,0)))</f>
        <v/>
      </c>
      <c r="I265" s="3" t="str">
        <f>IF($A265&gt;I$249,"",IF(T_5&lt;=I$182,"",100*h_5*MAX((EXP('Class 8'!I103*h_5)-1)/h_5 -$D$179,0)))</f>
        <v/>
      </c>
      <c r="J265" s="3" t="str">
        <f>IF($A265&gt;J$249,"",IF(T_5&lt;=J$182,"",100*h_5*MAX((EXP('Class 8'!J103*h_5)-1)/h_5 -$D$179,0)))</f>
        <v/>
      </c>
      <c r="K265" s="3" t="str">
        <f>IF($A265&gt;K$249,"",IF(T_5&lt;=K$182,"",100*h_5*MAX((EXP('Class 8'!K103*h_5)-1)/h_5 -$D$179,0)))</f>
        <v/>
      </c>
      <c r="L265" s="3" t="str">
        <f>IF($A265&gt;L$249,"",IF(T_5&lt;=L$182,"",100*h_5*MAX((EXP('Class 8'!L103*h_5)-1)/h_5 -$D$179,0)))</f>
        <v/>
      </c>
      <c r="M265" s="3" t="str">
        <f>IF($A265&gt;M$249,"",IF(T_5&lt;=M$182,"",100*h_5*MAX((EXP('Class 8'!M103*h_5)-1)/h_5 -$D$179,0)))</f>
        <v/>
      </c>
      <c r="N265" s="3" t="str">
        <f>IF($A265&gt;N$249,"",IF(T_5&lt;=N$182,"",100*h_5*MAX((EXP('Class 8'!N103*h_5)-1)/h_5 -$D$179,0)))</f>
        <v/>
      </c>
      <c r="O265" s="3" t="str">
        <f>IF($A265&gt;O$249,"",IF(T_5&lt;=O$182,"",100*h_5*MAX((EXP('Class 8'!O103*h_5)-1)/h_5 -$D$179,0)))</f>
        <v/>
      </c>
      <c r="P265" s="3" t="str">
        <f>IF($A265&gt;P$249,"",IF(T_5&lt;=P$182,"",100*h_5*MAX((EXP('Class 8'!P103*h_5)-1)/h_5 -$D$179,0)))</f>
        <v/>
      </c>
      <c r="Q265" s="3">
        <f>IF($A265&gt;Q$249,"",IF(T_5&lt;=Q$182,"",100*h_5*MAX((EXP('Class 8'!Q103*h_5)-1)/h_5 -$D$179,0)))</f>
        <v>0</v>
      </c>
      <c r="R265" s="3">
        <f>IF($A265&gt;R$249,"",IF(T_5&lt;=R$182,"",100*h_5*MAX((EXP('Class 8'!R103*h_5)-1)/h_5 -$D$179,0)))</f>
        <v>0</v>
      </c>
      <c r="S265" s="3">
        <f>IF($A265&gt;S$249,"",IF(T_5&lt;=S$182,"",100*h_5*MAX((EXP('Class 8'!S103*h_5)-1)/h_5 -$D$179,0)))</f>
        <v>0</v>
      </c>
      <c r="T265" s="3">
        <f>IF($A265&gt;T$249,"",IF(T_5&lt;=T$182,"",100*h_5*MAX((EXP('Class 8'!T103*h_5)-1)/h_5 -$D$179,0)))</f>
        <v>0</v>
      </c>
      <c r="U265" s="3">
        <f>IF($A265&gt;U$249,"",IF(T_5&lt;=U$182,"",100*h_5*MAX((EXP('Class 8'!U103*h_5)-1)/h_5 -$D$179,0)))</f>
        <v>0</v>
      </c>
      <c r="V265" s="3">
        <f>IF($A265&gt;V$249,"",IF(T_5&lt;=V$182,"",100*h_5*MAX((EXP('Class 8'!V103*h_5)-1)/h_5 -$D$179,0)))</f>
        <v>0</v>
      </c>
      <c r="W265" s="3">
        <f>IF($A265&gt;W$249,"",IF(T_5&lt;=W$182,"",100*h_5*MAX((EXP('Class 8'!W103*h_5)-1)/h_5 -$D$179,0)))</f>
        <v>0</v>
      </c>
      <c r="X265" s="3">
        <f>IF($A265&gt;X$249,"",IF(T_5&lt;=X$182,"",100*h_5*MAX((EXP('Class 8'!X103*h_5)-1)/h_5 -$D$179,0)))</f>
        <v>0</v>
      </c>
      <c r="Y265" s="3">
        <f>IF($A265&gt;Y$249,"",IF(T_5&lt;=Y$182,"",100*h_5*MAX((EXP('Class 8'!Y103*h_5)-1)/h_5 -$D$179,0)))</f>
        <v>0</v>
      </c>
      <c r="Z265" s="3">
        <f>IF($A265&gt;Z$249,"",IF(T_5&lt;=Z$182,"",100*h_5*MAX((EXP('Class 8'!Z103*h_5)-1)/h_5 -$D$179,0)))</f>
        <v>0</v>
      </c>
      <c r="AA265" s="3">
        <f>IF($A265&gt;AA$249,"",IF(T_5&lt;=AA$182,"",100*h_5*MAX((EXP('Class 8'!AA103*h_5)-1)/h_5 -$D$179,0)))</f>
        <v>0</v>
      </c>
      <c r="AB265" s="3">
        <f>IF($A265&gt;AB$249,"",IF(T_5&lt;=AB$182,"",100*h_5*MAX((EXP('Class 8'!AB103*h_5)-1)/h_5 -$D$179,0)))</f>
        <v>0</v>
      </c>
      <c r="AC265" s="3">
        <f>IF($A265&gt;AC$249,"",IF(T_5&lt;=AC$182,"",100*h_5*MAX((EXP('Class 8'!AC103*h_5)-1)/h_5 -$D$179,0)))</f>
        <v>0</v>
      </c>
      <c r="AD265" s="3">
        <f>IF($A265&gt;AD$249,"",IF(T_5&lt;=AD$182,"",100*h_5*MAX((EXP('Class 8'!AD103*h_5)-1)/h_5 -$D$179,0)))</f>
        <v>3.2829484638932996E-2</v>
      </c>
      <c r="AE265" s="3">
        <f>IF($A265&gt;AE$249,"",IF(T_5&lt;=AE$182,"",100*h_5*MAX((EXP('Class 8'!AE103*h_5)-1)/h_5 -$D$179,0)))</f>
        <v>0.14748069353260096</v>
      </c>
      <c r="AF265" s="3">
        <f>IF($A265&gt;AF$249,"",IF(T_5&lt;=AF$182,"",100*h_5*MAX((EXP('Class 8'!AF103*h_5)-1)/h_5 -$D$179,0)))</f>
        <v>0.25911964383586206</v>
      </c>
      <c r="AG265" s="3">
        <f>IF($A265&gt;AG$249,"",IF(T_5&lt;=AG$182,"",100*h_5*MAX((EXP('Class 8'!AG103*h_5)-1)/h_5 -$D$179,0)))</f>
        <v>0.3663298164575588</v>
      </c>
      <c r="AH265" s="3">
        <f>IF($A265&gt;AH$249,"",IF(T_5&lt;=AH$182,"",100*h_5*MAX((EXP('Class 8'!AH103*h_5)-1)/h_5 -$D$179,0)))</f>
        <v>0.47258595520941782</v>
      </c>
      <c r="AI265" s="3">
        <f>IF($A265&gt;AI$249,"",IF(T_5&lt;=AI$182,"",100*h_5*MAX((EXP('Class 8'!AI103*h_5)-1)/h_5 -$D$179,0)))</f>
        <v>0.57363391783353013</v>
      </c>
      <c r="AJ265" s="3">
        <f>IF($A265&gt;AJ$249,"",IF(T_5&lt;=AJ$182,"",100*h_5*MAX((EXP('Class 8'!AJ103*h_5)-1)/h_5 -$D$179,0)))</f>
        <v>0.66995278212517473</v>
      </c>
      <c r="AK265" s="3">
        <f>IF($A265&gt;AK$249,"",IF(T_5&lt;=AK$182,"",100*h_5*MAX((EXP('Class 8'!AK103*h_5)-1)/h_5 -$D$179,0)))</f>
        <v>0.76333802433602749</v>
      </c>
      <c r="AL265" s="3">
        <f>IF($A265&gt;AL$249,"",IF(T_5&lt;=AL$182,"",100*h_5*MAX((EXP('Class 8'!AL103*h_5)-1)/h_5 -$D$179,0)))</f>
        <v>0.8488869806400654</v>
      </c>
      <c r="AM265" s="3">
        <f>IF($A265&gt;AM$249,"",IF(T_5&lt;=AM$182,"",100*h_5*MAX((EXP('Class 8'!AM103*h_5)-1)/h_5 -$D$179,0)))</f>
        <v>0.93190991077575536</v>
      </c>
      <c r="AN265" s="3">
        <f>IF($A265&gt;AN$249,"",IF(T_5&lt;=AN$182,"",100*h_5*MAX((EXP('Class 8'!AN103*h_5)-1)/h_5 -$D$179,0)))</f>
        <v>1.0073243869105273</v>
      </c>
      <c r="AO265" s="3">
        <f>IF($A265&gt;AO$249,"",IF(T_5&lt;=AO$182,"",100*h_5*MAX((EXP('Class 8'!AO103*h_5)-1)/h_5 -$D$179,0)))</f>
        <v>1.0757967654212361</v>
      </c>
      <c r="AP265" s="3" t="str">
        <f>IF($A265&gt;AP$249,"",IF(T_5&lt;=AP$182,"",100*h_5*MAX((EXP('Class 8'!AP103*h_5)-1)/h_5 -$D$179,0)))</f>
        <v/>
      </c>
    </row>
    <row r="266" spans="1:42" x14ac:dyDescent="0.2">
      <c r="A266" s="36">
        <f t="shared" si="104"/>
        <v>16</v>
      </c>
      <c r="B266" s="3" t="str">
        <f>IF($A266&gt;B$249,"",IF(T_5&lt;=B$182,"",100*h_5*MAX((EXP('Class 8'!B104*h_5)-1)/h_5 -$D$179,0)))</f>
        <v/>
      </c>
      <c r="C266" s="3" t="str">
        <f>IF($A266&gt;C$249,"",IF(T_5&lt;=C$182,"",100*h_5*MAX((EXP('Class 8'!C104*h_5)-1)/h_5 -$D$179,0)))</f>
        <v/>
      </c>
      <c r="D266" s="3" t="str">
        <f>IF($A266&gt;D$249,"",IF(T_5&lt;=D$182,"",100*h_5*MAX((EXP('Class 8'!D104*h_5)-1)/h_5 -$D$179,0)))</f>
        <v/>
      </c>
      <c r="E266" s="3" t="str">
        <f>IF($A266&gt;E$249,"",IF(T_5&lt;=E$182,"",100*h_5*MAX((EXP('Class 8'!E104*h_5)-1)/h_5 -$D$179,0)))</f>
        <v/>
      </c>
      <c r="F266" s="3" t="str">
        <f>IF($A266&gt;F$249,"",IF(T_5&lt;=F$182,"",100*h_5*MAX((EXP('Class 8'!F104*h_5)-1)/h_5 -$D$179,0)))</f>
        <v/>
      </c>
      <c r="G266" s="3" t="str">
        <f>IF($A266&gt;G$249,"",IF(T_5&lt;=G$182,"",100*h_5*MAX((EXP('Class 8'!G104*h_5)-1)/h_5 -$D$179,0)))</f>
        <v/>
      </c>
      <c r="H266" s="3" t="str">
        <f>IF($A266&gt;H$249,"",IF(T_5&lt;=H$182,"",100*h_5*MAX((EXP('Class 8'!H104*h_5)-1)/h_5 -$D$179,0)))</f>
        <v/>
      </c>
      <c r="I266" s="3" t="str">
        <f>IF($A266&gt;I$249,"",IF(T_5&lt;=I$182,"",100*h_5*MAX((EXP('Class 8'!I104*h_5)-1)/h_5 -$D$179,0)))</f>
        <v/>
      </c>
      <c r="J266" s="3" t="str">
        <f>IF($A266&gt;J$249,"",IF(T_5&lt;=J$182,"",100*h_5*MAX((EXP('Class 8'!J104*h_5)-1)/h_5 -$D$179,0)))</f>
        <v/>
      </c>
      <c r="K266" s="3" t="str">
        <f>IF($A266&gt;K$249,"",IF(T_5&lt;=K$182,"",100*h_5*MAX((EXP('Class 8'!K104*h_5)-1)/h_5 -$D$179,0)))</f>
        <v/>
      </c>
      <c r="L266" s="3" t="str">
        <f>IF($A266&gt;L$249,"",IF(T_5&lt;=L$182,"",100*h_5*MAX((EXP('Class 8'!L104*h_5)-1)/h_5 -$D$179,0)))</f>
        <v/>
      </c>
      <c r="M266" s="3" t="str">
        <f>IF($A266&gt;M$249,"",IF(T_5&lt;=M$182,"",100*h_5*MAX((EXP('Class 8'!M104*h_5)-1)/h_5 -$D$179,0)))</f>
        <v/>
      </c>
      <c r="N266" s="3" t="str">
        <f>IF($A266&gt;N$249,"",IF(T_5&lt;=N$182,"",100*h_5*MAX((EXP('Class 8'!N104*h_5)-1)/h_5 -$D$179,0)))</f>
        <v/>
      </c>
      <c r="O266" s="3" t="str">
        <f>IF($A266&gt;O$249,"",IF(T_5&lt;=O$182,"",100*h_5*MAX((EXP('Class 8'!O104*h_5)-1)/h_5 -$D$179,0)))</f>
        <v/>
      </c>
      <c r="P266" s="3" t="str">
        <f>IF($A266&gt;P$249,"",IF(T_5&lt;=P$182,"",100*h_5*MAX((EXP('Class 8'!P104*h_5)-1)/h_5 -$D$179,0)))</f>
        <v/>
      </c>
      <c r="Q266" s="3" t="str">
        <f>IF($A266&gt;Q$249,"",IF(T_5&lt;=Q$182,"",100*h_5*MAX((EXP('Class 8'!Q104*h_5)-1)/h_5 -$D$179,0)))</f>
        <v/>
      </c>
      <c r="R266" s="3">
        <f>IF($A266&gt;R$249,"",IF(T_5&lt;=R$182,"",100*h_5*MAX((EXP('Class 8'!R104*h_5)-1)/h_5 -$D$179,0)))</f>
        <v>0</v>
      </c>
      <c r="S266" s="3">
        <f>IF($A266&gt;S$249,"",IF(T_5&lt;=S$182,"",100*h_5*MAX((EXP('Class 8'!S104*h_5)-1)/h_5 -$D$179,0)))</f>
        <v>0</v>
      </c>
      <c r="T266" s="3">
        <f>IF($A266&gt;T$249,"",IF(T_5&lt;=T$182,"",100*h_5*MAX((EXP('Class 8'!T104*h_5)-1)/h_5 -$D$179,0)))</f>
        <v>0</v>
      </c>
      <c r="U266" s="3">
        <f>IF($A266&gt;U$249,"",IF(T_5&lt;=U$182,"",100*h_5*MAX((EXP('Class 8'!U104*h_5)-1)/h_5 -$D$179,0)))</f>
        <v>0</v>
      </c>
      <c r="V266" s="3">
        <f>IF($A266&gt;V$249,"",IF(T_5&lt;=V$182,"",100*h_5*MAX((EXP('Class 8'!V104*h_5)-1)/h_5 -$D$179,0)))</f>
        <v>0</v>
      </c>
      <c r="W266" s="3">
        <f>IF($A266&gt;W$249,"",IF(T_5&lt;=W$182,"",100*h_5*MAX((EXP('Class 8'!W104*h_5)-1)/h_5 -$D$179,0)))</f>
        <v>0</v>
      </c>
      <c r="X266" s="3">
        <f>IF($A266&gt;X$249,"",IF(T_5&lt;=X$182,"",100*h_5*MAX((EXP('Class 8'!X104*h_5)-1)/h_5 -$D$179,0)))</f>
        <v>0</v>
      </c>
      <c r="Y266" s="3">
        <f>IF($A266&gt;Y$249,"",IF(T_5&lt;=Y$182,"",100*h_5*MAX((EXP('Class 8'!Y104*h_5)-1)/h_5 -$D$179,0)))</f>
        <v>0</v>
      </c>
      <c r="Z266" s="3">
        <f>IF($A266&gt;Z$249,"",IF(T_5&lt;=Z$182,"",100*h_5*MAX((EXP('Class 8'!Z104*h_5)-1)/h_5 -$D$179,0)))</f>
        <v>0</v>
      </c>
      <c r="AA266" s="3">
        <f>IF($A266&gt;AA$249,"",IF(T_5&lt;=AA$182,"",100*h_5*MAX((EXP('Class 8'!AA104*h_5)-1)/h_5 -$D$179,0)))</f>
        <v>0</v>
      </c>
      <c r="AB266" s="3">
        <f>IF($A266&gt;AB$249,"",IF(T_5&lt;=AB$182,"",100*h_5*MAX((EXP('Class 8'!AB104*h_5)-1)/h_5 -$D$179,0)))</f>
        <v>0</v>
      </c>
      <c r="AC266" s="3">
        <f>IF($A266&gt;AC$249,"",IF(T_5&lt;=AC$182,"",100*h_5*MAX((EXP('Class 8'!AC104*h_5)-1)/h_5 -$D$179,0)))</f>
        <v>0</v>
      </c>
      <c r="AD266" s="3">
        <f>IF($A266&gt;AD$249,"",IF(T_5&lt;=AD$182,"",100*h_5*MAX((EXP('Class 8'!AD104*h_5)-1)/h_5 -$D$179,0)))</f>
        <v>0</v>
      </c>
      <c r="AE266" s="3">
        <f>IF($A266&gt;AE$249,"",IF(T_5&lt;=AE$182,"",100*h_5*MAX((EXP('Class 8'!AE104*h_5)-1)/h_5 -$D$179,0)))</f>
        <v>0</v>
      </c>
      <c r="AF266" s="3">
        <f>IF($A266&gt;AF$249,"",IF(T_5&lt;=AF$182,"",100*h_5*MAX((EXP('Class 8'!AF104*h_5)-1)/h_5 -$D$179,0)))</f>
        <v>6.0947996700170051E-2</v>
      </c>
      <c r="AG266" s="3">
        <f>IF($A266&gt;AG$249,"",IF(T_5&lt;=AG$182,"",100*h_5*MAX((EXP('Class 8'!AG104*h_5)-1)/h_5 -$D$179,0)))</f>
        <v>0.1679485797370015</v>
      </c>
      <c r="AH266" s="3">
        <f>IF($A266&gt;AH$249,"",IF(T_5&lt;=AH$182,"",100*h_5*MAX((EXP('Class 8'!AH104*h_5)-1)/h_5 -$D$179,0)))</f>
        <v>0.27399699398415223</v>
      </c>
      <c r="AI266" s="3">
        <f>IF($A266&gt;AI$249,"",IF(T_5&lt;=AI$182,"",100*h_5*MAX((EXP('Class 8'!AI104*h_5)-1)/h_5 -$D$179,0)))</f>
        <v>0.37484741378170128</v>
      </c>
      <c r="AJ266" s="3">
        <f>IF($A266&gt;AJ$249,"",IF(T_5&lt;=AJ$182,"",100*h_5*MAX((EXP('Class 8'!AJ104*h_5)-1)/h_5 -$D$179,0)))</f>
        <v>0.47097798035599414</v>
      </c>
      <c r="AK266" s="3">
        <f>IF($A266&gt;AK$249,"",IF(T_5&lt;=AK$182,"",100*h_5*MAX((EXP('Class 8'!AK104*h_5)-1)/h_5 -$D$179,0)))</f>
        <v>0.56418065990818977</v>
      </c>
      <c r="AL266" s="3">
        <f>IF($A266&gt;AL$249,"",IF(T_5&lt;=AL$182,"",100*h_5*MAX((EXP('Class 8'!AL104*h_5)-1)/h_5 -$D$179,0)))</f>
        <v>0.64956237303187869</v>
      </c>
      <c r="AM266" s="3">
        <f>IF($A266&gt;AM$249,"",IF(T_5&lt;=AM$182,"",100*h_5*MAX((EXP('Class 8'!AM104*h_5)-1)/h_5 -$D$179,0)))</f>
        <v>0.73242299821986467</v>
      </c>
      <c r="AN266" s="3">
        <f>IF($A266&gt;AN$249,"",IF(T_5&lt;=AN$182,"",100*h_5*MAX((EXP('Class 8'!AN104*h_5)-1)/h_5 -$D$179,0)))</f>
        <v>0.80769004348723339</v>
      </c>
      <c r="AO266" s="3">
        <f>IF($A266&gt;AO$249,"",IF(T_5&lt;=AO$182,"",100*h_5*MAX((EXP('Class 8'!AO104*h_5)-1)/h_5 -$D$179,0)))</f>
        <v>0.87602856252325978</v>
      </c>
      <c r="AP266" s="3" t="str">
        <f>IF($A266&gt;AP$249,"",IF(T_5&lt;=AP$182,"",100*h_5*MAX((EXP('Class 8'!AP104*h_5)-1)/h_5 -$D$179,0)))</f>
        <v/>
      </c>
    </row>
    <row r="267" spans="1:42" x14ac:dyDescent="0.2">
      <c r="A267" s="36">
        <f t="shared" si="104"/>
        <v>17</v>
      </c>
      <c r="B267" s="3" t="str">
        <f>IF($A267&gt;B$249,"",IF(T_5&lt;=B$182,"",100*h_5*MAX((EXP('Class 8'!B105*h_5)-1)/h_5 -$D$179,0)))</f>
        <v/>
      </c>
      <c r="C267" s="3" t="str">
        <f>IF($A267&gt;C$249,"",IF(T_5&lt;=C$182,"",100*h_5*MAX((EXP('Class 8'!C105*h_5)-1)/h_5 -$D$179,0)))</f>
        <v/>
      </c>
      <c r="D267" s="3" t="str">
        <f>IF($A267&gt;D$249,"",IF(T_5&lt;=D$182,"",100*h_5*MAX((EXP('Class 8'!D105*h_5)-1)/h_5 -$D$179,0)))</f>
        <v/>
      </c>
      <c r="E267" s="3" t="str">
        <f>IF($A267&gt;E$249,"",IF(T_5&lt;=E$182,"",100*h_5*MAX((EXP('Class 8'!E105*h_5)-1)/h_5 -$D$179,0)))</f>
        <v/>
      </c>
      <c r="F267" s="3" t="str">
        <f>IF($A267&gt;F$249,"",IF(T_5&lt;=F$182,"",100*h_5*MAX((EXP('Class 8'!F105*h_5)-1)/h_5 -$D$179,0)))</f>
        <v/>
      </c>
      <c r="G267" s="3" t="str">
        <f>IF($A267&gt;G$249,"",IF(T_5&lt;=G$182,"",100*h_5*MAX((EXP('Class 8'!G105*h_5)-1)/h_5 -$D$179,0)))</f>
        <v/>
      </c>
      <c r="H267" s="3" t="str">
        <f>IF($A267&gt;H$249,"",IF(T_5&lt;=H$182,"",100*h_5*MAX((EXP('Class 8'!H105*h_5)-1)/h_5 -$D$179,0)))</f>
        <v/>
      </c>
      <c r="I267" s="3" t="str">
        <f>IF($A267&gt;I$249,"",IF(T_5&lt;=I$182,"",100*h_5*MAX((EXP('Class 8'!I105*h_5)-1)/h_5 -$D$179,0)))</f>
        <v/>
      </c>
      <c r="J267" s="3" t="str">
        <f>IF($A267&gt;J$249,"",IF(T_5&lt;=J$182,"",100*h_5*MAX((EXP('Class 8'!J105*h_5)-1)/h_5 -$D$179,0)))</f>
        <v/>
      </c>
      <c r="K267" s="3" t="str">
        <f>IF($A267&gt;K$249,"",IF(T_5&lt;=K$182,"",100*h_5*MAX((EXP('Class 8'!K105*h_5)-1)/h_5 -$D$179,0)))</f>
        <v/>
      </c>
      <c r="L267" s="3" t="str">
        <f>IF($A267&gt;L$249,"",IF(T_5&lt;=L$182,"",100*h_5*MAX((EXP('Class 8'!L105*h_5)-1)/h_5 -$D$179,0)))</f>
        <v/>
      </c>
      <c r="M267" s="3" t="str">
        <f>IF($A267&gt;M$249,"",IF(T_5&lt;=M$182,"",100*h_5*MAX((EXP('Class 8'!M105*h_5)-1)/h_5 -$D$179,0)))</f>
        <v/>
      </c>
      <c r="N267" s="3" t="str">
        <f>IF($A267&gt;N$249,"",IF(T_5&lt;=N$182,"",100*h_5*MAX((EXP('Class 8'!N105*h_5)-1)/h_5 -$D$179,0)))</f>
        <v/>
      </c>
      <c r="O267" s="3" t="str">
        <f>IF($A267&gt;O$249,"",IF(T_5&lt;=O$182,"",100*h_5*MAX((EXP('Class 8'!O105*h_5)-1)/h_5 -$D$179,0)))</f>
        <v/>
      </c>
      <c r="P267" s="3" t="str">
        <f>IF($A267&gt;P$249,"",IF(T_5&lt;=P$182,"",100*h_5*MAX((EXP('Class 8'!P105*h_5)-1)/h_5 -$D$179,0)))</f>
        <v/>
      </c>
      <c r="Q267" s="3" t="str">
        <f>IF($A267&gt;Q$249,"",IF(T_5&lt;=Q$182,"",100*h_5*MAX((EXP('Class 8'!Q105*h_5)-1)/h_5 -$D$179,0)))</f>
        <v/>
      </c>
      <c r="R267" s="3" t="str">
        <f>IF($A267&gt;R$249,"",IF(T_5&lt;=R$182,"",100*h_5*MAX((EXP('Class 8'!R105*h_5)-1)/h_5 -$D$179,0)))</f>
        <v/>
      </c>
      <c r="S267" s="3">
        <f>IF($A267&gt;S$249,"",IF(T_5&lt;=S$182,"",100*h_5*MAX((EXP('Class 8'!S105*h_5)-1)/h_5 -$D$179,0)))</f>
        <v>0</v>
      </c>
      <c r="T267" s="3">
        <f>IF($A267&gt;T$249,"",IF(T_5&lt;=T$182,"",100*h_5*MAX((EXP('Class 8'!T105*h_5)-1)/h_5 -$D$179,0)))</f>
        <v>0</v>
      </c>
      <c r="U267" s="3">
        <f>IF($A267&gt;U$249,"",IF(T_5&lt;=U$182,"",100*h_5*MAX((EXP('Class 8'!U105*h_5)-1)/h_5 -$D$179,0)))</f>
        <v>0</v>
      </c>
      <c r="V267" s="3">
        <f>IF($A267&gt;V$249,"",IF(T_5&lt;=V$182,"",100*h_5*MAX((EXP('Class 8'!V105*h_5)-1)/h_5 -$D$179,0)))</f>
        <v>0</v>
      </c>
      <c r="W267" s="3">
        <f>IF($A267&gt;W$249,"",IF(T_5&lt;=W$182,"",100*h_5*MAX((EXP('Class 8'!W105*h_5)-1)/h_5 -$D$179,0)))</f>
        <v>0</v>
      </c>
      <c r="X267" s="3">
        <f>IF($A267&gt;X$249,"",IF(T_5&lt;=X$182,"",100*h_5*MAX((EXP('Class 8'!X105*h_5)-1)/h_5 -$D$179,0)))</f>
        <v>0</v>
      </c>
      <c r="Y267" s="3">
        <f>IF($A267&gt;Y$249,"",IF(T_5&lt;=Y$182,"",100*h_5*MAX((EXP('Class 8'!Y105*h_5)-1)/h_5 -$D$179,0)))</f>
        <v>0</v>
      </c>
      <c r="Z267" s="3">
        <f>IF($A267&gt;Z$249,"",IF(T_5&lt;=Z$182,"",100*h_5*MAX((EXP('Class 8'!Z105*h_5)-1)/h_5 -$D$179,0)))</f>
        <v>0</v>
      </c>
      <c r="AA267" s="3">
        <f>IF($A267&gt;AA$249,"",IF(T_5&lt;=AA$182,"",100*h_5*MAX((EXP('Class 8'!AA105*h_5)-1)/h_5 -$D$179,0)))</f>
        <v>0</v>
      </c>
      <c r="AB267" s="3">
        <f>IF($A267&gt;AB$249,"",IF(T_5&lt;=AB$182,"",100*h_5*MAX((EXP('Class 8'!AB105*h_5)-1)/h_5 -$D$179,0)))</f>
        <v>0</v>
      </c>
      <c r="AC267" s="3">
        <f>IF($A267&gt;AC$249,"",IF(T_5&lt;=AC$182,"",100*h_5*MAX((EXP('Class 8'!AC105*h_5)-1)/h_5 -$D$179,0)))</f>
        <v>0</v>
      </c>
      <c r="AD267" s="3">
        <f>IF($A267&gt;AD$249,"",IF(T_5&lt;=AD$182,"",100*h_5*MAX((EXP('Class 8'!AD105*h_5)-1)/h_5 -$D$179,0)))</f>
        <v>0</v>
      </c>
      <c r="AE267" s="3">
        <f>IF($A267&gt;AE$249,"",IF(T_5&lt;=AE$182,"",100*h_5*MAX((EXP('Class 8'!AE105*h_5)-1)/h_5 -$D$179,0)))</f>
        <v>0</v>
      </c>
      <c r="AF267" s="3">
        <f>IF($A267&gt;AF$249,"",IF(T_5&lt;=AF$182,"",100*h_5*MAX((EXP('Class 8'!AF105*h_5)-1)/h_5 -$D$179,0)))</f>
        <v>0</v>
      </c>
      <c r="AG267" s="3">
        <f>IF($A267&gt;AG$249,"",IF(T_5&lt;=AG$182,"",100*h_5*MAX((EXP('Class 8'!AG105*h_5)-1)/h_5 -$D$179,0)))</f>
        <v>0</v>
      </c>
      <c r="AH267" s="3">
        <f>IF($A267&gt;AH$249,"",IF(T_5&lt;=AH$182,"",100*h_5*MAX((EXP('Class 8'!AH105*h_5)-1)/h_5 -$D$179,0)))</f>
        <v>7.5796262503527792E-2</v>
      </c>
      <c r="AI267" s="3">
        <f>IF($A267&gt;AI$249,"",IF(T_5&lt;=AI$182,"",100*h_5*MAX((EXP('Class 8'!AI105*h_5)-1)/h_5 -$D$179,0)))</f>
        <v>0.17644952565910899</v>
      </c>
      <c r="AJ267" s="3">
        <f>IF($A267&gt;AJ$249,"",IF(T_5&lt;=AJ$182,"",100*h_5*MAX((EXP('Class 8'!AJ105*h_5)-1)/h_5 -$D$179,0)))</f>
        <v>0.27239216262703625</v>
      </c>
      <c r="AK267" s="3">
        <f>IF($A267&gt;AK$249,"",IF(T_5&lt;=AK$182,"",100*h_5*MAX((EXP('Class 8'!AK105*h_5)-1)/h_5 -$D$179,0)))</f>
        <v>0.36541263641986266</v>
      </c>
      <c r="AL267" s="3">
        <f>IF($A267&gt;AL$249,"",IF(T_5&lt;=AL$182,"",100*h_5*MAX((EXP('Class 8'!AL105*h_5)-1)/h_5 -$D$179,0)))</f>
        <v>0.4506274333137581</v>
      </c>
      <c r="AM267" s="3">
        <f>IF($A267&gt;AM$249,"",IF(T_5&lt;=AM$182,"",100*h_5*MAX((EXP('Class 8'!AM105*h_5)-1)/h_5 -$D$179,0)))</f>
        <v>0.53332607085067352</v>
      </c>
      <c r="AN267" s="3">
        <f>IF($A267&gt;AN$249,"",IF(T_5&lt;=AN$182,"",100*h_5*MAX((EXP('Class 8'!AN105*h_5)-1)/h_5 -$D$179,0)))</f>
        <v>0.60844597346931018</v>
      </c>
      <c r="AO267" s="3">
        <f>IF($A267&gt;AO$249,"",IF(T_5&lt;=AO$182,"",100*h_5*MAX((EXP('Class 8'!AO105*h_5)-1)/h_5 -$D$179,0)))</f>
        <v>0.67665089471808137</v>
      </c>
      <c r="AP267" s="3" t="str">
        <f>IF($A267&gt;AP$249,"",IF(T_5&lt;=AP$182,"",100*h_5*MAX((EXP('Class 8'!AP105*h_5)-1)/h_5 -$D$179,0)))</f>
        <v/>
      </c>
    </row>
    <row r="268" spans="1:42" x14ac:dyDescent="0.2">
      <c r="A268" s="36">
        <f t="shared" si="104"/>
        <v>18</v>
      </c>
      <c r="B268" s="3" t="str">
        <f>IF($A268&gt;B$249,"",IF(T_5&lt;=B$182,"",100*h_5*MAX((EXP('Class 8'!B106*h_5)-1)/h_5 -$D$179,0)))</f>
        <v/>
      </c>
      <c r="C268" s="3" t="str">
        <f>IF($A268&gt;C$249,"",IF(T_5&lt;=C$182,"",100*h_5*MAX((EXP('Class 8'!C106*h_5)-1)/h_5 -$D$179,0)))</f>
        <v/>
      </c>
      <c r="D268" s="3" t="str">
        <f>IF($A268&gt;D$249,"",IF(T_5&lt;=D$182,"",100*h_5*MAX((EXP('Class 8'!D106*h_5)-1)/h_5 -$D$179,0)))</f>
        <v/>
      </c>
      <c r="E268" s="3" t="str">
        <f>IF($A268&gt;E$249,"",IF(T_5&lt;=E$182,"",100*h_5*MAX((EXP('Class 8'!E106*h_5)-1)/h_5 -$D$179,0)))</f>
        <v/>
      </c>
      <c r="F268" s="3" t="str">
        <f>IF($A268&gt;F$249,"",IF(T_5&lt;=F$182,"",100*h_5*MAX((EXP('Class 8'!F106*h_5)-1)/h_5 -$D$179,0)))</f>
        <v/>
      </c>
      <c r="G268" s="3" t="str">
        <f>IF($A268&gt;G$249,"",IF(T_5&lt;=G$182,"",100*h_5*MAX((EXP('Class 8'!G106*h_5)-1)/h_5 -$D$179,0)))</f>
        <v/>
      </c>
      <c r="H268" s="3" t="str">
        <f>IF($A268&gt;H$249,"",IF(T_5&lt;=H$182,"",100*h_5*MAX((EXP('Class 8'!H106*h_5)-1)/h_5 -$D$179,0)))</f>
        <v/>
      </c>
      <c r="I268" s="3" t="str">
        <f>IF($A268&gt;I$249,"",IF(T_5&lt;=I$182,"",100*h_5*MAX((EXP('Class 8'!I106*h_5)-1)/h_5 -$D$179,0)))</f>
        <v/>
      </c>
      <c r="J268" s="3" t="str">
        <f>IF($A268&gt;J$249,"",IF(T_5&lt;=J$182,"",100*h_5*MAX((EXP('Class 8'!J106*h_5)-1)/h_5 -$D$179,0)))</f>
        <v/>
      </c>
      <c r="K268" s="3" t="str">
        <f>IF($A268&gt;K$249,"",IF(T_5&lt;=K$182,"",100*h_5*MAX((EXP('Class 8'!K106*h_5)-1)/h_5 -$D$179,0)))</f>
        <v/>
      </c>
      <c r="L268" s="3" t="str">
        <f>IF($A268&gt;L$249,"",IF(T_5&lt;=L$182,"",100*h_5*MAX((EXP('Class 8'!L106*h_5)-1)/h_5 -$D$179,0)))</f>
        <v/>
      </c>
      <c r="M268" s="3" t="str">
        <f>IF($A268&gt;M$249,"",IF(T_5&lt;=M$182,"",100*h_5*MAX((EXP('Class 8'!M106*h_5)-1)/h_5 -$D$179,0)))</f>
        <v/>
      </c>
      <c r="N268" s="3" t="str">
        <f>IF($A268&gt;N$249,"",IF(T_5&lt;=N$182,"",100*h_5*MAX((EXP('Class 8'!N106*h_5)-1)/h_5 -$D$179,0)))</f>
        <v/>
      </c>
      <c r="O268" s="3" t="str">
        <f>IF($A268&gt;O$249,"",IF(T_5&lt;=O$182,"",100*h_5*MAX((EXP('Class 8'!O106*h_5)-1)/h_5 -$D$179,0)))</f>
        <v/>
      </c>
      <c r="P268" s="3" t="str">
        <f>IF($A268&gt;P$249,"",IF(T_5&lt;=P$182,"",100*h_5*MAX((EXP('Class 8'!P106*h_5)-1)/h_5 -$D$179,0)))</f>
        <v/>
      </c>
      <c r="Q268" s="3" t="str">
        <f>IF($A268&gt;Q$249,"",IF(T_5&lt;=Q$182,"",100*h_5*MAX((EXP('Class 8'!Q106*h_5)-1)/h_5 -$D$179,0)))</f>
        <v/>
      </c>
      <c r="R268" s="3" t="str">
        <f>IF($A268&gt;R$249,"",IF(T_5&lt;=R$182,"",100*h_5*MAX((EXP('Class 8'!R106*h_5)-1)/h_5 -$D$179,0)))</f>
        <v/>
      </c>
      <c r="S268" s="3" t="str">
        <f>IF($A268&gt;S$249,"",IF(T_5&lt;=S$182,"",100*h_5*MAX((EXP('Class 8'!S106*h_5)-1)/h_5 -$D$179,0)))</f>
        <v/>
      </c>
      <c r="T268" s="3">
        <f>IF($A268&gt;T$249,"",IF(T_5&lt;=T$182,"",100*h_5*MAX((EXP('Class 8'!T106*h_5)-1)/h_5 -$D$179,0)))</f>
        <v>0</v>
      </c>
      <c r="U268" s="3">
        <f>IF($A268&gt;U$249,"",IF(T_5&lt;=U$182,"",100*h_5*MAX((EXP('Class 8'!U106*h_5)-1)/h_5 -$D$179,0)))</f>
        <v>0</v>
      </c>
      <c r="V268" s="3">
        <f>IF($A268&gt;V$249,"",IF(T_5&lt;=V$182,"",100*h_5*MAX((EXP('Class 8'!V106*h_5)-1)/h_5 -$D$179,0)))</f>
        <v>0</v>
      </c>
      <c r="W268" s="3">
        <f>IF($A268&gt;W$249,"",IF(T_5&lt;=W$182,"",100*h_5*MAX((EXP('Class 8'!W106*h_5)-1)/h_5 -$D$179,0)))</f>
        <v>0</v>
      </c>
      <c r="X268" s="3">
        <f>IF($A268&gt;X$249,"",IF(T_5&lt;=X$182,"",100*h_5*MAX((EXP('Class 8'!X106*h_5)-1)/h_5 -$D$179,0)))</f>
        <v>0</v>
      </c>
      <c r="Y268" s="3">
        <f>IF($A268&gt;Y$249,"",IF(T_5&lt;=Y$182,"",100*h_5*MAX((EXP('Class 8'!Y106*h_5)-1)/h_5 -$D$179,0)))</f>
        <v>0</v>
      </c>
      <c r="Z268" s="3">
        <f>IF($A268&gt;Z$249,"",IF(T_5&lt;=Z$182,"",100*h_5*MAX((EXP('Class 8'!Z106*h_5)-1)/h_5 -$D$179,0)))</f>
        <v>0</v>
      </c>
      <c r="AA268" s="3">
        <f>IF($A268&gt;AA$249,"",IF(T_5&lt;=AA$182,"",100*h_5*MAX((EXP('Class 8'!AA106*h_5)-1)/h_5 -$D$179,0)))</f>
        <v>0</v>
      </c>
      <c r="AB268" s="3">
        <f>IF($A268&gt;AB$249,"",IF(T_5&lt;=AB$182,"",100*h_5*MAX((EXP('Class 8'!AB106*h_5)-1)/h_5 -$D$179,0)))</f>
        <v>0</v>
      </c>
      <c r="AC268" s="3">
        <f>IF($A268&gt;AC$249,"",IF(T_5&lt;=AC$182,"",100*h_5*MAX((EXP('Class 8'!AC106*h_5)-1)/h_5 -$D$179,0)))</f>
        <v>0</v>
      </c>
      <c r="AD268" s="3">
        <f>IF($A268&gt;AD$249,"",IF(T_5&lt;=AD$182,"",100*h_5*MAX((EXP('Class 8'!AD106*h_5)-1)/h_5 -$D$179,0)))</f>
        <v>0</v>
      </c>
      <c r="AE268" s="3">
        <f>IF($A268&gt;AE$249,"",IF(T_5&lt;=AE$182,"",100*h_5*MAX((EXP('Class 8'!AE106*h_5)-1)/h_5 -$D$179,0)))</f>
        <v>0</v>
      </c>
      <c r="AF268" s="3">
        <f>IF($A268&gt;AF$249,"",IF(T_5&lt;=AF$182,"",100*h_5*MAX((EXP('Class 8'!AF106*h_5)-1)/h_5 -$D$179,0)))</f>
        <v>0</v>
      </c>
      <c r="AG268" s="3">
        <f>IF($A268&gt;AG$249,"",IF(T_5&lt;=AG$182,"",100*h_5*MAX((EXP('Class 8'!AG106*h_5)-1)/h_5 -$D$179,0)))</f>
        <v>0</v>
      </c>
      <c r="AH268" s="3">
        <f>IF($A268&gt;AH$249,"",IF(T_5&lt;=AH$182,"",100*h_5*MAX((EXP('Class 8'!AH106*h_5)-1)/h_5 -$D$179,0)))</f>
        <v>0</v>
      </c>
      <c r="AI268" s="3">
        <f>IF($A268&gt;AI$249,"",IF(T_5&lt;=AI$182,"",100*h_5*MAX((EXP('Class 8'!AI106*h_5)-1)/h_5 -$D$179,0)))</f>
        <v>0</v>
      </c>
      <c r="AJ268" s="3">
        <f>IF($A268&gt;AJ$249,"",IF(T_5&lt;=AJ$182,"",100*h_5*MAX((EXP('Class 8'!AJ106*h_5)-1)/h_5 -$D$179,0)))</f>
        <v>7.4194568497368621E-2</v>
      </c>
      <c r="AK268" s="3">
        <f>IF($A268&gt;AK$249,"",IF(T_5&lt;=AK$182,"",100*h_5*MAX((EXP('Class 8'!AK106*h_5)-1)/h_5 -$D$179,0)))</f>
        <v>0.16703319273238293</v>
      </c>
      <c r="AL268" s="3">
        <f>IF($A268&gt;AL$249,"",IF(T_5&lt;=AL$182,"",100*h_5*MAX((EXP('Class 8'!AL106*h_5)-1)/h_5 -$D$179,0)))</f>
        <v>0.25208139970790722</v>
      </c>
      <c r="AM268" s="3">
        <f>IF($A268&gt;AM$249,"",IF(T_5&lt;=AM$182,"",100*h_5*MAX((EXP('Class 8'!AM106*h_5)-1)/h_5 -$D$179,0)))</f>
        <v>0.33461836627010388</v>
      </c>
      <c r="AN268" s="3">
        <f>IF($A268&gt;AN$249,"",IF(T_5&lt;=AN$182,"",100*h_5*MAX((EXP('Class 8'!AN106*h_5)-1)/h_5 -$D$179,0)))</f>
        <v>0.40959141389521925</v>
      </c>
      <c r="AO268" s="3">
        <f>IF($A268&gt;AO$249,"",IF(T_5&lt;=AO$182,"",100*h_5*MAX((EXP('Class 8'!AO106*h_5)-1)/h_5 -$D$179,0)))</f>
        <v>0.47766299853254957</v>
      </c>
      <c r="AP268" s="3" t="str">
        <f>IF($A268&gt;AP$249,"",IF(T_5&lt;=AP$182,"",100*h_5*MAX((EXP('Class 8'!AP106*h_5)-1)/h_5 -$D$179,0)))</f>
        <v/>
      </c>
    </row>
    <row r="269" spans="1:42" x14ac:dyDescent="0.2">
      <c r="A269" s="36">
        <f t="shared" si="104"/>
        <v>19</v>
      </c>
      <c r="B269" s="3" t="str">
        <f>IF($A269&gt;B$249,"",IF(T_5&lt;=B$182,"",100*h_5*MAX((EXP('Class 8'!B107*h_5)-1)/h_5 -$D$179,0)))</f>
        <v/>
      </c>
      <c r="C269" s="3" t="str">
        <f>IF($A269&gt;C$249,"",IF(T_5&lt;=C$182,"",100*h_5*MAX((EXP('Class 8'!C107*h_5)-1)/h_5 -$D$179,0)))</f>
        <v/>
      </c>
      <c r="D269" s="3" t="str">
        <f>IF($A269&gt;D$249,"",IF(T_5&lt;=D$182,"",100*h_5*MAX((EXP('Class 8'!D107*h_5)-1)/h_5 -$D$179,0)))</f>
        <v/>
      </c>
      <c r="E269" s="3" t="str">
        <f>IF($A269&gt;E$249,"",IF(T_5&lt;=E$182,"",100*h_5*MAX((EXP('Class 8'!E107*h_5)-1)/h_5 -$D$179,0)))</f>
        <v/>
      </c>
      <c r="F269" s="3" t="str">
        <f>IF($A269&gt;F$249,"",IF(T_5&lt;=F$182,"",100*h_5*MAX((EXP('Class 8'!F107*h_5)-1)/h_5 -$D$179,0)))</f>
        <v/>
      </c>
      <c r="G269" s="3" t="str">
        <f>IF($A269&gt;G$249,"",IF(T_5&lt;=G$182,"",100*h_5*MAX((EXP('Class 8'!G107*h_5)-1)/h_5 -$D$179,0)))</f>
        <v/>
      </c>
      <c r="H269" s="3" t="str">
        <f>IF($A269&gt;H$249,"",IF(T_5&lt;=H$182,"",100*h_5*MAX((EXP('Class 8'!H107*h_5)-1)/h_5 -$D$179,0)))</f>
        <v/>
      </c>
      <c r="I269" s="3" t="str">
        <f>IF($A269&gt;I$249,"",IF(T_5&lt;=I$182,"",100*h_5*MAX((EXP('Class 8'!I107*h_5)-1)/h_5 -$D$179,0)))</f>
        <v/>
      </c>
      <c r="J269" s="3" t="str">
        <f>IF($A269&gt;J$249,"",IF(T_5&lt;=J$182,"",100*h_5*MAX((EXP('Class 8'!J107*h_5)-1)/h_5 -$D$179,0)))</f>
        <v/>
      </c>
      <c r="K269" s="3" t="str">
        <f>IF($A269&gt;K$249,"",IF(T_5&lt;=K$182,"",100*h_5*MAX((EXP('Class 8'!K107*h_5)-1)/h_5 -$D$179,0)))</f>
        <v/>
      </c>
      <c r="L269" s="3" t="str">
        <f>IF($A269&gt;L$249,"",IF(T_5&lt;=L$182,"",100*h_5*MAX((EXP('Class 8'!L107*h_5)-1)/h_5 -$D$179,0)))</f>
        <v/>
      </c>
      <c r="M269" s="3" t="str">
        <f>IF($A269&gt;M$249,"",IF(T_5&lt;=M$182,"",100*h_5*MAX((EXP('Class 8'!M107*h_5)-1)/h_5 -$D$179,0)))</f>
        <v/>
      </c>
      <c r="N269" s="3" t="str">
        <f>IF($A269&gt;N$249,"",IF(T_5&lt;=N$182,"",100*h_5*MAX((EXP('Class 8'!N107*h_5)-1)/h_5 -$D$179,0)))</f>
        <v/>
      </c>
      <c r="O269" s="3" t="str">
        <f>IF($A269&gt;O$249,"",IF(T_5&lt;=O$182,"",100*h_5*MAX((EXP('Class 8'!O107*h_5)-1)/h_5 -$D$179,0)))</f>
        <v/>
      </c>
      <c r="P269" s="3" t="str">
        <f>IF($A269&gt;P$249,"",IF(T_5&lt;=P$182,"",100*h_5*MAX((EXP('Class 8'!P107*h_5)-1)/h_5 -$D$179,0)))</f>
        <v/>
      </c>
      <c r="Q269" s="3" t="str">
        <f>IF($A269&gt;Q$249,"",IF(T_5&lt;=Q$182,"",100*h_5*MAX((EXP('Class 8'!Q107*h_5)-1)/h_5 -$D$179,0)))</f>
        <v/>
      </c>
      <c r="R269" s="3" t="str">
        <f>IF($A269&gt;R$249,"",IF(T_5&lt;=R$182,"",100*h_5*MAX((EXP('Class 8'!R107*h_5)-1)/h_5 -$D$179,0)))</f>
        <v/>
      </c>
      <c r="S269" s="3" t="str">
        <f>IF($A269&gt;S$249,"",IF(T_5&lt;=S$182,"",100*h_5*MAX((EXP('Class 8'!S107*h_5)-1)/h_5 -$D$179,0)))</f>
        <v/>
      </c>
      <c r="T269" s="3" t="str">
        <f>IF($A269&gt;T$249,"",IF(T_5&lt;=T$182,"",100*h_5*MAX((EXP('Class 8'!T107*h_5)-1)/h_5 -$D$179,0)))</f>
        <v/>
      </c>
      <c r="U269" s="3">
        <f>IF($A269&gt;U$249,"",IF(T_5&lt;=U$182,"",100*h_5*MAX((EXP('Class 8'!U107*h_5)-1)/h_5 -$D$179,0)))</f>
        <v>0</v>
      </c>
      <c r="V269" s="3">
        <f>IF($A269&gt;V$249,"",IF(T_5&lt;=V$182,"",100*h_5*MAX((EXP('Class 8'!V107*h_5)-1)/h_5 -$D$179,0)))</f>
        <v>0</v>
      </c>
      <c r="W269" s="3">
        <f>IF($A269&gt;W$249,"",IF(T_5&lt;=W$182,"",100*h_5*MAX((EXP('Class 8'!W107*h_5)-1)/h_5 -$D$179,0)))</f>
        <v>0</v>
      </c>
      <c r="X269" s="3">
        <f>IF($A269&gt;X$249,"",IF(T_5&lt;=X$182,"",100*h_5*MAX((EXP('Class 8'!X107*h_5)-1)/h_5 -$D$179,0)))</f>
        <v>0</v>
      </c>
      <c r="Y269" s="3">
        <f>IF($A269&gt;Y$249,"",IF(T_5&lt;=Y$182,"",100*h_5*MAX((EXP('Class 8'!Y107*h_5)-1)/h_5 -$D$179,0)))</f>
        <v>0</v>
      </c>
      <c r="Z269" s="3">
        <f>IF($A269&gt;Z$249,"",IF(T_5&lt;=Z$182,"",100*h_5*MAX((EXP('Class 8'!Z107*h_5)-1)/h_5 -$D$179,0)))</f>
        <v>0</v>
      </c>
      <c r="AA269" s="3">
        <f>IF($A269&gt;AA$249,"",IF(T_5&lt;=AA$182,"",100*h_5*MAX((EXP('Class 8'!AA107*h_5)-1)/h_5 -$D$179,0)))</f>
        <v>0</v>
      </c>
      <c r="AB269" s="3">
        <f>IF($A269&gt;AB$249,"",IF(T_5&lt;=AB$182,"",100*h_5*MAX((EXP('Class 8'!AB107*h_5)-1)/h_5 -$D$179,0)))</f>
        <v>0</v>
      </c>
      <c r="AC269" s="3">
        <f>IF($A269&gt;AC$249,"",IF(T_5&lt;=AC$182,"",100*h_5*MAX((EXP('Class 8'!AC107*h_5)-1)/h_5 -$D$179,0)))</f>
        <v>0</v>
      </c>
      <c r="AD269" s="3">
        <f>IF($A269&gt;AD$249,"",IF(T_5&lt;=AD$182,"",100*h_5*MAX((EXP('Class 8'!AD107*h_5)-1)/h_5 -$D$179,0)))</f>
        <v>0</v>
      </c>
      <c r="AE269" s="3">
        <f>IF($A269&gt;AE$249,"",IF(T_5&lt;=AE$182,"",100*h_5*MAX((EXP('Class 8'!AE107*h_5)-1)/h_5 -$D$179,0)))</f>
        <v>0</v>
      </c>
      <c r="AF269" s="3">
        <f>IF($A269&gt;AF$249,"",IF(T_5&lt;=AF$182,"",100*h_5*MAX((EXP('Class 8'!AF107*h_5)-1)/h_5 -$D$179,0)))</f>
        <v>0</v>
      </c>
      <c r="AG269" s="3">
        <f>IF($A269&gt;AG$249,"",IF(T_5&lt;=AG$182,"",100*h_5*MAX((EXP('Class 8'!AG107*h_5)-1)/h_5 -$D$179,0)))</f>
        <v>0</v>
      </c>
      <c r="AH269" s="3">
        <f>IF($A269&gt;AH$249,"",IF(T_5&lt;=AH$182,"",100*h_5*MAX((EXP('Class 8'!AH107*h_5)-1)/h_5 -$D$179,0)))</f>
        <v>0</v>
      </c>
      <c r="AI269" s="3">
        <f>IF($A269&gt;AI$249,"",IF(T_5&lt;=AI$182,"",100*h_5*MAX((EXP('Class 8'!AI107*h_5)-1)/h_5 -$D$179,0)))</f>
        <v>0</v>
      </c>
      <c r="AJ269" s="3">
        <f>IF($A269&gt;AJ$249,"",IF(T_5&lt;=AJ$182,"",100*h_5*MAX((EXP('Class 8'!AJ107*h_5)-1)/h_5 -$D$179,0)))</f>
        <v>0</v>
      </c>
      <c r="AK269" s="3">
        <f>IF($A269&gt;AK$249,"",IF(T_5&lt;=AK$182,"",100*h_5*MAX((EXP('Class 8'!AK107*h_5)-1)/h_5 -$D$179,0)))</f>
        <v>0</v>
      </c>
      <c r="AL269" s="3">
        <f>IF($A269&gt;AL$249,"",IF(T_5&lt;=AL$182,"",100*h_5*MAX((EXP('Class 8'!AL107*h_5)-1)/h_5 -$D$179,0)))</f>
        <v>5.3923511925738424E-2</v>
      </c>
      <c r="AM269" s="3">
        <f>IF($A269&gt;AM$249,"",IF(T_5&lt;=AM$182,"",100*h_5*MAX((EXP('Class 8'!AM107*h_5)-1)/h_5 -$D$179,0)))</f>
        <v>0.13629912357041896</v>
      </c>
      <c r="AN269" s="3">
        <f>IF($A269&gt;AN$249,"",IF(T_5&lt;=AN$182,"",100*h_5*MAX((EXP('Class 8'!AN107*h_5)-1)/h_5 -$D$179,0)))</f>
        <v>0.21112560329491803</v>
      </c>
      <c r="AO269" s="3">
        <f>IF($A269&gt;AO$249,"",IF(T_5&lt;=AO$182,"",100*h_5*MAX((EXP('Class 8'!AO107*h_5)-1)/h_5 -$D$179,0)))</f>
        <v>0.27906411198605241</v>
      </c>
      <c r="AP269" s="3" t="str">
        <f>IF($A269&gt;AP$249,"",IF(T_5&lt;=AP$182,"",100*h_5*MAX((EXP('Class 8'!AP107*h_5)-1)/h_5 -$D$179,0)))</f>
        <v/>
      </c>
    </row>
    <row r="270" spans="1:42" x14ac:dyDescent="0.2">
      <c r="A270" s="36">
        <f t="shared" si="104"/>
        <v>20</v>
      </c>
      <c r="B270" s="3" t="str">
        <f>IF($A270&gt;B$249,"",IF(T_5&lt;=B$182,"",100*h_5*MAX((EXP('Class 8'!B108*h_5)-1)/h_5 -$D$179,0)))</f>
        <v/>
      </c>
      <c r="C270" s="3" t="str">
        <f>IF($A270&gt;C$249,"",IF(T_5&lt;=C$182,"",100*h_5*MAX((EXP('Class 8'!C108*h_5)-1)/h_5 -$D$179,0)))</f>
        <v/>
      </c>
      <c r="D270" s="3" t="str">
        <f>IF($A270&gt;D$249,"",IF(T_5&lt;=D$182,"",100*h_5*MAX((EXP('Class 8'!D108*h_5)-1)/h_5 -$D$179,0)))</f>
        <v/>
      </c>
      <c r="E270" s="3" t="str">
        <f>IF($A270&gt;E$249,"",IF(T_5&lt;=E$182,"",100*h_5*MAX((EXP('Class 8'!E108*h_5)-1)/h_5 -$D$179,0)))</f>
        <v/>
      </c>
      <c r="F270" s="3" t="str">
        <f>IF($A270&gt;F$249,"",IF(T_5&lt;=F$182,"",100*h_5*MAX((EXP('Class 8'!F108*h_5)-1)/h_5 -$D$179,0)))</f>
        <v/>
      </c>
      <c r="G270" s="3" t="str">
        <f>IF($A270&gt;G$249,"",IF(T_5&lt;=G$182,"",100*h_5*MAX((EXP('Class 8'!G108*h_5)-1)/h_5 -$D$179,0)))</f>
        <v/>
      </c>
      <c r="H270" s="3" t="str">
        <f>IF($A270&gt;H$249,"",IF(T_5&lt;=H$182,"",100*h_5*MAX((EXP('Class 8'!H108*h_5)-1)/h_5 -$D$179,0)))</f>
        <v/>
      </c>
      <c r="I270" s="3" t="str">
        <f>IF($A270&gt;I$249,"",IF(T_5&lt;=I$182,"",100*h_5*MAX((EXP('Class 8'!I108*h_5)-1)/h_5 -$D$179,0)))</f>
        <v/>
      </c>
      <c r="J270" s="3" t="str">
        <f>IF($A270&gt;J$249,"",IF(T_5&lt;=J$182,"",100*h_5*MAX((EXP('Class 8'!J108*h_5)-1)/h_5 -$D$179,0)))</f>
        <v/>
      </c>
      <c r="K270" s="3" t="str">
        <f>IF($A270&gt;K$249,"",IF(T_5&lt;=K$182,"",100*h_5*MAX((EXP('Class 8'!K108*h_5)-1)/h_5 -$D$179,0)))</f>
        <v/>
      </c>
      <c r="L270" s="3" t="str">
        <f>IF($A270&gt;L$249,"",IF(T_5&lt;=L$182,"",100*h_5*MAX((EXP('Class 8'!L108*h_5)-1)/h_5 -$D$179,0)))</f>
        <v/>
      </c>
      <c r="M270" s="3" t="str">
        <f>IF($A270&gt;M$249,"",IF(T_5&lt;=M$182,"",100*h_5*MAX((EXP('Class 8'!M108*h_5)-1)/h_5 -$D$179,0)))</f>
        <v/>
      </c>
      <c r="N270" s="3" t="str">
        <f>IF($A270&gt;N$249,"",IF(T_5&lt;=N$182,"",100*h_5*MAX((EXP('Class 8'!N108*h_5)-1)/h_5 -$D$179,0)))</f>
        <v/>
      </c>
      <c r="O270" s="3" t="str">
        <f>IF($A270&gt;O$249,"",IF(T_5&lt;=O$182,"",100*h_5*MAX((EXP('Class 8'!O108*h_5)-1)/h_5 -$D$179,0)))</f>
        <v/>
      </c>
      <c r="P270" s="3" t="str">
        <f>IF($A270&gt;P$249,"",IF(T_5&lt;=P$182,"",100*h_5*MAX((EXP('Class 8'!P108*h_5)-1)/h_5 -$D$179,0)))</f>
        <v/>
      </c>
      <c r="Q270" s="3" t="str">
        <f>IF($A270&gt;Q$249,"",IF(T_5&lt;=Q$182,"",100*h_5*MAX((EXP('Class 8'!Q108*h_5)-1)/h_5 -$D$179,0)))</f>
        <v/>
      </c>
      <c r="R270" s="3" t="str">
        <f>IF($A270&gt;R$249,"",IF(T_5&lt;=R$182,"",100*h_5*MAX((EXP('Class 8'!R108*h_5)-1)/h_5 -$D$179,0)))</f>
        <v/>
      </c>
      <c r="S270" s="3" t="str">
        <f>IF($A270&gt;S$249,"",IF(T_5&lt;=S$182,"",100*h_5*MAX((EXP('Class 8'!S108*h_5)-1)/h_5 -$D$179,0)))</f>
        <v/>
      </c>
      <c r="T270" s="3" t="str">
        <f>IF($A270&gt;T$249,"",IF(T_5&lt;=T$182,"",100*h_5*MAX((EXP('Class 8'!T108*h_5)-1)/h_5 -$D$179,0)))</f>
        <v/>
      </c>
      <c r="U270" s="3" t="str">
        <f>IF($A270&gt;U$249,"",IF(T_5&lt;=U$182,"",100*h_5*MAX((EXP('Class 8'!U108*h_5)-1)/h_5 -$D$179,0)))</f>
        <v/>
      </c>
      <c r="V270" s="3">
        <f>IF($A270&gt;V$249,"",IF(T_5&lt;=V$182,"",100*h_5*MAX((EXP('Class 8'!V108*h_5)-1)/h_5 -$D$179,0)))</f>
        <v>0</v>
      </c>
      <c r="W270" s="3">
        <f>IF($A270&gt;W$249,"",IF(T_5&lt;=W$182,"",100*h_5*MAX((EXP('Class 8'!W108*h_5)-1)/h_5 -$D$179,0)))</f>
        <v>0</v>
      </c>
      <c r="X270" s="3">
        <f>IF($A270&gt;X$249,"",IF(T_5&lt;=X$182,"",100*h_5*MAX((EXP('Class 8'!X108*h_5)-1)/h_5 -$D$179,0)))</f>
        <v>0</v>
      </c>
      <c r="Y270" s="3">
        <f>IF($A270&gt;Y$249,"",IF(T_5&lt;=Y$182,"",100*h_5*MAX((EXP('Class 8'!Y108*h_5)-1)/h_5 -$D$179,0)))</f>
        <v>0</v>
      </c>
      <c r="Z270" s="3">
        <f>IF($A270&gt;Z$249,"",IF(T_5&lt;=Z$182,"",100*h_5*MAX((EXP('Class 8'!Z108*h_5)-1)/h_5 -$D$179,0)))</f>
        <v>0</v>
      </c>
      <c r="AA270" s="3">
        <f>IF($A270&gt;AA$249,"",IF(T_5&lt;=AA$182,"",100*h_5*MAX((EXP('Class 8'!AA108*h_5)-1)/h_5 -$D$179,0)))</f>
        <v>0</v>
      </c>
      <c r="AB270" s="3">
        <f>IF($A270&gt;AB$249,"",IF(T_5&lt;=AB$182,"",100*h_5*MAX((EXP('Class 8'!AB108*h_5)-1)/h_5 -$D$179,0)))</f>
        <v>0</v>
      </c>
      <c r="AC270" s="3">
        <f>IF($A270&gt;AC$249,"",IF(T_5&lt;=AC$182,"",100*h_5*MAX((EXP('Class 8'!AC108*h_5)-1)/h_5 -$D$179,0)))</f>
        <v>0</v>
      </c>
      <c r="AD270" s="3">
        <f>IF($A270&gt;AD$249,"",IF(T_5&lt;=AD$182,"",100*h_5*MAX((EXP('Class 8'!AD108*h_5)-1)/h_5 -$D$179,0)))</f>
        <v>0</v>
      </c>
      <c r="AE270" s="3">
        <f>IF($A270&gt;AE$249,"",IF(T_5&lt;=AE$182,"",100*h_5*MAX((EXP('Class 8'!AE108*h_5)-1)/h_5 -$D$179,0)))</f>
        <v>0</v>
      </c>
      <c r="AF270" s="3">
        <f>IF($A270&gt;AF$249,"",IF(T_5&lt;=AF$182,"",100*h_5*MAX((EXP('Class 8'!AF108*h_5)-1)/h_5 -$D$179,0)))</f>
        <v>0</v>
      </c>
      <c r="AG270" s="3">
        <f>IF($A270&gt;AG$249,"",IF(T_5&lt;=AG$182,"",100*h_5*MAX((EXP('Class 8'!AG108*h_5)-1)/h_5 -$D$179,0)))</f>
        <v>0</v>
      </c>
      <c r="AH270" s="3">
        <f>IF($A270&gt;AH$249,"",IF(T_5&lt;=AH$182,"",100*h_5*MAX((EXP('Class 8'!AH108*h_5)-1)/h_5 -$D$179,0)))</f>
        <v>0</v>
      </c>
      <c r="AI270" s="3">
        <f>IF($A270&gt;AI$249,"",IF(T_5&lt;=AI$182,"",100*h_5*MAX((EXP('Class 8'!AI108*h_5)-1)/h_5 -$D$179,0)))</f>
        <v>0</v>
      </c>
      <c r="AJ270" s="3">
        <f>IF($A270&gt;AJ$249,"",IF(T_5&lt;=AJ$182,"",100*h_5*MAX((EXP('Class 8'!AJ108*h_5)-1)/h_5 -$D$179,0)))</f>
        <v>0</v>
      </c>
      <c r="AK270" s="3">
        <f>IF($A270&gt;AK$249,"",IF(T_5&lt;=AK$182,"",100*h_5*MAX((EXP('Class 8'!AK108*h_5)-1)/h_5 -$D$179,0)))</f>
        <v>0</v>
      </c>
      <c r="AL270" s="3">
        <f>IF($A270&gt;AL$249,"",IF(T_5&lt;=AL$182,"",100*h_5*MAX((EXP('Class 8'!AL108*h_5)-1)/h_5 -$D$179,0)))</f>
        <v>0</v>
      </c>
      <c r="AM270" s="3">
        <f>IF($A270&gt;AM$249,"",IF(T_5&lt;=AM$182,"",100*h_5*MAX((EXP('Class 8'!AM108*h_5)-1)/h_5 -$D$179,0)))</f>
        <v>0</v>
      </c>
      <c r="AN270" s="3">
        <f>IF($A270&gt;AN$249,"",IF(T_5&lt;=AN$182,"",100*h_5*MAX((EXP('Class 8'!AN108*h_5)-1)/h_5 -$D$179,0)))</f>
        <v>1.3047781687039808E-2</v>
      </c>
      <c r="AO270" s="3">
        <f>IF($A270&gt;AO$249,"",IF(T_5&lt;=AO$182,"",100*h_5*MAX((EXP('Class 8'!AO108*h_5)-1)/h_5 -$D$179,0)))</f>
        <v>8.0853474587608623E-2</v>
      </c>
      <c r="AP270" s="3" t="str">
        <f>IF($A270&gt;AP$249,"",IF(T_5&lt;=AP$182,"",100*h_5*MAX((EXP('Class 8'!AP108*h_5)-1)/h_5 -$D$179,0)))</f>
        <v/>
      </c>
    </row>
    <row r="271" spans="1:42" x14ac:dyDescent="0.2">
      <c r="A271" s="36">
        <f t="shared" si="104"/>
        <v>21</v>
      </c>
      <c r="B271" s="3" t="str">
        <f>IF($A271&gt;B$249,"",IF(T_5&lt;=B$182,"",100*h_5*MAX((EXP('Class 8'!B109*h_5)-1)/h_5 -$D$179,0)))</f>
        <v/>
      </c>
      <c r="C271" s="3" t="str">
        <f>IF($A271&gt;C$249,"",IF(T_5&lt;=C$182,"",100*h_5*MAX((EXP('Class 8'!C109*h_5)-1)/h_5 -$D$179,0)))</f>
        <v/>
      </c>
      <c r="D271" s="3" t="str">
        <f>IF($A271&gt;D$249,"",IF(T_5&lt;=D$182,"",100*h_5*MAX((EXP('Class 8'!D109*h_5)-1)/h_5 -$D$179,0)))</f>
        <v/>
      </c>
      <c r="E271" s="3" t="str">
        <f>IF($A271&gt;E$249,"",IF(T_5&lt;=E$182,"",100*h_5*MAX((EXP('Class 8'!E109*h_5)-1)/h_5 -$D$179,0)))</f>
        <v/>
      </c>
      <c r="F271" s="3" t="str">
        <f>IF($A271&gt;F$249,"",IF(T_5&lt;=F$182,"",100*h_5*MAX((EXP('Class 8'!F109*h_5)-1)/h_5 -$D$179,0)))</f>
        <v/>
      </c>
      <c r="G271" s="3" t="str">
        <f>IF($A271&gt;G$249,"",IF(T_5&lt;=G$182,"",100*h_5*MAX((EXP('Class 8'!G109*h_5)-1)/h_5 -$D$179,0)))</f>
        <v/>
      </c>
      <c r="H271" s="3" t="str">
        <f>IF($A271&gt;H$249,"",IF(T_5&lt;=H$182,"",100*h_5*MAX((EXP('Class 8'!H109*h_5)-1)/h_5 -$D$179,0)))</f>
        <v/>
      </c>
      <c r="I271" s="3" t="str">
        <f>IF($A271&gt;I$249,"",IF(T_5&lt;=I$182,"",100*h_5*MAX((EXP('Class 8'!I109*h_5)-1)/h_5 -$D$179,0)))</f>
        <v/>
      </c>
      <c r="J271" s="3" t="str">
        <f>IF($A271&gt;J$249,"",IF(T_5&lt;=J$182,"",100*h_5*MAX((EXP('Class 8'!J109*h_5)-1)/h_5 -$D$179,0)))</f>
        <v/>
      </c>
      <c r="K271" s="3" t="str">
        <f>IF($A271&gt;K$249,"",IF(T_5&lt;=K$182,"",100*h_5*MAX((EXP('Class 8'!K109*h_5)-1)/h_5 -$D$179,0)))</f>
        <v/>
      </c>
      <c r="L271" s="3" t="str">
        <f>IF($A271&gt;L$249,"",IF(T_5&lt;=L$182,"",100*h_5*MAX((EXP('Class 8'!L109*h_5)-1)/h_5 -$D$179,0)))</f>
        <v/>
      </c>
      <c r="M271" s="3" t="str">
        <f>IF($A271&gt;M$249,"",IF(T_5&lt;=M$182,"",100*h_5*MAX((EXP('Class 8'!M109*h_5)-1)/h_5 -$D$179,0)))</f>
        <v/>
      </c>
      <c r="N271" s="3" t="str">
        <f>IF($A271&gt;N$249,"",IF(T_5&lt;=N$182,"",100*h_5*MAX((EXP('Class 8'!N109*h_5)-1)/h_5 -$D$179,0)))</f>
        <v/>
      </c>
      <c r="O271" s="3" t="str">
        <f>IF($A271&gt;O$249,"",IF(T_5&lt;=O$182,"",100*h_5*MAX((EXP('Class 8'!O109*h_5)-1)/h_5 -$D$179,0)))</f>
        <v/>
      </c>
      <c r="P271" s="3" t="str">
        <f>IF($A271&gt;P$249,"",IF(T_5&lt;=P$182,"",100*h_5*MAX((EXP('Class 8'!P109*h_5)-1)/h_5 -$D$179,0)))</f>
        <v/>
      </c>
      <c r="Q271" s="3" t="str">
        <f>IF($A271&gt;Q$249,"",IF(T_5&lt;=Q$182,"",100*h_5*MAX((EXP('Class 8'!Q109*h_5)-1)/h_5 -$D$179,0)))</f>
        <v/>
      </c>
      <c r="R271" s="3" t="str">
        <f>IF($A271&gt;R$249,"",IF(T_5&lt;=R$182,"",100*h_5*MAX((EXP('Class 8'!R109*h_5)-1)/h_5 -$D$179,0)))</f>
        <v/>
      </c>
      <c r="S271" s="3" t="str">
        <f>IF($A271&gt;S$249,"",IF(T_5&lt;=S$182,"",100*h_5*MAX((EXP('Class 8'!S109*h_5)-1)/h_5 -$D$179,0)))</f>
        <v/>
      </c>
      <c r="T271" s="3" t="str">
        <f>IF($A271&gt;T$249,"",IF(T_5&lt;=T$182,"",100*h_5*MAX((EXP('Class 8'!T109*h_5)-1)/h_5 -$D$179,0)))</f>
        <v/>
      </c>
      <c r="U271" s="3" t="str">
        <f>IF($A271&gt;U$249,"",IF(T_5&lt;=U$182,"",100*h_5*MAX((EXP('Class 8'!U109*h_5)-1)/h_5 -$D$179,0)))</f>
        <v/>
      </c>
      <c r="V271" s="3" t="str">
        <f>IF($A271&gt;V$249,"",IF(T_5&lt;=V$182,"",100*h_5*MAX((EXP('Class 8'!V109*h_5)-1)/h_5 -$D$179,0)))</f>
        <v/>
      </c>
      <c r="W271" s="3">
        <f>IF($A271&gt;W$249,"",IF(T_5&lt;=W$182,"",100*h_5*MAX((EXP('Class 8'!W109*h_5)-1)/h_5 -$D$179,0)))</f>
        <v>0</v>
      </c>
      <c r="X271" s="3">
        <f>IF($A271&gt;X$249,"",IF(T_5&lt;=X$182,"",100*h_5*MAX((EXP('Class 8'!X109*h_5)-1)/h_5 -$D$179,0)))</f>
        <v>0</v>
      </c>
      <c r="Y271" s="3">
        <f>IF($A271&gt;Y$249,"",IF(T_5&lt;=Y$182,"",100*h_5*MAX((EXP('Class 8'!Y109*h_5)-1)/h_5 -$D$179,0)))</f>
        <v>0</v>
      </c>
      <c r="Z271" s="3">
        <f>IF($A271&gt;Z$249,"",IF(T_5&lt;=Z$182,"",100*h_5*MAX((EXP('Class 8'!Z109*h_5)-1)/h_5 -$D$179,0)))</f>
        <v>0</v>
      </c>
      <c r="AA271" s="3">
        <f>IF($A271&gt;AA$249,"",IF(T_5&lt;=AA$182,"",100*h_5*MAX((EXP('Class 8'!AA109*h_5)-1)/h_5 -$D$179,0)))</f>
        <v>0</v>
      </c>
      <c r="AB271" s="3">
        <f>IF($A271&gt;AB$249,"",IF(T_5&lt;=AB$182,"",100*h_5*MAX((EXP('Class 8'!AB109*h_5)-1)/h_5 -$D$179,0)))</f>
        <v>0</v>
      </c>
      <c r="AC271" s="3">
        <f>IF($A271&gt;AC$249,"",IF(T_5&lt;=AC$182,"",100*h_5*MAX((EXP('Class 8'!AC109*h_5)-1)/h_5 -$D$179,0)))</f>
        <v>0</v>
      </c>
      <c r="AD271" s="3">
        <f>IF($A271&gt;AD$249,"",IF(T_5&lt;=AD$182,"",100*h_5*MAX((EXP('Class 8'!AD109*h_5)-1)/h_5 -$D$179,0)))</f>
        <v>0</v>
      </c>
      <c r="AE271" s="3">
        <f>IF($A271&gt;AE$249,"",IF(T_5&lt;=AE$182,"",100*h_5*MAX((EXP('Class 8'!AE109*h_5)-1)/h_5 -$D$179,0)))</f>
        <v>0</v>
      </c>
      <c r="AF271" s="3">
        <f>IF($A271&gt;AF$249,"",IF(T_5&lt;=AF$182,"",100*h_5*MAX((EXP('Class 8'!AF109*h_5)-1)/h_5 -$D$179,0)))</f>
        <v>0</v>
      </c>
      <c r="AG271" s="3">
        <f>IF($A271&gt;AG$249,"",IF(T_5&lt;=AG$182,"",100*h_5*MAX((EXP('Class 8'!AG109*h_5)-1)/h_5 -$D$179,0)))</f>
        <v>0</v>
      </c>
      <c r="AH271" s="3">
        <f>IF($A271&gt;AH$249,"",IF(T_5&lt;=AH$182,"",100*h_5*MAX((EXP('Class 8'!AH109*h_5)-1)/h_5 -$D$179,0)))</f>
        <v>0</v>
      </c>
      <c r="AI271" s="3">
        <f>IF($A271&gt;AI$249,"",IF(T_5&lt;=AI$182,"",100*h_5*MAX((EXP('Class 8'!AI109*h_5)-1)/h_5 -$D$179,0)))</f>
        <v>0</v>
      </c>
      <c r="AJ271" s="3">
        <f>IF($A271&gt;AJ$249,"",IF(T_5&lt;=AJ$182,"",100*h_5*MAX((EXP('Class 8'!AJ109*h_5)-1)/h_5 -$D$179,0)))</f>
        <v>0</v>
      </c>
      <c r="AK271" s="3">
        <f>IF($A271&gt;AK$249,"",IF(T_5&lt;=AK$182,"",100*h_5*MAX((EXP('Class 8'!AK109*h_5)-1)/h_5 -$D$179,0)))</f>
        <v>0</v>
      </c>
      <c r="AL271" s="3">
        <f>IF($A271&gt;AL$249,"",IF(T_5&lt;=AL$182,"",100*h_5*MAX((EXP('Class 8'!AL109*h_5)-1)/h_5 -$D$179,0)))</f>
        <v>0</v>
      </c>
      <c r="AM271" s="3">
        <f>IF($A271&gt;AM$249,"",IF(T_5&lt;=AM$182,"",100*h_5*MAX((EXP('Class 8'!AM109*h_5)-1)/h_5 -$D$179,0)))</f>
        <v>0</v>
      </c>
      <c r="AN271" s="3">
        <f>IF($A271&gt;AN$249,"",IF(T_5&lt;=AN$182,"",100*h_5*MAX((EXP('Class 8'!AN109*h_5)-1)/h_5 -$D$179,0)))</f>
        <v>0</v>
      </c>
      <c r="AO271" s="3">
        <f>IF($A271&gt;AO$249,"",IF(T_5&lt;=AO$182,"",100*h_5*MAX((EXP('Class 8'!AO109*h_5)-1)/h_5 -$D$179,0)))</f>
        <v>0</v>
      </c>
      <c r="AP271" s="3" t="str">
        <f>IF($A271&gt;AP$249,"",IF(T_5&lt;=AP$182,"",100*h_5*MAX((EXP('Class 8'!AP109*h_5)-1)/h_5 -$D$179,0)))</f>
        <v/>
      </c>
    </row>
    <row r="272" spans="1:42" x14ac:dyDescent="0.2">
      <c r="A272" s="36">
        <f t="shared" si="104"/>
        <v>22</v>
      </c>
      <c r="B272" s="3" t="str">
        <f>IF($A272&gt;B$249,"",IF(T_5&lt;=B$182,"",100*h_5*MAX((EXP('Class 8'!B110*h_5)-1)/h_5 -$D$179,0)))</f>
        <v/>
      </c>
      <c r="C272" s="3" t="str">
        <f>IF($A272&gt;C$249,"",IF(T_5&lt;=C$182,"",100*h_5*MAX((EXP('Class 8'!C110*h_5)-1)/h_5 -$D$179,0)))</f>
        <v/>
      </c>
      <c r="D272" s="3" t="str">
        <f>IF($A272&gt;D$249,"",IF(T_5&lt;=D$182,"",100*h_5*MAX((EXP('Class 8'!D110*h_5)-1)/h_5 -$D$179,0)))</f>
        <v/>
      </c>
      <c r="E272" s="3" t="str">
        <f>IF($A272&gt;E$249,"",IF(T_5&lt;=E$182,"",100*h_5*MAX((EXP('Class 8'!E110*h_5)-1)/h_5 -$D$179,0)))</f>
        <v/>
      </c>
      <c r="F272" s="3" t="str">
        <f>IF($A272&gt;F$249,"",IF(T_5&lt;=F$182,"",100*h_5*MAX((EXP('Class 8'!F110*h_5)-1)/h_5 -$D$179,0)))</f>
        <v/>
      </c>
      <c r="G272" s="3" t="str">
        <f>IF($A272&gt;G$249,"",IF(T_5&lt;=G$182,"",100*h_5*MAX((EXP('Class 8'!G110*h_5)-1)/h_5 -$D$179,0)))</f>
        <v/>
      </c>
      <c r="H272" s="3" t="str">
        <f>IF($A272&gt;H$249,"",IF(T_5&lt;=H$182,"",100*h_5*MAX((EXP('Class 8'!H110*h_5)-1)/h_5 -$D$179,0)))</f>
        <v/>
      </c>
      <c r="I272" s="3" t="str">
        <f>IF($A272&gt;I$249,"",IF(T_5&lt;=I$182,"",100*h_5*MAX((EXP('Class 8'!I110*h_5)-1)/h_5 -$D$179,0)))</f>
        <v/>
      </c>
      <c r="J272" s="3" t="str">
        <f>IF($A272&gt;J$249,"",IF(T_5&lt;=J$182,"",100*h_5*MAX((EXP('Class 8'!J110*h_5)-1)/h_5 -$D$179,0)))</f>
        <v/>
      </c>
      <c r="K272" s="3" t="str">
        <f>IF($A272&gt;K$249,"",IF(T_5&lt;=K$182,"",100*h_5*MAX((EXP('Class 8'!K110*h_5)-1)/h_5 -$D$179,0)))</f>
        <v/>
      </c>
      <c r="L272" s="3" t="str">
        <f>IF($A272&gt;L$249,"",IF(T_5&lt;=L$182,"",100*h_5*MAX((EXP('Class 8'!L110*h_5)-1)/h_5 -$D$179,0)))</f>
        <v/>
      </c>
      <c r="M272" s="3" t="str">
        <f>IF($A272&gt;M$249,"",IF(T_5&lt;=M$182,"",100*h_5*MAX((EXP('Class 8'!M110*h_5)-1)/h_5 -$D$179,0)))</f>
        <v/>
      </c>
      <c r="N272" s="3" t="str">
        <f>IF($A272&gt;N$249,"",IF(T_5&lt;=N$182,"",100*h_5*MAX((EXP('Class 8'!N110*h_5)-1)/h_5 -$D$179,0)))</f>
        <v/>
      </c>
      <c r="O272" s="3" t="str">
        <f>IF($A272&gt;O$249,"",IF(T_5&lt;=O$182,"",100*h_5*MAX((EXP('Class 8'!O110*h_5)-1)/h_5 -$D$179,0)))</f>
        <v/>
      </c>
      <c r="P272" s="3" t="str">
        <f>IF($A272&gt;P$249,"",IF(T_5&lt;=P$182,"",100*h_5*MAX((EXP('Class 8'!P110*h_5)-1)/h_5 -$D$179,0)))</f>
        <v/>
      </c>
      <c r="Q272" s="3" t="str">
        <f>IF($A272&gt;Q$249,"",IF(T_5&lt;=Q$182,"",100*h_5*MAX((EXP('Class 8'!Q110*h_5)-1)/h_5 -$D$179,0)))</f>
        <v/>
      </c>
      <c r="R272" s="3" t="str">
        <f>IF($A272&gt;R$249,"",IF(T_5&lt;=R$182,"",100*h_5*MAX((EXP('Class 8'!R110*h_5)-1)/h_5 -$D$179,0)))</f>
        <v/>
      </c>
      <c r="S272" s="3" t="str">
        <f>IF($A272&gt;S$249,"",IF(T_5&lt;=S$182,"",100*h_5*MAX((EXP('Class 8'!S110*h_5)-1)/h_5 -$D$179,0)))</f>
        <v/>
      </c>
      <c r="T272" s="3" t="str">
        <f>IF($A272&gt;T$249,"",IF(T_5&lt;=T$182,"",100*h_5*MAX((EXP('Class 8'!T110*h_5)-1)/h_5 -$D$179,0)))</f>
        <v/>
      </c>
      <c r="U272" s="3" t="str">
        <f>IF($A272&gt;U$249,"",IF(T_5&lt;=U$182,"",100*h_5*MAX((EXP('Class 8'!U110*h_5)-1)/h_5 -$D$179,0)))</f>
        <v/>
      </c>
      <c r="V272" s="3" t="str">
        <f>IF($A272&gt;V$249,"",IF(T_5&lt;=V$182,"",100*h_5*MAX((EXP('Class 8'!V110*h_5)-1)/h_5 -$D$179,0)))</f>
        <v/>
      </c>
      <c r="W272" s="3" t="str">
        <f>IF($A272&gt;W$249,"",IF(T_5&lt;=W$182,"",100*h_5*MAX((EXP('Class 8'!W110*h_5)-1)/h_5 -$D$179,0)))</f>
        <v/>
      </c>
      <c r="X272" s="3">
        <f>IF($A272&gt;X$249,"",IF(T_5&lt;=X$182,"",100*h_5*MAX((EXP('Class 8'!X110*h_5)-1)/h_5 -$D$179,0)))</f>
        <v>0</v>
      </c>
      <c r="Y272" s="3">
        <f>IF($A272&gt;Y$249,"",IF(T_5&lt;=Y$182,"",100*h_5*MAX((EXP('Class 8'!Y110*h_5)-1)/h_5 -$D$179,0)))</f>
        <v>0</v>
      </c>
      <c r="Z272" s="3">
        <f>IF($A272&gt;Z$249,"",IF(T_5&lt;=Z$182,"",100*h_5*MAX((EXP('Class 8'!Z110*h_5)-1)/h_5 -$D$179,0)))</f>
        <v>0</v>
      </c>
      <c r="AA272" s="3">
        <f>IF($A272&gt;AA$249,"",IF(T_5&lt;=AA$182,"",100*h_5*MAX((EXP('Class 8'!AA110*h_5)-1)/h_5 -$D$179,0)))</f>
        <v>0</v>
      </c>
      <c r="AB272" s="3">
        <f>IF($A272&gt;AB$249,"",IF(T_5&lt;=AB$182,"",100*h_5*MAX((EXP('Class 8'!AB110*h_5)-1)/h_5 -$D$179,0)))</f>
        <v>0</v>
      </c>
      <c r="AC272" s="3">
        <f>IF($A272&gt;AC$249,"",IF(T_5&lt;=AC$182,"",100*h_5*MAX((EXP('Class 8'!AC110*h_5)-1)/h_5 -$D$179,0)))</f>
        <v>0</v>
      </c>
      <c r="AD272" s="3">
        <f>IF($A272&gt;AD$249,"",IF(T_5&lt;=AD$182,"",100*h_5*MAX((EXP('Class 8'!AD110*h_5)-1)/h_5 -$D$179,0)))</f>
        <v>0</v>
      </c>
      <c r="AE272" s="3">
        <f>IF($A272&gt;AE$249,"",IF(T_5&lt;=AE$182,"",100*h_5*MAX((EXP('Class 8'!AE110*h_5)-1)/h_5 -$D$179,0)))</f>
        <v>0</v>
      </c>
      <c r="AF272" s="3">
        <f>IF($A272&gt;AF$249,"",IF(T_5&lt;=AF$182,"",100*h_5*MAX((EXP('Class 8'!AF110*h_5)-1)/h_5 -$D$179,0)))</f>
        <v>0</v>
      </c>
      <c r="AG272" s="3">
        <f>IF($A272&gt;AG$249,"",IF(T_5&lt;=AG$182,"",100*h_5*MAX((EXP('Class 8'!AG110*h_5)-1)/h_5 -$D$179,0)))</f>
        <v>0</v>
      </c>
      <c r="AH272" s="3">
        <f>IF($A272&gt;AH$249,"",IF(T_5&lt;=AH$182,"",100*h_5*MAX((EXP('Class 8'!AH110*h_5)-1)/h_5 -$D$179,0)))</f>
        <v>0</v>
      </c>
      <c r="AI272" s="3">
        <f>IF($A272&gt;AI$249,"",IF(T_5&lt;=AI$182,"",100*h_5*MAX((EXP('Class 8'!AI110*h_5)-1)/h_5 -$D$179,0)))</f>
        <v>0</v>
      </c>
      <c r="AJ272" s="3">
        <f>IF($A272&gt;AJ$249,"",IF(T_5&lt;=AJ$182,"",100*h_5*MAX((EXP('Class 8'!AJ110*h_5)-1)/h_5 -$D$179,0)))</f>
        <v>0</v>
      </c>
      <c r="AK272" s="3">
        <f>IF($A272&gt;AK$249,"",IF(T_5&lt;=AK$182,"",100*h_5*MAX((EXP('Class 8'!AK110*h_5)-1)/h_5 -$D$179,0)))</f>
        <v>0</v>
      </c>
      <c r="AL272" s="3">
        <f>IF($A272&gt;AL$249,"",IF(T_5&lt;=AL$182,"",100*h_5*MAX((EXP('Class 8'!AL110*h_5)-1)/h_5 -$D$179,0)))</f>
        <v>0</v>
      </c>
      <c r="AM272" s="3">
        <f>IF($A272&gt;AM$249,"",IF(T_5&lt;=AM$182,"",100*h_5*MAX((EXP('Class 8'!AM110*h_5)-1)/h_5 -$D$179,0)))</f>
        <v>0</v>
      </c>
      <c r="AN272" s="3">
        <f>IF($A272&gt;AN$249,"",IF(T_5&lt;=AN$182,"",100*h_5*MAX((EXP('Class 8'!AN110*h_5)-1)/h_5 -$D$179,0)))</f>
        <v>0</v>
      </c>
      <c r="AO272" s="3">
        <f>IF($A272&gt;AO$249,"",IF(T_5&lt;=AO$182,"",100*h_5*MAX((EXP('Class 8'!AO110*h_5)-1)/h_5 -$D$179,0)))</f>
        <v>0</v>
      </c>
      <c r="AP272" s="3" t="str">
        <f>IF($A272&gt;AP$249,"",IF(T_5&lt;=AP$182,"",100*h_5*MAX((EXP('Class 8'!AP110*h_5)-1)/h_5 -$D$179,0)))</f>
        <v/>
      </c>
    </row>
    <row r="273" spans="1:42" x14ac:dyDescent="0.2">
      <c r="A273" s="36">
        <f t="shared" si="104"/>
        <v>23</v>
      </c>
      <c r="B273" s="3" t="str">
        <f>IF($A273&gt;B$249,"",IF(T_5&lt;=B$182,"",100*h_5*MAX((EXP('Class 8'!B111*h_5)-1)/h_5 -$D$179,0)))</f>
        <v/>
      </c>
      <c r="C273" s="3" t="str">
        <f>IF($A273&gt;C$249,"",IF(T_5&lt;=C$182,"",100*h_5*MAX((EXP('Class 8'!C111*h_5)-1)/h_5 -$D$179,0)))</f>
        <v/>
      </c>
      <c r="D273" s="3" t="str">
        <f>IF($A273&gt;D$249,"",IF(T_5&lt;=D$182,"",100*h_5*MAX((EXP('Class 8'!D111*h_5)-1)/h_5 -$D$179,0)))</f>
        <v/>
      </c>
      <c r="E273" s="3" t="str">
        <f>IF($A273&gt;E$249,"",IF(T_5&lt;=E$182,"",100*h_5*MAX((EXP('Class 8'!E111*h_5)-1)/h_5 -$D$179,0)))</f>
        <v/>
      </c>
      <c r="F273" s="3" t="str">
        <f>IF($A273&gt;F$249,"",IF(T_5&lt;=F$182,"",100*h_5*MAX((EXP('Class 8'!F111*h_5)-1)/h_5 -$D$179,0)))</f>
        <v/>
      </c>
      <c r="G273" s="3" t="str">
        <f>IF($A273&gt;G$249,"",IF(T_5&lt;=G$182,"",100*h_5*MAX((EXP('Class 8'!G111*h_5)-1)/h_5 -$D$179,0)))</f>
        <v/>
      </c>
      <c r="H273" s="3" t="str">
        <f>IF($A273&gt;H$249,"",IF(T_5&lt;=H$182,"",100*h_5*MAX((EXP('Class 8'!H111*h_5)-1)/h_5 -$D$179,0)))</f>
        <v/>
      </c>
      <c r="I273" s="3" t="str">
        <f>IF($A273&gt;I$249,"",IF(T_5&lt;=I$182,"",100*h_5*MAX((EXP('Class 8'!I111*h_5)-1)/h_5 -$D$179,0)))</f>
        <v/>
      </c>
      <c r="J273" s="3" t="str">
        <f>IF($A273&gt;J$249,"",IF(T_5&lt;=J$182,"",100*h_5*MAX((EXP('Class 8'!J111*h_5)-1)/h_5 -$D$179,0)))</f>
        <v/>
      </c>
      <c r="K273" s="3" t="str">
        <f>IF($A273&gt;K$249,"",IF(T_5&lt;=K$182,"",100*h_5*MAX((EXP('Class 8'!K111*h_5)-1)/h_5 -$D$179,0)))</f>
        <v/>
      </c>
      <c r="L273" s="3" t="str">
        <f>IF($A273&gt;L$249,"",IF(T_5&lt;=L$182,"",100*h_5*MAX((EXP('Class 8'!L111*h_5)-1)/h_5 -$D$179,0)))</f>
        <v/>
      </c>
      <c r="M273" s="3" t="str">
        <f>IF($A273&gt;M$249,"",IF(T_5&lt;=M$182,"",100*h_5*MAX((EXP('Class 8'!M111*h_5)-1)/h_5 -$D$179,0)))</f>
        <v/>
      </c>
      <c r="N273" s="3" t="str">
        <f>IF($A273&gt;N$249,"",IF(T_5&lt;=N$182,"",100*h_5*MAX((EXP('Class 8'!N111*h_5)-1)/h_5 -$D$179,0)))</f>
        <v/>
      </c>
      <c r="O273" s="3" t="str">
        <f>IF($A273&gt;O$249,"",IF(T_5&lt;=O$182,"",100*h_5*MAX((EXP('Class 8'!O111*h_5)-1)/h_5 -$D$179,0)))</f>
        <v/>
      </c>
      <c r="P273" s="3" t="str">
        <f>IF($A273&gt;P$249,"",IF(T_5&lt;=P$182,"",100*h_5*MAX((EXP('Class 8'!P111*h_5)-1)/h_5 -$D$179,0)))</f>
        <v/>
      </c>
      <c r="Q273" s="3" t="str">
        <f>IF($A273&gt;Q$249,"",IF(T_5&lt;=Q$182,"",100*h_5*MAX((EXP('Class 8'!Q111*h_5)-1)/h_5 -$D$179,0)))</f>
        <v/>
      </c>
      <c r="R273" s="3" t="str">
        <f>IF($A273&gt;R$249,"",IF(T_5&lt;=R$182,"",100*h_5*MAX((EXP('Class 8'!R111*h_5)-1)/h_5 -$D$179,0)))</f>
        <v/>
      </c>
      <c r="S273" s="3" t="str">
        <f>IF($A273&gt;S$249,"",IF(T_5&lt;=S$182,"",100*h_5*MAX((EXP('Class 8'!S111*h_5)-1)/h_5 -$D$179,0)))</f>
        <v/>
      </c>
      <c r="T273" s="3" t="str">
        <f>IF($A273&gt;T$249,"",IF(T_5&lt;=T$182,"",100*h_5*MAX((EXP('Class 8'!T111*h_5)-1)/h_5 -$D$179,0)))</f>
        <v/>
      </c>
      <c r="U273" s="3" t="str">
        <f>IF($A273&gt;U$249,"",IF(T_5&lt;=U$182,"",100*h_5*MAX((EXP('Class 8'!U111*h_5)-1)/h_5 -$D$179,0)))</f>
        <v/>
      </c>
      <c r="V273" s="3" t="str">
        <f>IF($A273&gt;V$249,"",IF(T_5&lt;=V$182,"",100*h_5*MAX((EXP('Class 8'!V111*h_5)-1)/h_5 -$D$179,0)))</f>
        <v/>
      </c>
      <c r="W273" s="3" t="str">
        <f>IF($A273&gt;W$249,"",IF(T_5&lt;=W$182,"",100*h_5*MAX((EXP('Class 8'!W111*h_5)-1)/h_5 -$D$179,0)))</f>
        <v/>
      </c>
      <c r="X273" s="3" t="str">
        <f>IF($A273&gt;X$249,"",IF(T_5&lt;=X$182,"",100*h_5*MAX((EXP('Class 8'!X111*h_5)-1)/h_5 -$D$179,0)))</f>
        <v/>
      </c>
      <c r="Y273" s="3">
        <f>IF($A273&gt;Y$249,"",IF(T_5&lt;=Y$182,"",100*h_5*MAX((EXP('Class 8'!Y111*h_5)-1)/h_5 -$D$179,0)))</f>
        <v>0</v>
      </c>
      <c r="Z273" s="3">
        <f>IF($A273&gt;Z$249,"",IF(T_5&lt;=Z$182,"",100*h_5*MAX((EXP('Class 8'!Z111*h_5)-1)/h_5 -$D$179,0)))</f>
        <v>0</v>
      </c>
      <c r="AA273" s="3">
        <f>IF($A273&gt;AA$249,"",IF(T_5&lt;=AA$182,"",100*h_5*MAX((EXP('Class 8'!AA111*h_5)-1)/h_5 -$D$179,0)))</f>
        <v>0</v>
      </c>
      <c r="AB273" s="3">
        <f>IF($A273&gt;AB$249,"",IF(T_5&lt;=AB$182,"",100*h_5*MAX((EXP('Class 8'!AB111*h_5)-1)/h_5 -$D$179,0)))</f>
        <v>0</v>
      </c>
      <c r="AC273" s="3">
        <f>IF($A273&gt;AC$249,"",IF(T_5&lt;=AC$182,"",100*h_5*MAX((EXP('Class 8'!AC111*h_5)-1)/h_5 -$D$179,0)))</f>
        <v>0</v>
      </c>
      <c r="AD273" s="3">
        <f>IF($A273&gt;AD$249,"",IF(T_5&lt;=AD$182,"",100*h_5*MAX((EXP('Class 8'!AD111*h_5)-1)/h_5 -$D$179,0)))</f>
        <v>0</v>
      </c>
      <c r="AE273" s="3">
        <f>IF($A273&gt;AE$249,"",IF(T_5&lt;=AE$182,"",100*h_5*MAX((EXP('Class 8'!AE111*h_5)-1)/h_5 -$D$179,0)))</f>
        <v>0</v>
      </c>
      <c r="AF273" s="3">
        <f>IF($A273&gt;AF$249,"",IF(T_5&lt;=AF$182,"",100*h_5*MAX((EXP('Class 8'!AF111*h_5)-1)/h_5 -$D$179,0)))</f>
        <v>0</v>
      </c>
      <c r="AG273" s="3">
        <f>IF($A273&gt;AG$249,"",IF(T_5&lt;=AG$182,"",100*h_5*MAX((EXP('Class 8'!AG111*h_5)-1)/h_5 -$D$179,0)))</f>
        <v>0</v>
      </c>
      <c r="AH273" s="3">
        <f>IF($A273&gt;AH$249,"",IF(T_5&lt;=AH$182,"",100*h_5*MAX((EXP('Class 8'!AH111*h_5)-1)/h_5 -$D$179,0)))</f>
        <v>0</v>
      </c>
      <c r="AI273" s="3">
        <f>IF($A273&gt;AI$249,"",IF(T_5&lt;=AI$182,"",100*h_5*MAX((EXP('Class 8'!AI111*h_5)-1)/h_5 -$D$179,0)))</f>
        <v>0</v>
      </c>
      <c r="AJ273" s="3">
        <f>IF($A273&gt;AJ$249,"",IF(T_5&lt;=AJ$182,"",100*h_5*MAX((EXP('Class 8'!AJ111*h_5)-1)/h_5 -$D$179,0)))</f>
        <v>0</v>
      </c>
      <c r="AK273" s="3">
        <f>IF($A273&gt;AK$249,"",IF(T_5&lt;=AK$182,"",100*h_5*MAX((EXP('Class 8'!AK111*h_5)-1)/h_5 -$D$179,0)))</f>
        <v>0</v>
      </c>
      <c r="AL273" s="3">
        <f>IF($A273&gt;AL$249,"",IF(T_5&lt;=AL$182,"",100*h_5*MAX((EXP('Class 8'!AL111*h_5)-1)/h_5 -$D$179,0)))</f>
        <v>0</v>
      </c>
      <c r="AM273" s="3">
        <f>IF($A273&gt;AM$249,"",IF(T_5&lt;=AM$182,"",100*h_5*MAX((EXP('Class 8'!AM111*h_5)-1)/h_5 -$D$179,0)))</f>
        <v>0</v>
      </c>
      <c r="AN273" s="3">
        <f>IF($A273&gt;AN$249,"",IF(T_5&lt;=AN$182,"",100*h_5*MAX((EXP('Class 8'!AN111*h_5)-1)/h_5 -$D$179,0)))</f>
        <v>0</v>
      </c>
      <c r="AO273" s="3">
        <f>IF($A273&gt;AO$249,"",IF(T_5&lt;=AO$182,"",100*h_5*MAX((EXP('Class 8'!AO111*h_5)-1)/h_5 -$D$179,0)))</f>
        <v>0</v>
      </c>
      <c r="AP273" s="3" t="str">
        <f>IF($A273&gt;AP$249,"",IF(T_5&lt;=AP$182,"",100*h_5*MAX((EXP('Class 8'!AP111*h_5)-1)/h_5 -$D$179,0)))</f>
        <v/>
      </c>
    </row>
    <row r="274" spans="1:42" x14ac:dyDescent="0.2">
      <c r="A274" s="36">
        <f t="shared" si="104"/>
        <v>24</v>
      </c>
      <c r="B274" s="3" t="str">
        <f>IF($A274&gt;B$249,"",IF(T_5&lt;=B$182,"",100*h_5*MAX((EXP('Class 8'!B112*h_5)-1)/h_5 -$D$179,0)))</f>
        <v/>
      </c>
      <c r="C274" s="3" t="str">
        <f>IF($A274&gt;C$249,"",IF(T_5&lt;=C$182,"",100*h_5*MAX((EXP('Class 8'!C112*h_5)-1)/h_5 -$D$179,0)))</f>
        <v/>
      </c>
      <c r="D274" s="3" t="str">
        <f>IF($A274&gt;D$249,"",IF(T_5&lt;=D$182,"",100*h_5*MAX((EXP('Class 8'!D112*h_5)-1)/h_5 -$D$179,0)))</f>
        <v/>
      </c>
      <c r="E274" s="3" t="str">
        <f>IF($A274&gt;E$249,"",IF(T_5&lt;=E$182,"",100*h_5*MAX((EXP('Class 8'!E112*h_5)-1)/h_5 -$D$179,0)))</f>
        <v/>
      </c>
      <c r="F274" s="3" t="str">
        <f>IF($A274&gt;F$249,"",IF(T_5&lt;=F$182,"",100*h_5*MAX((EXP('Class 8'!F112*h_5)-1)/h_5 -$D$179,0)))</f>
        <v/>
      </c>
      <c r="G274" s="3" t="str">
        <f>IF($A274&gt;G$249,"",IF(T_5&lt;=G$182,"",100*h_5*MAX((EXP('Class 8'!G112*h_5)-1)/h_5 -$D$179,0)))</f>
        <v/>
      </c>
      <c r="H274" s="3" t="str">
        <f>IF($A274&gt;H$249,"",IF(T_5&lt;=H$182,"",100*h_5*MAX((EXP('Class 8'!H112*h_5)-1)/h_5 -$D$179,0)))</f>
        <v/>
      </c>
      <c r="I274" s="3" t="str">
        <f>IF($A274&gt;I$249,"",IF(T_5&lt;=I$182,"",100*h_5*MAX((EXP('Class 8'!I112*h_5)-1)/h_5 -$D$179,0)))</f>
        <v/>
      </c>
      <c r="J274" s="3" t="str">
        <f>IF($A274&gt;J$249,"",IF(T_5&lt;=J$182,"",100*h_5*MAX((EXP('Class 8'!J112*h_5)-1)/h_5 -$D$179,0)))</f>
        <v/>
      </c>
      <c r="K274" s="3" t="str">
        <f>IF($A274&gt;K$249,"",IF(T_5&lt;=K$182,"",100*h_5*MAX((EXP('Class 8'!K112*h_5)-1)/h_5 -$D$179,0)))</f>
        <v/>
      </c>
      <c r="L274" s="3" t="str">
        <f>IF($A274&gt;L$249,"",IF(T_5&lt;=L$182,"",100*h_5*MAX((EXP('Class 8'!L112*h_5)-1)/h_5 -$D$179,0)))</f>
        <v/>
      </c>
      <c r="M274" s="3" t="str">
        <f>IF($A274&gt;M$249,"",IF(T_5&lt;=M$182,"",100*h_5*MAX((EXP('Class 8'!M112*h_5)-1)/h_5 -$D$179,0)))</f>
        <v/>
      </c>
      <c r="N274" s="3" t="str">
        <f>IF($A274&gt;N$249,"",IF(T_5&lt;=N$182,"",100*h_5*MAX((EXP('Class 8'!N112*h_5)-1)/h_5 -$D$179,0)))</f>
        <v/>
      </c>
      <c r="O274" s="3" t="str">
        <f>IF($A274&gt;O$249,"",IF(T_5&lt;=O$182,"",100*h_5*MAX((EXP('Class 8'!O112*h_5)-1)/h_5 -$D$179,0)))</f>
        <v/>
      </c>
      <c r="P274" s="3" t="str">
        <f>IF($A274&gt;P$249,"",IF(T_5&lt;=P$182,"",100*h_5*MAX((EXP('Class 8'!P112*h_5)-1)/h_5 -$D$179,0)))</f>
        <v/>
      </c>
      <c r="Q274" s="3" t="str">
        <f>IF($A274&gt;Q$249,"",IF(T_5&lt;=Q$182,"",100*h_5*MAX((EXP('Class 8'!Q112*h_5)-1)/h_5 -$D$179,0)))</f>
        <v/>
      </c>
      <c r="R274" s="3" t="str">
        <f>IF($A274&gt;R$249,"",IF(T_5&lt;=R$182,"",100*h_5*MAX((EXP('Class 8'!R112*h_5)-1)/h_5 -$D$179,0)))</f>
        <v/>
      </c>
      <c r="S274" s="3" t="str">
        <f>IF($A274&gt;S$249,"",IF(T_5&lt;=S$182,"",100*h_5*MAX((EXP('Class 8'!S112*h_5)-1)/h_5 -$D$179,0)))</f>
        <v/>
      </c>
      <c r="T274" s="3" t="str">
        <f>IF($A274&gt;T$249,"",IF(T_5&lt;=T$182,"",100*h_5*MAX((EXP('Class 8'!T112*h_5)-1)/h_5 -$D$179,0)))</f>
        <v/>
      </c>
      <c r="U274" s="3" t="str">
        <f>IF($A274&gt;U$249,"",IF(T_5&lt;=U$182,"",100*h_5*MAX((EXP('Class 8'!U112*h_5)-1)/h_5 -$D$179,0)))</f>
        <v/>
      </c>
      <c r="V274" s="3" t="str">
        <f>IF($A274&gt;V$249,"",IF(T_5&lt;=V$182,"",100*h_5*MAX((EXP('Class 8'!V112*h_5)-1)/h_5 -$D$179,0)))</f>
        <v/>
      </c>
      <c r="W274" s="3" t="str">
        <f>IF($A274&gt;W$249,"",IF(T_5&lt;=W$182,"",100*h_5*MAX((EXP('Class 8'!W112*h_5)-1)/h_5 -$D$179,0)))</f>
        <v/>
      </c>
      <c r="X274" s="3" t="str">
        <f>IF($A274&gt;X$249,"",IF(T_5&lt;=X$182,"",100*h_5*MAX((EXP('Class 8'!X112*h_5)-1)/h_5 -$D$179,0)))</f>
        <v/>
      </c>
      <c r="Y274" s="3" t="str">
        <f>IF($A274&gt;Y$249,"",IF(T_5&lt;=Y$182,"",100*h_5*MAX((EXP('Class 8'!Y112*h_5)-1)/h_5 -$D$179,0)))</f>
        <v/>
      </c>
      <c r="Z274" s="3">
        <f>IF($A274&gt;Z$249,"",IF(T_5&lt;=Z$182,"",100*h_5*MAX((EXP('Class 8'!Z112*h_5)-1)/h_5 -$D$179,0)))</f>
        <v>0</v>
      </c>
      <c r="AA274" s="3">
        <f>IF($A274&gt;AA$249,"",IF(T_5&lt;=AA$182,"",100*h_5*MAX((EXP('Class 8'!AA112*h_5)-1)/h_5 -$D$179,0)))</f>
        <v>0</v>
      </c>
      <c r="AB274" s="3">
        <f>IF($A274&gt;AB$249,"",IF(T_5&lt;=AB$182,"",100*h_5*MAX((EXP('Class 8'!AB112*h_5)-1)/h_5 -$D$179,0)))</f>
        <v>0</v>
      </c>
      <c r="AC274" s="3">
        <f>IF($A274&gt;AC$249,"",IF(T_5&lt;=AC$182,"",100*h_5*MAX((EXP('Class 8'!AC112*h_5)-1)/h_5 -$D$179,0)))</f>
        <v>0</v>
      </c>
      <c r="AD274" s="3">
        <f>IF($A274&gt;AD$249,"",IF(T_5&lt;=AD$182,"",100*h_5*MAX((EXP('Class 8'!AD112*h_5)-1)/h_5 -$D$179,0)))</f>
        <v>0</v>
      </c>
      <c r="AE274" s="3">
        <f>IF($A274&gt;AE$249,"",IF(T_5&lt;=AE$182,"",100*h_5*MAX((EXP('Class 8'!AE112*h_5)-1)/h_5 -$D$179,0)))</f>
        <v>0</v>
      </c>
      <c r="AF274" s="3">
        <f>IF($A274&gt;AF$249,"",IF(T_5&lt;=AF$182,"",100*h_5*MAX((EXP('Class 8'!AF112*h_5)-1)/h_5 -$D$179,0)))</f>
        <v>0</v>
      </c>
      <c r="AG274" s="3">
        <f>IF($A274&gt;AG$249,"",IF(T_5&lt;=AG$182,"",100*h_5*MAX((EXP('Class 8'!AG112*h_5)-1)/h_5 -$D$179,0)))</f>
        <v>0</v>
      </c>
      <c r="AH274" s="3">
        <f>IF($A274&gt;AH$249,"",IF(T_5&lt;=AH$182,"",100*h_5*MAX((EXP('Class 8'!AH112*h_5)-1)/h_5 -$D$179,0)))</f>
        <v>0</v>
      </c>
      <c r="AI274" s="3">
        <f>IF($A274&gt;AI$249,"",IF(T_5&lt;=AI$182,"",100*h_5*MAX((EXP('Class 8'!AI112*h_5)-1)/h_5 -$D$179,0)))</f>
        <v>0</v>
      </c>
      <c r="AJ274" s="3">
        <f>IF($A274&gt;AJ$249,"",IF(T_5&lt;=AJ$182,"",100*h_5*MAX((EXP('Class 8'!AJ112*h_5)-1)/h_5 -$D$179,0)))</f>
        <v>0</v>
      </c>
      <c r="AK274" s="3">
        <f>IF($A274&gt;AK$249,"",IF(T_5&lt;=AK$182,"",100*h_5*MAX((EXP('Class 8'!AK112*h_5)-1)/h_5 -$D$179,0)))</f>
        <v>0</v>
      </c>
      <c r="AL274" s="3">
        <f>IF($A274&gt;AL$249,"",IF(T_5&lt;=AL$182,"",100*h_5*MAX((EXP('Class 8'!AL112*h_5)-1)/h_5 -$D$179,0)))</f>
        <v>0</v>
      </c>
      <c r="AM274" s="3">
        <f>IF($A274&gt;AM$249,"",IF(T_5&lt;=AM$182,"",100*h_5*MAX((EXP('Class 8'!AM112*h_5)-1)/h_5 -$D$179,0)))</f>
        <v>0</v>
      </c>
      <c r="AN274" s="3">
        <f>IF($A274&gt;AN$249,"",IF(T_5&lt;=AN$182,"",100*h_5*MAX((EXP('Class 8'!AN112*h_5)-1)/h_5 -$D$179,0)))</f>
        <v>0</v>
      </c>
      <c r="AO274" s="3">
        <f>IF($A274&gt;AO$249,"",IF(T_5&lt;=AO$182,"",100*h_5*MAX((EXP('Class 8'!AO112*h_5)-1)/h_5 -$D$179,0)))</f>
        <v>0</v>
      </c>
      <c r="AP274" s="3" t="str">
        <f>IF($A274&gt;AP$249,"",IF(T_5&lt;=AP$182,"",100*h_5*MAX((EXP('Class 8'!AP112*h_5)-1)/h_5 -$D$179,0)))</f>
        <v/>
      </c>
    </row>
    <row r="275" spans="1:42" x14ac:dyDescent="0.2">
      <c r="A275" s="36">
        <f t="shared" si="104"/>
        <v>25</v>
      </c>
      <c r="B275" s="3" t="str">
        <f>IF($A275&gt;B$249,"",IF(T_5&lt;=B$182,"",100*h_5*MAX((EXP('Class 8'!B113*h_5)-1)/h_5 -$D$179,0)))</f>
        <v/>
      </c>
      <c r="C275" s="3" t="str">
        <f>IF($A275&gt;C$249,"",IF(T_5&lt;=C$182,"",100*h_5*MAX((EXP('Class 8'!C113*h_5)-1)/h_5 -$D$179,0)))</f>
        <v/>
      </c>
      <c r="D275" s="3" t="str">
        <f>IF($A275&gt;D$249,"",IF(T_5&lt;=D$182,"",100*h_5*MAX((EXP('Class 8'!D113*h_5)-1)/h_5 -$D$179,0)))</f>
        <v/>
      </c>
      <c r="E275" s="3" t="str">
        <f>IF($A275&gt;E$249,"",IF(T_5&lt;=E$182,"",100*h_5*MAX((EXP('Class 8'!E113*h_5)-1)/h_5 -$D$179,0)))</f>
        <v/>
      </c>
      <c r="F275" s="3" t="str">
        <f>IF($A275&gt;F$249,"",IF(T_5&lt;=F$182,"",100*h_5*MAX((EXP('Class 8'!F113*h_5)-1)/h_5 -$D$179,0)))</f>
        <v/>
      </c>
      <c r="G275" s="3" t="str">
        <f>IF($A275&gt;G$249,"",IF(T_5&lt;=G$182,"",100*h_5*MAX((EXP('Class 8'!G113*h_5)-1)/h_5 -$D$179,0)))</f>
        <v/>
      </c>
      <c r="H275" s="3" t="str">
        <f>IF($A275&gt;H$249,"",IF(T_5&lt;=H$182,"",100*h_5*MAX((EXP('Class 8'!H113*h_5)-1)/h_5 -$D$179,0)))</f>
        <v/>
      </c>
      <c r="I275" s="3" t="str">
        <f>IF($A275&gt;I$249,"",IF(T_5&lt;=I$182,"",100*h_5*MAX((EXP('Class 8'!I113*h_5)-1)/h_5 -$D$179,0)))</f>
        <v/>
      </c>
      <c r="J275" s="3" t="str">
        <f>IF($A275&gt;J$249,"",IF(T_5&lt;=J$182,"",100*h_5*MAX((EXP('Class 8'!J113*h_5)-1)/h_5 -$D$179,0)))</f>
        <v/>
      </c>
      <c r="K275" s="3" t="str">
        <f>IF($A275&gt;K$249,"",IF(T_5&lt;=K$182,"",100*h_5*MAX((EXP('Class 8'!K113*h_5)-1)/h_5 -$D$179,0)))</f>
        <v/>
      </c>
      <c r="L275" s="3" t="str">
        <f>IF($A275&gt;L$249,"",IF(T_5&lt;=L$182,"",100*h_5*MAX((EXP('Class 8'!L113*h_5)-1)/h_5 -$D$179,0)))</f>
        <v/>
      </c>
      <c r="M275" s="3" t="str">
        <f>IF($A275&gt;M$249,"",IF(T_5&lt;=M$182,"",100*h_5*MAX((EXP('Class 8'!M113*h_5)-1)/h_5 -$D$179,0)))</f>
        <v/>
      </c>
      <c r="N275" s="3" t="str">
        <f>IF($A275&gt;N$249,"",IF(T_5&lt;=N$182,"",100*h_5*MAX((EXP('Class 8'!N113*h_5)-1)/h_5 -$D$179,0)))</f>
        <v/>
      </c>
      <c r="O275" s="3" t="str">
        <f>IF($A275&gt;O$249,"",IF(T_5&lt;=O$182,"",100*h_5*MAX((EXP('Class 8'!O113*h_5)-1)/h_5 -$D$179,0)))</f>
        <v/>
      </c>
      <c r="P275" s="3" t="str">
        <f>IF($A275&gt;P$249,"",IF(T_5&lt;=P$182,"",100*h_5*MAX((EXP('Class 8'!P113*h_5)-1)/h_5 -$D$179,0)))</f>
        <v/>
      </c>
      <c r="Q275" s="3" t="str">
        <f>IF($A275&gt;Q$249,"",IF(T_5&lt;=Q$182,"",100*h_5*MAX((EXP('Class 8'!Q113*h_5)-1)/h_5 -$D$179,0)))</f>
        <v/>
      </c>
      <c r="R275" s="3" t="str">
        <f>IF($A275&gt;R$249,"",IF(T_5&lt;=R$182,"",100*h_5*MAX((EXP('Class 8'!R113*h_5)-1)/h_5 -$D$179,0)))</f>
        <v/>
      </c>
      <c r="S275" s="3" t="str">
        <f>IF($A275&gt;S$249,"",IF(T_5&lt;=S$182,"",100*h_5*MAX((EXP('Class 8'!S113*h_5)-1)/h_5 -$D$179,0)))</f>
        <v/>
      </c>
      <c r="T275" s="3" t="str">
        <f>IF($A275&gt;T$249,"",IF(T_5&lt;=T$182,"",100*h_5*MAX((EXP('Class 8'!T113*h_5)-1)/h_5 -$D$179,0)))</f>
        <v/>
      </c>
      <c r="U275" s="3" t="str">
        <f>IF($A275&gt;U$249,"",IF(T_5&lt;=U$182,"",100*h_5*MAX((EXP('Class 8'!U113*h_5)-1)/h_5 -$D$179,0)))</f>
        <v/>
      </c>
      <c r="V275" s="3" t="str">
        <f>IF($A275&gt;V$249,"",IF(T_5&lt;=V$182,"",100*h_5*MAX((EXP('Class 8'!V113*h_5)-1)/h_5 -$D$179,0)))</f>
        <v/>
      </c>
      <c r="W275" s="3" t="str">
        <f>IF($A275&gt;W$249,"",IF(T_5&lt;=W$182,"",100*h_5*MAX((EXP('Class 8'!W113*h_5)-1)/h_5 -$D$179,0)))</f>
        <v/>
      </c>
      <c r="X275" s="3" t="str">
        <f>IF($A275&gt;X$249,"",IF(T_5&lt;=X$182,"",100*h_5*MAX((EXP('Class 8'!X113*h_5)-1)/h_5 -$D$179,0)))</f>
        <v/>
      </c>
      <c r="Y275" s="3" t="str">
        <f>IF($A275&gt;Y$249,"",IF(T_5&lt;=Y$182,"",100*h_5*MAX((EXP('Class 8'!Y113*h_5)-1)/h_5 -$D$179,0)))</f>
        <v/>
      </c>
      <c r="Z275" s="3" t="str">
        <f>IF($A275&gt;Z$249,"",IF(T_5&lt;=Z$182,"",100*h_5*MAX((EXP('Class 8'!Z113*h_5)-1)/h_5 -$D$179,0)))</f>
        <v/>
      </c>
      <c r="AA275" s="3">
        <f>IF($A275&gt;AA$249,"",IF(T_5&lt;=AA$182,"",100*h_5*MAX((EXP('Class 8'!AA113*h_5)-1)/h_5 -$D$179,0)))</f>
        <v>0</v>
      </c>
      <c r="AB275" s="3">
        <f>IF($A275&gt;AB$249,"",IF(T_5&lt;=AB$182,"",100*h_5*MAX((EXP('Class 8'!AB113*h_5)-1)/h_5 -$D$179,0)))</f>
        <v>0</v>
      </c>
      <c r="AC275" s="3">
        <f>IF($A275&gt;AC$249,"",IF(T_5&lt;=AC$182,"",100*h_5*MAX((EXP('Class 8'!AC113*h_5)-1)/h_5 -$D$179,0)))</f>
        <v>0</v>
      </c>
      <c r="AD275" s="3">
        <f>IF($A275&gt;AD$249,"",IF(T_5&lt;=AD$182,"",100*h_5*MAX((EXP('Class 8'!AD113*h_5)-1)/h_5 -$D$179,0)))</f>
        <v>0</v>
      </c>
      <c r="AE275" s="3">
        <f>IF($A275&gt;AE$249,"",IF(T_5&lt;=AE$182,"",100*h_5*MAX((EXP('Class 8'!AE113*h_5)-1)/h_5 -$D$179,0)))</f>
        <v>0</v>
      </c>
      <c r="AF275" s="3">
        <f>IF($A275&gt;AF$249,"",IF(T_5&lt;=AF$182,"",100*h_5*MAX((EXP('Class 8'!AF113*h_5)-1)/h_5 -$D$179,0)))</f>
        <v>0</v>
      </c>
      <c r="AG275" s="3">
        <f>IF($A275&gt;AG$249,"",IF(T_5&lt;=AG$182,"",100*h_5*MAX((EXP('Class 8'!AG113*h_5)-1)/h_5 -$D$179,0)))</f>
        <v>0</v>
      </c>
      <c r="AH275" s="3">
        <f>IF($A275&gt;AH$249,"",IF(T_5&lt;=AH$182,"",100*h_5*MAX((EXP('Class 8'!AH113*h_5)-1)/h_5 -$D$179,0)))</f>
        <v>0</v>
      </c>
      <c r="AI275" s="3">
        <f>IF($A275&gt;AI$249,"",IF(T_5&lt;=AI$182,"",100*h_5*MAX((EXP('Class 8'!AI113*h_5)-1)/h_5 -$D$179,0)))</f>
        <v>0</v>
      </c>
      <c r="AJ275" s="3">
        <f>IF($A275&gt;AJ$249,"",IF(T_5&lt;=AJ$182,"",100*h_5*MAX((EXP('Class 8'!AJ113*h_5)-1)/h_5 -$D$179,0)))</f>
        <v>0</v>
      </c>
      <c r="AK275" s="3">
        <f>IF($A275&gt;AK$249,"",IF(T_5&lt;=AK$182,"",100*h_5*MAX((EXP('Class 8'!AK113*h_5)-1)/h_5 -$D$179,0)))</f>
        <v>0</v>
      </c>
      <c r="AL275" s="3">
        <f>IF($A275&gt;AL$249,"",IF(T_5&lt;=AL$182,"",100*h_5*MAX((EXP('Class 8'!AL113*h_5)-1)/h_5 -$D$179,0)))</f>
        <v>0</v>
      </c>
      <c r="AM275" s="3">
        <f>IF($A275&gt;AM$249,"",IF(T_5&lt;=AM$182,"",100*h_5*MAX((EXP('Class 8'!AM113*h_5)-1)/h_5 -$D$179,0)))</f>
        <v>0</v>
      </c>
      <c r="AN275" s="3">
        <f>IF($A275&gt;AN$249,"",IF(T_5&lt;=AN$182,"",100*h_5*MAX((EXP('Class 8'!AN113*h_5)-1)/h_5 -$D$179,0)))</f>
        <v>0</v>
      </c>
      <c r="AO275" s="3">
        <f>IF($A275&gt;AO$249,"",IF(T_5&lt;=AO$182,"",100*h_5*MAX((EXP('Class 8'!AO113*h_5)-1)/h_5 -$D$179,0)))</f>
        <v>0</v>
      </c>
      <c r="AP275" s="3" t="str">
        <f>IF($A275&gt;AP$249,"",IF(T_5&lt;=AP$182,"",100*h_5*MAX((EXP('Class 8'!AP113*h_5)-1)/h_5 -$D$179,0)))</f>
        <v/>
      </c>
    </row>
    <row r="276" spans="1:42" x14ac:dyDescent="0.2">
      <c r="A276" s="36">
        <f t="shared" si="104"/>
        <v>26</v>
      </c>
      <c r="B276" s="3" t="str">
        <f>IF($A276&gt;B$249,"",IF(T_5&lt;=B$182,"",100*h_5*MAX((EXP('Class 8'!B114*h_5)-1)/h_5 -$D$179,0)))</f>
        <v/>
      </c>
      <c r="C276" s="3" t="str">
        <f>IF($A276&gt;C$249,"",IF(T_5&lt;=C$182,"",100*h_5*MAX((EXP('Class 8'!C114*h_5)-1)/h_5 -$D$179,0)))</f>
        <v/>
      </c>
      <c r="D276" s="3" t="str">
        <f>IF($A276&gt;D$249,"",IF(T_5&lt;=D$182,"",100*h_5*MAX((EXP('Class 8'!D114*h_5)-1)/h_5 -$D$179,0)))</f>
        <v/>
      </c>
      <c r="E276" s="3" t="str">
        <f>IF($A276&gt;E$249,"",IF(T_5&lt;=E$182,"",100*h_5*MAX((EXP('Class 8'!E114*h_5)-1)/h_5 -$D$179,0)))</f>
        <v/>
      </c>
      <c r="F276" s="3" t="str">
        <f>IF($A276&gt;F$249,"",IF(T_5&lt;=F$182,"",100*h_5*MAX((EXP('Class 8'!F114*h_5)-1)/h_5 -$D$179,0)))</f>
        <v/>
      </c>
      <c r="G276" s="3" t="str">
        <f>IF($A276&gt;G$249,"",IF(T_5&lt;=G$182,"",100*h_5*MAX((EXP('Class 8'!G114*h_5)-1)/h_5 -$D$179,0)))</f>
        <v/>
      </c>
      <c r="H276" s="3" t="str">
        <f>IF($A276&gt;H$249,"",IF(T_5&lt;=H$182,"",100*h_5*MAX((EXP('Class 8'!H114*h_5)-1)/h_5 -$D$179,0)))</f>
        <v/>
      </c>
      <c r="I276" s="3" t="str">
        <f>IF($A276&gt;I$249,"",IF(T_5&lt;=I$182,"",100*h_5*MAX((EXP('Class 8'!I114*h_5)-1)/h_5 -$D$179,0)))</f>
        <v/>
      </c>
      <c r="J276" s="3" t="str">
        <f>IF($A276&gt;J$249,"",IF(T_5&lt;=J$182,"",100*h_5*MAX((EXP('Class 8'!J114*h_5)-1)/h_5 -$D$179,0)))</f>
        <v/>
      </c>
      <c r="K276" s="3" t="str">
        <f>IF($A276&gt;K$249,"",IF(T_5&lt;=K$182,"",100*h_5*MAX((EXP('Class 8'!K114*h_5)-1)/h_5 -$D$179,0)))</f>
        <v/>
      </c>
      <c r="L276" s="3" t="str">
        <f>IF($A276&gt;L$249,"",IF(T_5&lt;=L$182,"",100*h_5*MAX((EXP('Class 8'!L114*h_5)-1)/h_5 -$D$179,0)))</f>
        <v/>
      </c>
      <c r="M276" s="3" t="str">
        <f>IF($A276&gt;M$249,"",IF(T_5&lt;=M$182,"",100*h_5*MAX((EXP('Class 8'!M114*h_5)-1)/h_5 -$D$179,0)))</f>
        <v/>
      </c>
      <c r="N276" s="3" t="str">
        <f>IF($A276&gt;N$249,"",IF(T_5&lt;=N$182,"",100*h_5*MAX((EXP('Class 8'!N114*h_5)-1)/h_5 -$D$179,0)))</f>
        <v/>
      </c>
      <c r="O276" s="3" t="str">
        <f>IF($A276&gt;O$249,"",IF(T_5&lt;=O$182,"",100*h_5*MAX((EXP('Class 8'!O114*h_5)-1)/h_5 -$D$179,0)))</f>
        <v/>
      </c>
      <c r="P276" s="3" t="str">
        <f>IF($A276&gt;P$249,"",IF(T_5&lt;=P$182,"",100*h_5*MAX((EXP('Class 8'!P114*h_5)-1)/h_5 -$D$179,0)))</f>
        <v/>
      </c>
      <c r="Q276" s="3" t="str">
        <f>IF($A276&gt;Q$249,"",IF(T_5&lt;=Q$182,"",100*h_5*MAX((EXP('Class 8'!Q114*h_5)-1)/h_5 -$D$179,0)))</f>
        <v/>
      </c>
      <c r="R276" s="3" t="str">
        <f>IF($A276&gt;R$249,"",IF(T_5&lt;=R$182,"",100*h_5*MAX((EXP('Class 8'!R114*h_5)-1)/h_5 -$D$179,0)))</f>
        <v/>
      </c>
      <c r="S276" s="3" t="str">
        <f>IF($A276&gt;S$249,"",IF(T_5&lt;=S$182,"",100*h_5*MAX((EXP('Class 8'!S114*h_5)-1)/h_5 -$D$179,0)))</f>
        <v/>
      </c>
      <c r="T276" s="3" t="str">
        <f>IF($A276&gt;T$249,"",IF(T_5&lt;=T$182,"",100*h_5*MAX((EXP('Class 8'!T114*h_5)-1)/h_5 -$D$179,0)))</f>
        <v/>
      </c>
      <c r="U276" s="3" t="str">
        <f>IF($A276&gt;U$249,"",IF(T_5&lt;=U$182,"",100*h_5*MAX((EXP('Class 8'!U114*h_5)-1)/h_5 -$D$179,0)))</f>
        <v/>
      </c>
      <c r="V276" s="3" t="str">
        <f>IF($A276&gt;V$249,"",IF(T_5&lt;=V$182,"",100*h_5*MAX((EXP('Class 8'!V114*h_5)-1)/h_5 -$D$179,0)))</f>
        <v/>
      </c>
      <c r="W276" s="3" t="str">
        <f>IF($A276&gt;W$249,"",IF(T_5&lt;=W$182,"",100*h_5*MAX((EXP('Class 8'!W114*h_5)-1)/h_5 -$D$179,0)))</f>
        <v/>
      </c>
      <c r="X276" s="3" t="str">
        <f>IF($A276&gt;X$249,"",IF(T_5&lt;=X$182,"",100*h_5*MAX((EXP('Class 8'!X114*h_5)-1)/h_5 -$D$179,0)))</f>
        <v/>
      </c>
      <c r="Y276" s="3" t="str">
        <f>IF($A276&gt;Y$249,"",IF(T_5&lt;=Y$182,"",100*h_5*MAX((EXP('Class 8'!Y114*h_5)-1)/h_5 -$D$179,0)))</f>
        <v/>
      </c>
      <c r="Z276" s="3" t="str">
        <f>IF($A276&gt;Z$249,"",IF(T_5&lt;=Z$182,"",100*h_5*MAX((EXP('Class 8'!Z114*h_5)-1)/h_5 -$D$179,0)))</f>
        <v/>
      </c>
      <c r="AA276" s="3" t="str">
        <f>IF($A276&gt;AA$249,"",IF(T_5&lt;=AA$182,"",100*h_5*MAX((EXP('Class 8'!AA114*h_5)-1)/h_5 -$D$179,0)))</f>
        <v/>
      </c>
      <c r="AB276" s="3">
        <f>IF($A276&gt;AB$249,"",IF(T_5&lt;=AB$182,"",100*h_5*MAX((EXP('Class 8'!AB114*h_5)-1)/h_5 -$D$179,0)))</f>
        <v>0</v>
      </c>
      <c r="AC276" s="3">
        <f>IF($A276&gt;AC$249,"",IF(T_5&lt;=AC$182,"",100*h_5*MAX((EXP('Class 8'!AC114*h_5)-1)/h_5 -$D$179,0)))</f>
        <v>0</v>
      </c>
      <c r="AD276" s="3">
        <f>IF($A276&gt;AD$249,"",IF(T_5&lt;=AD$182,"",100*h_5*MAX((EXP('Class 8'!AD114*h_5)-1)/h_5 -$D$179,0)))</f>
        <v>0</v>
      </c>
      <c r="AE276" s="3">
        <f>IF($A276&gt;AE$249,"",IF(T_5&lt;=AE$182,"",100*h_5*MAX((EXP('Class 8'!AE114*h_5)-1)/h_5 -$D$179,0)))</f>
        <v>0</v>
      </c>
      <c r="AF276" s="3">
        <f>IF($A276&gt;AF$249,"",IF(T_5&lt;=AF$182,"",100*h_5*MAX((EXP('Class 8'!AF114*h_5)-1)/h_5 -$D$179,0)))</f>
        <v>0</v>
      </c>
      <c r="AG276" s="3">
        <f>IF($A276&gt;AG$249,"",IF(T_5&lt;=AG$182,"",100*h_5*MAX((EXP('Class 8'!AG114*h_5)-1)/h_5 -$D$179,0)))</f>
        <v>0</v>
      </c>
      <c r="AH276" s="3">
        <f>IF($A276&gt;AH$249,"",IF(T_5&lt;=AH$182,"",100*h_5*MAX((EXP('Class 8'!AH114*h_5)-1)/h_5 -$D$179,0)))</f>
        <v>0</v>
      </c>
      <c r="AI276" s="3">
        <f>IF($A276&gt;AI$249,"",IF(T_5&lt;=AI$182,"",100*h_5*MAX((EXP('Class 8'!AI114*h_5)-1)/h_5 -$D$179,0)))</f>
        <v>0</v>
      </c>
      <c r="AJ276" s="3">
        <f>IF($A276&gt;AJ$249,"",IF(T_5&lt;=AJ$182,"",100*h_5*MAX((EXP('Class 8'!AJ114*h_5)-1)/h_5 -$D$179,0)))</f>
        <v>0</v>
      </c>
      <c r="AK276" s="3">
        <f>IF($A276&gt;AK$249,"",IF(T_5&lt;=AK$182,"",100*h_5*MAX((EXP('Class 8'!AK114*h_5)-1)/h_5 -$D$179,0)))</f>
        <v>0</v>
      </c>
      <c r="AL276" s="3">
        <f>IF($A276&gt;AL$249,"",IF(T_5&lt;=AL$182,"",100*h_5*MAX((EXP('Class 8'!AL114*h_5)-1)/h_5 -$D$179,0)))</f>
        <v>0</v>
      </c>
      <c r="AM276" s="3">
        <f>IF($A276&gt;AM$249,"",IF(T_5&lt;=AM$182,"",100*h_5*MAX((EXP('Class 8'!AM114*h_5)-1)/h_5 -$D$179,0)))</f>
        <v>0</v>
      </c>
      <c r="AN276" s="3">
        <f>IF($A276&gt;AN$249,"",IF(T_5&lt;=AN$182,"",100*h_5*MAX((EXP('Class 8'!AN114*h_5)-1)/h_5 -$D$179,0)))</f>
        <v>0</v>
      </c>
      <c r="AO276" s="3">
        <f>IF($A276&gt;AO$249,"",IF(T_5&lt;=AO$182,"",100*h_5*MAX((EXP('Class 8'!AO114*h_5)-1)/h_5 -$D$179,0)))</f>
        <v>0</v>
      </c>
      <c r="AP276" s="3" t="str">
        <f>IF($A276&gt;AP$249,"",IF(T_5&lt;=AP$182,"",100*h_5*MAX((EXP('Class 8'!AP114*h_5)-1)/h_5 -$D$179,0)))</f>
        <v/>
      </c>
    </row>
    <row r="277" spans="1:42" x14ac:dyDescent="0.2">
      <c r="A277" s="36">
        <f t="shared" si="104"/>
        <v>27</v>
      </c>
      <c r="B277" s="3" t="str">
        <f>IF($A277&gt;B$249,"",IF(T_5&lt;=B$182,"",100*h_5*MAX((EXP('Class 8'!B115*h_5)-1)/h_5 -$D$179,0)))</f>
        <v/>
      </c>
      <c r="C277" s="3" t="str">
        <f>IF($A277&gt;C$249,"",IF(T_5&lt;=C$182,"",100*h_5*MAX((EXP('Class 8'!C115*h_5)-1)/h_5 -$D$179,0)))</f>
        <v/>
      </c>
      <c r="D277" s="3" t="str">
        <f>IF($A277&gt;D$249,"",IF(T_5&lt;=D$182,"",100*h_5*MAX((EXP('Class 8'!D115*h_5)-1)/h_5 -$D$179,0)))</f>
        <v/>
      </c>
      <c r="E277" s="3" t="str">
        <f>IF($A277&gt;E$249,"",IF(T_5&lt;=E$182,"",100*h_5*MAX((EXP('Class 8'!E115*h_5)-1)/h_5 -$D$179,0)))</f>
        <v/>
      </c>
      <c r="F277" s="3" t="str">
        <f>IF($A277&gt;F$249,"",IF(T_5&lt;=F$182,"",100*h_5*MAX((EXP('Class 8'!F115*h_5)-1)/h_5 -$D$179,0)))</f>
        <v/>
      </c>
      <c r="G277" s="3" t="str">
        <f>IF($A277&gt;G$249,"",IF(T_5&lt;=G$182,"",100*h_5*MAX((EXP('Class 8'!G115*h_5)-1)/h_5 -$D$179,0)))</f>
        <v/>
      </c>
      <c r="H277" s="3" t="str">
        <f>IF($A277&gt;H$249,"",IF(T_5&lt;=H$182,"",100*h_5*MAX((EXP('Class 8'!H115*h_5)-1)/h_5 -$D$179,0)))</f>
        <v/>
      </c>
      <c r="I277" s="3" t="str">
        <f>IF($A277&gt;I$249,"",IF(T_5&lt;=I$182,"",100*h_5*MAX((EXP('Class 8'!I115*h_5)-1)/h_5 -$D$179,0)))</f>
        <v/>
      </c>
      <c r="J277" s="3" t="str">
        <f>IF($A277&gt;J$249,"",IF(T_5&lt;=J$182,"",100*h_5*MAX((EXP('Class 8'!J115*h_5)-1)/h_5 -$D$179,0)))</f>
        <v/>
      </c>
      <c r="K277" s="3" t="str">
        <f>IF($A277&gt;K$249,"",IF(T_5&lt;=K$182,"",100*h_5*MAX((EXP('Class 8'!K115*h_5)-1)/h_5 -$D$179,0)))</f>
        <v/>
      </c>
      <c r="L277" s="3" t="str">
        <f>IF($A277&gt;L$249,"",IF(T_5&lt;=L$182,"",100*h_5*MAX((EXP('Class 8'!L115*h_5)-1)/h_5 -$D$179,0)))</f>
        <v/>
      </c>
      <c r="M277" s="3" t="str">
        <f>IF($A277&gt;M$249,"",IF(T_5&lt;=M$182,"",100*h_5*MAX((EXP('Class 8'!M115*h_5)-1)/h_5 -$D$179,0)))</f>
        <v/>
      </c>
      <c r="N277" s="3" t="str">
        <f>IF($A277&gt;N$249,"",IF(T_5&lt;=N$182,"",100*h_5*MAX((EXP('Class 8'!N115*h_5)-1)/h_5 -$D$179,0)))</f>
        <v/>
      </c>
      <c r="O277" s="3" t="str">
        <f>IF($A277&gt;O$249,"",IF(T_5&lt;=O$182,"",100*h_5*MAX((EXP('Class 8'!O115*h_5)-1)/h_5 -$D$179,0)))</f>
        <v/>
      </c>
      <c r="P277" s="3" t="str">
        <f>IF($A277&gt;P$249,"",IF(T_5&lt;=P$182,"",100*h_5*MAX((EXP('Class 8'!P115*h_5)-1)/h_5 -$D$179,0)))</f>
        <v/>
      </c>
      <c r="Q277" s="3" t="str">
        <f>IF($A277&gt;Q$249,"",IF(T_5&lt;=Q$182,"",100*h_5*MAX((EXP('Class 8'!Q115*h_5)-1)/h_5 -$D$179,0)))</f>
        <v/>
      </c>
      <c r="R277" s="3" t="str">
        <f>IF($A277&gt;R$249,"",IF(T_5&lt;=R$182,"",100*h_5*MAX((EXP('Class 8'!R115*h_5)-1)/h_5 -$D$179,0)))</f>
        <v/>
      </c>
      <c r="S277" s="3" t="str">
        <f>IF($A277&gt;S$249,"",IF(T_5&lt;=S$182,"",100*h_5*MAX((EXP('Class 8'!S115*h_5)-1)/h_5 -$D$179,0)))</f>
        <v/>
      </c>
      <c r="T277" s="3" t="str">
        <f>IF($A277&gt;T$249,"",IF(T_5&lt;=T$182,"",100*h_5*MAX((EXP('Class 8'!T115*h_5)-1)/h_5 -$D$179,0)))</f>
        <v/>
      </c>
      <c r="U277" s="3" t="str">
        <f>IF($A277&gt;U$249,"",IF(T_5&lt;=U$182,"",100*h_5*MAX((EXP('Class 8'!U115*h_5)-1)/h_5 -$D$179,0)))</f>
        <v/>
      </c>
      <c r="V277" s="3" t="str">
        <f>IF($A277&gt;V$249,"",IF(T_5&lt;=V$182,"",100*h_5*MAX((EXP('Class 8'!V115*h_5)-1)/h_5 -$D$179,0)))</f>
        <v/>
      </c>
      <c r="W277" s="3" t="str">
        <f>IF($A277&gt;W$249,"",IF(T_5&lt;=W$182,"",100*h_5*MAX((EXP('Class 8'!W115*h_5)-1)/h_5 -$D$179,0)))</f>
        <v/>
      </c>
      <c r="X277" s="3" t="str">
        <f>IF($A277&gt;X$249,"",IF(T_5&lt;=X$182,"",100*h_5*MAX((EXP('Class 8'!X115*h_5)-1)/h_5 -$D$179,0)))</f>
        <v/>
      </c>
      <c r="Y277" s="3" t="str">
        <f>IF($A277&gt;Y$249,"",IF(T_5&lt;=Y$182,"",100*h_5*MAX((EXP('Class 8'!Y115*h_5)-1)/h_5 -$D$179,0)))</f>
        <v/>
      </c>
      <c r="Z277" s="3" t="str">
        <f>IF($A277&gt;Z$249,"",IF(T_5&lt;=Z$182,"",100*h_5*MAX((EXP('Class 8'!Z115*h_5)-1)/h_5 -$D$179,0)))</f>
        <v/>
      </c>
      <c r="AA277" s="3" t="str">
        <f>IF($A277&gt;AA$249,"",IF(T_5&lt;=AA$182,"",100*h_5*MAX((EXP('Class 8'!AA115*h_5)-1)/h_5 -$D$179,0)))</f>
        <v/>
      </c>
      <c r="AB277" s="3" t="str">
        <f>IF($A277&gt;AB$249,"",IF(T_5&lt;=AB$182,"",100*h_5*MAX((EXP('Class 8'!AB115*h_5)-1)/h_5 -$D$179,0)))</f>
        <v/>
      </c>
      <c r="AC277" s="3">
        <f>IF($A277&gt;AC$249,"",IF(T_5&lt;=AC$182,"",100*h_5*MAX((EXP('Class 8'!AC115*h_5)-1)/h_5 -$D$179,0)))</f>
        <v>0</v>
      </c>
      <c r="AD277" s="3">
        <f>IF($A277&gt;AD$249,"",IF(T_5&lt;=AD$182,"",100*h_5*MAX((EXP('Class 8'!AD115*h_5)-1)/h_5 -$D$179,0)))</f>
        <v>0</v>
      </c>
      <c r="AE277" s="3">
        <f>IF($A277&gt;AE$249,"",IF(T_5&lt;=AE$182,"",100*h_5*MAX((EXP('Class 8'!AE115*h_5)-1)/h_5 -$D$179,0)))</f>
        <v>0</v>
      </c>
      <c r="AF277" s="3">
        <f>IF($A277&gt;AF$249,"",IF(T_5&lt;=AF$182,"",100*h_5*MAX((EXP('Class 8'!AF115*h_5)-1)/h_5 -$D$179,0)))</f>
        <v>0</v>
      </c>
      <c r="AG277" s="3">
        <f>IF($A277&gt;AG$249,"",IF(T_5&lt;=AG$182,"",100*h_5*MAX((EXP('Class 8'!AG115*h_5)-1)/h_5 -$D$179,0)))</f>
        <v>0</v>
      </c>
      <c r="AH277" s="3">
        <f>IF($A277&gt;AH$249,"",IF(T_5&lt;=AH$182,"",100*h_5*MAX((EXP('Class 8'!AH115*h_5)-1)/h_5 -$D$179,0)))</f>
        <v>0</v>
      </c>
      <c r="AI277" s="3">
        <f>IF($A277&gt;AI$249,"",IF(T_5&lt;=AI$182,"",100*h_5*MAX((EXP('Class 8'!AI115*h_5)-1)/h_5 -$D$179,0)))</f>
        <v>0</v>
      </c>
      <c r="AJ277" s="3">
        <f>IF($A277&gt;AJ$249,"",IF(T_5&lt;=AJ$182,"",100*h_5*MAX((EXP('Class 8'!AJ115*h_5)-1)/h_5 -$D$179,0)))</f>
        <v>0</v>
      </c>
      <c r="AK277" s="3">
        <f>IF($A277&gt;AK$249,"",IF(T_5&lt;=AK$182,"",100*h_5*MAX((EXP('Class 8'!AK115*h_5)-1)/h_5 -$D$179,0)))</f>
        <v>0</v>
      </c>
      <c r="AL277" s="3">
        <f>IF($A277&gt;AL$249,"",IF(T_5&lt;=AL$182,"",100*h_5*MAX((EXP('Class 8'!AL115*h_5)-1)/h_5 -$D$179,0)))</f>
        <v>0</v>
      </c>
      <c r="AM277" s="3">
        <f>IF($A277&gt;AM$249,"",IF(T_5&lt;=AM$182,"",100*h_5*MAX((EXP('Class 8'!AM115*h_5)-1)/h_5 -$D$179,0)))</f>
        <v>0</v>
      </c>
      <c r="AN277" s="3">
        <f>IF($A277&gt;AN$249,"",IF(T_5&lt;=AN$182,"",100*h_5*MAX((EXP('Class 8'!AN115*h_5)-1)/h_5 -$D$179,0)))</f>
        <v>0</v>
      </c>
      <c r="AO277" s="3">
        <f>IF($A277&gt;AO$249,"",IF(T_5&lt;=AO$182,"",100*h_5*MAX((EXP('Class 8'!AO115*h_5)-1)/h_5 -$D$179,0)))</f>
        <v>0</v>
      </c>
      <c r="AP277" s="3" t="str">
        <f>IF($A277&gt;AP$249,"",IF(T_5&lt;=AP$182,"",100*h_5*MAX((EXP('Class 8'!AP115*h_5)-1)/h_5 -$D$179,0)))</f>
        <v/>
      </c>
    </row>
    <row r="278" spans="1:42" x14ac:dyDescent="0.2">
      <c r="A278" s="36">
        <f t="shared" si="104"/>
        <v>28</v>
      </c>
      <c r="B278" s="3" t="str">
        <f>IF($A278&gt;B$249,"",IF(T_5&lt;=B$182,"",100*h_5*MAX((EXP('Class 8'!B116*h_5)-1)/h_5 -$D$179,0)))</f>
        <v/>
      </c>
      <c r="C278" s="3" t="str">
        <f>IF($A278&gt;C$249,"",IF(T_5&lt;=C$182,"",100*h_5*MAX((EXP('Class 8'!C116*h_5)-1)/h_5 -$D$179,0)))</f>
        <v/>
      </c>
      <c r="D278" s="3" t="str">
        <f>IF($A278&gt;D$249,"",IF(T_5&lt;=D$182,"",100*h_5*MAX((EXP('Class 8'!D116*h_5)-1)/h_5 -$D$179,0)))</f>
        <v/>
      </c>
      <c r="E278" s="3" t="str">
        <f>IF($A278&gt;E$249,"",IF(T_5&lt;=E$182,"",100*h_5*MAX((EXP('Class 8'!E116*h_5)-1)/h_5 -$D$179,0)))</f>
        <v/>
      </c>
      <c r="F278" s="3" t="str">
        <f>IF($A278&gt;F$249,"",IF(T_5&lt;=F$182,"",100*h_5*MAX((EXP('Class 8'!F116*h_5)-1)/h_5 -$D$179,0)))</f>
        <v/>
      </c>
      <c r="G278" s="3" t="str">
        <f>IF($A278&gt;G$249,"",IF(T_5&lt;=G$182,"",100*h_5*MAX((EXP('Class 8'!G116*h_5)-1)/h_5 -$D$179,0)))</f>
        <v/>
      </c>
      <c r="H278" s="3" t="str">
        <f>IF($A278&gt;H$249,"",IF(T_5&lt;=H$182,"",100*h_5*MAX((EXP('Class 8'!H116*h_5)-1)/h_5 -$D$179,0)))</f>
        <v/>
      </c>
      <c r="I278" s="3" t="str">
        <f>IF($A278&gt;I$249,"",IF(T_5&lt;=I$182,"",100*h_5*MAX((EXP('Class 8'!I116*h_5)-1)/h_5 -$D$179,0)))</f>
        <v/>
      </c>
      <c r="J278" s="3" t="str">
        <f>IF($A278&gt;J$249,"",IF(T_5&lt;=J$182,"",100*h_5*MAX((EXP('Class 8'!J116*h_5)-1)/h_5 -$D$179,0)))</f>
        <v/>
      </c>
      <c r="K278" s="3" t="str">
        <f>IF($A278&gt;K$249,"",IF(T_5&lt;=K$182,"",100*h_5*MAX((EXP('Class 8'!K116*h_5)-1)/h_5 -$D$179,0)))</f>
        <v/>
      </c>
      <c r="L278" s="3" t="str">
        <f>IF($A278&gt;L$249,"",IF(T_5&lt;=L$182,"",100*h_5*MAX((EXP('Class 8'!L116*h_5)-1)/h_5 -$D$179,0)))</f>
        <v/>
      </c>
      <c r="M278" s="3" t="str">
        <f>IF($A278&gt;M$249,"",IF(T_5&lt;=M$182,"",100*h_5*MAX((EXP('Class 8'!M116*h_5)-1)/h_5 -$D$179,0)))</f>
        <v/>
      </c>
      <c r="N278" s="3" t="str">
        <f>IF($A278&gt;N$249,"",IF(T_5&lt;=N$182,"",100*h_5*MAX((EXP('Class 8'!N116*h_5)-1)/h_5 -$D$179,0)))</f>
        <v/>
      </c>
      <c r="O278" s="3" t="str">
        <f>IF($A278&gt;O$249,"",IF(T_5&lt;=O$182,"",100*h_5*MAX((EXP('Class 8'!O116*h_5)-1)/h_5 -$D$179,0)))</f>
        <v/>
      </c>
      <c r="P278" s="3" t="str">
        <f>IF($A278&gt;P$249,"",IF(T_5&lt;=P$182,"",100*h_5*MAX((EXP('Class 8'!P116*h_5)-1)/h_5 -$D$179,0)))</f>
        <v/>
      </c>
      <c r="Q278" s="3" t="str">
        <f>IF($A278&gt;Q$249,"",IF(T_5&lt;=Q$182,"",100*h_5*MAX((EXP('Class 8'!Q116*h_5)-1)/h_5 -$D$179,0)))</f>
        <v/>
      </c>
      <c r="R278" s="3" t="str">
        <f>IF($A278&gt;R$249,"",IF(T_5&lt;=R$182,"",100*h_5*MAX((EXP('Class 8'!R116*h_5)-1)/h_5 -$D$179,0)))</f>
        <v/>
      </c>
      <c r="S278" s="3" t="str">
        <f>IF($A278&gt;S$249,"",IF(T_5&lt;=S$182,"",100*h_5*MAX((EXP('Class 8'!S116*h_5)-1)/h_5 -$D$179,0)))</f>
        <v/>
      </c>
      <c r="T278" s="3" t="str">
        <f>IF($A278&gt;T$249,"",IF(T_5&lt;=T$182,"",100*h_5*MAX((EXP('Class 8'!T116*h_5)-1)/h_5 -$D$179,0)))</f>
        <v/>
      </c>
      <c r="U278" s="3" t="str">
        <f>IF($A278&gt;U$249,"",IF(T_5&lt;=U$182,"",100*h_5*MAX((EXP('Class 8'!U116*h_5)-1)/h_5 -$D$179,0)))</f>
        <v/>
      </c>
      <c r="V278" s="3" t="str">
        <f>IF($A278&gt;V$249,"",IF(T_5&lt;=V$182,"",100*h_5*MAX((EXP('Class 8'!V116*h_5)-1)/h_5 -$D$179,0)))</f>
        <v/>
      </c>
      <c r="W278" s="3" t="str">
        <f>IF($A278&gt;W$249,"",IF(T_5&lt;=W$182,"",100*h_5*MAX((EXP('Class 8'!W116*h_5)-1)/h_5 -$D$179,0)))</f>
        <v/>
      </c>
      <c r="X278" s="3" t="str">
        <f>IF($A278&gt;X$249,"",IF(T_5&lt;=X$182,"",100*h_5*MAX((EXP('Class 8'!X116*h_5)-1)/h_5 -$D$179,0)))</f>
        <v/>
      </c>
      <c r="Y278" s="3" t="str">
        <f>IF($A278&gt;Y$249,"",IF(T_5&lt;=Y$182,"",100*h_5*MAX((EXP('Class 8'!Y116*h_5)-1)/h_5 -$D$179,0)))</f>
        <v/>
      </c>
      <c r="Z278" s="3" t="str">
        <f>IF($A278&gt;Z$249,"",IF(T_5&lt;=Z$182,"",100*h_5*MAX((EXP('Class 8'!Z116*h_5)-1)/h_5 -$D$179,0)))</f>
        <v/>
      </c>
      <c r="AA278" s="3" t="str">
        <f>IF($A278&gt;AA$249,"",IF(T_5&lt;=AA$182,"",100*h_5*MAX((EXP('Class 8'!AA116*h_5)-1)/h_5 -$D$179,0)))</f>
        <v/>
      </c>
      <c r="AB278" s="3" t="str">
        <f>IF($A278&gt;AB$249,"",IF(T_5&lt;=AB$182,"",100*h_5*MAX((EXP('Class 8'!AB116*h_5)-1)/h_5 -$D$179,0)))</f>
        <v/>
      </c>
      <c r="AC278" s="3" t="str">
        <f>IF($A278&gt;AC$249,"",IF(T_5&lt;=AC$182,"",100*h_5*MAX((EXP('Class 8'!AC116*h_5)-1)/h_5 -$D$179,0)))</f>
        <v/>
      </c>
      <c r="AD278" s="3">
        <f>IF($A278&gt;AD$249,"",IF(T_5&lt;=AD$182,"",100*h_5*MAX((EXP('Class 8'!AD116*h_5)-1)/h_5 -$D$179,0)))</f>
        <v>0</v>
      </c>
      <c r="AE278" s="3">
        <f>IF($A278&gt;AE$249,"",IF(T_5&lt;=AE$182,"",100*h_5*MAX((EXP('Class 8'!AE116*h_5)-1)/h_5 -$D$179,0)))</f>
        <v>0</v>
      </c>
      <c r="AF278" s="3">
        <f>IF($A278&gt;AF$249,"",IF(T_5&lt;=AF$182,"",100*h_5*MAX((EXP('Class 8'!AF116*h_5)-1)/h_5 -$D$179,0)))</f>
        <v>0</v>
      </c>
      <c r="AG278" s="3">
        <f>IF($A278&gt;AG$249,"",IF(T_5&lt;=AG$182,"",100*h_5*MAX((EXP('Class 8'!AG116*h_5)-1)/h_5 -$D$179,0)))</f>
        <v>0</v>
      </c>
      <c r="AH278" s="3">
        <f>IF($A278&gt;AH$249,"",IF(T_5&lt;=AH$182,"",100*h_5*MAX((EXP('Class 8'!AH116*h_5)-1)/h_5 -$D$179,0)))</f>
        <v>0</v>
      </c>
      <c r="AI278" s="3">
        <f>IF($A278&gt;AI$249,"",IF(T_5&lt;=AI$182,"",100*h_5*MAX((EXP('Class 8'!AI116*h_5)-1)/h_5 -$D$179,0)))</f>
        <v>0</v>
      </c>
      <c r="AJ278" s="3">
        <f>IF($A278&gt;AJ$249,"",IF(T_5&lt;=AJ$182,"",100*h_5*MAX((EXP('Class 8'!AJ116*h_5)-1)/h_5 -$D$179,0)))</f>
        <v>0</v>
      </c>
      <c r="AK278" s="3">
        <f>IF($A278&gt;AK$249,"",IF(T_5&lt;=AK$182,"",100*h_5*MAX((EXP('Class 8'!AK116*h_5)-1)/h_5 -$D$179,0)))</f>
        <v>0</v>
      </c>
      <c r="AL278" s="3">
        <f>IF($A278&gt;AL$249,"",IF(T_5&lt;=AL$182,"",100*h_5*MAX((EXP('Class 8'!AL116*h_5)-1)/h_5 -$D$179,0)))</f>
        <v>0</v>
      </c>
      <c r="AM278" s="3">
        <f>IF($A278&gt;AM$249,"",IF(T_5&lt;=AM$182,"",100*h_5*MAX((EXP('Class 8'!AM116*h_5)-1)/h_5 -$D$179,0)))</f>
        <v>0</v>
      </c>
      <c r="AN278" s="3">
        <f>IF($A278&gt;AN$249,"",IF(T_5&lt;=AN$182,"",100*h_5*MAX((EXP('Class 8'!AN116*h_5)-1)/h_5 -$D$179,0)))</f>
        <v>0</v>
      </c>
      <c r="AO278" s="3">
        <f>IF($A278&gt;AO$249,"",IF(T_5&lt;=AO$182,"",100*h_5*MAX((EXP('Class 8'!AO116*h_5)-1)/h_5 -$D$179,0)))</f>
        <v>0</v>
      </c>
      <c r="AP278" s="3" t="str">
        <f>IF($A278&gt;AP$249,"",IF(T_5&lt;=AP$182,"",100*h_5*MAX((EXP('Class 8'!AP116*h_5)-1)/h_5 -$D$179,0)))</f>
        <v/>
      </c>
    </row>
    <row r="279" spans="1:42" x14ac:dyDescent="0.2">
      <c r="A279" s="36">
        <f t="shared" si="104"/>
        <v>29</v>
      </c>
      <c r="B279" s="3" t="str">
        <f>IF($A279&gt;B$249,"",IF(T_5&lt;=B$182,"",100*h_5*MAX((EXP('Class 8'!B117*h_5)-1)/h_5 -$D$179,0)))</f>
        <v/>
      </c>
      <c r="C279" s="3" t="str">
        <f>IF($A279&gt;C$249,"",IF(T_5&lt;=C$182,"",100*h_5*MAX((EXP('Class 8'!C117*h_5)-1)/h_5 -$D$179,0)))</f>
        <v/>
      </c>
      <c r="D279" s="3" t="str">
        <f>IF($A279&gt;D$249,"",IF(T_5&lt;=D$182,"",100*h_5*MAX((EXP('Class 8'!D117*h_5)-1)/h_5 -$D$179,0)))</f>
        <v/>
      </c>
      <c r="E279" s="3" t="str">
        <f>IF($A279&gt;E$249,"",IF(T_5&lt;=E$182,"",100*h_5*MAX((EXP('Class 8'!E117*h_5)-1)/h_5 -$D$179,0)))</f>
        <v/>
      </c>
      <c r="F279" s="3" t="str">
        <f>IF($A279&gt;F$249,"",IF(T_5&lt;=F$182,"",100*h_5*MAX((EXP('Class 8'!F117*h_5)-1)/h_5 -$D$179,0)))</f>
        <v/>
      </c>
      <c r="G279" s="3" t="str">
        <f>IF($A279&gt;G$249,"",IF(T_5&lt;=G$182,"",100*h_5*MAX((EXP('Class 8'!G117*h_5)-1)/h_5 -$D$179,0)))</f>
        <v/>
      </c>
      <c r="H279" s="3" t="str">
        <f>IF($A279&gt;H$249,"",IF(T_5&lt;=H$182,"",100*h_5*MAX((EXP('Class 8'!H117*h_5)-1)/h_5 -$D$179,0)))</f>
        <v/>
      </c>
      <c r="I279" s="3" t="str">
        <f>IF($A279&gt;I$249,"",IF(T_5&lt;=I$182,"",100*h_5*MAX((EXP('Class 8'!I117*h_5)-1)/h_5 -$D$179,0)))</f>
        <v/>
      </c>
      <c r="J279" s="3" t="str">
        <f>IF($A279&gt;J$249,"",IF(T_5&lt;=J$182,"",100*h_5*MAX((EXP('Class 8'!J117*h_5)-1)/h_5 -$D$179,0)))</f>
        <v/>
      </c>
      <c r="K279" s="3" t="str">
        <f>IF($A279&gt;K$249,"",IF(T_5&lt;=K$182,"",100*h_5*MAX((EXP('Class 8'!K117*h_5)-1)/h_5 -$D$179,0)))</f>
        <v/>
      </c>
      <c r="L279" s="3" t="str">
        <f>IF($A279&gt;L$249,"",IF(T_5&lt;=L$182,"",100*h_5*MAX((EXP('Class 8'!L117*h_5)-1)/h_5 -$D$179,0)))</f>
        <v/>
      </c>
      <c r="M279" s="3" t="str">
        <f>IF($A279&gt;M$249,"",IF(T_5&lt;=M$182,"",100*h_5*MAX((EXP('Class 8'!M117*h_5)-1)/h_5 -$D$179,0)))</f>
        <v/>
      </c>
      <c r="N279" s="3" t="str">
        <f>IF($A279&gt;N$249,"",IF(T_5&lt;=N$182,"",100*h_5*MAX((EXP('Class 8'!N117*h_5)-1)/h_5 -$D$179,0)))</f>
        <v/>
      </c>
      <c r="O279" s="3" t="str">
        <f>IF($A279&gt;O$249,"",IF(T_5&lt;=O$182,"",100*h_5*MAX((EXP('Class 8'!O117*h_5)-1)/h_5 -$D$179,0)))</f>
        <v/>
      </c>
      <c r="P279" s="3" t="str">
        <f>IF($A279&gt;P$249,"",IF(T_5&lt;=P$182,"",100*h_5*MAX((EXP('Class 8'!P117*h_5)-1)/h_5 -$D$179,0)))</f>
        <v/>
      </c>
      <c r="Q279" s="3" t="str">
        <f>IF($A279&gt;Q$249,"",IF(T_5&lt;=Q$182,"",100*h_5*MAX((EXP('Class 8'!Q117*h_5)-1)/h_5 -$D$179,0)))</f>
        <v/>
      </c>
      <c r="R279" s="3" t="str">
        <f>IF($A279&gt;R$249,"",IF(T_5&lt;=R$182,"",100*h_5*MAX((EXP('Class 8'!R117*h_5)-1)/h_5 -$D$179,0)))</f>
        <v/>
      </c>
      <c r="S279" s="3" t="str">
        <f>IF($A279&gt;S$249,"",IF(T_5&lt;=S$182,"",100*h_5*MAX((EXP('Class 8'!S117*h_5)-1)/h_5 -$D$179,0)))</f>
        <v/>
      </c>
      <c r="T279" s="3" t="str">
        <f>IF($A279&gt;T$249,"",IF(T_5&lt;=T$182,"",100*h_5*MAX((EXP('Class 8'!T117*h_5)-1)/h_5 -$D$179,0)))</f>
        <v/>
      </c>
      <c r="U279" s="3" t="str">
        <f>IF($A279&gt;U$249,"",IF(T_5&lt;=U$182,"",100*h_5*MAX((EXP('Class 8'!U117*h_5)-1)/h_5 -$D$179,0)))</f>
        <v/>
      </c>
      <c r="V279" s="3" t="str">
        <f>IF($A279&gt;V$249,"",IF(T_5&lt;=V$182,"",100*h_5*MAX((EXP('Class 8'!V117*h_5)-1)/h_5 -$D$179,0)))</f>
        <v/>
      </c>
      <c r="W279" s="3" t="str">
        <f>IF($A279&gt;W$249,"",IF(T_5&lt;=W$182,"",100*h_5*MAX((EXP('Class 8'!W117*h_5)-1)/h_5 -$D$179,0)))</f>
        <v/>
      </c>
      <c r="X279" s="3" t="str">
        <f>IF($A279&gt;X$249,"",IF(T_5&lt;=X$182,"",100*h_5*MAX((EXP('Class 8'!X117*h_5)-1)/h_5 -$D$179,0)))</f>
        <v/>
      </c>
      <c r="Y279" s="3" t="str">
        <f>IF($A279&gt;Y$249,"",IF(T_5&lt;=Y$182,"",100*h_5*MAX((EXP('Class 8'!Y117*h_5)-1)/h_5 -$D$179,0)))</f>
        <v/>
      </c>
      <c r="Z279" s="3" t="str">
        <f>IF($A279&gt;Z$249,"",IF(T_5&lt;=Z$182,"",100*h_5*MAX((EXP('Class 8'!Z117*h_5)-1)/h_5 -$D$179,0)))</f>
        <v/>
      </c>
      <c r="AA279" s="3" t="str">
        <f>IF($A279&gt;AA$249,"",IF(T_5&lt;=AA$182,"",100*h_5*MAX((EXP('Class 8'!AA117*h_5)-1)/h_5 -$D$179,0)))</f>
        <v/>
      </c>
      <c r="AB279" s="3" t="str">
        <f>IF($A279&gt;AB$249,"",IF(T_5&lt;=AB$182,"",100*h_5*MAX((EXP('Class 8'!AB117*h_5)-1)/h_5 -$D$179,0)))</f>
        <v/>
      </c>
      <c r="AC279" s="3" t="str">
        <f>IF($A279&gt;AC$249,"",IF(T_5&lt;=AC$182,"",100*h_5*MAX((EXP('Class 8'!AC117*h_5)-1)/h_5 -$D$179,0)))</f>
        <v/>
      </c>
      <c r="AD279" s="3" t="str">
        <f>IF($A279&gt;AD$249,"",IF(T_5&lt;=AD$182,"",100*h_5*MAX((EXP('Class 8'!AD117*h_5)-1)/h_5 -$D$179,0)))</f>
        <v/>
      </c>
      <c r="AE279" s="3">
        <f>IF($A279&gt;AE$249,"",IF(T_5&lt;=AE$182,"",100*h_5*MAX((EXP('Class 8'!AE117*h_5)-1)/h_5 -$D$179,0)))</f>
        <v>0</v>
      </c>
      <c r="AF279" s="3">
        <f>IF($A279&gt;AF$249,"",IF(T_5&lt;=AF$182,"",100*h_5*MAX((EXP('Class 8'!AF117*h_5)-1)/h_5 -$D$179,0)))</f>
        <v>0</v>
      </c>
      <c r="AG279" s="3">
        <f>IF($A279&gt;AG$249,"",IF(T_5&lt;=AG$182,"",100*h_5*MAX((EXP('Class 8'!AG117*h_5)-1)/h_5 -$D$179,0)))</f>
        <v>0</v>
      </c>
      <c r="AH279" s="3">
        <f>IF($A279&gt;AH$249,"",IF(T_5&lt;=AH$182,"",100*h_5*MAX((EXP('Class 8'!AH117*h_5)-1)/h_5 -$D$179,0)))</f>
        <v>0</v>
      </c>
      <c r="AI279" s="3">
        <f>IF($A279&gt;AI$249,"",IF(T_5&lt;=AI$182,"",100*h_5*MAX((EXP('Class 8'!AI117*h_5)-1)/h_5 -$D$179,0)))</f>
        <v>0</v>
      </c>
      <c r="AJ279" s="3">
        <f>IF($A279&gt;AJ$249,"",IF(T_5&lt;=AJ$182,"",100*h_5*MAX((EXP('Class 8'!AJ117*h_5)-1)/h_5 -$D$179,0)))</f>
        <v>0</v>
      </c>
      <c r="AK279" s="3">
        <f>IF($A279&gt;AK$249,"",IF(T_5&lt;=AK$182,"",100*h_5*MAX((EXP('Class 8'!AK117*h_5)-1)/h_5 -$D$179,0)))</f>
        <v>0</v>
      </c>
      <c r="AL279" s="3">
        <f>IF($A279&gt;AL$249,"",IF(T_5&lt;=AL$182,"",100*h_5*MAX((EXP('Class 8'!AL117*h_5)-1)/h_5 -$D$179,0)))</f>
        <v>0</v>
      </c>
      <c r="AM279" s="3">
        <f>IF($A279&gt;AM$249,"",IF(T_5&lt;=AM$182,"",100*h_5*MAX((EXP('Class 8'!AM117*h_5)-1)/h_5 -$D$179,0)))</f>
        <v>0</v>
      </c>
      <c r="AN279" s="3">
        <f>IF($A279&gt;AN$249,"",IF(T_5&lt;=AN$182,"",100*h_5*MAX((EXP('Class 8'!AN117*h_5)-1)/h_5 -$D$179,0)))</f>
        <v>0</v>
      </c>
      <c r="AO279" s="3">
        <f>IF($A279&gt;AO$249,"",IF(T_5&lt;=AO$182,"",100*h_5*MAX((EXP('Class 8'!AO117*h_5)-1)/h_5 -$D$179,0)))</f>
        <v>0</v>
      </c>
      <c r="AP279" s="3" t="str">
        <f>IF($A279&gt;AP$249,"",IF(T_5&lt;=AP$182,"",100*h_5*MAX((EXP('Class 8'!AP117*h_5)-1)/h_5 -$D$179,0)))</f>
        <v/>
      </c>
    </row>
    <row r="280" spans="1:42" x14ac:dyDescent="0.2">
      <c r="A280" s="36">
        <f t="shared" si="104"/>
        <v>30</v>
      </c>
      <c r="B280" s="3" t="str">
        <f>IF($A280&gt;B$249,"",IF(T_5&lt;=B$182,"",100*h_5*MAX((EXP('Class 8'!B118*h_5)-1)/h_5 -$D$179,0)))</f>
        <v/>
      </c>
      <c r="C280" s="3" t="str">
        <f>IF($A280&gt;C$249,"",IF(T_5&lt;=C$182,"",100*h_5*MAX((EXP('Class 8'!C118*h_5)-1)/h_5 -$D$179,0)))</f>
        <v/>
      </c>
      <c r="D280" s="3" t="str">
        <f>IF($A280&gt;D$249,"",IF(T_5&lt;=D$182,"",100*h_5*MAX((EXP('Class 8'!D118*h_5)-1)/h_5 -$D$179,0)))</f>
        <v/>
      </c>
      <c r="E280" s="3" t="str">
        <f>IF($A280&gt;E$249,"",IF(T_5&lt;=E$182,"",100*h_5*MAX((EXP('Class 8'!E118*h_5)-1)/h_5 -$D$179,0)))</f>
        <v/>
      </c>
      <c r="F280" s="3" t="str">
        <f>IF($A280&gt;F$249,"",IF(T_5&lt;=F$182,"",100*h_5*MAX((EXP('Class 8'!F118*h_5)-1)/h_5 -$D$179,0)))</f>
        <v/>
      </c>
      <c r="G280" s="3" t="str">
        <f>IF($A280&gt;G$249,"",IF(T_5&lt;=G$182,"",100*h_5*MAX((EXP('Class 8'!G118*h_5)-1)/h_5 -$D$179,0)))</f>
        <v/>
      </c>
      <c r="H280" s="3" t="str">
        <f>IF($A280&gt;H$249,"",IF(T_5&lt;=H$182,"",100*h_5*MAX((EXP('Class 8'!H118*h_5)-1)/h_5 -$D$179,0)))</f>
        <v/>
      </c>
      <c r="I280" s="3" t="str">
        <f>IF($A280&gt;I$249,"",IF(T_5&lt;=I$182,"",100*h_5*MAX((EXP('Class 8'!I118*h_5)-1)/h_5 -$D$179,0)))</f>
        <v/>
      </c>
      <c r="J280" s="3" t="str">
        <f>IF($A280&gt;J$249,"",IF(T_5&lt;=J$182,"",100*h_5*MAX((EXP('Class 8'!J118*h_5)-1)/h_5 -$D$179,0)))</f>
        <v/>
      </c>
      <c r="K280" s="3" t="str">
        <f>IF($A280&gt;K$249,"",IF(T_5&lt;=K$182,"",100*h_5*MAX((EXP('Class 8'!K118*h_5)-1)/h_5 -$D$179,0)))</f>
        <v/>
      </c>
      <c r="L280" s="3" t="str">
        <f>IF($A280&gt;L$249,"",IF(T_5&lt;=L$182,"",100*h_5*MAX((EXP('Class 8'!L118*h_5)-1)/h_5 -$D$179,0)))</f>
        <v/>
      </c>
      <c r="M280" s="3" t="str">
        <f>IF($A280&gt;M$249,"",IF(T_5&lt;=M$182,"",100*h_5*MAX((EXP('Class 8'!M118*h_5)-1)/h_5 -$D$179,0)))</f>
        <v/>
      </c>
      <c r="N280" s="3" t="str">
        <f>IF($A280&gt;N$249,"",IF(T_5&lt;=N$182,"",100*h_5*MAX((EXP('Class 8'!N118*h_5)-1)/h_5 -$D$179,0)))</f>
        <v/>
      </c>
      <c r="O280" s="3" t="str">
        <f>IF($A280&gt;O$249,"",IF(T_5&lt;=O$182,"",100*h_5*MAX((EXP('Class 8'!O118*h_5)-1)/h_5 -$D$179,0)))</f>
        <v/>
      </c>
      <c r="P280" s="3" t="str">
        <f>IF($A280&gt;P$249,"",IF(T_5&lt;=P$182,"",100*h_5*MAX((EXP('Class 8'!P118*h_5)-1)/h_5 -$D$179,0)))</f>
        <v/>
      </c>
      <c r="Q280" s="3" t="str">
        <f>IF($A280&gt;Q$249,"",IF(T_5&lt;=Q$182,"",100*h_5*MAX((EXP('Class 8'!Q118*h_5)-1)/h_5 -$D$179,0)))</f>
        <v/>
      </c>
      <c r="R280" s="3" t="str">
        <f>IF($A280&gt;R$249,"",IF(T_5&lt;=R$182,"",100*h_5*MAX((EXP('Class 8'!R118*h_5)-1)/h_5 -$D$179,0)))</f>
        <v/>
      </c>
      <c r="S280" s="3" t="str">
        <f>IF($A280&gt;S$249,"",IF(T_5&lt;=S$182,"",100*h_5*MAX((EXP('Class 8'!S118*h_5)-1)/h_5 -$D$179,0)))</f>
        <v/>
      </c>
      <c r="T280" s="3" t="str">
        <f>IF($A280&gt;T$249,"",IF(T_5&lt;=T$182,"",100*h_5*MAX((EXP('Class 8'!T118*h_5)-1)/h_5 -$D$179,0)))</f>
        <v/>
      </c>
      <c r="U280" s="3" t="str">
        <f>IF($A280&gt;U$249,"",IF(T_5&lt;=U$182,"",100*h_5*MAX((EXP('Class 8'!U118*h_5)-1)/h_5 -$D$179,0)))</f>
        <v/>
      </c>
      <c r="V280" s="3" t="str">
        <f>IF($A280&gt;V$249,"",IF(T_5&lt;=V$182,"",100*h_5*MAX((EXP('Class 8'!V118*h_5)-1)/h_5 -$D$179,0)))</f>
        <v/>
      </c>
      <c r="W280" s="3" t="str">
        <f>IF($A280&gt;W$249,"",IF(T_5&lt;=W$182,"",100*h_5*MAX((EXP('Class 8'!W118*h_5)-1)/h_5 -$D$179,0)))</f>
        <v/>
      </c>
      <c r="X280" s="3" t="str">
        <f>IF($A280&gt;X$249,"",IF(T_5&lt;=X$182,"",100*h_5*MAX((EXP('Class 8'!X118*h_5)-1)/h_5 -$D$179,0)))</f>
        <v/>
      </c>
      <c r="Y280" s="3" t="str">
        <f>IF($A280&gt;Y$249,"",IF(T_5&lt;=Y$182,"",100*h_5*MAX((EXP('Class 8'!Y118*h_5)-1)/h_5 -$D$179,0)))</f>
        <v/>
      </c>
      <c r="Z280" s="3" t="str">
        <f>IF($A280&gt;Z$249,"",IF(T_5&lt;=Z$182,"",100*h_5*MAX((EXP('Class 8'!Z118*h_5)-1)/h_5 -$D$179,0)))</f>
        <v/>
      </c>
      <c r="AA280" s="3" t="str">
        <f>IF($A280&gt;AA$249,"",IF(T_5&lt;=AA$182,"",100*h_5*MAX((EXP('Class 8'!AA118*h_5)-1)/h_5 -$D$179,0)))</f>
        <v/>
      </c>
      <c r="AB280" s="3" t="str">
        <f>IF($A280&gt;AB$249,"",IF(T_5&lt;=AB$182,"",100*h_5*MAX((EXP('Class 8'!AB118*h_5)-1)/h_5 -$D$179,0)))</f>
        <v/>
      </c>
      <c r="AC280" s="3" t="str">
        <f>IF($A280&gt;AC$249,"",IF(T_5&lt;=AC$182,"",100*h_5*MAX((EXP('Class 8'!AC118*h_5)-1)/h_5 -$D$179,0)))</f>
        <v/>
      </c>
      <c r="AD280" s="3" t="str">
        <f>IF($A280&gt;AD$249,"",IF(T_5&lt;=AD$182,"",100*h_5*MAX((EXP('Class 8'!AD118*h_5)-1)/h_5 -$D$179,0)))</f>
        <v/>
      </c>
      <c r="AE280" s="3" t="str">
        <f>IF($A280&gt;AE$249,"",IF(T_5&lt;=AE$182,"",100*h_5*MAX((EXP('Class 8'!AE118*h_5)-1)/h_5 -$D$179,0)))</f>
        <v/>
      </c>
      <c r="AF280" s="3">
        <f>IF($A280&gt;AF$249,"",IF(T_5&lt;=AF$182,"",100*h_5*MAX((EXP('Class 8'!AF118*h_5)-1)/h_5 -$D$179,0)))</f>
        <v>0</v>
      </c>
      <c r="AG280" s="3">
        <f>IF($A280&gt;AG$249,"",IF(T_5&lt;=AG$182,"",100*h_5*MAX((EXP('Class 8'!AG118*h_5)-1)/h_5 -$D$179,0)))</f>
        <v>0</v>
      </c>
      <c r="AH280" s="3">
        <f>IF($A280&gt;AH$249,"",IF(T_5&lt;=AH$182,"",100*h_5*MAX((EXP('Class 8'!AH118*h_5)-1)/h_5 -$D$179,0)))</f>
        <v>0</v>
      </c>
      <c r="AI280" s="3">
        <f>IF($A280&gt;AI$249,"",IF(T_5&lt;=AI$182,"",100*h_5*MAX((EXP('Class 8'!AI118*h_5)-1)/h_5 -$D$179,0)))</f>
        <v>0</v>
      </c>
      <c r="AJ280" s="3">
        <f>IF($A280&gt;AJ$249,"",IF(T_5&lt;=AJ$182,"",100*h_5*MAX((EXP('Class 8'!AJ118*h_5)-1)/h_5 -$D$179,0)))</f>
        <v>0</v>
      </c>
      <c r="AK280" s="3">
        <f>IF($A280&gt;AK$249,"",IF(T_5&lt;=AK$182,"",100*h_5*MAX((EXP('Class 8'!AK118*h_5)-1)/h_5 -$D$179,0)))</f>
        <v>0</v>
      </c>
      <c r="AL280" s="3">
        <f>IF($A280&gt;AL$249,"",IF(T_5&lt;=AL$182,"",100*h_5*MAX((EXP('Class 8'!AL118*h_5)-1)/h_5 -$D$179,0)))</f>
        <v>0</v>
      </c>
      <c r="AM280" s="3">
        <f>IF($A280&gt;AM$249,"",IF(T_5&lt;=AM$182,"",100*h_5*MAX((EXP('Class 8'!AM118*h_5)-1)/h_5 -$D$179,0)))</f>
        <v>0</v>
      </c>
      <c r="AN280" s="3">
        <f>IF($A280&gt;AN$249,"",IF(T_5&lt;=AN$182,"",100*h_5*MAX((EXP('Class 8'!AN118*h_5)-1)/h_5 -$D$179,0)))</f>
        <v>0</v>
      </c>
      <c r="AO280" s="3">
        <f>IF($A280&gt;AO$249,"",IF(T_5&lt;=AO$182,"",100*h_5*MAX((EXP('Class 8'!AO118*h_5)-1)/h_5 -$D$179,0)))</f>
        <v>0</v>
      </c>
      <c r="AP280" s="3" t="str">
        <f>IF($A280&gt;AP$249,"",IF(T_5&lt;=AP$182,"",100*h_5*MAX((EXP('Class 8'!AP118*h_5)-1)/h_5 -$D$179,0)))</f>
        <v/>
      </c>
    </row>
    <row r="281" spans="1:42" x14ac:dyDescent="0.2">
      <c r="A281" s="36">
        <f t="shared" si="104"/>
        <v>31</v>
      </c>
      <c r="B281" s="3" t="str">
        <f>IF($A281&gt;B$249,"",IF(T_5&lt;=B$182,"",100*h_5*MAX((EXP('Class 8'!B119*h_5)-1)/h_5 -$D$179,0)))</f>
        <v/>
      </c>
      <c r="C281" s="3" t="str">
        <f>IF($A281&gt;C$249,"",IF(T_5&lt;=C$182,"",100*h_5*MAX((EXP('Class 8'!C119*h_5)-1)/h_5 -$D$179,0)))</f>
        <v/>
      </c>
      <c r="D281" s="3" t="str">
        <f>IF($A281&gt;D$249,"",IF(T_5&lt;=D$182,"",100*h_5*MAX((EXP('Class 8'!D119*h_5)-1)/h_5 -$D$179,0)))</f>
        <v/>
      </c>
      <c r="E281" s="3" t="str">
        <f>IF($A281&gt;E$249,"",IF(T_5&lt;=E$182,"",100*h_5*MAX((EXP('Class 8'!E119*h_5)-1)/h_5 -$D$179,0)))</f>
        <v/>
      </c>
      <c r="F281" s="3" t="str">
        <f>IF($A281&gt;F$249,"",IF(T_5&lt;=F$182,"",100*h_5*MAX((EXP('Class 8'!F119*h_5)-1)/h_5 -$D$179,0)))</f>
        <v/>
      </c>
      <c r="G281" s="3" t="str">
        <f>IF($A281&gt;G$249,"",IF(T_5&lt;=G$182,"",100*h_5*MAX((EXP('Class 8'!G119*h_5)-1)/h_5 -$D$179,0)))</f>
        <v/>
      </c>
      <c r="H281" s="3" t="str">
        <f>IF($A281&gt;H$249,"",IF(T_5&lt;=H$182,"",100*h_5*MAX((EXP('Class 8'!H119*h_5)-1)/h_5 -$D$179,0)))</f>
        <v/>
      </c>
      <c r="I281" s="3" t="str">
        <f>IF($A281&gt;I$249,"",IF(T_5&lt;=I$182,"",100*h_5*MAX((EXP('Class 8'!I119*h_5)-1)/h_5 -$D$179,0)))</f>
        <v/>
      </c>
      <c r="J281" s="3" t="str">
        <f>IF($A281&gt;J$249,"",IF(T_5&lt;=J$182,"",100*h_5*MAX((EXP('Class 8'!J119*h_5)-1)/h_5 -$D$179,0)))</f>
        <v/>
      </c>
      <c r="K281" s="3" t="str">
        <f>IF($A281&gt;K$249,"",IF(T_5&lt;=K$182,"",100*h_5*MAX((EXP('Class 8'!K119*h_5)-1)/h_5 -$D$179,0)))</f>
        <v/>
      </c>
      <c r="L281" s="3" t="str">
        <f>IF($A281&gt;L$249,"",IF(T_5&lt;=L$182,"",100*h_5*MAX((EXP('Class 8'!L119*h_5)-1)/h_5 -$D$179,0)))</f>
        <v/>
      </c>
      <c r="M281" s="3" t="str">
        <f>IF($A281&gt;M$249,"",IF(T_5&lt;=M$182,"",100*h_5*MAX((EXP('Class 8'!M119*h_5)-1)/h_5 -$D$179,0)))</f>
        <v/>
      </c>
      <c r="N281" s="3" t="str">
        <f>IF($A281&gt;N$249,"",IF(T_5&lt;=N$182,"",100*h_5*MAX((EXP('Class 8'!N119*h_5)-1)/h_5 -$D$179,0)))</f>
        <v/>
      </c>
      <c r="O281" s="3" t="str">
        <f>IF($A281&gt;O$249,"",IF(T_5&lt;=O$182,"",100*h_5*MAX((EXP('Class 8'!O119*h_5)-1)/h_5 -$D$179,0)))</f>
        <v/>
      </c>
      <c r="P281" s="3" t="str">
        <f>IF($A281&gt;P$249,"",IF(T_5&lt;=P$182,"",100*h_5*MAX((EXP('Class 8'!P119*h_5)-1)/h_5 -$D$179,0)))</f>
        <v/>
      </c>
      <c r="Q281" s="3" t="str">
        <f>IF($A281&gt;Q$249,"",IF(T_5&lt;=Q$182,"",100*h_5*MAX((EXP('Class 8'!Q119*h_5)-1)/h_5 -$D$179,0)))</f>
        <v/>
      </c>
      <c r="R281" s="3" t="str">
        <f>IF($A281&gt;R$249,"",IF(T_5&lt;=R$182,"",100*h_5*MAX((EXP('Class 8'!R119*h_5)-1)/h_5 -$D$179,0)))</f>
        <v/>
      </c>
      <c r="S281" s="3" t="str">
        <f>IF($A281&gt;S$249,"",IF(T_5&lt;=S$182,"",100*h_5*MAX((EXP('Class 8'!S119*h_5)-1)/h_5 -$D$179,0)))</f>
        <v/>
      </c>
      <c r="T281" s="3" t="str">
        <f>IF($A281&gt;T$249,"",IF(T_5&lt;=T$182,"",100*h_5*MAX((EXP('Class 8'!T119*h_5)-1)/h_5 -$D$179,0)))</f>
        <v/>
      </c>
      <c r="U281" s="3" t="str">
        <f>IF($A281&gt;U$249,"",IF(T_5&lt;=U$182,"",100*h_5*MAX((EXP('Class 8'!U119*h_5)-1)/h_5 -$D$179,0)))</f>
        <v/>
      </c>
      <c r="V281" s="3" t="str">
        <f>IF($A281&gt;V$249,"",IF(T_5&lt;=V$182,"",100*h_5*MAX((EXP('Class 8'!V119*h_5)-1)/h_5 -$D$179,0)))</f>
        <v/>
      </c>
      <c r="W281" s="3" t="str">
        <f>IF($A281&gt;W$249,"",IF(T_5&lt;=W$182,"",100*h_5*MAX((EXP('Class 8'!W119*h_5)-1)/h_5 -$D$179,0)))</f>
        <v/>
      </c>
      <c r="X281" s="3" t="str">
        <f>IF($A281&gt;X$249,"",IF(T_5&lt;=X$182,"",100*h_5*MAX((EXP('Class 8'!X119*h_5)-1)/h_5 -$D$179,0)))</f>
        <v/>
      </c>
      <c r="Y281" s="3" t="str">
        <f>IF($A281&gt;Y$249,"",IF(T_5&lt;=Y$182,"",100*h_5*MAX((EXP('Class 8'!Y119*h_5)-1)/h_5 -$D$179,0)))</f>
        <v/>
      </c>
      <c r="Z281" s="3" t="str">
        <f>IF($A281&gt;Z$249,"",IF(T_5&lt;=Z$182,"",100*h_5*MAX((EXP('Class 8'!Z119*h_5)-1)/h_5 -$D$179,0)))</f>
        <v/>
      </c>
      <c r="AA281" s="3" t="str">
        <f>IF($A281&gt;AA$249,"",IF(T_5&lt;=AA$182,"",100*h_5*MAX((EXP('Class 8'!AA119*h_5)-1)/h_5 -$D$179,0)))</f>
        <v/>
      </c>
      <c r="AB281" s="3" t="str">
        <f>IF($A281&gt;AB$249,"",IF(T_5&lt;=AB$182,"",100*h_5*MAX((EXP('Class 8'!AB119*h_5)-1)/h_5 -$D$179,0)))</f>
        <v/>
      </c>
      <c r="AC281" s="3" t="str">
        <f>IF($A281&gt;AC$249,"",IF(T_5&lt;=AC$182,"",100*h_5*MAX((EXP('Class 8'!AC119*h_5)-1)/h_5 -$D$179,0)))</f>
        <v/>
      </c>
      <c r="AD281" s="3" t="str">
        <f>IF($A281&gt;AD$249,"",IF(T_5&lt;=AD$182,"",100*h_5*MAX((EXP('Class 8'!AD119*h_5)-1)/h_5 -$D$179,0)))</f>
        <v/>
      </c>
      <c r="AE281" s="3" t="str">
        <f>IF($A281&gt;AE$249,"",IF(T_5&lt;=AE$182,"",100*h_5*MAX((EXP('Class 8'!AE119*h_5)-1)/h_5 -$D$179,0)))</f>
        <v/>
      </c>
      <c r="AF281" s="3" t="str">
        <f>IF($A281&gt;AF$249,"",IF(T_5&lt;=AF$182,"",100*h_5*MAX((EXP('Class 8'!AF119*h_5)-1)/h_5 -$D$179,0)))</f>
        <v/>
      </c>
      <c r="AG281" s="3">
        <f>IF($A281&gt;AG$249,"",IF(T_5&lt;=AG$182,"",100*h_5*MAX((EXP('Class 8'!AG119*h_5)-1)/h_5 -$D$179,0)))</f>
        <v>0</v>
      </c>
      <c r="AH281" s="3">
        <f>IF($A281&gt;AH$249,"",IF(T_5&lt;=AH$182,"",100*h_5*MAX((EXP('Class 8'!AH119*h_5)-1)/h_5 -$D$179,0)))</f>
        <v>0</v>
      </c>
      <c r="AI281" s="3">
        <f>IF($A281&gt;AI$249,"",IF(T_5&lt;=AI$182,"",100*h_5*MAX((EXP('Class 8'!AI119*h_5)-1)/h_5 -$D$179,0)))</f>
        <v>0</v>
      </c>
      <c r="AJ281" s="3">
        <f>IF($A281&gt;AJ$249,"",IF(T_5&lt;=AJ$182,"",100*h_5*MAX((EXP('Class 8'!AJ119*h_5)-1)/h_5 -$D$179,0)))</f>
        <v>0</v>
      </c>
      <c r="AK281" s="3">
        <f>IF($A281&gt;AK$249,"",IF(T_5&lt;=AK$182,"",100*h_5*MAX((EXP('Class 8'!AK119*h_5)-1)/h_5 -$D$179,0)))</f>
        <v>0</v>
      </c>
      <c r="AL281" s="3">
        <f>IF($A281&gt;AL$249,"",IF(T_5&lt;=AL$182,"",100*h_5*MAX((EXP('Class 8'!AL119*h_5)-1)/h_5 -$D$179,0)))</f>
        <v>0</v>
      </c>
      <c r="AM281" s="3">
        <f>IF($A281&gt;AM$249,"",IF(T_5&lt;=AM$182,"",100*h_5*MAX((EXP('Class 8'!AM119*h_5)-1)/h_5 -$D$179,0)))</f>
        <v>0</v>
      </c>
      <c r="AN281" s="3">
        <f>IF($A281&gt;AN$249,"",IF(T_5&lt;=AN$182,"",100*h_5*MAX((EXP('Class 8'!AN119*h_5)-1)/h_5 -$D$179,0)))</f>
        <v>0</v>
      </c>
      <c r="AO281" s="3">
        <f>IF($A281&gt;AO$249,"",IF(T_5&lt;=AO$182,"",100*h_5*MAX((EXP('Class 8'!AO119*h_5)-1)/h_5 -$D$179,0)))</f>
        <v>0</v>
      </c>
      <c r="AP281" s="3" t="str">
        <f>IF($A281&gt;AP$249,"",IF(T_5&lt;=AP$182,"",100*h_5*MAX((EXP('Class 8'!AP119*h_5)-1)/h_5 -$D$179,0)))</f>
        <v/>
      </c>
    </row>
    <row r="282" spans="1:42" x14ac:dyDescent="0.2">
      <c r="A282" s="36">
        <f t="shared" si="104"/>
        <v>32</v>
      </c>
      <c r="B282" s="3" t="str">
        <f>IF($A282&gt;B$249,"",IF(T_5&lt;=B$182,"",100*h_5*MAX((EXP('Class 8'!B120*h_5)-1)/h_5 -$D$179,0)))</f>
        <v/>
      </c>
      <c r="C282" s="3" t="str">
        <f>IF($A282&gt;C$249,"",IF(T_5&lt;=C$182,"",100*h_5*MAX((EXP('Class 8'!C120*h_5)-1)/h_5 -$D$179,0)))</f>
        <v/>
      </c>
      <c r="D282" s="3" t="str">
        <f>IF($A282&gt;D$249,"",IF(T_5&lt;=D$182,"",100*h_5*MAX((EXP('Class 8'!D120*h_5)-1)/h_5 -$D$179,0)))</f>
        <v/>
      </c>
      <c r="E282" s="3" t="str">
        <f>IF($A282&gt;E$249,"",IF(T_5&lt;=E$182,"",100*h_5*MAX((EXP('Class 8'!E120*h_5)-1)/h_5 -$D$179,0)))</f>
        <v/>
      </c>
      <c r="F282" s="3" t="str">
        <f>IF($A282&gt;F$249,"",IF(T_5&lt;=F$182,"",100*h_5*MAX((EXP('Class 8'!F120*h_5)-1)/h_5 -$D$179,0)))</f>
        <v/>
      </c>
      <c r="G282" s="3" t="str">
        <f>IF($A282&gt;G$249,"",IF(T_5&lt;=G$182,"",100*h_5*MAX((EXP('Class 8'!G120*h_5)-1)/h_5 -$D$179,0)))</f>
        <v/>
      </c>
      <c r="H282" s="3" t="str">
        <f>IF($A282&gt;H$249,"",IF(T_5&lt;=H$182,"",100*h_5*MAX((EXP('Class 8'!H120*h_5)-1)/h_5 -$D$179,0)))</f>
        <v/>
      </c>
      <c r="I282" s="3" t="str">
        <f>IF($A282&gt;I$249,"",IF(T_5&lt;=I$182,"",100*h_5*MAX((EXP('Class 8'!I120*h_5)-1)/h_5 -$D$179,0)))</f>
        <v/>
      </c>
      <c r="J282" s="3" t="str">
        <f>IF($A282&gt;J$249,"",IF(T_5&lt;=J$182,"",100*h_5*MAX((EXP('Class 8'!J120*h_5)-1)/h_5 -$D$179,0)))</f>
        <v/>
      </c>
      <c r="K282" s="3" t="str">
        <f>IF($A282&gt;K$249,"",IF(T_5&lt;=K$182,"",100*h_5*MAX((EXP('Class 8'!K120*h_5)-1)/h_5 -$D$179,0)))</f>
        <v/>
      </c>
      <c r="L282" s="3" t="str">
        <f>IF($A282&gt;L$249,"",IF(T_5&lt;=L$182,"",100*h_5*MAX((EXP('Class 8'!L120*h_5)-1)/h_5 -$D$179,0)))</f>
        <v/>
      </c>
      <c r="M282" s="3" t="str">
        <f>IF($A282&gt;M$249,"",IF(T_5&lt;=M$182,"",100*h_5*MAX((EXP('Class 8'!M120*h_5)-1)/h_5 -$D$179,0)))</f>
        <v/>
      </c>
      <c r="N282" s="3" t="str">
        <f>IF($A282&gt;N$249,"",IF(T_5&lt;=N$182,"",100*h_5*MAX((EXP('Class 8'!N120*h_5)-1)/h_5 -$D$179,0)))</f>
        <v/>
      </c>
      <c r="O282" s="3" t="str">
        <f>IF($A282&gt;O$249,"",IF(T_5&lt;=O$182,"",100*h_5*MAX((EXP('Class 8'!O120*h_5)-1)/h_5 -$D$179,0)))</f>
        <v/>
      </c>
      <c r="P282" s="3" t="str">
        <f>IF($A282&gt;P$249,"",IF(T_5&lt;=P$182,"",100*h_5*MAX((EXP('Class 8'!P120*h_5)-1)/h_5 -$D$179,0)))</f>
        <v/>
      </c>
      <c r="Q282" s="3" t="str">
        <f>IF($A282&gt;Q$249,"",IF(T_5&lt;=Q$182,"",100*h_5*MAX((EXP('Class 8'!Q120*h_5)-1)/h_5 -$D$179,0)))</f>
        <v/>
      </c>
      <c r="R282" s="3" t="str">
        <f>IF($A282&gt;R$249,"",IF(T_5&lt;=R$182,"",100*h_5*MAX((EXP('Class 8'!R120*h_5)-1)/h_5 -$D$179,0)))</f>
        <v/>
      </c>
      <c r="S282" s="3" t="str">
        <f>IF($A282&gt;S$249,"",IF(T_5&lt;=S$182,"",100*h_5*MAX((EXP('Class 8'!S120*h_5)-1)/h_5 -$D$179,0)))</f>
        <v/>
      </c>
      <c r="T282" s="3" t="str">
        <f>IF($A282&gt;T$249,"",IF(T_5&lt;=T$182,"",100*h_5*MAX((EXP('Class 8'!T120*h_5)-1)/h_5 -$D$179,0)))</f>
        <v/>
      </c>
      <c r="U282" s="3" t="str">
        <f>IF($A282&gt;U$249,"",IF(T_5&lt;=U$182,"",100*h_5*MAX((EXP('Class 8'!U120*h_5)-1)/h_5 -$D$179,0)))</f>
        <v/>
      </c>
      <c r="V282" s="3" t="str">
        <f>IF($A282&gt;V$249,"",IF(T_5&lt;=V$182,"",100*h_5*MAX((EXP('Class 8'!V120*h_5)-1)/h_5 -$D$179,0)))</f>
        <v/>
      </c>
      <c r="W282" s="3" t="str">
        <f>IF($A282&gt;W$249,"",IF(T_5&lt;=W$182,"",100*h_5*MAX((EXP('Class 8'!W120*h_5)-1)/h_5 -$D$179,0)))</f>
        <v/>
      </c>
      <c r="X282" s="3" t="str">
        <f>IF($A282&gt;X$249,"",IF(T_5&lt;=X$182,"",100*h_5*MAX((EXP('Class 8'!X120*h_5)-1)/h_5 -$D$179,0)))</f>
        <v/>
      </c>
      <c r="Y282" s="3" t="str">
        <f>IF($A282&gt;Y$249,"",IF(T_5&lt;=Y$182,"",100*h_5*MAX((EXP('Class 8'!Y120*h_5)-1)/h_5 -$D$179,0)))</f>
        <v/>
      </c>
      <c r="Z282" s="3" t="str">
        <f>IF($A282&gt;Z$249,"",IF(T_5&lt;=Z$182,"",100*h_5*MAX((EXP('Class 8'!Z120*h_5)-1)/h_5 -$D$179,0)))</f>
        <v/>
      </c>
      <c r="AA282" s="3" t="str">
        <f>IF($A282&gt;AA$249,"",IF(T_5&lt;=AA$182,"",100*h_5*MAX((EXP('Class 8'!AA120*h_5)-1)/h_5 -$D$179,0)))</f>
        <v/>
      </c>
      <c r="AB282" s="3" t="str">
        <f>IF($A282&gt;AB$249,"",IF(T_5&lt;=AB$182,"",100*h_5*MAX((EXP('Class 8'!AB120*h_5)-1)/h_5 -$D$179,0)))</f>
        <v/>
      </c>
      <c r="AC282" s="3" t="str">
        <f>IF($A282&gt;AC$249,"",IF(T_5&lt;=AC$182,"",100*h_5*MAX((EXP('Class 8'!AC120*h_5)-1)/h_5 -$D$179,0)))</f>
        <v/>
      </c>
      <c r="AD282" s="3" t="str">
        <f>IF($A282&gt;AD$249,"",IF(T_5&lt;=AD$182,"",100*h_5*MAX((EXP('Class 8'!AD120*h_5)-1)/h_5 -$D$179,0)))</f>
        <v/>
      </c>
      <c r="AE282" s="3" t="str">
        <f>IF($A282&gt;AE$249,"",IF(T_5&lt;=AE$182,"",100*h_5*MAX((EXP('Class 8'!AE120*h_5)-1)/h_5 -$D$179,0)))</f>
        <v/>
      </c>
      <c r="AF282" s="3" t="str">
        <f>IF($A282&gt;AF$249,"",IF(T_5&lt;=AF$182,"",100*h_5*MAX((EXP('Class 8'!AF120*h_5)-1)/h_5 -$D$179,0)))</f>
        <v/>
      </c>
      <c r="AG282" s="3" t="str">
        <f>IF($A282&gt;AG$249,"",IF(T_5&lt;=AG$182,"",100*h_5*MAX((EXP('Class 8'!AG120*h_5)-1)/h_5 -$D$179,0)))</f>
        <v/>
      </c>
      <c r="AH282" s="3">
        <f>IF($A282&gt;AH$249,"",IF(T_5&lt;=AH$182,"",100*h_5*MAX((EXP('Class 8'!AH120*h_5)-1)/h_5 -$D$179,0)))</f>
        <v>0</v>
      </c>
      <c r="AI282" s="3">
        <f>IF($A282&gt;AI$249,"",IF(T_5&lt;=AI$182,"",100*h_5*MAX((EXP('Class 8'!AI120*h_5)-1)/h_5 -$D$179,0)))</f>
        <v>0</v>
      </c>
      <c r="AJ282" s="3">
        <f>IF($A282&gt;AJ$249,"",IF(T_5&lt;=AJ$182,"",100*h_5*MAX((EXP('Class 8'!AJ120*h_5)-1)/h_5 -$D$179,0)))</f>
        <v>0</v>
      </c>
      <c r="AK282" s="3">
        <f>IF($A282&gt;AK$249,"",IF(T_5&lt;=AK$182,"",100*h_5*MAX((EXP('Class 8'!AK120*h_5)-1)/h_5 -$D$179,0)))</f>
        <v>0</v>
      </c>
      <c r="AL282" s="3">
        <f>IF($A282&gt;AL$249,"",IF(T_5&lt;=AL$182,"",100*h_5*MAX((EXP('Class 8'!AL120*h_5)-1)/h_5 -$D$179,0)))</f>
        <v>0</v>
      </c>
      <c r="AM282" s="3">
        <f>IF($A282&gt;AM$249,"",IF(T_5&lt;=AM$182,"",100*h_5*MAX((EXP('Class 8'!AM120*h_5)-1)/h_5 -$D$179,0)))</f>
        <v>0</v>
      </c>
      <c r="AN282" s="3">
        <f>IF($A282&gt;AN$249,"",IF(T_5&lt;=AN$182,"",100*h_5*MAX((EXP('Class 8'!AN120*h_5)-1)/h_5 -$D$179,0)))</f>
        <v>0</v>
      </c>
      <c r="AO282" s="3">
        <f>IF($A282&gt;AO$249,"",IF(T_5&lt;=AO$182,"",100*h_5*MAX((EXP('Class 8'!AO120*h_5)-1)/h_5 -$D$179,0)))</f>
        <v>0</v>
      </c>
      <c r="AP282" s="3" t="str">
        <f>IF($A282&gt;AP$249,"",IF(T_5&lt;=AP$182,"",100*h_5*MAX((EXP('Class 8'!AP120*h_5)-1)/h_5 -$D$179,0)))</f>
        <v/>
      </c>
    </row>
    <row r="283" spans="1:42" x14ac:dyDescent="0.2">
      <c r="A283" s="36">
        <f t="shared" si="104"/>
        <v>33</v>
      </c>
      <c r="B283" s="3" t="str">
        <f>IF($A283&gt;B$249,"",IF(T_5&lt;=B$182,"",100*h_5*MAX((EXP('Class 8'!B121*h_5)-1)/h_5 -$D$179,0)))</f>
        <v/>
      </c>
      <c r="C283" s="3" t="str">
        <f>IF($A283&gt;C$249,"",IF(T_5&lt;=C$182,"",100*h_5*MAX((EXP('Class 8'!C121*h_5)-1)/h_5 -$D$179,0)))</f>
        <v/>
      </c>
      <c r="D283" s="3" t="str">
        <f>IF($A283&gt;D$249,"",IF(T_5&lt;=D$182,"",100*h_5*MAX((EXP('Class 8'!D121*h_5)-1)/h_5 -$D$179,0)))</f>
        <v/>
      </c>
      <c r="E283" s="3" t="str">
        <f>IF($A283&gt;E$249,"",IF(T_5&lt;=E$182,"",100*h_5*MAX((EXP('Class 8'!E121*h_5)-1)/h_5 -$D$179,0)))</f>
        <v/>
      </c>
      <c r="F283" s="3" t="str">
        <f>IF($A283&gt;F$249,"",IF(T_5&lt;=F$182,"",100*h_5*MAX((EXP('Class 8'!F121*h_5)-1)/h_5 -$D$179,0)))</f>
        <v/>
      </c>
      <c r="G283" s="3" t="str">
        <f>IF($A283&gt;G$249,"",IF(T_5&lt;=G$182,"",100*h_5*MAX((EXP('Class 8'!G121*h_5)-1)/h_5 -$D$179,0)))</f>
        <v/>
      </c>
      <c r="H283" s="3" t="str">
        <f>IF($A283&gt;H$249,"",IF(T_5&lt;=H$182,"",100*h_5*MAX((EXP('Class 8'!H121*h_5)-1)/h_5 -$D$179,0)))</f>
        <v/>
      </c>
      <c r="I283" s="3" t="str">
        <f>IF($A283&gt;I$249,"",IF(T_5&lt;=I$182,"",100*h_5*MAX((EXP('Class 8'!I121*h_5)-1)/h_5 -$D$179,0)))</f>
        <v/>
      </c>
      <c r="J283" s="3" t="str">
        <f>IF($A283&gt;J$249,"",IF(T_5&lt;=J$182,"",100*h_5*MAX((EXP('Class 8'!J121*h_5)-1)/h_5 -$D$179,0)))</f>
        <v/>
      </c>
      <c r="K283" s="3" t="str">
        <f>IF($A283&gt;K$249,"",IF(T_5&lt;=K$182,"",100*h_5*MAX((EXP('Class 8'!K121*h_5)-1)/h_5 -$D$179,0)))</f>
        <v/>
      </c>
      <c r="L283" s="3" t="str">
        <f>IF($A283&gt;L$249,"",IF(T_5&lt;=L$182,"",100*h_5*MAX((EXP('Class 8'!L121*h_5)-1)/h_5 -$D$179,0)))</f>
        <v/>
      </c>
      <c r="M283" s="3" t="str">
        <f>IF($A283&gt;M$249,"",IF(T_5&lt;=M$182,"",100*h_5*MAX((EXP('Class 8'!M121*h_5)-1)/h_5 -$D$179,0)))</f>
        <v/>
      </c>
      <c r="N283" s="3" t="str">
        <f>IF($A283&gt;N$249,"",IF(T_5&lt;=N$182,"",100*h_5*MAX((EXP('Class 8'!N121*h_5)-1)/h_5 -$D$179,0)))</f>
        <v/>
      </c>
      <c r="O283" s="3" t="str">
        <f>IF($A283&gt;O$249,"",IF(T_5&lt;=O$182,"",100*h_5*MAX((EXP('Class 8'!O121*h_5)-1)/h_5 -$D$179,0)))</f>
        <v/>
      </c>
      <c r="P283" s="3" t="str">
        <f>IF($A283&gt;P$249,"",IF(T_5&lt;=P$182,"",100*h_5*MAX((EXP('Class 8'!P121*h_5)-1)/h_5 -$D$179,0)))</f>
        <v/>
      </c>
      <c r="Q283" s="3" t="str">
        <f>IF($A283&gt;Q$249,"",IF(T_5&lt;=Q$182,"",100*h_5*MAX((EXP('Class 8'!Q121*h_5)-1)/h_5 -$D$179,0)))</f>
        <v/>
      </c>
      <c r="R283" s="3" t="str">
        <f>IF($A283&gt;R$249,"",IF(T_5&lt;=R$182,"",100*h_5*MAX((EXP('Class 8'!R121*h_5)-1)/h_5 -$D$179,0)))</f>
        <v/>
      </c>
      <c r="S283" s="3" t="str">
        <f>IF($A283&gt;S$249,"",IF(T_5&lt;=S$182,"",100*h_5*MAX((EXP('Class 8'!S121*h_5)-1)/h_5 -$D$179,0)))</f>
        <v/>
      </c>
      <c r="T283" s="3" t="str">
        <f>IF($A283&gt;T$249,"",IF(T_5&lt;=T$182,"",100*h_5*MAX((EXP('Class 8'!T121*h_5)-1)/h_5 -$D$179,0)))</f>
        <v/>
      </c>
      <c r="U283" s="3" t="str">
        <f>IF($A283&gt;U$249,"",IF(T_5&lt;=U$182,"",100*h_5*MAX((EXP('Class 8'!U121*h_5)-1)/h_5 -$D$179,0)))</f>
        <v/>
      </c>
      <c r="V283" s="3" t="str">
        <f>IF($A283&gt;V$249,"",IF(T_5&lt;=V$182,"",100*h_5*MAX((EXP('Class 8'!V121*h_5)-1)/h_5 -$D$179,0)))</f>
        <v/>
      </c>
      <c r="W283" s="3" t="str">
        <f>IF($A283&gt;W$249,"",IF(T_5&lt;=W$182,"",100*h_5*MAX((EXP('Class 8'!W121*h_5)-1)/h_5 -$D$179,0)))</f>
        <v/>
      </c>
      <c r="X283" s="3" t="str">
        <f>IF($A283&gt;X$249,"",IF(T_5&lt;=X$182,"",100*h_5*MAX((EXP('Class 8'!X121*h_5)-1)/h_5 -$D$179,0)))</f>
        <v/>
      </c>
      <c r="Y283" s="3" t="str">
        <f>IF($A283&gt;Y$249,"",IF(T_5&lt;=Y$182,"",100*h_5*MAX((EXP('Class 8'!Y121*h_5)-1)/h_5 -$D$179,0)))</f>
        <v/>
      </c>
      <c r="Z283" s="3" t="str">
        <f>IF($A283&gt;Z$249,"",IF(T_5&lt;=Z$182,"",100*h_5*MAX((EXP('Class 8'!Z121*h_5)-1)/h_5 -$D$179,0)))</f>
        <v/>
      </c>
      <c r="AA283" s="3" t="str">
        <f>IF($A283&gt;AA$249,"",IF(T_5&lt;=AA$182,"",100*h_5*MAX((EXP('Class 8'!AA121*h_5)-1)/h_5 -$D$179,0)))</f>
        <v/>
      </c>
      <c r="AB283" s="3" t="str">
        <f>IF($A283&gt;AB$249,"",IF(T_5&lt;=AB$182,"",100*h_5*MAX((EXP('Class 8'!AB121*h_5)-1)/h_5 -$D$179,0)))</f>
        <v/>
      </c>
      <c r="AC283" s="3" t="str">
        <f>IF($A283&gt;AC$249,"",IF(T_5&lt;=AC$182,"",100*h_5*MAX((EXP('Class 8'!AC121*h_5)-1)/h_5 -$D$179,0)))</f>
        <v/>
      </c>
      <c r="AD283" s="3" t="str">
        <f>IF($A283&gt;AD$249,"",IF(T_5&lt;=AD$182,"",100*h_5*MAX((EXP('Class 8'!AD121*h_5)-1)/h_5 -$D$179,0)))</f>
        <v/>
      </c>
      <c r="AE283" s="3" t="str">
        <f>IF($A283&gt;AE$249,"",IF(T_5&lt;=AE$182,"",100*h_5*MAX((EXP('Class 8'!AE121*h_5)-1)/h_5 -$D$179,0)))</f>
        <v/>
      </c>
      <c r="AF283" s="3" t="str">
        <f>IF($A283&gt;AF$249,"",IF(T_5&lt;=AF$182,"",100*h_5*MAX((EXP('Class 8'!AF121*h_5)-1)/h_5 -$D$179,0)))</f>
        <v/>
      </c>
      <c r="AG283" s="3" t="str">
        <f>IF($A283&gt;AG$249,"",IF(T_5&lt;=AG$182,"",100*h_5*MAX((EXP('Class 8'!AG121*h_5)-1)/h_5 -$D$179,0)))</f>
        <v/>
      </c>
      <c r="AH283" s="3" t="str">
        <f>IF($A283&gt;AH$249,"",IF(T_5&lt;=AH$182,"",100*h_5*MAX((EXP('Class 8'!AH121*h_5)-1)/h_5 -$D$179,0)))</f>
        <v/>
      </c>
      <c r="AI283" s="3">
        <f>IF($A283&gt;AI$249,"",IF(T_5&lt;=AI$182,"",100*h_5*MAX((EXP('Class 8'!AI121*h_5)-1)/h_5 -$D$179,0)))</f>
        <v>0</v>
      </c>
      <c r="AJ283" s="3">
        <f>IF($A283&gt;AJ$249,"",IF(T_5&lt;=AJ$182,"",100*h_5*MAX((EXP('Class 8'!AJ121*h_5)-1)/h_5 -$D$179,0)))</f>
        <v>0</v>
      </c>
      <c r="AK283" s="3">
        <f>IF($A283&gt;AK$249,"",IF(T_5&lt;=AK$182,"",100*h_5*MAX((EXP('Class 8'!AK121*h_5)-1)/h_5 -$D$179,0)))</f>
        <v>0</v>
      </c>
      <c r="AL283" s="3">
        <f>IF($A283&gt;AL$249,"",IF(T_5&lt;=AL$182,"",100*h_5*MAX((EXP('Class 8'!AL121*h_5)-1)/h_5 -$D$179,0)))</f>
        <v>0</v>
      </c>
      <c r="AM283" s="3">
        <f>IF($A283&gt;AM$249,"",IF(T_5&lt;=AM$182,"",100*h_5*MAX((EXP('Class 8'!AM121*h_5)-1)/h_5 -$D$179,0)))</f>
        <v>0</v>
      </c>
      <c r="AN283" s="3">
        <f>IF($A283&gt;AN$249,"",IF(T_5&lt;=AN$182,"",100*h_5*MAX((EXP('Class 8'!AN121*h_5)-1)/h_5 -$D$179,0)))</f>
        <v>0</v>
      </c>
      <c r="AO283" s="3">
        <f>IF($A283&gt;AO$249,"",IF(T_5&lt;=AO$182,"",100*h_5*MAX((EXP('Class 8'!AO121*h_5)-1)/h_5 -$D$179,0)))</f>
        <v>0</v>
      </c>
      <c r="AP283" s="3" t="str">
        <f>IF($A283&gt;AP$249,"",IF(T_5&lt;=AP$182,"",100*h_5*MAX((EXP('Class 8'!AP121*h_5)-1)/h_5 -$D$179,0)))</f>
        <v/>
      </c>
    </row>
    <row r="284" spans="1:42" x14ac:dyDescent="0.2">
      <c r="A284" s="36">
        <f t="shared" si="104"/>
        <v>34</v>
      </c>
      <c r="B284" s="3" t="str">
        <f>IF($A284&gt;B$249,"",IF(T_5&lt;=B$182,"",100*h_5*MAX((EXP('Class 8'!B122*h_5)-1)/h_5 -$D$179,0)))</f>
        <v/>
      </c>
      <c r="C284" s="3" t="str">
        <f>IF($A284&gt;C$249,"",IF(T_5&lt;=C$182,"",100*h_5*MAX((EXP('Class 8'!C122*h_5)-1)/h_5 -$D$179,0)))</f>
        <v/>
      </c>
      <c r="D284" s="3" t="str">
        <f>IF($A284&gt;D$249,"",IF(T_5&lt;=D$182,"",100*h_5*MAX((EXP('Class 8'!D122*h_5)-1)/h_5 -$D$179,0)))</f>
        <v/>
      </c>
      <c r="E284" s="3" t="str">
        <f>IF($A284&gt;E$249,"",IF(T_5&lt;=E$182,"",100*h_5*MAX((EXP('Class 8'!E122*h_5)-1)/h_5 -$D$179,0)))</f>
        <v/>
      </c>
      <c r="F284" s="3" t="str">
        <f>IF($A284&gt;F$249,"",IF(T_5&lt;=F$182,"",100*h_5*MAX((EXP('Class 8'!F122*h_5)-1)/h_5 -$D$179,0)))</f>
        <v/>
      </c>
      <c r="G284" s="3" t="str">
        <f>IF($A284&gt;G$249,"",IF(T_5&lt;=G$182,"",100*h_5*MAX((EXP('Class 8'!G122*h_5)-1)/h_5 -$D$179,0)))</f>
        <v/>
      </c>
      <c r="H284" s="3" t="str">
        <f>IF($A284&gt;H$249,"",IF(T_5&lt;=H$182,"",100*h_5*MAX((EXP('Class 8'!H122*h_5)-1)/h_5 -$D$179,0)))</f>
        <v/>
      </c>
      <c r="I284" s="3" t="str">
        <f>IF($A284&gt;I$249,"",IF(T_5&lt;=I$182,"",100*h_5*MAX((EXP('Class 8'!I122*h_5)-1)/h_5 -$D$179,0)))</f>
        <v/>
      </c>
      <c r="J284" s="3" t="str">
        <f>IF($A284&gt;J$249,"",IF(T_5&lt;=J$182,"",100*h_5*MAX((EXP('Class 8'!J122*h_5)-1)/h_5 -$D$179,0)))</f>
        <v/>
      </c>
      <c r="K284" s="3" t="str">
        <f>IF($A284&gt;K$249,"",IF(T_5&lt;=K$182,"",100*h_5*MAX((EXP('Class 8'!K122*h_5)-1)/h_5 -$D$179,0)))</f>
        <v/>
      </c>
      <c r="L284" s="3" t="str">
        <f>IF($A284&gt;L$249,"",IF(T_5&lt;=L$182,"",100*h_5*MAX((EXP('Class 8'!L122*h_5)-1)/h_5 -$D$179,0)))</f>
        <v/>
      </c>
      <c r="M284" s="3" t="str">
        <f>IF($A284&gt;M$249,"",IF(T_5&lt;=M$182,"",100*h_5*MAX((EXP('Class 8'!M122*h_5)-1)/h_5 -$D$179,0)))</f>
        <v/>
      </c>
      <c r="N284" s="3" t="str">
        <f>IF($A284&gt;N$249,"",IF(T_5&lt;=N$182,"",100*h_5*MAX((EXP('Class 8'!N122*h_5)-1)/h_5 -$D$179,0)))</f>
        <v/>
      </c>
      <c r="O284" s="3" t="str">
        <f>IF($A284&gt;O$249,"",IF(T_5&lt;=O$182,"",100*h_5*MAX((EXP('Class 8'!O122*h_5)-1)/h_5 -$D$179,0)))</f>
        <v/>
      </c>
      <c r="P284" s="3" t="str">
        <f>IF($A284&gt;P$249,"",IF(T_5&lt;=P$182,"",100*h_5*MAX((EXP('Class 8'!P122*h_5)-1)/h_5 -$D$179,0)))</f>
        <v/>
      </c>
      <c r="Q284" s="3" t="str">
        <f>IF($A284&gt;Q$249,"",IF(T_5&lt;=Q$182,"",100*h_5*MAX((EXP('Class 8'!Q122*h_5)-1)/h_5 -$D$179,0)))</f>
        <v/>
      </c>
      <c r="R284" s="3" t="str">
        <f>IF($A284&gt;R$249,"",IF(T_5&lt;=R$182,"",100*h_5*MAX((EXP('Class 8'!R122*h_5)-1)/h_5 -$D$179,0)))</f>
        <v/>
      </c>
      <c r="S284" s="3" t="str">
        <f>IF($A284&gt;S$249,"",IF(T_5&lt;=S$182,"",100*h_5*MAX((EXP('Class 8'!S122*h_5)-1)/h_5 -$D$179,0)))</f>
        <v/>
      </c>
      <c r="T284" s="3" t="str">
        <f>IF($A284&gt;T$249,"",IF(T_5&lt;=T$182,"",100*h_5*MAX((EXP('Class 8'!T122*h_5)-1)/h_5 -$D$179,0)))</f>
        <v/>
      </c>
      <c r="U284" s="3" t="str">
        <f>IF($A284&gt;U$249,"",IF(T_5&lt;=U$182,"",100*h_5*MAX((EXP('Class 8'!U122*h_5)-1)/h_5 -$D$179,0)))</f>
        <v/>
      </c>
      <c r="V284" s="3" t="str">
        <f>IF($A284&gt;V$249,"",IF(T_5&lt;=V$182,"",100*h_5*MAX((EXP('Class 8'!V122*h_5)-1)/h_5 -$D$179,0)))</f>
        <v/>
      </c>
      <c r="W284" s="3" t="str">
        <f>IF($A284&gt;W$249,"",IF(T_5&lt;=W$182,"",100*h_5*MAX((EXP('Class 8'!W122*h_5)-1)/h_5 -$D$179,0)))</f>
        <v/>
      </c>
      <c r="X284" s="3" t="str">
        <f>IF($A284&gt;X$249,"",IF(T_5&lt;=X$182,"",100*h_5*MAX((EXP('Class 8'!X122*h_5)-1)/h_5 -$D$179,0)))</f>
        <v/>
      </c>
      <c r="Y284" s="3" t="str">
        <f>IF($A284&gt;Y$249,"",IF(T_5&lt;=Y$182,"",100*h_5*MAX((EXP('Class 8'!Y122*h_5)-1)/h_5 -$D$179,0)))</f>
        <v/>
      </c>
      <c r="Z284" s="3" t="str">
        <f>IF($A284&gt;Z$249,"",IF(T_5&lt;=Z$182,"",100*h_5*MAX((EXP('Class 8'!Z122*h_5)-1)/h_5 -$D$179,0)))</f>
        <v/>
      </c>
      <c r="AA284" s="3" t="str">
        <f>IF($A284&gt;AA$249,"",IF(T_5&lt;=AA$182,"",100*h_5*MAX((EXP('Class 8'!AA122*h_5)-1)/h_5 -$D$179,0)))</f>
        <v/>
      </c>
      <c r="AB284" s="3" t="str">
        <f>IF($A284&gt;AB$249,"",IF(T_5&lt;=AB$182,"",100*h_5*MAX((EXP('Class 8'!AB122*h_5)-1)/h_5 -$D$179,0)))</f>
        <v/>
      </c>
      <c r="AC284" s="3" t="str">
        <f>IF($A284&gt;AC$249,"",IF(T_5&lt;=AC$182,"",100*h_5*MAX((EXP('Class 8'!AC122*h_5)-1)/h_5 -$D$179,0)))</f>
        <v/>
      </c>
      <c r="AD284" s="3" t="str">
        <f>IF($A284&gt;AD$249,"",IF(T_5&lt;=AD$182,"",100*h_5*MAX((EXP('Class 8'!AD122*h_5)-1)/h_5 -$D$179,0)))</f>
        <v/>
      </c>
      <c r="AE284" s="3" t="str">
        <f>IF($A284&gt;AE$249,"",IF(T_5&lt;=AE$182,"",100*h_5*MAX((EXP('Class 8'!AE122*h_5)-1)/h_5 -$D$179,0)))</f>
        <v/>
      </c>
      <c r="AF284" s="3" t="str">
        <f>IF($A284&gt;AF$249,"",IF(T_5&lt;=AF$182,"",100*h_5*MAX((EXP('Class 8'!AF122*h_5)-1)/h_5 -$D$179,0)))</f>
        <v/>
      </c>
      <c r="AG284" s="3" t="str">
        <f>IF($A284&gt;AG$249,"",IF(T_5&lt;=AG$182,"",100*h_5*MAX((EXP('Class 8'!AG122*h_5)-1)/h_5 -$D$179,0)))</f>
        <v/>
      </c>
      <c r="AH284" s="3" t="str">
        <f>IF($A284&gt;AH$249,"",IF(T_5&lt;=AH$182,"",100*h_5*MAX((EXP('Class 8'!AH122*h_5)-1)/h_5 -$D$179,0)))</f>
        <v/>
      </c>
      <c r="AI284" s="3" t="str">
        <f>IF($A284&gt;AI$249,"",IF(T_5&lt;=AI$182,"",100*h_5*MAX((EXP('Class 8'!AI122*h_5)-1)/h_5 -$D$179,0)))</f>
        <v/>
      </c>
      <c r="AJ284" s="3">
        <f>IF($A284&gt;AJ$249,"",IF(T_5&lt;=AJ$182,"",100*h_5*MAX((EXP('Class 8'!AJ122*h_5)-1)/h_5 -$D$179,0)))</f>
        <v>0</v>
      </c>
      <c r="AK284" s="3">
        <f>IF($A284&gt;AK$249,"",IF(T_5&lt;=AK$182,"",100*h_5*MAX((EXP('Class 8'!AK122*h_5)-1)/h_5 -$D$179,0)))</f>
        <v>0</v>
      </c>
      <c r="AL284" s="3">
        <f>IF($A284&gt;AL$249,"",IF(T_5&lt;=AL$182,"",100*h_5*MAX((EXP('Class 8'!AL122*h_5)-1)/h_5 -$D$179,0)))</f>
        <v>0</v>
      </c>
      <c r="AM284" s="3">
        <f>IF($A284&gt;AM$249,"",IF(T_5&lt;=AM$182,"",100*h_5*MAX((EXP('Class 8'!AM122*h_5)-1)/h_5 -$D$179,0)))</f>
        <v>0</v>
      </c>
      <c r="AN284" s="3">
        <f>IF($A284&gt;AN$249,"",IF(T_5&lt;=AN$182,"",100*h_5*MAX((EXP('Class 8'!AN122*h_5)-1)/h_5 -$D$179,0)))</f>
        <v>0</v>
      </c>
      <c r="AO284" s="3">
        <f>IF($A284&gt;AO$249,"",IF(T_5&lt;=AO$182,"",100*h_5*MAX((EXP('Class 8'!AO122*h_5)-1)/h_5 -$D$179,0)))</f>
        <v>0</v>
      </c>
      <c r="AP284" s="3" t="str">
        <f>IF($A284&gt;AP$249,"",IF(T_5&lt;=AP$182,"",100*h_5*MAX((EXP('Class 8'!AP122*h_5)-1)/h_5 -$D$179,0)))</f>
        <v/>
      </c>
    </row>
    <row r="285" spans="1:42" x14ac:dyDescent="0.2">
      <c r="A285" s="36">
        <f t="shared" si="104"/>
        <v>35</v>
      </c>
      <c r="B285" s="3" t="str">
        <f>IF($A285&gt;B$249,"",IF(T_5&lt;=B$182,"",100*h_5*MAX((EXP('Class 8'!B123*h_5)-1)/h_5 -$D$179,0)))</f>
        <v/>
      </c>
      <c r="C285" s="3" t="str">
        <f>IF($A285&gt;C$249,"",IF(T_5&lt;=C$182,"",100*h_5*MAX((EXP('Class 8'!C123*h_5)-1)/h_5 -$D$179,0)))</f>
        <v/>
      </c>
      <c r="D285" s="3" t="str">
        <f>IF($A285&gt;D$249,"",IF(T_5&lt;=D$182,"",100*h_5*MAX((EXP('Class 8'!D123*h_5)-1)/h_5 -$D$179,0)))</f>
        <v/>
      </c>
      <c r="E285" s="3" t="str">
        <f>IF($A285&gt;E$249,"",IF(T_5&lt;=E$182,"",100*h_5*MAX((EXP('Class 8'!E123*h_5)-1)/h_5 -$D$179,0)))</f>
        <v/>
      </c>
      <c r="F285" s="3" t="str">
        <f>IF($A285&gt;F$249,"",IF(T_5&lt;=F$182,"",100*h_5*MAX((EXP('Class 8'!F123*h_5)-1)/h_5 -$D$179,0)))</f>
        <v/>
      </c>
      <c r="G285" s="3" t="str">
        <f>IF($A285&gt;G$249,"",IF(T_5&lt;=G$182,"",100*h_5*MAX((EXP('Class 8'!G123*h_5)-1)/h_5 -$D$179,0)))</f>
        <v/>
      </c>
      <c r="H285" s="3" t="str">
        <f>IF($A285&gt;H$249,"",IF(T_5&lt;=H$182,"",100*h_5*MAX((EXP('Class 8'!H123*h_5)-1)/h_5 -$D$179,0)))</f>
        <v/>
      </c>
      <c r="I285" s="3" t="str">
        <f>IF($A285&gt;I$249,"",IF(T_5&lt;=I$182,"",100*h_5*MAX((EXP('Class 8'!I123*h_5)-1)/h_5 -$D$179,0)))</f>
        <v/>
      </c>
      <c r="J285" s="3" t="str">
        <f>IF($A285&gt;J$249,"",IF(T_5&lt;=J$182,"",100*h_5*MAX((EXP('Class 8'!J123*h_5)-1)/h_5 -$D$179,0)))</f>
        <v/>
      </c>
      <c r="K285" s="3" t="str">
        <f>IF($A285&gt;K$249,"",IF(T_5&lt;=K$182,"",100*h_5*MAX((EXP('Class 8'!K123*h_5)-1)/h_5 -$D$179,0)))</f>
        <v/>
      </c>
      <c r="L285" s="3" t="str">
        <f>IF($A285&gt;L$249,"",IF(T_5&lt;=L$182,"",100*h_5*MAX((EXP('Class 8'!L123*h_5)-1)/h_5 -$D$179,0)))</f>
        <v/>
      </c>
      <c r="M285" s="3" t="str">
        <f>IF($A285&gt;M$249,"",IF(T_5&lt;=M$182,"",100*h_5*MAX((EXP('Class 8'!M123*h_5)-1)/h_5 -$D$179,0)))</f>
        <v/>
      </c>
      <c r="N285" s="3" t="str">
        <f>IF($A285&gt;N$249,"",IF(T_5&lt;=N$182,"",100*h_5*MAX((EXP('Class 8'!N123*h_5)-1)/h_5 -$D$179,0)))</f>
        <v/>
      </c>
      <c r="O285" s="3" t="str">
        <f>IF($A285&gt;O$249,"",IF(T_5&lt;=O$182,"",100*h_5*MAX((EXP('Class 8'!O123*h_5)-1)/h_5 -$D$179,0)))</f>
        <v/>
      </c>
      <c r="P285" s="3" t="str">
        <f>IF($A285&gt;P$249,"",IF(T_5&lt;=P$182,"",100*h_5*MAX((EXP('Class 8'!P123*h_5)-1)/h_5 -$D$179,0)))</f>
        <v/>
      </c>
      <c r="Q285" s="3" t="str">
        <f>IF($A285&gt;Q$249,"",IF(T_5&lt;=Q$182,"",100*h_5*MAX((EXP('Class 8'!Q123*h_5)-1)/h_5 -$D$179,0)))</f>
        <v/>
      </c>
      <c r="R285" s="3" t="str">
        <f>IF($A285&gt;R$249,"",IF(T_5&lt;=R$182,"",100*h_5*MAX((EXP('Class 8'!R123*h_5)-1)/h_5 -$D$179,0)))</f>
        <v/>
      </c>
      <c r="S285" s="3" t="str">
        <f>IF($A285&gt;S$249,"",IF(T_5&lt;=S$182,"",100*h_5*MAX((EXP('Class 8'!S123*h_5)-1)/h_5 -$D$179,0)))</f>
        <v/>
      </c>
      <c r="T285" s="3" t="str">
        <f>IF($A285&gt;T$249,"",IF(T_5&lt;=T$182,"",100*h_5*MAX((EXP('Class 8'!T123*h_5)-1)/h_5 -$D$179,0)))</f>
        <v/>
      </c>
      <c r="U285" s="3" t="str">
        <f>IF($A285&gt;U$249,"",IF(T_5&lt;=U$182,"",100*h_5*MAX((EXP('Class 8'!U123*h_5)-1)/h_5 -$D$179,0)))</f>
        <v/>
      </c>
      <c r="V285" s="3" t="str">
        <f>IF($A285&gt;V$249,"",IF(T_5&lt;=V$182,"",100*h_5*MAX((EXP('Class 8'!V123*h_5)-1)/h_5 -$D$179,0)))</f>
        <v/>
      </c>
      <c r="W285" s="3" t="str">
        <f>IF($A285&gt;W$249,"",IF(T_5&lt;=W$182,"",100*h_5*MAX((EXP('Class 8'!W123*h_5)-1)/h_5 -$D$179,0)))</f>
        <v/>
      </c>
      <c r="X285" s="3" t="str">
        <f>IF($A285&gt;X$249,"",IF(T_5&lt;=X$182,"",100*h_5*MAX((EXP('Class 8'!X123*h_5)-1)/h_5 -$D$179,0)))</f>
        <v/>
      </c>
      <c r="Y285" s="3" t="str">
        <f>IF($A285&gt;Y$249,"",IF(T_5&lt;=Y$182,"",100*h_5*MAX((EXP('Class 8'!Y123*h_5)-1)/h_5 -$D$179,0)))</f>
        <v/>
      </c>
      <c r="Z285" s="3" t="str">
        <f>IF($A285&gt;Z$249,"",IF(T_5&lt;=Z$182,"",100*h_5*MAX((EXP('Class 8'!Z123*h_5)-1)/h_5 -$D$179,0)))</f>
        <v/>
      </c>
      <c r="AA285" s="3" t="str">
        <f>IF($A285&gt;AA$249,"",IF(T_5&lt;=AA$182,"",100*h_5*MAX((EXP('Class 8'!AA123*h_5)-1)/h_5 -$D$179,0)))</f>
        <v/>
      </c>
      <c r="AB285" s="3" t="str">
        <f>IF($A285&gt;AB$249,"",IF(T_5&lt;=AB$182,"",100*h_5*MAX((EXP('Class 8'!AB123*h_5)-1)/h_5 -$D$179,0)))</f>
        <v/>
      </c>
      <c r="AC285" s="3" t="str">
        <f>IF($A285&gt;AC$249,"",IF(T_5&lt;=AC$182,"",100*h_5*MAX((EXP('Class 8'!AC123*h_5)-1)/h_5 -$D$179,0)))</f>
        <v/>
      </c>
      <c r="AD285" s="3" t="str">
        <f>IF($A285&gt;AD$249,"",IF(T_5&lt;=AD$182,"",100*h_5*MAX((EXP('Class 8'!AD123*h_5)-1)/h_5 -$D$179,0)))</f>
        <v/>
      </c>
      <c r="AE285" s="3" t="str">
        <f>IF($A285&gt;AE$249,"",IF(T_5&lt;=AE$182,"",100*h_5*MAX((EXP('Class 8'!AE123*h_5)-1)/h_5 -$D$179,0)))</f>
        <v/>
      </c>
      <c r="AF285" s="3" t="str">
        <f>IF($A285&gt;AF$249,"",IF(T_5&lt;=AF$182,"",100*h_5*MAX((EXP('Class 8'!AF123*h_5)-1)/h_5 -$D$179,0)))</f>
        <v/>
      </c>
      <c r="AG285" s="3" t="str">
        <f>IF($A285&gt;AG$249,"",IF(T_5&lt;=AG$182,"",100*h_5*MAX((EXP('Class 8'!AG123*h_5)-1)/h_5 -$D$179,0)))</f>
        <v/>
      </c>
      <c r="AH285" s="3" t="str">
        <f>IF($A285&gt;AH$249,"",IF(T_5&lt;=AH$182,"",100*h_5*MAX((EXP('Class 8'!AH123*h_5)-1)/h_5 -$D$179,0)))</f>
        <v/>
      </c>
      <c r="AI285" s="3" t="str">
        <f>IF($A285&gt;AI$249,"",IF(T_5&lt;=AI$182,"",100*h_5*MAX((EXP('Class 8'!AI123*h_5)-1)/h_5 -$D$179,0)))</f>
        <v/>
      </c>
      <c r="AJ285" s="3" t="str">
        <f>IF($A285&gt;AJ$249,"",IF(T_5&lt;=AJ$182,"",100*h_5*MAX((EXP('Class 8'!AJ123*h_5)-1)/h_5 -$D$179,0)))</f>
        <v/>
      </c>
      <c r="AK285" s="3">
        <f>IF($A285&gt;AK$249,"",IF(T_5&lt;=AK$182,"",100*h_5*MAX((EXP('Class 8'!AK123*h_5)-1)/h_5 -$D$179,0)))</f>
        <v>0</v>
      </c>
      <c r="AL285" s="3">
        <f>IF($A285&gt;AL$249,"",IF(T_5&lt;=AL$182,"",100*h_5*MAX((EXP('Class 8'!AL123*h_5)-1)/h_5 -$D$179,0)))</f>
        <v>0</v>
      </c>
      <c r="AM285" s="3">
        <f>IF($A285&gt;AM$249,"",IF(T_5&lt;=AM$182,"",100*h_5*MAX((EXP('Class 8'!AM123*h_5)-1)/h_5 -$D$179,0)))</f>
        <v>0</v>
      </c>
      <c r="AN285" s="3">
        <f>IF($A285&gt;AN$249,"",IF(T_5&lt;=AN$182,"",100*h_5*MAX((EXP('Class 8'!AN123*h_5)-1)/h_5 -$D$179,0)))</f>
        <v>0</v>
      </c>
      <c r="AO285" s="3">
        <f>IF($A285&gt;AO$249,"",IF(T_5&lt;=AO$182,"",100*h_5*MAX((EXP('Class 8'!AO123*h_5)-1)/h_5 -$D$179,0)))</f>
        <v>0</v>
      </c>
      <c r="AP285" s="3" t="str">
        <f>IF($A285&gt;AP$249,"",IF(T_5&lt;=AP$182,"",100*h_5*MAX((EXP('Class 8'!AP123*h_5)-1)/h_5 -$D$179,0)))</f>
        <v/>
      </c>
    </row>
    <row r="286" spans="1:42" x14ac:dyDescent="0.2">
      <c r="A286" s="36">
        <f t="shared" si="104"/>
        <v>36</v>
      </c>
      <c r="B286" s="3" t="str">
        <f>IF($A286&gt;B$249,"",IF(T_5&lt;=B$182,"",100*h_5*MAX((EXP('Class 8'!B124*h_5)-1)/h_5 -$D$179,0)))</f>
        <v/>
      </c>
      <c r="C286" s="3" t="str">
        <f>IF($A286&gt;C$249,"",IF(T_5&lt;=C$182,"",100*h_5*MAX((EXP('Class 8'!C124*h_5)-1)/h_5 -$D$179,0)))</f>
        <v/>
      </c>
      <c r="D286" s="3" t="str">
        <f>IF($A286&gt;D$249,"",IF(T_5&lt;=D$182,"",100*h_5*MAX((EXP('Class 8'!D124*h_5)-1)/h_5 -$D$179,0)))</f>
        <v/>
      </c>
      <c r="E286" s="3" t="str">
        <f>IF($A286&gt;E$249,"",IF(T_5&lt;=E$182,"",100*h_5*MAX((EXP('Class 8'!E124*h_5)-1)/h_5 -$D$179,0)))</f>
        <v/>
      </c>
      <c r="F286" s="3" t="str">
        <f>IF($A286&gt;F$249,"",IF(T_5&lt;=F$182,"",100*h_5*MAX((EXP('Class 8'!F124*h_5)-1)/h_5 -$D$179,0)))</f>
        <v/>
      </c>
      <c r="G286" s="3" t="str">
        <f>IF($A286&gt;G$249,"",IF(T_5&lt;=G$182,"",100*h_5*MAX((EXP('Class 8'!G124*h_5)-1)/h_5 -$D$179,0)))</f>
        <v/>
      </c>
      <c r="H286" s="3" t="str">
        <f>IF($A286&gt;H$249,"",IF(T_5&lt;=H$182,"",100*h_5*MAX((EXP('Class 8'!H124*h_5)-1)/h_5 -$D$179,0)))</f>
        <v/>
      </c>
      <c r="I286" s="3" t="str">
        <f>IF($A286&gt;I$249,"",IF(T_5&lt;=I$182,"",100*h_5*MAX((EXP('Class 8'!I124*h_5)-1)/h_5 -$D$179,0)))</f>
        <v/>
      </c>
      <c r="J286" s="3" t="str">
        <f>IF($A286&gt;J$249,"",IF(T_5&lt;=J$182,"",100*h_5*MAX((EXP('Class 8'!J124*h_5)-1)/h_5 -$D$179,0)))</f>
        <v/>
      </c>
      <c r="K286" s="3" t="str">
        <f>IF($A286&gt;K$249,"",IF(T_5&lt;=K$182,"",100*h_5*MAX((EXP('Class 8'!K124*h_5)-1)/h_5 -$D$179,0)))</f>
        <v/>
      </c>
      <c r="L286" s="3" t="str">
        <f>IF($A286&gt;L$249,"",IF(T_5&lt;=L$182,"",100*h_5*MAX((EXP('Class 8'!L124*h_5)-1)/h_5 -$D$179,0)))</f>
        <v/>
      </c>
      <c r="M286" s="3" t="str">
        <f>IF($A286&gt;M$249,"",IF(T_5&lt;=M$182,"",100*h_5*MAX((EXP('Class 8'!M124*h_5)-1)/h_5 -$D$179,0)))</f>
        <v/>
      </c>
      <c r="N286" s="3" t="str">
        <f>IF($A286&gt;N$249,"",IF(T_5&lt;=N$182,"",100*h_5*MAX((EXP('Class 8'!N124*h_5)-1)/h_5 -$D$179,0)))</f>
        <v/>
      </c>
      <c r="O286" s="3" t="str">
        <f>IF($A286&gt;O$249,"",IF(T_5&lt;=O$182,"",100*h_5*MAX((EXP('Class 8'!O124*h_5)-1)/h_5 -$D$179,0)))</f>
        <v/>
      </c>
      <c r="P286" s="3" t="str">
        <f>IF($A286&gt;P$249,"",IF(T_5&lt;=P$182,"",100*h_5*MAX((EXP('Class 8'!P124*h_5)-1)/h_5 -$D$179,0)))</f>
        <v/>
      </c>
      <c r="Q286" s="3" t="str">
        <f>IF($A286&gt;Q$249,"",IF(T_5&lt;=Q$182,"",100*h_5*MAX((EXP('Class 8'!Q124*h_5)-1)/h_5 -$D$179,0)))</f>
        <v/>
      </c>
      <c r="R286" s="3" t="str">
        <f>IF($A286&gt;R$249,"",IF(T_5&lt;=R$182,"",100*h_5*MAX((EXP('Class 8'!R124*h_5)-1)/h_5 -$D$179,0)))</f>
        <v/>
      </c>
      <c r="S286" s="3" t="str">
        <f>IF($A286&gt;S$249,"",IF(T_5&lt;=S$182,"",100*h_5*MAX((EXP('Class 8'!S124*h_5)-1)/h_5 -$D$179,0)))</f>
        <v/>
      </c>
      <c r="T286" s="3" t="str">
        <f>IF($A286&gt;T$249,"",IF(T_5&lt;=T$182,"",100*h_5*MAX((EXP('Class 8'!T124*h_5)-1)/h_5 -$D$179,0)))</f>
        <v/>
      </c>
      <c r="U286" s="3" t="str">
        <f>IF($A286&gt;U$249,"",IF(T_5&lt;=U$182,"",100*h_5*MAX((EXP('Class 8'!U124*h_5)-1)/h_5 -$D$179,0)))</f>
        <v/>
      </c>
      <c r="V286" s="3" t="str">
        <f>IF($A286&gt;V$249,"",IF(T_5&lt;=V$182,"",100*h_5*MAX((EXP('Class 8'!V124*h_5)-1)/h_5 -$D$179,0)))</f>
        <v/>
      </c>
      <c r="W286" s="3" t="str">
        <f>IF($A286&gt;W$249,"",IF(T_5&lt;=W$182,"",100*h_5*MAX((EXP('Class 8'!W124*h_5)-1)/h_5 -$D$179,0)))</f>
        <v/>
      </c>
      <c r="X286" s="3" t="str">
        <f>IF($A286&gt;X$249,"",IF(T_5&lt;=X$182,"",100*h_5*MAX((EXP('Class 8'!X124*h_5)-1)/h_5 -$D$179,0)))</f>
        <v/>
      </c>
      <c r="Y286" s="3" t="str">
        <f>IF($A286&gt;Y$249,"",IF(T_5&lt;=Y$182,"",100*h_5*MAX((EXP('Class 8'!Y124*h_5)-1)/h_5 -$D$179,0)))</f>
        <v/>
      </c>
      <c r="Z286" s="3" t="str">
        <f>IF($A286&gt;Z$249,"",IF(T_5&lt;=Z$182,"",100*h_5*MAX((EXP('Class 8'!Z124*h_5)-1)/h_5 -$D$179,0)))</f>
        <v/>
      </c>
      <c r="AA286" s="3" t="str">
        <f>IF($A286&gt;AA$249,"",IF(T_5&lt;=AA$182,"",100*h_5*MAX((EXP('Class 8'!AA124*h_5)-1)/h_5 -$D$179,0)))</f>
        <v/>
      </c>
      <c r="AB286" s="3" t="str">
        <f>IF($A286&gt;AB$249,"",IF(T_5&lt;=AB$182,"",100*h_5*MAX((EXP('Class 8'!AB124*h_5)-1)/h_5 -$D$179,0)))</f>
        <v/>
      </c>
      <c r="AC286" s="3" t="str">
        <f>IF($A286&gt;AC$249,"",IF(T_5&lt;=AC$182,"",100*h_5*MAX((EXP('Class 8'!AC124*h_5)-1)/h_5 -$D$179,0)))</f>
        <v/>
      </c>
      <c r="AD286" s="3" t="str">
        <f>IF($A286&gt;AD$249,"",IF(T_5&lt;=AD$182,"",100*h_5*MAX((EXP('Class 8'!AD124*h_5)-1)/h_5 -$D$179,0)))</f>
        <v/>
      </c>
      <c r="AE286" s="3" t="str">
        <f>IF($A286&gt;AE$249,"",IF(T_5&lt;=AE$182,"",100*h_5*MAX((EXP('Class 8'!AE124*h_5)-1)/h_5 -$D$179,0)))</f>
        <v/>
      </c>
      <c r="AF286" s="3" t="str">
        <f>IF($A286&gt;AF$249,"",IF(T_5&lt;=AF$182,"",100*h_5*MAX((EXP('Class 8'!AF124*h_5)-1)/h_5 -$D$179,0)))</f>
        <v/>
      </c>
      <c r="AG286" s="3" t="str">
        <f>IF($A286&gt;AG$249,"",IF(T_5&lt;=AG$182,"",100*h_5*MAX((EXP('Class 8'!AG124*h_5)-1)/h_5 -$D$179,0)))</f>
        <v/>
      </c>
      <c r="AH286" s="3" t="str">
        <f>IF($A286&gt;AH$249,"",IF(T_5&lt;=AH$182,"",100*h_5*MAX((EXP('Class 8'!AH124*h_5)-1)/h_5 -$D$179,0)))</f>
        <v/>
      </c>
      <c r="AI286" s="3" t="str">
        <f>IF($A286&gt;AI$249,"",IF(T_5&lt;=AI$182,"",100*h_5*MAX((EXP('Class 8'!AI124*h_5)-1)/h_5 -$D$179,0)))</f>
        <v/>
      </c>
      <c r="AJ286" s="3" t="str">
        <f>IF($A286&gt;AJ$249,"",IF(T_5&lt;=AJ$182,"",100*h_5*MAX((EXP('Class 8'!AJ124*h_5)-1)/h_5 -$D$179,0)))</f>
        <v/>
      </c>
      <c r="AK286" s="3" t="str">
        <f>IF($A286&gt;AK$249,"",IF(T_5&lt;=AK$182,"",100*h_5*MAX((EXP('Class 8'!AK124*h_5)-1)/h_5 -$D$179,0)))</f>
        <v/>
      </c>
      <c r="AL286" s="3">
        <f>IF($A286&gt;AL$249,"",IF(T_5&lt;=AL$182,"",100*h_5*MAX((EXP('Class 8'!AL124*h_5)-1)/h_5 -$D$179,0)))</f>
        <v>0</v>
      </c>
      <c r="AM286" s="3">
        <f>IF($A286&gt;AM$249,"",IF(T_5&lt;=AM$182,"",100*h_5*MAX((EXP('Class 8'!AM124*h_5)-1)/h_5 -$D$179,0)))</f>
        <v>0</v>
      </c>
      <c r="AN286" s="3">
        <f>IF($A286&gt;AN$249,"",IF(T_5&lt;=AN$182,"",100*h_5*MAX((EXP('Class 8'!AN124*h_5)-1)/h_5 -$D$179,0)))</f>
        <v>0</v>
      </c>
      <c r="AO286" s="3">
        <f>IF($A286&gt;AO$249,"",IF(T_5&lt;=AO$182,"",100*h_5*MAX((EXP('Class 8'!AO124*h_5)-1)/h_5 -$D$179,0)))</f>
        <v>0</v>
      </c>
      <c r="AP286" s="3" t="str">
        <f>IF($A286&gt;AP$249,"",IF(T_5&lt;=AP$182,"",100*h_5*MAX((EXP('Class 8'!AP124*h_5)-1)/h_5 -$D$179,0)))</f>
        <v/>
      </c>
    </row>
    <row r="287" spans="1:42" x14ac:dyDescent="0.2">
      <c r="A287" s="36">
        <f t="shared" si="104"/>
        <v>37</v>
      </c>
      <c r="B287" s="3" t="str">
        <f>IF($A287&gt;B$249,"",IF(T_5&lt;=B$182,"",100*h_5*MAX((EXP('Class 8'!B125*h_5)-1)/h_5 -$D$179,0)))</f>
        <v/>
      </c>
      <c r="C287" s="3" t="str">
        <f>IF($A287&gt;C$249,"",IF(T_5&lt;=C$182,"",100*h_5*MAX((EXP('Class 8'!C125*h_5)-1)/h_5 -$D$179,0)))</f>
        <v/>
      </c>
      <c r="D287" s="3" t="str">
        <f>IF($A287&gt;D$249,"",IF(T_5&lt;=D$182,"",100*h_5*MAX((EXP('Class 8'!D125*h_5)-1)/h_5 -$D$179,0)))</f>
        <v/>
      </c>
      <c r="E287" s="3" t="str">
        <f>IF($A287&gt;E$249,"",IF(T_5&lt;=E$182,"",100*h_5*MAX((EXP('Class 8'!E125*h_5)-1)/h_5 -$D$179,0)))</f>
        <v/>
      </c>
      <c r="F287" s="3" t="str">
        <f>IF($A287&gt;F$249,"",IF(T_5&lt;=F$182,"",100*h_5*MAX((EXP('Class 8'!F125*h_5)-1)/h_5 -$D$179,0)))</f>
        <v/>
      </c>
      <c r="G287" s="3" t="str">
        <f>IF($A287&gt;G$249,"",IF(T_5&lt;=G$182,"",100*h_5*MAX((EXP('Class 8'!G125*h_5)-1)/h_5 -$D$179,0)))</f>
        <v/>
      </c>
      <c r="H287" s="3" t="str">
        <f>IF($A287&gt;H$249,"",IF(T_5&lt;=H$182,"",100*h_5*MAX((EXP('Class 8'!H125*h_5)-1)/h_5 -$D$179,0)))</f>
        <v/>
      </c>
      <c r="I287" s="3" t="str">
        <f>IF($A287&gt;I$249,"",IF(T_5&lt;=I$182,"",100*h_5*MAX((EXP('Class 8'!I125*h_5)-1)/h_5 -$D$179,0)))</f>
        <v/>
      </c>
      <c r="J287" s="3" t="str">
        <f>IF($A287&gt;J$249,"",IF(T_5&lt;=J$182,"",100*h_5*MAX((EXP('Class 8'!J125*h_5)-1)/h_5 -$D$179,0)))</f>
        <v/>
      </c>
      <c r="K287" s="3" t="str">
        <f>IF($A287&gt;K$249,"",IF(T_5&lt;=K$182,"",100*h_5*MAX((EXP('Class 8'!K125*h_5)-1)/h_5 -$D$179,0)))</f>
        <v/>
      </c>
      <c r="L287" s="3" t="str">
        <f>IF($A287&gt;L$249,"",IF(T_5&lt;=L$182,"",100*h_5*MAX((EXP('Class 8'!L125*h_5)-1)/h_5 -$D$179,0)))</f>
        <v/>
      </c>
      <c r="M287" s="3" t="str">
        <f>IF($A287&gt;M$249,"",IF(T_5&lt;=M$182,"",100*h_5*MAX((EXP('Class 8'!M125*h_5)-1)/h_5 -$D$179,0)))</f>
        <v/>
      </c>
      <c r="N287" s="3" t="str">
        <f>IF($A287&gt;N$249,"",IF(T_5&lt;=N$182,"",100*h_5*MAX((EXP('Class 8'!N125*h_5)-1)/h_5 -$D$179,0)))</f>
        <v/>
      </c>
      <c r="O287" s="3" t="str">
        <f>IF($A287&gt;O$249,"",IF(T_5&lt;=O$182,"",100*h_5*MAX((EXP('Class 8'!O125*h_5)-1)/h_5 -$D$179,0)))</f>
        <v/>
      </c>
      <c r="P287" s="3" t="str">
        <f>IF($A287&gt;P$249,"",IF(T_5&lt;=P$182,"",100*h_5*MAX((EXP('Class 8'!P125*h_5)-1)/h_5 -$D$179,0)))</f>
        <v/>
      </c>
      <c r="Q287" s="3" t="str">
        <f>IF($A287&gt;Q$249,"",IF(T_5&lt;=Q$182,"",100*h_5*MAX((EXP('Class 8'!Q125*h_5)-1)/h_5 -$D$179,0)))</f>
        <v/>
      </c>
      <c r="R287" s="3" t="str">
        <f>IF($A287&gt;R$249,"",IF(T_5&lt;=R$182,"",100*h_5*MAX((EXP('Class 8'!R125*h_5)-1)/h_5 -$D$179,0)))</f>
        <v/>
      </c>
      <c r="S287" s="3" t="str">
        <f>IF($A287&gt;S$249,"",IF(T_5&lt;=S$182,"",100*h_5*MAX((EXP('Class 8'!S125*h_5)-1)/h_5 -$D$179,0)))</f>
        <v/>
      </c>
      <c r="T287" s="3" t="str">
        <f>IF($A287&gt;T$249,"",IF(T_5&lt;=T$182,"",100*h_5*MAX((EXP('Class 8'!T125*h_5)-1)/h_5 -$D$179,0)))</f>
        <v/>
      </c>
      <c r="U287" s="3" t="str">
        <f>IF($A287&gt;U$249,"",IF(T_5&lt;=U$182,"",100*h_5*MAX((EXP('Class 8'!U125*h_5)-1)/h_5 -$D$179,0)))</f>
        <v/>
      </c>
      <c r="V287" s="3" t="str">
        <f>IF($A287&gt;V$249,"",IF(T_5&lt;=V$182,"",100*h_5*MAX((EXP('Class 8'!V125*h_5)-1)/h_5 -$D$179,0)))</f>
        <v/>
      </c>
      <c r="W287" s="3" t="str">
        <f>IF($A287&gt;W$249,"",IF(T_5&lt;=W$182,"",100*h_5*MAX((EXP('Class 8'!W125*h_5)-1)/h_5 -$D$179,0)))</f>
        <v/>
      </c>
      <c r="X287" s="3" t="str">
        <f>IF($A287&gt;X$249,"",IF(T_5&lt;=X$182,"",100*h_5*MAX((EXP('Class 8'!X125*h_5)-1)/h_5 -$D$179,0)))</f>
        <v/>
      </c>
      <c r="Y287" s="3" t="str">
        <f>IF($A287&gt;Y$249,"",IF(T_5&lt;=Y$182,"",100*h_5*MAX((EXP('Class 8'!Y125*h_5)-1)/h_5 -$D$179,0)))</f>
        <v/>
      </c>
      <c r="Z287" s="3" t="str">
        <f>IF($A287&gt;Z$249,"",IF(T_5&lt;=Z$182,"",100*h_5*MAX((EXP('Class 8'!Z125*h_5)-1)/h_5 -$D$179,0)))</f>
        <v/>
      </c>
      <c r="AA287" s="3" t="str">
        <f>IF($A287&gt;AA$249,"",IF(T_5&lt;=AA$182,"",100*h_5*MAX((EXP('Class 8'!AA125*h_5)-1)/h_5 -$D$179,0)))</f>
        <v/>
      </c>
      <c r="AB287" s="3" t="str">
        <f>IF($A287&gt;AB$249,"",IF(T_5&lt;=AB$182,"",100*h_5*MAX((EXP('Class 8'!AB125*h_5)-1)/h_5 -$D$179,0)))</f>
        <v/>
      </c>
      <c r="AC287" s="3" t="str">
        <f>IF($A287&gt;AC$249,"",IF(T_5&lt;=AC$182,"",100*h_5*MAX((EXP('Class 8'!AC125*h_5)-1)/h_5 -$D$179,0)))</f>
        <v/>
      </c>
      <c r="AD287" s="3" t="str">
        <f>IF($A287&gt;AD$249,"",IF(T_5&lt;=AD$182,"",100*h_5*MAX((EXP('Class 8'!AD125*h_5)-1)/h_5 -$D$179,0)))</f>
        <v/>
      </c>
      <c r="AE287" s="3" t="str">
        <f>IF($A287&gt;AE$249,"",IF(T_5&lt;=AE$182,"",100*h_5*MAX((EXP('Class 8'!AE125*h_5)-1)/h_5 -$D$179,0)))</f>
        <v/>
      </c>
      <c r="AF287" s="3" t="str">
        <f>IF($A287&gt;AF$249,"",IF(T_5&lt;=AF$182,"",100*h_5*MAX((EXP('Class 8'!AF125*h_5)-1)/h_5 -$D$179,0)))</f>
        <v/>
      </c>
      <c r="AG287" s="3" t="str">
        <f>IF($A287&gt;AG$249,"",IF(T_5&lt;=AG$182,"",100*h_5*MAX((EXP('Class 8'!AG125*h_5)-1)/h_5 -$D$179,0)))</f>
        <v/>
      </c>
      <c r="AH287" s="3" t="str">
        <f>IF($A287&gt;AH$249,"",IF(T_5&lt;=AH$182,"",100*h_5*MAX((EXP('Class 8'!AH125*h_5)-1)/h_5 -$D$179,0)))</f>
        <v/>
      </c>
      <c r="AI287" s="3" t="str">
        <f>IF($A287&gt;AI$249,"",IF(T_5&lt;=AI$182,"",100*h_5*MAX((EXP('Class 8'!AI125*h_5)-1)/h_5 -$D$179,0)))</f>
        <v/>
      </c>
      <c r="AJ287" s="3" t="str">
        <f>IF($A287&gt;AJ$249,"",IF(T_5&lt;=AJ$182,"",100*h_5*MAX((EXP('Class 8'!AJ125*h_5)-1)/h_5 -$D$179,0)))</f>
        <v/>
      </c>
      <c r="AK287" s="3" t="str">
        <f>IF($A287&gt;AK$249,"",IF(T_5&lt;=AK$182,"",100*h_5*MAX((EXP('Class 8'!AK125*h_5)-1)/h_5 -$D$179,0)))</f>
        <v/>
      </c>
      <c r="AL287" s="3" t="str">
        <f>IF($A287&gt;AL$249,"",IF(T_5&lt;=AL$182,"",100*h_5*MAX((EXP('Class 8'!AL125*h_5)-1)/h_5 -$D$179,0)))</f>
        <v/>
      </c>
      <c r="AM287" s="3">
        <f>IF($A287&gt;AM$249,"",IF(T_5&lt;=AM$182,"",100*h_5*MAX((EXP('Class 8'!AM125*h_5)-1)/h_5 -$D$179,0)))</f>
        <v>0</v>
      </c>
      <c r="AN287" s="3">
        <f>IF($A287&gt;AN$249,"",IF(T_5&lt;=AN$182,"",100*h_5*MAX((EXP('Class 8'!AN125*h_5)-1)/h_5 -$D$179,0)))</f>
        <v>0</v>
      </c>
      <c r="AO287" s="3">
        <f>IF($A287&gt;AO$249,"",IF(T_5&lt;=AO$182,"",100*h_5*MAX((EXP('Class 8'!AO125*h_5)-1)/h_5 -$D$179,0)))</f>
        <v>0</v>
      </c>
      <c r="AP287" s="3" t="str">
        <f>IF($A287&gt;AP$249,"",IF(T_5&lt;=AP$182,"",100*h_5*MAX((EXP('Class 8'!AP125*h_5)-1)/h_5 -$D$179,0)))</f>
        <v/>
      </c>
    </row>
    <row r="288" spans="1:42" x14ac:dyDescent="0.2">
      <c r="A288" s="36">
        <f t="shared" si="104"/>
        <v>38</v>
      </c>
      <c r="B288" s="3" t="str">
        <f>IF($A288&gt;B$249,"",IF(T_5&lt;=B$182,"",100*h_5*MAX((EXP('Class 8'!B126*h_5)-1)/h_5 -$D$179,0)))</f>
        <v/>
      </c>
      <c r="C288" s="3" t="str">
        <f>IF($A288&gt;C$249,"",IF(T_5&lt;=C$182,"",100*h_5*MAX((EXP('Class 8'!C126*h_5)-1)/h_5 -$D$179,0)))</f>
        <v/>
      </c>
      <c r="D288" s="3" t="str">
        <f>IF($A288&gt;D$249,"",IF(T_5&lt;=D$182,"",100*h_5*MAX((EXP('Class 8'!D126*h_5)-1)/h_5 -$D$179,0)))</f>
        <v/>
      </c>
      <c r="E288" s="3" t="str">
        <f>IF($A288&gt;E$249,"",IF(T_5&lt;=E$182,"",100*h_5*MAX((EXP('Class 8'!E126*h_5)-1)/h_5 -$D$179,0)))</f>
        <v/>
      </c>
      <c r="F288" s="3" t="str">
        <f>IF($A288&gt;F$249,"",IF(T_5&lt;=F$182,"",100*h_5*MAX((EXP('Class 8'!F126*h_5)-1)/h_5 -$D$179,0)))</f>
        <v/>
      </c>
      <c r="G288" s="3" t="str">
        <f>IF($A288&gt;G$249,"",IF(T_5&lt;=G$182,"",100*h_5*MAX((EXP('Class 8'!G126*h_5)-1)/h_5 -$D$179,0)))</f>
        <v/>
      </c>
      <c r="H288" s="3" t="str">
        <f>IF($A288&gt;H$249,"",IF(T_5&lt;=H$182,"",100*h_5*MAX((EXP('Class 8'!H126*h_5)-1)/h_5 -$D$179,0)))</f>
        <v/>
      </c>
      <c r="I288" s="3" t="str">
        <f>IF($A288&gt;I$249,"",IF(T_5&lt;=I$182,"",100*h_5*MAX((EXP('Class 8'!I126*h_5)-1)/h_5 -$D$179,0)))</f>
        <v/>
      </c>
      <c r="J288" s="3" t="str">
        <f>IF($A288&gt;J$249,"",IF(T_5&lt;=J$182,"",100*h_5*MAX((EXP('Class 8'!J126*h_5)-1)/h_5 -$D$179,0)))</f>
        <v/>
      </c>
      <c r="K288" s="3" t="str">
        <f>IF($A288&gt;K$249,"",IF(T_5&lt;=K$182,"",100*h_5*MAX((EXP('Class 8'!K126*h_5)-1)/h_5 -$D$179,0)))</f>
        <v/>
      </c>
      <c r="L288" s="3" t="str">
        <f>IF($A288&gt;L$249,"",IF(T_5&lt;=L$182,"",100*h_5*MAX((EXP('Class 8'!L126*h_5)-1)/h_5 -$D$179,0)))</f>
        <v/>
      </c>
      <c r="M288" s="3" t="str">
        <f>IF($A288&gt;M$249,"",IF(T_5&lt;=M$182,"",100*h_5*MAX((EXP('Class 8'!M126*h_5)-1)/h_5 -$D$179,0)))</f>
        <v/>
      </c>
      <c r="N288" s="3" t="str">
        <f>IF($A288&gt;N$249,"",IF(T_5&lt;=N$182,"",100*h_5*MAX((EXP('Class 8'!N126*h_5)-1)/h_5 -$D$179,0)))</f>
        <v/>
      </c>
      <c r="O288" s="3" t="str">
        <f>IF($A288&gt;O$249,"",IF(T_5&lt;=O$182,"",100*h_5*MAX((EXP('Class 8'!O126*h_5)-1)/h_5 -$D$179,0)))</f>
        <v/>
      </c>
      <c r="P288" s="3" t="str">
        <f>IF($A288&gt;P$249,"",IF(T_5&lt;=P$182,"",100*h_5*MAX((EXP('Class 8'!P126*h_5)-1)/h_5 -$D$179,0)))</f>
        <v/>
      </c>
      <c r="Q288" s="3" t="str">
        <f>IF($A288&gt;Q$249,"",IF(T_5&lt;=Q$182,"",100*h_5*MAX((EXP('Class 8'!Q126*h_5)-1)/h_5 -$D$179,0)))</f>
        <v/>
      </c>
      <c r="R288" s="3" t="str">
        <f>IF($A288&gt;R$249,"",IF(T_5&lt;=R$182,"",100*h_5*MAX((EXP('Class 8'!R126*h_5)-1)/h_5 -$D$179,0)))</f>
        <v/>
      </c>
      <c r="S288" s="3" t="str">
        <f>IF($A288&gt;S$249,"",IF(T_5&lt;=S$182,"",100*h_5*MAX((EXP('Class 8'!S126*h_5)-1)/h_5 -$D$179,0)))</f>
        <v/>
      </c>
      <c r="T288" s="3" t="str">
        <f>IF($A288&gt;T$249,"",IF(T_5&lt;=T$182,"",100*h_5*MAX((EXP('Class 8'!T126*h_5)-1)/h_5 -$D$179,0)))</f>
        <v/>
      </c>
      <c r="U288" s="3" t="str">
        <f>IF($A288&gt;U$249,"",IF(T_5&lt;=U$182,"",100*h_5*MAX((EXP('Class 8'!U126*h_5)-1)/h_5 -$D$179,0)))</f>
        <v/>
      </c>
      <c r="V288" s="3" t="str">
        <f>IF($A288&gt;V$249,"",IF(T_5&lt;=V$182,"",100*h_5*MAX((EXP('Class 8'!V126*h_5)-1)/h_5 -$D$179,0)))</f>
        <v/>
      </c>
      <c r="W288" s="3" t="str">
        <f>IF($A288&gt;W$249,"",IF(T_5&lt;=W$182,"",100*h_5*MAX((EXP('Class 8'!W126*h_5)-1)/h_5 -$D$179,0)))</f>
        <v/>
      </c>
      <c r="X288" s="3" t="str">
        <f>IF($A288&gt;X$249,"",IF(T_5&lt;=X$182,"",100*h_5*MAX((EXP('Class 8'!X126*h_5)-1)/h_5 -$D$179,0)))</f>
        <v/>
      </c>
      <c r="Y288" s="3" t="str">
        <f>IF($A288&gt;Y$249,"",IF(T_5&lt;=Y$182,"",100*h_5*MAX((EXP('Class 8'!Y126*h_5)-1)/h_5 -$D$179,0)))</f>
        <v/>
      </c>
      <c r="Z288" s="3" t="str">
        <f>IF($A288&gt;Z$249,"",IF(T_5&lt;=Z$182,"",100*h_5*MAX((EXP('Class 8'!Z126*h_5)-1)/h_5 -$D$179,0)))</f>
        <v/>
      </c>
      <c r="AA288" s="3" t="str">
        <f>IF($A288&gt;AA$249,"",IF(T_5&lt;=AA$182,"",100*h_5*MAX((EXP('Class 8'!AA126*h_5)-1)/h_5 -$D$179,0)))</f>
        <v/>
      </c>
      <c r="AB288" s="3" t="str">
        <f>IF($A288&gt;AB$249,"",IF(T_5&lt;=AB$182,"",100*h_5*MAX((EXP('Class 8'!AB126*h_5)-1)/h_5 -$D$179,0)))</f>
        <v/>
      </c>
      <c r="AC288" s="3" t="str">
        <f>IF($A288&gt;AC$249,"",IF(T_5&lt;=AC$182,"",100*h_5*MAX((EXP('Class 8'!AC126*h_5)-1)/h_5 -$D$179,0)))</f>
        <v/>
      </c>
      <c r="AD288" s="3" t="str">
        <f>IF($A288&gt;AD$249,"",IF(T_5&lt;=AD$182,"",100*h_5*MAX((EXP('Class 8'!AD126*h_5)-1)/h_5 -$D$179,0)))</f>
        <v/>
      </c>
      <c r="AE288" s="3" t="str">
        <f>IF($A288&gt;AE$249,"",IF(T_5&lt;=AE$182,"",100*h_5*MAX((EXP('Class 8'!AE126*h_5)-1)/h_5 -$D$179,0)))</f>
        <v/>
      </c>
      <c r="AF288" s="3" t="str">
        <f>IF($A288&gt;AF$249,"",IF(T_5&lt;=AF$182,"",100*h_5*MAX((EXP('Class 8'!AF126*h_5)-1)/h_5 -$D$179,0)))</f>
        <v/>
      </c>
      <c r="AG288" s="3" t="str">
        <f>IF($A288&gt;AG$249,"",IF(T_5&lt;=AG$182,"",100*h_5*MAX((EXP('Class 8'!AG126*h_5)-1)/h_5 -$D$179,0)))</f>
        <v/>
      </c>
      <c r="AH288" s="3" t="str">
        <f>IF($A288&gt;AH$249,"",IF(T_5&lt;=AH$182,"",100*h_5*MAX((EXP('Class 8'!AH126*h_5)-1)/h_5 -$D$179,0)))</f>
        <v/>
      </c>
      <c r="AI288" s="3" t="str">
        <f>IF($A288&gt;AI$249,"",IF(T_5&lt;=AI$182,"",100*h_5*MAX((EXP('Class 8'!AI126*h_5)-1)/h_5 -$D$179,0)))</f>
        <v/>
      </c>
      <c r="AJ288" s="3" t="str">
        <f>IF($A288&gt;AJ$249,"",IF(T_5&lt;=AJ$182,"",100*h_5*MAX((EXP('Class 8'!AJ126*h_5)-1)/h_5 -$D$179,0)))</f>
        <v/>
      </c>
      <c r="AK288" s="3" t="str">
        <f>IF($A288&gt;AK$249,"",IF(T_5&lt;=AK$182,"",100*h_5*MAX((EXP('Class 8'!AK126*h_5)-1)/h_5 -$D$179,0)))</f>
        <v/>
      </c>
      <c r="AL288" s="3" t="str">
        <f>IF($A288&gt;AL$249,"",IF(T_5&lt;=AL$182,"",100*h_5*MAX((EXP('Class 8'!AL126*h_5)-1)/h_5 -$D$179,0)))</f>
        <v/>
      </c>
      <c r="AM288" s="3" t="str">
        <f>IF($A288&gt;AM$249,"",IF(T_5&lt;=AM$182,"",100*h_5*MAX((EXP('Class 8'!AM126*h_5)-1)/h_5 -$D$179,0)))</f>
        <v/>
      </c>
      <c r="AN288" s="3">
        <f>IF($A288&gt;AN$249,"",IF(T_5&lt;=AN$182,"",100*h_5*MAX((EXP('Class 8'!AN126*h_5)-1)/h_5 -$D$179,0)))</f>
        <v>0</v>
      </c>
      <c r="AO288" s="3">
        <f>IF($A288&gt;AO$249,"",IF(T_5&lt;=AO$182,"",100*h_5*MAX((EXP('Class 8'!AO126*h_5)-1)/h_5 -$D$179,0)))</f>
        <v>0</v>
      </c>
      <c r="AP288" s="3" t="str">
        <f>IF($A288&gt;AP$249,"",IF(T_5&lt;=AP$182,"",100*h_5*MAX((EXP('Class 8'!AP126*h_5)-1)/h_5 -$D$179,0)))</f>
        <v/>
      </c>
    </row>
    <row r="289" spans="1:42" x14ac:dyDescent="0.2">
      <c r="A289" s="36">
        <f t="shared" si="104"/>
        <v>39</v>
      </c>
      <c r="B289" s="3" t="str">
        <f>IF($A289&gt;B$249,"",IF(T_5&lt;=B$182,"",100*h_5*MAX((EXP('Class 8'!B127*h_5)-1)/h_5 -$D$179,0)))</f>
        <v/>
      </c>
      <c r="C289" s="3" t="str">
        <f>IF($A289&gt;C$249,"",IF(T_5&lt;=C$182,"",100*h_5*MAX((EXP('Class 8'!C127*h_5)-1)/h_5 -$D$179,0)))</f>
        <v/>
      </c>
      <c r="D289" s="3" t="str">
        <f>IF($A289&gt;D$249,"",IF(T_5&lt;=D$182,"",100*h_5*MAX((EXP('Class 8'!D127*h_5)-1)/h_5 -$D$179,0)))</f>
        <v/>
      </c>
      <c r="E289" s="3" t="str">
        <f>IF($A289&gt;E$249,"",IF(T_5&lt;=E$182,"",100*h_5*MAX((EXP('Class 8'!E127*h_5)-1)/h_5 -$D$179,0)))</f>
        <v/>
      </c>
      <c r="F289" s="3" t="str">
        <f>IF($A289&gt;F$249,"",IF(T_5&lt;=F$182,"",100*h_5*MAX((EXP('Class 8'!F127*h_5)-1)/h_5 -$D$179,0)))</f>
        <v/>
      </c>
      <c r="G289" s="3" t="str">
        <f>IF($A289&gt;G$249,"",IF(T_5&lt;=G$182,"",100*h_5*MAX((EXP('Class 8'!G127*h_5)-1)/h_5 -$D$179,0)))</f>
        <v/>
      </c>
      <c r="H289" s="3" t="str">
        <f>IF($A289&gt;H$249,"",IF(T_5&lt;=H$182,"",100*h_5*MAX((EXP('Class 8'!H127*h_5)-1)/h_5 -$D$179,0)))</f>
        <v/>
      </c>
      <c r="I289" s="3" t="str">
        <f>IF($A289&gt;I$249,"",IF(T_5&lt;=I$182,"",100*h_5*MAX((EXP('Class 8'!I127*h_5)-1)/h_5 -$D$179,0)))</f>
        <v/>
      </c>
      <c r="J289" s="3" t="str">
        <f>IF($A289&gt;J$249,"",IF(T_5&lt;=J$182,"",100*h_5*MAX((EXP('Class 8'!J127*h_5)-1)/h_5 -$D$179,0)))</f>
        <v/>
      </c>
      <c r="K289" s="3" t="str">
        <f>IF($A289&gt;K$249,"",IF(T_5&lt;=K$182,"",100*h_5*MAX((EXP('Class 8'!K127*h_5)-1)/h_5 -$D$179,0)))</f>
        <v/>
      </c>
      <c r="L289" s="3" t="str">
        <f>IF($A289&gt;L$249,"",IF(T_5&lt;=L$182,"",100*h_5*MAX((EXP('Class 8'!L127*h_5)-1)/h_5 -$D$179,0)))</f>
        <v/>
      </c>
      <c r="M289" s="3" t="str">
        <f>IF($A289&gt;M$249,"",IF(T_5&lt;=M$182,"",100*h_5*MAX((EXP('Class 8'!M127*h_5)-1)/h_5 -$D$179,0)))</f>
        <v/>
      </c>
      <c r="N289" s="3" t="str">
        <f>IF($A289&gt;N$249,"",IF(T_5&lt;=N$182,"",100*h_5*MAX((EXP('Class 8'!N127*h_5)-1)/h_5 -$D$179,0)))</f>
        <v/>
      </c>
      <c r="O289" s="3" t="str">
        <f>IF($A289&gt;O$249,"",IF(T_5&lt;=O$182,"",100*h_5*MAX((EXP('Class 8'!O127*h_5)-1)/h_5 -$D$179,0)))</f>
        <v/>
      </c>
      <c r="P289" s="3" t="str">
        <f>IF($A289&gt;P$249,"",IF(T_5&lt;=P$182,"",100*h_5*MAX((EXP('Class 8'!P127*h_5)-1)/h_5 -$D$179,0)))</f>
        <v/>
      </c>
      <c r="Q289" s="3" t="str">
        <f>IF($A289&gt;Q$249,"",IF(T_5&lt;=Q$182,"",100*h_5*MAX((EXP('Class 8'!Q127*h_5)-1)/h_5 -$D$179,0)))</f>
        <v/>
      </c>
      <c r="R289" s="3" t="str">
        <f>IF($A289&gt;R$249,"",IF(T_5&lt;=R$182,"",100*h_5*MAX((EXP('Class 8'!R127*h_5)-1)/h_5 -$D$179,0)))</f>
        <v/>
      </c>
      <c r="S289" s="3" t="str">
        <f>IF($A289&gt;S$249,"",IF(T_5&lt;=S$182,"",100*h_5*MAX((EXP('Class 8'!S127*h_5)-1)/h_5 -$D$179,0)))</f>
        <v/>
      </c>
      <c r="T289" s="3" t="str">
        <f>IF($A289&gt;T$249,"",IF(T_5&lt;=T$182,"",100*h_5*MAX((EXP('Class 8'!T127*h_5)-1)/h_5 -$D$179,0)))</f>
        <v/>
      </c>
      <c r="U289" s="3" t="str">
        <f>IF($A289&gt;U$249,"",IF(T_5&lt;=U$182,"",100*h_5*MAX((EXP('Class 8'!U127*h_5)-1)/h_5 -$D$179,0)))</f>
        <v/>
      </c>
      <c r="V289" s="3" t="str">
        <f>IF($A289&gt;V$249,"",IF(T_5&lt;=V$182,"",100*h_5*MAX((EXP('Class 8'!V127*h_5)-1)/h_5 -$D$179,0)))</f>
        <v/>
      </c>
      <c r="W289" s="3" t="str">
        <f>IF($A289&gt;W$249,"",IF(T_5&lt;=W$182,"",100*h_5*MAX((EXP('Class 8'!W127*h_5)-1)/h_5 -$D$179,0)))</f>
        <v/>
      </c>
      <c r="X289" s="3" t="str">
        <f>IF($A289&gt;X$249,"",IF(T_5&lt;=X$182,"",100*h_5*MAX((EXP('Class 8'!X127*h_5)-1)/h_5 -$D$179,0)))</f>
        <v/>
      </c>
      <c r="Y289" s="3" t="str">
        <f>IF($A289&gt;Y$249,"",IF(T_5&lt;=Y$182,"",100*h_5*MAX((EXP('Class 8'!Y127*h_5)-1)/h_5 -$D$179,0)))</f>
        <v/>
      </c>
      <c r="Z289" s="3" t="str">
        <f>IF($A289&gt;Z$249,"",IF(T_5&lt;=Z$182,"",100*h_5*MAX((EXP('Class 8'!Z127*h_5)-1)/h_5 -$D$179,0)))</f>
        <v/>
      </c>
      <c r="AA289" s="3" t="str">
        <f>IF($A289&gt;AA$249,"",IF(T_5&lt;=AA$182,"",100*h_5*MAX((EXP('Class 8'!AA127*h_5)-1)/h_5 -$D$179,0)))</f>
        <v/>
      </c>
      <c r="AB289" s="3" t="str">
        <f>IF($A289&gt;AB$249,"",IF(T_5&lt;=AB$182,"",100*h_5*MAX((EXP('Class 8'!AB127*h_5)-1)/h_5 -$D$179,0)))</f>
        <v/>
      </c>
      <c r="AC289" s="3" t="str">
        <f>IF($A289&gt;AC$249,"",IF(T_5&lt;=AC$182,"",100*h_5*MAX((EXP('Class 8'!AC127*h_5)-1)/h_5 -$D$179,0)))</f>
        <v/>
      </c>
      <c r="AD289" s="3" t="str">
        <f>IF($A289&gt;AD$249,"",IF(T_5&lt;=AD$182,"",100*h_5*MAX((EXP('Class 8'!AD127*h_5)-1)/h_5 -$D$179,0)))</f>
        <v/>
      </c>
      <c r="AE289" s="3" t="str">
        <f>IF($A289&gt;AE$249,"",IF(T_5&lt;=AE$182,"",100*h_5*MAX((EXP('Class 8'!AE127*h_5)-1)/h_5 -$D$179,0)))</f>
        <v/>
      </c>
      <c r="AF289" s="3" t="str">
        <f>IF($A289&gt;AF$249,"",IF(T_5&lt;=AF$182,"",100*h_5*MAX((EXP('Class 8'!AF127*h_5)-1)/h_5 -$D$179,0)))</f>
        <v/>
      </c>
      <c r="AG289" s="3" t="str">
        <f>IF($A289&gt;AG$249,"",IF(T_5&lt;=AG$182,"",100*h_5*MAX((EXP('Class 8'!AG127*h_5)-1)/h_5 -$D$179,0)))</f>
        <v/>
      </c>
      <c r="AH289" s="3" t="str">
        <f>IF($A289&gt;AH$249,"",IF(T_5&lt;=AH$182,"",100*h_5*MAX((EXP('Class 8'!AH127*h_5)-1)/h_5 -$D$179,0)))</f>
        <v/>
      </c>
      <c r="AI289" s="3" t="str">
        <f>IF($A289&gt;AI$249,"",IF(T_5&lt;=AI$182,"",100*h_5*MAX((EXP('Class 8'!AI127*h_5)-1)/h_5 -$D$179,0)))</f>
        <v/>
      </c>
      <c r="AJ289" s="3" t="str">
        <f>IF($A289&gt;AJ$249,"",IF(T_5&lt;=AJ$182,"",100*h_5*MAX((EXP('Class 8'!AJ127*h_5)-1)/h_5 -$D$179,0)))</f>
        <v/>
      </c>
      <c r="AK289" s="3" t="str">
        <f>IF($A289&gt;AK$249,"",IF(T_5&lt;=AK$182,"",100*h_5*MAX((EXP('Class 8'!AK127*h_5)-1)/h_5 -$D$179,0)))</f>
        <v/>
      </c>
      <c r="AL289" s="3" t="str">
        <f>IF($A289&gt;AL$249,"",IF(T_5&lt;=AL$182,"",100*h_5*MAX((EXP('Class 8'!AL127*h_5)-1)/h_5 -$D$179,0)))</f>
        <v/>
      </c>
      <c r="AM289" s="3" t="str">
        <f>IF($A289&gt;AM$249,"",IF(T_5&lt;=AM$182,"",100*h_5*MAX((EXP('Class 8'!AM127*h_5)-1)/h_5 -$D$179,0)))</f>
        <v/>
      </c>
      <c r="AN289" s="3" t="str">
        <f>IF($A289&gt;AN$249,"",IF(T_5&lt;=AN$182,"",100*h_5*MAX((EXP('Class 8'!AN127*h_5)-1)/h_5 -$D$179,0)))</f>
        <v/>
      </c>
      <c r="AO289" s="3">
        <f>IF($A289&gt;AO$249,"",IF(T_5&lt;=AO$182,"",100*h_5*MAX((EXP('Class 8'!AO127*h_5)-1)/h_5 -$D$179,0)))</f>
        <v>0</v>
      </c>
      <c r="AP289" s="3" t="str">
        <f>IF($A289&gt;AP$249,"",IF(T_5&lt;=AP$182,"",100*h_5*MAX((EXP('Class 8'!AP127*h_5)-1)/h_5 -$D$179,0)))</f>
        <v/>
      </c>
    </row>
    <row r="290" spans="1:42" x14ac:dyDescent="0.2">
      <c r="A290" s="36">
        <f t="shared" si="104"/>
        <v>40</v>
      </c>
      <c r="B290" s="3" t="str">
        <f>IF($A290&gt;B$249,"",IF(T_5&lt;=B$182,"",100*h_5*MAX((EXP('Class 8'!B128*h_5)-1)/h_5 -$D$179,0)))</f>
        <v/>
      </c>
      <c r="C290" s="3" t="str">
        <f>IF($A290&gt;C$249,"",IF(T_5&lt;=C$182,"",100*h_5*MAX((EXP('Class 8'!C128*h_5)-1)/h_5 -$D$179,0)))</f>
        <v/>
      </c>
      <c r="D290" s="3" t="str">
        <f>IF($A290&gt;D$249,"",IF(T_5&lt;=D$182,"",100*h_5*MAX((EXP('Class 8'!D128*h_5)-1)/h_5 -$D$179,0)))</f>
        <v/>
      </c>
      <c r="E290" s="3" t="str">
        <f>IF($A290&gt;E$249,"",IF(T_5&lt;=E$182,"",100*h_5*MAX((EXP('Class 8'!E128*h_5)-1)/h_5 -$D$179,0)))</f>
        <v/>
      </c>
      <c r="F290" s="3" t="str">
        <f>IF($A290&gt;F$249,"",IF(T_5&lt;=F$182,"",100*h_5*MAX((EXP('Class 8'!F128*h_5)-1)/h_5 -$D$179,0)))</f>
        <v/>
      </c>
      <c r="G290" s="3" t="str">
        <f>IF($A290&gt;G$249,"",IF(T_5&lt;=G$182,"",100*h_5*MAX((EXP('Class 8'!G128*h_5)-1)/h_5 -$D$179,0)))</f>
        <v/>
      </c>
      <c r="H290" s="3" t="str">
        <f>IF($A290&gt;H$249,"",IF(T_5&lt;=H$182,"",100*h_5*MAX((EXP('Class 8'!H128*h_5)-1)/h_5 -$D$179,0)))</f>
        <v/>
      </c>
      <c r="I290" s="3" t="str">
        <f>IF($A290&gt;I$249,"",IF(T_5&lt;=I$182,"",100*h_5*MAX((EXP('Class 8'!I128*h_5)-1)/h_5 -$D$179,0)))</f>
        <v/>
      </c>
      <c r="J290" s="3" t="str">
        <f>IF($A290&gt;J$249,"",IF(T_5&lt;=J$182,"",100*h_5*MAX((EXP('Class 8'!J128*h_5)-1)/h_5 -$D$179,0)))</f>
        <v/>
      </c>
      <c r="K290" s="3" t="str">
        <f>IF($A290&gt;K$249,"",IF(T_5&lt;=K$182,"",100*h_5*MAX((EXP('Class 8'!K128*h_5)-1)/h_5 -$D$179,0)))</f>
        <v/>
      </c>
      <c r="L290" s="3" t="str">
        <f>IF($A290&gt;L$249,"",IF(T_5&lt;=L$182,"",100*h_5*MAX((EXP('Class 8'!L128*h_5)-1)/h_5 -$D$179,0)))</f>
        <v/>
      </c>
      <c r="M290" s="3" t="str">
        <f>IF($A290&gt;M$249,"",IF(T_5&lt;=M$182,"",100*h_5*MAX((EXP('Class 8'!M128*h_5)-1)/h_5 -$D$179,0)))</f>
        <v/>
      </c>
      <c r="N290" s="3" t="str">
        <f>IF($A290&gt;N$249,"",IF(T_5&lt;=N$182,"",100*h_5*MAX((EXP('Class 8'!N128*h_5)-1)/h_5 -$D$179,0)))</f>
        <v/>
      </c>
      <c r="O290" s="3" t="str">
        <f>IF($A290&gt;O$249,"",IF(T_5&lt;=O$182,"",100*h_5*MAX((EXP('Class 8'!O128*h_5)-1)/h_5 -$D$179,0)))</f>
        <v/>
      </c>
      <c r="P290" s="3" t="str">
        <f>IF($A290&gt;P$249,"",IF(T_5&lt;=P$182,"",100*h_5*MAX((EXP('Class 8'!P128*h_5)-1)/h_5 -$D$179,0)))</f>
        <v/>
      </c>
      <c r="Q290" s="3" t="str">
        <f>IF($A290&gt;Q$249,"",IF(T_5&lt;=Q$182,"",100*h_5*MAX((EXP('Class 8'!Q128*h_5)-1)/h_5 -$D$179,0)))</f>
        <v/>
      </c>
      <c r="R290" s="3" t="str">
        <f>IF($A290&gt;R$249,"",IF(T_5&lt;=R$182,"",100*h_5*MAX((EXP('Class 8'!R128*h_5)-1)/h_5 -$D$179,0)))</f>
        <v/>
      </c>
      <c r="S290" s="3" t="str">
        <f>IF($A290&gt;S$249,"",IF(T_5&lt;=S$182,"",100*h_5*MAX((EXP('Class 8'!S128*h_5)-1)/h_5 -$D$179,0)))</f>
        <v/>
      </c>
      <c r="T290" s="3" t="str">
        <f>IF($A290&gt;T$249,"",IF(T_5&lt;=T$182,"",100*h_5*MAX((EXP('Class 8'!T128*h_5)-1)/h_5 -$D$179,0)))</f>
        <v/>
      </c>
      <c r="U290" s="3" t="str">
        <f>IF($A290&gt;U$249,"",IF(T_5&lt;=U$182,"",100*h_5*MAX((EXP('Class 8'!U128*h_5)-1)/h_5 -$D$179,0)))</f>
        <v/>
      </c>
      <c r="V290" s="3" t="str">
        <f>IF($A290&gt;V$249,"",IF(T_5&lt;=V$182,"",100*h_5*MAX((EXP('Class 8'!V128*h_5)-1)/h_5 -$D$179,0)))</f>
        <v/>
      </c>
      <c r="W290" s="3" t="str">
        <f>IF($A290&gt;W$249,"",IF(T_5&lt;=W$182,"",100*h_5*MAX((EXP('Class 8'!W128*h_5)-1)/h_5 -$D$179,0)))</f>
        <v/>
      </c>
      <c r="X290" s="3" t="str">
        <f>IF($A290&gt;X$249,"",IF(T_5&lt;=X$182,"",100*h_5*MAX((EXP('Class 8'!X128*h_5)-1)/h_5 -$D$179,0)))</f>
        <v/>
      </c>
      <c r="Y290" s="3" t="str">
        <f>IF($A290&gt;Y$249,"",IF(T_5&lt;=Y$182,"",100*h_5*MAX((EXP('Class 8'!Y128*h_5)-1)/h_5 -$D$179,0)))</f>
        <v/>
      </c>
      <c r="Z290" s="3" t="str">
        <f>IF($A290&gt;Z$249,"",IF(T_5&lt;=Z$182,"",100*h_5*MAX((EXP('Class 8'!Z128*h_5)-1)/h_5 -$D$179,0)))</f>
        <v/>
      </c>
      <c r="AA290" s="3" t="str">
        <f>IF($A290&gt;AA$249,"",IF(T_5&lt;=AA$182,"",100*h_5*MAX((EXP('Class 8'!AA128*h_5)-1)/h_5 -$D$179,0)))</f>
        <v/>
      </c>
      <c r="AB290" s="3" t="str">
        <f>IF($A290&gt;AB$249,"",IF(T_5&lt;=AB$182,"",100*h_5*MAX((EXP('Class 8'!AB128*h_5)-1)/h_5 -$D$179,0)))</f>
        <v/>
      </c>
      <c r="AC290" s="3" t="str">
        <f>IF($A290&gt;AC$249,"",IF(T_5&lt;=AC$182,"",100*h_5*MAX((EXP('Class 8'!AC128*h_5)-1)/h_5 -$D$179,0)))</f>
        <v/>
      </c>
      <c r="AD290" s="3" t="str">
        <f>IF($A290&gt;AD$249,"",IF(T_5&lt;=AD$182,"",100*h_5*MAX((EXP('Class 8'!AD128*h_5)-1)/h_5 -$D$179,0)))</f>
        <v/>
      </c>
      <c r="AE290" s="3" t="str">
        <f>IF($A290&gt;AE$249,"",IF(T_5&lt;=AE$182,"",100*h_5*MAX((EXP('Class 8'!AE128*h_5)-1)/h_5 -$D$179,0)))</f>
        <v/>
      </c>
      <c r="AF290" s="3" t="str">
        <f>IF($A290&gt;AF$249,"",IF(T_5&lt;=AF$182,"",100*h_5*MAX((EXP('Class 8'!AF128*h_5)-1)/h_5 -$D$179,0)))</f>
        <v/>
      </c>
      <c r="AG290" s="3" t="str">
        <f>IF($A290&gt;AG$249,"",IF(T_5&lt;=AG$182,"",100*h_5*MAX((EXP('Class 8'!AG128*h_5)-1)/h_5 -$D$179,0)))</f>
        <v/>
      </c>
      <c r="AH290" s="3" t="str">
        <f>IF($A290&gt;AH$249,"",IF(T_5&lt;=AH$182,"",100*h_5*MAX((EXP('Class 8'!AH128*h_5)-1)/h_5 -$D$179,0)))</f>
        <v/>
      </c>
      <c r="AI290" s="3" t="str">
        <f>IF($A290&gt;AI$249,"",IF(T_5&lt;=AI$182,"",100*h_5*MAX((EXP('Class 8'!AI128*h_5)-1)/h_5 -$D$179,0)))</f>
        <v/>
      </c>
      <c r="AJ290" s="3" t="str">
        <f>IF($A290&gt;AJ$249,"",IF(T_5&lt;=AJ$182,"",100*h_5*MAX((EXP('Class 8'!AJ128*h_5)-1)/h_5 -$D$179,0)))</f>
        <v/>
      </c>
      <c r="AK290" s="3" t="str">
        <f>IF($A290&gt;AK$249,"",IF(T_5&lt;=AK$182,"",100*h_5*MAX((EXP('Class 8'!AK128*h_5)-1)/h_5 -$D$179,0)))</f>
        <v/>
      </c>
      <c r="AL290" s="3" t="str">
        <f>IF($A290&gt;AL$249,"",IF(T_5&lt;=AL$182,"",100*h_5*MAX((EXP('Class 8'!AL128*h_5)-1)/h_5 -$D$179,0)))</f>
        <v/>
      </c>
      <c r="AM290" s="3" t="str">
        <f>IF($A290&gt;AM$249,"",IF(T_5&lt;=AM$182,"",100*h_5*MAX((EXP('Class 8'!AM128*h_5)-1)/h_5 -$D$179,0)))</f>
        <v/>
      </c>
      <c r="AN290" s="3" t="str">
        <f>IF($A290&gt;AN$249,"",IF(T_5&lt;=AN$182,"",100*h_5*MAX((EXP('Class 8'!AN128*h_5)-1)/h_5 -$D$179,0)))</f>
        <v/>
      </c>
      <c r="AO290" s="3" t="str">
        <f>IF($A290&gt;AO$249,"",IF(T_5&lt;=AO$182,"",100*h_5*MAX((EXP('Class 8'!AO128*h_5)-1)/h_5 -$D$179,0)))</f>
        <v/>
      </c>
      <c r="AP290" s="3" t="str">
        <f>IF($A290&gt;AP$249,"",IF(T_5&lt;=AP$182,"",100*h_5*MAX((EXP('Class 8'!AP128*h_5)-1)/h_5 -$D$179,0)))</f>
        <v/>
      </c>
    </row>
    <row r="291" spans="1:42" x14ac:dyDescent="0.2">
      <c r="A291" s="73"/>
    </row>
    <row r="292" spans="1:42" ht="15" thickBot="1" x14ac:dyDescent="0.25">
      <c r="A292" s="73"/>
    </row>
    <row r="293" spans="1:42" ht="14" customHeight="1" x14ac:dyDescent="0.2">
      <c r="A293" s="79" t="s">
        <v>71</v>
      </c>
      <c r="B293" s="80" t="s">
        <v>72</v>
      </c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1"/>
    </row>
    <row r="294" spans="1:42" ht="15" thickBot="1" x14ac:dyDescent="0.25">
      <c r="A294" s="82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4"/>
    </row>
    <row r="295" spans="1:42" x14ac:dyDescent="0.2">
      <c r="A295" s="78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</row>
    <row r="297" spans="1:42" ht="16" x14ac:dyDescent="0.2">
      <c r="A297" s="75" t="s">
        <v>76</v>
      </c>
    </row>
    <row r="299" spans="1:42" ht="15" customHeight="1" x14ac:dyDescent="0.2">
      <c r="A299" s="50"/>
      <c r="B299" s="50"/>
      <c r="C299" s="50"/>
      <c r="D299" s="86" t="s">
        <v>74</v>
      </c>
      <c r="E299" s="86"/>
      <c r="F299" s="86"/>
    </row>
    <row r="300" spans="1:42" x14ac:dyDescent="0.2">
      <c r="A300" s="50" t="s">
        <v>77</v>
      </c>
      <c r="B300" s="50"/>
      <c r="C300" s="50"/>
      <c r="D300" s="3" t="s">
        <v>24</v>
      </c>
      <c r="E300" s="24">
        <f>F300</f>
        <v>3.8149999999999996E-2</v>
      </c>
      <c r="F300" s="32">
        <f>'Class 8 Vol Data'!B39/100</f>
        <v>3.8149999999999996E-2</v>
      </c>
    </row>
    <row r="301" spans="1:42" x14ac:dyDescent="0.2">
      <c r="A301" s="3" t="s">
        <v>23</v>
      </c>
      <c r="B301" s="3">
        <v>0</v>
      </c>
      <c r="C301" s="3">
        <f t="shared" ref="C301:V301" si="105">B301+1</f>
        <v>1</v>
      </c>
      <c r="D301" s="3">
        <f t="shared" si="105"/>
        <v>2</v>
      </c>
      <c r="E301" s="3">
        <f t="shared" si="105"/>
        <v>3</v>
      </c>
      <c r="F301" s="3">
        <f t="shared" si="105"/>
        <v>4</v>
      </c>
      <c r="G301" s="3">
        <f t="shared" si="105"/>
        <v>5</v>
      </c>
      <c r="H301" s="3">
        <f t="shared" si="105"/>
        <v>6</v>
      </c>
      <c r="I301" s="3">
        <f t="shared" si="105"/>
        <v>7</v>
      </c>
      <c r="J301" s="3">
        <f t="shared" si="105"/>
        <v>8</v>
      </c>
      <c r="K301" s="3">
        <f t="shared" si="105"/>
        <v>9</v>
      </c>
      <c r="L301" s="3">
        <f t="shared" si="105"/>
        <v>10</v>
      </c>
      <c r="M301" s="3">
        <f t="shared" si="105"/>
        <v>11</v>
      </c>
      <c r="N301" s="3">
        <f t="shared" si="105"/>
        <v>12</v>
      </c>
      <c r="O301" s="3">
        <f t="shared" si="105"/>
        <v>13</v>
      </c>
      <c r="P301" s="3">
        <f t="shared" si="105"/>
        <v>14</v>
      </c>
      <c r="Q301" s="3">
        <f t="shared" si="105"/>
        <v>15</v>
      </c>
      <c r="R301" s="3">
        <f t="shared" si="105"/>
        <v>16</v>
      </c>
      <c r="S301" s="3">
        <f t="shared" si="105"/>
        <v>17</v>
      </c>
      <c r="T301" s="3">
        <f t="shared" si="105"/>
        <v>18</v>
      </c>
      <c r="U301" s="3">
        <f t="shared" si="105"/>
        <v>19</v>
      </c>
      <c r="V301" s="3">
        <f t="shared" si="105"/>
        <v>20</v>
      </c>
    </row>
    <row r="302" spans="1:42" x14ac:dyDescent="0.2">
      <c r="A302" s="3" t="s">
        <v>25</v>
      </c>
    </row>
    <row r="303" spans="1:42" x14ac:dyDescent="0.2">
      <c r="A303" s="3">
        <v>0</v>
      </c>
      <c r="B303" s="34">
        <f>100*h_5*((EXP('Class 8'!B88*h_5)-1)/h_5-$E$300)</f>
        <v>-0.23904999999999846</v>
      </c>
      <c r="C303" s="34">
        <f>100*h_5*((EXP('Class 8'!C88*h_5)-1)/h_5-$E$300)</f>
        <v>-0.24593493219451593</v>
      </c>
      <c r="D303" s="34">
        <f>100*h_5*((EXP('Class 8'!D88*h_5)-1)/h_5-$E$300)</f>
        <v>-0.21190061251821438</v>
      </c>
      <c r="E303" s="34">
        <f>100*h_5*((EXP('Class 8'!E88*h_5)-1)/h_5-$E$300)</f>
        <v>-9.5896813307840861E-2</v>
      </c>
      <c r="F303" s="34">
        <f>100*h_5*((EXP('Class 8'!F88*h_5)-1)/h_5-$E$300)</f>
        <v>7.1259293477508007E-2</v>
      </c>
      <c r="G303" s="34">
        <f>100*h_5*((EXP('Class 8'!G88*h_5)-1)/h_5-$E$300)</f>
        <v>0.2215827129388814</v>
      </c>
      <c r="H303" s="34">
        <f>100*h_5*((EXP('Class 8'!H88*h_5)-1)/h_5-$E$300)</f>
        <v>0.37573744067364906</v>
      </c>
      <c r="I303" s="34">
        <f>100*h_5*((EXP('Class 8'!I88*h_5)-1)/h_5-$E$300)</f>
        <v>0.52347787175528238</v>
      </c>
      <c r="J303" s="34">
        <f>100*h_5*((EXP('Class 8'!J88*h_5)-1)/h_5-$E$300)</f>
        <v>0.72846525676530716</v>
      </c>
      <c r="K303" s="34">
        <f>100*h_5*((EXP('Class 8'!K88*h_5)-1)/h_5-$E$300)</f>
        <v>0.98217269111777528</v>
      </c>
      <c r="L303" s="34">
        <f>100*h_5*((EXP('Class 8'!L88*h_5)-1)/h_5-$E$300)</f>
        <v>1.1855643134115668</v>
      </c>
      <c r="M303" s="34">
        <f>100*h_5*((EXP('Class 8'!M88*h_5)-1)/h_5-$E$300)</f>
        <v>1.3069601038612855</v>
      </c>
      <c r="N303" s="34">
        <f>100*h_5*((EXP('Class 8'!N88*h_5)-1)/h_5-$E$300)</f>
        <v>1.4013858731066065</v>
      </c>
      <c r="O303" s="34">
        <f>100*h_5*((EXP('Class 8'!O88*h_5)-1)/h_5-$E$300)</f>
        <v>1.5357771235893858</v>
      </c>
      <c r="P303" s="34">
        <f>100*h_5*((EXP('Class 8'!P88*h_5)-1)/h_5-$E$300)</f>
        <v>1.6647129673962515</v>
      </c>
      <c r="Q303" s="34">
        <f>100*h_5*((EXP('Class 8'!Q88*h_5)-1)/h_5-$E$300)</f>
        <v>1.7870849620179798</v>
      </c>
      <c r="R303" s="34">
        <f>100*h_5*((EXP('Class 8'!R88*h_5)-1)/h_5-$E$300)</f>
        <v>1.9113833215568456</v>
      </c>
      <c r="S303" s="34">
        <f>100*h_5*((EXP('Class 8'!S88*h_5)-1)/h_5-$E$300)</f>
        <v>2.0359253089272422</v>
      </c>
      <c r="T303" s="34">
        <f>100*h_5*((EXP('Class 8'!T88*h_5)-1)/h_5-$E$300)</f>
        <v>2.1483239416440347</v>
      </c>
      <c r="U303" s="34">
        <f>100*h_5*((EXP('Class 8'!U88*h_5)-1)/h_5-$E$300)</f>
        <v>2.2476157032825772</v>
      </c>
    </row>
    <row r="304" spans="1:42" x14ac:dyDescent="0.2">
      <c r="A304" s="3">
        <f t="shared" ref="A304:A323" si="106">A303+1</f>
        <v>1</v>
      </c>
      <c r="B304" s="34"/>
      <c r="C304" s="34">
        <f>100*h_5*((EXP('Class 8'!C89*h_5)-1)/h_5-$E$300)</f>
        <v>-0.442812790289906</v>
      </c>
      <c r="D304" s="34">
        <f>100*h_5*((EXP('Class 8'!D89*h_5)-1)/h_5-$E$300)</f>
        <v>-0.40884500570777199</v>
      </c>
      <c r="E304" s="34">
        <f>100*h_5*((EXP('Class 8'!E89*h_5)-1)/h_5-$E$300)</f>
        <v>-0.29306798710529108</v>
      </c>
      <c r="F304" s="34">
        <f>100*h_5*((EXP('Class 8'!F89*h_5)-1)/h_5-$E$300)</f>
        <v>-0.12623866068202319</v>
      </c>
      <c r="G304" s="34">
        <f>100*h_5*((EXP('Class 8'!G89*h_5)-1)/h_5-$E$300)</f>
        <v>2.3790885331462751E-2</v>
      </c>
      <c r="H304" s="34">
        <f>100*h_5*((EXP('Class 8'!H89*h_5)-1)/h_5-$E$300)</f>
        <v>0.17764424963586431</v>
      </c>
      <c r="I304" s="34">
        <f>100*h_5*((EXP('Class 8'!I89*h_5)-1)/h_5-$E$300)</f>
        <v>0.32509585686002257</v>
      </c>
      <c r="J304" s="34">
        <f>100*h_5*((EXP('Class 8'!J89*h_5)-1)/h_5-$E$300)</f>
        <v>0.52968250358307101</v>
      </c>
      <c r="K304" s="34">
        <f>100*h_5*((EXP('Class 8'!K89*h_5)-1)/h_5-$E$300)</f>
        <v>0.78289395481620838</v>
      </c>
      <c r="L304" s="34">
        <f>100*h_5*((EXP('Class 8'!L89*h_5)-1)/h_5-$E$300)</f>
        <v>0.98588795844529509</v>
      </c>
      <c r="M304" s="34">
        <f>100*h_5*((EXP('Class 8'!M89*h_5)-1)/h_5-$E$300)</f>
        <v>1.1070464272612468</v>
      </c>
      <c r="N304" s="34">
        <f>100*h_5*((EXP('Class 8'!N89*h_5)-1)/h_5-$E$300)</f>
        <v>1.2012875996787442</v>
      </c>
      <c r="O304" s="34">
        <f>100*h_5*((EXP('Class 8'!O89*h_5)-1)/h_5-$E$300)</f>
        <v>1.3354161231673412</v>
      </c>
      <c r="P304" s="34">
        <f>100*h_5*((EXP('Class 8'!P89*h_5)-1)/h_5-$E$300)</f>
        <v>1.4640999049793968</v>
      </c>
      <c r="Q304" s="34">
        <f>100*h_5*((EXP('Class 8'!Q89*h_5)-1)/h_5-$E$300)</f>
        <v>1.5862326695456044</v>
      </c>
      <c r="R304" s="34">
        <f>100*h_5*((EXP('Class 8'!R89*h_5)-1)/h_5-$E$300)</f>
        <v>1.7102880330987371</v>
      </c>
      <c r="S304" s="34">
        <f>100*h_5*((EXP('Class 8'!S89*h_5)-1)/h_5-$E$300)</f>
        <v>1.8345865482053616</v>
      </c>
      <c r="T304" s="34">
        <f>100*h_5*((EXP('Class 8'!T89*h_5)-1)/h_5-$E$300)</f>
        <v>1.9467654482028232</v>
      </c>
      <c r="U304" s="34">
        <f>100*h_5*((EXP('Class 8'!U89*h_5)-1)/h_5-$E$300)</f>
        <v>2.0458631002844707</v>
      </c>
    </row>
    <row r="305" spans="1:21" x14ac:dyDescent="0.2">
      <c r="A305" s="3">
        <f t="shared" si="106"/>
        <v>2</v>
      </c>
      <c r="B305" s="34"/>
      <c r="C305" s="34"/>
      <c r="D305" s="34">
        <f>100*h_5*((EXP('Class 8'!D90*h_5)-1)/h_5-$E$300)</f>
        <v>-0.60540438418652753</v>
      </c>
      <c r="E305" s="34">
        <f>100*h_5*((EXP('Class 8'!E90*h_5)-1)/h_5-$E$300)</f>
        <v>-0.48985370284917679</v>
      </c>
      <c r="F305" s="34">
        <f>100*h_5*((EXP('Class 8'!F90*h_5)-1)/h_5-$E$300)</f>
        <v>-0.32335051795158393</v>
      </c>
      <c r="G305" s="34">
        <f>100*h_5*((EXP('Class 8'!G90*h_5)-1)/h_5-$E$300)</f>
        <v>-0.17361427088069761</v>
      </c>
      <c r="H305" s="34">
        <f>100*h_5*((EXP('Class 8'!H90*h_5)-1)/h_5-$E$300)</f>
        <v>-2.006168085884278E-2</v>
      </c>
      <c r="I305" s="34">
        <f>100*h_5*((EXP('Class 8'!I90*h_5)-1)/h_5-$E$300)</f>
        <v>0.12710166714151369</v>
      </c>
      <c r="J305" s="34">
        <f>100*h_5*((EXP('Class 8'!J90*h_5)-1)/h_5-$E$300)</f>
        <v>0.33128835899733694</v>
      </c>
      <c r="K305" s="34">
        <f>100*h_5*((EXP('Class 8'!K90*h_5)-1)/h_5-$E$300)</f>
        <v>0.5840047967289963</v>
      </c>
      <c r="L305" s="34">
        <f>100*h_5*((EXP('Class 8'!L90*h_5)-1)/h_5-$E$300)</f>
        <v>0.78660195901449681</v>
      </c>
      <c r="M305" s="34">
        <f>100*h_5*((EXP('Class 8'!M90*h_5)-1)/h_5-$E$300)</f>
        <v>0.90752357014651563</v>
      </c>
      <c r="N305" s="34">
        <f>100*h_5*((EXP('Class 8'!N90*h_5)-1)/h_5-$E$300)</f>
        <v>1.0015805066121408</v>
      </c>
      <c r="O305" s="34">
        <f>100*h_5*((EXP('Class 8'!O90*h_5)-1)/h_5-$E$300)</f>
        <v>1.1354468167224163</v>
      </c>
      <c r="P305" s="34">
        <f>100*h_5*((EXP('Class 8'!P90*h_5)-1)/h_5-$E$300)</f>
        <v>1.2638790293060231</v>
      </c>
      <c r="Q305" s="34">
        <f>100*h_5*((EXP('Class 8'!Q90*h_5)-1)/h_5-$E$300)</f>
        <v>1.3857730314973815</v>
      </c>
      <c r="R305" s="34">
        <f>100*h_5*((EXP('Class 8'!R90*h_5)-1)/h_5-$E$300)</f>
        <v>1.5095858741076973</v>
      </c>
      <c r="S305" s="34">
        <f>100*h_5*((EXP('Class 8'!S90*h_5)-1)/h_5-$E$300)</f>
        <v>1.6336413929244766</v>
      </c>
      <c r="T305" s="34">
        <f>100*h_5*((EXP('Class 8'!T90*h_5)-1)/h_5-$E$300)</f>
        <v>1.7456009897671467</v>
      </c>
      <c r="U305" s="34">
        <f>100*h_5*((EXP('Class 8'!U90*h_5)-1)/h_5-$E$300)</f>
        <v>1.8445049117646863</v>
      </c>
    </row>
    <row r="306" spans="1:21" x14ac:dyDescent="0.2">
      <c r="A306" s="3">
        <f t="shared" si="106"/>
        <v>3</v>
      </c>
      <c r="B306" s="34"/>
      <c r="C306" s="34"/>
      <c r="D306" s="34"/>
      <c r="E306" s="34">
        <f>100*h_5*((EXP('Class 8'!E91*h_5)-1)/h_5-$E$300)</f>
        <v>-0.68625471408732208</v>
      </c>
      <c r="F306" s="34">
        <f>100*h_5*((EXP('Class 8'!F91*h_5)-1)/h_5-$E$300)</f>
        <v>-0.52007703312788811</v>
      </c>
      <c r="G306" s="34">
        <f>100*h_5*((EXP('Class 8'!G91*h_5)-1)/h_5-$E$300)</f>
        <v>-0.37063351161739316</v>
      </c>
      <c r="H306" s="34">
        <f>100*h_5*((EXP('Class 8'!H91*h_5)-1)/h_5-$E$300)</f>
        <v>-0.21738110788207757</v>
      </c>
      <c r="I306" s="34">
        <f>100*h_5*((EXP('Class 8'!I91*h_5)-1)/h_5-$E$300)</f>
        <v>-7.0505455575677917E-2</v>
      </c>
      <c r="J306" s="34">
        <f>100*h_5*((EXP('Class 8'!J91*h_5)-1)/h_5-$E$300)</f>
        <v>0.1332820633011855</v>
      </c>
      <c r="K306" s="34">
        <f>100*h_5*((EXP('Class 8'!K91*h_5)-1)/h_5-$E$300)</f>
        <v>0.38550445525364679</v>
      </c>
      <c r="L306" s="34">
        <f>100*h_5*((EXP('Class 8'!L91*h_5)-1)/h_5-$E$300)</f>
        <v>0.58770555199707308</v>
      </c>
      <c r="M306" s="34">
        <f>100*h_5*((EXP('Class 8'!M91*h_5)-1)/h_5-$E$300)</f>
        <v>0.70839076848800753</v>
      </c>
      <c r="N306" s="34">
        <f>100*h_5*((EXP('Class 8'!N91*h_5)-1)/h_5-$E$300)</f>
        <v>0.80226382917220951</v>
      </c>
      <c r="O306" s="34">
        <f>100*h_5*((EXP('Class 8'!O91*h_5)-1)/h_5-$E$300)</f>
        <v>0.93586843851589441</v>
      </c>
      <c r="P306" s="34">
        <f>100*h_5*((EXP('Class 8'!P91*h_5)-1)/h_5-$E$300)</f>
        <v>1.0640495736740951</v>
      </c>
      <c r="Q306" s="34">
        <f>100*h_5*((EXP('Class 8'!Q91*h_5)-1)/h_5-$E$300)</f>
        <v>1.1857052802570078</v>
      </c>
      <c r="R306" s="34">
        <f>100*h_5*((EXP('Class 8'!R91*h_5)-1)/h_5-$E$300)</f>
        <v>1.3092760760386768</v>
      </c>
      <c r="S306" s="34">
        <f>100*h_5*((EXP('Class 8'!S91*h_5)-1)/h_5-$E$300)</f>
        <v>1.4330890736090818</v>
      </c>
      <c r="T306" s="34">
        <f>100*h_5*((EXP('Class 8'!T91*h_5)-1)/h_5-$E$300)</f>
        <v>1.5448297960217716</v>
      </c>
      <c r="U306" s="34">
        <f>100*h_5*((EXP('Class 8'!U91*h_5)-1)/h_5-$E$300)</f>
        <v>1.6435403666661166</v>
      </c>
    </row>
    <row r="307" spans="1:21" x14ac:dyDescent="0.2">
      <c r="A307" s="3">
        <f t="shared" si="106"/>
        <v>4</v>
      </c>
      <c r="B307" s="34"/>
      <c r="C307" s="34"/>
      <c r="D307" s="34"/>
      <c r="E307" s="34"/>
      <c r="F307" s="34">
        <f>100*h_5*((EXP('Class 8'!F92*h_5)-1)/h_5-$E$300)</f>
        <v>-0.71641895953209689</v>
      </c>
      <c r="G307" s="34">
        <f>100*h_5*((EXP('Class 8'!G92*h_5)-1)/h_5-$E$300)</f>
        <v>-0.56726759132075477</v>
      </c>
      <c r="H307" s="34">
        <f>100*h_5*((EXP('Class 8'!H92*h_5)-1)/h_5-$E$300)</f>
        <v>-0.41431478702538499</v>
      </c>
      <c r="I307" s="34">
        <f>100*h_5*((EXP('Class 8'!I92*h_5)-1)/h_5-$E$300)</f>
        <v>-0.26772626798481586</v>
      </c>
      <c r="J307" s="34">
        <f>100*h_5*((EXP('Class 8'!J92*h_5)-1)/h_5-$E$300)</f>
        <v>-6.4337141727179886E-2</v>
      </c>
      <c r="K307" s="34">
        <f>100*h_5*((EXP('Class 8'!K92*h_5)-1)/h_5-$E$300)</f>
        <v>0.18739217027654351</v>
      </c>
      <c r="L307" s="34">
        <f>100*h_5*((EXP('Class 8'!L92*h_5)-1)/h_5-$E$300)</f>
        <v>0.38919797576273168</v>
      </c>
      <c r="M307" s="34">
        <f>100*h_5*((EXP('Class 8'!M92*h_5)-1)/h_5-$E$300)</f>
        <v>0.50964725975022107</v>
      </c>
      <c r="N307" s="34">
        <f>100*h_5*((EXP('Class 8'!N92*h_5)-1)/h_5-$E$300)</f>
        <v>0.60333680411934543</v>
      </c>
      <c r="O307" s="34">
        <f>100*h_5*((EXP('Class 8'!O92*h_5)-1)/h_5-$E$300)</f>
        <v>0.73668022430603886</v>
      </c>
      <c r="P307" s="34">
        <f>100*h_5*((EXP('Class 8'!P92*h_5)-1)/h_5-$E$300)</f>
        <v>0.8646107728804675</v>
      </c>
      <c r="Q307" s="34">
        <f>100*h_5*((EXP('Class 8'!Q92*h_5)-1)/h_5-$E$300)</f>
        <v>0.98602864970884552</v>
      </c>
      <c r="R307" s="34">
        <f>100*h_5*((EXP('Class 8'!R92*h_5)-1)/h_5-$E$300)</f>
        <v>1.1093578718491792</v>
      </c>
      <c r="S307" s="34">
        <f>100*h_5*((EXP('Class 8'!S92*h_5)-1)/h_5-$E$300)</f>
        <v>1.2329288222879797</v>
      </c>
      <c r="T307" s="34">
        <f>100*h_5*((EXP('Class 8'!T92*h_5)-1)/h_5-$E$300)</f>
        <v>1.3444510981573043</v>
      </c>
      <c r="U307" s="34">
        <f>100*h_5*((EXP('Class 8'!U92*h_5)-1)/h_5-$E$300)</f>
        <v>1.4429686954390042</v>
      </c>
    </row>
    <row r="308" spans="1:21" x14ac:dyDescent="0.2">
      <c r="A308" s="3">
        <f t="shared" si="106"/>
        <v>5</v>
      </c>
      <c r="B308" s="34"/>
      <c r="C308" s="34"/>
      <c r="D308" s="34"/>
      <c r="E308" s="34"/>
      <c r="F308" s="34"/>
      <c r="G308" s="34">
        <f>100*h_5*((EXP('Class 8'!G93*h_5)-1)/h_5-$E$300)</f>
        <v>-0.76351726295789346</v>
      </c>
      <c r="H308" s="34">
        <f>100*h_5*((EXP('Class 8'!H93*h_5)-1)/h_5-$E$300)</f>
        <v>-0.61086347240322469</v>
      </c>
      <c r="I308" s="34">
        <f>100*h_5*((EXP('Class 8'!I93*h_5)-1)/h_5-$E$300)</f>
        <v>-0.4645615252997915</v>
      </c>
      <c r="J308" s="34">
        <f>100*h_5*((EXP('Class 8'!J93*h_5)-1)/h_5-$E$300)</f>
        <v>-0.26157001282725251</v>
      </c>
      <c r="K308" s="34">
        <f>100*h_5*((EXP('Class 8'!K93*h_5)-1)/h_5-$E$300)</f>
        <v>-1.0332816829963266E-2</v>
      </c>
      <c r="L308" s="34">
        <f>100*h_5*((EXP('Class 8'!L93*h_5)-1)/h_5-$E$300)</f>
        <v>0.1910784701701673</v>
      </c>
      <c r="M308" s="34">
        <f>100*h_5*((EXP('Class 8'!M93*h_5)-1)/h_5-$E$300)</f>
        <v>0.31129228288837346</v>
      </c>
      <c r="N308" s="34">
        <f>100*h_5*((EXP('Class 8'!N93*h_5)-1)/h_5-$E$300)</f>
        <v>0.404798669706039</v>
      </c>
      <c r="O308" s="34">
        <f>100*h_5*((EXP('Class 8'!O93*h_5)-1)/h_5-$E$300)</f>
        <v>0.53788141134518463</v>
      </c>
      <c r="P308" s="34">
        <f>100*h_5*((EXP('Class 8'!P93*h_5)-1)/h_5-$E$300)</f>
        <v>0.66556186321786504</v>
      </c>
      <c r="Q308" s="34">
        <f>100*h_5*((EXP('Class 8'!Q93*h_5)-1)/h_5-$E$300)</f>
        <v>0.78674237523490342</v>
      </c>
      <c r="R308" s="34">
        <f>100*h_5*((EXP('Class 8'!R93*h_5)-1)/h_5-$E$300)</f>
        <v>0.9098304959961756</v>
      </c>
      <c r="S308" s="34">
        <f>100*h_5*((EXP('Class 8'!S93*h_5)-1)/h_5-$E$300)</f>
        <v>1.0331598724913049</v>
      </c>
      <c r="T308" s="34">
        <f>100*h_5*((EXP('Class 8'!T93*h_5)-1)/h_5-$E$300)</f>
        <v>1.1444641288674151</v>
      </c>
      <c r="U308" s="34">
        <f>100*h_5*((EXP('Class 8'!U93*h_5)-1)/h_5-$E$300)</f>
        <v>1.2427891300380334</v>
      </c>
    </row>
    <row r="309" spans="1:21" x14ac:dyDescent="0.2">
      <c r="A309" s="3">
        <f t="shared" si="106"/>
        <v>6</v>
      </c>
      <c r="B309" s="34"/>
      <c r="C309" s="34"/>
      <c r="D309" s="34"/>
      <c r="E309" s="34"/>
      <c r="F309" s="34"/>
      <c r="G309" s="34"/>
      <c r="H309" s="34">
        <f>100*h_5*((EXP('Class 8'!H94*h_5)-1)/h_5-$E$300)</f>
        <v>-0.80702791665574702</v>
      </c>
      <c r="I309" s="34">
        <f>100*h_5*((EXP('Class 8'!I94*h_5)-1)/h_5-$E$300)</f>
        <v>-0.66101198125818827</v>
      </c>
      <c r="J309" s="34">
        <f>100*h_5*((EXP('Class 8'!J94*h_5)-1)/h_5-$E$300)</f>
        <v>-0.45841730525915342</v>
      </c>
      <c r="K309" s="34">
        <f>100*h_5*((EXP('Class 8'!K94*h_5)-1)/h_5-$E$300)</f>
        <v>-0.20767126321044274</v>
      </c>
      <c r="L309" s="34">
        <f>100*h_5*((EXP('Class 8'!L94*h_5)-1)/h_5-$E$300)</f>
        <v>-6.6537234359143396E-3</v>
      </c>
      <c r="M309" s="34">
        <f>100*h_5*((EXP('Class 8'!M94*h_5)-1)/h_5-$E$300)</f>
        <v>0.11332507834549196</v>
      </c>
      <c r="N309" s="34">
        <f>100*h_5*((EXP('Class 8'!N94*h_5)-1)/h_5-$E$300)</f>
        <v>0.20664866567394521</v>
      </c>
      <c r="O309" s="34">
        <f>100*h_5*((EXP('Class 8'!O94*h_5)-1)/h_5-$E$300)</f>
        <v>0.339471238376785</v>
      </c>
      <c r="P309" s="34">
        <f>100*h_5*((EXP('Class 8'!P94*h_5)-1)/h_5-$E$300)</f>
        <v>0.46690208247208481</v>
      </c>
      <c r="Q309" s="34">
        <f>100*h_5*((EXP('Class 8'!Q94*h_5)-1)/h_5-$E$300)</f>
        <v>0.58784569371201689</v>
      </c>
      <c r="R309" s="34">
        <f>100*h_5*((EXP('Class 8'!R94*h_5)-1)/h_5-$E$300)</f>
        <v>0.71069318443323981</v>
      </c>
      <c r="S309" s="34">
        <f>100*h_5*((EXP('Class 8'!S94*h_5)-1)/h_5-$E$300)</f>
        <v>0.83378145924754898</v>
      </c>
      <c r="T309" s="34">
        <f>100*h_5*((EXP('Class 8'!T94*h_5)-1)/h_5-$E$300)</f>
        <v>0.94486812234575224</v>
      </c>
      <c r="U309" s="34">
        <f>100*h_5*((EXP('Class 8'!U94*h_5)-1)/h_5-$E$300)</f>
        <v>1.0430009039193755</v>
      </c>
    </row>
    <row r="310" spans="1:21" x14ac:dyDescent="0.2">
      <c r="A310" s="3">
        <f t="shared" si="106"/>
        <v>7</v>
      </c>
      <c r="B310" s="34"/>
      <c r="C310" s="34"/>
      <c r="D310" s="34"/>
      <c r="E310" s="34"/>
      <c r="F310" s="34"/>
      <c r="G310" s="34"/>
      <c r="H310" s="34"/>
      <c r="I310" s="34">
        <f>100*h_5*((EXP('Class 8'!I95*h_5)-1)/h_5-$E$300)</f>
        <v>-0.85707838812401294</v>
      </c>
      <c r="J310" s="34">
        <f>100*h_5*((EXP('Class 8'!J95*h_5)-1)/h_5-$E$300)</f>
        <v>-0.6548797728065181</v>
      </c>
      <c r="K310" s="34">
        <f>100*h_5*((EXP('Class 8'!K95*h_5)-1)/h_5-$E$300)</f>
        <v>-0.40462392452927048</v>
      </c>
      <c r="L310" s="34">
        <f>100*h_5*((EXP('Class 8'!L95*h_5)-1)/h_5-$E$300)</f>
        <v>-0.20399936222768258</v>
      </c>
      <c r="M310" s="34">
        <f>100*h_5*((EXP('Class 8'!M95*h_5)-1)/h_5-$E$300)</f>
        <v>-8.4255111950517519E-2</v>
      </c>
      <c r="N310" s="34">
        <f>100*h_5*((EXP('Class 8'!N95*h_5)-1)/h_5-$E$300)</f>
        <v>8.8860332509743331E-3</v>
      </c>
      <c r="O310" s="34">
        <f>100*h_5*((EXP('Class 8'!O95*h_5)-1)/h_5-$E$300)</f>
        <v>0.14144894563250296</v>
      </c>
      <c r="P310" s="34">
        <f>100*h_5*((EXP('Class 8'!P95*h_5)-1)/h_5-$E$300)</f>
        <v>0.2686306699189322</v>
      </c>
      <c r="Q310" s="34">
        <f>100*h_5*((EXP('Class 8'!Q95*h_5)-1)/h_5-$E$300)</f>
        <v>0.38933784350887229</v>
      </c>
      <c r="R310" s="34">
        <f>100*h_5*((EXP('Class 8'!R95*h_5)-1)/h_5-$E$300)</f>
        <v>0.51194517460761757</v>
      </c>
      <c r="S310" s="34">
        <f>100*h_5*((EXP('Class 8'!S95*h_5)-1)/h_5-$E$300)</f>
        <v>0.63479281908074059</v>
      </c>
      <c r="T310" s="34">
        <f>100*h_5*((EXP('Class 8'!T95*h_5)-1)/h_5-$E$300)</f>
        <v>0.74566231428307761</v>
      </c>
      <c r="U310" s="34">
        <f>100*h_5*((EXP('Class 8'!U95*h_5)-1)/h_5-$E$300)</f>
        <v>0.84360325203771458</v>
      </c>
    </row>
    <row r="311" spans="1:21" x14ac:dyDescent="0.2">
      <c r="A311" s="3">
        <f t="shared" si="106"/>
        <v>8</v>
      </c>
      <c r="B311" s="34"/>
      <c r="C311" s="34"/>
      <c r="D311" s="34"/>
      <c r="E311" s="34"/>
      <c r="F311" s="34"/>
      <c r="G311" s="34"/>
      <c r="H311" s="34"/>
      <c r="I311" s="34"/>
      <c r="J311" s="34">
        <f>100*h_5*((EXP('Class 8'!J96*h_5)-1)/h_5-$E$300)</f>
        <v>-0.85095816777938316</v>
      </c>
      <c r="K311" s="34">
        <f>100*h_5*((EXP('Class 8'!K96*h_5)-1)/h_5-$E$300)</f>
        <v>-0.60119155497358134</v>
      </c>
      <c r="L311" s="34">
        <f>100*h_5*((EXP('Class 8'!L96*h_5)-1)/h_5-$E$300)</f>
        <v>-0.40095920189709094</v>
      </c>
      <c r="M311" s="34">
        <f>100*h_5*((EXP('Class 8'!M96*h_5)-1)/h_5-$E$300)</f>
        <v>-0.28144904458973447</v>
      </c>
      <c r="N311" s="34">
        <f>100*h_5*((EXP('Class 8'!N96*h_5)-1)/h_5-$E$300)</f>
        <v>-0.18848998485157201</v>
      </c>
      <c r="O311" s="34">
        <f>100*h_5*((EXP('Class 8'!O96*h_5)-1)/h_5-$E$300)</f>
        <v>-5.6186225170720173E-2</v>
      </c>
      <c r="P311" s="34">
        <f>100*h_5*((EXP('Class 8'!P96*h_5)-1)/h_5-$E$300)</f>
        <v>7.0746866321422769E-2</v>
      </c>
      <c r="Q311" s="34">
        <f>100*h_5*((EXP('Class 8'!Q96*h_5)-1)/h_5-$E$300)</f>
        <v>0.19121806448307629</v>
      </c>
      <c r="R311" s="34">
        <f>100*h_5*((EXP('Class 8'!R96*h_5)-1)/h_5-$E$300)</f>
        <v>0.31358570545731762</v>
      </c>
      <c r="S311" s="34">
        <f>100*h_5*((EXP('Class 8'!S96*h_5)-1)/h_5-$E$300)</f>
        <v>0.43619319000738116</v>
      </c>
      <c r="T311" s="34">
        <f>100*h_5*((EXP('Class 8'!T96*h_5)-1)/h_5-$E$300)</f>
        <v>0.54684594186435787</v>
      </c>
      <c r="U311" s="34">
        <f>100*h_5*((EXP('Class 8'!U96*h_5)-1)/h_5-$E$300)</f>
        <v>0.64459541084338268</v>
      </c>
    </row>
    <row r="312" spans="1:21" x14ac:dyDescent="0.2">
      <c r="A312" s="3">
        <f t="shared" si="106"/>
        <v>9</v>
      </c>
      <c r="B312" s="34"/>
      <c r="C312" s="34"/>
      <c r="D312" s="34"/>
      <c r="E312" s="34"/>
      <c r="F312" s="34"/>
      <c r="G312" s="34"/>
      <c r="H312" s="34"/>
      <c r="I312" s="34"/>
      <c r="J312" s="34"/>
      <c r="K312" s="34">
        <f>100*h_5*((EXP('Class 8'!K97*h_5)-1)/h_5-$E$300)</f>
        <v>-0.79737490725608984</v>
      </c>
      <c r="L312" s="34">
        <f>100*h_5*((EXP('Class 8'!L97*h_5)-1)/h_5-$E$300)</f>
        <v>-0.59753399665869678</v>
      </c>
      <c r="M312" s="34">
        <f>100*h_5*((EXP('Class 8'!M97*h_5)-1)/h_5-$E$300)</f>
        <v>-0.47825747468317698</v>
      </c>
      <c r="N312" s="34">
        <f>100*h_5*((EXP('Class 8'!N97*h_5)-1)/h_5-$E$300)</f>
        <v>-0.38548014444197648</v>
      </c>
      <c r="O312" s="34">
        <f>100*h_5*((EXP('Class 8'!O97*h_5)-1)/h_5-$E$300)</f>
        <v>-0.25343503083348434</v>
      </c>
      <c r="P312" s="34">
        <f>100*h_5*((EXP('Class 8'!P97*h_5)-1)/h_5-$E$300)</f>
        <v>-0.12675008607312635</v>
      </c>
      <c r="Q312" s="34">
        <f>100*h_5*((EXP('Class 8'!Q97*h_5)-1)/h_5-$E$300)</f>
        <v>-6.5144020216867729E-3</v>
      </c>
      <c r="R312" s="34">
        <f>100*h_5*((EXP('Class 8'!R97*h_5)-1)/h_5-$E$300)</f>
        <v>0.11561401740813657</v>
      </c>
      <c r="S312" s="34">
        <f>100*h_5*((EXP('Class 8'!S97*h_5)-1)/h_5-$E$300)</f>
        <v>0.23798181153371398</v>
      </c>
      <c r="T312" s="34">
        <f>100*h_5*((EXP('Class 8'!T97*h_5)-1)/h_5-$E$300)</f>
        <v>0.34841824376581115</v>
      </c>
      <c r="U312" s="34">
        <f>100*h_5*((EXP('Class 8'!U97*h_5)-1)/h_5-$E$300)</f>
        <v>0.44597661827940666</v>
      </c>
    </row>
    <row r="313" spans="1:21" x14ac:dyDescent="0.2">
      <c r="A313" s="3">
        <f t="shared" si="106"/>
        <v>10</v>
      </c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>
        <f>100*h_5*((EXP('Class 8'!L98*h_5)-1)/h_5-$E$300)</f>
        <v>-0.79372449925270372</v>
      </c>
      <c r="M313" s="34">
        <f>100*h_5*((EXP('Class 8'!M98*h_5)-1)/h_5-$E$300)</f>
        <v>-0.67468115586566624</v>
      </c>
      <c r="N313" s="34">
        <f>100*h_5*((EXP('Class 8'!N98*h_5)-1)/h_5-$E$300)</f>
        <v>-0.58208519985094798</v>
      </c>
      <c r="O313" s="34">
        <f>100*h_5*((EXP('Class 8'!O98*h_5)-1)/h_5-$E$300)</f>
        <v>-0.45029822667695069</v>
      </c>
      <c r="P313" s="34">
        <f>100*h_5*((EXP('Class 8'!P98*h_5)-1)/h_5-$E$300)</f>
        <v>-0.32386094353611622</v>
      </c>
      <c r="Q313" s="34">
        <f>100*h_5*((EXP('Class 8'!Q98*h_5)-1)/h_5-$E$300)</f>
        <v>-0.20386031317862988</v>
      </c>
      <c r="R313" s="34">
        <f>100*h_5*((EXP('Class 8'!R98*h_5)-1)/h_5-$E$300)</f>
        <v>-8.1970647629161536E-2</v>
      </c>
      <c r="S313" s="34">
        <f>100*h_5*((EXP('Class 8'!S98*h_5)-1)/h_5-$E$300)</f>
        <v>4.0157924652592901E-2</v>
      </c>
      <c r="T313" s="34">
        <f>100*h_5*((EXP('Class 8'!T98*h_5)-1)/h_5-$E$300)</f>
        <v>0.15037846015195419</v>
      </c>
      <c r="U313" s="34">
        <f>100*h_5*((EXP('Class 8'!U98*h_5)-1)/h_5-$E$300)</f>
        <v>0.24774611377859965</v>
      </c>
    </row>
    <row r="314" spans="1:21" x14ac:dyDescent="0.2">
      <c r="A314" s="3">
        <f t="shared" si="106"/>
        <v>11</v>
      </c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M314" s="34">
        <f>100*h_5*((EXP('Class 8'!M99*h_5)-1)/h_5-$E$300)</f>
        <v>-0.87072084029871322</v>
      </c>
      <c r="N314" s="34">
        <f>100*h_5*((EXP('Class 8'!N99*h_5)-1)/h_5-$E$300)</f>
        <v>-0.7783059039345086</v>
      </c>
      <c r="O314" s="34">
        <f>100*h_5*((EXP('Class 8'!O99*h_5)-1)/h_5-$E$300)</f>
        <v>-0.64677656654563931</v>
      </c>
      <c r="P314" s="34">
        <f>100*h_5*((EXP('Class 8'!P99*h_5)-1)/h_5-$E$300)</f>
        <v>-0.52058646086039717</v>
      </c>
      <c r="Q314" s="34">
        <f>100*h_5*((EXP('Class 8'!Q99*h_5)-1)/h_5-$E$300)</f>
        <v>-0.40082042468072793</v>
      </c>
      <c r="R314" s="34">
        <f>100*h_5*((EXP('Class 8'!R99*h_5)-1)/h_5-$E$300)</f>
        <v>-0.27916904626182021</v>
      </c>
      <c r="S314" s="34">
        <f>100*h_5*((EXP('Class 8'!S99*h_5)-1)/h_5-$E$300)</f>
        <v>-0.15727922815924836</v>
      </c>
      <c r="T314" s="34">
        <f>100*h_5*((EXP('Class 8'!T99*h_5)-1)/h_5-$E$300)</f>
        <v>-4.727416732719595E-2</v>
      </c>
      <c r="U314" s="34">
        <f>100*h_5*((EXP('Class 8'!U99*h_5)-1)/h_5-$E$300)</f>
        <v>4.9903138260607403E-2</v>
      </c>
    </row>
    <row r="315" spans="1:21" x14ac:dyDescent="0.2">
      <c r="A315" s="3">
        <f t="shared" si="106"/>
        <v>12</v>
      </c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N315" s="34">
        <f>100*h_5*((EXP('Class 8'!N100*h_5)-1)/h_5-$E$300)</f>
        <v>-0.97414300807692422</v>
      </c>
      <c r="O315" s="34">
        <f>100*h_5*((EXP('Class 8'!O100*h_5)-1)/h_5-$E$300)</f>
        <v>-0.84287080281036042</v>
      </c>
      <c r="P315" s="34">
        <f>100*h_5*((EXP('Class 8'!P100*h_5)-1)/h_5-$E$300)</f>
        <v>-0.71692739136333339</v>
      </c>
      <c r="Q315" s="34">
        <f>100*h_5*((EXP('Class 8'!Q100*h_5)-1)/h_5-$E$300)</f>
        <v>-0.59739549074364851</v>
      </c>
      <c r="R315" s="34">
        <f>100*h_5*((EXP('Class 8'!R100*h_5)-1)/h_5-$E$300)</f>
        <v>-0.47598193361797719</v>
      </c>
      <c r="S315" s="34">
        <f>100*h_5*((EXP('Class 8'!S100*h_5)-1)/h_5-$E$300)</f>
        <v>-0.3543304029441941</v>
      </c>
      <c r="T315" s="34">
        <f>100*h_5*((EXP('Class 8'!T100*h_5)-1)/h_5-$E$300)</f>
        <v>-0.24454039553914123</v>
      </c>
      <c r="U315" s="34">
        <f>100*h_5*((EXP('Class 8'!U100*h_5)-1)/h_5-$E$300)</f>
        <v>-0.14755306587095565</v>
      </c>
    </row>
    <row r="316" spans="1:21" x14ac:dyDescent="0.2">
      <c r="A316" s="3">
        <f t="shared" si="106"/>
        <v>13</v>
      </c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O316" s="34">
        <f>100*h_5*((EXP('Class 8'!O101*h_5)-1)/h_5-$E$300)</f>
        <v>-1.0385816863710895</v>
      </c>
      <c r="P316" s="34">
        <f>100*h_5*((EXP('Class 8'!P101*h_5)-1)/h_5-$E$300)</f>
        <v>-0.91288448688953361</v>
      </c>
      <c r="Q316" s="34">
        <f>100*h_5*((EXP('Class 8'!Q101*h_5)-1)/h_5-$E$300)</f>
        <v>-0.79358626410857225</v>
      </c>
      <c r="R316" s="34">
        <f>100*h_5*((EXP('Class 8'!R101*h_5)-1)/h_5-$E$300)</f>
        <v>-0.6724100633494845</v>
      </c>
      <c r="S316" s="34">
        <f>100*h_5*((EXP('Class 8'!S101*h_5)-1)/h_5-$E$300)</f>
        <v>-0.55099635426656635</v>
      </c>
      <c r="T316" s="34">
        <f>100*h_5*((EXP('Class 8'!T101*h_5)-1)/h_5-$E$300)</f>
        <v>-0.44142097987172285</v>
      </c>
      <c r="U316" s="34">
        <f>100*h_5*((EXP('Class 8'!U101*h_5)-1)/h_5-$E$300)</f>
        <v>-0.34462325473137106</v>
      </c>
    </row>
    <row r="317" spans="1:21" x14ac:dyDescent="0.2">
      <c r="A317" s="3">
        <f t="shared" si="106"/>
        <v>14</v>
      </c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P317" s="34">
        <f>100*h_5*((EXP('Class 8'!P102*h_5)-1)/h_5-$E$300)</f>
        <v>-1.1084584978138157</v>
      </c>
      <c r="Q317" s="34">
        <f>100*h_5*((EXP('Class 8'!Q102*h_5)-1)/h_5-$E$300)</f>
        <v>-0.98939349604514559</v>
      </c>
      <c r="R317" s="34">
        <f>100*h_5*((EXP('Class 8'!R102*h_5)-1)/h_5-$E$300)</f>
        <v>-0.86845418763488391</v>
      </c>
      <c r="S317" s="34">
        <f>100*h_5*((EXP('Class 8'!S102*h_5)-1)/h_5-$E$300)</f>
        <v>-0.74727783521562285</v>
      </c>
      <c r="T317" s="34">
        <f>100*h_5*((EXP('Class 8'!T102*h_5)-1)/h_5-$E$300)</f>
        <v>-0.63791667423605203</v>
      </c>
      <c r="U317" s="34">
        <f>100*h_5*((EXP('Class 8'!U102*h_5)-1)/h_5-$E$300)</f>
        <v>-0.5413081829578581</v>
      </c>
    </row>
    <row r="318" spans="1:21" x14ac:dyDescent="0.2">
      <c r="A318" s="3">
        <f t="shared" si="106"/>
        <v>15</v>
      </c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Q318" s="34">
        <f>100*h_5*((EXP('Class 8'!Q103*h_5)-1)/h_5-$E$300)</f>
        <v>-1.1848179363542899</v>
      </c>
      <c r="R318" s="34">
        <f>100*h_5*((EXP('Class 8'!R103*h_5)-1)/h_5-$E$300)</f>
        <v>-1.0641150571822489</v>
      </c>
      <c r="S318" s="34">
        <f>100*h_5*((EXP('Class 8'!S103*h_5)-1)/h_5-$E$300)</f>
        <v>-0.94317559740831003</v>
      </c>
      <c r="T318" s="34">
        <f>100*h_5*((EXP('Class 8'!T103*h_5)-1)/h_5-$E$300)</f>
        <v>-0.83402823106937474</v>
      </c>
      <c r="U318" s="34">
        <f>100*h_5*((EXP('Class 8'!U103*h_5)-1)/h_5-$E$300)</f>
        <v>-0.73760860371226089</v>
      </c>
    </row>
    <row r="319" spans="1:21" x14ac:dyDescent="0.2">
      <c r="A319" s="3">
        <f t="shared" si="106"/>
        <v>16</v>
      </c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R319" s="34">
        <f>100*h_5*((EXP('Class 8'!R104*h_5)-1)/h_5-$E$300)</f>
        <v>-1.2593934212320712</v>
      </c>
      <c r="S319" s="34">
        <f>100*h_5*((EXP('Class 8'!S104*h_5)-1)/h_5-$E$300)</f>
        <v>-1.1386903909922608</v>
      </c>
      <c r="T319" s="34">
        <f>100*h_5*((EXP('Class 8'!T104*h_5)-1)/h_5-$E$300)</f>
        <v>-1.0297564013380134</v>
      </c>
      <c r="U319" s="34">
        <f>100*h_5*((EXP('Class 8'!U104*h_5)-1)/h_5-$E$300)</f>
        <v>-0.93352526868411223</v>
      </c>
    </row>
    <row r="320" spans="1:21" x14ac:dyDescent="0.2">
      <c r="A320" s="3">
        <f t="shared" si="106"/>
        <v>17</v>
      </c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S320" s="34">
        <f>100*h_5*((EXP('Class 8'!S105*h_5)-1)/h_5-$E$300)</f>
        <v>-1.3338229646485811</v>
      </c>
      <c r="T320" s="34">
        <f>100*h_5*((EXP('Class 8'!T105*h_5)-1)/h_5-$E$300)</f>
        <v>-1.2251019345401537</v>
      </c>
      <c r="U320" s="34">
        <f>100*h_5*((EXP('Class 8'!U105*h_5)-1)/h_5-$E$300)</f>
        <v>-1.1290589280934094</v>
      </c>
    </row>
    <row r="321" spans="1:22" x14ac:dyDescent="0.2">
      <c r="A321" s="3">
        <f t="shared" si="106"/>
        <v>18</v>
      </c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T321" s="34">
        <f>100*h_5*((EXP('Class 8'!T106*h_5)-1)/h_5-$E$300)</f>
        <v>-1.4200655787087535</v>
      </c>
      <c r="U321" s="34">
        <f>100*h_5*((EXP('Class 8'!U106*h_5)-1)/h_5-$E$300)</f>
        <v>-1.3242103306934783</v>
      </c>
    </row>
    <row r="322" spans="1:22" x14ac:dyDescent="0.2">
      <c r="A322" s="3">
        <f t="shared" si="106"/>
        <v>19</v>
      </c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U322" s="34">
        <f>100*h_5*((EXP('Class 8'!U107*h_5)-1)/h_5-$E$300)</f>
        <v>-1.518980223773938</v>
      </c>
    </row>
    <row r="323" spans="1:22" x14ac:dyDescent="0.2">
      <c r="A323" s="3">
        <f t="shared" si="106"/>
        <v>20</v>
      </c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22" x14ac:dyDescent="0.2"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22" x14ac:dyDescent="0.2">
      <c r="A325" s="50" t="s">
        <v>78</v>
      </c>
      <c r="B325" s="50"/>
      <c r="C325" s="50"/>
    </row>
    <row r="326" spans="1:22" x14ac:dyDescent="0.2">
      <c r="A326" s="3" t="s">
        <v>23</v>
      </c>
      <c r="B326" s="3">
        <v>0</v>
      </c>
      <c r="C326" s="3">
        <f t="shared" ref="C326:V326" si="107">B326+1</f>
        <v>1</v>
      </c>
      <c r="D326" s="3">
        <f t="shared" si="107"/>
        <v>2</v>
      </c>
      <c r="E326" s="3">
        <f t="shared" si="107"/>
        <v>3</v>
      </c>
      <c r="F326" s="3">
        <f t="shared" si="107"/>
        <v>4</v>
      </c>
      <c r="G326" s="3">
        <f t="shared" si="107"/>
        <v>5</v>
      </c>
      <c r="H326" s="3">
        <f t="shared" si="107"/>
        <v>6</v>
      </c>
      <c r="I326" s="3">
        <f t="shared" si="107"/>
        <v>7</v>
      </c>
      <c r="J326" s="3">
        <f t="shared" si="107"/>
        <v>8</v>
      </c>
      <c r="K326" s="3">
        <f t="shared" si="107"/>
        <v>9</v>
      </c>
      <c r="L326" s="3">
        <f t="shared" si="107"/>
        <v>10</v>
      </c>
      <c r="M326" s="3">
        <f t="shared" si="107"/>
        <v>11</v>
      </c>
      <c r="N326" s="3">
        <f t="shared" si="107"/>
        <v>12</v>
      </c>
      <c r="O326" s="3">
        <f t="shared" si="107"/>
        <v>13</v>
      </c>
      <c r="P326" s="3">
        <f t="shared" si="107"/>
        <v>14</v>
      </c>
      <c r="Q326" s="3">
        <f t="shared" si="107"/>
        <v>15</v>
      </c>
      <c r="R326" s="3">
        <f t="shared" si="107"/>
        <v>16</v>
      </c>
      <c r="S326" s="3">
        <f t="shared" si="107"/>
        <v>17</v>
      </c>
      <c r="T326" s="3">
        <f t="shared" si="107"/>
        <v>18</v>
      </c>
      <c r="U326" s="3">
        <f t="shared" si="107"/>
        <v>19</v>
      </c>
      <c r="V326" s="3">
        <f t="shared" si="107"/>
        <v>20</v>
      </c>
    </row>
    <row r="327" spans="1:22" x14ac:dyDescent="0.2">
      <c r="A327" s="3" t="s">
        <v>25</v>
      </c>
    </row>
    <row r="328" spans="1:22" x14ac:dyDescent="0.2">
      <c r="A328" s="3">
        <v>0</v>
      </c>
      <c r="B328" s="34">
        <f>EXP(-'Class 8'!B88*h_5)*(0.5*C328+0.5*C329+B303)</f>
        <v>-2.5601952591746049E-14</v>
      </c>
      <c r="C328" s="34">
        <f>EXP(-'Class 8'!C88*h_5)*(0.5*D328+0.5*D329+C303)</f>
        <v>1.9414253181020151</v>
      </c>
      <c r="D328" s="34">
        <f>EXP(-'Class 8'!D88*h_5)*(0.5*E328+0.5*E329+D303)</f>
        <v>3.7880379215463007</v>
      </c>
      <c r="E328" s="34">
        <f>EXP(-'Class 8'!E88*h_5)*(0.5*F328+0.5*F329+E303)</f>
        <v>5.5046069797873356</v>
      </c>
      <c r="F328" s="34">
        <f>EXP(-'Class 8'!F88*h_5)*(0.5*G328+0.5*G329+F303)</f>
        <v>7.0196496873571963</v>
      </c>
      <c r="G328" s="34">
        <f>EXP(-'Class 8'!G88*h_5)*(0.5*H328+0.5*H329+G303)</f>
        <v>8.2933160486728674</v>
      </c>
      <c r="H328" s="34">
        <f>EXP(-'Class 8'!H88*h_5)*(0.5*I328+0.5*I329+H303)</f>
        <v>9.3479435970135327</v>
      </c>
      <c r="I328" s="34">
        <f>EXP(-'Class 8'!I88*h_5)*(0.5*J328+0.5*J329+I303)</f>
        <v>10.18505163377243</v>
      </c>
      <c r="J328" s="34">
        <f>EXP(-'Class 8'!J88*h_5)*(0.5*K328+0.5*K329+J303)</f>
        <v>10.813766903729446</v>
      </c>
      <c r="K328" s="34">
        <f>EXP(-'Class 8'!K88*h_5)*(0.5*L328+0.5*L329+K303)</f>
        <v>11.18536070220854</v>
      </c>
      <c r="L328" s="34">
        <f>EXP(-'Class 8'!L88*h_5)*(0.5*M328+0.5*M329+L303)</f>
        <v>11.257190166756393</v>
      </c>
      <c r="M328" s="34">
        <f>EXP(-'Class 8'!M88*h_5)*(0.5*N328+0.5*N329+M303)</f>
        <v>11.070921929162791</v>
      </c>
      <c r="N328" s="34">
        <f>EXP(-'Class 8'!N88*h_5)*(0.5*O328+0.5*O329+N303)</f>
        <v>10.694159505835245</v>
      </c>
      <c r="O328" s="34">
        <f>EXP(-'Class 8'!O88*h_5)*(0.5*P328+0.5*P329+O303)</f>
        <v>10.145756703974866</v>
      </c>
      <c r="P328" s="34">
        <f>EXP(-'Class 8'!P88*h_5)*(0.5*Q328+0.5*Q329+P303)</f>
        <v>9.3843747753711817</v>
      </c>
      <c r="Q328" s="34">
        <f>EXP(-'Class 8'!Q88*h_5)*(0.5*R328+0.5*R329+Q303)</f>
        <v>8.406772621726569</v>
      </c>
      <c r="R328" s="34">
        <f>EXP(-'Class 8'!R88*h_5)*(0.5*S328+0.5*S329+R303)</f>
        <v>7.2093127371623709</v>
      </c>
      <c r="S328" s="34">
        <f>EXP(-'Class 8'!S88*h_5)*(0.5*T328+0.5*T329+S303)</f>
        <v>5.7791606697500724</v>
      </c>
      <c r="T328" s="34">
        <f>EXP(-'Class 8'!T88*h_5)*(0.5*U328+0.5*U329+T303)</f>
        <v>4.1031296691631001</v>
      </c>
      <c r="U328" s="34">
        <f>EXP(-'Class 8'!U88*h_5)*(0.5*V328+0.5*V329+U303)</f>
        <v>2.177893371822972</v>
      </c>
    </row>
    <row r="329" spans="1:22" x14ac:dyDescent="0.2">
      <c r="A329" s="3">
        <f t="shared" ref="A329:A347" si="108">A328+1</f>
        <v>1</v>
      </c>
      <c r="B329" s="34"/>
      <c r="C329" s="34">
        <f>EXP(-'Class 8'!C89*h_5)*(0.5*D329+0.5*D330+C304)</f>
        <v>-1.4633253181020698</v>
      </c>
      <c r="D329" s="34">
        <f>EXP(-'Class 8'!D89*h_5)*(0.5*E329+0.5*E330+D304)</f>
        <v>0.61416598091019459</v>
      </c>
      <c r="E329" s="34">
        <f>EXP(-'Class 8'!E89*h_5)*(0.5*F329+0.5*F330+E304)</f>
        <v>2.5514731605788326</v>
      </c>
      <c r="F329" s="34">
        <f>EXP(-'Class 8'!F89*h_5)*(0.5*G329+0.5*G330+F304)</f>
        <v>4.2758007916151275</v>
      </c>
      <c r="G329" s="34">
        <f>EXP(-'Class 8'!G89*h_5)*(0.5*H329+0.5*H330+G304)</f>
        <v>5.7473688624164607</v>
      </c>
      <c r="H329" s="34">
        <f>EXP(-'Class 8'!H89*h_5)*(0.5*I329+0.5*I330+H304)</f>
        <v>6.9904711874693666</v>
      </c>
      <c r="I329" s="34">
        <f>EXP(-'Class 8'!I89*h_5)*(0.5*J329+0.5*J330+I304)</f>
        <v>8.0079201510744369</v>
      </c>
      <c r="J329" s="34">
        <f>EXP(-'Class 8'!J89*h_5)*(0.5*K329+0.5*K330+J304)</f>
        <v>8.8102934632783541</v>
      </c>
      <c r="K329" s="34">
        <f>EXP(-'Class 8'!K89*h_5)*(0.5*L329+0.5*L330+K304)</f>
        <v>9.3490642650908864</v>
      </c>
      <c r="L329" s="34">
        <f>EXP(-'Class 8'!L89*h_5)*(0.5*M329+0.5*M330+L304)</f>
        <v>9.5822657272599869</v>
      </c>
      <c r="M329" s="34">
        <f>EXP(-'Class 8'!M89*h_5)*(0.5*N329+0.5*N330+M304)</f>
        <v>9.5539831385776193</v>
      </c>
      <c r="N329" s="34">
        <f>EXP(-'Class 8'!N89*h_5)*(0.5*O329+0.5*O330+N304)</f>
        <v>9.3343270460541206</v>
      </c>
      <c r="O329" s="34">
        <f>EXP(-'Class 8'!O89*h_5)*(0.5*P329+0.5*P330+O304)</f>
        <v>8.9435145351807428</v>
      </c>
      <c r="P329" s="34">
        <f>EXP(-'Class 8'!P89*h_5)*(0.5*Q329+0.5*Q330+P304)</f>
        <v>8.3407471154774662</v>
      </c>
      <c r="Q329" s="34">
        <f>EXP(-'Class 8'!Q89*h_5)*(0.5*R329+0.5*R330+Q304)</f>
        <v>7.5240037506528301</v>
      </c>
      <c r="R329" s="34">
        <f>EXP(-'Class 8'!R89*h_5)*(0.5*S329+0.5*S330+R304)</f>
        <v>6.4908941086420864</v>
      </c>
      <c r="S329" s="34">
        <f>EXP(-'Class 8'!S89*h_5)*(0.5*T329+0.5*T330+S304)</f>
        <v>5.2298110044363399</v>
      </c>
      <c r="T329" s="34">
        <f>EXP(-'Class 8'!T89*h_5)*(0.5*U329+0.5*U330+T304)</f>
        <v>3.7288973316960647</v>
      </c>
      <c r="U329" s="34">
        <f>EXP(-'Class 8'!U89*h_5)*(0.5*V329+0.5*V330+U304)</f>
        <v>1.9862823157331064</v>
      </c>
    </row>
    <row r="330" spans="1:22" x14ac:dyDescent="0.2">
      <c r="A330" s="3">
        <f t="shared" si="108"/>
        <v>2</v>
      </c>
      <c r="B330" s="34"/>
      <c r="C330" s="34"/>
      <c r="D330" s="34">
        <f>EXP(-'Class 8'!D90*h_5)*(0.5*E330+0.5*E331+D305)</f>
        <v>-2.6701443836331067</v>
      </c>
      <c r="E330" s="34">
        <f>EXP(-'Class 8'!E90*h_5)*(0.5*F330+0.5*F331+E305)</f>
        <v>-0.49875794513645255</v>
      </c>
      <c r="F330" s="34">
        <f>EXP(-'Class 8'!F90*h_5)*(0.5*G330+0.5*G331+F305)</f>
        <v>1.446995752224681</v>
      </c>
      <c r="G330" s="34">
        <f>EXP(-'Class 8'!G90*h_5)*(0.5*H330+0.5*H331+G305)</f>
        <v>3.1274755149723674</v>
      </c>
      <c r="H330" s="34">
        <f>EXP(-'Class 8'!H90*h_5)*(0.5*I330+0.5*I331+H305)</f>
        <v>4.5690505276224922</v>
      </c>
      <c r="I330" s="34">
        <f>EXP(-'Class 8'!I90*h_5)*(0.5*J330+0.5*J331+I305)</f>
        <v>5.7759133026675293</v>
      </c>
      <c r="J330" s="34">
        <f>EXP(-'Class 8'!J90*h_5)*(0.5*K330+0.5*K331+J305)</f>
        <v>6.7601730352958267</v>
      </c>
      <c r="K330" s="34">
        <f>EXP(-'Class 8'!K90*h_5)*(0.5*L330+0.5*L331+K305)</f>
        <v>7.47354716809033</v>
      </c>
      <c r="L330" s="34">
        <f>EXP(-'Class 8'!L90*h_5)*(0.5*M330+0.5*M331+L305)</f>
        <v>7.8747948120725377</v>
      </c>
      <c r="M330" s="34">
        <f>EXP(-'Class 8'!M90*h_5)*(0.5*N330+0.5*N331+M305)</f>
        <v>8.0104949257018241</v>
      </c>
      <c r="N330" s="34">
        <f>EXP(-'Class 8'!N90*h_5)*(0.5*O330+0.5*O331+N305)</f>
        <v>7.9533226629405211</v>
      </c>
      <c r="O330" s="34">
        <f>EXP(-'Class 8'!O90*h_5)*(0.5*P330+0.5*P331+O305)</f>
        <v>7.7248808726089067</v>
      </c>
      <c r="P330" s="34">
        <f>EXP(-'Class 8'!P90*h_5)*(0.5*Q330+0.5*Q331+P305)</f>
        <v>7.284913518469148</v>
      </c>
      <c r="Q330" s="34">
        <f>EXP(-'Class 8'!Q90*h_5)*(0.5*R330+0.5*R331+Q305)</f>
        <v>6.6326241627555964</v>
      </c>
      <c r="R330" s="34">
        <f>EXP(-'Class 8'!R90*h_5)*(0.5*S330+0.5*S331+R305)</f>
        <v>5.7668648362174491</v>
      </c>
      <c r="S330" s="34">
        <f>EXP(-'Class 8'!S90*h_5)*(0.5*T330+0.5*T331+S305)</f>
        <v>4.6772409221351401</v>
      </c>
      <c r="T330" s="34">
        <f>EXP(-'Class 8'!T90*h_5)*(0.5*U330+0.5*U331+T305)</f>
        <v>3.3532010440434199</v>
      </c>
      <c r="U330" s="34">
        <f>EXP(-'Class 8'!U90*h_5)*(0.5*V330+0.5*V331+U305)</f>
        <v>1.7942959375603105</v>
      </c>
    </row>
    <row r="331" spans="1:22" x14ac:dyDescent="0.2">
      <c r="A331" s="3">
        <f t="shared" si="108"/>
        <v>3</v>
      </c>
      <c r="B331" s="34"/>
      <c r="C331" s="34"/>
      <c r="D331" s="34"/>
      <c r="E331" s="34">
        <f>EXP(-'Class 8'!E91*h_5)*(0.5*F331+0.5*F332+E306)</f>
        <v>-3.6493247155492572</v>
      </c>
      <c r="F331" s="34">
        <f>EXP(-'Class 8'!F91*h_5)*(0.5*G331+0.5*G332+F306)</f>
        <v>-1.4694316760776998</v>
      </c>
      <c r="G331" s="34">
        <f>EXP(-'Class 8'!G91*h_5)*(0.5*H331+0.5*H332+G306)</f>
        <v>0.43146073283473657</v>
      </c>
      <c r="H331" s="34">
        <f>EXP(-'Class 8'!H91*h_5)*(0.5*I331+0.5*I332+H306)</f>
        <v>2.0819261519071528</v>
      </c>
      <c r="I331" s="34">
        <f>EXP(-'Class 8'!I91*h_5)*(0.5*J331+0.5*J332+I306)</f>
        <v>3.4876324964392778</v>
      </c>
      <c r="J331" s="34">
        <f>EXP(-'Class 8'!J91*h_5)*(0.5*K331+0.5*K332+J306)</f>
        <v>4.6623083462052666</v>
      </c>
      <c r="K331" s="34">
        <f>EXP(-'Class 8'!K91*h_5)*(0.5*L331+0.5*L332+K306)</f>
        <v>5.5579638177829409</v>
      </c>
      <c r="L331" s="34">
        <f>EXP(-'Class 8'!L91*h_5)*(0.5*M331+0.5*M332+L306)</f>
        <v>6.1341395907763561</v>
      </c>
      <c r="M331" s="34">
        <f>EXP(-'Class 8'!M91*h_5)*(0.5*N331+0.5*N332+M306)</f>
        <v>6.4399890719748099</v>
      </c>
      <c r="N331" s="34">
        <f>EXP(-'Class 8'!N91*h_5)*(0.5*O331+0.5*O332+N306)</f>
        <v>6.5508144979501308</v>
      </c>
      <c r="O331" s="34">
        <f>EXP(-'Class 8'!O91*h_5)*(0.5*P331+0.5*P332+O306)</f>
        <v>6.4896309286834013</v>
      </c>
      <c r="P331" s="34">
        <f>EXP(-'Class 8'!P91*h_5)*(0.5*Q331+0.5*Q332+P306)</f>
        <v>6.2167305238761195</v>
      </c>
      <c r="Q331" s="34">
        <f>EXP(-'Class 8'!Q91*h_5)*(0.5*R331+0.5*R332+Q306)</f>
        <v>5.7325495294614752</v>
      </c>
      <c r="R331" s="34">
        <f>EXP(-'Class 8'!R91*h_5)*(0.5*S331+0.5*S332+R306)</f>
        <v>5.0371809660596343</v>
      </c>
      <c r="S331" s="34">
        <f>EXP(-'Class 8'!S91*h_5)*(0.5*T331+0.5*T332+S306)</f>
        <v>4.1214315027280559</v>
      </c>
      <c r="T331" s="34">
        <f>EXP(-'Class 8'!T91*h_5)*(0.5*U331+0.5*U332+T306)</f>
        <v>2.9760350724692368</v>
      </c>
      <c r="U331" s="34">
        <f>EXP(-'Class 8'!U91*h_5)*(0.5*V331+0.5*V332+U306)</f>
        <v>1.6019335021347729</v>
      </c>
    </row>
    <row r="332" spans="1:22" x14ac:dyDescent="0.2">
      <c r="A332" s="3">
        <f t="shared" si="108"/>
        <v>4</v>
      </c>
      <c r="B332" s="34"/>
      <c r="C332" s="34"/>
      <c r="D332" s="34"/>
      <c r="E332" s="34"/>
      <c r="F332" s="34">
        <f>EXP(-'Class 8'!F92*h_5)*(0.5*G332+0.5*G333+F307)</f>
        <v>-4.4762318700096522</v>
      </c>
      <c r="G332" s="34">
        <f>EXP(-'Class 8'!G92*h_5)*(0.5*H332+0.5*H333+G307)</f>
        <v>-2.342915074625969</v>
      </c>
      <c r="H332" s="34">
        <f>EXP(-'Class 8'!H92*h_5)*(0.5*I332+0.5*I333+H307)</f>
        <v>-0.47270582565478192</v>
      </c>
      <c r="I332" s="34">
        <f>EXP(-'Class 8'!I92*h_5)*(0.5*J332+0.5*J333+I307)</f>
        <v>1.1416433362182072</v>
      </c>
      <c r="J332" s="34">
        <f>EXP(-'Class 8'!J92*h_5)*(0.5*K332+0.5*K333+J307)</f>
        <v>2.5155762053333834</v>
      </c>
      <c r="K332" s="34">
        <f>EXP(-'Class 8'!K92*h_5)*(0.5*L332+0.5*L333+K307)</f>
        <v>3.6014503212516598</v>
      </c>
      <c r="L332" s="34">
        <f>EXP(-'Class 8'!L92*h_5)*(0.5*M332+0.5*M333+L307)</f>
        <v>4.3596496903843196</v>
      </c>
      <c r="M332" s="34">
        <f>EXP(-'Class 8'!M92*h_5)*(0.5*N332+0.5*N333+M307)</f>
        <v>4.8419890761623021</v>
      </c>
      <c r="N332" s="34">
        <f>EXP(-'Class 8'!N92*h_5)*(0.5*O332+0.5*O333+N307)</f>
        <v>5.1264654767264073</v>
      </c>
      <c r="O332" s="34">
        <f>EXP(-'Class 8'!O92*h_5)*(0.5*P332+0.5*P333+O307)</f>
        <v>5.237536825887287</v>
      </c>
      <c r="P332" s="34">
        <f>EXP(-'Class 8'!P92*h_5)*(0.5*Q332+0.5*Q333+P307)</f>
        <v>5.1360529816989553</v>
      </c>
      <c r="Q332" s="34">
        <f>EXP(-'Class 8'!Q92*h_5)*(0.5*R332+0.5*R333+Q307)</f>
        <v>4.8236946949570534</v>
      </c>
      <c r="R332" s="34">
        <f>EXP(-'Class 8'!R92*h_5)*(0.5*S332+0.5*S333+R307)</f>
        <v>4.3017981995521257</v>
      </c>
      <c r="S332" s="34">
        <f>EXP(-'Class 8'!S92*h_5)*(0.5*T332+0.5*T333+S307)</f>
        <v>3.5623637148322325</v>
      </c>
      <c r="T332" s="34">
        <f>EXP(-'Class 8'!T92*h_5)*(0.5*U332+0.5*U333+T307)</f>
        <v>2.5973936607670041</v>
      </c>
      <c r="U332" s="34">
        <f>EXP(-'Class 8'!U92*h_5)*(0.5*V332+0.5*V333+U307)</f>
        <v>1.4091942728466331</v>
      </c>
    </row>
    <row r="333" spans="1:22" x14ac:dyDescent="0.2">
      <c r="A333" s="3">
        <f t="shared" si="108"/>
        <v>5</v>
      </c>
      <c r="B333" s="34"/>
      <c r="C333" s="34"/>
      <c r="D333" s="34"/>
      <c r="E333" s="34"/>
      <c r="F333" s="34"/>
      <c r="G333" s="34">
        <f>EXP(-'Class 8'!G93*h_5)*(0.5*H333+0.5*H334+G308)</f>
        <v>-5.1979577216708428</v>
      </c>
      <c r="H333" s="34">
        <f>EXP(-'Class 8'!H93*h_5)*(0.5*I333+0.5*I334+H308)</f>
        <v>-3.0966990501830951</v>
      </c>
      <c r="I333" s="34">
        <f>EXP(-'Class 8'!I93*h_5)*(0.5*J333+0.5*J334+I308)</f>
        <v>-1.2635252968317296</v>
      </c>
      <c r="J333" s="34">
        <f>EXP(-'Class 8'!J93*h_5)*(0.5*K333+0.5*K334+J308)</f>
        <v>0.31882689151551619</v>
      </c>
      <c r="K333" s="34">
        <f>EXP(-'Class 8'!K93*h_5)*(0.5*L333+0.5*L334+K308)</f>
        <v>1.6031240893292398</v>
      </c>
      <c r="L333" s="34">
        <f>EXP(-'Class 8'!L93*h_5)*(0.5*M333+0.5*M334+L308)</f>
        <v>2.5506619482806374</v>
      </c>
      <c r="M333" s="34">
        <f>EXP(-'Class 8'!M93*h_5)*(0.5*N333+0.5*N334+M308)</f>
        <v>3.2160100076155977</v>
      </c>
      <c r="N333" s="34">
        <f>EXP(-'Class 8'!N93*h_5)*(0.5*O333+0.5*O334+N308)</f>
        <v>3.6799332270136813</v>
      </c>
      <c r="O333" s="34">
        <f>EXP(-'Class 8'!O93*h_5)*(0.5*P333+0.5*P334+O308)</f>
        <v>3.9683675542385184</v>
      </c>
      <c r="P333" s="34">
        <f>EXP(-'Class 8'!P93*h_5)*(0.5*Q333+0.5*Q334+P308)</f>
        <v>4.042734032491456</v>
      </c>
      <c r="Q333" s="34">
        <f>EXP(-'Class 8'!Q93*h_5)*(0.5*R333+0.5*R334+Q308)</f>
        <v>3.9059736680670634</v>
      </c>
      <c r="R333" s="34">
        <f>EXP(-'Class 8'!R93*h_5)*(0.5*S333+0.5*S334+R308)</f>
        <v>3.5606718905841199</v>
      </c>
      <c r="S333" s="34">
        <f>EXP(-'Class 8'!S93*h_5)*(0.5*T333+0.5*T334+S308)</f>
        <v>3.0000184151457128</v>
      </c>
      <c r="T333" s="34">
        <f>EXP(-'Class 8'!T93*h_5)*(0.5*U333+0.5*U334+T308)</f>
        <v>2.2172710301717173</v>
      </c>
      <c r="U333" s="34">
        <f>EXP(-'Class 8'!U93*h_5)*(0.5*V333+0.5*V334+U308)</f>
        <v>1.2160775116431977</v>
      </c>
    </row>
    <row r="334" spans="1:22" x14ac:dyDescent="0.2">
      <c r="A334" s="3">
        <f t="shared" si="108"/>
        <v>6</v>
      </c>
      <c r="B334" s="34"/>
      <c r="C334" s="34"/>
      <c r="D334" s="34"/>
      <c r="E334" s="34"/>
      <c r="F334" s="34"/>
      <c r="G334" s="34"/>
      <c r="H334" s="34">
        <f>EXP(-'Class 8'!H94*h_5)*(0.5*I334+0.5*I335+H309)</f>
        <v>-5.7919583017312561</v>
      </c>
      <c r="I334" s="34">
        <f>EXP(-'Class 8'!I94*h_5)*(0.5*J334+0.5*J335+I309)</f>
        <v>-3.7293821864146017</v>
      </c>
      <c r="J334" s="34">
        <f>EXP(-'Class 8'!J94*h_5)*(0.5*K334+0.5*K335+J309)</f>
        <v>-1.9291164748334373</v>
      </c>
      <c r="K334" s="34">
        <f>EXP(-'Class 8'!K94*h_5)*(0.5*L334+0.5*L335+K309)</f>
        <v>-0.43791656877011159</v>
      </c>
      <c r="L334" s="34">
        <f>EXP(-'Class 8'!L94*h_5)*(0.5*M334+0.5*M335+L309)</f>
        <v>0.70650016029030926</v>
      </c>
      <c r="M334" s="34">
        <f>EXP(-'Class 8'!M94*h_5)*(0.5*N334+0.5*N335+M309)</f>
        <v>1.5615583569287699</v>
      </c>
      <c r="N334" s="34">
        <f>EXP(-'Class 8'!N94*h_5)*(0.5*O334+0.5*O335+N309)</f>
        <v>2.2108699952772852</v>
      </c>
      <c r="O334" s="34">
        <f>EXP(-'Class 8'!O94*h_5)*(0.5*P334+0.5*P335+O309)</f>
        <v>2.6818889281800957</v>
      </c>
      <c r="P334" s="34">
        <f>EXP(-'Class 8'!P94*h_5)*(0.5*Q334+0.5*Q335+P309)</f>
        <v>2.9366250872085162</v>
      </c>
      <c r="Q334" s="34">
        <f>EXP(-'Class 8'!Q94*h_5)*(0.5*R334+0.5*R335+Q309)</f>
        <v>2.9792996140530787</v>
      </c>
      <c r="R334" s="34">
        <f>EXP(-'Class 8'!R94*h_5)*(0.5*S334+0.5*S335+R309)</f>
        <v>2.8137570428229814</v>
      </c>
      <c r="S334" s="34">
        <f>EXP(-'Class 8'!S94*h_5)*(0.5*T334+0.5*T335+S309)</f>
        <v>2.4343763477888634</v>
      </c>
      <c r="T334" s="34">
        <f>EXP(-'Class 8'!T94*h_5)*(0.5*U334+0.5*U335+T309)</f>
        <v>1.8356613792712733</v>
      </c>
      <c r="U334" s="34">
        <f>EXP(-'Class 8'!U94*h_5)*(0.5*V334+0.5*V335+U309)</f>
        <v>1.0225824790261007</v>
      </c>
    </row>
    <row r="335" spans="1:22" x14ac:dyDescent="0.2">
      <c r="A335" s="3">
        <f t="shared" si="108"/>
        <v>7</v>
      </c>
      <c r="B335" s="34"/>
      <c r="C335" s="34"/>
      <c r="D335" s="34"/>
      <c r="E335" s="34"/>
      <c r="F335" s="34"/>
      <c r="G335" s="34"/>
      <c r="H335" s="34"/>
      <c r="I335" s="34">
        <f>EXP(-'Class 8'!I95*h_5)*(0.5*J335+0.5*J336+I310)</f>
        <v>-6.2574747475098746</v>
      </c>
      <c r="J335" s="34">
        <f>EXP(-'Class 8'!J95*h_5)*(0.5*K335+0.5*K336+J310)</f>
        <v>-4.2294585745270306</v>
      </c>
      <c r="K335" s="34">
        <f>EXP(-'Class 8'!K95*h_5)*(0.5*L335+0.5*L336+K310)</f>
        <v>-2.5225928596174203</v>
      </c>
      <c r="L335" s="34">
        <f>EXP(-'Class 8'!L95*h_5)*(0.5*M335+0.5*M336+L310)</f>
        <v>-1.1735251762185914</v>
      </c>
      <c r="M335" s="34">
        <f>EXP(-'Class 8'!M95*h_5)*(0.5*N335+0.5*N336+M310)</f>
        <v>-0.12186811605226515</v>
      </c>
      <c r="N335" s="34">
        <f>EXP(-'Class 8'!N95*h_5)*(0.5*O335+0.5*O336+N310)</f>
        <v>0.71892256201048654</v>
      </c>
      <c r="O335" s="34">
        <f>EXP(-'Class 8'!O95*h_5)*(0.5*P335+0.5*P336+O310)</f>
        <v>1.3778635428765504</v>
      </c>
      <c r="P335" s="34">
        <f>EXP(-'Class 8'!P95*h_5)*(0.5*Q335+0.5*Q336+P310)</f>
        <v>1.8175758068159065</v>
      </c>
      <c r="Q335" s="34">
        <f>EXP(-'Class 8'!Q95*h_5)*(0.5*R335+0.5*R336+Q310)</f>
        <v>2.0435848463314343</v>
      </c>
      <c r="R335" s="34">
        <f>EXP(-'Class 8'!R95*h_5)*(0.5*S335+0.5*S336+R310)</f>
        <v>2.0610083069651854</v>
      </c>
      <c r="S335" s="34">
        <f>EXP(-'Class 8'!S95*h_5)*(0.5*T335+0.5*T336+S310)</f>
        <v>1.8654181436421748</v>
      </c>
      <c r="T335" s="34">
        <f>EXP(-'Class 8'!T95*h_5)*(0.5*U335+0.5*U336+T310)</f>
        <v>1.4525588839177703</v>
      </c>
      <c r="U335" s="34">
        <f>EXP(-'Class 8'!U95*h_5)*(0.5*V335+0.5*V336+U310)</f>
        <v>0.82870843404843431</v>
      </c>
    </row>
    <row r="336" spans="1:22" x14ac:dyDescent="0.2">
      <c r="A336" s="3">
        <f t="shared" si="108"/>
        <v>8</v>
      </c>
      <c r="B336" s="34"/>
      <c r="C336" s="34"/>
      <c r="D336" s="34"/>
      <c r="E336" s="34"/>
      <c r="F336" s="34"/>
      <c r="G336" s="34"/>
      <c r="H336" s="34"/>
      <c r="I336" s="34"/>
      <c r="J336" s="34">
        <f>EXP(-'Class 8'!J96*h_5)*(0.5*K336+0.5*K337+J311)</f>
        <v>-6.5834325476469937</v>
      </c>
      <c r="K336" s="34">
        <f>EXP(-'Class 8'!K96*h_5)*(0.5*L336+0.5*L337+K311)</f>
        <v>-4.6518459287250895</v>
      </c>
      <c r="L336" s="34">
        <f>EXP(-'Class 8'!L96*h_5)*(0.5*M336+0.5*M337+L311)</f>
        <v>-3.0901171242979526</v>
      </c>
      <c r="M336" s="34">
        <f>EXP(-'Class 8'!M96*h_5)*(0.5*N336+0.5*N337+M311)</f>
        <v>-1.8347805369157877</v>
      </c>
      <c r="N336" s="34">
        <f>EXP(-'Class 8'!N96*h_5)*(0.5*O336+0.5*O337+N311)</f>
        <v>-0.79626784429245512</v>
      </c>
      <c r="O336" s="34">
        <f>EXP(-'Class 8'!O96*h_5)*(0.5*P336+0.5*P337+O311)</f>
        <v>5.6050729908641878E-2</v>
      </c>
      <c r="P336" s="34">
        <f>EXP(-'Class 8'!P96*h_5)*(0.5*Q336+0.5*Q337+P311)</f>
        <v>0.68543408165986552</v>
      </c>
      <c r="Q336" s="34">
        <f>EXP(-'Class 8'!Q96*h_5)*(0.5*R336+0.5*R337+Q311)</f>
        <v>1.0987408181097951</v>
      </c>
      <c r="R336" s="34">
        <f>EXP(-'Class 8'!R96*h_5)*(0.5*S336+0.5*S337+R311)</f>
        <v>1.3023799779656724</v>
      </c>
      <c r="S336" s="34">
        <f>EXP(-'Class 8'!S96*h_5)*(0.5*T336+0.5*T337+S311)</f>
        <v>1.2931243196798623</v>
      </c>
      <c r="T336" s="34">
        <f>EXP(-'Class 8'!T96*h_5)*(0.5*U336+0.5*U337+T311)</f>
        <v>1.0679576971384119</v>
      </c>
      <c r="U336" s="34">
        <f>EXP(-'Class 8'!U96*h_5)*(0.5*V336+0.5*V337+U311)</f>
        <v>0.63445463431197413</v>
      </c>
    </row>
    <row r="337" spans="1:21" x14ac:dyDescent="0.2">
      <c r="A337" s="3">
        <f t="shared" si="108"/>
        <v>9</v>
      </c>
      <c r="B337" s="34"/>
      <c r="C337" s="34"/>
      <c r="D337" s="34"/>
      <c r="E337" s="34"/>
      <c r="F337" s="34"/>
      <c r="G337" s="34"/>
      <c r="H337" s="34"/>
      <c r="I337" s="34"/>
      <c r="J337" s="34"/>
      <c r="K337" s="34">
        <f>EXP(-'Class 8'!K97*h_5)*(0.5*L337+0.5*L338+K312)</f>
        <v>-6.8266372928876011</v>
      </c>
      <c r="L337" s="34">
        <f>EXP(-'Class 8'!L97*h_5)*(0.5*M337+0.5*M338+L312)</f>
        <v>-5.0439925745477376</v>
      </c>
      <c r="M337" s="34">
        <f>EXP(-'Class 8'!M97*h_5)*(0.5*N337+0.5*N338+M312)</f>
        <v>-3.5776990741133781</v>
      </c>
      <c r="N337" s="34">
        <f>EXP(-'Class 8'!N97*h_5)*(0.5*O337+0.5*O338+N312)</f>
        <v>-2.3350656345183842</v>
      </c>
      <c r="O337" s="34">
        <f>EXP(-'Class 8'!O97*h_5)*(0.5*P337+0.5*P338+O312)</f>
        <v>-1.2837934876421171</v>
      </c>
      <c r="P337" s="34">
        <f>EXP(-'Class 8'!P97*h_5)*(0.5*Q337+0.5*Q338+P312)</f>
        <v>-0.45995398940676668</v>
      </c>
      <c r="Q337" s="34">
        <f>EXP(-'Class 8'!Q97*h_5)*(0.5*R337+0.5*R338+Q312)</f>
        <v>0.14467811394169916</v>
      </c>
      <c r="R337" s="34">
        <f>EXP(-'Class 8'!R97*h_5)*(0.5*S337+0.5*S338+R312)</f>
        <v>0.53782599224535976</v>
      </c>
      <c r="S337" s="34">
        <f>EXP(-'Class 8'!S97*h_5)*(0.5*T337+0.5*T338+S312)</f>
        <v>0.71747527829981961</v>
      </c>
      <c r="T337" s="34">
        <f>EXP(-'Class 8'!T97*h_5)*(0.5*U337+0.5*U338+T312)</f>
        <v>0.68185194904598945</v>
      </c>
      <c r="U337" s="34">
        <f>EXP(-'Class 8'!U97*h_5)*(0.5*V337+0.5*V338+U312)</f>
        <v>0.43982033596430831</v>
      </c>
    </row>
    <row r="338" spans="1:21" x14ac:dyDescent="0.2">
      <c r="A338" s="3">
        <f t="shared" si="108"/>
        <v>10</v>
      </c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>
        <f>EXP(-'Class 8'!L98*h_5)*(0.5*M338+0.5*M339+L313)</f>
        <v>-7.0358825175113715</v>
      </c>
      <c r="M338" s="34">
        <f>EXP(-'Class 8'!M98*h_5)*(0.5*N338+0.5*N339+M313)</f>
        <v>-5.3511530991804737</v>
      </c>
      <c r="N338" s="34">
        <f>EXP(-'Class 8'!N98*h_5)*(0.5*O338+0.5*O339+N313)</f>
        <v>-3.8978409476934943</v>
      </c>
      <c r="O338" s="34">
        <f>EXP(-'Class 8'!O98*h_5)*(0.5*P338+0.5*P339+O313)</f>
        <v>-2.641916440727623</v>
      </c>
      <c r="P338" s="34">
        <f>EXP(-'Class 8'!P98*h_5)*(0.5*Q338+0.5*Q339+P313)</f>
        <v>-1.6187441201447839</v>
      </c>
      <c r="Q338" s="34">
        <f>EXP(-'Class 8'!Q98*h_5)*(0.5*R338+0.5*R339+Q313)</f>
        <v>-0.81869355880197425</v>
      </c>
      <c r="R338" s="34">
        <f>EXP(-'Class 8'!R98*h_5)*(0.5*S338+0.5*S339+R313)</f>
        <v>-0.23270007512310906</v>
      </c>
      <c r="S338" s="34">
        <f>EXP(-'Class 8'!S98*h_5)*(0.5*T338+0.5*T339+S313)</f>
        <v>0.13845130664930708</v>
      </c>
      <c r="T338" s="34">
        <f>EXP(-'Class 8'!T98*h_5)*(0.5*U338+0.5*U339+T313)</f>
        <v>0.29423574674899966</v>
      </c>
      <c r="U338" s="34">
        <f>EXP(-'Class 8'!U98*h_5)*(0.5*V338+0.5*V339+U313)</f>
        <v>0.2448047936959985</v>
      </c>
    </row>
    <row r="339" spans="1:21" x14ac:dyDescent="0.2">
      <c r="A339" s="3">
        <f t="shared" si="108"/>
        <v>11</v>
      </c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M339" s="34">
        <f>EXP(-'Class 8'!M99*h_5)*(0.5*N339+0.5*N340+M314)</f>
        <v>-7.1556813497981393</v>
      </c>
      <c r="N339" s="34">
        <f>EXP(-'Class 8'!N99*h_5)*(0.5*O339+0.5*O340+N314)</f>
        <v>-5.4849697411396017</v>
      </c>
      <c r="O339" s="34">
        <f>EXP(-'Class 8'!O99*h_5)*(0.5*P339+0.5*P340+O314)</f>
        <v>-4.0185688604942156</v>
      </c>
      <c r="P339" s="34">
        <f>EXP(-'Class 8'!P99*h_5)*(0.5*Q339+0.5*Q340+P314)</f>
        <v>-2.791093858297673</v>
      </c>
      <c r="Q339" s="34">
        <f>EXP(-'Class 8'!Q99*h_5)*(0.5*R339+0.5*R340+Q314)</f>
        <v>-1.7914653785452506</v>
      </c>
      <c r="R339" s="34">
        <f>EXP(-'Class 8'!R99*h_5)*(0.5*S339+0.5*S340+R314)</f>
        <v>-1.0092450132518338</v>
      </c>
      <c r="S339" s="34">
        <f>EXP(-'Class 8'!S99*h_5)*(0.5*T339+0.5*T340+S314)</f>
        <v>-0.44396742405295159</v>
      </c>
      <c r="T339" s="34">
        <f>EXP(-'Class 8'!T99*h_5)*(0.5*U339+0.5*U340+T314)</f>
        <v>-9.4896825738426269E-2</v>
      </c>
      <c r="U339" s="34">
        <f>EXP(-'Class 8'!U99*h_5)*(0.5*V339+0.5*V340+U314)</f>
        <v>4.9407260737685026E-2</v>
      </c>
    </row>
    <row r="340" spans="1:21" x14ac:dyDescent="0.2">
      <c r="A340" s="3">
        <f t="shared" si="108"/>
        <v>12</v>
      </c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N340" s="34">
        <f>EXP(-'Class 8'!N100*h_5)*(0.5*O340+0.5*O341+N315)</f>
        <v>-7.096833882050527</v>
      </c>
      <c r="O340" s="34">
        <f>EXP(-'Class 8'!O100*h_5)*(0.5*P340+0.5*P341+O315)</f>
        <v>-5.4140049250795848</v>
      </c>
      <c r="P340" s="34">
        <f>EXP(-'Class 8'!P100*h_5)*(0.5*Q340+0.5*Q341+P315)</f>
        <v>-3.9771626072130521</v>
      </c>
      <c r="Q340" s="34">
        <f>EXP(-'Class 8'!Q100*h_5)*(0.5*R340+0.5*R341+Q315)</f>
        <v>-2.7737294182039207</v>
      </c>
      <c r="R340" s="34">
        <f>EXP(-'Class 8'!R100*h_5)*(0.5*S340+0.5*S341+R315)</f>
        <v>-1.7918559782963754</v>
      </c>
      <c r="S340" s="34">
        <f>EXP(-'Class 8'!S100*h_5)*(0.5*T340+0.5*T341+S315)</f>
        <v>-1.0298008591989738</v>
      </c>
      <c r="T340" s="34">
        <f>EXP(-'Class 8'!T100*h_5)*(0.5*U340+0.5*U341+T315)</f>
        <v>-0.48555170758713206</v>
      </c>
      <c r="U340" s="34">
        <f>EXP(-'Class 8'!U100*h_5)*(0.5*V340+0.5*V341+U315)</f>
        <v>-0.14637301114273057</v>
      </c>
    </row>
    <row r="341" spans="1:21" x14ac:dyDescent="0.2">
      <c r="A341" s="3">
        <f t="shared" si="108"/>
        <v>13</v>
      </c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O341" s="34">
        <f>EXP(-'Class 8'!O101*h_5)*(0.5*P341+0.5*P342+O316)</f>
        <v>-6.8284823070540757</v>
      </c>
      <c r="P341" s="34">
        <f>EXP(-'Class 8'!P101*h_5)*(0.5*Q341+0.5*Q342+P316)</f>
        <v>-5.1771116477188679</v>
      </c>
      <c r="Q341" s="34">
        <f>EXP(-'Class 8'!Q101*h_5)*(0.5*R341+0.5*R342+Q316)</f>
        <v>-3.765578653967764</v>
      </c>
      <c r="R341" s="34">
        <f>EXP(-'Class 8'!R101*h_5)*(0.5*S341+0.5*S342+R316)</f>
        <v>-2.5805804963368479</v>
      </c>
      <c r="S341" s="34">
        <f>EXP(-'Class 8'!S101*h_5)*(0.5*T341+0.5*T342+S316)</f>
        <v>-1.6190690614775374</v>
      </c>
      <c r="T341" s="34">
        <f>EXP(-'Class 8'!T101*h_5)*(0.5*U341+0.5*U342+T316)</f>
        <v>-0.87773486124380329</v>
      </c>
      <c r="U341" s="34">
        <f>EXP(-'Class 8'!U101*h_5)*(0.5*V341+0.5*V342+U316)</f>
        <v>-0.34253677164291435</v>
      </c>
    </row>
    <row r="342" spans="1:21" x14ac:dyDescent="0.2">
      <c r="A342" s="3">
        <f t="shared" si="108"/>
        <v>14</v>
      </c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P342" s="34">
        <f>EXP(-'Class 8'!P102*h_5)*(0.5*Q342+0.5*Q343+P317)</f>
        <v>-6.3911041602578544</v>
      </c>
      <c r="Q342" s="34">
        <f>EXP(-'Class 8'!Q102*h_5)*(0.5*R342+0.5*R343+Q317)</f>
        <v>-4.7671069741691872</v>
      </c>
      <c r="R342" s="34">
        <f>EXP(-'Class 8'!R102*h_5)*(0.5*S342+0.5*S343+R317)</f>
        <v>-3.3754664662817846</v>
      </c>
      <c r="S342" s="34">
        <f>EXP(-'Class 8'!S102*h_5)*(0.5*T342+0.5*T343+S317)</f>
        <v>-2.2117922115644086</v>
      </c>
      <c r="T342" s="34">
        <f>EXP(-'Class 8'!T102*h_5)*(0.5*U342+0.5*U343+T317)</f>
        <v>-1.2714522725222241</v>
      </c>
      <c r="U342" s="34">
        <f>EXP(-'Class 8'!U102*h_5)*(0.5*V342+0.5*V343+U317)</f>
        <v>-0.53908477192911619</v>
      </c>
    </row>
    <row r="343" spans="1:21" x14ac:dyDescent="0.2">
      <c r="A343" s="3">
        <f t="shared" si="108"/>
        <v>15</v>
      </c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Q343" s="34">
        <f>EXP(-'Class 8'!Q103*h_5)*(0.5*R343+0.5*R344+Q318)</f>
        <v>-5.7784091882387889</v>
      </c>
      <c r="R343" s="34">
        <f>EXP(-'Class 8'!R103*h_5)*(0.5*S343+0.5*S344+R318)</f>
        <v>-4.1765621627946858</v>
      </c>
      <c r="S343" s="34">
        <f>EXP(-'Class 8'!S103*h_5)*(0.5*T343+0.5*T344+S318)</f>
        <v>-2.8079906088164477</v>
      </c>
      <c r="T343" s="34">
        <f>EXP(-'Class 8'!T103*h_5)*(0.5*U343+0.5*U344+T318)</f>
        <v>-1.6667099506948468</v>
      </c>
      <c r="U343" s="34">
        <f>EXP(-'Class 8'!U103*h_5)*(0.5*V343+0.5*V344+U318)</f>
        <v>-0.73601776463884472</v>
      </c>
    </row>
    <row r="344" spans="1:21" x14ac:dyDescent="0.2">
      <c r="A344" s="3">
        <f t="shared" si="108"/>
        <v>16</v>
      </c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R344" s="34">
        <f>EXP(-'Class 8'!R104*h_5)*(0.5*S344+0.5*S345+R319)</f>
        <v>-4.9839162392435732</v>
      </c>
      <c r="S344" s="34">
        <f>EXP(-'Class 8'!S104*h_5)*(0.5*T344+0.5*T345+S319)</f>
        <v>-3.4076846719699834</v>
      </c>
      <c r="T344" s="34">
        <f>EXP(-'Class 8'!T104*h_5)*(0.5*U344+0.5*U345+T319)</f>
        <v>-2.0635139285848547</v>
      </c>
      <c r="U344" s="34">
        <f>EXP(-'Class 8'!U104*h_5)*(0.5*V344+0.5*V345+U319)</f>
        <v>-0.93333650388392864</v>
      </c>
    </row>
    <row r="345" spans="1:21" x14ac:dyDescent="0.2">
      <c r="A345" s="3">
        <f t="shared" si="108"/>
        <v>17</v>
      </c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S345" s="34">
        <f>EXP(-'Class 8'!S105*h_5)*(0.5*T345+0.5*T346+S320)</f>
        <v>-4.0108949398430909</v>
      </c>
      <c r="T345" s="34">
        <f>EXP(-'Class 8'!T105*h_5)*(0.5*U345+0.5*U346+T320)</f>
        <v>-2.4618702626583406</v>
      </c>
      <c r="U345" s="34">
        <f>EXP(-'Class 8'!U105*h_5)*(0.5*V345+0.5*V346+U320)</f>
        <v>-1.1310417452533017</v>
      </c>
    </row>
    <row r="346" spans="1:21" x14ac:dyDescent="0.2">
      <c r="A346" s="3">
        <f t="shared" si="108"/>
        <v>18</v>
      </c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T346" s="34">
        <f>EXP(-'Class 8'!T106*h_5)*(0.5*U346+0.5*U347+T321)</f>
        <v>-2.8617850331170769</v>
      </c>
      <c r="U346" s="34">
        <f>EXP(-'Class 8'!U106*h_5)*(0.5*V346+0.5*V347+U321)</f>
        <v>-1.3291342458158881</v>
      </c>
    </row>
    <row r="347" spans="1:21" x14ac:dyDescent="0.2">
      <c r="A347" s="3">
        <f t="shared" si="108"/>
        <v>19</v>
      </c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U347" s="34">
        <f>EXP(-'Class 8'!U107*h_5)*(0.5*V347+0.5*V350+U322)</f>
        <v>-1.5276147641235975</v>
      </c>
    </row>
    <row r="348" spans="1:21" x14ac:dyDescent="0.2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U348" s="34"/>
    </row>
    <row r="349" spans="1:21" x14ac:dyDescent="0.2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U349" s="34"/>
    </row>
    <row r="350" spans="1:21" ht="16" x14ac:dyDescent="0.2">
      <c r="A350" s="75" t="s">
        <v>79</v>
      </c>
    </row>
    <row r="351" spans="1:21" ht="16" x14ac:dyDescent="0.2">
      <c r="A351" s="87"/>
    </row>
    <row r="352" spans="1:21" x14ac:dyDescent="0.2">
      <c r="A352" s="50" t="s">
        <v>75</v>
      </c>
      <c r="B352" s="50"/>
      <c r="C352" s="50"/>
    </row>
    <row r="353" spans="1:6" x14ac:dyDescent="0.2">
      <c r="A353" s="3" t="s">
        <v>23</v>
      </c>
      <c r="B353" s="3">
        <v>0</v>
      </c>
      <c r="C353" s="3">
        <v>1</v>
      </c>
      <c r="D353" s="3">
        <v>2</v>
      </c>
      <c r="E353" s="3">
        <v>3</v>
      </c>
      <c r="F353" s="3">
        <v>4</v>
      </c>
    </row>
    <row r="354" spans="1:6" x14ac:dyDescent="0.2">
      <c r="A354" s="3" t="s">
        <v>25</v>
      </c>
    </row>
    <row r="355" spans="1:6" x14ac:dyDescent="0.2">
      <c r="A355" s="3">
        <v>0</v>
      </c>
      <c r="B355" s="32">
        <f>EXP(-'Class 8'!B88*h_5)*(0.5*C355+0.5*C356)</f>
        <v>1.9956449243519814</v>
      </c>
      <c r="C355" s="34">
        <f>EXP(-'Class 8'!C88*h_5)*(0.5*D355+0.5*D356)</f>
        <v>2.9599500086009303</v>
      </c>
      <c r="D355" s="34">
        <f>EXP(-'Class 8'!D88*h_5)*(0.5*E355+0.5*E356)</f>
        <v>4.1900688722598227</v>
      </c>
      <c r="E355" s="34">
        <f>EXP(-'Class 8'!E88*h_5)*(0.5*F355+0.5*F356)</f>
        <v>5.599688136363544</v>
      </c>
      <c r="F355" s="34">
        <f>MAX(F328,0)</f>
        <v>7.0196496873571963</v>
      </c>
    </row>
    <row r="356" spans="1:6" x14ac:dyDescent="0.2">
      <c r="A356" s="3">
        <v>1</v>
      </c>
      <c r="B356" s="34"/>
      <c r="C356" s="34">
        <f>EXP(-'Class 8'!C89*h_5)*(0.5*D356+0.5*D357)</f>
        <v>1.0598655886517205</v>
      </c>
      <c r="D356" s="34">
        <f>EXP(-'Class 8'!D89*h_5)*(0.5*E356+0.5*E357)</f>
        <v>1.7717330892628123</v>
      </c>
      <c r="E356" s="34">
        <f>EXP(-'Class 8'!E89*h_5)*(0.5*F356+0.5*F357)</f>
        <v>2.8426176086839514</v>
      </c>
      <c r="F356" s="34">
        <f>MAX(F329,0)</f>
        <v>4.2758007916151275</v>
      </c>
    </row>
    <row r="357" spans="1:6" x14ac:dyDescent="0.2">
      <c r="A357" s="3">
        <v>2</v>
      </c>
      <c r="B357" s="34"/>
      <c r="C357" s="34"/>
      <c r="D357" s="34">
        <f>EXP(-'Class 8'!D90*h_5)*(0.5*E357+0.5*E358)</f>
        <v>0.35882858337129803</v>
      </c>
      <c r="E357" s="34">
        <f>EXP(-'Class 8'!E90*h_5)*(0.5*F357+0.5*F358)</f>
        <v>0.720157094019515</v>
      </c>
      <c r="F357" s="34">
        <f>MAX(F330,0)</f>
        <v>1.446995752224681</v>
      </c>
    </row>
    <row r="358" spans="1:6" x14ac:dyDescent="0.2">
      <c r="A358" s="3">
        <v>3</v>
      </c>
      <c r="B358" s="34"/>
      <c r="C358" s="34"/>
      <c r="D358" s="34"/>
      <c r="E358" s="34">
        <f>EXP(-'Class 8'!E91*h_5)*(0.5*F358+0.5*F359)</f>
        <v>0</v>
      </c>
      <c r="F358" s="34">
        <f>MAX(F331,0)</f>
        <v>0</v>
      </c>
    </row>
    <row r="359" spans="1:6" x14ac:dyDescent="0.2">
      <c r="A359" s="3">
        <v>4</v>
      </c>
      <c r="F359" s="34">
        <f>MAX(F332,0)</f>
        <v>0</v>
      </c>
    </row>
    <row r="360" spans="1:6" x14ac:dyDescent="0.2">
      <c r="B360" s="33"/>
    </row>
    <row r="364" spans="1:6" x14ac:dyDescent="0.2">
      <c r="B364" s="34"/>
      <c r="C364" s="34"/>
      <c r="D364" s="34"/>
      <c r="E364" s="34"/>
      <c r="F364" s="34"/>
    </row>
    <row r="365" spans="1:6" x14ac:dyDescent="0.2">
      <c r="B365" s="34"/>
      <c r="C365" s="34"/>
      <c r="D365" s="34"/>
      <c r="E365" s="34"/>
      <c r="F365" s="34"/>
    </row>
    <row r="366" spans="1:6" x14ac:dyDescent="0.2">
      <c r="B366" s="34"/>
      <c r="C366" s="34"/>
      <c r="D366" s="34"/>
      <c r="E366" s="34"/>
      <c r="F366" s="34"/>
    </row>
    <row r="367" spans="1:6" x14ac:dyDescent="0.2">
      <c r="B367" s="34"/>
      <c r="C367" s="34"/>
      <c r="D367" s="34"/>
      <c r="E367" s="34"/>
      <c r="F367" s="34"/>
    </row>
    <row r="368" spans="1:6" x14ac:dyDescent="0.2">
      <c r="F368" s="34"/>
    </row>
    <row r="376" spans="2:4" x14ac:dyDescent="0.2">
      <c r="B376" s="34"/>
      <c r="C376" s="34"/>
      <c r="D376" s="34"/>
    </row>
    <row r="377" spans="2:4" x14ac:dyDescent="0.2">
      <c r="B377" s="34"/>
      <c r="C377" s="34"/>
      <c r="D377" s="34"/>
    </row>
    <row r="378" spans="2:4" x14ac:dyDescent="0.2">
      <c r="B378" s="34"/>
      <c r="C378" s="34"/>
      <c r="D378" s="34"/>
    </row>
  </sheetData>
  <mergeCells count="23">
    <mergeCell ref="D299:F299"/>
    <mergeCell ref="A299:C299"/>
    <mergeCell ref="A300:C300"/>
    <mergeCell ref="A325:C325"/>
    <mergeCell ref="A352:C352"/>
    <mergeCell ref="B176:D176"/>
    <mergeCell ref="A181:C181"/>
    <mergeCell ref="A247:C247"/>
    <mergeCell ref="B293:M294"/>
    <mergeCell ref="A293:A294"/>
    <mergeCell ref="C1:F1"/>
    <mergeCell ref="B8:C8"/>
    <mergeCell ref="E8:F8"/>
    <mergeCell ref="B3:O3"/>
    <mergeCell ref="B4:O6"/>
    <mergeCell ref="A78:C78"/>
    <mergeCell ref="B74:C74"/>
    <mergeCell ref="E74:F74"/>
    <mergeCell ref="A130:C130"/>
    <mergeCell ref="A12:C12"/>
    <mergeCell ref="A47:C47"/>
    <mergeCell ref="B70:D70"/>
    <mergeCell ref="B72:E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01"/>
  <sheetViews>
    <sheetView topLeftCell="A11" zoomScale="125" workbookViewId="0">
      <selection activeCell="D7" sqref="D7"/>
    </sheetView>
  </sheetViews>
  <sheetFormatPr baseColWidth="10" defaultColWidth="9" defaultRowHeight="14" x14ac:dyDescent="0.2"/>
  <cols>
    <col min="1" max="1" width="15.5" style="10" customWidth="1"/>
    <col min="2" max="5" width="11.1640625" style="10" customWidth="1"/>
    <col min="6" max="6" width="9.83203125" style="10" customWidth="1"/>
    <col min="7" max="15" width="9" style="10"/>
    <col min="16" max="16" width="9.1640625" style="10" customWidth="1"/>
    <col min="17" max="16384" width="9" style="10"/>
  </cols>
  <sheetData>
    <row r="1" spans="1:20" x14ac:dyDescent="0.2">
      <c r="A1" s="41" t="s">
        <v>30</v>
      </c>
    </row>
    <row r="2" spans="1:20" x14ac:dyDescent="0.2">
      <c r="A2" s="85" t="s">
        <v>28</v>
      </c>
      <c r="B2" s="42">
        <v>99.290371713364578</v>
      </c>
      <c r="C2" s="42">
        <v>98.689079066660071</v>
      </c>
      <c r="D2" s="42">
        <v>98.154419685789435</v>
      </c>
      <c r="E2" s="42">
        <v>97.606061215378347</v>
      </c>
      <c r="F2" s="42">
        <v>96.995350550714591</v>
      </c>
      <c r="G2" s="42">
        <v>96.339879901678174</v>
      </c>
      <c r="H2" s="42">
        <v>95.637296709875585</v>
      </c>
      <c r="I2" s="42">
        <v>94.895006986824185</v>
      </c>
      <c r="J2" s="42">
        <v>94.061320558334344</v>
      </c>
      <c r="K2" s="42">
        <v>93.094705308180167</v>
      </c>
      <c r="L2" s="42">
        <v>92.04539947614127</v>
      </c>
      <c r="M2" s="42">
        <v>90.989780427933141</v>
      </c>
    </row>
    <row r="3" spans="1:20" x14ac:dyDescent="0.2">
      <c r="B3" s="10" t="s">
        <v>57</v>
      </c>
      <c r="C3" s="42">
        <f>C2/B2</f>
        <v>0.99394409914749493</v>
      </c>
      <c r="D3" s="42">
        <f t="shared" ref="D3:M3" si="0">D2/C2</f>
        <v>0.99458238554937273</v>
      </c>
      <c r="E3" s="42">
        <f t="shared" si="0"/>
        <v>0.99441330841579534</v>
      </c>
      <c r="F3" s="42">
        <f t="shared" si="0"/>
        <v>0.99374310716917302</v>
      </c>
      <c r="G3" s="42">
        <f t="shared" si="0"/>
        <v>0.99324224671270511</v>
      </c>
      <c r="H3" s="42">
        <f t="shared" si="0"/>
        <v>0.99270724447114089</v>
      </c>
      <c r="I3" s="42">
        <f t="shared" si="0"/>
        <v>0.99223849116832319</v>
      </c>
      <c r="J3" s="42">
        <f t="shared" si="0"/>
        <v>0.99121464390001468</v>
      </c>
      <c r="K3" s="42">
        <f t="shared" si="0"/>
        <v>0.98972356283734386</v>
      </c>
      <c r="L3" s="42">
        <f t="shared" si="0"/>
        <v>0.98872861965065273</v>
      </c>
      <c r="M3" s="42">
        <f t="shared" si="0"/>
        <v>0.9885315392815287</v>
      </c>
    </row>
    <row r="4" spans="1:20" x14ac:dyDescent="0.2">
      <c r="B4" s="10" t="s">
        <v>58</v>
      </c>
      <c r="C4" s="42">
        <f>-LN(C3)/0.25</f>
        <v>2.4297248756771035E-2</v>
      </c>
      <c r="D4" s="42">
        <f t="shared" ref="D4:M4" si="1">-LN(D3)/0.25</f>
        <v>2.1729371773644125E-2</v>
      </c>
      <c r="E4" s="42">
        <f t="shared" si="1"/>
        <v>2.2409422050264197E-2</v>
      </c>
      <c r="F4" s="42">
        <f t="shared" si="1"/>
        <v>2.5106196878460284E-2</v>
      </c>
      <c r="G4" s="42">
        <f t="shared" si="1"/>
        <v>2.7122761182158058E-2</v>
      </c>
      <c r="H4" s="42">
        <f t="shared" si="1"/>
        <v>2.9277910673649026E-2</v>
      </c>
      <c r="I4" s="42">
        <f t="shared" si="1"/>
        <v>3.1167144431994084E-2</v>
      </c>
      <c r="J4" s="42">
        <f t="shared" si="1"/>
        <v>3.529669946364427E-2</v>
      </c>
      <c r="K4" s="42">
        <f t="shared" si="1"/>
        <v>4.1318417210133455E-2</v>
      </c>
      <c r="L4" s="42">
        <f t="shared" si="1"/>
        <v>4.5341534996333435E-2</v>
      </c>
      <c r="M4" s="42">
        <f t="shared" si="1"/>
        <v>4.6138922710383612E-2</v>
      </c>
    </row>
    <row r="5" spans="1:20" x14ac:dyDescent="0.2">
      <c r="A5" s="10" t="s">
        <v>22</v>
      </c>
      <c r="B5" s="10" t="s">
        <v>31</v>
      </c>
      <c r="C5" s="42">
        <v>2.4299999999999999E-2</v>
      </c>
      <c r="D5" s="42">
        <v>2.1739999999999999E-2</v>
      </c>
      <c r="E5" s="42">
        <v>2.2429999999999999E-2</v>
      </c>
      <c r="F5" s="42">
        <v>2.5139999999999999E-2</v>
      </c>
      <c r="G5" s="42">
        <v>2.717E-2</v>
      </c>
      <c r="H5" s="42">
        <v>2.9350000000000001E-2</v>
      </c>
      <c r="I5" s="42">
        <v>3.1260000000000003E-2</v>
      </c>
      <c r="J5" s="42">
        <v>3.542E-2</v>
      </c>
      <c r="K5" s="42">
        <v>4.147E-2</v>
      </c>
      <c r="L5" s="42">
        <v>4.5530000000000001E-2</v>
      </c>
      <c r="M5" s="42">
        <v>4.6370000000000001E-2</v>
      </c>
    </row>
    <row r="6" spans="1:20" x14ac:dyDescent="0.2">
      <c r="A6" s="10" t="s">
        <v>63</v>
      </c>
      <c r="B6" s="10" t="s">
        <v>31</v>
      </c>
      <c r="C6" s="42">
        <v>2.4379999999999999E-2</v>
      </c>
      <c r="D6" s="42">
        <v>2.2040000000000001E-2</v>
      </c>
      <c r="E6" s="42">
        <v>2.3109999999999999E-2</v>
      </c>
      <c r="F6" s="42">
        <v>2.6360000000000001E-2</v>
      </c>
      <c r="G6" s="42">
        <v>2.9080000000000002E-2</v>
      </c>
      <c r="H6" s="42">
        <v>3.209E-2</v>
      </c>
      <c r="I6" s="42">
        <v>3.499E-2</v>
      </c>
      <c r="J6" s="42">
        <v>4.0289999999999999E-2</v>
      </c>
      <c r="K6" s="42">
        <v>4.7640000000000002E-2</v>
      </c>
      <c r="L6" s="42">
        <v>5.3150000000000003E-2</v>
      </c>
      <c r="M6" s="42">
        <v>5.5579999999999997E-2</v>
      </c>
    </row>
    <row r="7" spans="1:20" x14ac:dyDescent="0.2">
      <c r="A7" s="10" t="s">
        <v>64</v>
      </c>
      <c r="B7" s="10" t="s">
        <v>31</v>
      </c>
      <c r="C7" s="42">
        <v>2.4299999999999999E-2</v>
      </c>
      <c r="D7" s="42">
        <v>2.1729999999999999E-2</v>
      </c>
      <c r="E7" s="42">
        <v>2.2409999999999999E-2</v>
      </c>
      <c r="F7" s="42">
        <v>2.511E-2</v>
      </c>
      <c r="G7" s="42">
        <v>2.7119999999999998E-2</v>
      </c>
      <c r="H7" s="42">
        <v>2.928E-2</v>
      </c>
      <c r="I7" s="42">
        <v>3.117E-2</v>
      </c>
      <c r="J7" s="42">
        <v>3.5299999999999998E-2</v>
      </c>
      <c r="K7" s="42">
        <v>4.1320000000000003E-2</v>
      </c>
      <c r="L7" s="42">
        <v>4.5339999999999998E-2</v>
      </c>
      <c r="M7" s="42">
        <v>4.614E-2</v>
      </c>
    </row>
    <row r="8" spans="1:20" x14ac:dyDescent="0.2">
      <c r="P8" s="42"/>
      <c r="Q8" s="42"/>
      <c r="R8" s="42"/>
      <c r="S8" s="42"/>
      <c r="T8" s="42"/>
    </row>
    <row r="9" spans="1:20" x14ac:dyDescent="0.2">
      <c r="P9" s="42"/>
      <c r="Q9" s="42"/>
      <c r="R9" s="42"/>
      <c r="S9" s="42"/>
      <c r="T9" s="42"/>
    </row>
    <row r="10" spans="1:20" x14ac:dyDescent="0.2">
      <c r="P10" s="42"/>
      <c r="Q10" s="42"/>
      <c r="R10" s="42"/>
      <c r="S10" s="42"/>
      <c r="T10" s="42"/>
    </row>
    <row r="11" spans="1:20" x14ac:dyDescent="0.2">
      <c r="P11" s="42"/>
      <c r="Q11" s="42"/>
      <c r="R11" s="42"/>
      <c r="S11" s="42"/>
      <c r="T11" s="42"/>
    </row>
    <row r="12" spans="1:20" x14ac:dyDescent="0.2">
      <c r="P12" s="42"/>
      <c r="Q12" s="42"/>
      <c r="R12" s="42"/>
      <c r="S12" s="42"/>
      <c r="T12" s="42"/>
    </row>
    <row r="13" spans="1:20" x14ac:dyDescent="0.2">
      <c r="P13" s="42"/>
      <c r="Q13" s="42"/>
      <c r="R13" s="42"/>
      <c r="S13" s="42"/>
      <c r="T13" s="42"/>
    </row>
    <row r="14" spans="1:20" x14ac:dyDescent="0.2">
      <c r="P14" s="42"/>
      <c r="Q14" s="42"/>
      <c r="R14" s="42"/>
      <c r="S14" s="42"/>
      <c r="T14" s="42"/>
    </row>
    <row r="15" spans="1:20" x14ac:dyDescent="0.2">
      <c r="P15" s="42"/>
      <c r="Q15" s="42"/>
      <c r="R15" s="42"/>
      <c r="S15" s="42"/>
      <c r="T15" s="42"/>
    </row>
    <row r="16" spans="1:20" x14ac:dyDescent="0.2">
      <c r="P16" s="42"/>
      <c r="Q16" s="42"/>
      <c r="R16" s="42"/>
      <c r="S16" s="42"/>
      <c r="T16" s="42"/>
    </row>
    <row r="17" spans="1:20" x14ac:dyDescent="0.2">
      <c r="A17" s="41" t="s">
        <v>32</v>
      </c>
      <c r="H17" s="62" t="s">
        <v>35</v>
      </c>
      <c r="I17" s="62"/>
      <c r="J17" s="62"/>
      <c r="K17" s="62"/>
      <c r="L17" s="62"/>
      <c r="M17" s="62"/>
      <c r="P17" s="42"/>
      <c r="Q17" s="42"/>
      <c r="R17" s="42"/>
      <c r="S17" s="42"/>
      <c r="T17" s="42"/>
    </row>
    <row r="18" spans="1:20" ht="15" customHeight="1" x14ac:dyDescent="0.2">
      <c r="A18" s="62" t="s">
        <v>34</v>
      </c>
      <c r="B18" s="62"/>
      <c r="C18" s="62"/>
      <c r="D18" s="62"/>
      <c r="E18" s="62"/>
      <c r="H18" s="62" t="s">
        <v>36</v>
      </c>
      <c r="I18" s="62"/>
      <c r="J18" s="62"/>
      <c r="K18" s="62"/>
      <c r="L18" s="62"/>
      <c r="M18" s="62"/>
      <c r="P18" s="42"/>
      <c r="Q18" s="42"/>
      <c r="R18" s="42"/>
      <c r="S18" s="42"/>
      <c r="T18" s="42"/>
    </row>
    <row r="19" spans="1:20" ht="35" customHeight="1" x14ac:dyDescent="0.2">
      <c r="A19" s="10" t="s">
        <v>26</v>
      </c>
      <c r="B19" s="10" t="s">
        <v>27</v>
      </c>
      <c r="C19" s="10" t="s">
        <v>49</v>
      </c>
      <c r="D19" s="10" t="s">
        <v>28</v>
      </c>
      <c r="E19" s="10" t="s">
        <v>50</v>
      </c>
      <c r="F19" s="45" t="s">
        <v>56</v>
      </c>
      <c r="H19" s="10" t="s">
        <v>51</v>
      </c>
      <c r="I19" s="10" t="s">
        <v>52</v>
      </c>
      <c r="J19" s="10" t="s">
        <v>53</v>
      </c>
      <c r="K19" s="43" t="s">
        <v>54</v>
      </c>
      <c r="L19" s="43" t="s">
        <v>37</v>
      </c>
      <c r="M19" s="43" t="s">
        <v>55</v>
      </c>
      <c r="O19" s="43" t="s">
        <v>33</v>
      </c>
      <c r="P19" s="46">
        <f>STDEV(M21:M5501)*SQRT(252)</f>
        <v>7.8274184167049701E-3</v>
      </c>
      <c r="Q19" s="42"/>
      <c r="R19" s="42"/>
      <c r="S19" s="42"/>
      <c r="T19" s="42"/>
    </row>
    <row r="20" spans="1:20" x14ac:dyDescent="0.2">
      <c r="A20" s="10">
        <v>0.25</v>
      </c>
      <c r="B20" s="42">
        <v>2.8588</v>
      </c>
      <c r="C20" s="42">
        <f>-LN(D20/100)/A20*100</f>
        <v>2.8486324942324091</v>
      </c>
      <c r="D20" s="42">
        <v>99.290371713364578</v>
      </c>
      <c r="E20" s="42" t="s">
        <v>29</v>
      </c>
      <c r="F20" s="44">
        <f xml:space="preserve"> 4 * (100 - D20) / SUM($D$20:D20)</f>
        <v>2.8588000000000197E-2</v>
      </c>
      <c r="H20" s="10">
        <v>1987</v>
      </c>
      <c r="I20" s="10">
        <v>1</v>
      </c>
      <c r="J20" s="10">
        <v>2</v>
      </c>
      <c r="K20" s="42">
        <v>6.3125</v>
      </c>
      <c r="L20" s="44">
        <f>LN(1+K20/100/4)*4</f>
        <v>6.2632083426822388E-2</v>
      </c>
      <c r="M20" s="42"/>
      <c r="P20" s="42"/>
      <c r="Q20" s="42"/>
      <c r="R20" s="42"/>
      <c r="S20" s="42"/>
      <c r="T20" s="42"/>
    </row>
    <row r="21" spans="1:20" x14ac:dyDescent="0.2">
      <c r="A21" s="10">
        <v>0.5</v>
      </c>
      <c r="B21" s="42">
        <v>2.6486000000000001</v>
      </c>
      <c r="C21" s="42">
        <f t="shared" ref="C21:C59" si="2">-LN(D21/100)/A21*100</f>
        <v>2.6391786849547563</v>
      </c>
      <c r="D21" s="42">
        <v>98.689079066660071</v>
      </c>
      <c r="E21" s="42">
        <v>5.28E-2</v>
      </c>
      <c r="F21" s="44">
        <f xml:space="preserve"> 4 * (100 - D21) / SUM($D$20:D21)</f>
        <v>2.6485999999999919E-2</v>
      </c>
      <c r="H21" s="10">
        <v>1987</v>
      </c>
      <c r="I21" s="10">
        <v>1</v>
      </c>
      <c r="J21" s="10">
        <v>5</v>
      </c>
      <c r="K21" s="42">
        <v>6.25</v>
      </c>
      <c r="L21" s="44">
        <f t="shared" ref="L21:L84" si="3">LN(1+K21/100/4)*4</f>
        <v>6.2016746143861018E-2</v>
      </c>
      <c r="M21" s="42">
        <f>L21-L20</f>
        <v>-6.1533728296137014E-4</v>
      </c>
      <c r="P21" s="42"/>
      <c r="Q21" s="42"/>
      <c r="R21" s="42"/>
      <c r="S21" s="42"/>
      <c r="T21" s="42"/>
    </row>
    <row r="22" spans="1:20" x14ac:dyDescent="0.2">
      <c r="A22" s="10">
        <v>0.75</v>
      </c>
      <c r="B22" s="42">
        <v>2.4929000000000001</v>
      </c>
      <c r="C22" s="42">
        <f t="shared" si="2"/>
        <v>2.4837648490912989</v>
      </c>
      <c r="D22" s="42">
        <v>98.154419685789435</v>
      </c>
      <c r="E22" s="42">
        <v>0.1313</v>
      </c>
      <c r="F22" s="44">
        <f xml:space="preserve"> 4 * (100 - D22) / SUM($D$20:D22)</f>
        <v>2.4928999999999937E-2</v>
      </c>
      <c r="H22" s="10">
        <v>1987</v>
      </c>
      <c r="I22" s="10">
        <v>1</v>
      </c>
      <c r="J22" s="10">
        <v>6</v>
      </c>
      <c r="K22" s="42">
        <v>6.25</v>
      </c>
      <c r="L22" s="44">
        <f t="shared" si="3"/>
        <v>6.2016746143861018E-2</v>
      </c>
      <c r="M22" s="42">
        <f>L22-L21</f>
        <v>0</v>
      </c>
      <c r="P22" s="42"/>
      <c r="Q22" s="42"/>
      <c r="R22" s="42"/>
      <c r="S22" s="42"/>
      <c r="T22" s="42"/>
    </row>
    <row r="23" spans="1:20" x14ac:dyDescent="0.2">
      <c r="A23" s="10">
        <v>1</v>
      </c>
      <c r="B23" s="42">
        <v>2.4319999999999999</v>
      </c>
      <c r="C23" s="42">
        <f t="shared" si="2"/>
        <v>2.4230591880750789</v>
      </c>
      <c r="D23" s="42">
        <v>97.606061215378347</v>
      </c>
      <c r="E23" s="42">
        <v>0.24010000000000001</v>
      </c>
      <c r="F23" s="44">
        <f xml:space="preserve"> 4 * (100 - D23) / SUM($D$20:D23)</f>
        <v>2.4320000000000033E-2</v>
      </c>
      <c r="H23" s="10">
        <v>1987</v>
      </c>
      <c r="I23" s="10">
        <v>1</v>
      </c>
      <c r="J23" s="10">
        <v>7</v>
      </c>
      <c r="K23" s="42">
        <v>6.25</v>
      </c>
      <c r="L23" s="44">
        <f t="shared" si="3"/>
        <v>6.2016746143861018E-2</v>
      </c>
      <c r="M23" s="42">
        <f t="shared" ref="M23:M84" si="4">L23-L22</f>
        <v>0</v>
      </c>
      <c r="P23" s="42"/>
      <c r="Q23" s="42"/>
      <c r="R23" s="42"/>
      <c r="S23" s="42"/>
      <c r="T23" s="42"/>
    </row>
    <row r="24" spans="1:20" x14ac:dyDescent="0.2">
      <c r="A24" s="10">
        <v>1.25</v>
      </c>
      <c r="B24" s="42">
        <v>2.4491000000000001</v>
      </c>
      <c r="C24" s="42">
        <f t="shared" si="2"/>
        <v>2.4405712880292696</v>
      </c>
      <c r="D24" s="42">
        <v>96.995350550714591</v>
      </c>
      <c r="E24" s="42">
        <v>0.3826</v>
      </c>
      <c r="F24" s="44">
        <f xml:space="preserve"> 4 * (100 - D24) / SUM($D$20:D24)</f>
        <v>2.4491000000000006E-2</v>
      </c>
      <c r="H24" s="10">
        <v>1987</v>
      </c>
      <c r="I24" s="10">
        <v>1</v>
      </c>
      <c r="J24" s="10">
        <v>8</v>
      </c>
      <c r="K24" s="42">
        <v>6.125</v>
      </c>
      <c r="L24" s="44">
        <f t="shared" si="3"/>
        <v>6.0785787525129795E-2</v>
      </c>
      <c r="M24" s="42">
        <f t="shared" si="4"/>
        <v>-1.2309586187312233E-3</v>
      </c>
      <c r="P24" s="42"/>
      <c r="Q24" s="42"/>
      <c r="R24" s="42"/>
      <c r="S24" s="42"/>
      <c r="T24" s="42"/>
    </row>
    <row r="25" spans="1:20" x14ac:dyDescent="0.2">
      <c r="A25" s="10">
        <v>1.5</v>
      </c>
      <c r="B25" s="42">
        <v>2.4937999999999998</v>
      </c>
      <c r="C25" s="42">
        <f t="shared" si="2"/>
        <v>2.4858554263936949</v>
      </c>
      <c r="D25" s="42">
        <v>96.339879901678174</v>
      </c>
      <c r="E25" s="42">
        <v>0.54049999999999998</v>
      </c>
      <c r="F25" s="44">
        <f xml:space="preserve"> 4 * (100 - D25) / SUM($D$20:D25)</f>
        <v>2.4937999999999929E-2</v>
      </c>
      <c r="H25" s="10">
        <v>1987</v>
      </c>
      <c r="I25" s="10">
        <v>1</v>
      </c>
      <c r="J25" s="10">
        <v>9</v>
      </c>
      <c r="K25" s="42">
        <v>6.125</v>
      </c>
      <c r="L25" s="44">
        <f t="shared" si="3"/>
        <v>6.0785787525129795E-2</v>
      </c>
      <c r="M25" s="42">
        <f t="shared" si="4"/>
        <v>0</v>
      </c>
      <c r="P25" s="42"/>
      <c r="Q25" s="42"/>
      <c r="R25" s="42"/>
      <c r="S25" s="42"/>
      <c r="T25" s="42"/>
    </row>
    <row r="26" spans="1:20" x14ac:dyDescent="0.2">
      <c r="A26" s="10">
        <v>1.75</v>
      </c>
      <c r="B26" s="42">
        <v>2.5560999999999998</v>
      </c>
      <c r="C26" s="42">
        <f t="shared" si="2"/>
        <v>2.5489890893895821</v>
      </c>
      <c r="D26" s="42">
        <v>95.637296709875585</v>
      </c>
      <c r="E26" s="42">
        <v>0.71060000000000001</v>
      </c>
      <c r="F26" s="44">
        <f xml:space="preserve"> 4 * (100 - D26) / SUM($D$20:D26)</f>
        <v>2.5560999999999938E-2</v>
      </c>
      <c r="H26" s="10">
        <v>1987</v>
      </c>
      <c r="I26" s="10">
        <v>1</v>
      </c>
      <c r="J26" s="10">
        <v>12</v>
      </c>
      <c r="K26" s="42">
        <v>6.125</v>
      </c>
      <c r="L26" s="44">
        <f t="shared" si="3"/>
        <v>6.0785787525129795E-2</v>
      </c>
      <c r="M26" s="42">
        <f t="shared" si="4"/>
        <v>0</v>
      </c>
      <c r="P26" s="42"/>
      <c r="Q26" s="42"/>
      <c r="R26" s="42"/>
      <c r="S26" s="42"/>
      <c r="T26" s="42"/>
    </row>
    <row r="27" spans="1:20" x14ac:dyDescent="0.2">
      <c r="A27" s="10">
        <v>2</v>
      </c>
      <c r="B27" s="42">
        <v>2.6259999999999999</v>
      </c>
      <c r="C27" s="42">
        <f t="shared" si="2"/>
        <v>2.6199547586158149</v>
      </c>
      <c r="D27" s="42">
        <v>94.895006986824185</v>
      </c>
      <c r="E27" s="42">
        <v>0.89319999999999999</v>
      </c>
      <c r="F27" s="44">
        <f xml:space="preserve"> 4 * (100 - D27) / SUM($D$20:D27)</f>
        <v>2.6259999999999964E-2</v>
      </c>
      <c r="H27" s="10">
        <v>1987</v>
      </c>
      <c r="I27" s="10">
        <v>1</v>
      </c>
      <c r="J27" s="10">
        <v>13</v>
      </c>
      <c r="K27" s="42">
        <v>6.2343799999999998</v>
      </c>
      <c r="L27" s="44">
        <f t="shared" si="3"/>
        <v>6.1862946264021453E-2</v>
      </c>
      <c r="M27" s="42">
        <f t="shared" si="4"/>
        <v>1.0771587388916579E-3</v>
      </c>
    </row>
    <row r="28" spans="1:20" x14ac:dyDescent="0.2">
      <c r="A28" s="10">
        <v>2.25</v>
      </c>
      <c r="B28" s="42">
        <v>2.7252000000000001</v>
      </c>
      <c r="C28" s="42">
        <f t="shared" si="2"/>
        <v>2.7210342239212104</v>
      </c>
      <c r="D28" s="42">
        <v>94.061320558334344</v>
      </c>
      <c r="E28" s="42">
        <v>1.1094999999999999</v>
      </c>
      <c r="F28" s="44">
        <f xml:space="preserve"> 4 * (100 - D28) / SUM($D$20:D28)</f>
        <v>2.725199999999996E-2</v>
      </c>
      <c r="H28" s="10">
        <v>1987</v>
      </c>
      <c r="I28" s="10">
        <v>1</v>
      </c>
      <c r="J28" s="10">
        <v>14</v>
      </c>
      <c r="K28" s="42">
        <v>6.25</v>
      </c>
      <c r="L28" s="44">
        <f t="shared" si="3"/>
        <v>6.2016746143861018E-2</v>
      </c>
      <c r="M28" s="42">
        <f t="shared" si="4"/>
        <v>1.5379987983956539E-4</v>
      </c>
    </row>
    <row r="29" spans="1:20" x14ac:dyDescent="0.2">
      <c r="A29" s="10">
        <v>2.5</v>
      </c>
      <c r="B29" s="42">
        <v>2.863</v>
      </c>
      <c r="C29" s="42">
        <f t="shared" si="2"/>
        <v>2.8621149736304243</v>
      </c>
      <c r="D29" s="42">
        <v>93.094705308180167</v>
      </c>
      <c r="E29" s="42">
        <v>1.3729</v>
      </c>
      <c r="F29" s="44">
        <f xml:space="preserve"> 4 * (100 - D29) / SUM($D$20:D29)</f>
        <v>2.8629999999999958E-2</v>
      </c>
      <c r="H29" s="10">
        <v>1987</v>
      </c>
      <c r="I29" s="10">
        <v>1</v>
      </c>
      <c r="J29" s="10">
        <v>15</v>
      </c>
      <c r="K29" s="42">
        <v>6.1875</v>
      </c>
      <c r="L29" s="44">
        <f t="shared" si="3"/>
        <v>6.1401314186342315E-2</v>
      </c>
      <c r="M29" s="42">
        <f t="shared" si="4"/>
        <v>-6.1543195751870283E-4</v>
      </c>
    </row>
    <row r="30" spans="1:20" x14ac:dyDescent="0.2">
      <c r="A30" s="10">
        <v>2.75</v>
      </c>
      <c r="B30" s="42">
        <v>3.0108000000000001</v>
      </c>
      <c r="C30" s="42">
        <f t="shared" si="2"/>
        <v>3.0141184759943287</v>
      </c>
      <c r="D30" s="42">
        <v>92.04539947614127</v>
      </c>
      <c r="E30" s="42">
        <v>1.6636</v>
      </c>
      <c r="F30" s="44">
        <f xml:space="preserve"> 4 * (100 - D30) / SUM($D$20:D30)</f>
        <v>3.010800000000001E-2</v>
      </c>
      <c r="H30" s="10">
        <v>1987</v>
      </c>
      <c r="I30" s="10">
        <v>1</v>
      </c>
      <c r="J30" s="10">
        <v>16</v>
      </c>
      <c r="K30" s="42">
        <v>6.1875</v>
      </c>
      <c r="L30" s="44">
        <f t="shared" si="3"/>
        <v>6.1401314186342315E-2</v>
      </c>
      <c r="M30" s="42">
        <f t="shared" si="4"/>
        <v>0</v>
      </c>
    </row>
    <row r="31" spans="1:20" x14ac:dyDescent="0.2">
      <c r="A31" s="10">
        <v>3</v>
      </c>
      <c r="B31" s="42">
        <v>3.14</v>
      </c>
      <c r="C31" s="42">
        <f t="shared" si="2"/>
        <v>3.1474329589146643</v>
      </c>
      <c r="D31" s="42">
        <v>90.989780427933141</v>
      </c>
      <c r="E31" s="42">
        <v>1.9501999999999999</v>
      </c>
      <c r="F31" s="44">
        <f xml:space="preserve"> 4 * (100 - D31) / SUM($D$20:D31)</f>
        <v>3.139999999999999E-2</v>
      </c>
      <c r="H31" s="10">
        <v>1987</v>
      </c>
      <c r="I31" s="10">
        <v>1</v>
      </c>
      <c r="J31" s="10">
        <v>19</v>
      </c>
      <c r="K31" s="42">
        <v>6.25</v>
      </c>
      <c r="L31" s="44">
        <f t="shared" si="3"/>
        <v>6.2016746143861018E-2</v>
      </c>
      <c r="M31" s="42">
        <f t="shared" si="4"/>
        <v>6.1543195751870283E-4</v>
      </c>
    </row>
    <row r="32" spans="1:20" x14ac:dyDescent="0.2">
      <c r="A32" s="10">
        <v>3.25</v>
      </c>
      <c r="B32" s="42">
        <v>3.2471000000000001</v>
      </c>
      <c r="C32" s="42">
        <f t="shared" si="2"/>
        <v>3.2581920018398471</v>
      </c>
      <c r="D32" s="42">
        <v>89.952247476658371</v>
      </c>
      <c r="E32" s="42">
        <v>2.2235</v>
      </c>
      <c r="F32" s="44">
        <f xml:space="preserve"> 4 * (100 - D32) / SUM($D$20:D32)</f>
        <v>3.2470999999999965E-2</v>
      </c>
      <c r="H32" s="10">
        <v>1987</v>
      </c>
      <c r="I32" s="10">
        <v>1</v>
      </c>
      <c r="J32" s="10">
        <v>20</v>
      </c>
      <c r="K32" s="42">
        <v>6.1875</v>
      </c>
      <c r="L32" s="44">
        <f t="shared" si="3"/>
        <v>6.1401314186342315E-2</v>
      </c>
      <c r="M32" s="42">
        <f t="shared" si="4"/>
        <v>-6.1543195751870283E-4</v>
      </c>
    </row>
    <row r="33" spans="1:13" x14ac:dyDescent="0.2">
      <c r="A33" s="10">
        <v>3.5</v>
      </c>
      <c r="B33" s="42">
        <v>3.3473999999999999</v>
      </c>
      <c r="C33" s="42">
        <f t="shared" si="2"/>
        <v>3.362320764035529</v>
      </c>
      <c r="D33" s="42">
        <v>88.897939030919417</v>
      </c>
      <c r="E33" s="42">
        <v>2.4973000000000001</v>
      </c>
      <c r="F33" s="44">
        <f xml:space="preserve"> 4 * (100 - D33) / SUM($D$20:D33)</f>
        <v>3.3474000000000011E-2</v>
      </c>
      <c r="H33" s="10">
        <v>1987</v>
      </c>
      <c r="I33" s="10">
        <v>1</v>
      </c>
      <c r="J33" s="10">
        <v>21</v>
      </c>
      <c r="K33" s="42">
        <v>6.1875</v>
      </c>
      <c r="L33" s="44">
        <f t="shared" si="3"/>
        <v>6.1401314186342315E-2</v>
      </c>
      <c r="M33" s="42">
        <f t="shared" si="4"/>
        <v>0</v>
      </c>
    </row>
    <row r="34" spans="1:13" x14ac:dyDescent="0.2">
      <c r="A34" s="10">
        <v>3.75</v>
      </c>
      <c r="B34" s="42">
        <v>3.4407999999999999</v>
      </c>
      <c r="C34" s="42">
        <f t="shared" si="2"/>
        <v>3.4596563092217196</v>
      </c>
      <c r="D34" s="42">
        <v>87.832630237250271</v>
      </c>
      <c r="E34" s="42">
        <v>2.7711000000000001</v>
      </c>
      <c r="F34" s="44">
        <f xml:space="preserve"> 4 * (100 - D34) / SUM($D$20:D34)</f>
        <v>3.4408000000000001E-2</v>
      </c>
      <c r="H34" s="10">
        <v>1987</v>
      </c>
      <c r="I34" s="10">
        <v>1</v>
      </c>
      <c r="J34" s="10">
        <v>22</v>
      </c>
      <c r="K34" s="42">
        <v>6.1875</v>
      </c>
      <c r="L34" s="44">
        <f t="shared" si="3"/>
        <v>6.1401314186342315E-2</v>
      </c>
      <c r="M34" s="42">
        <f t="shared" si="4"/>
        <v>0</v>
      </c>
    </row>
    <row r="35" spans="1:13" x14ac:dyDescent="0.2">
      <c r="A35" s="10">
        <v>4</v>
      </c>
      <c r="B35" s="42">
        <v>3.5270000000000001</v>
      </c>
      <c r="C35" s="42">
        <f t="shared" si="2"/>
        <v>3.5498118348051095</v>
      </c>
      <c r="D35" s="42">
        <v>86.762778675540204</v>
      </c>
      <c r="E35" s="42">
        <v>3.0451000000000001</v>
      </c>
      <c r="F35" s="44">
        <f xml:space="preserve"> 4 * (100 - D35) / SUM($D$20:D35)</f>
        <v>3.5269999999999982E-2</v>
      </c>
      <c r="H35" s="10">
        <v>1987</v>
      </c>
      <c r="I35" s="10">
        <v>1</v>
      </c>
      <c r="J35" s="10">
        <v>23</v>
      </c>
      <c r="K35" s="42">
        <v>6.1875</v>
      </c>
      <c r="L35" s="44">
        <f t="shared" si="3"/>
        <v>6.1401314186342315E-2</v>
      </c>
      <c r="M35" s="42">
        <f t="shared" si="4"/>
        <v>0</v>
      </c>
    </row>
    <row r="36" spans="1:13" x14ac:dyDescent="0.2">
      <c r="A36" s="10">
        <v>4.25</v>
      </c>
      <c r="B36" s="42">
        <v>3.6076000000000001</v>
      </c>
      <c r="C36" s="42">
        <f t="shared" si="2"/>
        <v>3.6344391441291313</v>
      </c>
      <c r="D36" s="42">
        <v>85.687462729379121</v>
      </c>
      <c r="E36" s="42">
        <v>3.3208000000000002</v>
      </c>
      <c r="F36" s="44">
        <f xml:space="preserve"> 4 * (100 - D36) / SUM($D$20:D36)</f>
        <v>3.6076000000000066E-2</v>
      </c>
      <c r="H36" s="10">
        <v>1987</v>
      </c>
      <c r="I36" s="10">
        <v>1</v>
      </c>
      <c r="J36" s="10">
        <v>26</v>
      </c>
      <c r="K36" s="42">
        <v>6.25</v>
      </c>
      <c r="L36" s="44">
        <f t="shared" si="3"/>
        <v>6.2016746143861018E-2</v>
      </c>
      <c r="M36" s="42">
        <f t="shared" si="4"/>
        <v>6.1543195751870283E-4</v>
      </c>
    </row>
    <row r="37" spans="1:13" x14ac:dyDescent="0.2">
      <c r="A37" s="10">
        <v>4.5</v>
      </c>
      <c r="B37" s="42">
        <v>3.6835</v>
      </c>
      <c r="C37" s="42">
        <f t="shared" si="2"/>
        <v>3.7144584584071714</v>
      </c>
      <c r="D37" s="42">
        <v>84.607215735752362</v>
      </c>
      <c r="E37" s="42">
        <v>3.5968</v>
      </c>
      <c r="F37" s="44">
        <f xml:space="preserve"> 4 * (100 - D37) / SUM($D$20:D37)</f>
        <v>3.6834999999999986E-2</v>
      </c>
      <c r="H37" s="10">
        <v>1987</v>
      </c>
      <c r="I37" s="10">
        <v>1</v>
      </c>
      <c r="J37" s="10">
        <v>27</v>
      </c>
      <c r="K37" s="42">
        <v>6.25</v>
      </c>
      <c r="L37" s="44">
        <f t="shared" si="3"/>
        <v>6.2016746143861018E-2</v>
      </c>
      <c r="M37" s="42">
        <f t="shared" si="4"/>
        <v>0</v>
      </c>
    </row>
    <row r="38" spans="1:13" x14ac:dyDescent="0.2">
      <c r="A38" s="10">
        <v>4.75</v>
      </c>
      <c r="B38" s="42">
        <v>3.7530999999999999</v>
      </c>
      <c r="C38" s="42">
        <f t="shared" si="2"/>
        <v>3.7880669900626209</v>
      </c>
      <c r="D38" s="42">
        <v>83.53260243375243</v>
      </c>
      <c r="E38" s="42">
        <v>3.87</v>
      </c>
      <c r="F38" s="44">
        <f xml:space="preserve"> 4 * (100 - D38) / SUM($D$20:D38)</f>
        <v>3.7531000000000016E-2</v>
      </c>
      <c r="H38" s="10">
        <v>1987</v>
      </c>
      <c r="I38" s="10">
        <v>1</v>
      </c>
      <c r="J38" s="10">
        <v>28</v>
      </c>
      <c r="K38" s="42">
        <v>6.25</v>
      </c>
      <c r="L38" s="44">
        <f t="shared" si="3"/>
        <v>6.2016746143861018E-2</v>
      </c>
      <c r="M38" s="42">
        <f t="shared" si="4"/>
        <v>0</v>
      </c>
    </row>
    <row r="39" spans="1:13" x14ac:dyDescent="0.2">
      <c r="A39" s="10">
        <v>5</v>
      </c>
      <c r="B39" s="42">
        <v>3.8149999999999999</v>
      </c>
      <c r="C39" s="42">
        <f>-LN(D39/100)/A39*100</f>
        <v>3.8536435502720492</v>
      </c>
      <c r="D39" s="42">
        <v>82.474405469545999</v>
      </c>
      <c r="E39" s="42">
        <v>4.1369999999999996</v>
      </c>
      <c r="F39" s="44">
        <f xml:space="preserve"> 4 * (100 - D39) / SUM($D$20:D39)</f>
        <v>3.815000000000001E-2</v>
      </c>
      <c r="H39" s="10">
        <v>1987</v>
      </c>
      <c r="I39" s="10">
        <v>1</v>
      </c>
      <c r="J39" s="10">
        <v>29</v>
      </c>
      <c r="K39" s="42">
        <v>6.25</v>
      </c>
      <c r="L39" s="44">
        <f t="shared" si="3"/>
        <v>6.2016746143861018E-2</v>
      </c>
      <c r="M39" s="42">
        <f t="shared" si="4"/>
        <v>0</v>
      </c>
    </row>
    <row r="40" spans="1:13" x14ac:dyDescent="0.2">
      <c r="A40" s="10">
        <v>5.25</v>
      </c>
      <c r="B40" s="42">
        <v>3.8717000000000001</v>
      </c>
      <c r="C40" s="42">
        <f t="shared" si="2"/>
        <v>3.9138685563736839</v>
      </c>
      <c r="D40" s="42">
        <v>81.425792726405945</v>
      </c>
      <c r="E40" s="42">
        <v>4.3998999999999997</v>
      </c>
      <c r="F40" s="44">
        <f xml:space="preserve"> 4 * (100 - D40) / SUM($D$20:D40)</f>
        <v>3.8717000000000015E-2</v>
      </c>
      <c r="H40" s="10">
        <v>1987</v>
      </c>
      <c r="I40" s="10">
        <v>1</v>
      </c>
      <c r="J40" s="10">
        <v>30</v>
      </c>
      <c r="K40" s="42">
        <v>6.25</v>
      </c>
      <c r="L40" s="44">
        <f t="shared" si="3"/>
        <v>6.2016746143861018E-2</v>
      </c>
      <c r="M40" s="42">
        <f t="shared" si="4"/>
        <v>0</v>
      </c>
    </row>
    <row r="41" spans="1:13" x14ac:dyDescent="0.2">
      <c r="A41" s="10">
        <v>5.5</v>
      </c>
      <c r="B41" s="42">
        <v>3.9262000000000001</v>
      </c>
      <c r="C41" s="42">
        <f t="shared" si="2"/>
        <v>3.972035038723762</v>
      </c>
      <c r="D41" s="42">
        <v>80.375408008688353</v>
      </c>
      <c r="E41" s="42">
        <v>4.6622000000000003</v>
      </c>
      <c r="F41" s="44">
        <f xml:space="preserve"> 4 * (100 - D41) / SUM($D$20:D41)</f>
        <v>3.9262000000000012E-2</v>
      </c>
      <c r="H41" s="10">
        <v>1987</v>
      </c>
      <c r="I41" s="10">
        <v>2</v>
      </c>
      <c r="J41" s="10">
        <v>2</v>
      </c>
      <c r="K41" s="42">
        <v>6.3125</v>
      </c>
      <c r="L41" s="44">
        <f t="shared" si="3"/>
        <v>6.2632083426822388E-2</v>
      </c>
      <c r="M41" s="42">
        <f t="shared" si="4"/>
        <v>6.1533728296137014E-4</v>
      </c>
    </row>
    <row r="42" spans="1:13" x14ac:dyDescent="0.2">
      <c r="A42" s="10">
        <v>5.75</v>
      </c>
      <c r="B42" s="42">
        <v>3.9782000000000002</v>
      </c>
      <c r="C42" s="42">
        <f t="shared" si="2"/>
        <v>4.0277791375466983</v>
      </c>
      <c r="D42" s="42">
        <v>79.326550668973852</v>
      </c>
      <c r="E42" s="42">
        <v>4.9227999999999996</v>
      </c>
      <c r="F42" s="44">
        <f xml:space="preserve"> 4 * (100 - D42) / SUM($D$20:D42)</f>
        <v>3.9782000000000012E-2</v>
      </c>
      <c r="H42" s="10">
        <v>1987</v>
      </c>
      <c r="I42" s="10">
        <v>2</v>
      </c>
      <c r="J42" s="10">
        <v>3</v>
      </c>
      <c r="K42" s="42">
        <v>6.3125</v>
      </c>
      <c r="L42" s="44">
        <f t="shared" si="3"/>
        <v>6.2632083426822388E-2</v>
      </c>
      <c r="M42" s="42">
        <f t="shared" si="4"/>
        <v>0</v>
      </c>
    </row>
    <row r="43" spans="1:13" x14ac:dyDescent="0.2">
      <c r="A43" s="10">
        <v>6</v>
      </c>
      <c r="B43" s="42">
        <v>4.0270999999999999</v>
      </c>
      <c r="C43" s="42">
        <f t="shared" si="2"/>
        <v>4.080388173457445</v>
      </c>
      <c r="D43" s="42">
        <v>78.284286186310595</v>
      </c>
      <c r="E43" s="42">
        <v>5.1805000000000003</v>
      </c>
      <c r="F43" s="44">
        <f xml:space="preserve"> 4 * (100 - D43) / SUM($D$20:D43)</f>
        <v>4.0271000000000001E-2</v>
      </c>
      <c r="H43" s="10">
        <v>1987</v>
      </c>
      <c r="I43" s="10">
        <v>2</v>
      </c>
      <c r="J43" s="10">
        <v>4</v>
      </c>
      <c r="K43" s="42">
        <v>6.28125</v>
      </c>
      <c r="L43" s="44">
        <f t="shared" si="3"/>
        <v>6.2324426617840371E-2</v>
      </c>
      <c r="M43" s="42">
        <f t="shared" si="4"/>
        <v>-3.0765680898201669E-4</v>
      </c>
    </row>
    <row r="44" spans="1:13" x14ac:dyDescent="0.2">
      <c r="A44" s="10">
        <v>6.25</v>
      </c>
      <c r="B44" s="42">
        <v>4.0724999999999998</v>
      </c>
      <c r="C44" s="42">
        <f t="shared" si="2"/>
        <v>4.1293634113264375</v>
      </c>
      <c r="D44" s="42">
        <v>77.252939959372981</v>
      </c>
      <c r="E44" s="42">
        <v>5.4340000000000002</v>
      </c>
      <c r="F44" s="44">
        <f xml:space="preserve"> 4 * (100 - D44) / SUM($D$20:D44)</f>
        <v>4.0725000000000025E-2</v>
      </c>
      <c r="H44" s="10">
        <v>1987</v>
      </c>
      <c r="I44" s="10">
        <v>2</v>
      </c>
      <c r="J44" s="10">
        <v>5</v>
      </c>
      <c r="K44" s="42">
        <v>6.25</v>
      </c>
      <c r="L44" s="44">
        <f t="shared" si="3"/>
        <v>6.2016746143861018E-2</v>
      </c>
      <c r="M44" s="42">
        <f t="shared" si="4"/>
        <v>-3.0768047397935344E-4</v>
      </c>
    </row>
    <row r="45" spans="1:13" x14ac:dyDescent="0.2">
      <c r="A45" s="10">
        <v>6.5</v>
      </c>
      <c r="B45" s="42">
        <v>4.1140999999999996</v>
      </c>
      <c r="C45" s="42">
        <f t="shared" si="2"/>
        <v>4.1743110396814505</v>
      </c>
      <c r="D45" s="42">
        <v>76.236470860635933</v>
      </c>
      <c r="E45" s="42">
        <v>5.6820000000000004</v>
      </c>
      <c r="F45" s="44">
        <f xml:space="preserve"> 4 * (100 - D45) / SUM($D$20:D45)</f>
        <v>4.1141000000000004E-2</v>
      </c>
      <c r="H45" s="10">
        <v>1987</v>
      </c>
      <c r="I45" s="10">
        <v>2</v>
      </c>
      <c r="J45" s="10">
        <v>6</v>
      </c>
      <c r="K45" s="42">
        <v>6.25</v>
      </c>
      <c r="L45" s="44">
        <f t="shared" si="3"/>
        <v>6.2016746143861018E-2</v>
      </c>
      <c r="M45" s="42">
        <f t="shared" si="4"/>
        <v>0</v>
      </c>
    </row>
    <row r="46" spans="1:13" x14ac:dyDescent="0.2">
      <c r="A46" s="10">
        <v>6.75</v>
      </c>
      <c r="B46" s="42">
        <v>4.1513999999999998</v>
      </c>
      <c r="C46" s="42">
        <f t="shared" si="2"/>
        <v>4.2145969858231567</v>
      </c>
      <c r="D46" s="42">
        <v>75.240141828451499</v>
      </c>
      <c r="E46" s="42">
        <v>5.9234</v>
      </c>
      <c r="F46" s="44">
        <f xml:space="preserve"> 4 * (100 - D46) / SUM($D$20:D46)</f>
        <v>4.1513999999999995E-2</v>
      </c>
      <c r="H46" s="10">
        <v>1987</v>
      </c>
      <c r="I46" s="10">
        <v>2</v>
      </c>
      <c r="J46" s="10">
        <v>9</v>
      </c>
      <c r="K46" s="42">
        <v>6.3125</v>
      </c>
      <c r="L46" s="44">
        <f t="shared" si="3"/>
        <v>6.2632083426822388E-2</v>
      </c>
      <c r="M46" s="42">
        <f t="shared" si="4"/>
        <v>6.1533728296137014E-4</v>
      </c>
    </row>
    <row r="47" spans="1:13" x14ac:dyDescent="0.2">
      <c r="A47" s="10">
        <v>7</v>
      </c>
      <c r="B47" s="42">
        <v>4.1840000000000002</v>
      </c>
      <c r="C47" s="42">
        <f t="shared" si="2"/>
        <v>4.2496926697986943</v>
      </c>
      <c r="D47" s="42">
        <v>74.268856059265858</v>
      </c>
      <c r="E47" s="42">
        <v>6.157</v>
      </c>
      <c r="F47" s="44">
        <f xml:space="preserve"> 4 * (100 - D47) / SUM($D$20:D47)</f>
        <v>4.1839999999999988E-2</v>
      </c>
      <c r="H47" s="10">
        <v>1987</v>
      </c>
      <c r="I47" s="10">
        <v>2</v>
      </c>
      <c r="J47" s="10">
        <v>10</v>
      </c>
      <c r="K47" s="42">
        <v>6.4375</v>
      </c>
      <c r="L47" s="44">
        <f t="shared" si="3"/>
        <v>6.3862474085554455E-2</v>
      </c>
      <c r="M47" s="42">
        <f t="shared" si="4"/>
        <v>1.2303906587320668E-3</v>
      </c>
    </row>
    <row r="48" spans="1:13" x14ac:dyDescent="0.2">
      <c r="A48" s="10">
        <v>7.25</v>
      </c>
      <c r="B48" s="42">
        <v>4.2138</v>
      </c>
      <c r="C48" s="42">
        <f t="shared" si="2"/>
        <v>4.2817730713661399</v>
      </c>
      <c r="D48" s="42">
        <v>73.313270657745093</v>
      </c>
      <c r="E48" s="42">
        <v>6.3853999999999997</v>
      </c>
      <c r="F48" s="44">
        <f xml:space="preserve"> 4 * (100 - D48) / SUM($D$20:D48)</f>
        <v>4.2137999999999995E-2</v>
      </c>
      <c r="H48" s="10">
        <v>1987</v>
      </c>
      <c r="I48" s="10">
        <v>2</v>
      </c>
      <c r="J48" s="10">
        <v>11</v>
      </c>
      <c r="K48" s="42">
        <v>6.5625</v>
      </c>
      <c r="L48" s="44">
        <f t="shared" si="3"/>
        <v>6.509248639536952E-2</v>
      </c>
      <c r="M48" s="42">
        <f t="shared" si="4"/>
        <v>1.230012309815065E-3</v>
      </c>
    </row>
    <row r="49" spans="1:13" x14ac:dyDescent="0.2">
      <c r="A49" s="10">
        <v>7.5</v>
      </c>
      <c r="B49" s="42">
        <v>4.2430000000000003</v>
      </c>
      <c r="C49" s="42">
        <f t="shared" si="2"/>
        <v>4.3134108597837537</v>
      </c>
      <c r="D49" s="42">
        <v>72.360775050462081</v>
      </c>
      <c r="E49" s="42">
        <v>6.6116000000000001</v>
      </c>
      <c r="F49" s="44">
        <f xml:space="preserve"> 4 * (100 - D49) / SUM($D$20:D49)</f>
        <v>4.2430000000000016E-2</v>
      </c>
      <c r="H49" s="10">
        <v>1987</v>
      </c>
      <c r="I49" s="10">
        <v>2</v>
      </c>
      <c r="J49" s="10">
        <v>12</v>
      </c>
      <c r="K49" s="42">
        <v>6.5625</v>
      </c>
      <c r="L49" s="44">
        <f t="shared" si="3"/>
        <v>6.509248639536952E-2</v>
      </c>
      <c r="M49" s="42">
        <f t="shared" si="4"/>
        <v>0</v>
      </c>
    </row>
    <row r="50" spans="1:13" x14ac:dyDescent="0.2">
      <c r="A50" s="10">
        <v>7.75</v>
      </c>
      <c r="B50" s="42">
        <v>4.2713000000000001</v>
      </c>
      <c r="C50" s="42">
        <f t="shared" si="2"/>
        <v>4.3442365623142347</v>
      </c>
      <c r="D50" s="42">
        <v>71.413851734169924</v>
      </c>
      <c r="E50" s="42">
        <v>6.8352000000000004</v>
      </c>
      <c r="F50" s="44">
        <f xml:space="preserve"> 4 * (100 - D50) / SUM($D$20:D50)</f>
        <v>4.2713000000000008E-2</v>
      </c>
      <c r="H50" s="10">
        <v>1987</v>
      </c>
      <c r="I50" s="10">
        <v>2</v>
      </c>
      <c r="J50" s="10">
        <v>13</v>
      </c>
      <c r="K50" s="42">
        <v>6.46875</v>
      </c>
      <c r="L50" s="44">
        <f t="shared" si="3"/>
        <v>6.4170012624128775E-2</v>
      </c>
      <c r="M50" s="42">
        <f t="shared" si="4"/>
        <v>-9.2247377124074492E-4</v>
      </c>
    </row>
    <row r="51" spans="1:13" x14ac:dyDescent="0.2">
      <c r="A51" s="10">
        <v>8</v>
      </c>
      <c r="B51" s="42">
        <v>4.2983000000000002</v>
      </c>
      <c r="C51" s="42">
        <f t="shared" si="2"/>
        <v>4.373753666274669</v>
      </c>
      <c r="D51" s="42">
        <v>70.475835534419645</v>
      </c>
      <c r="E51" s="42">
        <v>7.0557999999999996</v>
      </c>
      <c r="F51" s="44">
        <f xml:space="preserve"> 4 * (100 - D51) / SUM($D$20:D51)</f>
        <v>4.2983000000000007E-2</v>
      </c>
      <c r="H51" s="10">
        <v>1987</v>
      </c>
      <c r="I51" s="10">
        <v>2</v>
      </c>
      <c r="J51" s="10">
        <v>16</v>
      </c>
      <c r="K51" s="42">
        <v>6.5625</v>
      </c>
      <c r="L51" s="44">
        <f t="shared" si="3"/>
        <v>6.509248639536952E-2</v>
      </c>
      <c r="M51" s="42">
        <f t="shared" si="4"/>
        <v>9.2247377124074492E-4</v>
      </c>
    </row>
    <row r="52" spans="1:13" x14ac:dyDescent="0.2">
      <c r="A52" s="10">
        <v>8.25</v>
      </c>
      <c r="B52" s="42">
        <v>4.3239999999999998</v>
      </c>
      <c r="C52" s="42">
        <f t="shared" si="2"/>
        <v>4.4019421746014773</v>
      </c>
      <c r="D52" s="42">
        <v>69.547498902757155</v>
      </c>
      <c r="E52" s="42">
        <v>7.2729999999999997</v>
      </c>
      <c r="F52" s="44">
        <f xml:space="preserve"> 4 * (100 - D52) / SUM($D$20:D52)</f>
        <v>4.3239999999999994E-2</v>
      </c>
      <c r="H52" s="10">
        <v>1987</v>
      </c>
      <c r="I52" s="10">
        <v>2</v>
      </c>
      <c r="J52" s="10">
        <v>17</v>
      </c>
      <c r="K52" s="42">
        <v>6.6875</v>
      </c>
      <c r="L52" s="44">
        <f t="shared" si="3"/>
        <v>6.6322120588882955E-2</v>
      </c>
      <c r="M52" s="42">
        <f t="shared" si="4"/>
        <v>1.2296341935134347E-3</v>
      </c>
    </row>
    <row r="53" spans="1:13" x14ac:dyDescent="0.2">
      <c r="A53" s="10">
        <v>8.5</v>
      </c>
      <c r="B53" s="42">
        <v>4.3479999999999999</v>
      </c>
      <c r="C53" s="42">
        <f t="shared" si="2"/>
        <v>4.4282926298072312</v>
      </c>
      <c r="D53" s="42">
        <v>68.632440219675246</v>
      </c>
      <c r="E53" s="42">
        <v>7.4866000000000001</v>
      </c>
      <c r="F53" s="44">
        <f xml:space="preserve"> 4 * (100 - D53) / SUM($D$20:D53)</f>
        <v>4.3479999999999991E-2</v>
      </c>
      <c r="H53" s="10">
        <v>1987</v>
      </c>
      <c r="I53" s="10">
        <v>2</v>
      </c>
      <c r="J53" s="10">
        <v>18</v>
      </c>
      <c r="K53" s="42">
        <v>6.625</v>
      </c>
      <c r="L53" s="44">
        <f t="shared" si="3"/>
        <v>6.5707350742134296E-2</v>
      </c>
      <c r="M53" s="42">
        <f t="shared" si="4"/>
        <v>-6.1476984674865842E-4</v>
      </c>
    </row>
    <row r="54" spans="1:13" x14ac:dyDescent="0.2">
      <c r="A54" s="10">
        <v>8.75</v>
      </c>
      <c r="B54" s="42">
        <v>4.37</v>
      </c>
      <c r="C54" s="42">
        <f t="shared" si="2"/>
        <v>4.4524093622876748</v>
      </c>
      <c r="D54" s="42">
        <v>67.73373565371017</v>
      </c>
      <c r="E54" s="42">
        <v>7.6963999999999997</v>
      </c>
      <c r="F54" s="44">
        <f xml:space="preserve"> 4 * (100 - D54) / SUM($D$20:D54)</f>
        <v>4.3700000000000003E-2</v>
      </c>
      <c r="H54" s="10">
        <v>1987</v>
      </c>
      <c r="I54" s="10">
        <v>2</v>
      </c>
      <c r="J54" s="10">
        <v>19</v>
      </c>
      <c r="K54" s="42">
        <v>6.5</v>
      </c>
      <c r="L54" s="44">
        <f t="shared" si="3"/>
        <v>6.4477527519533562E-2</v>
      </c>
      <c r="M54" s="42">
        <f t="shared" si="4"/>
        <v>-1.2298232226007344E-3</v>
      </c>
    </row>
    <row r="55" spans="1:13" x14ac:dyDescent="0.2">
      <c r="A55" s="10">
        <v>9</v>
      </c>
      <c r="B55" s="42">
        <v>4.3898999999999999</v>
      </c>
      <c r="C55" s="42">
        <f t="shared" si="2"/>
        <v>4.4741379820003182</v>
      </c>
      <c r="D55" s="42">
        <v>66.853106194581031</v>
      </c>
      <c r="E55" s="42">
        <v>7.9023000000000003</v>
      </c>
      <c r="F55" s="44">
        <f xml:space="preserve"> 4 * (100 - D55) / SUM($D$20:D55)</f>
        <v>4.3898999999999987E-2</v>
      </c>
      <c r="H55" s="10">
        <v>1987</v>
      </c>
      <c r="I55" s="10">
        <v>2</v>
      </c>
      <c r="J55" s="10">
        <v>20</v>
      </c>
      <c r="K55" s="42">
        <v>6.4375</v>
      </c>
      <c r="L55" s="44">
        <f t="shared" si="3"/>
        <v>6.3862474085554455E-2</v>
      </c>
      <c r="M55" s="42">
        <f t="shared" si="4"/>
        <v>-6.1505343397910694E-4</v>
      </c>
    </row>
    <row r="56" spans="1:13" x14ac:dyDescent="0.2">
      <c r="A56" s="10">
        <v>9.25</v>
      </c>
      <c r="B56" s="42">
        <v>4.4071999999999996</v>
      </c>
      <c r="C56" s="42">
        <f t="shared" si="2"/>
        <v>4.4928218443245482</v>
      </c>
      <c r="D56" s="42">
        <v>65.995342106239747</v>
      </c>
      <c r="E56" s="42">
        <v>8.1044</v>
      </c>
      <c r="F56" s="44">
        <f xml:space="preserve"> 4 * (100 - D56) / SUM($D$20:D56)</f>
        <v>4.4072E-2</v>
      </c>
      <c r="H56" s="10">
        <v>1987</v>
      </c>
      <c r="I56" s="10">
        <v>2</v>
      </c>
      <c r="J56" s="10">
        <v>23</v>
      </c>
      <c r="K56" s="42">
        <v>6.5</v>
      </c>
      <c r="L56" s="44">
        <f t="shared" si="3"/>
        <v>6.4477527519533562E-2</v>
      </c>
      <c r="M56" s="42">
        <f t="shared" si="4"/>
        <v>6.1505343397910694E-4</v>
      </c>
    </row>
    <row r="57" spans="1:13" x14ac:dyDescent="0.2">
      <c r="A57" s="10">
        <v>9.5</v>
      </c>
      <c r="B57" s="42">
        <v>4.4218999999999999</v>
      </c>
      <c r="C57" s="42">
        <f t="shared" si="2"/>
        <v>4.5084232774690864</v>
      </c>
      <c r="D57" s="42">
        <v>65.161576297763546</v>
      </c>
      <c r="E57" s="42">
        <v>8.3027999999999995</v>
      </c>
      <c r="F57" s="44">
        <f xml:space="preserve"> 4 * (100 - D57) / SUM($D$20:D57)</f>
        <v>4.4218999999999994E-2</v>
      </c>
      <c r="H57" s="10">
        <v>1987</v>
      </c>
      <c r="I57" s="10">
        <v>2</v>
      </c>
      <c r="J57" s="10">
        <v>24</v>
      </c>
      <c r="K57" s="42">
        <v>6.5</v>
      </c>
      <c r="L57" s="44">
        <f t="shared" si="3"/>
        <v>6.4477527519533562E-2</v>
      </c>
      <c r="M57" s="42">
        <f t="shared" si="4"/>
        <v>0</v>
      </c>
    </row>
    <row r="58" spans="1:13" x14ac:dyDescent="0.2">
      <c r="A58" s="10">
        <v>9.75</v>
      </c>
      <c r="B58" s="42">
        <v>4.4336000000000002</v>
      </c>
      <c r="C58" s="42">
        <f t="shared" si="2"/>
        <v>4.5203986541794503</v>
      </c>
      <c r="D58" s="42">
        <v>64.356073843198374</v>
      </c>
      <c r="E58" s="42">
        <v>8.4977</v>
      </c>
      <c r="F58" s="44">
        <f xml:space="preserve"> 4 * (100 - D58) / SUM($D$20:D58)</f>
        <v>4.4336000000000007E-2</v>
      </c>
      <c r="H58" s="10">
        <v>1987</v>
      </c>
      <c r="I58" s="10">
        <v>2</v>
      </c>
      <c r="J58" s="10">
        <v>25</v>
      </c>
      <c r="K58" s="42">
        <v>6.46875</v>
      </c>
      <c r="L58" s="44">
        <f t="shared" si="3"/>
        <v>6.4170012624128775E-2</v>
      </c>
      <c r="M58" s="42">
        <f t="shared" si="4"/>
        <v>-3.0751489540478683E-4</v>
      </c>
    </row>
    <row r="59" spans="1:13" x14ac:dyDescent="0.2">
      <c r="A59" s="10">
        <v>10</v>
      </c>
      <c r="B59" s="42">
        <v>4.4420000000000002</v>
      </c>
      <c r="C59" s="42">
        <f t="shared" si="2"/>
        <v>4.5283255808934486</v>
      </c>
      <c r="D59" s="42">
        <v>63.582458839759326</v>
      </c>
      <c r="E59" s="42">
        <v>8.6896000000000004</v>
      </c>
      <c r="F59" s="44">
        <f xml:space="preserve"> 4 * (100 - D59) / SUM($D$20:D59)</f>
        <v>4.4419999999999994E-2</v>
      </c>
      <c r="H59" s="10">
        <v>1987</v>
      </c>
      <c r="I59" s="10">
        <v>2</v>
      </c>
      <c r="J59" s="10">
        <v>26</v>
      </c>
      <c r="K59" s="42">
        <v>6.4375</v>
      </c>
      <c r="L59" s="44">
        <f t="shared" si="3"/>
        <v>6.3862474085554455E-2</v>
      </c>
      <c r="M59" s="42">
        <f t="shared" si="4"/>
        <v>-3.0753853857432012E-4</v>
      </c>
    </row>
    <row r="60" spans="1:13" x14ac:dyDescent="0.2">
      <c r="H60" s="10">
        <v>1987</v>
      </c>
      <c r="I60" s="10">
        <v>2</v>
      </c>
      <c r="J60" s="10">
        <v>27</v>
      </c>
      <c r="K60" s="42">
        <v>6.4375</v>
      </c>
      <c r="L60" s="44">
        <f t="shared" si="3"/>
        <v>6.3862474085554455E-2</v>
      </c>
      <c r="M60" s="42">
        <f t="shared" si="4"/>
        <v>0</v>
      </c>
    </row>
    <row r="61" spans="1:13" x14ac:dyDescent="0.2">
      <c r="H61" s="10">
        <v>1987</v>
      </c>
      <c r="I61" s="10">
        <v>3</v>
      </c>
      <c r="J61" s="10">
        <v>2</v>
      </c>
      <c r="K61" s="42">
        <v>6.4375</v>
      </c>
      <c r="L61" s="44">
        <f t="shared" si="3"/>
        <v>6.3862474085554455E-2</v>
      </c>
      <c r="M61" s="42">
        <f t="shared" si="4"/>
        <v>0</v>
      </c>
    </row>
    <row r="62" spans="1:13" x14ac:dyDescent="0.2">
      <c r="H62" s="10">
        <v>1987</v>
      </c>
      <c r="I62" s="10">
        <v>3</v>
      </c>
      <c r="J62" s="10">
        <v>3</v>
      </c>
      <c r="K62" s="42">
        <v>6.4375</v>
      </c>
      <c r="L62" s="44">
        <f t="shared" si="3"/>
        <v>6.3862474085554455E-2</v>
      </c>
      <c r="M62" s="42">
        <f t="shared" si="4"/>
        <v>0</v>
      </c>
    </row>
    <row r="63" spans="1:13" x14ac:dyDescent="0.2">
      <c r="H63" s="10">
        <v>1987</v>
      </c>
      <c r="I63" s="10">
        <v>3</v>
      </c>
      <c r="J63" s="10">
        <v>4</v>
      </c>
      <c r="K63" s="42">
        <v>6.4375</v>
      </c>
      <c r="L63" s="44">
        <f t="shared" si="3"/>
        <v>6.3862474085554455E-2</v>
      </c>
      <c r="M63" s="42">
        <f t="shared" si="4"/>
        <v>0</v>
      </c>
    </row>
    <row r="64" spans="1:13" x14ac:dyDescent="0.2">
      <c r="H64" s="10">
        <v>1987</v>
      </c>
      <c r="I64" s="10">
        <v>3</v>
      </c>
      <c r="J64" s="10">
        <v>5</v>
      </c>
      <c r="K64" s="42">
        <v>6.375</v>
      </c>
      <c r="L64" s="44">
        <f t="shared" si="3"/>
        <v>6.3247326064349463E-2</v>
      </c>
      <c r="M64" s="42">
        <f t="shared" si="4"/>
        <v>-6.1514802120499201E-4</v>
      </c>
    </row>
    <row r="65" spans="8:13" x14ac:dyDescent="0.2">
      <c r="H65" s="10">
        <v>1987</v>
      </c>
      <c r="I65" s="10">
        <v>3</v>
      </c>
      <c r="J65" s="10">
        <v>6</v>
      </c>
      <c r="K65" s="42">
        <v>6.375</v>
      </c>
      <c r="L65" s="44">
        <f t="shared" si="3"/>
        <v>6.3247326064349463E-2</v>
      </c>
      <c r="M65" s="42">
        <f t="shared" si="4"/>
        <v>0</v>
      </c>
    </row>
    <row r="66" spans="8:13" x14ac:dyDescent="0.2">
      <c r="H66" s="10">
        <v>1987</v>
      </c>
      <c r="I66" s="10">
        <v>3</v>
      </c>
      <c r="J66" s="10">
        <v>9</v>
      </c>
      <c r="K66" s="42">
        <v>6.5</v>
      </c>
      <c r="L66" s="44">
        <f t="shared" si="3"/>
        <v>6.4477527519533562E-2</v>
      </c>
      <c r="M66" s="42">
        <f t="shared" si="4"/>
        <v>1.230201455184099E-3</v>
      </c>
    </row>
    <row r="67" spans="8:13" x14ac:dyDescent="0.2">
      <c r="H67" s="10">
        <v>1987</v>
      </c>
      <c r="I67" s="10">
        <v>3</v>
      </c>
      <c r="J67" s="10">
        <v>10</v>
      </c>
      <c r="K67" s="42">
        <v>6.5</v>
      </c>
      <c r="L67" s="44">
        <f t="shared" si="3"/>
        <v>6.4477527519533562E-2</v>
      </c>
      <c r="M67" s="42">
        <f t="shared" si="4"/>
        <v>0</v>
      </c>
    </row>
    <row r="68" spans="8:13" x14ac:dyDescent="0.2">
      <c r="H68" s="10">
        <v>1987</v>
      </c>
      <c r="I68" s="10">
        <v>3</v>
      </c>
      <c r="J68" s="10">
        <v>11</v>
      </c>
      <c r="K68" s="42">
        <v>6.5625</v>
      </c>
      <c r="L68" s="44">
        <f t="shared" si="3"/>
        <v>6.509248639536952E-2</v>
      </c>
      <c r="M68" s="42">
        <f t="shared" si="4"/>
        <v>6.149588758359581E-4</v>
      </c>
    </row>
    <row r="69" spans="8:13" x14ac:dyDescent="0.2">
      <c r="H69" s="10">
        <v>1987</v>
      </c>
      <c r="I69" s="10">
        <v>3</v>
      </c>
      <c r="J69" s="10">
        <v>12</v>
      </c>
      <c r="K69" s="42">
        <v>6.5</v>
      </c>
      <c r="L69" s="44">
        <f t="shared" si="3"/>
        <v>6.4477527519533562E-2</v>
      </c>
      <c r="M69" s="42">
        <f t="shared" si="4"/>
        <v>-6.149588758359581E-4</v>
      </c>
    </row>
    <row r="70" spans="8:13" x14ac:dyDescent="0.2">
      <c r="H70" s="10">
        <v>1987</v>
      </c>
      <c r="I70" s="10">
        <v>3</v>
      </c>
      <c r="J70" s="10">
        <v>13</v>
      </c>
      <c r="K70" s="42">
        <v>6.5</v>
      </c>
      <c r="L70" s="44">
        <f t="shared" si="3"/>
        <v>6.4477527519533562E-2</v>
      </c>
      <c r="M70" s="42">
        <f t="shared" si="4"/>
        <v>0</v>
      </c>
    </row>
    <row r="71" spans="8:13" x14ac:dyDescent="0.2">
      <c r="H71" s="10">
        <v>1987</v>
      </c>
      <c r="I71" s="10">
        <v>3</v>
      </c>
      <c r="J71" s="10">
        <v>16</v>
      </c>
      <c r="K71" s="42">
        <v>6.5</v>
      </c>
      <c r="L71" s="44">
        <f t="shared" si="3"/>
        <v>6.4477527519533562E-2</v>
      </c>
      <c r="M71" s="42">
        <f t="shared" si="4"/>
        <v>0</v>
      </c>
    </row>
    <row r="72" spans="8:13" x14ac:dyDescent="0.2">
      <c r="H72" s="10">
        <v>1987</v>
      </c>
      <c r="I72" s="10">
        <v>3</v>
      </c>
      <c r="J72" s="10">
        <v>17</v>
      </c>
      <c r="K72" s="42">
        <v>6.5</v>
      </c>
      <c r="L72" s="44">
        <f t="shared" si="3"/>
        <v>6.4477527519533562E-2</v>
      </c>
      <c r="M72" s="42">
        <f t="shared" si="4"/>
        <v>0</v>
      </c>
    </row>
    <row r="73" spans="8:13" x14ac:dyDescent="0.2">
      <c r="H73" s="10">
        <v>1987</v>
      </c>
      <c r="I73" s="10">
        <v>3</v>
      </c>
      <c r="J73" s="10">
        <v>18</v>
      </c>
      <c r="K73" s="42">
        <v>6.5</v>
      </c>
      <c r="L73" s="44">
        <f t="shared" si="3"/>
        <v>6.4477527519533562E-2</v>
      </c>
      <c r="M73" s="42">
        <f t="shared" si="4"/>
        <v>0</v>
      </c>
    </row>
    <row r="74" spans="8:13" x14ac:dyDescent="0.2">
      <c r="H74" s="10">
        <v>1987</v>
      </c>
      <c r="I74" s="10">
        <v>3</v>
      </c>
      <c r="J74" s="10">
        <v>19</v>
      </c>
      <c r="K74" s="42">
        <v>6.5</v>
      </c>
      <c r="L74" s="44">
        <f t="shared" si="3"/>
        <v>6.4477527519533562E-2</v>
      </c>
      <c r="M74" s="42">
        <f t="shared" si="4"/>
        <v>0</v>
      </c>
    </row>
    <row r="75" spans="8:13" x14ac:dyDescent="0.2">
      <c r="H75" s="10">
        <v>1987</v>
      </c>
      <c r="I75" s="10">
        <v>3</v>
      </c>
      <c r="J75" s="10">
        <v>20</v>
      </c>
      <c r="K75" s="42">
        <v>6.4375</v>
      </c>
      <c r="L75" s="44">
        <f t="shared" si="3"/>
        <v>6.3862474085554455E-2</v>
      </c>
      <c r="M75" s="42">
        <f t="shared" si="4"/>
        <v>-6.1505343397910694E-4</v>
      </c>
    </row>
    <row r="76" spans="8:13" x14ac:dyDescent="0.2">
      <c r="H76" s="10">
        <v>1987</v>
      </c>
      <c r="I76" s="10">
        <v>3</v>
      </c>
      <c r="J76" s="10">
        <v>23</v>
      </c>
      <c r="K76" s="42">
        <v>6.4375</v>
      </c>
      <c r="L76" s="44">
        <f t="shared" si="3"/>
        <v>6.3862474085554455E-2</v>
      </c>
      <c r="M76" s="42">
        <f t="shared" si="4"/>
        <v>0</v>
      </c>
    </row>
    <row r="77" spans="8:13" x14ac:dyDescent="0.2">
      <c r="H77" s="10">
        <v>1987</v>
      </c>
      <c r="I77" s="10">
        <v>3</v>
      </c>
      <c r="J77" s="10">
        <v>24</v>
      </c>
      <c r="K77" s="42">
        <v>6.5625</v>
      </c>
      <c r="L77" s="44">
        <f t="shared" si="3"/>
        <v>6.509248639536952E-2</v>
      </c>
      <c r="M77" s="42">
        <f t="shared" si="4"/>
        <v>1.230012309815065E-3</v>
      </c>
    </row>
    <row r="78" spans="8:13" x14ac:dyDescent="0.2">
      <c r="H78" s="10">
        <v>1987</v>
      </c>
      <c r="I78" s="10">
        <v>3</v>
      </c>
      <c r="J78" s="10">
        <v>25</v>
      </c>
      <c r="K78" s="42">
        <v>6.5</v>
      </c>
      <c r="L78" s="44">
        <f t="shared" si="3"/>
        <v>6.4477527519533562E-2</v>
      </c>
      <c r="M78" s="42">
        <f t="shared" si="4"/>
        <v>-6.149588758359581E-4</v>
      </c>
    </row>
    <row r="79" spans="8:13" x14ac:dyDescent="0.2">
      <c r="H79" s="10">
        <v>1987</v>
      </c>
      <c r="I79" s="10">
        <v>3</v>
      </c>
      <c r="J79" s="10">
        <v>26</v>
      </c>
      <c r="K79" s="42">
        <v>6.5</v>
      </c>
      <c r="L79" s="44">
        <f t="shared" si="3"/>
        <v>6.4477527519533562E-2</v>
      </c>
      <c r="M79" s="42">
        <f t="shared" si="4"/>
        <v>0</v>
      </c>
    </row>
    <row r="80" spans="8:13" x14ac:dyDescent="0.2">
      <c r="H80" s="10">
        <v>1987</v>
      </c>
      <c r="I80" s="10">
        <v>3</v>
      </c>
      <c r="J80" s="10">
        <v>27</v>
      </c>
      <c r="K80" s="42">
        <v>6.5</v>
      </c>
      <c r="L80" s="44">
        <f t="shared" si="3"/>
        <v>6.4477527519533562E-2</v>
      </c>
      <c r="M80" s="42">
        <f t="shared" si="4"/>
        <v>0</v>
      </c>
    </row>
    <row r="81" spans="8:13" x14ac:dyDescent="0.2">
      <c r="H81" s="10">
        <v>1987</v>
      </c>
      <c r="I81" s="10">
        <v>3</v>
      </c>
      <c r="J81" s="10">
        <v>30</v>
      </c>
      <c r="K81" s="42">
        <v>6.625</v>
      </c>
      <c r="L81" s="44">
        <f t="shared" si="3"/>
        <v>6.5707350742134296E-2</v>
      </c>
      <c r="M81" s="42">
        <f t="shared" si="4"/>
        <v>1.2298232226007344E-3</v>
      </c>
    </row>
    <row r="82" spans="8:13" x14ac:dyDescent="0.2">
      <c r="H82" s="10">
        <v>1987</v>
      </c>
      <c r="I82" s="10">
        <v>3</v>
      </c>
      <c r="J82" s="10">
        <v>31</v>
      </c>
      <c r="K82" s="42">
        <v>6.6875</v>
      </c>
      <c r="L82" s="44">
        <f t="shared" si="3"/>
        <v>6.6322120588882955E-2</v>
      </c>
      <c r="M82" s="42">
        <f t="shared" si="4"/>
        <v>6.1476984674865842E-4</v>
      </c>
    </row>
    <row r="83" spans="8:13" x14ac:dyDescent="0.2">
      <c r="H83" s="10">
        <v>1987</v>
      </c>
      <c r="I83" s="10">
        <v>4</v>
      </c>
      <c r="J83" s="10">
        <v>1</v>
      </c>
      <c r="K83" s="42">
        <v>6.6875</v>
      </c>
      <c r="L83" s="44">
        <f t="shared" si="3"/>
        <v>6.6322120588882955E-2</v>
      </c>
      <c r="M83" s="42">
        <f t="shared" si="4"/>
        <v>0</v>
      </c>
    </row>
    <row r="84" spans="8:13" x14ac:dyDescent="0.2">
      <c r="H84" s="10">
        <v>1987</v>
      </c>
      <c r="I84" s="10">
        <v>4</v>
      </c>
      <c r="J84" s="10">
        <v>2</v>
      </c>
      <c r="K84" s="42">
        <v>6.625</v>
      </c>
      <c r="L84" s="44">
        <f t="shared" si="3"/>
        <v>6.5707350742134296E-2</v>
      </c>
      <c r="M84" s="42">
        <f t="shared" si="4"/>
        <v>-6.1476984674865842E-4</v>
      </c>
    </row>
    <row r="85" spans="8:13" x14ac:dyDescent="0.2">
      <c r="H85" s="10">
        <v>1987</v>
      </c>
      <c r="I85" s="10">
        <v>4</v>
      </c>
      <c r="J85" s="10">
        <v>3</v>
      </c>
      <c r="K85" s="42">
        <v>6.625</v>
      </c>
      <c r="L85" s="44">
        <f t="shared" ref="L85:L148" si="5">LN(1+K85/100/4)*4</f>
        <v>6.5707350742134296E-2</v>
      </c>
      <c r="M85" s="42">
        <f t="shared" ref="M85:M148" si="6">L85-L84</f>
        <v>0</v>
      </c>
    </row>
    <row r="86" spans="8:13" x14ac:dyDescent="0.2">
      <c r="H86" s="10">
        <v>1987</v>
      </c>
      <c r="I86" s="10">
        <v>4</v>
      </c>
      <c r="J86" s="10">
        <v>6</v>
      </c>
      <c r="K86" s="42">
        <v>6.5625</v>
      </c>
      <c r="L86" s="44">
        <f t="shared" si="5"/>
        <v>6.509248639536952E-2</v>
      </c>
      <c r="M86" s="42">
        <f t="shared" si="6"/>
        <v>-6.148643467647763E-4</v>
      </c>
    </row>
    <row r="87" spans="8:13" x14ac:dyDescent="0.2">
      <c r="H87" s="10">
        <v>1987</v>
      </c>
      <c r="I87" s="10">
        <v>4</v>
      </c>
      <c r="J87" s="10">
        <v>7</v>
      </c>
      <c r="K87" s="42">
        <v>6.5625</v>
      </c>
      <c r="L87" s="44">
        <f t="shared" si="5"/>
        <v>6.509248639536952E-2</v>
      </c>
      <c r="M87" s="42">
        <f t="shared" si="6"/>
        <v>0</v>
      </c>
    </row>
    <row r="88" spans="8:13" x14ac:dyDescent="0.2">
      <c r="H88" s="10">
        <v>1987</v>
      </c>
      <c r="I88" s="10">
        <v>4</v>
      </c>
      <c r="J88" s="10">
        <v>8</v>
      </c>
      <c r="K88" s="42">
        <v>6.5625</v>
      </c>
      <c r="L88" s="44">
        <f t="shared" si="5"/>
        <v>6.509248639536952E-2</v>
      </c>
      <c r="M88" s="42">
        <f t="shared" si="6"/>
        <v>0</v>
      </c>
    </row>
    <row r="89" spans="8:13" x14ac:dyDescent="0.2">
      <c r="H89" s="10">
        <v>1987</v>
      </c>
      <c r="I89" s="10">
        <v>4</v>
      </c>
      <c r="J89" s="10">
        <v>9</v>
      </c>
      <c r="K89" s="42">
        <v>6.5625</v>
      </c>
      <c r="L89" s="44">
        <f t="shared" si="5"/>
        <v>6.509248639536952E-2</v>
      </c>
      <c r="M89" s="42">
        <f t="shared" si="6"/>
        <v>0</v>
      </c>
    </row>
    <row r="90" spans="8:13" x14ac:dyDescent="0.2">
      <c r="H90" s="10">
        <v>1987</v>
      </c>
      <c r="I90" s="10">
        <v>4</v>
      </c>
      <c r="J90" s="10">
        <v>10</v>
      </c>
      <c r="K90" s="42">
        <v>6.6875</v>
      </c>
      <c r="L90" s="44">
        <f t="shared" si="5"/>
        <v>6.6322120588882955E-2</v>
      </c>
      <c r="M90" s="42">
        <f t="shared" si="6"/>
        <v>1.2296341935134347E-3</v>
      </c>
    </row>
    <row r="91" spans="8:13" x14ac:dyDescent="0.2">
      <c r="H91" s="10">
        <v>1987</v>
      </c>
      <c r="I91" s="10">
        <v>4</v>
      </c>
      <c r="J91" s="10">
        <v>13</v>
      </c>
      <c r="K91" s="42">
        <v>6.875</v>
      </c>
      <c r="L91" s="44">
        <f t="shared" si="5"/>
        <v>6.8165863419406461E-2</v>
      </c>
      <c r="M91" s="42">
        <f t="shared" si="6"/>
        <v>1.8437428305235065E-3</v>
      </c>
    </row>
    <row r="92" spans="8:13" x14ac:dyDescent="0.2">
      <c r="H92" s="10">
        <v>1987</v>
      </c>
      <c r="I92" s="10">
        <v>4</v>
      </c>
      <c r="J92" s="10">
        <v>14</v>
      </c>
      <c r="K92" s="42">
        <v>7.1875</v>
      </c>
      <c r="L92" s="44">
        <f t="shared" si="5"/>
        <v>7.1236880844729414E-2</v>
      </c>
      <c r="M92" s="42">
        <f t="shared" si="6"/>
        <v>3.0710174253229527E-3</v>
      </c>
    </row>
    <row r="93" spans="8:13" x14ac:dyDescent="0.2">
      <c r="H93" s="10">
        <v>1987</v>
      </c>
      <c r="I93" s="10">
        <v>4</v>
      </c>
      <c r="J93" s="10">
        <v>15</v>
      </c>
      <c r="K93" s="42">
        <v>7.0468799999999998</v>
      </c>
      <c r="L93" s="44">
        <f t="shared" si="5"/>
        <v>6.9855263906392462E-2</v>
      </c>
      <c r="M93" s="42">
        <f t="shared" si="6"/>
        <v>-1.381616938336952E-3</v>
      </c>
    </row>
    <row r="94" spans="8:13" x14ac:dyDescent="0.2">
      <c r="H94" s="10">
        <v>1987</v>
      </c>
      <c r="I94" s="10">
        <v>4</v>
      </c>
      <c r="J94" s="10">
        <v>16</v>
      </c>
      <c r="K94" s="42">
        <v>6.875</v>
      </c>
      <c r="L94" s="44">
        <f t="shared" si="5"/>
        <v>6.8165863419406461E-2</v>
      </c>
      <c r="M94" s="42">
        <f t="shared" si="6"/>
        <v>-1.6894004869860008E-3</v>
      </c>
    </row>
    <row r="95" spans="8:13" x14ac:dyDescent="0.2">
      <c r="H95" s="10">
        <v>1987</v>
      </c>
      <c r="I95" s="10">
        <v>4</v>
      </c>
      <c r="J95" s="10">
        <v>21</v>
      </c>
      <c r="K95" s="42">
        <v>7</v>
      </c>
      <c r="L95" s="44">
        <f t="shared" si="5"/>
        <v>6.9394553338452292E-2</v>
      </c>
      <c r="M95" s="42">
        <f t="shared" si="6"/>
        <v>1.2286899190458306E-3</v>
      </c>
    </row>
    <row r="96" spans="8:13" x14ac:dyDescent="0.2">
      <c r="H96" s="10">
        <v>1987</v>
      </c>
      <c r="I96" s="10">
        <v>4</v>
      </c>
      <c r="J96" s="10">
        <v>22</v>
      </c>
      <c r="K96" s="42">
        <v>6.9375</v>
      </c>
      <c r="L96" s="44">
        <f t="shared" si="5"/>
        <v>6.8780255556395345E-2</v>
      </c>
      <c r="M96" s="42">
        <f t="shared" si="6"/>
        <v>-6.1429778205694674E-4</v>
      </c>
    </row>
    <row r="97" spans="8:13" x14ac:dyDescent="0.2">
      <c r="H97" s="10">
        <v>1987</v>
      </c>
      <c r="I97" s="10">
        <v>4</v>
      </c>
      <c r="J97" s="10">
        <v>23</v>
      </c>
      <c r="K97" s="42">
        <v>7</v>
      </c>
      <c r="L97" s="44">
        <f t="shared" si="5"/>
        <v>6.9394553338452292E-2</v>
      </c>
      <c r="M97" s="42">
        <f t="shared" si="6"/>
        <v>6.1429778205694674E-4</v>
      </c>
    </row>
    <row r="98" spans="8:13" x14ac:dyDescent="0.2">
      <c r="H98" s="10">
        <v>1987</v>
      </c>
      <c r="I98" s="10">
        <v>4</v>
      </c>
      <c r="J98" s="10">
        <v>24</v>
      </c>
      <c r="K98" s="42">
        <v>7.0625</v>
      </c>
      <c r="L98" s="44">
        <f t="shared" si="5"/>
        <v>7.0008756794552957E-2</v>
      </c>
      <c r="M98" s="42">
        <f t="shared" si="6"/>
        <v>6.1420345610066485E-4</v>
      </c>
    </row>
    <row r="99" spans="8:13" x14ac:dyDescent="0.2">
      <c r="H99" s="10">
        <v>1987</v>
      </c>
      <c r="I99" s="10">
        <v>4</v>
      </c>
      <c r="J99" s="10">
        <v>27</v>
      </c>
      <c r="K99" s="42">
        <v>7.21875</v>
      </c>
      <c r="L99" s="44">
        <f t="shared" si="5"/>
        <v>7.1543852948789857E-2</v>
      </c>
      <c r="M99" s="42">
        <f t="shared" si="6"/>
        <v>1.5350961542369007E-3</v>
      </c>
    </row>
    <row r="100" spans="8:13" x14ac:dyDescent="0.2">
      <c r="H100" s="10">
        <v>1987</v>
      </c>
      <c r="I100" s="10">
        <v>4</v>
      </c>
      <c r="J100" s="10">
        <v>28</v>
      </c>
      <c r="K100" s="42">
        <v>7.125</v>
      </c>
      <c r="L100" s="44">
        <f t="shared" si="5"/>
        <v>7.0622865953662337E-2</v>
      </c>
      <c r="M100" s="42">
        <f t="shared" si="6"/>
        <v>-9.2098699512752069E-4</v>
      </c>
    </row>
    <row r="101" spans="8:13" x14ac:dyDescent="0.2">
      <c r="H101" s="10">
        <v>1987</v>
      </c>
      <c r="I101" s="10">
        <v>4</v>
      </c>
      <c r="J101" s="10">
        <v>29</v>
      </c>
      <c r="K101" s="42">
        <v>7.0625</v>
      </c>
      <c r="L101" s="44">
        <f t="shared" si="5"/>
        <v>7.0008756794552957E-2</v>
      </c>
      <c r="M101" s="42">
        <f t="shared" si="6"/>
        <v>-6.1410915910938002E-4</v>
      </c>
    </row>
    <row r="102" spans="8:13" x14ac:dyDescent="0.2">
      <c r="H102" s="10">
        <v>1987</v>
      </c>
      <c r="I102" s="10">
        <v>4</v>
      </c>
      <c r="J102" s="10">
        <v>30</v>
      </c>
      <c r="K102" s="42">
        <v>7.125</v>
      </c>
      <c r="L102" s="44">
        <f t="shared" si="5"/>
        <v>7.0622865953662337E-2</v>
      </c>
      <c r="M102" s="42">
        <f t="shared" si="6"/>
        <v>6.1410915910938002E-4</v>
      </c>
    </row>
    <row r="103" spans="8:13" x14ac:dyDescent="0.2">
      <c r="H103" s="10">
        <v>1987</v>
      </c>
      <c r="I103" s="10">
        <v>5</v>
      </c>
      <c r="J103" s="10">
        <v>1</v>
      </c>
      <c r="K103" s="42">
        <v>7.1875</v>
      </c>
      <c r="L103" s="44">
        <f t="shared" si="5"/>
        <v>7.1236880844729414E-2</v>
      </c>
      <c r="M103" s="42">
        <f t="shared" si="6"/>
        <v>6.140148910670773E-4</v>
      </c>
    </row>
    <row r="104" spans="8:13" x14ac:dyDescent="0.2">
      <c r="H104" s="10">
        <v>1987</v>
      </c>
      <c r="I104" s="10">
        <v>5</v>
      </c>
      <c r="J104" s="10">
        <v>4</v>
      </c>
      <c r="K104" s="42">
        <v>7.1875</v>
      </c>
      <c r="L104" s="44">
        <f t="shared" si="5"/>
        <v>7.1236880844729414E-2</v>
      </c>
      <c r="M104" s="42">
        <f t="shared" si="6"/>
        <v>0</v>
      </c>
    </row>
    <row r="105" spans="8:13" x14ac:dyDescent="0.2">
      <c r="H105" s="10">
        <v>1987</v>
      </c>
      <c r="I105" s="10">
        <v>5</v>
      </c>
      <c r="J105" s="10">
        <v>5</v>
      </c>
      <c r="K105" s="42">
        <v>7.3125</v>
      </c>
      <c r="L105" s="44">
        <f t="shared" si="5"/>
        <v>7.2464627938468709E-2</v>
      </c>
      <c r="M105" s="42">
        <f t="shared" si="6"/>
        <v>1.2277470937392954E-3</v>
      </c>
    </row>
    <row r="106" spans="8:13" x14ac:dyDescent="0.2">
      <c r="H106" s="10">
        <v>1987</v>
      </c>
      <c r="I106" s="10">
        <v>5</v>
      </c>
      <c r="J106" s="10">
        <v>6</v>
      </c>
      <c r="K106" s="42">
        <v>7.3125</v>
      </c>
      <c r="L106" s="44">
        <f t="shared" si="5"/>
        <v>7.2464627938468709E-2</v>
      </c>
      <c r="M106" s="42">
        <f t="shared" si="6"/>
        <v>0</v>
      </c>
    </row>
    <row r="107" spans="8:13" x14ac:dyDescent="0.2">
      <c r="H107" s="10">
        <v>1987</v>
      </c>
      <c r="I107" s="10">
        <v>5</v>
      </c>
      <c r="J107" s="10">
        <v>7</v>
      </c>
      <c r="K107" s="42">
        <v>7.25</v>
      </c>
      <c r="L107" s="44">
        <f t="shared" si="5"/>
        <v>7.1850801496689889E-2</v>
      </c>
      <c r="M107" s="42">
        <f t="shared" si="6"/>
        <v>-6.1382644177881973E-4</v>
      </c>
    </row>
    <row r="108" spans="8:13" x14ac:dyDescent="0.2">
      <c r="H108" s="10">
        <v>1987</v>
      </c>
      <c r="I108" s="10">
        <v>5</v>
      </c>
      <c r="J108" s="10">
        <v>8</v>
      </c>
      <c r="K108" s="42">
        <v>7.25</v>
      </c>
      <c r="L108" s="44">
        <f t="shared" si="5"/>
        <v>7.1850801496689889E-2</v>
      </c>
      <c r="M108" s="42">
        <f t="shared" si="6"/>
        <v>0</v>
      </c>
    </row>
    <row r="109" spans="8:13" x14ac:dyDescent="0.2">
      <c r="H109" s="10">
        <v>1987</v>
      </c>
      <c r="I109" s="10">
        <v>5</v>
      </c>
      <c r="J109" s="10">
        <v>11</v>
      </c>
      <c r="K109" s="42">
        <v>7.1875</v>
      </c>
      <c r="L109" s="44">
        <f t="shared" si="5"/>
        <v>7.1236880844729414E-2</v>
      </c>
      <c r="M109" s="42">
        <f t="shared" si="6"/>
        <v>-6.1392065196047563E-4</v>
      </c>
    </row>
    <row r="110" spans="8:13" x14ac:dyDescent="0.2">
      <c r="H110" s="10">
        <v>1987</v>
      </c>
      <c r="I110" s="10">
        <v>5</v>
      </c>
      <c r="J110" s="10">
        <v>12</v>
      </c>
      <c r="K110" s="42">
        <v>7.25</v>
      </c>
      <c r="L110" s="44">
        <f t="shared" si="5"/>
        <v>7.1850801496689889E-2</v>
      </c>
      <c r="M110" s="42">
        <f t="shared" si="6"/>
        <v>6.1392065196047563E-4</v>
      </c>
    </row>
    <row r="111" spans="8:13" x14ac:dyDescent="0.2">
      <c r="H111" s="10">
        <v>1987</v>
      </c>
      <c r="I111" s="10">
        <v>5</v>
      </c>
      <c r="J111" s="10">
        <v>13</v>
      </c>
      <c r="K111" s="42">
        <v>7.1875</v>
      </c>
      <c r="L111" s="44">
        <f t="shared" si="5"/>
        <v>7.1236880844729414E-2</v>
      </c>
      <c r="M111" s="42">
        <f t="shared" si="6"/>
        <v>-6.1392065196047563E-4</v>
      </c>
    </row>
    <row r="112" spans="8:13" x14ac:dyDescent="0.2">
      <c r="H112" s="10">
        <v>1987</v>
      </c>
      <c r="I112" s="10">
        <v>5</v>
      </c>
      <c r="J112" s="10">
        <v>14</v>
      </c>
      <c r="K112" s="42">
        <v>7.25</v>
      </c>
      <c r="L112" s="44">
        <f t="shared" si="5"/>
        <v>7.1850801496689889E-2</v>
      </c>
      <c r="M112" s="42">
        <f t="shared" si="6"/>
        <v>6.1392065196047563E-4</v>
      </c>
    </row>
    <row r="113" spans="8:13" x14ac:dyDescent="0.2">
      <c r="H113" s="10">
        <v>1987</v>
      </c>
      <c r="I113" s="10">
        <v>5</v>
      </c>
      <c r="J113" s="10">
        <v>15</v>
      </c>
      <c r="K113" s="42">
        <v>7.25</v>
      </c>
      <c r="L113" s="44">
        <f t="shared" si="5"/>
        <v>7.1850801496689889E-2</v>
      </c>
      <c r="M113" s="42">
        <f t="shared" si="6"/>
        <v>0</v>
      </c>
    </row>
    <row r="114" spans="8:13" x14ac:dyDescent="0.2">
      <c r="H114" s="10">
        <v>1987</v>
      </c>
      <c r="I114" s="10">
        <v>5</v>
      </c>
      <c r="J114" s="10">
        <v>18</v>
      </c>
      <c r="K114" s="42">
        <v>7.5625</v>
      </c>
      <c r="L114" s="44">
        <f t="shared" si="5"/>
        <v>7.4918992181755836E-2</v>
      </c>
      <c r="M114" s="42">
        <f t="shared" si="6"/>
        <v>3.0681906850659468E-3</v>
      </c>
    </row>
    <row r="115" spans="8:13" x14ac:dyDescent="0.2">
      <c r="H115" s="10">
        <v>1987</v>
      </c>
      <c r="I115" s="10">
        <v>5</v>
      </c>
      <c r="J115" s="10">
        <v>19</v>
      </c>
      <c r="K115" s="42">
        <v>7.5625</v>
      </c>
      <c r="L115" s="44">
        <f t="shared" si="5"/>
        <v>7.4918992181755836E-2</v>
      </c>
      <c r="M115" s="42">
        <f t="shared" si="6"/>
        <v>0</v>
      </c>
    </row>
    <row r="116" spans="8:13" x14ac:dyDescent="0.2">
      <c r="H116" s="10">
        <v>1987</v>
      </c>
      <c r="I116" s="10">
        <v>5</v>
      </c>
      <c r="J116" s="10">
        <v>20</v>
      </c>
      <c r="K116" s="42">
        <v>7.6875</v>
      </c>
      <c r="L116" s="44">
        <f t="shared" si="5"/>
        <v>7.6145609793331334E-2</v>
      </c>
      <c r="M116" s="42">
        <f t="shared" si="6"/>
        <v>1.2266176115754979E-3</v>
      </c>
    </row>
    <row r="117" spans="8:13" x14ac:dyDescent="0.2">
      <c r="H117" s="10">
        <v>1987</v>
      </c>
      <c r="I117" s="10">
        <v>5</v>
      </c>
      <c r="J117" s="10">
        <v>21</v>
      </c>
      <c r="K117" s="42">
        <v>7.625</v>
      </c>
      <c r="L117" s="44">
        <f t="shared" si="5"/>
        <v>7.5532348006004807E-2</v>
      </c>
      <c r="M117" s="42">
        <f t="shared" si="6"/>
        <v>-6.1326178732652725E-4</v>
      </c>
    </row>
    <row r="118" spans="8:13" x14ac:dyDescent="0.2">
      <c r="H118" s="10">
        <v>1987</v>
      </c>
      <c r="I118" s="10">
        <v>5</v>
      </c>
      <c r="J118" s="10">
        <v>22</v>
      </c>
      <c r="K118" s="42">
        <v>7.625</v>
      </c>
      <c r="L118" s="44">
        <f t="shared" si="5"/>
        <v>7.5532348006004807E-2</v>
      </c>
      <c r="M118" s="42">
        <f t="shared" si="6"/>
        <v>0</v>
      </c>
    </row>
    <row r="119" spans="8:13" x14ac:dyDescent="0.2">
      <c r="H119" s="10">
        <v>1987</v>
      </c>
      <c r="I119" s="10">
        <v>5</v>
      </c>
      <c r="J119" s="10">
        <v>26</v>
      </c>
      <c r="K119" s="42">
        <v>7.375</v>
      </c>
      <c r="L119" s="44">
        <f t="shared" si="5"/>
        <v>7.3078360198974929E-2</v>
      </c>
      <c r="M119" s="42">
        <f t="shared" si="6"/>
        <v>-2.4539878070298782E-3</v>
      </c>
    </row>
    <row r="120" spans="8:13" x14ac:dyDescent="0.2">
      <c r="H120" s="10">
        <v>1987</v>
      </c>
      <c r="I120" s="10">
        <v>5</v>
      </c>
      <c r="J120" s="10">
        <v>27</v>
      </c>
      <c r="K120" s="42">
        <v>7.3125</v>
      </c>
      <c r="L120" s="44">
        <f t="shared" si="5"/>
        <v>7.2464627938468709E-2</v>
      </c>
      <c r="M120" s="42">
        <f t="shared" si="6"/>
        <v>-6.1373226050621954E-4</v>
      </c>
    </row>
    <row r="121" spans="8:13" x14ac:dyDescent="0.2">
      <c r="H121" s="10">
        <v>1987</v>
      </c>
      <c r="I121" s="10">
        <v>5</v>
      </c>
      <c r="J121" s="10">
        <v>28</v>
      </c>
      <c r="K121" s="42">
        <v>7.375</v>
      </c>
      <c r="L121" s="44">
        <f t="shared" si="5"/>
        <v>7.3078360198974929E-2</v>
      </c>
      <c r="M121" s="42">
        <f t="shared" si="6"/>
        <v>6.1373226050621954E-4</v>
      </c>
    </row>
    <row r="122" spans="8:13" x14ac:dyDescent="0.2">
      <c r="H122" s="10">
        <v>1987</v>
      </c>
      <c r="I122" s="10">
        <v>5</v>
      </c>
      <c r="J122" s="10">
        <v>29</v>
      </c>
      <c r="K122" s="42">
        <v>7.375</v>
      </c>
      <c r="L122" s="44">
        <f t="shared" si="5"/>
        <v>7.3078360198974929E-2</v>
      </c>
      <c r="M122" s="42">
        <f t="shared" si="6"/>
        <v>0</v>
      </c>
    </row>
    <row r="123" spans="8:13" x14ac:dyDescent="0.2">
      <c r="H123" s="10">
        <v>1987</v>
      </c>
      <c r="I123" s="10">
        <v>6</v>
      </c>
      <c r="J123" s="10">
        <v>1</v>
      </c>
      <c r="K123" s="42">
        <v>7.25</v>
      </c>
      <c r="L123" s="44">
        <f t="shared" si="5"/>
        <v>7.1850801496689889E-2</v>
      </c>
      <c r="M123" s="42">
        <f t="shared" si="6"/>
        <v>-1.2275587022850393E-3</v>
      </c>
    </row>
    <row r="124" spans="8:13" x14ac:dyDescent="0.2">
      <c r="H124" s="10">
        <v>1987</v>
      </c>
      <c r="I124" s="10">
        <v>6</v>
      </c>
      <c r="J124" s="10">
        <v>2</v>
      </c>
      <c r="K124" s="42">
        <v>7.3125</v>
      </c>
      <c r="L124" s="44">
        <f t="shared" si="5"/>
        <v>7.2464627938468709E-2</v>
      </c>
      <c r="M124" s="42">
        <f t="shared" si="6"/>
        <v>6.1382644177881973E-4</v>
      </c>
    </row>
    <row r="125" spans="8:13" x14ac:dyDescent="0.2">
      <c r="H125" s="10">
        <v>1987</v>
      </c>
      <c r="I125" s="10">
        <v>6</v>
      </c>
      <c r="J125" s="10">
        <v>3</v>
      </c>
      <c r="K125" s="42">
        <v>7.375</v>
      </c>
      <c r="L125" s="44">
        <f t="shared" si="5"/>
        <v>7.3078360198974929E-2</v>
      </c>
      <c r="M125" s="42">
        <f t="shared" si="6"/>
        <v>6.1373226050621954E-4</v>
      </c>
    </row>
    <row r="126" spans="8:13" x14ac:dyDescent="0.2">
      <c r="H126" s="10">
        <v>1987</v>
      </c>
      <c r="I126" s="10">
        <v>6</v>
      </c>
      <c r="J126" s="10">
        <v>4</v>
      </c>
      <c r="K126" s="42">
        <v>7.3125</v>
      </c>
      <c r="L126" s="44">
        <f t="shared" si="5"/>
        <v>7.2464627938468709E-2</v>
      </c>
      <c r="M126" s="42">
        <f t="shared" si="6"/>
        <v>-6.1373226050621954E-4</v>
      </c>
    </row>
    <row r="127" spans="8:13" x14ac:dyDescent="0.2">
      <c r="H127" s="10">
        <v>1987</v>
      </c>
      <c r="I127" s="10">
        <v>6</v>
      </c>
      <c r="J127" s="10">
        <v>5</v>
      </c>
      <c r="K127" s="42">
        <v>7.3125</v>
      </c>
      <c r="L127" s="44">
        <f t="shared" si="5"/>
        <v>7.2464627938468709E-2</v>
      </c>
      <c r="M127" s="42">
        <f t="shared" si="6"/>
        <v>0</v>
      </c>
    </row>
    <row r="128" spans="8:13" x14ac:dyDescent="0.2">
      <c r="H128" s="10">
        <v>1987</v>
      </c>
      <c r="I128" s="10">
        <v>6</v>
      </c>
      <c r="J128" s="10">
        <v>8</v>
      </c>
      <c r="K128" s="42">
        <v>7.3125</v>
      </c>
      <c r="L128" s="44">
        <f t="shared" si="5"/>
        <v>7.2464627938468709E-2</v>
      </c>
      <c r="M128" s="42">
        <f t="shared" si="6"/>
        <v>0</v>
      </c>
    </row>
    <row r="129" spans="8:13" x14ac:dyDescent="0.2">
      <c r="H129" s="10">
        <v>1987</v>
      </c>
      <c r="I129" s="10">
        <v>6</v>
      </c>
      <c r="J129" s="10">
        <v>9</v>
      </c>
      <c r="K129" s="42">
        <v>7.3125</v>
      </c>
      <c r="L129" s="44">
        <f t="shared" si="5"/>
        <v>7.2464627938468709E-2</v>
      </c>
      <c r="M129" s="42">
        <f t="shared" si="6"/>
        <v>0</v>
      </c>
    </row>
    <row r="130" spans="8:13" x14ac:dyDescent="0.2">
      <c r="H130" s="10">
        <v>1987</v>
      </c>
      <c r="I130" s="10">
        <v>6</v>
      </c>
      <c r="J130" s="10">
        <v>10</v>
      </c>
      <c r="K130" s="42">
        <v>7.3125</v>
      </c>
      <c r="L130" s="44">
        <f t="shared" si="5"/>
        <v>7.2464627938468709E-2</v>
      </c>
      <c r="M130" s="42">
        <f t="shared" si="6"/>
        <v>0</v>
      </c>
    </row>
    <row r="131" spans="8:13" x14ac:dyDescent="0.2">
      <c r="H131" s="10">
        <v>1987</v>
      </c>
      <c r="I131" s="10">
        <v>6</v>
      </c>
      <c r="J131" s="10">
        <v>11</v>
      </c>
      <c r="K131" s="42">
        <v>7.25</v>
      </c>
      <c r="L131" s="44">
        <f t="shared" si="5"/>
        <v>7.1850801496689889E-2</v>
      </c>
      <c r="M131" s="42">
        <f t="shared" si="6"/>
        <v>-6.1382644177881973E-4</v>
      </c>
    </row>
    <row r="132" spans="8:13" x14ac:dyDescent="0.2">
      <c r="H132" s="10">
        <v>1987</v>
      </c>
      <c r="I132" s="10">
        <v>6</v>
      </c>
      <c r="J132" s="10">
        <v>12</v>
      </c>
      <c r="K132" s="42">
        <v>7.25</v>
      </c>
      <c r="L132" s="44">
        <f t="shared" si="5"/>
        <v>7.1850801496689889E-2</v>
      </c>
      <c r="M132" s="42">
        <f t="shared" si="6"/>
        <v>0</v>
      </c>
    </row>
    <row r="133" spans="8:13" x14ac:dyDescent="0.2">
      <c r="H133" s="10">
        <v>1987</v>
      </c>
      <c r="I133" s="10">
        <v>6</v>
      </c>
      <c r="J133" s="10">
        <v>15</v>
      </c>
      <c r="K133" s="42">
        <v>7.125</v>
      </c>
      <c r="L133" s="44">
        <f t="shared" si="5"/>
        <v>7.0622865953662337E-2</v>
      </c>
      <c r="M133" s="42">
        <f t="shared" si="6"/>
        <v>-1.2279355430275529E-3</v>
      </c>
    </row>
    <row r="134" spans="8:13" x14ac:dyDescent="0.2">
      <c r="H134" s="10">
        <v>1987</v>
      </c>
      <c r="I134" s="10">
        <v>6</v>
      </c>
      <c r="J134" s="10">
        <v>16</v>
      </c>
      <c r="K134" s="42">
        <v>7.1875</v>
      </c>
      <c r="L134" s="44">
        <f t="shared" si="5"/>
        <v>7.1236880844729414E-2</v>
      </c>
      <c r="M134" s="42">
        <f t="shared" si="6"/>
        <v>6.140148910670773E-4</v>
      </c>
    </row>
    <row r="135" spans="8:13" x14ac:dyDescent="0.2">
      <c r="H135" s="10">
        <v>1987</v>
      </c>
      <c r="I135" s="10">
        <v>6</v>
      </c>
      <c r="J135" s="10">
        <v>17</v>
      </c>
      <c r="K135" s="42">
        <v>7.1875</v>
      </c>
      <c r="L135" s="44">
        <f t="shared" si="5"/>
        <v>7.1236880844729414E-2</v>
      </c>
      <c r="M135" s="42">
        <f t="shared" si="6"/>
        <v>0</v>
      </c>
    </row>
    <row r="136" spans="8:13" x14ac:dyDescent="0.2">
      <c r="H136" s="10">
        <v>1987</v>
      </c>
      <c r="I136" s="10">
        <v>6</v>
      </c>
      <c r="J136" s="10">
        <v>18</v>
      </c>
      <c r="K136" s="42">
        <v>7.1875</v>
      </c>
      <c r="L136" s="44">
        <f t="shared" si="5"/>
        <v>7.1236880844729414E-2</v>
      </c>
      <c r="M136" s="42">
        <f t="shared" si="6"/>
        <v>0</v>
      </c>
    </row>
    <row r="137" spans="8:13" x14ac:dyDescent="0.2">
      <c r="H137" s="10">
        <v>1987</v>
      </c>
      <c r="I137" s="10">
        <v>6</v>
      </c>
      <c r="J137" s="10">
        <v>19</v>
      </c>
      <c r="K137" s="42">
        <v>7.25</v>
      </c>
      <c r="L137" s="44">
        <f t="shared" si="5"/>
        <v>7.1850801496689889E-2</v>
      </c>
      <c r="M137" s="42">
        <f t="shared" si="6"/>
        <v>6.1392065196047563E-4</v>
      </c>
    </row>
    <row r="138" spans="8:13" x14ac:dyDescent="0.2">
      <c r="H138" s="10">
        <v>1987</v>
      </c>
      <c r="I138" s="10">
        <v>6</v>
      </c>
      <c r="J138" s="10">
        <v>22</v>
      </c>
      <c r="K138" s="42">
        <v>7.1875</v>
      </c>
      <c r="L138" s="44">
        <f t="shared" si="5"/>
        <v>7.1236880844729414E-2</v>
      </c>
      <c r="M138" s="42">
        <f t="shared" si="6"/>
        <v>-6.1392065196047563E-4</v>
      </c>
    </row>
    <row r="139" spans="8:13" x14ac:dyDescent="0.2">
      <c r="H139" s="10">
        <v>1987</v>
      </c>
      <c r="I139" s="10">
        <v>6</v>
      </c>
      <c r="J139" s="10">
        <v>23</v>
      </c>
      <c r="K139" s="42">
        <v>7.125</v>
      </c>
      <c r="L139" s="44">
        <f t="shared" si="5"/>
        <v>7.0622865953662337E-2</v>
      </c>
      <c r="M139" s="42">
        <f t="shared" si="6"/>
        <v>-6.140148910670773E-4</v>
      </c>
    </row>
    <row r="140" spans="8:13" x14ac:dyDescent="0.2">
      <c r="H140" s="10">
        <v>1987</v>
      </c>
      <c r="I140" s="10">
        <v>6</v>
      </c>
      <c r="J140" s="10">
        <v>24</v>
      </c>
      <c r="K140" s="42">
        <v>7.1875</v>
      </c>
      <c r="L140" s="44">
        <f t="shared" si="5"/>
        <v>7.1236880844729414E-2</v>
      </c>
      <c r="M140" s="42">
        <f t="shared" si="6"/>
        <v>6.140148910670773E-4</v>
      </c>
    </row>
    <row r="141" spans="8:13" x14ac:dyDescent="0.2">
      <c r="H141" s="10">
        <v>1987</v>
      </c>
      <c r="I141" s="10">
        <v>6</v>
      </c>
      <c r="J141" s="10">
        <v>25</v>
      </c>
      <c r="K141" s="42">
        <v>7.1875</v>
      </c>
      <c r="L141" s="44">
        <f t="shared" si="5"/>
        <v>7.1236880844729414E-2</v>
      </c>
      <c r="M141" s="42">
        <f t="shared" si="6"/>
        <v>0</v>
      </c>
    </row>
    <row r="142" spans="8:13" x14ac:dyDescent="0.2">
      <c r="H142" s="10">
        <v>1987</v>
      </c>
      <c r="I142" s="10">
        <v>6</v>
      </c>
      <c r="J142" s="10">
        <v>26</v>
      </c>
      <c r="K142" s="42">
        <v>7.1875</v>
      </c>
      <c r="L142" s="44">
        <f t="shared" si="5"/>
        <v>7.1236880844729414E-2</v>
      </c>
      <c r="M142" s="42">
        <f t="shared" si="6"/>
        <v>0</v>
      </c>
    </row>
    <row r="143" spans="8:13" x14ac:dyDescent="0.2">
      <c r="H143" s="10">
        <v>1987</v>
      </c>
      <c r="I143" s="10">
        <v>6</v>
      </c>
      <c r="J143" s="10">
        <v>29</v>
      </c>
      <c r="K143" s="42">
        <v>7.25</v>
      </c>
      <c r="L143" s="44">
        <f t="shared" si="5"/>
        <v>7.1850801496689889E-2</v>
      </c>
      <c r="M143" s="42">
        <f t="shared" si="6"/>
        <v>6.1392065196047563E-4</v>
      </c>
    </row>
    <row r="144" spans="8:13" x14ac:dyDescent="0.2">
      <c r="H144" s="10">
        <v>1987</v>
      </c>
      <c r="I144" s="10">
        <v>6</v>
      </c>
      <c r="J144" s="10">
        <v>30</v>
      </c>
      <c r="K144" s="42">
        <v>7.1875</v>
      </c>
      <c r="L144" s="44">
        <f t="shared" si="5"/>
        <v>7.1236880844729414E-2</v>
      </c>
      <c r="M144" s="42">
        <f t="shared" si="6"/>
        <v>-6.1392065196047563E-4</v>
      </c>
    </row>
    <row r="145" spans="8:13" x14ac:dyDescent="0.2">
      <c r="H145" s="10">
        <v>1987</v>
      </c>
      <c r="I145" s="10">
        <v>7</v>
      </c>
      <c r="J145" s="10">
        <v>1</v>
      </c>
      <c r="K145" s="42">
        <v>7.1875</v>
      </c>
      <c r="L145" s="44">
        <f t="shared" si="5"/>
        <v>7.1236880844729414E-2</v>
      </c>
      <c r="M145" s="42">
        <f t="shared" si="6"/>
        <v>0</v>
      </c>
    </row>
    <row r="146" spans="8:13" x14ac:dyDescent="0.2">
      <c r="H146" s="10">
        <v>1987</v>
      </c>
      <c r="I146" s="10">
        <v>7</v>
      </c>
      <c r="J146" s="10">
        <v>2</v>
      </c>
      <c r="K146" s="42">
        <v>7.0625</v>
      </c>
      <c r="L146" s="44">
        <f t="shared" si="5"/>
        <v>7.0008756794552957E-2</v>
      </c>
      <c r="M146" s="42">
        <f t="shared" si="6"/>
        <v>-1.2281240501764573E-3</v>
      </c>
    </row>
    <row r="147" spans="8:13" x14ac:dyDescent="0.2">
      <c r="H147" s="10">
        <v>1987</v>
      </c>
      <c r="I147" s="10">
        <v>7</v>
      </c>
      <c r="J147" s="10">
        <v>3</v>
      </c>
      <c r="K147" s="42">
        <v>7</v>
      </c>
      <c r="L147" s="44">
        <f t="shared" si="5"/>
        <v>6.9394553338452292E-2</v>
      </c>
      <c r="M147" s="42">
        <f t="shared" si="6"/>
        <v>-6.1420345610066485E-4</v>
      </c>
    </row>
    <row r="148" spans="8:13" x14ac:dyDescent="0.2">
      <c r="H148" s="10">
        <v>1987</v>
      </c>
      <c r="I148" s="10">
        <v>7</v>
      </c>
      <c r="J148" s="10">
        <v>6</v>
      </c>
      <c r="K148" s="42">
        <v>7</v>
      </c>
      <c r="L148" s="44">
        <f t="shared" si="5"/>
        <v>6.9394553338452292E-2</v>
      </c>
      <c r="M148" s="42">
        <f t="shared" si="6"/>
        <v>0</v>
      </c>
    </row>
    <row r="149" spans="8:13" x14ac:dyDescent="0.2">
      <c r="H149" s="10">
        <v>1987</v>
      </c>
      <c r="I149" s="10">
        <v>7</v>
      </c>
      <c r="J149" s="10">
        <v>7</v>
      </c>
      <c r="K149" s="42">
        <v>7.0625</v>
      </c>
      <c r="L149" s="44">
        <f t="shared" ref="L149:L212" si="7">LN(1+K149/100/4)*4</f>
        <v>7.0008756794552957E-2</v>
      </c>
      <c r="M149" s="42">
        <f t="shared" ref="M149:M212" si="8">L149-L148</f>
        <v>6.1420345610066485E-4</v>
      </c>
    </row>
    <row r="150" spans="8:13" x14ac:dyDescent="0.2">
      <c r="H150" s="10">
        <v>1987</v>
      </c>
      <c r="I150" s="10">
        <v>7</v>
      </c>
      <c r="J150" s="10">
        <v>8</v>
      </c>
      <c r="K150" s="42">
        <v>7</v>
      </c>
      <c r="L150" s="44">
        <f t="shared" si="7"/>
        <v>6.9394553338452292E-2</v>
      </c>
      <c r="M150" s="42">
        <f t="shared" si="8"/>
        <v>-6.1420345610066485E-4</v>
      </c>
    </row>
    <row r="151" spans="8:13" x14ac:dyDescent="0.2">
      <c r="H151" s="10">
        <v>1987</v>
      </c>
      <c r="I151" s="10">
        <v>7</v>
      </c>
      <c r="J151" s="10">
        <v>9</v>
      </c>
      <c r="K151" s="42">
        <v>7</v>
      </c>
      <c r="L151" s="44">
        <f t="shared" si="7"/>
        <v>6.9394553338452292E-2</v>
      </c>
      <c r="M151" s="42">
        <f t="shared" si="8"/>
        <v>0</v>
      </c>
    </row>
    <row r="152" spans="8:13" x14ac:dyDescent="0.2">
      <c r="H152" s="10">
        <v>1987</v>
      </c>
      <c r="I152" s="10">
        <v>7</v>
      </c>
      <c r="J152" s="10">
        <v>10</v>
      </c>
      <c r="K152" s="42">
        <v>7</v>
      </c>
      <c r="L152" s="44">
        <f t="shared" si="7"/>
        <v>6.9394553338452292E-2</v>
      </c>
      <c r="M152" s="42">
        <f t="shared" si="8"/>
        <v>0</v>
      </c>
    </row>
    <row r="153" spans="8:13" x14ac:dyDescent="0.2">
      <c r="H153" s="10">
        <v>1987</v>
      </c>
      <c r="I153" s="10">
        <v>7</v>
      </c>
      <c r="J153" s="10">
        <v>13</v>
      </c>
      <c r="K153" s="42">
        <v>6.9375</v>
      </c>
      <c r="L153" s="44">
        <f t="shared" si="7"/>
        <v>6.8780255556395345E-2</v>
      </c>
      <c r="M153" s="42">
        <f t="shared" si="8"/>
        <v>-6.1429778205694674E-4</v>
      </c>
    </row>
    <row r="154" spans="8:13" x14ac:dyDescent="0.2">
      <c r="H154" s="10">
        <v>1987</v>
      </c>
      <c r="I154" s="10">
        <v>7</v>
      </c>
      <c r="J154" s="10">
        <v>14</v>
      </c>
      <c r="K154" s="42">
        <v>6.96875</v>
      </c>
      <c r="L154" s="44">
        <f t="shared" si="7"/>
        <v>6.9087416239978522E-2</v>
      </c>
      <c r="M154" s="42">
        <f t="shared" si="8"/>
        <v>3.0716068358317694E-4</v>
      </c>
    </row>
    <row r="155" spans="8:13" x14ac:dyDescent="0.2">
      <c r="H155" s="10">
        <v>1987</v>
      </c>
      <c r="I155" s="10">
        <v>7</v>
      </c>
      <c r="J155" s="10">
        <v>15</v>
      </c>
      <c r="K155" s="42">
        <v>6.90625</v>
      </c>
      <c r="L155" s="44">
        <f t="shared" si="7"/>
        <v>6.8473071284079395E-2</v>
      </c>
      <c r="M155" s="42">
        <f t="shared" si="8"/>
        <v>-6.1434495589912652E-4</v>
      </c>
    </row>
    <row r="156" spans="8:13" x14ac:dyDescent="0.2">
      <c r="H156" s="10">
        <v>1987</v>
      </c>
      <c r="I156" s="10">
        <v>7</v>
      </c>
      <c r="J156" s="10">
        <v>16</v>
      </c>
      <c r="K156" s="42">
        <v>6.9375</v>
      </c>
      <c r="L156" s="44">
        <f t="shared" si="7"/>
        <v>6.8780255556395345E-2</v>
      </c>
      <c r="M156" s="42">
        <f t="shared" si="8"/>
        <v>3.0718427231594958E-4</v>
      </c>
    </row>
    <row r="157" spans="8:13" x14ac:dyDescent="0.2">
      <c r="H157" s="10">
        <v>1987</v>
      </c>
      <c r="I157" s="10">
        <v>7</v>
      </c>
      <c r="J157" s="10">
        <v>17</v>
      </c>
      <c r="K157" s="42">
        <v>6.9375</v>
      </c>
      <c r="L157" s="44">
        <f t="shared" si="7"/>
        <v>6.8780255556395345E-2</v>
      </c>
      <c r="M157" s="42">
        <f t="shared" si="8"/>
        <v>0</v>
      </c>
    </row>
    <row r="158" spans="8:13" x14ac:dyDescent="0.2">
      <c r="H158" s="10">
        <v>1987</v>
      </c>
      <c r="I158" s="10">
        <v>7</v>
      </c>
      <c r="J158" s="10">
        <v>20</v>
      </c>
      <c r="K158" s="42">
        <v>6.875</v>
      </c>
      <c r="L158" s="44">
        <f t="shared" si="7"/>
        <v>6.8165863419406461E-2</v>
      </c>
      <c r="M158" s="42">
        <f t="shared" si="8"/>
        <v>-6.1439213698888384E-4</v>
      </c>
    </row>
    <row r="159" spans="8:13" x14ac:dyDescent="0.2">
      <c r="H159" s="10">
        <v>1987</v>
      </c>
      <c r="I159" s="10">
        <v>7</v>
      </c>
      <c r="J159" s="10">
        <v>21</v>
      </c>
      <c r="K159" s="42">
        <v>6.875</v>
      </c>
      <c r="L159" s="44">
        <f t="shared" si="7"/>
        <v>6.8165863419406461E-2</v>
      </c>
      <c r="M159" s="42">
        <f t="shared" si="8"/>
        <v>0</v>
      </c>
    </row>
    <row r="160" spans="8:13" x14ac:dyDescent="0.2">
      <c r="H160" s="10">
        <v>1987</v>
      </c>
      <c r="I160" s="10">
        <v>7</v>
      </c>
      <c r="J160" s="10">
        <v>22</v>
      </c>
      <c r="K160" s="42">
        <v>6.9375</v>
      </c>
      <c r="L160" s="44">
        <f t="shared" si="7"/>
        <v>6.8780255556395345E-2</v>
      </c>
      <c r="M160" s="42">
        <f t="shared" si="8"/>
        <v>6.1439213698888384E-4</v>
      </c>
    </row>
    <row r="161" spans="8:13" x14ac:dyDescent="0.2">
      <c r="H161" s="10">
        <v>1987</v>
      </c>
      <c r="I161" s="10">
        <v>7</v>
      </c>
      <c r="J161" s="10">
        <v>23</v>
      </c>
      <c r="K161" s="42">
        <v>7</v>
      </c>
      <c r="L161" s="44">
        <f t="shared" si="7"/>
        <v>6.9394553338452292E-2</v>
      </c>
      <c r="M161" s="42">
        <f t="shared" si="8"/>
        <v>6.1429778205694674E-4</v>
      </c>
    </row>
    <row r="162" spans="8:13" x14ac:dyDescent="0.2">
      <c r="H162" s="10">
        <v>1987</v>
      </c>
      <c r="I162" s="10">
        <v>7</v>
      </c>
      <c r="J162" s="10">
        <v>24</v>
      </c>
      <c r="K162" s="42">
        <v>7</v>
      </c>
      <c r="L162" s="44">
        <f t="shared" si="7"/>
        <v>6.9394553338452292E-2</v>
      </c>
      <c r="M162" s="42">
        <f t="shared" si="8"/>
        <v>0</v>
      </c>
    </row>
    <row r="163" spans="8:13" x14ac:dyDescent="0.2">
      <c r="H163" s="10">
        <v>1987</v>
      </c>
      <c r="I163" s="10">
        <v>7</v>
      </c>
      <c r="J163" s="10">
        <v>27</v>
      </c>
      <c r="K163" s="42">
        <v>7.0625</v>
      </c>
      <c r="L163" s="44">
        <f t="shared" si="7"/>
        <v>7.0008756794552957E-2</v>
      </c>
      <c r="M163" s="42">
        <f t="shared" si="8"/>
        <v>6.1420345610066485E-4</v>
      </c>
    </row>
    <row r="164" spans="8:13" x14ac:dyDescent="0.2">
      <c r="H164" s="10">
        <v>1987</v>
      </c>
      <c r="I164" s="10">
        <v>7</v>
      </c>
      <c r="J164" s="10">
        <v>28</v>
      </c>
      <c r="K164" s="42">
        <v>7.0625</v>
      </c>
      <c r="L164" s="44">
        <f t="shared" si="7"/>
        <v>7.0008756794552957E-2</v>
      </c>
      <c r="M164" s="42">
        <f t="shared" si="8"/>
        <v>0</v>
      </c>
    </row>
    <row r="165" spans="8:13" x14ac:dyDescent="0.2">
      <c r="H165" s="10">
        <v>1987</v>
      </c>
      <c r="I165" s="10">
        <v>7</v>
      </c>
      <c r="J165" s="10">
        <v>29</v>
      </c>
      <c r="K165" s="42">
        <v>7.0156299999999998</v>
      </c>
      <c r="L165" s="44">
        <f t="shared" si="7"/>
        <v>6.9548162182566264E-2</v>
      </c>
      <c r="M165" s="42">
        <f t="shared" si="8"/>
        <v>-4.6059461198669216E-4</v>
      </c>
    </row>
    <row r="166" spans="8:13" x14ac:dyDescent="0.2">
      <c r="H166" s="10">
        <v>1987</v>
      </c>
      <c r="I166" s="10">
        <v>7</v>
      </c>
      <c r="J166" s="10">
        <v>30</v>
      </c>
      <c r="K166" s="42">
        <v>7</v>
      </c>
      <c r="L166" s="44">
        <f t="shared" si="7"/>
        <v>6.9394553338452292E-2</v>
      </c>
      <c r="M166" s="42">
        <f t="shared" si="8"/>
        <v>-1.5360884411397269E-4</v>
      </c>
    </row>
    <row r="167" spans="8:13" x14ac:dyDescent="0.2">
      <c r="H167" s="10">
        <v>1987</v>
      </c>
      <c r="I167" s="10">
        <v>7</v>
      </c>
      <c r="J167" s="10">
        <v>31</v>
      </c>
      <c r="K167" s="42">
        <v>7</v>
      </c>
      <c r="L167" s="44">
        <f t="shared" si="7"/>
        <v>6.9394553338452292E-2</v>
      </c>
      <c r="M167" s="42">
        <f t="shared" si="8"/>
        <v>0</v>
      </c>
    </row>
    <row r="168" spans="8:13" x14ac:dyDescent="0.2">
      <c r="H168" s="10">
        <v>1987</v>
      </c>
      <c r="I168" s="10">
        <v>8</v>
      </c>
      <c r="J168" s="10">
        <v>3</v>
      </c>
      <c r="K168" s="42">
        <v>7.0625</v>
      </c>
      <c r="L168" s="44">
        <f t="shared" si="7"/>
        <v>7.0008756794552957E-2</v>
      </c>
      <c r="M168" s="42">
        <f t="shared" si="8"/>
        <v>6.1420345610066485E-4</v>
      </c>
    </row>
    <row r="169" spans="8:13" x14ac:dyDescent="0.2">
      <c r="H169" s="10">
        <v>1987</v>
      </c>
      <c r="I169" s="10">
        <v>8</v>
      </c>
      <c r="J169" s="10">
        <v>4</v>
      </c>
      <c r="K169" s="42">
        <v>7.1875</v>
      </c>
      <c r="L169" s="44">
        <f t="shared" si="7"/>
        <v>7.1236880844729414E-2</v>
      </c>
      <c r="M169" s="42">
        <f t="shared" si="8"/>
        <v>1.2281240501764573E-3</v>
      </c>
    </row>
    <row r="170" spans="8:13" x14ac:dyDescent="0.2">
      <c r="H170" s="10">
        <v>1987</v>
      </c>
      <c r="I170" s="10">
        <v>8</v>
      </c>
      <c r="J170" s="10">
        <v>5</v>
      </c>
      <c r="K170" s="42">
        <v>7.0625</v>
      </c>
      <c r="L170" s="44">
        <f t="shared" si="7"/>
        <v>7.0008756794552957E-2</v>
      </c>
      <c r="M170" s="42">
        <f t="shared" si="8"/>
        <v>-1.2281240501764573E-3</v>
      </c>
    </row>
    <row r="171" spans="8:13" x14ac:dyDescent="0.2">
      <c r="H171" s="10">
        <v>1987</v>
      </c>
      <c r="I171" s="10">
        <v>8</v>
      </c>
      <c r="J171" s="10">
        <v>6</v>
      </c>
      <c r="K171" s="42">
        <v>7.0625</v>
      </c>
      <c r="L171" s="44">
        <f t="shared" si="7"/>
        <v>7.0008756794552957E-2</v>
      </c>
      <c r="M171" s="42">
        <f t="shared" si="8"/>
        <v>0</v>
      </c>
    </row>
    <row r="172" spans="8:13" x14ac:dyDescent="0.2">
      <c r="H172" s="10">
        <v>1987</v>
      </c>
      <c r="I172" s="10">
        <v>8</v>
      </c>
      <c r="J172" s="10">
        <v>7</v>
      </c>
      <c r="K172" s="42">
        <v>7.0625</v>
      </c>
      <c r="L172" s="44">
        <f t="shared" si="7"/>
        <v>7.0008756794552957E-2</v>
      </c>
      <c r="M172" s="42">
        <f t="shared" si="8"/>
        <v>0</v>
      </c>
    </row>
    <row r="173" spans="8:13" x14ac:dyDescent="0.2">
      <c r="H173" s="10">
        <v>1987</v>
      </c>
      <c r="I173" s="10">
        <v>8</v>
      </c>
      <c r="J173" s="10">
        <v>10</v>
      </c>
      <c r="K173" s="42">
        <v>7.0625</v>
      </c>
      <c r="L173" s="44">
        <f t="shared" si="7"/>
        <v>7.0008756794552957E-2</v>
      </c>
      <c r="M173" s="42">
        <f t="shared" si="8"/>
        <v>0</v>
      </c>
    </row>
    <row r="174" spans="8:13" x14ac:dyDescent="0.2">
      <c r="H174" s="10">
        <v>1987</v>
      </c>
      <c r="I174" s="10">
        <v>8</v>
      </c>
      <c r="J174" s="10">
        <v>11</v>
      </c>
      <c r="K174" s="42">
        <v>7</v>
      </c>
      <c r="L174" s="44">
        <f t="shared" si="7"/>
        <v>6.9394553338452292E-2</v>
      </c>
      <c r="M174" s="42">
        <f t="shared" si="8"/>
        <v>-6.1420345610066485E-4</v>
      </c>
    </row>
    <row r="175" spans="8:13" x14ac:dyDescent="0.2">
      <c r="H175" s="10">
        <v>1987</v>
      </c>
      <c r="I175" s="10">
        <v>8</v>
      </c>
      <c r="J175" s="10">
        <v>12</v>
      </c>
      <c r="K175" s="42">
        <v>7</v>
      </c>
      <c r="L175" s="44">
        <f t="shared" si="7"/>
        <v>6.9394553338452292E-2</v>
      </c>
      <c r="M175" s="42">
        <f t="shared" si="8"/>
        <v>0</v>
      </c>
    </row>
    <row r="176" spans="8:13" x14ac:dyDescent="0.2">
      <c r="H176" s="10">
        <v>1987</v>
      </c>
      <c r="I176" s="10">
        <v>8</v>
      </c>
      <c r="J176" s="10">
        <v>13</v>
      </c>
      <c r="K176" s="42">
        <v>6.9375</v>
      </c>
      <c r="L176" s="44">
        <f t="shared" si="7"/>
        <v>6.8780255556395345E-2</v>
      </c>
      <c r="M176" s="42">
        <f t="shared" si="8"/>
        <v>-6.1429778205694674E-4</v>
      </c>
    </row>
    <row r="177" spans="8:13" x14ac:dyDescent="0.2">
      <c r="H177" s="10">
        <v>1987</v>
      </c>
      <c r="I177" s="10">
        <v>8</v>
      </c>
      <c r="J177" s="10">
        <v>14</v>
      </c>
      <c r="K177" s="42">
        <v>6.9375</v>
      </c>
      <c r="L177" s="44">
        <f t="shared" si="7"/>
        <v>6.8780255556395345E-2</v>
      </c>
      <c r="M177" s="42">
        <f t="shared" si="8"/>
        <v>0</v>
      </c>
    </row>
    <row r="178" spans="8:13" x14ac:dyDescent="0.2">
      <c r="H178" s="10">
        <v>1987</v>
      </c>
      <c r="I178" s="10">
        <v>8</v>
      </c>
      <c r="J178" s="10">
        <v>17</v>
      </c>
      <c r="K178" s="42">
        <v>6.9375</v>
      </c>
      <c r="L178" s="44">
        <f t="shared" si="7"/>
        <v>6.8780255556395345E-2</v>
      </c>
      <c r="M178" s="42">
        <f t="shared" si="8"/>
        <v>0</v>
      </c>
    </row>
    <row r="179" spans="8:13" x14ac:dyDescent="0.2">
      <c r="H179" s="10">
        <v>1987</v>
      </c>
      <c r="I179" s="10">
        <v>8</v>
      </c>
      <c r="J179" s="10">
        <v>18</v>
      </c>
      <c r="K179" s="42">
        <v>7</v>
      </c>
      <c r="L179" s="44">
        <f t="shared" si="7"/>
        <v>6.9394553338452292E-2</v>
      </c>
      <c r="M179" s="42">
        <f t="shared" si="8"/>
        <v>6.1429778205694674E-4</v>
      </c>
    </row>
    <row r="180" spans="8:13" x14ac:dyDescent="0.2">
      <c r="H180" s="10">
        <v>1987</v>
      </c>
      <c r="I180" s="10">
        <v>8</v>
      </c>
      <c r="J180" s="10">
        <v>19</v>
      </c>
      <c r="K180" s="42">
        <v>7.0625</v>
      </c>
      <c r="L180" s="44">
        <f t="shared" si="7"/>
        <v>7.0008756794552957E-2</v>
      </c>
      <c r="M180" s="42">
        <f t="shared" si="8"/>
        <v>6.1420345610066485E-4</v>
      </c>
    </row>
    <row r="181" spans="8:13" x14ac:dyDescent="0.2">
      <c r="H181" s="10">
        <v>1987</v>
      </c>
      <c r="I181" s="10">
        <v>8</v>
      </c>
      <c r="J181" s="10">
        <v>20</v>
      </c>
      <c r="K181" s="42">
        <v>7.0625</v>
      </c>
      <c r="L181" s="44">
        <f t="shared" si="7"/>
        <v>7.0008756794552957E-2</v>
      </c>
      <c r="M181" s="42">
        <f t="shared" si="8"/>
        <v>0</v>
      </c>
    </row>
    <row r="182" spans="8:13" x14ac:dyDescent="0.2">
      <c r="H182" s="10">
        <v>1987</v>
      </c>
      <c r="I182" s="10">
        <v>8</v>
      </c>
      <c r="J182" s="10">
        <v>21</v>
      </c>
      <c r="K182" s="42">
        <v>7.0625</v>
      </c>
      <c r="L182" s="44">
        <f t="shared" si="7"/>
        <v>7.0008756794552957E-2</v>
      </c>
      <c r="M182" s="42">
        <f t="shared" si="8"/>
        <v>0</v>
      </c>
    </row>
    <row r="183" spans="8:13" x14ac:dyDescent="0.2">
      <c r="H183" s="10">
        <v>1987</v>
      </c>
      <c r="I183" s="10">
        <v>8</v>
      </c>
      <c r="J183" s="10">
        <v>24</v>
      </c>
      <c r="K183" s="42">
        <v>7.0625</v>
      </c>
      <c r="L183" s="44">
        <f t="shared" si="7"/>
        <v>7.0008756794552957E-2</v>
      </c>
      <c r="M183" s="42">
        <f t="shared" si="8"/>
        <v>0</v>
      </c>
    </row>
    <row r="184" spans="8:13" x14ac:dyDescent="0.2">
      <c r="H184" s="10">
        <v>1987</v>
      </c>
      <c r="I184" s="10">
        <v>8</v>
      </c>
      <c r="J184" s="10">
        <v>25</v>
      </c>
      <c r="K184" s="42">
        <v>7</v>
      </c>
      <c r="L184" s="44">
        <f t="shared" si="7"/>
        <v>6.9394553338452292E-2</v>
      </c>
      <c r="M184" s="42">
        <f t="shared" si="8"/>
        <v>-6.1420345610066485E-4</v>
      </c>
    </row>
    <row r="185" spans="8:13" x14ac:dyDescent="0.2">
      <c r="H185" s="10">
        <v>1987</v>
      </c>
      <c r="I185" s="10">
        <v>8</v>
      </c>
      <c r="J185" s="10">
        <v>26</v>
      </c>
      <c r="K185" s="42">
        <v>7</v>
      </c>
      <c r="L185" s="44">
        <f t="shared" si="7"/>
        <v>6.9394553338452292E-2</v>
      </c>
      <c r="M185" s="42">
        <f t="shared" si="8"/>
        <v>0</v>
      </c>
    </row>
    <row r="186" spans="8:13" x14ac:dyDescent="0.2">
      <c r="H186" s="10">
        <v>1987</v>
      </c>
      <c r="I186" s="10">
        <v>8</v>
      </c>
      <c r="J186" s="10">
        <v>27</v>
      </c>
      <c r="K186" s="42">
        <v>7.0625</v>
      </c>
      <c r="L186" s="44">
        <f t="shared" si="7"/>
        <v>7.0008756794552957E-2</v>
      </c>
      <c r="M186" s="42">
        <f t="shared" si="8"/>
        <v>6.1420345610066485E-4</v>
      </c>
    </row>
    <row r="187" spans="8:13" x14ac:dyDescent="0.2">
      <c r="H187" s="10">
        <v>1987</v>
      </c>
      <c r="I187" s="10">
        <v>8</v>
      </c>
      <c r="J187" s="10">
        <v>28</v>
      </c>
      <c r="K187" s="42">
        <v>7.1875</v>
      </c>
      <c r="L187" s="44">
        <f t="shared" si="7"/>
        <v>7.1236880844729414E-2</v>
      </c>
      <c r="M187" s="42">
        <f t="shared" si="8"/>
        <v>1.2281240501764573E-3</v>
      </c>
    </row>
    <row r="188" spans="8:13" x14ac:dyDescent="0.2">
      <c r="H188" s="10">
        <v>1987</v>
      </c>
      <c r="I188" s="10">
        <v>9</v>
      </c>
      <c r="J188" s="10">
        <v>1</v>
      </c>
      <c r="K188" s="42">
        <v>7.3125</v>
      </c>
      <c r="L188" s="44">
        <f t="shared" si="7"/>
        <v>7.2464627938468709E-2</v>
      </c>
      <c r="M188" s="42">
        <f t="shared" si="8"/>
        <v>1.2277470937392954E-3</v>
      </c>
    </row>
    <row r="189" spans="8:13" x14ac:dyDescent="0.2">
      <c r="H189" s="10">
        <v>1987</v>
      </c>
      <c r="I189" s="10">
        <v>9</v>
      </c>
      <c r="J189" s="10">
        <v>2</v>
      </c>
      <c r="K189" s="42">
        <v>7.3125</v>
      </c>
      <c r="L189" s="44">
        <f t="shared" si="7"/>
        <v>7.2464627938468709E-2</v>
      </c>
      <c r="M189" s="42">
        <f t="shared" si="8"/>
        <v>0</v>
      </c>
    </row>
    <row r="190" spans="8:13" x14ac:dyDescent="0.2">
      <c r="H190" s="10">
        <v>1987</v>
      </c>
      <c r="I190" s="10">
        <v>9</v>
      </c>
      <c r="J190" s="10">
        <v>3</v>
      </c>
      <c r="K190" s="42">
        <v>7.3125</v>
      </c>
      <c r="L190" s="44">
        <f t="shared" si="7"/>
        <v>7.2464627938468709E-2</v>
      </c>
      <c r="M190" s="42">
        <f t="shared" si="8"/>
        <v>0</v>
      </c>
    </row>
    <row r="191" spans="8:13" x14ac:dyDescent="0.2">
      <c r="H191" s="10">
        <v>1987</v>
      </c>
      <c r="I191" s="10">
        <v>9</v>
      </c>
      <c r="J191" s="10">
        <v>4</v>
      </c>
      <c r="K191" s="42">
        <v>7.3125</v>
      </c>
      <c r="L191" s="44">
        <f t="shared" si="7"/>
        <v>7.2464627938468709E-2</v>
      </c>
      <c r="M191" s="42">
        <f t="shared" si="8"/>
        <v>0</v>
      </c>
    </row>
    <row r="192" spans="8:13" x14ac:dyDescent="0.2">
      <c r="H192" s="10">
        <v>1987</v>
      </c>
      <c r="I192" s="10">
        <v>9</v>
      </c>
      <c r="J192" s="10">
        <v>7</v>
      </c>
      <c r="K192" s="42">
        <v>7.5625</v>
      </c>
      <c r="L192" s="44">
        <f t="shared" si="7"/>
        <v>7.4918992181755836E-2</v>
      </c>
      <c r="M192" s="42">
        <f t="shared" si="8"/>
        <v>2.4543642432871271E-3</v>
      </c>
    </row>
    <row r="193" spans="8:13" x14ac:dyDescent="0.2">
      <c r="H193" s="10">
        <v>1987</v>
      </c>
      <c r="I193" s="10">
        <v>9</v>
      </c>
      <c r="J193" s="10">
        <v>8</v>
      </c>
      <c r="K193" s="42">
        <v>7.625</v>
      </c>
      <c r="L193" s="44">
        <f t="shared" si="7"/>
        <v>7.5532348006004807E-2</v>
      </c>
      <c r="M193" s="42">
        <f t="shared" si="8"/>
        <v>6.1335582424897062E-4</v>
      </c>
    </row>
    <row r="194" spans="8:13" x14ac:dyDescent="0.2">
      <c r="H194" s="10">
        <v>1987</v>
      </c>
      <c r="I194" s="10">
        <v>9</v>
      </c>
      <c r="J194" s="10">
        <v>9</v>
      </c>
      <c r="K194" s="42">
        <v>7.6875</v>
      </c>
      <c r="L194" s="44">
        <f t="shared" si="7"/>
        <v>7.6145609793331334E-2</v>
      </c>
      <c r="M194" s="42">
        <f t="shared" si="8"/>
        <v>6.1326178732652725E-4</v>
      </c>
    </row>
    <row r="195" spans="8:13" x14ac:dyDescent="0.2">
      <c r="H195" s="10">
        <v>1987</v>
      </c>
      <c r="I195" s="10">
        <v>9</v>
      </c>
      <c r="J195" s="10">
        <v>10</v>
      </c>
      <c r="K195" s="42">
        <v>7.5625</v>
      </c>
      <c r="L195" s="44">
        <f t="shared" si="7"/>
        <v>7.4918992181755836E-2</v>
      </c>
      <c r="M195" s="42">
        <f t="shared" si="8"/>
        <v>-1.2266176115754979E-3</v>
      </c>
    </row>
    <row r="196" spans="8:13" x14ac:dyDescent="0.2">
      <c r="H196" s="10">
        <v>1987</v>
      </c>
      <c r="I196" s="10">
        <v>9</v>
      </c>
      <c r="J196" s="10">
        <v>11</v>
      </c>
      <c r="K196" s="42">
        <v>7.5625</v>
      </c>
      <c r="L196" s="44">
        <f t="shared" si="7"/>
        <v>7.4918992181755836E-2</v>
      </c>
      <c r="M196" s="42">
        <f t="shared" si="8"/>
        <v>0</v>
      </c>
    </row>
    <row r="197" spans="8:13" x14ac:dyDescent="0.2">
      <c r="H197" s="10">
        <v>1987</v>
      </c>
      <c r="I197" s="10">
        <v>9</v>
      </c>
      <c r="J197" s="10">
        <v>14</v>
      </c>
      <c r="K197" s="42">
        <v>7.5</v>
      </c>
      <c r="L197" s="44">
        <f t="shared" si="7"/>
        <v>7.4305542291741827E-2</v>
      </c>
      <c r="M197" s="42">
        <f t="shared" si="8"/>
        <v>-6.1344989001400896E-4</v>
      </c>
    </row>
    <row r="198" spans="8:13" x14ac:dyDescent="0.2">
      <c r="H198" s="10">
        <v>1987</v>
      </c>
      <c r="I198" s="10">
        <v>9</v>
      </c>
      <c r="J198" s="10">
        <v>15</v>
      </c>
      <c r="K198" s="42">
        <v>7.5625</v>
      </c>
      <c r="L198" s="44">
        <f t="shared" si="7"/>
        <v>7.4918992181755836E-2</v>
      </c>
      <c r="M198" s="42">
        <f t="shared" si="8"/>
        <v>6.1344989001400896E-4</v>
      </c>
    </row>
    <row r="199" spans="8:13" x14ac:dyDescent="0.2">
      <c r="H199" s="10">
        <v>1987</v>
      </c>
      <c r="I199" s="10">
        <v>9</v>
      </c>
      <c r="J199" s="10">
        <v>16</v>
      </c>
      <c r="K199" s="42">
        <v>7.65625</v>
      </c>
      <c r="L199" s="44">
        <f t="shared" si="7"/>
        <v>7.5838990652480745E-2</v>
      </c>
      <c r="M199" s="42">
        <f t="shared" si="8"/>
        <v>9.199984707249087E-4</v>
      </c>
    </row>
    <row r="200" spans="8:13" x14ac:dyDescent="0.2">
      <c r="H200" s="10">
        <v>1987</v>
      </c>
      <c r="I200" s="10">
        <v>9</v>
      </c>
      <c r="J200" s="10">
        <v>17</v>
      </c>
      <c r="K200" s="42">
        <v>7.6875</v>
      </c>
      <c r="L200" s="44">
        <f t="shared" si="7"/>
        <v>7.6145609793331334E-2</v>
      </c>
      <c r="M200" s="42">
        <f t="shared" si="8"/>
        <v>3.0661914085058917E-4</v>
      </c>
    </row>
    <row r="201" spans="8:13" x14ac:dyDescent="0.2">
      <c r="H201" s="10">
        <v>1987</v>
      </c>
      <c r="I201" s="10">
        <v>9</v>
      </c>
      <c r="J201" s="10">
        <v>18</v>
      </c>
      <c r="K201" s="42">
        <v>7.6875</v>
      </c>
      <c r="L201" s="44">
        <f t="shared" si="7"/>
        <v>7.6145609793331334E-2</v>
      </c>
      <c r="M201" s="42">
        <f t="shared" si="8"/>
        <v>0</v>
      </c>
    </row>
    <row r="202" spans="8:13" x14ac:dyDescent="0.2">
      <c r="H202" s="10">
        <v>1987</v>
      </c>
      <c r="I202" s="10">
        <v>9</v>
      </c>
      <c r="J202" s="10">
        <v>21</v>
      </c>
      <c r="K202" s="42">
        <v>7.625</v>
      </c>
      <c r="L202" s="44">
        <f t="shared" si="7"/>
        <v>7.5532348006004807E-2</v>
      </c>
      <c r="M202" s="42">
        <f t="shared" si="8"/>
        <v>-6.1326178732652725E-4</v>
      </c>
    </row>
    <row r="203" spans="8:13" x14ac:dyDescent="0.2">
      <c r="H203" s="10">
        <v>1987</v>
      </c>
      <c r="I203" s="10">
        <v>9</v>
      </c>
      <c r="J203" s="10">
        <v>22</v>
      </c>
      <c r="K203" s="42">
        <v>7.6875</v>
      </c>
      <c r="L203" s="44">
        <f t="shared" si="7"/>
        <v>7.6145609793331334E-2</v>
      </c>
      <c r="M203" s="42">
        <f t="shared" si="8"/>
        <v>6.1326178732652725E-4</v>
      </c>
    </row>
    <row r="204" spans="8:13" x14ac:dyDescent="0.2">
      <c r="H204" s="10">
        <v>1987</v>
      </c>
      <c r="I204" s="10">
        <v>9</v>
      </c>
      <c r="J204" s="10">
        <v>23</v>
      </c>
      <c r="K204" s="42">
        <v>7.625</v>
      </c>
      <c r="L204" s="44">
        <f t="shared" si="7"/>
        <v>7.5532348006004807E-2</v>
      </c>
      <c r="M204" s="42">
        <f t="shared" si="8"/>
        <v>-6.1326178732652725E-4</v>
      </c>
    </row>
    <row r="205" spans="8:13" x14ac:dyDescent="0.2">
      <c r="H205" s="10">
        <v>1987</v>
      </c>
      <c r="I205" s="10">
        <v>9</v>
      </c>
      <c r="J205" s="10">
        <v>24</v>
      </c>
      <c r="K205" s="42">
        <v>7.6875</v>
      </c>
      <c r="L205" s="44">
        <f t="shared" si="7"/>
        <v>7.6145609793331334E-2</v>
      </c>
      <c r="M205" s="42">
        <f t="shared" si="8"/>
        <v>6.1326178732652725E-4</v>
      </c>
    </row>
    <row r="206" spans="8:13" x14ac:dyDescent="0.2">
      <c r="H206" s="10">
        <v>1987</v>
      </c>
      <c r="I206" s="10">
        <v>9</v>
      </c>
      <c r="J206" s="10">
        <v>25</v>
      </c>
      <c r="K206" s="42">
        <v>7.6875</v>
      </c>
      <c r="L206" s="44">
        <f t="shared" si="7"/>
        <v>7.6145609793331334E-2</v>
      </c>
      <c r="M206" s="42">
        <f t="shared" si="8"/>
        <v>0</v>
      </c>
    </row>
    <row r="207" spans="8:13" x14ac:dyDescent="0.2">
      <c r="H207" s="10">
        <v>1987</v>
      </c>
      <c r="I207" s="10">
        <v>9</v>
      </c>
      <c r="J207" s="10">
        <v>28</v>
      </c>
      <c r="K207" s="42">
        <v>7.8125</v>
      </c>
      <c r="L207" s="44">
        <f t="shared" si="7"/>
        <v>7.7371851372523739E-2</v>
      </c>
      <c r="M207" s="42">
        <f t="shared" si="8"/>
        <v>1.2262415791924053E-3</v>
      </c>
    </row>
    <row r="208" spans="8:13" x14ac:dyDescent="0.2">
      <c r="H208" s="10">
        <v>1987</v>
      </c>
      <c r="I208" s="10">
        <v>9</v>
      </c>
      <c r="J208" s="10">
        <v>29</v>
      </c>
      <c r="K208" s="42">
        <v>8.0625</v>
      </c>
      <c r="L208" s="44">
        <f t="shared" si="7"/>
        <v>7.9823207355481401E-2</v>
      </c>
      <c r="M208" s="42">
        <f t="shared" si="8"/>
        <v>2.451355982957662E-3</v>
      </c>
    </row>
    <row r="209" spans="8:13" x14ac:dyDescent="0.2">
      <c r="H209" s="10">
        <v>1987</v>
      </c>
      <c r="I209" s="10">
        <v>9</v>
      </c>
      <c r="J209" s="10">
        <v>30</v>
      </c>
      <c r="K209" s="42">
        <v>8.375</v>
      </c>
      <c r="L209" s="44">
        <f t="shared" si="7"/>
        <v>8.2885291253009197E-2</v>
      </c>
      <c r="M209" s="42">
        <f t="shared" si="8"/>
        <v>3.0620838975277953E-3</v>
      </c>
    </row>
    <row r="210" spans="8:13" x14ac:dyDescent="0.2">
      <c r="H210" s="10">
        <v>1987</v>
      </c>
      <c r="I210" s="10">
        <v>10</v>
      </c>
      <c r="J210" s="10">
        <v>1</v>
      </c>
      <c r="K210" s="42">
        <v>8.25</v>
      </c>
      <c r="L210" s="44">
        <f t="shared" si="7"/>
        <v>8.1660738970369615E-2</v>
      </c>
      <c r="M210" s="42">
        <f t="shared" si="8"/>
        <v>-1.2245522826395822E-3</v>
      </c>
    </row>
    <row r="211" spans="8:13" x14ac:dyDescent="0.2">
      <c r="H211" s="10">
        <v>1987</v>
      </c>
      <c r="I211" s="10">
        <v>10</v>
      </c>
      <c r="J211" s="10">
        <v>2</v>
      </c>
      <c r="K211" s="42">
        <v>8.3125</v>
      </c>
      <c r="L211" s="44">
        <f t="shared" si="7"/>
        <v>8.2273061971948377E-2</v>
      </c>
      <c r="M211" s="42">
        <f t="shared" si="8"/>
        <v>6.1232300157876285E-4</v>
      </c>
    </row>
    <row r="212" spans="8:13" x14ac:dyDescent="0.2">
      <c r="H212" s="10">
        <v>1987</v>
      </c>
      <c r="I212" s="10">
        <v>10</v>
      </c>
      <c r="J212" s="10">
        <v>5</v>
      </c>
      <c r="K212" s="42">
        <v>8.3125</v>
      </c>
      <c r="L212" s="44">
        <f t="shared" si="7"/>
        <v>8.2273061971948377E-2</v>
      </c>
      <c r="M212" s="42">
        <f t="shared" si="8"/>
        <v>0</v>
      </c>
    </row>
    <row r="213" spans="8:13" x14ac:dyDescent="0.2">
      <c r="H213" s="10">
        <v>1987</v>
      </c>
      <c r="I213" s="10">
        <v>10</v>
      </c>
      <c r="J213" s="10">
        <v>6</v>
      </c>
      <c r="K213" s="42">
        <v>8.375</v>
      </c>
      <c r="L213" s="44">
        <f t="shared" ref="L213:L276" si="9">LN(1+K213/100/4)*4</f>
        <v>8.2885291253009197E-2</v>
      </c>
      <c r="M213" s="42">
        <f t="shared" ref="M213:M276" si="10">L213-L212</f>
        <v>6.1222928106081931E-4</v>
      </c>
    </row>
    <row r="214" spans="8:13" x14ac:dyDescent="0.2">
      <c r="H214" s="10">
        <v>1987</v>
      </c>
      <c r="I214" s="10">
        <v>10</v>
      </c>
      <c r="J214" s="10">
        <v>7</v>
      </c>
      <c r="K214" s="42">
        <v>8.5625</v>
      </c>
      <c r="L214" s="44">
        <f t="shared" si="9"/>
        <v>8.4721417059865647E-2</v>
      </c>
      <c r="M214" s="42">
        <f t="shared" si="10"/>
        <v>1.8361258068564507E-3</v>
      </c>
    </row>
    <row r="215" spans="8:13" x14ac:dyDescent="0.2">
      <c r="H215" s="10">
        <v>1987</v>
      </c>
      <c r="I215" s="10">
        <v>10</v>
      </c>
      <c r="J215" s="10">
        <v>8</v>
      </c>
      <c r="K215" s="42">
        <v>8.5625</v>
      </c>
      <c r="L215" s="44">
        <f t="shared" si="9"/>
        <v>8.4721417059865647E-2</v>
      </c>
      <c r="M215" s="42">
        <f t="shared" si="10"/>
        <v>0</v>
      </c>
    </row>
    <row r="216" spans="8:13" x14ac:dyDescent="0.2">
      <c r="H216" s="10">
        <v>1987</v>
      </c>
      <c r="I216" s="10">
        <v>10</v>
      </c>
      <c r="J216" s="10">
        <v>9</v>
      </c>
      <c r="K216" s="42">
        <v>8.8125</v>
      </c>
      <c r="L216" s="44">
        <f t="shared" si="9"/>
        <v>8.7168274453797864E-2</v>
      </c>
      <c r="M216" s="42">
        <f t="shared" si="10"/>
        <v>2.4468573939322169E-3</v>
      </c>
    </row>
    <row r="217" spans="8:13" x14ac:dyDescent="0.2">
      <c r="H217" s="10">
        <v>1987</v>
      </c>
      <c r="I217" s="10">
        <v>10</v>
      </c>
      <c r="J217" s="10">
        <v>12</v>
      </c>
      <c r="K217" s="42">
        <v>8.875</v>
      </c>
      <c r="L217" s="44">
        <f t="shared" si="9"/>
        <v>8.7779755002264079E-2</v>
      </c>
      <c r="M217" s="42">
        <f t="shared" si="10"/>
        <v>6.1148054846621447E-4</v>
      </c>
    </row>
    <row r="218" spans="8:13" x14ac:dyDescent="0.2">
      <c r="H218" s="10">
        <v>1987</v>
      </c>
      <c r="I218" s="10">
        <v>10</v>
      </c>
      <c r="J218" s="10">
        <v>13</v>
      </c>
      <c r="K218" s="42">
        <v>8.875</v>
      </c>
      <c r="L218" s="44">
        <f t="shared" si="9"/>
        <v>8.7779755002264079E-2</v>
      </c>
      <c r="M218" s="42">
        <f t="shared" si="10"/>
        <v>0</v>
      </c>
    </row>
    <row r="219" spans="8:13" x14ac:dyDescent="0.2">
      <c r="H219" s="10">
        <v>1987</v>
      </c>
      <c r="I219" s="10">
        <v>10</v>
      </c>
      <c r="J219" s="10">
        <v>14</v>
      </c>
      <c r="K219" s="42">
        <v>8.875</v>
      </c>
      <c r="L219" s="44">
        <f t="shared" si="9"/>
        <v>8.7779755002264079E-2</v>
      </c>
      <c r="M219" s="42">
        <f t="shared" si="10"/>
        <v>0</v>
      </c>
    </row>
    <row r="220" spans="8:13" x14ac:dyDescent="0.2">
      <c r="H220" s="10">
        <v>1987</v>
      </c>
      <c r="I220" s="10">
        <v>10</v>
      </c>
      <c r="J220" s="10">
        <v>15</v>
      </c>
      <c r="K220" s="42">
        <v>9.1875</v>
      </c>
      <c r="L220" s="44">
        <f t="shared" si="9"/>
        <v>9.083575637331251E-2</v>
      </c>
      <c r="M220" s="42">
        <f t="shared" si="10"/>
        <v>3.0560013710484307E-3</v>
      </c>
    </row>
    <row r="221" spans="8:13" x14ac:dyDescent="0.2">
      <c r="H221" s="10">
        <v>1987</v>
      </c>
      <c r="I221" s="10">
        <v>10</v>
      </c>
      <c r="J221" s="10">
        <v>16</v>
      </c>
      <c r="K221" s="42">
        <v>9.1875</v>
      </c>
      <c r="L221" s="44">
        <f t="shared" si="9"/>
        <v>9.083575637331251E-2</v>
      </c>
      <c r="M221" s="42">
        <f t="shared" si="10"/>
        <v>0</v>
      </c>
    </row>
    <row r="222" spans="8:13" x14ac:dyDescent="0.2">
      <c r="H222" s="10">
        <v>1987</v>
      </c>
      <c r="I222" s="10">
        <v>10</v>
      </c>
      <c r="J222" s="10">
        <v>19</v>
      </c>
      <c r="K222" s="42">
        <v>9.3125</v>
      </c>
      <c r="L222" s="44">
        <f t="shared" si="9"/>
        <v>9.2057503481161138E-2</v>
      </c>
      <c r="M222" s="42">
        <f t="shared" si="10"/>
        <v>1.2217471078486281E-3</v>
      </c>
    </row>
    <row r="223" spans="8:13" x14ac:dyDescent="0.2">
      <c r="H223" s="10">
        <v>1987</v>
      </c>
      <c r="I223" s="10">
        <v>10</v>
      </c>
      <c r="J223" s="10">
        <v>20</v>
      </c>
      <c r="K223" s="42">
        <v>8.875</v>
      </c>
      <c r="L223" s="44">
        <f t="shared" si="9"/>
        <v>8.7779755002264079E-2</v>
      </c>
      <c r="M223" s="42">
        <f t="shared" si="10"/>
        <v>-4.2777484788970588E-3</v>
      </c>
    </row>
    <row r="224" spans="8:13" x14ac:dyDescent="0.2">
      <c r="H224" s="10">
        <v>1987</v>
      </c>
      <c r="I224" s="10">
        <v>10</v>
      </c>
      <c r="J224" s="10">
        <v>21</v>
      </c>
      <c r="K224" s="42">
        <v>8.1875</v>
      </c>
      <c r="L224" s="44">
        <f t="shared" si="9"/>
        <v>8.1048322219575766E-2</v>
      </c>
      <c r="M224" s="42">
        <f t="shared" si="10"/>
        <v>-6.7314327826883125E-3</v>
      </c>
    </row>
    <row r="225" spans="8:13" x14ac:dyDescent="0.2">
      <c r="H225" s="10">
        <v>1987</v>
      </c>
      <c r="I225" s="10">
        <v>10</v>
      </c>
      <c r="J225" s="10">
        <v>22</v>
      </c>
      <c r="K225" s="42">
        <v>8.125</v>
      </c>
      <c r="L225" s="44">
        <f t="shared" si="9"/>
        <v>8.0435811690853912E-2</v>
      </c>
      <c r="M225" s="42">
        <f t="shared" si="10"/>
        <v>-6.1251052872185463E-4</v>
      </c>
    </row>
    <row r="226" spans="8:13" x14ac:dyDescent="0.2">
      <c r="H226" s="10">
        <v>1987</v>
      </c>
      <c r="I226" s="10">
        <v>10</v>
      </c>
      <c r="J226" s="10">
        <v>23</v>
      </c>
      <c r="K226" s="42">
        <v>7.6875</v>
      </c>
      <c r="L226" s="44">
        <f t="shared" si="9"/>
        <v>7.6145609793331334E-2</v>
      </c>
      <c r="M226" s="42">
        <f t="shared" si="10"/>
        <v>-4.2902018975225775E-3</v>
      </c>
    </row>
    <row r="227" spans="8:13" x14ac:dyDescent="0.2">
      <c r="H227" s="10">
        <v>1987</v>
      </c>
      <c r="I227" s="10">
        <v>10</v>
      </c>
      <c r="J227" s="10">
        <v>26</v>
      </c>
      <c r="K227" s="42">
        <v>7.6875</v>
      </c>
      <c r="L227" s="44">
        <f t="shared" si="9"/>
        <v>7.6145609793331334E-2</v>
      </c>
      <c r="M227" s="42">
        <f t="shared" si="10"/>
        <v>0</v>
      </c>
    </row>
    <row r="228" spans="8:13" x14ac:dyDescent="0.2">
      <c r="H228" s="10">
        <v>1987</v>
      </c>
      <c r="I228" s="10">
        <v>10</v>
      </c>
      <c r="J228" s="10">
        <v>27</v>
      </c>
      <c r="K228" s="42">
        <v>7.875</v>
      </c>
      <c r="L228" s="44">
        <f t="shared" si="9"/>
        <v>7.7984831222011136E-2</v>
      </c>
      <c r="M228" s="42">
        <f t="shared" si="10"/>
        <v>1.839221428679802E-3</v>
      </c>
    </row>
    <row r="229" spans="8:13" x14ac:dyDescent="0.2">
      <c r="H229" s="10">
        <v>1987</v>
      </c>
      <c r="I229" s="10">
        <v>10</v>
      </c>
      <c r="J229" s="10">
        <v>28</v>
      </c>
      <c r="K229" s="42">
        <v>7.875</v>
      </c>
      <c r="L229" s="44">
        <f t="shared" si="9"/>
        <v>7.7984831222011136E-2</v>
      </c>
      <c r="M229" s="42">
        <f t="shared" si="10"/>
        <v>0</v>
      </c>
    </row>
    <row r="230" spans="8:13" x14ac:dyDescent="0.2">
      <c r="H230" s="10">
        <v>1987</v>
      </c>
      <c r="I230" s="10">
        <v>10</v>
      </c>
      <c r="J230" s="10">
        <v>29</v>
      </c>
      <c r="K230" s="42">
        <v>7.75</v>
      </c>
      <c r="L230" s="44">
        <f t="shared" si="9"/>
        <v>7.6758777572564746E-2</v>
      </c>
      <c r="M230" s="42">
        <f t="shared" si="10"/>
        <v>-1.2260536494463903E-3</v>
      </c>
    </row>
    <row r="231" spans="8:13" x14ac:dyDescent="0.2">
      <c r="H231" s="10">
        <v>1987</v>
      </c>
      <c r="I231" s="10">
        <v>10</v>
      </c>
      <c r="J231" s="10">
        <v>30</v>
      </c>
      <c r="K231" s="42">
        <v>7.625</v>
      </c>
      <c r="L231" s="44">
        <f t="shared" si="9"/>
        <v>7.5532348006004807E-2</v>
      </c>
      <c r="M231" s="42">
        <f t="shared" si="10"/>
        <v>-1.226429566559939E-3</v>
      </c>
    </row>
    <row r="232" spans="8:13" x14ac:dyDescent="0.2">
      <c r="H232" s="10">
        <v>1987</v>
      </c>
      <c r="I232" s="10">
        <v>11</v>
      </c>
      <c r="J232" s="10">
        <v>2</v>
      </c>
      <c r="K232" s="42">
        <v>7.75</v>
      </c>
      <c r="L232" s="44">
        <f t="shared" si="9"/>
        <v>7.6758777572564746E-2</v>
      </c>
      <c r="M232" s="42">
        <f t="shared" si="10"/>
        <v>1.226429566559939E-3</v>
      </c>
    </row>
    <row r="233" spans="8:13" x14ac:dyDescent="0.2">
      <c r="H233" s="10">
        <v>1987</v>
      </c>
      <c r="I233" s="10">
        <v>11</v>
      </c>
      <c r="J233" s="10">
        <v>3</v>
      </c>
      <c r="K233" s="42">
        <v>7.75</v>
      </c>
      <c r="L233" s="44">
        <f t="shared" si="9"/>
        <v>7.6758777572564746E-2</v>
      </c>
      <c r="M233" s="42">
        <f t="shared" si="10"/>
        <v>0</v>
      </c>
    </row>
    <row r="234" spans="8:13" x14ac:dyDescent="0.2">
      <c r="H234" s="10">
        <v>1987</v>
      </c>
      <c r="I234" s="10">
        <v>11</v>
      </c>
      <c r="J234" s="10">
        <v>4</v>
      </c>
      <c r="K234" s="42">
        <v>7.5625</v>
      </c>
      <c r="L234" s="44">
        <f t="shared" si="9"/>
        <v>7.4918992181755836E-2</v>
      </c>
      <c r="M234" s="42">
        <f t="shared" si="10"/>
        <v>-1.8397853908089096E-3</v>
      </c>
    </row>
    <row r="235" spans="8:13" x14ac:dyDescent="0.2">
      <c r="H235" s="10">
        <v>1987</v>
      </c>
      <c r="I235" s="10">
        <v>11</v>
      </c>
      <c r="J235" s="10">
        <v>5</v>
      </c>
      <c r="K235" s="42">
        <v>7.3125</v>
      </c>
      <c r="L235" s="44">
        <f t="shared" si="9"/>
        <v>7.2464627938468709E-2</v>
      </c>
      <c r="M235" s="42">
        <f t="shared" si="10"/>
        <v>-2.4543642432871271E-3</v>
      </c>
    </row>
    <row r="236" spans="8:13" x14ac:dyDescent="0.2">
      <c r="H236" s="10">
        <v>1987</v>
      </c>
      <c r="I236" s="10">
        <v>11</v>
      </c>
      <c r="J236" s="10">
        <v>6</v>
      </c>
      <c r="K236" s="42">
        <v>7.1875</v>
      </c>
      <c r="L236" s="44">
        <f t="shared" si="9"/>
        <v>7.1236880844729414E-2</v>
      </c>
      <c r="M236" s="42">
        <f t="shared" si="10"/>
        <v>-1.2277470937392954E-3</v>
      </c>
    </row>
    <row r="237" spans="8:13" x14ac:dyDescent="0.2">
      <c r="H237" s="10">
        <v>1987</v>
      </c>
      <c r="I237" s="10">
        <v>11</v>
      </c>
      <c r="J237" s="10">
        <v>9</v>
      </c>
      <c r="K237" s="42">
        <v>7.375</v>
      </c>
      <c r="L237" s="44">
        <f t="shared" si="9"/>
        <v>7.3078360198974929E-2</v>
      </c>
      <c r="M237" s="42">
        <f t="shared" si="10"/>
        <v>1.8414793542455149E-3</v>
      </c>
    </row>
    <row r="238" spans="8:13" x14ac:dyDescent="0.2">
      <c r="H238" s="10">
        <v>1987</v>
      </c>
      <c r="I238" s="10">
        <v>11</v>
      </c>
      <c r="J238" s="10">
        <v>10</v>
      </c>
      <c r="K238" s="42">
        <v>7.4375</v>
      </c>
      <c r="L238" s="44">
        <f t="shared" si="9"/>
        <v>7.3691998307104281E-2</v>
      </c>
      <c r="M238" s="42">
        <f t="shared" si="10"/>
        <v>6.1363810812935238E-4</v>
      </c>
    </row>
    <row r="239" spans="8:13" x14ac:dyDescent="0.2">
      <c r="H239" s="10">
        <v>1987</v>
      </c>
      <c r="I239" s="10">
        <v>11</v>
      </c>
      <c r="J239" s="10">
        <v>11</v>
      </c>
      <c r="K239" s="42">
        <v>7.375</v>
      </c>
      <c r="L239" s="44">
        <f t="shared" si="9"/>
        <v>7.3078360198974929E-2</v>
      </c>
      <c r="M239" s="42">
        <f t="shared" si="10"/>
        <v>-6.1363810812935238E-4</v>
      </c>
    </row>
    <row r="240" spans="8:13" x14ac:dyDescent="0.2">
      <c r="H240" s="10">
        <v>1987</v>
      </c>
      <c r="I240" s="10">
        <v>11</v>
      </c>
      <c r="J240" s="10">
        <v>12</v>
      </c>
      <c r="K240" s="42">
        <v>7.375</v>
      </c>
      <c r="L240" s="44">
        <f t="shared" si="9"/>
        <v>7.3078360198974929E-2</v>
      </c>
      <c r="M240" s="42">
        <f t="shared" si="10"/>
        <v>0</v>
      </c>
    </row>
    <row r="241" spans="8:13" x14ac:dyDescent="0.2">
      <c r="H241" s="10">
        <v>1987</v>
      </c>
      <c r="I241" s="10">
        <v>11</v>
      </c>
      <c r="J241" s="10">
        <v>13</v>
      </c>
      <c r="K241" s="42">
        <v>7.4375</v>
      </c>
      <c r="L241" s="44">
        <f t="shared" si="9"/>
        <v>7.3691998307104281E-2</v>
      </c>
      <c r="M241" s="42">
        <f t="shared" si="10"/>
        <v>6.1363810812935238E-4</v>
      </c>
    </row>
    <row r="242" spans="8:13" x14ac:dyDescent="0.2">
      <c r="H242" s="10">
        <v>1987</v>
      </c>
      <c r="I242" s="10">
        <v>11</v>
      </c>
      <c r="J242" s="10">
        <v>16</v>
      </c>
      <c r="K242" s="42">
        <v>7.5</v>
      </c>
      <c r="L242" s="44">
        <f t="shared" si="9"/>
        <v>7.4305542291741827E-2</v>
      </c>
      <c r="M242" s="42">
        <f t="shared" si="10"/>
        <v>6.1354398463754622E-4</v>
      </c>
    </row>
    <row r="243" spans="8:13" x14ac:dyDescent="0.2">
      <c r="H243" s="10">
        <v>1987</v>
      </c>
      <c r="I243" s="10">
        <v>11</v>
      </c>
      <c r="J243" s="10">
        <v>17</v>
      </c>
      <c r="K243" s="42">
        <v>7.625</v>
      </c>
      <c r="L243" s="44">
        <f t="shared" si="9"/>
        <v>7.5532348006004807E-2</v>
      </c>
      <c r="M243" s="42">
        <f t="shared" si="10"/>
        <v>1.2268057142629796E-3</v>
      </c>
    </row>
    <row r="244" spans="8:13" x14ac:dyDescent="0.2">
      <c r="H244" s="10">
        <v>1987</v>
      </c>
      <c r="I244" s="10">
        <v>11</v>
      </c>
      <c r="J244" s="10">
        <v>18</v>
      </c>
      <c r="K244" s="42">
        <v>7.5</v>
      </c>
      <c r="L244" s="44">
        <f t="shared" si="9"/>
        <v>7.4305542291741827E-2</v>
      </c>
      <c r="M244" s="42">
        <f t="shared" si="10"/>
        <v>-1.2268057142629796E-3</v>
      </c>
    </row>
    <row r="245" spans="8:13" x14ac:dyDescent="0.2">
      <c r="H245" s="10">
        <v>1987</v>
      </c>
      <c r="I245" s="10">
        <v>11</v>
      </c>
      <c r="J245" s="10">
        <v>19</v>
      </c>
      <c r="K245" s="42">
        <v>7.5</v>
      </c>
      <c r="L245" s="44">
        <f t="shared" si="9"/>
        <v>7.4305542291741827E-2</v>
      </c>
      <c r="M245" s="42">
        <f t="shared" si="10"/>
        <v>0</v>
      </c>
    </row>
    <row r="246" spans="8:13" x14ac:dyDescent="0.2">
      <c r="H246" s="10">
        <v>1987</v>
      </c>
      <c r="I246" s="10">
        <v>11</v>
      </c>
      <c r="J246" s="10">
        <v>20</v>
      </c>
      <c r="K246" s="42">
        <v>7.5</v>
      </c>
      <c r="L246" s="44">
        <f t="shared" si="9"/>
        <v>7.4305542291741827E-2</v>
      </c>
      <c r="M246" s="42">
        <f t="shared" si="10"/>
        <v>0</v>
      </c>
    </row>
    <row r="247" spans="8:13" x14ac:dyDescent="0.2">
      <c r="H247" s="10">
        <v>1987</v>
      </c>
      <c r="I247" s="10">
        <v>11</v>
      </c>
      <c r="J247" s="10">
        <v>23</v>
      </c>
      <c r="K247" s="42">
        <v>7.5</v>
      </c>
      <c r="L247" s="44">
        <f t="shared" si="9"/>
        <v>7.4305542291741827E-2</v>
      </c>
      <c r="M247" s="42">
        <f t="shared" si="10"/>
        <v>0</v>
      </c>
    </row>
    <row r="248" spans="8:13" x14ac:dyDescent="0.2">
      <c r="H248" s="10">
        <v>1987</v>
      </c>
      <c r="I248" s="10">
        <v>11</v>
      </c>
      <c r="J248" s="10">
        <v>24</v>
      </c>
      <c r="K248" s="42">
        <v>7.5</v>
      </c>
      <c r="L248" s="44">
        <f t="shared" si="9"/>
        <v>7.4305542291741827E-2</v>
      </c>
      <c r="M248" s="42">
        <f t="shared" si="10"/>
        <v>0</v>
      </c>
    </row>
    <row r="249" spans="8:13" x14ac:dyDescent="0.2">
      <c r="H249" s="10">
        <v>1987</v>
      </c>
      <c r="I249" s="10">
        <v>11</v>
      </c>
      <c r="J249" s="10">
        <v>25</v>
      </c>
      <c r="K249" s="42">
        <v>7.5625</v>
      </c>
      <c r="L249" s="44">
        <f t="shared" si="9"/>
        <v>7.4918992181755836E-2</v>
      </c>
      <c r="M249" s="42">
        <f t="shared" si="10"/>
        <v>6.1344989001400896E-4</v>
      </c>
    </row>
    <row r="250" spans="8:13" x14ac:dyDescent="0.2">
      <c r="H250" s="10">
        <v>1987</v>
      </c>
      <c r="I250" s="10">
        <v>11</v>
      </c>
      <c r="J250" s="10">
        <v>26</v>
      </c>
      <c r="K250" s="42">
        <v>7.6875</v>
      </c>
      <c r="L250" s="44">
        <f t="shared" si="9"/>
        <v>7.6145609793331334E-2</v>
      </c>
      <c r="M250" s="42">
        <f t="shared" si="10"/>
        <v>1.2266176115754979E-3</v>
      </c>
    </row>
    <row r="251" spans="8:13" x14ac:dyDescent="0.2">
      <c r="H251" s="10">
        <v>1987</v>
      </c>
      <c r="I251" s="10">
        <v>11</v>
      </c>
      <c r="J251" s="10">
        <v>27</v>
      </c>
      <c r="K251" s="42">
        <v>7.75</v>
      </c>
      <c r="L251" s="44">
        <f t="shared" si="9"/>
        <v>7.6758777572564746E-2</v>
      </c>
      <c r="M251" s="42">
        <f t="shared" si="10"/>
        <v>6.131677792334117E-4</v>
      </c>
    </row>
    <row r="252" spans="8:13" x14ac:dyDescent="0.2">
      <c r="H252" s="10">
        <v>1987</v>
      </c>
      <c r="I252" s="10">
        <v>11</v>
      </c>
      <c r="J252" s="10">
        <v>30</v>
      </c>
      <c r="K252" s="42">
        <v>8</v>
      </c>
      <c r="L252" s="44">
        <f t="shared" si="9"/>
        <v>7.9210509184718919E-2</v>
      </c>
      <c r="M252" s="42">
        <f t="shared" si="10"/>
        <v>2.4517316121541732E-3</v>
      </c>
    </row>
    <row r="253" spans="8:13" x14ac:dyDescent="0.2">
      <c r="H253" s="10">
        <v>1987</v>
      </c>
      <c r="I253" s="10">
        <v>12</v>
      </c>
      <c r="J253" s="10">
        <v>1</v>
      </c>
      <c r="K253" s="42">
        <v>7.8125</v>
      </c>
      <c r="L253" s="44">
        <f t="shared" si="9"/>
        <v>7.7371851372523739E-2</v>
      </c>
      <c r="M253" s="42">
        <f t="shared" si="10"/>
        <v>-1.8386578121951797E-3</v>
      </c>
    </row>
    <row r="254" spans="8:13" x14ac:dyDescent="0.2">
      <c r="H254" s="10">
        <v>1987</v>
      </c>
      <c r="I254" s="10">
        <v>12</v>
      </c>
      <c r="J254" s="10">
        <v>2</v>
      </c>
      <c r="K254" s="42">
        <v>7.875</v>
      </c>
      <c r="L254" s="44">
        <f t="shared" si="9"/>
        <v>7.7984831222011136E-2</v>
      </c>
      <c r="M254" s="42">
        <f t="shared" si="10"/>
        <v>6.129798494873967E-4</v>
      </c>
    </row>
    <row r="255" spans="8:13" x14ac:dyDescent="0.2">
      <c r="H255" s="10">
        <v>1987</v>
      </c>
      <c r="I255" s="10">
        <v>12</v>
      </c>
      <c r="J255" s="10">
        <v>3</v>
      </c>
      <c r="K255" s="42">
        <v>7.875</v>
      </c>
      <c r="L255" s="44">
        <f t="shared" si="9"/>
        <v>7.7984831222011136E-2</v>
      </c>
      <c r="M255" s="42">
        <f t="shared" si="10"/>
        <v>0</v>
      </c>
    </row>
    <row r="256" spans="8:13" x14ac:dyDescent="0.2">
      <c r="H256" s="10">
        <v>1987</v>
      </c>
      <c r="I256" s="10">
        <v>12</v>
      </c>
      <c r="J256" s="10">
        <v>4</v>
      </c>
      <c r="K256" s="42">
        <v>7.8125</v>
      </c>
      <c r="L256" s="44">
        <f t="shared" si="9"/>
        <v>7.7371851372523739E-2</v>
      </c>
      <c r="M256" s="42">
        <f t="shared" si="10"/>
        <v>-6.129798494873967E-4</v>
      </c>
    </row>
    <row r="257" spans="8:13" x14ac:dyDescent="0.2">
      <c r="H257" s="10">
        <v>1987</v>
      </c>
      <c r="I257" s="10">
        <v>12</v>
      </c>
      <c r="J257" s="10">
        <v>7</v>
      </c>
      <c r="K257" s="42">
        <v>7.875</v>
      </c>
      <c r="L257" s="44">
        <f t="shared" si="9"/>
        <v>7.7984831222011136E-2</v>
      </c>
      <c r="M257" s="42">
        <f t="shared" si="10"/>
        <v>6.129798494873967E-4</v>
      </c>
    </row>
    <row r="258" spans="8:13" x14ac:dyDescent="0.2">
      <c r="H258" s="10">
        <v>1987</v>
      </c>
      <c r="I258" s="10">
        <v>12</v>
      </c>
      <c r="J258" s="10">
        <v>8</v>
      </c>
      <c r="K258" s="42">
        <v>8.0625</v>
      </c>
      <c r="L258" s="44">
        <f t="shared" si="9"/>
        <v>7.9823207355481401E-2</v>
      </c>
      <c r="M258" s="42">
        <f t="shared" si="10"/>
        <v>1.8383761334702653E-3</v>
      </c>
    </row>
    <row r="259" spans="8:13" x14ac:dyDescent="0.2">
      <c r="H259" s="10">
        <v>1987</v>
      </c>
      <c r="I259" s="10">
        <v>12</v>
      </c>
      <c r="J259" s="10">
        <v>9</v>
      </c>
      <c r="K259" s="42">
        <v>8.125</v>
      </c>
      <c r="L259" s="44">
        <f t="shared" si="9"/>
        <v>8.0435811690853912E-2</v>
      </c>
      <c r="M259" s="42">
        <f t="shared" si="10"/>
        <v>6.1260433537251024E-4</v>
      </c>
    </row>
    <row r="260" spans="8:13" x14ac:dyDescent="0.2">
      <c r="H260" s="10">
        <v>1987</v>
      </c>
      <c r="I260" s="10">
        <v>12</v>
      </c>
      <c r="J260" s="10">
        <v>10</v>
      </c>
      <c r="K260" s="42">
        <v>8.125</v>
      </c>
      <c r="L260" s="44">
        <f t="shared" si="9"/>
        <v>8.0435811690853912E-2</v>
      </c>
      <c r="M260" s="42">
        <f t="shared" si="10"/>
        <v>0</v>
      </c>
    </row>
    <row r="261" spans="8:13" x14ac:dyDescent="0.2">
      <c r="H261" s="10">
        <v>1987</v>
      </c>
      <c r="I261" s="10">
        <v>12</v>
      </c>
      <c r="J261" s="10">
        <v>11</v>
      </c>
      <c r="K261" s="42">
        <v>8.25</v>
      </c>
      <c r="L261" s="44">
        <f t="shared" si="9"/>
        <v>8.1660738970369615E-2</v>
      </c>
      <c r="M261" s="42">
        <f t="shared" si="10"/>
        <v>1.2249272795157029E-3</v>
      </c>
    </row>
    <row r="262" spans="8:13" x14ac:dyDescent="0.2">
      <c r="H262" s="10">
        <v>1987</v>
      </c>
      <c r="I262" s="10">
        <v>12</v>
      </c>
      <c r="J262" s="10">
        <v>14</v>
      </c>
      <c r="K262" s="42">
        <v>8.375</v>
      </c>
      <c r="L262" s="44">
        <f t="shared" si="9"/>
        <v>8.2885291253009197E-2</v>
      </c>
      <c r="M262" s="42">
        <f t="shared" si="10"/>
        <v>1.2245522826395822E-3</v>
      </c>
    </row>
    <row r="263" spans="8:13" x14ac:dyDescent="0.2">
      <c r="H263" s="10">
        <v>1987</v>
      </c>
      <c r="I263" s="10">
        <v>12</v>
      </c>
      <c r="J263" s="10">
        <v>15</v>
      </c>
      <c r="K263" s="42">
        <v>8.375</v>
      </c>
      <c r="L263" s="44">
        <f t="shared" si="9"/>
        <v>8.2885291253009197E-2</v>
      </c>
      <c r="M263" s="42">
        <f t="shared" si="10"/>
        <v>0</v>
      </c>
    </row>
    <row r="264" spans="8:13" x14ac:dyDescent="0.2">
      <c r="H264" s="10">
        <v>1987</v>
      </c>
      <c r="I264" s="10">
        <v>12</v>
      </c>
      <c r="J264" s="10">
        <v>16</v>
      </c>
      <c r="K264" s="42">
        <v>8.125</v>
      </c>
      <c r="L264" s="44">
        <f t="shared" si="9"/>
        <v>8.0435811690853912E-2</v>
      </c>
      <c r="M264" s="42">
        <f t="shared" si="10"/>
        <v>-2.4494795621552851E-3</v>
      </c>
    </row>
    <row r="265" spans="8:13" x14ac:dyDescent="0.2">
      <c r="H265" s="10">
        <v>1987</v>
      </c>
      <c r="I265" s="10">
        <v>12</v>
      </c>
      <c r="J265" s="10">
        <v>17</v>
      </c>
      <c r="K265" s="42">
        <v>8.0625</v>
      </c>
      <c r="L265" s="44">
        <f t="shared" si="9"/>
        <v>7.9823207355481401E-2</v>
      </c>
      <c r="M265" s="42">
        <f t="shared" si="10"/>
        <v>-6.1260433537251024E-4</v>
      </c>
    </row>
    <row r="266" spans="8:13" x14ac:dyDescent="0.2">
      <c r="H266" s="10">
        <v>1987</v>
      </c>
      <c r="I266" s="10">
        <v>12</v>
      </c>
      <c r="J266" s="10">
        <v>18</v>
      </c>
      <c r="K266" s="42">
        <v>8.125</v>
      </c>
      <c r="L266" s="44">
        <f t="shared" si="9"/>
        <v>8.0435811690853912E-2</v>
      </c>
      <c r="M266" s="42">
        <f t="shared" si="10"/>
        <v>6.1260433537251024E-4</v>
      </c>
    </row>
    <row r="267" spans="8:13" x14ac:dyDescent="0.2">
      <c r="H267" s="10">
        <v>1987</v>
      </c>
      <c r="I267" s="10">
        <v>12</v>
      </c>
      <c r="J267" s="10">
        <v>21</v>
      </c>
      <c r="K267" s="42">
        <v>7.9375</v>
      </c>
      <c r="L267" s="44">
        <f t="shared" si="9"/>
        <v>7.8597717149816546E-2</v>
      </c>
      <c r="M267" s="42">
        <f t="shared" si="10"/>
        <v>-1.8380945410373661E-3</v>
      </c>
    </row>
    <row r="268" spans="8:13" x14ac:dyDescent="0.2">
      <c r="H268" s="10">
        <v>1987</v>
      </c>
      <c r="I268" s="10">
        <v>12</v>
      </c>
      <c r="J268" s="10">
        <v>22</v>
      </c>
      <c r="K268" s="42">
        <v>7.9375</v>
      </c>
      <c r="L268" s="44">
        <f t="shared" si="9"/>
        <v>7.8597717149816546E-2</v>
      </c>
      <c r="M268" s="42">
        <f t="shared" si="10"/>
        <v>0</v>
      </c>
    </row>
    <row r="269" spans="8:13" x14ac:dyDescent="0.2">
      <c r="H269" s="10">
        <v>1987</v>
      </c>
      <c r="I269" s="10">
        <v>12</v>
      </c>
      <c r="J269" s="10">
        <v>23</v>
      </c>
      <c r="K269" s="42">
        <v>8</v>
      </c>
      <c r="L269" s="44">
        <f t="shared" si="9"/>
        <v>7.9210509184718919E-2</v>
      </c>
      <c r="M269" s="42">
        <f t="shared" si="10"/>
        <v>6.1279203490237355E-4</v>
      </c>
    </row>
    <row r="270" spans="8:13" x14ac:dyDescent="0.2">
      <c r="H270" s="10">
        <v>1987</v>
      </c>
      <c r="I270" s="10">
        <v>12</v>
      </c>
      <c r="J270" s="10">
        <v>24</v>
      </c>
      <c r="K270" s="42">
        <v>7.9375</v>
      </c>
      <c r="L270" s="44">
        <f t="shared" si="9"/>
        <v>7.8597717149816546E-2</v>
      </c>
      <c r="M270" s="42">
        <f t="shared" si="10"/>
        <v>-6.1279203490237355E-4</v>
      </c>
    </row>
    <row r="271" spans="8:13" x14ac:dyDescent="0.2">
      <c r="H271" s="10">
        <v>1987</v>
      </c>
      <c r="I271" s="10">
        <v>12</v>
      </c>
      <c r="J271" s="10">
        <v>28</v>
      </c>
      <c r="K271" s="42">
        <v>7.9375</v>
      </c>
      <c r="L271" s="44">
        <f t="shared" si="9"/>
        <v>7.8597717149816546E-2</v>
      </c>
      <c r="M271" s="42">
        <f t="shared" si="10"/>
        <v>0</v>
      </c>
    </row>
    <row r="272" spans="8:13" x14ac:dyDescent="0.2">
      <c r="H272" s="10">
        <v>1987</v>
      </c>
      <c r="I272" s="10">
        <v>12</v>
      </c>
      <c r="J272" s="10">
        <v>29</v>
      </c>
      <c r="K272" s="42">
        <v>7.9375</v>
      </c>
      <c r="L272" s="44">
        <f t="shared" si="9"/>
        <v>7.8597717149816546E-2</v>
      </c>
      <c r="M272" s="42">
        <f t="shared" si="10"/>
        <v>0</v>
      </c>
    </row>
    <row r="273" spans="8:13" x14ac:dyDescent="0.2">
      <c r="H273" s="10">
        <v>1987</v>
      </c>
      <c r="I273" s="10">
        <v>12</v>
      </c>
      <c r="J273" s="10">
        <v>30</v>
      </c>
      <c r="K273" s="42">
        <v>7.4375</v>
      </c>
      <c r="L273" s="44">
        <f t="shared" si="9"/>
        <v>7.3691998307104281E-2</v>
      </c>
      <c r="M273" s="42">
        <f t="shared" si="10"/>
        <v>-4.9057188427122644E-3</v>
      </c>
    </row>
    <row r="274" spans="8:13" x14ac:dyDescent="0.2">
      <c r="H274" s="10">
        <v>1987</v>
      </c>
      <c r="I274" s="10">
        <v>12</v>
      </c>
      <c r="J274" s="10">
        <v>31</v>
      </c>
      <c r="K274" s="42">
        <v>7.4375</v>
      </c>
      <c r="L274" s="44">
        <f t="shared" si="9"/>
        <v>7.3691998307104281E-2</v>
      </c>
      <c r="M274" s="42">
        <f t="shared" si="10"/>
        <v>0</v>
      </c>
    </row>
    <row r="275" spans="8:13" x14ac:dyDescent="0.2">
      <c r="H275" s="10">
        <v>1988</v>
      </c>
      <c r="I275" s="10">
        <v>1</v>
      </c>
      <c r="J275" s="10">
        <v>4</v>
      </c>
      <c r="K275" s="42">
        <v>7.375</v>
      </c>
      <c r="L275" s="44">
        <f t="shared" si="9"/>
        <v>7.3078360198974929E-2</v>
      </c>
      <c r="M275" s="42">
        <f t="shared" si="10"/>
        <v>-6.1363810812935238E-4</v>
      </c>
    </row>
    <row r="276" spans="8:13" x14ac:dyDescent="0.2">
      <c r="H276" s="10">
        <v>1988</v>
      </c>
      <c r="I276" s="10">
        <v>1</v>
      </c>
      <c r="J276" s="10">
        <v>5</v>
      </c>
      <c r="K276" s="42">
        <v>7.25</v>
      </c>
      <c r="L276" s="44">
        <f t="shared" si="9"/>
        <v>7.1850801496689889E-2</v>
      </c>
      <c r="M276" s="42">
        <f t="shared" si="10"/>
        <v>-1.2275587022850393E-3</v>
      </c>
    </row>
    <row r="277" spans="8:13" x14ac:dyDescent="0.2">
      <c r="H277" s="10">
        <v>1988</v>
      </c>
      <c r="I277" s="10">
        <v>1</v>
      </c>
      <c r="J277" s="10">
        <v>6</v>
      </c>
      <c r="K277" s="42">
        <v>7.375</v>
      </c>
      <c r="L277" s="44">
        <f t="shared" ref="L277:L340" si="11">LN(1+K277/100/4)*4</f>
        <v>7.3078360198974929E-2</v>
      </c>
      <c r="M277" s="42">
        <f t="shared" ref="M277:M340" si="12">L277-L276</f>
        <v>1.2275587022850393E-3</v>
      </c>
    </row>
    <row r="278" spans="8:13" x14ac:dyDescent="0.2">
      <c r="H278" s="10">
        <v>1988</v>
      </c>
      <c r="I278" s="10">
        <v>1</v>
      </c>
      <c r="J278" s="10">
        <v>7</v>
      </c>
      <c r="K278" s="42">
        <v>7.375</v>
      </c>
      <c r="L278" s="44">
        <f t="shared" si="11"/>
        <v>7.3078360198974929E-2</v>
      </c>
      <c r="M278" s="42">
        <f t="shared" si="12"/>
        <v>0</v>
      </c>
    </row>
    <row r="279" spans="8:13" x14ac:dyDescent="0.2">
      <c r="H279" s="10">
        <v>1988</v>
      </c>
      <c r="I279" s="10">
        <v>1</v>
      </c>
      <c r="J279" s="10">
        <v>8</v>
      </c>
      <c r="K279" s="42">
        <v>7.3125</v>
      </c>
      <c r="L279" s="44">
        <f t="shared" si="11"/>
        <v>7.2464627938468709E-2</v>
      </c>
      <c r="M279" s="42">
        <f t="shared" si="12"/>
        <v>-6.1373226050621954E-4</v>
      </c>
    </row>
    <row r="280" spans="8:13" x14ac:dyDescent="0.2">
      <c r="H280" s="10">
        <v>1988</v>
      </c>
      <c r="I280" s="10">
        <v>1</v>
      </c>
      <c r="J280" s="10">
        <v>11</v>
      </c>
      <c r="K280" s="42">
        <v>7.3125</v>
      </c>
      <c r="L280" s="44">
        <f t="shared" si="11"/>
        <v>7.2464627938468709E-2</v>
      </c>
      <c r="M280" s="42">
        <f t="shared" si="12"/>
        <v>0</v>
      </c>
    </row>
    <row r="281" spans="8:13" x14ac:dyDescent="0.2">
      <c r="H281" s="10">
        <v>1988</v>
      </c>
      <c r="I281" s="10">
        <v>1</v>
      </c>
      <c r="J281" s="10">
        <v>12</v>
      </c>
      <c r="K281" s="42">
        <v>7.3125</v>
      </c>
      <c r="L281" s="44">
        <f t="shared" si="11"/>
        <v>7.2464627938468709E-2</v>
      </c>
      <c r="M281" s="42">
        <f t="shared" si="12"/>
        <v>0</v>
      </c>
    </row>
    <row r="282" spans="8:13" x14ac:dyDescent="0.2">
      <c r="H282" s="10">
        <v>1988</v>
      </c>
      <c r="I282" s="10">
        <v>1</v>
      </c>
      <c r="J282" s="10">
        <v>13</v>
      </c>
      <c r="K282" s="42">
        <v>7.375</v>
      </c>
      <c r="L282" s="44">
        <f t="shared" si="11"/>
        <v>7.3078360198974929E-2</v>
      </c>
      <c r="M282" s="42">
        <f t="shared" si="12"/>
        <v>6.1373226050621954E-4</v>
      </c>
    </row>
    <row r="283" spans="8:13" x14ac:dyDescent="0.2">
      <c r="H283" s="10">
        <v>1988</v>
      </c>
      <c r="I283" s="10">
        <v>1</v>
      </c>
      <c r="J283" s="10">
        <v>14</v>
      </c>
      <c r="K283" s="42">
        <v>7.3125</v>
      </c>
      <c r="L283" s="44">
        <f t="shared" si="11"/>
        <v>7.2464627938468709E-2</v>
      </c>
      <c r="M283" s="42">
        <f t="shared" si="12"/>
        <v>-6.1373226050621954E-4</v>
      </c>
    </row>
    <row r="284" spans="8:13" x14ac:dyDescent="0.2">
      <c r="H284" s="10">
        <v>1988</v>
      </c>
      <c r="I284" s="10">
        <v>1</v>
      </c>
      <c r="J284" s="10">
        <v>15</v>
      </c>
      <c r="K284" s="42">
        <v>7.3125</v>
      </c>
      <c r="L284" s="44">
        <f t="shared" si="11"/>
        <v>7.2464627938468709E-2</v>
      </c>
      <c r="M284" s="42">
        <f t="shared" si="12"/>
        <v>0</v>
      </c>
    </row>
    <row r="285" spans="8:13" x14ac:dyDescent="0.2">
      <c r="H285" s="10">
        <v>1988</v>
      </c>
      <c r="I285" s="10">
        <v>1</v>
      </c>
      <c r="J285" s="10">
        <v>18</v>
      </c>
      <c r="K285" s="42">
        <v>7.2031299999999998</v>
      </c>
      <c r="L285" s="44">
        <f t="shared" si="11"/>
        <v>7.1390418957041679E-2</v>
      </c>
      <c r="M285" s="42">
        <f t="shared" si="12"/>
        <v>-1.07420898142703E-3</v>
      </c>
    </row>
    <row r="286" spans="8:13" x14ac:dyDescent="0.2">
      <c r="H286" s="10">
        <v>1988</v>
      </c>
      <c r="I286" s="10">
        <v>1</v>
      </c>
      <c r="J286" s="10">
        <v>19</v>
      </c>
      <c r="K286" s="42">
        <v>7.1875</v>
      </c>
      <c r="L286" s="44">
        <f t="shared" si="11"/>
        <v>7.1236880844729414E-2</v>
      </c>
      <c r="M286" s="42">
        <f t="shared" si="12"/>
        <v>-1.5353811231226533E-4</v>
      </c>
    </row>
    <row r="287" spans="8:13" x14ac:dyDescent="0.2">
      <c r="H287" s="10">
        <v>1988</v>
      </c>
      <c r="I287" s="10">
        <v>1</v>
      </c>
      <c r="J287" s="10">
        <v>20</v>
      </c>
      <c r="K287" s="42">
        <v>7.25</v>
      </c>
      <c r="L287" s="44">
        <f t="shared" si="11"/>
        <v>7.1850801496689889E-2</v>
      </c>
      <c r="M287" s="42">
        <f t="shared" si="12"/>
        <v>6.1392065196047563E-4</v>
      </c>
    </row>
    <row r="288" spans="8:13" x14ac:dyDescent="0.2">
      <c r="H288" s="10">
        <v>1988</v>
      </c>
      <c r="I288" s="10">
        <v>1</v>
      </c>
      <c r="J288" s="10">
        <v>21</v>
      </c>
      <c r="K288" s="42">
        <v>7.1875</v>
      </c>
      <c r="L288" s="44">
        <f t="shared" si="11"/>
        <v>7.1236880844729414E-2</v>
      </c>
      <c r="M288" s="42">
        <f t="shared" si="12"/>
        <v>-6.1392065196047563E-4</v>
      </c>
    </row>
    <row r="289" spans="8:13" x14ac:dyDescent="0.2">
      <c r="H289" s="10">
        <v>1988</v>
      </c>
      <c r="I289" s="10">
        <v>1</v>
      </c>
      <c r="J289" s="10">
        <v>22</v>
      </c>
      <c r="K289" s="42">
        <v>7.125</v>
      </c>
      <c r="L289" s="44">
        <f t="shared" si="11"/>
        <v>7.0622865953662337E-2</v>
      </c>
      <c r="M289" s="42">
        <f t="shared" si="12"/>
        <v>-6.140148910670773E-4</v>
      </c>
    </row>
    <row r="290" spans="8:13" x14ac:dyDescent="0.2">
      <c r="H290" s="10">
        <v>1988</v>
      </c>
      <c r="I290" s="10">
        <v>1</v>
      </c>
      <c r="J290" s="10">
        <v>25</v>
      </c>
      <c r="K290" s="42">
        <v>7.1093799999999998</v>
      </c>
      <c r="L290" s="44">
        <f t="shared" si="11"/>
        <v>7.0469396629491254E-2</v>
      </c>
      <c r="M290" s="42">
        <f t="shared" si="12"/>
        <v>-1.5346932417108217E-4</v>
      </c>
    </row>
    <row r="291" spans="8:13" x14ac:dyDescent="0.2">
      <c r="H291" s="10">
        <v>1988</v>
      </c>
      <c r="I291" s="10">
        <v>1</v>
      </c>
      <c r="J291" s="10">
        <v>26</v>
      </c>
      <c r="K291" s="42">
        <v>7.125</v>
      </c>
      <c r="L291" s="44">
        <f t="shared" si="11"/>
        <v>7.0622865953662337E-2</v>
      </c>
      <c r="M291" s="42">
        <f t="shared" si="12"/>
        <v>1.5346932417108217E-4</v>
      </c>
    </row>
    <row r="292" spans="8:13" x14ac:dyDescent="0.2">
      <c r="H292" s="10">
        <v>1988</v>
      </c>
      <c r="I292" s="10">
        <v>1</v>
      </c>
      <c r="J292" s="10">
        <v>27</v>
      </c>
      <c r="K292" s="42">
        <v>7.125</v>
      </c>
      <c r="L292" s="44">
        <f t="shared" si="11"/>
        <v>7.0622865953662337E-2</v>
      </c>
      <c r="M292" s="42">
        <f t="shared" si="12"/>
        <v>0</v>
      </c>
    </row>
    <row r="293" spans="8:13" x14ac:dyDescent="0.2">
      <c r="H293" s="10">
        <v>1988</v>
      </c>
      <c r="I293" s="10">
        <v>1</v>
      </c>
      <c r="J293" s="10">
        <v>28</v>
      </c>
      <c r="K293" s="42">
        <v>7</v>
      </c>
      <c r="L293" s="44">
        <f t="shared" si="11"/>
        <v>6.9394553338452292E-2</v>
      </c>
      <c r="M293" s="42">
        <f t="shared" si="12"/>
        <v>-1.2283126152100449E-3</v>
      </c>
    </row>
    <row r="294" spans="8:13" x14ac:dyDescent="0.2">
      <c r="H294" s="10">
        <v>1988</v>
      </c>
      <c r="I294" s="10">
        <v>1</v>
      </c>
      <c r="J294" s="10">
        <v>29</v>
      </c>
      <c r="K294" s="42">
        <v>6.9375</v>
      </c>
      <c r="L294" s="44">
        <f t="shared" si="11"/>
        <v>6.8780255556395345E-2</v>
      </c>
      <c r="M294" s="42">
        <f t="shared" si="12"/>
        <v>-6.1429778205694674E-4</v>
      </c>
    </row>
    <row r="295" spans="8:13" x14ac:dyDescent="0.2">
      <c r="H295" s="10">
        <v>1988</v>
      </c>
      <c r="I295" s="10">
        <v>2</v>
      </c>
      <c r="J295" s="10">
        <v>1</v>
      </c>
      <c r="K295" s="42">
        <v>6.875</v>
      </c>
      <c r="L295" s="44">
        <f t="shared" si="11"/>
        <v>6.8165863419406461E-2</v>
      </c>
      <c r="M295" s="42">
        <f t="shared" si="12"/>
        <v>-6.1439213698888384E-4</v>
      </c>
    </row>
    <row r="296" spans="8:13" x14ac:dyDescent="0.2">
      <c r="H296" s="10">
        <v>1988</v>
      </c>
      <c r="I296" s="10">
        <v>2</v>
      </c>
      <c r="J296" s="10">
        <v>2</v>
      </c>
      <c r="K296" s="42">
        <v>6.9375</v>
      </c>
      <c r="L296" s="44">
        <f t="shared" si="11"/>
        <v>6.8780255556395345E-2</v>
      </c>
      <c r="M296" s="42">
        <f t="shared" si="12"/>
        <v>6.1439213698888384E-4</v>
      </c>
    </row>
    <row r="297" spans="8:13" x14ac:dyDescent="0.2">
      <c r="H297" s="10">
        <v>1988</v>
      </c>
      <c r="I297" s="10">
        <v>2</v>
      </c>
      <c r="J297" s="10">
        <v>3</v>
      </c>
      <c r="K297" s="42">
        <v>6.8125</v>
      </c>
      <c r="L297" s="44">
        <f t="shared" si="11"/>
        <v>6.7551376898496579E-2</v>
      </c>
      <c r="M297" s="42">
        <f t="shared" si="12"/>
        <v>-1.2288786578987659E-3</v>
      </c>
    </row>
    <row r="298" spans="8:13" x14ac:dyDescent="0.2">
      <c r="H298" s="10">
        <v>1988</v>
      </c>
      <c r="I298" s="10">
        <v>2</v>
      </c>
      <c r="J298" s="10">
        <v>4</v>
      </c>
      <c r="K298" s="42">
        <v>6.875</v>
      </c>
      <c r="L298" s="44">
        <f t="shared" si="11"/>
        <v>6.8165863419406461E-2</v>
      </c>
      <c r="M298" s="42">
        <f t="shared" si="12"/>
        <v>6.1448652090988209E-4</v>
      </c>
    </row>
    <row r="299" spans="8:13" x14ac:dyDescent="0.2">
      <c r="H299" s="10">
        <v>1988</v>
      </c>
      <c r="I299" s="10">
        <v>2</v>
      </c>
      <c r="J299" s="10">
        <v>5</v>
      </c>
      <c r="K299" s="42">
        <v>6.875</v>
      </c>
      <c r="L299" s="44">
        <f t="shared" si="11"/>
        <v>6.8165863419406461E-2</v>
      </c>
      <c r="M299" s="42">
        <f t="shared" si="12"/>
        <v>0</v>
      </c>
    </row>
    <row r="300" spans="8:13" x14ac:dyDescent="0.2">
      <c r="H300" s="10">
        <v>1988</v>
      </c>
      <c r="I300" s="10">
        <v>2</v>
      </c>
      <c r="J300" s="10">
        <v>8</v>
      </c>
      <c r="K300" s="42">
        <v>6.8125</v>
      </c>
      <c r="L300" s="44">
        <f t="shared" si="11"/>
        <v>6.7551376898496579E-2</v>
      </c>
      <c r="M300" s="42">
        <f t="shared" si="12"/>
        <v>-6.1448652090988209E-4</v>
      </c>
    </row>
    <row r="301" spans="8:13" x14ac:dyDescent="0.2">
      <c r="H301" s="10">
        <v>1988</v>
      </c>
      <c r="I301" s="10">
        <v>2</v>
      </c>
      <c r="J301" s="10">
        <v>9</v>
      </c>
      <c r="K301" s="42">
        <v>6.8125</v>
      </c>
      <c r="L301" s="44">
        <f t="shared" si="11"/>
        <v>6.7551376898496579E-2</v>
      </c>
      <c r="M301" s="42">
        <f t="shared" si="12"/>
        <v>0</v>
      </c>
    </row>
    <row r="302" spans="8:13" x14ac:dyDescent="0.2">
      <c r="H302" s="10">
        <v>1988</v>
      </c>
      <c r="I302" s="10">
        <v>2</v>
      </c>
      <c r="J302" s="10">
        <v>10</v>
      </c>
      <c r="K302" s="42">
        <v>6.75</v>
      </c>
      <c r="L302" s="44">
        <f t="shared" si="11"/>
        <v>6.6936795964660664E-2</v>
      </c>
      <c r="M302" s="42">
        <f t="shared" si="12"/>
        <v>-6.1458093383591483E-4</v>
      </c>
    </row>
    <row r="303" spans="8:13" x14ac:dyDescent="0.2">
      <c r="H303" s="10">
        <v>1988</v>
      </c>
      <c r="I303" s="10">
        <v>2</v>
      </c>
      <c r="J303" s="10">
        <v>11</v>
      </c>
      <c r="K303" s="42">
        <v>6.625</v>
      </c>
      <c r="L303" s="44">
        <f t="shared" si="11"/>
        <v>6.5707350742134296E-2</v>
      </c>
      <c r="M303" s="42">
        <f t="shared" si="12"/>
        <v>-1.229445222526368E-3</v>
      </c>
    </row>
    <row r="304" spans="8:13" x14ac:dyDescent="0.2">
      <c r="H304" s="10">
        <v>1988</v>
      </c>
      <c r="I304" s="10">
        <v>2</v>
      </c>
      <c r="J304" s="10">
        <v>12</v>
      </c>
      <c r="K304" s="42">
        <v>6.6875</v>
      </c>
      <c r="L304" s="44">
        <f t="shared" si="11"/>
        <v>6.6322120588882955E-2</v>
      </c>
      <c r="M304" s="42">
        <f t="shared" si="12"/>
        <v>6.1476984674865842E-4</v>
      </c>
    </row>
    <row r="305" spans="8:13" x14ac:dyDescent="0.2">
      <c r="H305" s="10">
        <v>1988</v>
      </c>
      <c r="I305" s="10">
        <v>2</v>
      </c>
      <c r="J305" s="10">
        <v>15</v>
      </c>
      <c r="K305" s="42">
        <v>6.875</v>
      </c>
      <c r="L305" s="44">
        <f t="shared" si="11"/>
        <v>6.8165863419406461E-2</v>
      </c>
      <c r="M305" s="42">
        <f t="shared" si="12"/>
        <v>1.8437428305235065E-3</v>
      </c>
    </row>
    <row r="306" spans="8:13" x14ac:dyDescent="0.2">
      <c r="H306" s="10">
        <v>1988</v>
      </c>
      <c r="I306" s="10">
        <v>2</v>
      </c>
      <c r="J306" s="10">
        <v>16</v>
      </c>
      <c r="K306" s="42">
        <v>6.90625</v>
      </c>
      <c r="L306" s="44">
        <f t="shared" si="11"/>
        <v>6.8473071284079395E-2</v>
      </c>
      <c r="M306" s="42">
        <f t="shared" si="12"/>
        <v>3.0720786467293426E-4</v>
      </c>
    </row>
    <row r="307" spans="8:13" x14ac:dyDescent="0.2">
      <c r="H307" s="10">
        <v>1988</v>
      </c>
      <c r="I307" s="10">
        <v>2</v>
      </c>
      <c r="J307" s="10">
        <v>17</v>
      </c>
      <c r="K307" s="42">
        <v>6.9375</v>
      </c>
      <c r="L307" s="44">
        <f t="shared" si="11"/>
        <v>6.8780255556395345E-2</v>
      </c>
      <c r="M307" s="42">
        <f t="shared" si="12"/>
        <v>3.0718427231594958E-4</v>
      </c>
    </row>
    <row r="308" spans="8:13" x14ac:dyDescent="0.2">
      <c r="H308" s="10">
        <v>1988</v>
      </c>
      <c r="I308" s="10">
        <v>2</v>
      </c>
      <c r="J308" s="10">
        <v>18</v>
      </c>
      <c r="K308" s="42">
        <v>6.9375</v>
      </c>
      <c r="L308" s="44">
        <f t="shared" si="11"/>
        <v>6.8780255556395345E-2</v>
      </c>
      <c r="M308" s="42">
        <f t="shared" si="12"/>
        <v>0</v>
      </c>
    </row>
    <row r="309" spans="8:13" x14ac:dyDescent="0.2">
      <c r="H309" s="10">
        <v>1988</v>
      </c>
      <c r="I309" s="10">
        <v>2</v>
      </c>
      <c r="J309" s="10">
        <v>19</v>
      </c>
      <c r="K309" s="42">
        <v>6.875</v>
      </c>
      <c r="L309" s="44">
        <f t="shared" si="11"/>
        <v>6.8165863419406461E-2</v>
      </c>
      <c r="M309" s="42">
        <f t="shared" si="12"/>
        <v>-6.1439213698888384E-4</v>
      </c>
    </row>
    <row r="310" spans="8:13" x14ac:dyDescent="0.2">
      <c r="H310" s="10">
        <v>1988</v>
      </c>
      <c r="I310" s="10">
        <v>2</v>
      </c>
      <c r="J310" s="10">
        <v>22</v>
      </c>
      <c r="K310" s="42">
        <v>6.8906299999999998</v>
      </c>
      <c r="L310" s="44">
        <f t="shared" si="11"/>
        <v>6.8319519454272087E-2</v>
      </c>
      <c r="M310" s="42">
        <f t="shared" si="12"/>
        <v>1.5365603486562629E-4</v>
      </c>
    </row>
    <row r="311" spans="8:13" x14ac:dyDescent="0.2">
      <c r="H311" s="10">
        <v>1988</v>
      </c>
      <c r="I311" s="10">
        <v>2</v>
      </c>
      <c r="J311" s="10">
        <v>23</v>
      </c>
      <c r="K311" s="42">
        <v>6.875</v>
      </c>
      <c r="L311" s="44">
        <f t="shared" si="11"/>
        <v>6.8165863419406461E-2</v>
      </c>
      <c r="M311" s="42">
        <f t="shared" si="12"/>
        <v>-1.5365603486562629E-4</v>
      </c>
    </row>
    <row r="312" spans="8:13" x14ac:dyDescent="0.2">
      <c r="H312" s="10">
        <v>1988</v>
      </c>
      <c r="I312" s="10">
        <v>2</v>
      </c>
      <c r="J312" s="10">
        <v>24</v>
      </c>
      <c r="K312" s="42">
        <v>6.8125</v>
      </c>
      <c r="L312" s="44">
        <f t="shared" si="11"/>
        <v>6.7551376898496579E-2</v>
      </c>
      <c r="M312" s="42">
        <f t="shared" si="12"/>
        <v>-6.1448652090988209E-4</v>
      </c>
    </row>
    <row r="313" spans="8:13" x14ac:dyDescent="0.2">
      <c r="H313" s="10">
        <v>1988</v>
      </c>
      <c r="I313" s="10">
        <v>2</v>
      </c>
      <c r="J313" s="10">
        <v>25</v>
      </c>
      <c r="K313" s="42">
        <v>6.8125</v>
      </c>
      <c r="L313" s="44">
        <f t="shared" si="11"/>
        <v>6.7551376898496579E-2</v>
      </c>
      <c r="M313" s="42">
        <f t="shared" si="12"/>
        <v>0</v>
      </c>
    </row>
    <row r="314" spans="8:13" x14ac:dyDescent="0.2">
      <c r="H314" s="10">
        <v>1988</v>
      </c>
      <c r="I314" s="10">
        <v>2</v>
      </c>
      <c r="J314" s="10">
        <v>26</v>
      </c>
      <c r="K314" s="42">
        <v>6.875</v>
      </c>
      <c r="L314" s="44">
        <f t="shared" si="11"/>
        <v>6.8165863419406461E-2</v>
      </c>
      <c r="M314" s="42">
        <f t="shared" si="12"/>
        <v>6.1448652090988209E-4</v>
      </c>
    </row>
    <row r="315" spans="8:13" x14ac:dyDescent="0.2">
      <c r="H315" s="10">
        <v>1988</v>
      </c>
      <c r="I315" s="10">
        <v>2</v>
      </c>
      <c r="J315" s="10">
        <v>29</v>
      </c>
      <c r="K315" s="42">
        <v>6.8125</v>
      </c>
      <c r="L315" s="44">
        <f t="shared" si="11"/>
        <v>6.7551376898496579E-2</v>
      </c>
      <c r="M315" s="42">
        <f t="shared" si="12"/>
        <v>-6.1448652090988209E-4</v>
      </c>
    </row>
    <row r="316" spans="8:13" x14ac:dyDescent="0.2">
      <c r="H316" s="10">
        <v>1988</v>
      </c>
      <c r="I316" s="10">
        <v>3</v>
      </c>
      <c r="J316" s="10">
        <v>1</v>
      </c>
      <c r="K316" s="42">
        <v>6.8125</v>
      </c>
      <c r="L316" s="44">
        <f t="shared" si="11"/>
        <v>6.7551376898496579E-2</v>
      </c>
      <c r="M316" s="42">
        <f t="shared" si="12"/>
        <v>0</v>
      </c>
    </row>
    <row r="317" spans="8:13" x14ac:dyDescent="0.2">
      <c r="H317" s="10">
        <v>1988</v>
      </c>
      <c r="I317" s="10">
        <v>3</v>
      </c>
      <c r="J317" s="10">
        <v>2</v>
      </c>
      <c r="K317" s="42">
        <v>6.8125</v>
      </c>
      <c r="L317" s="44">
        <f t="shared" si="11"/>
        <v>6.7551376898496579E-2</v>
      </c>
      <c r="M317" s="42">
        <f t="shared" si="12"/>
        <v>0</v>
      </c>
    </row>
    <row r="318" spans="8:13" x14ac:dyDescent="0.2">
      <c r="H318" s="10">
        <v>1988</v>
      </c>
      <c r="I318" s="10">
        <v>3</v>
      </c>
      <c r="J318" s="10">
        <v>3</v>
      </c>
      <c r="K318" s="42">
        <v>6.75</v>
      </c>
      <c r="L318" s="44">
        <f t="shared" si="11"/>
        <v>6.6936795964660664E-2</v>
      </c>
      <c r="M318" s="42">
        <f t="shared" si="12"/>
        <v>-6.1458093383591483E-4</v>
      </c>
    </row>
    <row r="319" spans="8:13" x14ac:dyDescent="0.2">
      <c r="H319" s="10">
        <v>1988</v>
      </c>
      <c r="I319" s="10">
        <v>3</v>
      </c>
      <c r="J319" s="10">
        <v>4</v>
      </c>
      <c r="K319" s="42">
        <v>6.75</v>
      </c>
      <c r="L319" s="44">
        <f t="shared" si="11"/>
        <v>6.6936795964660664E-2</v>
      </c>
      <c r="M319" s="42">
        <f t="shared" si="12"/>
        <v>0</v>
      </c>
    </row>
    <row r="320" spans="8:13" x14ac:dyDescent="0.2">
      <c r="H320" s="10">
        <v>1988</v>
      </c>
      <c r="I320" s="10">
        <v>3</v>
      </c>
      <c r="J320" s="10">
        <v>7</v>
      </c>
      <c r="K320" s="42">
        <v>6.875</v>
      </c>
      <c r="L320" s="44">
        <f t="shared" si="11"/>
        <v>6.8165863419406461E-2</v>
      </c>
      <c r="M320" s="42">
        <f t="shared" si="12"/>
        <v>1.2290674547457969E-3</v>
      </c>
    </row>
    <row r="321" spans="8:13" x14ac:dyDescent="0.2">
      <c r="H321" s="10">
        <v>1988</v>
      </c>
      <c r="I321" s="10">
        <v>3</v>
      </c>
      <c r="J321" s="10">
        <v>8</v>
      </c>
      <c r="K321" s="42">
        <v>6.875</v>
      </c>
      <c r="L321" s="44">
        <f t="shared" si="11"/>
        <v>6.8165863419406461E-2</v>
      </c>
      <c r="M321" s="42">
        <f t="shared" si="12"/>
        <v>0</v>
      </c>
    </row>
    <row r="322" spans="8:13" x14ac:dyDescent="0.2">
      <c r="H322" s="10">
        <v>1988</v>
      </c>
      <c r="I322" s="10">
        <v>3</v>
      </c>
      <c r="J322" s="10">
        <v>9</v>
      </c>
      <c r="K322" s="42">
        <v>6.875</v>
      </c>
      <c r="L322" s="44">
        <f t="shared" si="11"/>
        <v>6.8165863419406461E-2</v>
      </c>
      <c r="M322" s="42">
        <f t="shared" si="12"/>
        <v>0</v>
      </c>
    </row>
    <row r="323" spans="8:13" x14ac:dyDescent="0.2">
      <c r="H323" s="10">
        <v>1988</v>
      </c>
      <c r="I323" s="10">
        <v>3</v>
      </c>
      <c r="J323" s="10">
        <v>10</v>
      </c>
      <c r="K323" s="42">
        <v>6.875</v>
      </c>
      <c r="L323" s="44">
        <f t="shared" si="11"/>
        <v>6.8165863419406461E-2</v>
      </c>
      <c r="M323" s="42">
        <f t="shared" si="12"/>
        <v>0</v>
      </c>
    </row>
    <row r="324" spans="8:13" x14ac:dyDescent="0.2">
      <c r="H324" s="10">
        <v>1988</v>
      </c>
      <c r="I324" s="10">
        <v>3</v>
      </c>
      <c r="J324" s="10">
        <v>11</v>
      </c>
      <c r="K324" s="42">
        <v>6.9375</v>
      </c>
      <c r="L324" s="44">
        <f t="shared" si="11"/>
        <v>6.8780255556395345E-2</v>
      </c>
      <c r="M324" s="42">
        <f t="shared" si="12"/>
        <v>6.1439213698888384E-4</v>
      </c>
    </row>
    <row r="325" spans="8:13" x14ac:dyDescent="0.2">
      <c r="H325" s="10">
        <v>1988</v>
      </c>
      <c r="I325" s="10">
        <v>3</v>
      </c>
      <c r="J325" s="10">
        <v>14</v>
      </c>
      <c r="K325" s="42">
        <v>6.8125</v>
      </c>
      <c r="L325" s="44">
        <f t="shared" si="11"/>
        <v>6.7551376898496579E-2</v>
      </c>
      <c r="M325" s="42">
        <f t="shared" si="12"/>
        <v>-1.2288786578987659E-3</v>
      </c>
    </row>
    <row r="326" spans="8:13" x14ac:dyDescent="0.2">
      <c r="H326" s="10">
        <v>1988</v>
      </c>
      <c r="I326" s="10">
        <v>3</v>
      </c>
      <c r="J326" s="10">
        <v>15</v>
      </c>
      <c r="K326" s="42">
        <v>6.8125</v>
      </c>
      <c r="L326" s="44">
        <f t="shared" si="11"/>
        <v>6.7551376898496579E-2</v>
      </c>
      <c r="M326" s="42">
        <f t="shared" si="12"/>
        <v>0</v>
      </c>
    </row>
    <row r="327" spans="8:13" x14ac:dyDescent="0.2">
      <c r="H327" s="10">
        <v>1988</v>
      </c>
      <c r="I327" s="10">
        <v>3</v>
      </c>
      <c r="J327" s="10">
        <v>16</v>
      </c>
      <c r="K327" s="42">
        <v>6.8125</v>
      </c>
      <c r="L327" s="44">
        <f t="shared" si="11"/>
        <v>6.7551376898496579E-2</v>
      </c>
      <c r="M327" s="42">
        <f t="shared" si="12"/>
        <v>0</v>
      </c>
    </row>
    <row r="328" spans="8:13" x14ac:dyDescent="0.2">
      <c r="H328" s="10">
        <v>1988</v>
      </c>
      <c r="I328" s="10">
        <v>3</v>
      </c>
      <c r="J328" s="10">
        <v>17</v>
      </c>
      <c r="K328" s="42">
        <v>6.875</v>
      </c>
      <c r="L328" s="44">
        <f t="shared" si="11"/>
        <v>6.8165863419406461E-2</v>
      </c>
      <c r="M328" s="42">
        <f t="shared" si="12"/>
        <v>6.1448652090988209E-4</v>
      </c>
    </row>
    <row r="329" spans="8:13" x14ac:dyDescent="0.2">
      <c r="H329" s="10">
        <v>1988</v>
      </c>
      <c r="I329" s="10">
        <v>3</v>
      </c>
      <c r="J329" s="10">
        <v>18</v>
      </c>
      <c r="K329" s="42">
        <v>6.8125</v>
      </c>
      <c r="L329" s="44">
        <f t="shared" si="11"/>
        <v>6.7551376898496579E-2</v>
      </c>
      <c r="M329" s="42">
        <f t="shared" si="12"/>
        <v>-6.1448652090988209E-4</v>
      </c>
    </row>
    <row r="330" spans="8:13" x14ac:dyDescent="0.2">
      <c r="H330" s="10">
        <v>1988</v>
      </c>
      <c r="I330" s="10">
        <v>3</v>
      </c>
      <c r="J330" s="10">
        <v>21</v>
      </c>
      <c r="K330" s="42">
        <v>6.875</v>
      </c>
      <c r="L330" s="44">
        <f t="shared" si="11"/>
        <v>6.8165863419406461E-2</v>
      </c>
      <c r="M330" s="42">
        <f t="shared" si="12"/>
        <v>6.1448652090988209E-4</v>
      </c>
    </row>
    <row r="331" spans="8:13" x14ac:dyDescent="0.2">
      <c r="H331" s="10">
        <v>1988</v>
      </c>
      <c r="I331" s="10">
        <v>3</v>
      </c>
      <c r="J331" s="10">
        <v>22</v>
      </c>
      <c r="K331" s="42">
        <v>6.875</v>
      </c>
      <c r="L331" s="44">
        <f t="shared" si="11"/>
        <v>6.8165863419406461E-2</v>
      </c>
      <c r="M331" s="42">
        <f t="shared" si="12"/>
        <v>0</v>
      </c>
    </row>
    <row r="332" spans="8:13" x14ac:dyDescent="0.2">
      <c r="H332" s="10">
        <v>1988</v>
      </c>
      <c r="I332" s="10">
        <v>3</v>
      </c>
      <c r="J332" s="10">
        <v>23</v>
      </c>
      <c r="K332" s="42">
        <v>6.875</v>
      </c>
      <c r="L332" s="44">
        <f t="shared" si="11"/>
        <v>6.8165863419406461E-2</v>
      </c>
      <c r="M332" s="42">
        <f t="shared" si="12"/>
        <v>0</v>
      </c>
    </row>
    <row r="333" spans="8:13" x14ac:dyDescent="0.2">
      <c r="H333" s="10">
        <v>1988</v>
      </c>
      <c r="I333" s="10">
        <v>3</v>
      </c>
      <c r="J333" s="10">
        <v>24</v>
      </c>
      <c r="K333" s="42">
        <v>6.9375</v>
      </c>
      <c r="L333" s="44">
        <f t="shared" si="11"/>
        <v>6.8780255556395345E-2</v>
      </c>
      <c r="M333" s="42">
        <f t="shared" si="12"/>
        <v>6.1439213698888384E-4</v>
      </c>
    </row>
    <row r="334" spans="8:13" x14ac:dyDescent="0.2">
      <c r="H334" s="10">
        <v>1988</v>
      </c>
      <c r="I334" s="10">
        <v>3</v>
      </c>
      <c r="J334" s="10">
        <v>25</v>
      </c>
      <c r="K334" s="42">
        <v>6.875</v>
      </c>
      <c r="L334" s="44">
        <f t="shared" si="11"/>
        <v>6.8165863419406461E-2</v>
      </c>
      <c r="M334" s="42">
        <f t="shared" si="12"/>
        <v>-6.1439213698888384E-4</v>
      </c>
    </row>
    <row r="335" spans="8:13" x14ac:dyDescent="0.2">
      <c r="H335" s="10">
        <v>1988</v>
      </c>
      <c r="I335" s="10">
        <v>3</v>
      </c>
      <c r="J335" s="10">
        <v>28</v>
      </c>
      <c r="K335" s="42">
        <v>6.875</v>
      </c>
      <c r="L335" s="44">
        <f t="shared" si="11"/>
        <v>6.8165863419406461E-2</v>
      </c>
      <c r="M335" s="42">
        <f t="shared" si="12"/>
        <v>0</v>
      </c>
    </row>
    <row r="336" spans="8:13" x14ac:dyDescent="0.2">
      <c r="H336" s="10">
        <v>1988</v>
      </c>
      <c r="I336" s="10">
        <v>3</v>
      </c>
      <c r="J336" s="10">
        <v>29</v>
      </c>
      <c r="K336" s="42">
        <v>6.9375</v>
      </c>
      <c r="L336" s="44">
        <f t="shared" si="11"/>
        <v>6.8780255556395345E-2</v>
      </c>
      <c r="M336" s="42">
        <f t="shared" si="12"/>
        <v>6.1439213698888384E-4</v>
      </c>
    </row>
    <row r="337" spans="8:13" x14ac:dyDescent="0.2">
      <c r="H337" s="10">
        <v>1988</v>
      </c>
      <c r="I337" s="10">
        <v>3</v>
      </c>
      <c r="J337" s="10">
        <v>30</v>
      </c>
      <c r="K337" s="42">
        <v>6.875</v>
      </c>
      <c r="L337" s="44">
        <f t="shared" si="11"/>
        <v>6.8165863419406461E-2</v>
      </c>
      <c r="M337" s="42">
        <f t="shared" si="12"/>
        <v>-6.1439213698888384E-4</v>
      </c>
    </row>
    <row r="338" spans="8:13" x14ac:dyDescent="0.2">
      <c r="H338" s="10">
        <v>1988</v>
      </c>
      <c r="I338" s="10">
        <v>3</v>
      </c>
      <c r="J338" s="10">
        <v>31</v>
      </c>
      <c r="K338" s="42">
        <v>6.90625</v>
      </c>
      <c r="L338" s="44">
        <f t="shared" si="11"/>
        <v>6.8473071284079395E-2</v>
      </c>
      <c r="M338" s="42">
        <f t="shared" si="12"/>
        <v>3.0720786467293426E-4</v>
      </c>
    </row>
    <row r="339" spans="8:13" x14ac:dyDescent="0.2">
      <c r="H339" s="10">
        <v>1988</v>
      </c>
      <c r="I339" s="10">
        <v>4</v>
      </c>
      <c r="J339" s="10">
        <v>5</v>
      </c>
      <c r="K339" s="42">
        <v>7.0625</v>
      </c>
      <c r="L339" s="44">
        <f t="shared" si="11"/>
        <v>7.0008756794552957E-2</v>
      </c>
      <c r="M339" s="42">
        <f t="shared" si="12"/>
        <v>1.5356855104735612E-3</v>
      </c>
    </row>
    <row r="340" spans="8:13" x14ac:dyDescent="0.2">
      <c r="H340" s="10">
        <v>1988</v>
      </c>
      <c r="I340" s="10">
        <v>4</v>
      </c>
      <c r="J340" s="10">
        <v>6</v>
      </c>
      <c r="K340" s="42">
        <v>7.09375</v>
      </c>
      <c r="L340" s="44">
        <f t="shared" si="11"/>
        <v>7.0315823159422433E-2</v>
      </c>
      <c r="M340" s="42">
        <f t="shared" si="12"/>
        <v>3.0706636486947658E-4</v>
      </c>
    </row>
    <row r="341" spans="8:13" x14ac:dyDescent="0.2">
      <c r="H341" s="10">
        <v>1988</v>
      </c>
      <c r="I341" s="10">
        <v>4</v>
      </c>
      <c r="J341" s="10">
        <v>7</v>
      </c>
      <c r="K341" s="42">
        <v>7.125</v>
      </c>
      <c r="L341" s="44">
        <f t="shared" ref="L341:L404" si="13">LN(1+K341/100/4)*4</f>
        <v>7.0622865953662337E-2</v>
      </c>
      <c r="M341" s="42">
        <f t="shared" ref="M341:M404" si="14">L341-L340</f>
        <v>3.0704279423990344E-4</v>
      </c>
    </row>
    <row r="342" spans="8:13" x14ac:dyDescent="0.2">
      <c r="H342" s="10">
        <v>1988</v>
      </c>
      <c r="I342" s="10">
        <v>4</v>
      </c>
      <c r="J342" s="10">
        <v>8</v>
      </c>
      <c r="K342" s="42">
        <v>7.125</v>
      </c>
      <c r="L342" s="44">
        <f t="shared" si="13"/>
        <v>7.0622865953662337E-2</v>
      </c>
      <c r="M342" s="42">
        <f t="shared" si="14"/>
        <v>0</v>
      </c>
    </row>
    <row r="343" spans="8:13" x14ac:dyDescent="0.2">
      <c r="H343" s="10">
        <v>1988</v>
      </c>
      <c r="I343" s="10">
        <v>4</v>
      </c>
      <c r="J343" s="10">
        <v>11</v>
      </c>
      <c r="K343" s="42">
        <v>7.125</v>
      </c>
      <c r="L343" s="44">
        <f t="shared" si="13"/>
        <v>7.0622865953662337E-2</v>
      </c>
      <c r="M343" s="42">
        <f t="shared" si="14"/>
        <v>0</v>
      </c>
    </row>
    <row r="344" spans="8:13" x14ac:dyDescent="0.2">
      <c r="H344" s="10">
        <v>1988</v>
      </c>
      <c r="I344" s="10">
        <v>4</v>
      </c>
      <c r="J344" s="10">
        <v>12</v>
      </c>
      <c r="K344" s="42">
        <v>7.125</v>
      </c>
      <c r="L344" s="44">
        <f t="shared" si="13"/>
        <v>7.0622865953662337E-2</v>
      </c>
      <c r="M344" s="42">
        <f t="shared" si="14"/>
        <v>0</v>
      </c>
    </row>
    <row r="345" spans="8:13" x14ac:dyDescent="0.2">
      <c r="H345" s="10">
        <v>1988</v>
      </c>
      <c r="I345" s="10">
        <v>4</v>
      </c>
      <c r="J345" s="10">
        <v>13</v>
      </c>
      <c r="K345" s="42">
        <v>7.0625</v>
      </c>
      <c r="L345" s="44">
        <f t="shared" si="13"/>
        <v>7.0008756794552957E-2</v>
      </c>
      <c r="M345" s="42">
        <f t="shared" si="14"/>
        <v>-6.1410915910938002E-4</v>
      </c>
    </row>
    <row r="346" spans="8:13" x14ac:dyDescent="0.2">
      <c r="H346" s="10">
        <v>1988</v>
      </c>
      <c r="I346" s="10">
        <v>4</v>
      </c>
      <c r="J346" s="10">
        <v>14</v>
      </c>
      <c r="K346" s="42">
        <v>7.0625</v>
      </c>
      <c r="L346" s="44">
        <f t="shared" si="13"/>
        <v>7.0008756794552957E-2</v>
      </c>
      <c r="M346" s="42">
        <f t="shared" si="14"/>
        <v>0</v>
      </c>
    </row>
    <row r="347" spans="8:13" x14ac:dyDescent="0.2">
      <c r="H347" s="10">
        <v>1988</v>
      </c>
      <c r="I347" s="10">
        <v>4</v>
      </c>
      <c r="J347" s="10">
        <v>15</v>
      </c>
      <c r="K347" s="42">
        <v>7.125</v>
      </c>
      <c r="L347" s="44">
        <f t="shared" si="13"/>
        <v>7.0622865953662337E-2</v>
      </c>
      <c r="M347" s="42">
        <f t="shared" si="14"/>
        <v>6.1410915910938002E-4</v>
      </c>
    </row>
    <row r="348" spans="8:13" x14ac:dyDescent="0.2">
      <c r="H348" s="10">
        <v>1988</v>
      </c>
      <c r="I348" s="10">
        <v>4</v>
      </c>
      <c r="J348" s="10">
        <v>18</v>
      </c>
      <c r="K348" s="42">
        <v>7.25</v>
      </c>
      <c r="L348" s="44">
        <f t="shared" si="13"/>
        <v>7.1850801496689889E-2</v>
      </c>
      <c r="M348" s="42">
        <f t="shared" si="14"/>
        <v>1.2279355430275529E-3</v>
      </c>
    </row>
    <row r="349" spans="8:13" x14ac:dyDescent="0.2">
      <c r="H349" s="10">
        <v>1988</v>
      </c>
      <c r="I349" s="10">
        <v>4</v>
      </c>
      <c r="J349" s="10">
        <v>19</v>
      </c>
      <c r="K349" s="42">
        <v>7.3125</v>
      </c>
      <c r="L349" s="44">
        <f t="shared" si="13"/>
        <v>7.2464627938468709E-2</v>
      </c>
      <c r="M349" s="42">
        <f t="shared" si="14"/>
        <v>6.1382644177881973E-4</v>
      </c>
    </row>
    <row r="350" spans="8:13" x14ac:dyDescent="0.2">
      <c r="H350" s="10">
        <v>1988</v>
      </c>
      <c r="I350" s="10">
        <v>4</v>
      </c>
      <c r="J350" s="10">
        <v>20</v>
      </c>
      <c r="K350" s="42">
        <v>7.3125</v>
      </c>
      <c r="L350" s="44">
        <f t="shared" si="13"/>
        <v>7.2464627938468709E-2</v>
      </c>
      <c r="M350" s="42">
        <f t="shared" si="14"/>
        <v>0</v>
      </c>
    </row>
    <row r="351" spans="8:13" x14ac:dyDescent="0.2">
      <c r="H351" s="10">
        <v>1988</v>
      </c>
      <c r="I351" s="10">
        <v>4</v>
      </c>
      <c r="J351" s="10">
        <v>21</v>
      </c>
      <c r="K351" s="42">
        <v>7.3125</v>
      </c>
      <c r="L351" s="44">
        <f t="shared" si="13"/>
        <v>7.2464627938468709E-2</v>
      </c>
      <c r="M351" s="42">
        <f t="shared" si="14"/>
        <v>0</v>
      </c>
    </row>
    <row r="352" spans="8:13" x14ac:dyDescent="0.2">
      <c r="H352" s="10">
        <v>1988</v>
      </c>
      <c r="I352" s="10">
        <v>4</v>
      </c>
      <c r="J352" s="10">
        <v>22</v>
      </c>
      <c r="K352" s="42">
        <v>7.3125</v>
      </c>
      <c r="L352" s="44">
        <f t="shared" si="13"/>
        <v>7.2464627938468709E-2</v>
      </c>
      <c r="M352" s="42">
        <f t="shared" si="14"/>
        <v>0</v>
      </c>
    </row>
    <row r="353" spans="8:13" x14ac:dyDescent="0.2">
      <c r="H353" s="10">
        <v>1988</v>
      </c>
      <c r="I353" s="10">
        <v>4</v>
      </c>
      <c r="J353" s="10">
        <v>25</v>
      </c>
      <c r="K353" s="42">
        <v>7.25</v>
      </c>
      <c r="L353" s="44">
        <f t="shared" si="13"/>
        <v>7.1850801496689889E-2</v>
      </c>
      <c r="M353" s="42">
        <f t="shared" si="14"/>
        <v>-6.1382644177881973E-4</v>
      </c>
    </row>
    <row r="354" spans="8:13" x14ac:dyDescent="0.2">
      <c r="H354" s="10">
        <v>1988</v>
      </c>
      <c r="I354" s="10">
        <v>4</v>
      </c>
      <c r="J354" s="10">
        <v>26</v>
      </c>
      <c r="K354" s="42">
        <v>7.3125</v>
      </c>
      <c r="L354" s="44">
        <f t="shared" si="13"/>
        <v>7.2464627938468709E-2</v>
      </c>
      <c r="M354" s="42">
        <f t="shared" si="14"/>
        <v>6.1382644177881973E-4</v>
      </c>
    </row>
    <row r="355" spans="8:13" x14ac:dyDescent="0.2">
      <c r="H355" s="10">
        <v>1988</v>
      </c>
      <c r="I355" s="10">
        <v>4</v>
      </c>
      <c r="J355" s="10">
        <v>27</v>
      </c>
      <c r="K355" s="42">
        <v>7.25</v>
      </c>
      <c r="L355" s="44">
        <f t="shared" si="13"/>
        <v>7.1850801496689889E-2</v>
      </c>
      <c r="M355" s="42">
        <f t="shared" si="14"/>
        <v>-6.1382644177881973E-4</v>
      </c>
    </row>
    <row r="356" spans="8:13" x14ac:dyDescent="0.2">
      <c r="H356" s="10">
        <v>1988</v>
      </c>
      <c r="I356" s="10">
        <v>4</v>
      </c>
      <c r="J356" s="10">
        <v>28</v>
      </c>
      <c r="K356" s="42">
        <v>7.25</v>
      </c>
      <c r="L356" s="44">
        <f t="shared" si="13"/>
        <v>7.1850801496689889E-2</v>
      </c>
      <c r="M356" s="42">
        <f t="shared" si="14"/>
        <v>0</v>
      </c>
    </row>
    <row r="357" spans="8:13" x14ac:dyDescent="0.2">
      <c r="H357" s="10">
        <v>1988</v>
      </c>
      <c r="I357" s="10">
        <v>4</v>
      </c>
      <c r="J357" s="10">
        <v>29</v>
      </c>
      <c r="K357" s="42">
        <v>7.3125</v>
      </c>
      <c r="L357" s="44">
        <f t="shared" si="13"/>
        <v>7.2464627938468709E-2</v>
      </c>
      <c r="M357" s="42">
        <f t="shared" si="14"/>
        <v>6.1382644177881973E-4</v>
      </c>
    </row>
    <row r="358" spans="8:13" x14ac:dyDescent="0.2">
      <c r="H358" s="10">
        <v>1988</v>
      </c>
      <c r="I358" s="10">
        <v>5</v>
      </c>
      <c r="J358" s="10">
        <v>3</v>
      </c>
      <c r="K358" s="42">
        <v>7.375</v>
      </c>
      <c r="L358" s="44">
        <f t="shared" si="13"/>
        <v>7.3078360198974929E-2</v>
      </c>
      <c r="M358" s="42">
        <f t="shared" si="14"/>
        <v>6.1373226050621954E-4</v>
      </c>
    </row>
    <row r="359" spans="8:13" x14ac:dyDescent="0.2">
      <c r="H359" s="10">
        <v>1988</v>
      </c>
      <c r="I359" s="10">
        <v>5</v>
      </c>
      <c r="J359" s="10">
        <v>4</v>
      </c>
      <c r="K359" s="42">
        <v>7.3125</v>
      </c>
      <c r="L359" s="44">
        <f t="shared" si="13"/>
        <v>7.2464627938468709E-2</v>
      </c>
      <c r="M359" s="42">
        <f t="shared" si="14"/>
        <v>-6.1373226050621954E-4</v>
      </c>
    </row>
    <row r="360" spans="8:13" x14ac:dyDescent="0.2">
      <c r="H360" s="10">
        <v>1988</v>
      </c>
      <c r="I360" s="10">
        <v>5</v>
      </c>
      <c r="J360" s="10">
        <v>5</v>
      </c>
      <c r="K360" s="42">
        <v>7.375</v>
      </c>
      <c r="L360" s="44">
        <f t="shared" si="13"/>
        <v>7.3078360198974929E-2</v>
      </c>
      <c r="M360" s="42">
        <f t="shared" si="14"/>
        <v>6.1373226050621954E-4</v>
      </c>
    </row>
    <row r="361" spans="8:13" x14ac:dyDescent="0.2">
      <c r="H361" s="10">
        <v>1988</v>
      </c>
      <c r="I361" s="10">
        <v>5</v>
      </c>
      <c r="J361" s="10">
        <v>6</v>
      </c>
      <c r="K361" s="42">
        <v>7.375</v>
      </c>
      <c r="L361" s="44">
        <f t="shared" si="13"/>
        <v>7.3078360198974929E-2</v>
      </c>
      <c r="M361" s="42">
        <f t="shared" si="14"/>
        <v>0</v>
      </c>
    </row>
    <row r="362" spans="8:13" x14ac:dyDescent="0.2">
      <c r="H362" s="10">
        <v>1988</v>
      </c>
      <c r="I362" s="10">
        <v>5</v>
      </c>
      <c r="J362" s="10">
        <v>9</v>
      </c>
      <c r="K362" s="42">
        <v>7.4375</v>
      </c>
      <c r="L362" s="44">
        <f t="shared" si="13"/>
        <v>7.3691998307104281E-2</v>
      </c>
      <c r="M362" s="42">
        <f t="shared" si="14"/>
        <v>6.1363810812935238E-4</v>
      </c>
    </row>
    <row r="363" spans="8:13" x14ac:dyDescent="0.2">
      <c r="H363" s="10">
        <v>1988</v>
      </c>
      <c r="I363" s="10">
        <v>5</v>
      </c>
      <c r="J363" s="10">
        <v>10</v>
      </c>
      <c r="K363" s="42">
        <v>7.5</v>
      </c>
      <c r="L363" s="44">
        <f t="shared" si="13"/>
        <v>7.4305542291741827E-2</v>
      </c>
      <c r="M363" s="42">
        <f t="shared" si="14"/>
        <v>6.1354398463754622E-4</v>
      </c>
    </row>
    <row r="364" spans="8:13" x14ac:dyDescent="0.2">
      <c r="H364" s="10">
        <v>1988</v>
      </c>
      <c r="I364" s="10">
        <v>5</v>
      </c>
      <c r="J364" s="10">
        <v>11</v>
      </c>
      <c r="K364" s="42">
        <v>7.625</v>
      </c>
      <c r="L364" s="44">
        <f t="shared" si="13"/>
        <v>7.5532348006004807E-2</v>
      </c>
      <c r="M364" s="42">
        <f t="shared" si="14"/>
        <v>1.2268057142629796E-3</v>
      </c>
    </row>
    <row r="365" spans="8:13" x14ac:dyDescent="0.2">
      <c r="H365" s="10">
        <v>1988</v>
      </c>
      <c r="I365" s="10">
        <v>5</v>
      </c>
      <c r="J365" s="10">
        <v>12</v>
      </c>
      <c r="K365" s="42">
        <v>7.5625</v>
      </c>
      <c r="L365" s="44">
        <f t="shared" si="13"/>
        <v>7.4918992181755836E-2</v>
      </c>
      <c r="M365" s="42">
        <f t="shared" si="14"/>
        <v>-6.1335582424897062E-4</v>
      </c>
    </row>
    <row r="366" spans="8:13" x14ac:dyDescent="0.2">
      <c r="H366" s="10">
        <v>1988</v>
      </c>
      <c r="I366" s="10">
        <v>5</v>
      </c>
      <c r="J366" s="10">
        <v>13</v>
      </c>
      <c r="K366" s="42">
        <v>7.5</v>
      </c>
      <c r="L366" s="44">
        <f t="shared" si="13"/>
        <v>7.4305542291741827E-2</v>
      </c>
      <c r="M366" s="42">
        <f t="shared" si="14"/>
        <v>-6.1344989001400896E-4</v>
      </c>
    </row>
    <row r="367" spans="8:13" x14ac:dyDescent="0.2">
      <c r="H367" s="10">
        <v>1988</v>
      </c>
      <c r="I367" s="10">
        <v>5</v>
      </c>
      <c r="J367" s="10">
        <v>16</v>
      </c>
      <c r="K367" s="42">
        <v>7.4375</v>
      </c>
      <c r="L367" s="44">
        <f t="shared" si="13"/>
        <v>7.3691998307104281E-2</v>
      </c>
      <c r="M367" s="42">
        <f t="shared" si="14"/>
        <v>-6.1354398463754622E-4</v>
      </c>
    </row>
    <row r="368" spans="8:13" x14ac:dyDescent="0.2">
      <c r="H368" s="10">
        <v>1988</v>
      </c>
      <c r="I368" s="10">
        <v>5</v>
      </c>
      <c r="J368" s="10">
        <v>17</v>
      </c>
      <c r="K368" s="42">
        <v>7.5</v>
      </c>
      <c r="L368" s="44">
        <f t="shared" si="13"/>
        <v>7.4305542291741827E-2</v>
      </c>
      <c r="M368" s="42">
        <f t="shared" si="14"/>
        <v>6.1354398463754622E-4</v>
      </c>
    </row>
    <row r="369" spans="8:13" x14ac:dyDescent="0.2">
      <c r="H369" s="10">
        <v>1988</v>
      </c>
      <c r="I369" s="10">
        <v>5</v>
      </c>
      <c r="J369" s="10">
        <v>18</v>
      </c>
      <c r="K369" s="42">
        <v>7.5625</v>
      </c>
      <c r="L369" s="44">
        <f t="shared" si="13"/>
        <v>7.4918992181755836E-2</v>
      </c>
      <c r="M369" s="42">
        <f t="shared" si="14"/>
        <v>6.1344989001400896E-4</v>
      </c>
    </row>
    <row r="370" spans="8:13" x14ac:dyDescent="0.2">
      <c r="H370" s="10">
        <v>1988</v>
      </c>
      <c r="I370" s="10">
        <v>5</v>
      </c>
      <c r="J370" s="10">
        <v>19</v>
      </c>
      <c r="K370" s="42">
        <v>7.5</v>
      </c>
      <c r="L370" s="44">
        <f t="shared" si="13"/>
        <v>7.4305542291741827E-2</v>
      </c>
      <c r="M370" s="42">
        <f t="shared" si="14"/>
        <v>-6.1344989001400896E-4</v>
      </c>
    </row>
    <row r="371" spans="8:13" x14ac:dyDescent="0.2">
      <c r="H371" s="10">
        <v>1988</v>
      </c>
      <c r="I371" s="10">
        <v>5</v>
      </c>
      <c r="J371" s="10">
        <v>20</v>
      </c>
      <c r="K371" s="42">
        <v>7.5</v>
      </c>
      <c r="L371" s="44">
        <f t="shared" si="13"/>
        <v>7.4305542291741827E-2</v>
      </c>
      <c r="M371" s="42">
        <f t="shared" si="14"/>
        <v>0</v>
      </c>
    </row>
    <row r="372" spans="8:13" x14ac:dyDescent="0.2">
      <c r="H372" s="10">
        <v>1988</v>
      </c>
      <c r="I372" s="10">
        <v>5</v>
      </c>
      <c r="J372" s="10">
        <v>23</v>
      </c>
      <c r="K372" s="42">
        <v>7.5625</v>
      </c>
      <c r="L372" s="44">
        <f t="shared" si="13"/>
        <v>7.4918992181755836E-2</v>
      </c>
      <c r="M372" s="42">
        <f t="shared" si="14"/>
        <v>6.1344989001400896E-4</v>
      </c>
    </row>
    <row r="373" spans="8:13" x14ac:dyDescent="0.2">
      <c r="H373" s="10">
        <v>1988</v>
      </c>
      <c r="I373" s="10">
        <v>5</v>
      </c>
      <c r="J373" s="10">
        <v>24</v>
      </c>
      <c r="K373" s="42">
        <v>7.5625</v>
      </c>
      <c r="L373" s="44">
        <f t="shared" si="13"/>
        <v>7.4918992181755836E-2</v>
      </c>
      <c r="M373" s="42">
        <f t="shared" si="14"/>
        <v>0</v>
      </c>
    </row>
    <row r="374" spans="8:13" x14ac:dyDescent="0.2">
      <c r="H374" s="10">
        <v>1988</v>
      </c>
      <c r="I374" s="10">
        <v>5</v>
      </c>
      <c r="J374" s="10">
        <v>25</v>
      </c>
      <c r="K374" s="42">
        <v>7.5625</v>
      </c>
      <c r="L374" s="44">
        <f t="shared" si="13"/>
        <v>7.4918992181755836E-2</v>
      </c>
      <c r="M374" s="42">
        <f t="shared" si="14"/>
        <v>0</v>
      </c>
    </row>
    <row r="375" spans="8:13" x14ac:dyDescent="0.2">
      <c r="H375" s="10">
        <v>1988</v>
      </c>
      <c r="I375" s="10">
        <v>5</v>
      </c>
      <c r="J375" s="10">
        <v>26</v>
      </c>
      <c r="K375" s="42">
        <v>7.5625</v>
      </c>
      <c r="L375" s="44">
        <f t="shared" si="13"/>
        <v>7.4918992181755836E-2</v>
      </c>
      <c r="M375" s="42">
        <f t="shared" si="14"/>
        <v>0</v>
      </c>
    </row>
    <row r="376" spans="8:13" x14ac:dyDescent="0.2">
      <c r="H376" s="10">
        <v>1988</v>
      </c>
      <c r="I376" s="10">
        <v>5</v>
      </c>
      <c r="J376" s="10">
        <v>27</v>
      </c>
      <c r="K376" s="42">
        <v>7.75</v>
      </c>
      <c r="L376" s="44">
        <f t="shared" si="13"/>
        <v>7.6758777572564746E-2</v>
      </c>
      <c r="M376" s="42">
        <f t="shared" si="14"/>
        <v>1.8397853908089096E-3</v>
      </c>
    </row>
    <row r="377" spans="8:13" x14ac:dyDescent="0.2">
      <c r="H377" s="10">
        <v>1988</v>
      </c>
      <c r="I377" s="10">
        <v>5</v>
      </c>
      <c r="J377" s="10">
        <v>31</v>
      </c>
      <c r="K377" s="42">
        <v>7.75</v>
      </c>
      <c r="L377" s="44">
        <f t="shared" si="13"/>
        <v>7.6758777572564746E-2</v>
      </c>
      <c r="M377" s="42">
        <f t="shared" si="14"/>
        <v>0</v>
      </c>
    </row>
    <row r="378" spans="8:13" x14ac:dyDescent="0.2">
      <c r="H378" s="10">
        <v>1988</v>
      </c>
      <c r="I378" s="10">
        <v>6</v>
      </c>
      <c r="J378" s="10">
        <v>1</v>
      </c>
      <c r="K378" s="42">
        <v>7.75</v>
      </c>
      <c r="L378" s="44">
        <f t="shared" si="13"/>
        <v>7.6758777572564746E-2</v>
      </c>
      <c r="M378" s="42">
        <f t="shared" si="14"/>
        <v>0</v>
      </c>
    </row>
    <row r="379" spans="8:13" x14ac:dyDescent="0.2">
      <c r="H379" s="10">
        <v>1988</v>
      </c>
      <c r="I379" s="10">
        <v>6</v>
      </c>
      <c r="J379" s="10">
        <v>2</v>
      </c>
      <c r="K379" s="42">
        <v>7.6875</v>
      </c>
      <c r="L379" s="44">
        <f t="shared" si="13"/>
        <v>7.6145609793331334E-2</v>
      </c>
      <c r="M379" s="42">
        <f t="shared" si="14"/>
        <v>-6.131677792334117E-4</v>
      </c>
    </row>
    <row r="380" spans="8:13" x14ac:dyDescent="0.2">
      <c r="H380" s="10">
        <v>1988</v>
      </c>
      <c r="I380" s="10">
        <v>6</v>
      </c>
      <c r="J380" s="10">
        <v>3</v>
      </c>
      <c r="K380" s="42">
        <v>7.75</v>
      </c>
      <c r="L380" s="44">
        <f t="shared" si="13"/>
        <v>7.6758777572564746E-2</v>
      </c>
      <c r="M380" s="42">
        <f t="shared" si="14"/>
        <v>6.131677792334117E-4</v>
      </c>
    </row>
    <row r="381" spans="8:13" x14ac:dyDescent="0.2">
      <c r="H381" s="10">
        <v>1988</v>
      </c>
      <c r="I381" s="10">
        <v>6</v>
      </c>
      <c r="J381" s="10">
        <v>6</v>
      </c>
      <c r="K381" s="42">
        <v>7.6875</v>
      </c>
      <c r="L381" s="44">
        <f t="shared" si="13"/>
        <v>7.6145609793331334E-2</v>
      </c>
      <c r="M381" s="42">
        <f t="shared" si="14"/>
        <v>-6.131677792334117E-4</v>
      </c>
    </row>
    <row r="382" spans="8:13" x14ac:dyDescent="0.2">
      <c r="H382" s="10">
        <v>1988</v>
      </c>
      <c r="I382" s="10">
        <v>6</v>
      </c>
      <c r="J382" s="10">
        <v>7</v>
      </c>
      <c r="K382" s="42">
        <v>7.6875</v>
      </c>
      <c r="L382" s="44">
        <f t="shared" si="13"/>
        <v>7.6145609793331334E-2</v>
      </c>
      <c r="M382" s="42">
        <f t="shared" si="14"/>
        <v>0</v>
      </c>
    </row>
    <row r="383" spans="8:13" x14ac:dyDescent="0.2">
      <c r="H383" s="10">
        <v>1988</v>
      </c>
      <c r="I383" s="10">
        <v>6</v>
      </c>
      <c r="J383" s="10">
        <v>8</v>
      </c>
      <c r="K383" s="42">
        <v>7.75</v>
      </c>
      <c r="L383" s="44">
        <f t="shared" si="13"/>
        <v>7.6758777572564746E-2</v>
      </c>
      <c r="M383" s="42">
        <f t="shared" si="14"/>
        <v>6.131677792334117E-4</v>
      </c>
    </row>
    <row r="384" spans="8:13" x14ac:dyDescent="0.2">
      <c r="H384" s="10">
        <v>1988</v>
      </c>
      <c r="I384" s="10">
        <v>6</v>
      </c>
      <c r="J384" s="10">
        <v>9</v>
      </c>
      <c r="K384" s="42">
        <v>7.6875</v>
      </c>
      <c r="L384" s="44">
        <f t="shared" si="13"/>
        <v>7.6145609793331334E-2</v>
      </c>
      <c r="M384" s="42">
        <f t="shared" si="14"/>
        <v>-6.131677792334117E-4</v>
      </c>
    </row>
    <row r="385" spans="8:13" x14ac:dyDescent="0.2">
      <c r="H385" s="10">
        <v>1988</v>
      </c>
      <c r="I385" s="10">
        <v>6</v>
      </c>
      <c r="J385" s="10">
        <v>10</v>
      </c>
      <c r="K385" s="42">
        <v>7.6875</v>
      </c>
      <c r="L385" s="44">
        <f t="shared" si="13"/>
        <v>7.6145609793331334E-2</v>
      </c>
      <c r="M385" s="42">
        <f t="shared" si="14"/>
        <v>0</v>
      </c>
    </row>
    <row r="386" spans="8:13" x14ac:dyDescent="0.2">
      <c r="H386" s="10">
        <v>1988</v>
      </c>
      <c r="I386" s="10">
        <v>6</v>
      </c>
      <c r="J386" s="10">
        <v>13</v>
      </c>
      <c r="K386" s="42">
        <v>7.625</v>
      </c>
      <c r="L386" s="44">
        <f t="shared" si="13"/>
        <v>7.5532348006004807E-2</v>
      </c>
      <c r="M386" s="42">
        <f t="shared" si="14"/>
        <v>-6.1326178732652725E-4</v>
      </c>
    </row>
    <row r="387" spans="8:13" x14ac:dyDescent="0.2">
      <c r="H387" s="10">
        <v>1988</v>
      </c>
      <c r="I387" s="10">
        <v>6</v>
      </c>
      <c r="J387" s="10">
        <v>14</v>
      </c>
      <c r="K387" s="42">
        <v>7.625</v>
      </c>
      <c r="L387" s="44">
        <f t="shared" si="13"/>
        <v>7.5532348006004807E-2</v>
      </c>
      <c r="M387" s="42">
        <f t="shared" si="14"/>
        <v>0</v>
      </c>
    </row>
    <row r="388" spans="8:13" x14ac:dyDescent="0.2">
      <c r="H388" s="10">
        <v>1988</v>
      </c>
      <c r="I388" s="10">
        <v>6</v>
      </c>
      <c r="J388" s="10">
        <v>15</v>
      </c>
      <c r="K388" s="42">
        <v>7.5625</v>
      </c>
      <c r="L388" s="44">
        <f t="shared" si="13"/>
        <v>7.4918992181755836E-2</v>
      </c>
      <c r="M388" s="42">
        <f t="shared" si="14"/>
        <v>-6.1335582424897062E-4</v>
      </c>
    </row>
    <row r="389" spans="8:13" x14ac:dyDescent="0.2">
      <c r="H389" s="10">
        <v>1988</v>
      </c>
      <c r="I389" s="10">
        <v>6</v>
      </c>
      <c r="J389" s="10">
        <v>16</v>
      </c>
      <c r="K389" s="42">
        <v>7.625</v>
      </c>
      <c r="L389" s="44">
        <f t="shared" si="13"/>
        <v>7.5532348006004807E-2</v>
      </c>
      <c r="M389" s="42">
        <f t="shared" si="14"/>
        <v>6.1335582424897062E-4</v>
      </c>
    </row>
    <row r="390" spans="8:13" x14ac:dyDescent="0.2">
      <c r="H390" s="10">
        <v>1988</v>
      </c>
      <c r="I390" s="10">
        <v>6</v>
      </c>
      <c r="J390" s="10">
        <v>17</v>
      </c>
      <c r="K390" s="42">
        <v>7.6875</v>
      </c>
      <c r="L390" s="44">
        <f t="shared" si="13"/>
        <v>7.6145609793331334E-2</v>
      </c>
      <c r="M390" s="42">
        <f t="shared" si="14"/>
        <v>6.1326178732652725E-4</v>
      </c>
    </row>
    <row r="391" spans="8:13" x14ac:dyDescent="0.2">
      <c r="H391" s="10">
        <v>1988</v>
      </c>
      <c r="I391" s="10">
        <v>6</v>
      </c>
      <c r="J391" s="10">
        <v>20</v>
      </c>
      <c r="K391" s="42">
        <v>7.8125</v>
      </c>
      <c r="L391" s="44">
        <f t="shared" si="13"/>
        <v>7.7371851372523739E-2</v>
      </c>
      <c r="M391" s="42">
        <f t="shared" si="14"/>
        <v>1.2262415791924053E-3</v>
      </c>
    </row>
    <row r="392" spans="8:13" x14ac:dyDescent="0.2">
      <c r="H392" s="10">
        <v>1988</v>
      </c>
      <c r="I392" s="10">
        <v>6</v>
      </c>
      <c r="J392" s="10">
        <v>21</v>
      </c>
      <c r="K392" s="42">
        <v>7.8125</v>
      </c>
      <c r="L392" s="44">
        <f t="shared" si="13"/>
        <v>7.7371851372523739E-2</v>
      </c>
      <c r="M392" s="42">
        <f t="shared" si="14"/>
        <v>0</v>
      </c>
    </row>
    <row r="393" spans="8:13" x14ac:dyDescent="0.2">
      <c r="H393" s="10">
        <v>1988</v>
      </c>
      <c r="I393" s="10">
        <v>6</v>
      </c>
      <c r="J393" s="10">
        <v>22</v>
      </c>
      <c r="K393" s="42">
        <v>7.75</v>
      </c>
      <c r="L393" s="44">
        <f t="shared" si="13"/>
        <v>7.6758777572564746E-2</v>
      </c>
      <c r="M393" s="42">
        <f t="shared" si="14"/>
        <v>-6.1307379995899358E-4</v>
      </c>
    </row>
    <row r="394" spans="8:13" x14ac:dyDescent="0.2">
      <c r="H394" s="10">
        <v>1988</v>
      </c>
      <c r="I394" s="10">
        <v>6</v>
      </c>
      <c r="J394" s="10">
        <v>23</v>
      </c>
      <c r="K394" s="42">
        <v>7.75</v>
      </c>
      <c r="L394" s="44">
        <f t="shared" si="13"/>
        <v>7.6758777572564746E-2</v>
      </c>
      <c r="M394" s="42">
        <f t="shared" si="14"/>
        <v>0</v>
      </c>
    </row>
    <row r="395" spans="8:13" x14ac:dyDescent="0.2">
      <c r="H395" s="10">
        <v>1988</v>
      </c>
      <c r="I395" s="10">
        <v>6</v>
      </c>
      <c r="J395" s="10">
        <v>24</v>
      </c>
      <c r="K395" s="42">
        <v>7.75</v>
      </c>
      <c r="L395" s="44">
        <f t="shared" si="13"/>
        <v>7.6758777572564746E-2</v>
      </c>
      <c r="M395" s="42">
        <f t="shared" si="14"/>
        <v>0</v>
      </c>
    </row>
    <row r="396" spans="8:13" x14ac:dyDescent="0.2">
      <c r="H396" s="10">
        <v>1988</v>
      </c>
      <c r="I396" s="10">
        <v>6</v>
      </c>
      <c r="J396" s="10">
        <v>27</v>
      </c>
      <c r="K396" s="42">
        <v>7.8125</v>
      </c>
      <c r="L396" s="44">
        <f t="shared" si="13"/>
        <v>7.7371851372523739E-2</v>
      </c>
      <c r="M396" s="42">
        <f t="shared" si="14"/>
        <v>6.1307379995899358E-4</v>
      </c>
    </row>
    <row r="397" spans="8:13" x14ac:dyDescent="0.2">
      <c r="H397" s="10">
        <v>1988</v>
      </c>
      <c r="I397" s="10">
        <v>6</v>
      </c>
      <c r="J397" s="10">
        <v>28</v>
      </c>
      <c r="K397" s="42">
        <v>7.875</v>
      </c>
      <c r="L397" s="44">
        <f t="shared" si="13"/>
        <v>7.7984831222011136E-2</v>
      </c>
      <c r="M397" s="42">
        <f t="shared" si="14"/>
        <v>6.129798494873967E-4</v>
      </c>
    </row>
    <row r="398" spans="8:13" x14ac:dyDescent="0.2">
      <c r="H398" s="10">
        <v>1988</v>
      </c>
      <c r="I398" s="10">
        <v>6</v>
      </c>
      <c r="J398" s="10">
        <v>29</v>
      </c>
      <c r="K398" s="42">
        <v>7.875</v>
      </c>
      <c r="L398" s="44">
        <f t="shared" si="13"/>
        <v>7.7984831222011136E-2</v>
      </c>
      <c r="M398" s="42">
        <f t="shared" si="14"/>
        <v>0</v>
      </c>
    </row>
    <row r="399" spans="8:13" x14ac:dyDescent="0.2">
      <c r="H399" s="10">
        <v>1988</v>
      </c>
      <c r="I399" s="10">
        <v>6</v>
      </c>
      <c r="J399" s="10">
        <v>30</v>
      </c>
      <c r="K399" s="42">
        <v>7.9375</v>
      </c>
      <c r="L399" s="44">
        <f t="shared" si="13"/>
        <v>7.8597717149816546E-2</v>
      </c>
      <c r="M399" s="42">
        <f t="shared" si="14"/>
        <v>6.128859278054094E-4</v>
      </c>
    </row>
    <row r="400" spans="8:13" x14ac:dyDescent="0.2">
      <c r="H400" s="10">
        <v>1988</v>
      </c>
      <c r="I400" s="10">
        <v>7</v>
      </c>
      <c r="J400" s="10">
        <v>1</v>
      </c>
      <c r="K400" s="42">
        <v>7.875</v>
      </c>
      <c r="L400" s="44">
        <f t="shared" si="13"/>
        <v>7.7984831222011136E-2</v>
      </c>
      <c r="M400" s="42">
        <f t="shared" si="14"/>
        <v>-6.128859278054094E-4</v>
      </c>
    </row>
    <row r="401" spans="8:13" x14ac:dyDescent="0.2">
      <c r="H401" s="10">
        <v>1988</v>
      </c>
      <c r="I401" s="10">
        <v>7</v>
      </c>
      <c r="J401" s="10">
        <v>4</v>
      </c>
      <c r="K401" s="42">
        <v>7.875</v>
      </c>
      <c r="L401" s="44">
        <f t="shared" si="13"/>
        <v>7.7984831222011136E-2</v>
      </c>
      <c r="M401" s="42">
        <f t="shared" si="14"/>
        <v>0</v>
      </c>
    </row>
    <row r="402" spans="8:13" x14ac:dyDescent="0.2">
      <c r="H402" s="10">
        <v>1988</v>
      </c>
      <c r="I402" s="10">
        <v>7</v>
      </c>
      <c r="J402" s="10">
        <v>5</v>
      </c>
      <c r="K402" s="42">
        <v>7.9375</v>
      </c>
      <c r="L402" s="44">
        <f t="shared" si="13"/>
        <v>7.8597717149816546E-2</v>
      </c>
      <c r="M402" s="42">
        <f t="shared" si="14"/>
        <v>6.128859278054094E-4</v>
      </c>
    </row>
    <row r="403" spans="8:13" x14ac:dyDescent="0.2">
      <c r="H403" s="10">
        <v>1988</v>
      </c>
      <c r="I403" s="10">
        <v>7</v>
      </c>
      <c r="J403" s="10">
        <v>6</v>
      </c>
      <c r="K403" s="42">
        <v>7.9531299999999998</v>
      </c>
      <c r="L403" s="44">
        <f t="shared" si="13"/>
        <v>7.8750972985118448E-2</v>
      </c>
      <c r="M403" s="42">
        <f t="shared" si="14"/>
        <v>1.5325583530190201E-4</v>
      </c>
    </row>
    <row r="404" spans="8:13" x14ac:dyDescent="0.2">
      <c r="H404" s="10">
        <v>1988</v>
      </c>
      <c r="I404" s="10">
        <v>7</v>
      </c>
      <c r="J404" s="10">
        <v>7</v>
      </c>
      <c r="K404" s="42">
        <v>8.0625</v>
      </c>
      <c r="L404" s="44">
        <f t="shared" si="13"/>
        <v>7.9823207355481401E-2</v>
      </c>
      <c r="M404" s="42">
        <f t="shared" si="14"/>
        <v>1.0722343703629539E-3</v>
      </c>
    </row>
    <row r="405" spans="8:13" x14ac:dyDescent="0.2">
      <c r="H405" s="10">
        <v>1988</v>
      </c>
      <c r="I405" s="10">
        <v>7</v>
      </c>
      <c r="J405" s="10">
        <v>8</v>
      </c>
      <c r="K405" s="42">
        <v>8</v>
      </c>
      <c r="L405" s="44">
        <f t="shared" ref="L405:L468" si="15">LN(1+K405/100/4)*4</f>
        <v>7.9210509184718919E-2</v>
      </c>
      <c r="M405" s="42">
        <f t="shared" ref="M405:M468" si="16">L405-L404</f>
        <v>-6.1269817076248234E-4</v>
      </c>
    </row>
    <row r="406" spans="8:13" x14ac:dyDescent="0.2">
      <c r="H406" s="10">
        <v>1988</v>
      </c>
      <c r="I406" s="10">
        <v>7</v>
      </c>
      <c r="J406" s="10">
        <v>11</v>
      </c>
      <c r="K406" s="42">
        <v>8.125</v>
      </c>
      <c r="L406" s="44">
        <f t="shared" si="15"/>
        <v>8.0435811690853912E-2</v>
      </c>
      <c r="M406" s="42">
        <f t="shared" si="16"/>
        <v>1.2253025061349926E-3</v>
      </c>
    </row>
    <row r="407" spans="8:13" x14ac:dyDescent="0.2">
      <c r="H407" s="10">
        <v>1988</v>
      </c>
      <c r="I407" s="10">
        <v>7</v>
      </c>
      <c r="J407" s="10">
        <v>12</v>
      </c>
      <c r="K407" s="42">
        <v>8.125</v>
      </c>
      <c r="L407" s="44">
        <f t="shared" si="15"/>
        <v>8.0435811690853912E-2</v>
      </c>
      <c r="M407" s="42">
        <f t="shared" si="16"/>
        <v>0</v>
      </c>
    </row>
    <row r="408" spans="8:13" x14ac:dyDescent="0.2">
      <c r="H408" s="10">
        <v>1988</v>
      </c>
      <c r="I408" s="10">
        <v>7</v>
      </c>
      <c r="J408" s="10">
        <v>13</v>
      </c>
      <c r="K408" s="42">
        <v>8.1875</v>
      </c>
      <c r="L408" s="44">
        <f t="shared" si="15"/>
        <v>8.1048322219575766E-2</v>
      </c>
      <c r="M408" s="42">
        <f t="shared" si="16"/>
        <v>6.1251052872185463E-4</v>
      </c>
    </row>
    <row r="409" spans="8:13" x14ac:dyDescent="0.2">
      <c r="H409" s="10">
        <v>1988</v>
      </c>
      <c r="I409" s="10">
        <v>7</v>
      </c>
      <c r="J409" s="10">
        <v>14</v>
      </c>
      <c r="K409" s="42">
        <v>8.1875</v>
      </c>
      <c r="L409" s="44">
        <f t="shared" si="15"/>
        <v>8.1048322219575766E-2</v>
      </c>
      <c r="M409" s="42">
        <f t="shared" si="16"/>
        <v>0</v>
      </c>
    </row>
    <row r="410" spans="8:13" x14ac:dyDescent="0.2">
      <c r="H410" s="10">
        <v>1988</v>
      </c>
      <c r="I410" s="10">
        <v>7</v>
      </c>
      <c r="J410" s="10">
        <v>15</v>
      </c>
      <c r="K410" s="42">
        <v>8.375</v>
      </c>
      <c r="L410" s="44">
        <f t="shared" si="15"/>
        <v>8.2885291253009197E-2</v>
      </c>
      <c r="M410" s="42">
        <f t="shared" si="16"/>
        <v>1.8369690334334304E-3</v>
      </c>
    </row>
    <row r="411" spans="8:13" x14ac:dyDescent="0.2">
      <c r="H411" s="10">
        <v>1988</v>
      </c>
      <c r="I411" s="10">
        <v>7</v>
      </c>
      <c r="J411" s="10">
        <v>18</v>
      </c>
      <c r="K411" s="42">
        <v>8.375</v>
      </c>
      <c r="L411" s="44">
        <f t="shared" si="15"/>
        <v>8.2885291253009197E-2</v>
      </c>
      <c r="M411" s="42">
        <f t="shared" si="16"/>
        <v>0</v>
      </c>
    </row>
    <row r="412" spans="8:13" x14ac:dyDescent="0.2">
      <c r="H412" s="10">
        <v>1988</v>
      </c>
      <c r="I412" s="10">
        <v>7</v>
      </c>
      <c r="J412" s="10">
        <v>19</v>
      </c>
      <c r="K412" s="42">
        <v>8.375</v>
      </c>
      <c r="L412" s="44">
        <f t="shared" si="15"/>
        <v>8.2885291253009197E-2</v>
      </c>
      <c r="M412" s="42">
        <f t="shared" si="16"/>
        <v>0</v>
      </c>
    </row>
    <row r="413" spans="8:13" x14ac:dyDescent="0.2">
      <c r="H413" s="10">
        <v>1988</v>
      </c>
      <c r="I413" s="10">
        <v>7</v>
      </c>
      <c r="J413" s="10">
        <v>20</v>
      </c>
      <c r="K413" s="42">
        <v>8.25</v>
      </c>
      <c r="L413" s="44">
        <f t="shared" si="15"/>
        <v>8.1660738970369615E-2</v>
      </c>
      <c r="M413" s="42">
        <f t="shared" si="16"/>
        <v>-1.2245522826395822E-3</v>
      </c>
    </row>
    <row r="414" spans="8:13" x14ac:dyDescent="0.2">
      <c r="H414" s="10">
        <v>1988</v>
      </c>
      <c r="I414" s="10">
        <v>7</v>
      </c>
      <c r="J414" s="10">
        <v>21</v>
      </c>
      <c r="K414" s="42">
        <v>8.25</v>
      </c>
      <c r="L414" s="44">
        <f t="shared" si="15"/>
        <v>8.1660738970369615E-2</v>
      </c>
      <c r="M414" s="42">
        <f t="shared" si="16"/>
        <v>0</v>
      </c>
    </row>
    <row r="415" spans="8:13" x14ac:dyDescent="0.2">
      <c r="H415" s="10">
        <v>1988</v>
      </c>
      <c r="I415" s="10">
        <v>7</v>
      </c>
      <c r="J415" s="10">
        <v>22</v>
      </c>
      <c r="K415" s="42">
        <v>8.3281299999999998</v>
      </c>
      <c r="L415" s="44">
        <f t="shared" si="15"/>
        <v>8.2426177057608047E-2</v>
      </c>
      <c r="M415" s="42">
        <f t="shared" si="16"/>
        <v>7.6543808723843199E-4</v>
      </c>
    </row>
    <row r="416" spans="8:13" x14ac:dyDescent="0.2">
      <c r="H416" s="10">
        <v>1988</v>
      </c>
      <c r="I416" s="10">
        <v>7</v>
      </c>
      <c r="J416" s="10">
        <v>25</v>
      </c>
      <c r="K416" s="42">
        <v>8.3125</v>
      </c>
      <c r="L416" s="44">
        <f t="shared" si="15"/>
        <v>8.2273061971948377E-2</v>
      </c>
      <c r="M416" s="42">
        <f t="shared" si="16"/>
        <v>-1.5311508565966914E-4</v>
      </c>
    </row>
    <row r="417" spans="8:13" x14ac:dyDescent="0.2">
      <c r="H417" s="10">
        <v>1988</v>
      </c>
      <c r="I417" s="10">
        <v>7</v>
      </c>
      <c r="J417" s="10">
        <v>26</v>
      </c>
      <c r="K417" s="42">
        <v>8.3125</v>
      </c>
      <c r="L417" s="44">
        <f t="shared" si="15"/>
        <v>8.2273061971948377E-2</v>
      </c>
      <c r="M417" s="42">
        <f t="shared" si="16"/>
        <v>0</v>
      </c>
    </row>
    <row r="418" spans="8:13" x14ac:dyDescent="0.2">
      <c r="H418" s="10">
        <v>1988</v>
      </c>
      <c r="I418" s="10">
        <v>7</v>
      </c>
      <c r="J418" s="10">
        <v>27</v>
      </c>
      <c r="K418" s="42">
        <v>8.375</v>
      </c>
      <c r="L418" s="44">
        <f t="shared" si="15"/>
        <v>8.2885291253009197E-2</v>
      </c>
      <c r="M418" s="42">
        <f t="shared" si="16"/>
        <v>6.1222928106081931E-4</v>
      </c>
    </row>
    <row r="419" spans="8:13" x14ac:dyDescent="0.2">
      <c r="H419" s="10">
        <v>1988</v>
      </c>
      <c r="I419" s="10">
        <v>7</v>
      </c>
      <c r="J419" s="10">
        <v>28</v>
      </c>
      <c r="K419" s="42">
        <v>8.4375</v>
      </c>
      <c r="L419" s="44">
        <f t="shared" si="15"/>
        <v>8.3497426842236044E-2</v>
      </c>
      <c r="M419" s="42">
        <f t="shared" si="16"/>
        <v>6.1213558922684763E-4</v>
      </c>
    </row>
    <row r="420" spans="8:13" x14ac:dyDescent="0.2">
      <c r="H420" s="10">
        <v>1988</v>
      </c>
      <c r="I420" s="10">
        <v>7</v>
      </c>
      <c r="J420" s="10">
        <v>29</v>
      </c>
      <c r="K420" s="42">
        <v>8.4375</v>
      </c>
      <c r="L420" s="44">
        <f t="shared" si="15"/>
        <v>8.3497426842236044E-2</v>
      </c>
      <c r="M420" s="42">
        <f t="shared" si="16"/>
        <v>0</v>
      </c>
    </row>
    <row r="421" spans="8:13" x14ac:dyDescent="0.2">
      <c r="H421" s="10">
        <v>1988</v>
      </c>
      <c r="I421" s="10">
        <v>8</v>
      </c>
      <c r="J421" s="10">
        <v>1</v>
      </c>
      <c r="K421" s="42">
        <v>8.375</v>
      </c>
      <c r="L421" s="44">
        <f t="shared" si="15"/>
        <v>8.2885291253009197E-2</v>
      </c>
      <c r="M421" s="42">
        <f t="shared" si="16"/>
        <v>-6.1213558922684763E-4</v>
      </c>
    </row>
    <row r="422" spans="8:13" x14ac:dyDescent="0.2">
      <c r="H422" s="10">
        <v>1988</v>
      </c>
      <c r="I422" s="10">
        <v>8</v>
      </c>
      <c r="J422" s="10">
        <v>2</v>
      </c>
      <c r="K422" s="42">
        <v>8.375</v>
      </c>
      <c r="L422" s="44">
        <f t="shared" si="15"/>
        <v>8.2885291253009197E-2</v>
      </c>
      <c r="M422" s="42">
        <f t="shared" si="16"/>
        <v>0</v>
      </c>
    </row>
    <row r="423" spans="8:13" x14ac:dyDescent="0.2">
      <c r="H423" s="10">
        <v>1988</v>
      </c>
      <c r="I423" s="10">
        <v>8</v>
      </c>
      <c r="J423" s="10">
        <v>3</v>
      </c>
      <c r="K423" s="42">
        <v>8.3125</v>
      </c>
      <c r="L423" s="44">
        <f t="shared" si="15"/>
        <v>8.2273061971948377E-2</v>
      </c>
      <c r="M423" s="42">
        <f t="shared" si="16"/>
        <v>-6.1222928106081931E-4</v>
      </c>
    </row>
    <row r="424" spans="8:13" x14ac:dyDescent="0.2">
      <c r="H424" s="10">
        <v>1988</v>
      </c>
      <c r="I424" s="10">
        <v>8</v>
      </c>
      <c r="J424" s="10">
        <v>4</v>
      </c>
      <c r="K424" s="42">
        <v>8.3125</v>
      </c>
      <c r="L424" s="44">
        <f t="shared" si="15"/>
        <v>8.2273061971948377E-2</v>
      </c>
      <c r="M424" s="42">
        <f t="shared" si="16"/>
        <v>0</v>
      </c>
    </row>
    <row r="425" spans="8:13" x14ac:dyDescent="0.2">
      <c r="H425" s="10">
        <v>1988</v>
      </c>
      <c r="I425" s="10">
        <v>8</v>
      </c>
      <c r="J425" s="10">
        <v>5</v>
      </c>
      <c r="K425" s="42">
        <v>8.3125</v>
      </c>
      <c r="L425" s="44">
        <f t="shared" si="15"/>
        <v>8.2273061971948377E-2</v>
      </c>
      <c r="M425" s="42">
        <f t="shared" si="16"/>
        <v>0</v>
      </c>
    </row>
    <row r="426" spans="8:13" x14ac:dyDescent="0.2">
      <c r="H426" s="10">
        <v>1988</v>
      </c>
      <c r="I426" s="10">
        <v>8</v>
      </c>
      <c r="J426" s="10">
        <v>8</v>
      </c>
      <c r="K426" s="42">
        <v>8.4375</v>
      </c>
      <c r="L426" s="44">
        <f t="shared" si="15"/>
        <v>8.3497426842236044E-2</v>
      </c>
      <c r="M426" s="42">
        <f t="shared" si="16"/>
        <v>1.2243648702876669E-3</v>
      </c>
    </row>
    <row r="427" spans="8:13" x14ac:dyDescent="0.2">
      <c r="H427" s="10">
        <v>1988</v>
      </c>
      <c r="I427" s="10">
        <v>8</v>
      </c>
      <c r="J427" s="10">
        <v>9</v>
      </c>
      <c r="K427" s="42">
        <v>8.4375</v>
      </c>
      <c r="L427" s="44">
        <f t="shared" si="15"/>
        <v>8.3497426842236044E-2</v>
      </c>
      <c r="M427" s="42">
        <f t="shared" si="16"/>
        <v>0</v>
      </c>
    </row>
    <row r="428" spans="8:13" x14ac:dyDescent="0.2">
      <c r="H428" s="10">
        <v>1988</v>
      </c>
      <c r="I428" s="10">
        <v>8</v>
      </c>
      <c r="J428" s="10">
        <v>10</v>
      </c>
      <c r="K428" s="42">
        <v>8.625</v>
      </c>
      <c r="L428" s="44">
        <f t="shared" si="15"/>
        <v>8.5333271745570524E-2</v>
      </c>
      <c r="M428" s="42">
        <f t="shared" si="16"/>
        <v>1.8358449033344798E-3</v>
      </c>
    </row>
    <row r="429" spans="8:13" x14ac:dyDescent="0.2">
      <c r="H429" s="10">
        <v>1988</v>
      </c>
      <c r="I429" s="10">
        <v>8</v>
      </c>
      <c r="J429" s="10">
        <v>11</v>
      </c>
      <c r="K429" s="42">
        <v>8.6875</v>
      </c>
      <c r="L429" s="44">
        <f t="shared" si="15"/>
        <v>8.5945032854050904E-2</v>
      </c>
      <c r="M429" s="42">
        <f t="shared" si="16"/>
        <v>6.1176110848037979E-4</v>
      </c>
    </row>
    <row r="430" spans="8:13" x14ac:dyDescent="0.2">
      <c r="H430" s="10">
        <v>1988</v>
      </c>
      <c r="I430" s="10">
        <v>8</v>
      </c>
      <c r="J430" s="10">
        <v>12</v>
      </c>
      <c r="K430" s="42">
        <v>8.6875</v>
      </c>
      <c r="L430" s="44">
        <f t="shared" si="15"/>
        <v>8.5945032854050904E-2</v>
      </c>
      <c r="M430" s="42">
        <f t="shared" si="16"/>
        <v>0</v>
      </c>
    </row>
    <row r="431" spans="8:13" x14ac:dyDescent="0.2">
      <c r="H431" s="10">
        <v>1988</v>
      </c>
      <c r="I431" s="10">
        <v>8</v>
      </c>
      <c r="J431" s="10">
        <v>15</v>
      </c>
      <c r="K431" s="42">
        <v>8.75</v>
      </c>
      <c r="L431" s="44">
        <f t="shared" si="15"/>
        <v>8.6556700413924992E-2</v>
      </c>
      <c r="M431" s="42">
        <f t="shared" si="16"/>
        <v>6.1166755987408783E-4</v>
      </c>
    </row>
    <row r="432" spans="8:13" x14ac:dyDescent="0.2">
      <c r="H432" s="10">
        <v>1988</v>
      </c>
      <c r="I432" s="10">
        <v>8</v>
      </c>
      <c r="J432" s="10">
        <v>16</v>
      </c>
      <c r="K432" s="42">
        <v>8.8125</v>
      </c>
      <c r="L432" s="44">
        <f t="shared" si="15"/>
        <v>8.7168274453797864E-2</v>
      </c>
      <c r="M432" s="42">
        <f t="shared" si="16"/>
        <v>6.1157403987287251E-4</v>
      </c>
    </row>
    <row r="433" spans="8:13" x14ac:dyDescent="0.2">
      <c r="H433" s="10">
        <v>1988</v>
      </c>
      <c r="I433" s="10">
        <v>8</v>
      </c>
      <c r="J433" s="10">
        <v>17</v>
      </c>
      <c r="K433" s="42">
        <v>8.6875</v>
      </c>
      <c r="L433" s="44">
        <f t="shared" si="15"/>
        <v>8.5945032854050904E-2</v>
      </c>
      <c r="M433" s="42">
        <f t="shared" si="16"/>
        <v>-1.2232415997469603E-3</v>
      </c>
    </row>
    <row r="434" spans="8:13" x14ac:dyDescent="0.2">
      <c r="H434" s="10">
        <v>1988</v>
      </c>
      <c r="I434" s="10">
        <v>8</v>
      </c>
      <c r="J434" s="10">
        <v>18</v>
      </c>
      <c r="K434" s="42">
        <v>8.6875</v>
      </c>
      <c r="L434" s="44">
        <f t="shared" si="15"/>
        <v>8.5945032854050904E-2</v>
      </c>
      <c r="M434" s="42">
        <f t="shared" si="16"/>
        <v>0</v>
      </c>
    </row>
    <row r="435" spans="8:13" x14ac:dyDescent="0.2">
      <c r="H435" s="10">
        <v>1988</v>
      </c>
      <c r="I435" s="10">
        <v>8</v>
      </c>
      <c r="J435" s="10">
        <v>19</v>
      </c>
      <c r="K435" s="42">
        <v>8.6875</v>
      </c>
      <c r="L435" s="44">
        <f t="shared" si="15"/>
        <v>8.5945032854050904E-2</v>
      </c>
      <c r="M435" s="42">
        <f t="shared" si="16"/>
        <v>0</v>
      </c>
    </row>
    <row r="436" spans="8:13" x14ac:dyDescent="0.2">
      <c r="H436" s="10">
        <v>1988</v>
      </c>
      <c r="I436" s="10">
        <v>8</v>
      </c>
      <c r="J436" s="10">
        <v>22</v>
      </c>
      <c r="K436" s="42">
        <v>8.6875</v>
      </c>
      <c r="L436" s="44">
        <f t="shared" si="15"/>
        <v>8.5945032854050904E-2</v>
      </c>
      <c r="M436" s="42">
        <f t="shared" si="16"/>
        <v>0</v>
      </c>
    </row>
    <row r="437" spans="8:13" x14ac:dyDescent="0.2">
      <c r="H437" s="10">
        <v>1988</v>
      </c>
      <c r="I437" s="10">
        <v>8</v>
      </c>
      <c r="J437" s="10">
        <v>23</v>
      </c>
      <c r="K437" s="42">
        <v>8.75</v>
      </c>
      <c r="L437" s="44">
        <f t="shared" si="15"/>
        <v>8.6556700413924992E-2</v>
      </c>
      <c r="M437" s="42">
        <f t="shared" si="16"/>
        <v>6.1166755987408783E-4</v>
      </c>
    </row>
    <row r="438" spans="8:13" x14ac:dyDescent="0.2">
      <c r="H438" s="10">
        <v>1988</v>
      </c>
      <c r="I438" s="10">
        <v>8</v>
      </c>
      <c r="J438" s="10">
        <v>24</v>
      </c>
      <c r="K438" s="42">
        <v>8.6406299999999998</v>
      </c>
      <c r="L438" s="44">
        <f t="shared" si="15"/>
        <v>8.5486269737197307E-2</v>
      </c>
      <c r="M438" s="42">
        <f t="shared" si="16"/>
        <v>-1.070430676727685E-3</v>
      </c>
    </row>
    <row r="439" spans="8:13" x14ac:dyDescent="0.2">
      <c r="H439" s="10">
        <v>1988</v>
      </c>
      <c r="I439" s="10">
        <v>8</v>
      </c>
      <c r="J439" s="10">
        <v>25</v>
      </c>
      <c r="K439" s="42">
        <v>8.6875</v>
      </c>
      <c r="L439" s="44">
        <f t="shared" si="15"/>
        <v>8.5945032854050904E-2</v>
      </c>
      <c r="M439" s="42">
        <f t="shared" si="16"/>
        <v>4.5876311685359716E-4</v>
      </c>
    </row>
    <row r="440" spans="8:13" x14ac:dyDescent="0.2">
      <c r="H440" s="10">
        <v>1988</v>
      </c>
      <c r="I440" s="10">
        <v>8</v>
      </c>
      <c r="J440" s="10">
        <v>26</v>
      </c>
      <c r="K440" s="42">
        <v>8.75</v>
      </c>
      <c r="L440" s="44">
        <f t="shared" si="15"/>
        <v>8.6556700413924992E-2</v>
      </c>
      <c r="M440" s="42">
        <f t="shared" si="16"/>
        <v>6.1166755987408783E-4</v>
      </c>
    </row>
    <row r="441" spans="8:13" x14ac:dyDescent="0.2">
      <c r="H441" s="10">
        <v>1988</v>
      </c>
      <c r="I441" s="10">
        <v>8</v>
      </c>
      <c r="J441" s="10">
        <v>30</v>
      </c>
      <c r="K441" s="42">
        <v>8.6875</v>
      </c>
      <c r="L441" s="44">
        <f t="shared" si="15"/>
        <v>8.5945032854050904E-2</v>
      </c>
      <c r="M441" s="42">
        <f t="shared" si="16"/>
        <v>-6.1166755987408783E-4</v>
      </c>
    </row>
    <row r="442" spans="8:13" x14ac:dyDescent="0.2">
      <c r="H442" s="10">
        <v>1988</v>
      </c>
      <c r="I442" s="10">
        <v>8</v>
      </c>
      <c r="J442" s="10">
        <v>31</v>
      </c>
      <c r="K442" s="42">
        <v>8.5625</v>
      </c>
      <c r="L442" s="44">
        <f t="shared" si="15"/>
        <v>8.4721417059865647E-2</v>
      </c>
      <c r="M442" s="42">
        <f t="shared" si="16"/>
        <v>-1.2236157941852566E-3</v>
      </c>
    </row>
    <row r="443" spans="8:13" x14ac:dyDescent="0.2">
      <c r="H443" s="10">
        <v>1988</v>
      </c>
      <c r="I443" s="10">
        <v>9</v>
      </c>
      <c r="J443" s="10">
        <v>1</v>
      </c>
      <c r="K443" s="42">
        <v>8.625</v>
      </c>
      <c r="L443" s="44">
        <f t="shared" si="15"/>
        <v>8.5333271745570524E-2</v>
      </c>
      <c r="M443" s="42">
        <f t="shared" si="16"/>
        <v>6.1185468570487678E-4</v>
      </c>
    </row>
    <row r="444" spans="8:13" x14ac:dyDescent="0.2">
      <c r="H444" s="10">
        <v>1988</v>
      </c>
      <c r="I444" s="10">
        <v>9</v>
      </c>
      <c r="J444" s="10">
        <v>2</v>
      </c>
      <c r="K444" s="42">
        <v>8.6406299999999998</v>
      </c>
      <c r="L444" s="44">
        <f t="shared" si="15"/>
        <v>8.5486269737197307E-2</v>
      </c>
      <c r="M444" s="42">
        <f t="shared" si="16"/>
        <v>1.5299799162678263E-4</v>
      </c>
    </row>
    <row r="445" spans="8:13" x14ac:dyDescent="0.2">
      <c r="H445" s="10">
        <v>1988</v>
      </c>
      <c r="I445" s="10">
        <v>9</v>
      </c>
      <c r="J445" s="10">
        <v>5</v>
      </c>
      <c r="K445" s="42">
        <v>8.4375</v>
      </c>
      <c r="L445" s="44">
        <f t="shared" si="15"/>
        <v>8.3497426842236044E-2</v>
      </c>
      <c r="M445" s="42">
        <f t="shared" si="16"/>
        <v>-1.9888428949612624E-3</v>
      </c>
    </row>
    <row r="446" spans="8:13" x14ac:dyDescent="0.2">
      <c r="H446" s="10">
        <v>1988</v>
      </c>
      <c r="I446" s="10">
        <v>9</v>
      </c>
      <c r="J446" s="10">
        <v>6</v>
      </c>
      <c r="K446" s="42">
        <v>8.4375</v>
      </c>
      <c r="L446" s="44">
        <f t="shared" si="15"/>
        <v>8.3497426842236044E-2</v>
      </c>
      <c r="M446" s="42">
        <f t="shared" si="16"/>
        <v>0</v>
      </c>
    </row>
    <row r="447" spans="8:13" x14ac:dyDescent="0.2">
      <c r="H447" s="10">
        <v>1988</v>
      </c>
      <c r="I447" s="10">
        <v>9</v>
      </c>
      <c r="J447" s="10">
        <v>7</v>
      </c>
      <c r="K447" s="42">
        <v>8.375</v>
      </c>
      <c r="L447" s="44">
        <f t="shared" si="15"/>
        <v>8.2885291253009197E-2</v>
      </c>
      <c r="M447" s="42">
        <f t="shared" si="16"/>
        <v>-6.1213558922684763E-4</v>
      </c>
    </row>
    <row r="448" spans="8:13" x14ac:dyDescent="0.2">
      <c r="H448" s="10">
        <v>1988</v>
      </c>
      <c r="I448" s="10">
        <v>9</v>
      </c>
      <c r="J448" s="10">
        <v>8</v>
      </c>
      <c r="K448" s="42">
        <v>8.4375</v>
      </c>
      <c r="L448" s="44">
        <f t="shared" si="15"/>
        <v>8.3497426842236044E-2</v>
      </c>
      <c r="M448" s="42">
        <f t="shared" si="16"/>
        <v>6.1213558922684763E-4</v>
      </c>
    </row>
    <row r="449" spans="8:13" x14ac:dyDescent="0.2">
      <c r="H449" s="10">
        <v>1988</v>
      </c>
      <c r="I449" s="10">
        <v>9</v>
      </c>
      <c r="J449" s="10">
        <v>9</v>
      </c>
      <c r="K449" s="42">
        <v>8.375</v>
      </c>
      <c r="L449" s="44">
        <f t="shared" si="15"/>
        <v>8.2885291253009197E-2</v>
      </c>
      <c r="M449" s="42">
        <f t="shared" si="16"/>
        <v>-6.1213558922684763E-4</v>
      </c>
    </row>
    <row r="450" spans="8:13" x14ac:dyDescent="0.2">
      <c r="H450" s="10">
        <v>1988</v>
      </c>
      <c r="I450" s="10">
        <v>9</v>
      </c>
      <c r="J450" s="10">
        <v>12</v>
      </c>
      <c r="K450" s="42">
        <v>8.375</v>
      </c>
      <c r="L450" s="44">
        <f t="shared" si="15"/>
        <v>8.2885291253009197E-2</v>
      </c>
      <c r="M450" s="42">
        <f t="shared" si="16"/>
        <v>0</v>
      </c>
    </row>
    <row r="451" spans="8:13" x14ac:dyDescent="0.2">
      <c r="H451" s="10">
        <v>1988</v>
      </c>
      <c r="I451" s="10">
        <v>9</v>
      </c>
      <c r="J451" s="10">
        <v>13</v>
      </c>
      <c r="K451" s="42">
        <v>8.375</v>
      </c>
      <c r="L451" s="44">
        <f t="shared" si="15"/>
        <v>8.2885291253009197E-2</v>
      </c>
      <c r="M451" s="42">
        <f t="shared" si="16"/>
        <v>0</v>
      </c>
    </row>
    <row r="452" spans="8:13" x14ac:dyDescent="0.2">
      <c r="H452" s="10">
        <v>1988</v>
      </c>
      <c r="I452" s="10">
        <v>9</v>
      </c>
      <c r="J452" s="10">
        <v>14</v>
      </c>
      <c r="K452" s="42">
        <v>8.375</v>
      </c>
      <c r="L452" s="44">
        <f t="shared" si="15"/>
        <v>8.2885291253009197E-2</v>
      </c>
      <c r="M452" s="42">
        <f t="shared" si="16"/>
        <v>0</v>
      </c>
    </row>
    <row r="453" spans="8:13" x14ac:dyDescent="0.2">
      <c r="H453" s="10">
        <v>1988</v>
      </c>
      <c r="I453" s="10">
        <v>9</v>
      </c>
      <c r="J453" s="10">
        <v>15</v>
      </c>
      <c r="K453" s="42">
        <v>8.3125</v>
      </c>
      <c r="L453" s="44">
        <f t="shared" si="15"/>
        <v>8.2273061971948377E-2</v>
      </c>
      <c r="M453" s="42">
        <f t="shared" si="16"/>
        <v>-6.1222928106081931E-4</v>
      </c>
    </row>
    <row r="454" spans="8:13" x14ac:dyDescent="0.2">
      <c r="H454" s="10">
        <v>1988</v>
      </c>
      <c r="I454" s="10">
        <v>9</v>
      </c>
      <c r="J454" s="10">
        <v>16</v>
      </c>
      <c r="K454" s="42">
        <v>8.375</v>
      </c>
      <c r="L454" s="44">
        <f t="shared" si="15"/>
        <v>8.2885291253009197E-2</v>
      </c>
      <c r="M454" s="42">
        <f t="shared" si="16"/>
        <v>6.1222928106081931E-4</v>
      </c>
    </row>
    <row r="455" spans="8:13" x14ac:dyDescent="0.2">
      <c r="H455" s="10">
        <v>1988</v>
      </c>
      <c r="I455" s="10">
        <v>9</v>
      </c>
      <c r="J455" s="10">
        <v>19</v>
      </c>
      <c r="K455" s="42">
        <v>8.3125</v>
      </c>
      <c r="L455" s="44">
        <f t="shared" si="15"/>
        <v>8.2273061971948377E-2</v>
      </c>
      <c r="M455" s="42">
        <f t="shared" si="16"/>
        <v>-6.1222928106081931E-4</v>
      </c>
    </row>
    <row r="456" spans="8:13" x14ac:dyDescent="0.2">
      <c r="H456" s="10">
        <v>1988</v>
      </c>
      <c r="I456" s="10">
        <v>9</v>
      </c>
      <c r="J456" s="10">
        <v>20</v>
      </c>
      <c r="K456" s="42">
        <v>8.3125</v>
      </c>
      <c r="L456" s="44">
        <f t="shared" si="15"/>
        <v>8.2273061971948377E-2</v>
      </c>
      <c r="M456" s="42">
        <f t="shared" si="16"/>
        <v>0</v>
      </c>
    </row>
    <row r="457" spans="8:13" x14ac:dyDescent="0.2">
      <c r="H457" s="10">
        <v>1988</v>
      </c>
      <c r="I457" s="10">
        <v>9</v>
      </c>
      <c r="J457" s="10">
        <v>21</v>
      </c>
      <c r="K457" s="42">
        <v>8.3125</v>
      </c>
      <c r="L457" s="44">
        <f t="shared" si="15"/>
        <v>8.2273061971948377E-2</v>
      </c>
      <c r="M457" s="42">
        <f t="shared" si="16"/>
        <v>0</v>
      </c>
    </row>
    <row r="458" spans="8:13" x14ac:dyDescent="0.2">
      <c r="H458" s="10">
        <v>1988</v>
      </c>
      <c r="I458" s="10">
        <v>9</v>
      </c>
      <c r="J458" s="10">
        <v>22</v>
      </c>
      <c r="K458" s="42">
        <v>8.3125</v>
      </c>
      <c r="L458" s="44">
        <f t="shared" si="15"/>
        <v>8.2273061971948377E-2</v>
      </c>
      <c r="M458" s="42">
        <f t="shared" si="16"/>
        <v>0</v>
      </c>
    </row>
    <row r="459" spans="8:13" x14ac:dyDescent="0.2">
      <c r="H459" s="10">
        <v>1988</v>
      </c>
      <c r="I459" s="10">
        <v>9</v>
      </c>
      <c r="J459" s="10">
        <v>23</v>
      </c>
      <c r="K459" s="42">
        <v>8.3125</v>
      </c>
      <c r="L459" s="44">
        <f t="shared" si="15"/>
        <v>8.2273061971948377E-2</v>
      </c>
      <c r="M459" s="42">
        <f t="shared" si="16"/>
        <v>0</v>
      </c>
    </row>
    <row r="460" spans="8:13" x14ac:dyDescent="0.2">
      <c r="H460" s="10">
        <v>1988</v>
      </c>
      <c r="I460" s="10">
        <v>9</v>
      </c>
      <c r="J460" s="10">
        <v>26</v>
      </c>
      <c r="K460" s="42">
        <v>8.375</v>
      </c>
      <c r="L460" s="44">
        <f t="shared" si="15"/>
        <v>8.2885291253009197E-2</v>
      </c>
      <c r="M460" s="42">
        <f t="shared" si="16"/>
        <v>6.1222928106081931E-4</v>
      </c>
    </row>
    <row r="461" spans="8:13" x14ac:dyDescent="0.2">
      <c r="H461" s="10">
        <v>1988</v>
      </c>
      <c r="I461" s="10">
        <v>9</v>
      </c>
      <c r="J461" s="10">
        <v>27</v>
      </c>
      <c r="K461" s="42">
        <v>8.4375</v>
      </c>
      <c r="L461" s="44">
        <f t="shared" si="15"/>
        <v>8.3497426842236044E-2</v>
      </c>
      <c r="M461" s="42">
        <f t="shared" si="16"/>
        <v>6.1213558922684763E-4</v>
      </c>
    </row>
    <row r="462" spans="8:13" x14ac:dyDescent="0.2">
      <c r="H462" s="10">
        <v>1988</v>
      </c>
      <c r="I462" s="10">
        <v>9</v>
      </c>
      <c r="J462" s="10">
        <v>28</v>
      </c>
      <c r="K462" s="42">
        <v>8.5</v>
      </c>
      <c r="L462" s="44">
        <f t="shared" si="15"/>
        <v>8.4109468768302317E-2</v>
      </c>
      <c r="M462" s="42">
        <f t="shared" si="16"/>
        <v>6.1204192606627295E-4</v>
      </c>
    </row>
    <row r="463" spans="8:13" x14ac:dyDescent="0.2">
      <c r="H463" s="10">
        <v>1988</v>
      </c>
      <c r="I463" s="10">
        <v>9</v>
      </c>
      <c r="J463" s="10">
        <v>29</v>
      </c>
      <c r="K463" s="42">
        <v>8.6875</v>
      </c>
      <c r="L463" s="44">
        <f t="shared" si="15"/>
        <v>8.5945032854050904E-2</v>
      </c>
      <c r="M463" s="42">
        <f t="shared" si="16"/>
        <v>1.8355640857485866E-3</v>
      </c>
    </row>
    <row r="464" spans="8:13" x14ac:dyDescent="0.2">
      <c r="H464" s="10">
        <v>1988</v>
      </c>
      <c r="I464" s="10">
        <v>9</v>
      </c>
      <c r="J464" s="10">
        <v>30</v>
      </c>
      <c r="K464" s="42">
        <v>8.625</v>
      </c>
      <c r="L464" s="44">
        <f t="shared" si="15"/>
        <v>8.5333271745570524E-2</v>
      </c>
      <c r="M464" s="42">
        <f t="shared" si="16"/>
        <v>-6.1176110848037979E-4</v>
      </c>
    </row>
    <row r="465" spans="8:13" x14ac:dyDescent="0.2">
      <c r="H465" s="10">
        <v>1988</v>
      </c>
      <c r="I465" s="10">
        <v>10</v>
      </c>
      <c r="J465" s="10">
        <v>3</v>
      </c>
      <c r="K465" s="42">
        <v>8.625</v>
      </c>
      <c r="L465" s="44">
        <f t="shared" si="15"/>
        <v>8.5333271745570524E-2</v>
      </c>
      <c r="M465" s="42">
        <f t="shared" si="16"/>
        <v>0</v>
      </c>
    </row>
    <row r="466" spans="8:13" x14ac:dyDescent="0.2">
      <c r="H466" s="10">
        <v>1988</v>
      </c>
      <c r="I466" s="10">
        <v>10</v>
      </c>
      <c r="J466" s="10">
        <v>4</v>
      </c>
      <c r="K466" s="42">
        <v>8.5625</v>
      </c>
      <c r="L466" s="44">
        <f t="shared" si="15"/>
        <v>8.4721417059865647E-2</v>
      </c>
      <c r="M466" s="42">
        <f t="shared" si="16"/>
        <v>-6.1185468570487678E-4</v>
      </c>
    </row>
    <row r="467" spans="8:13" x14ac:dyDescent="0.2">
      <c r="H467" s="10">
        <v>1988</v>
      </c>
      <c r="I467" s="10">
        <v>10</v>
      </c>
      <c r="J467" s="10">
        <v>5</v>
      </c>
      <c r="K467" s="42">
        <v>8.5625</v>
      </c>
      <c r="L467" s="44">
        <f t="shared" si="15"/>
        <v>8.4721417059865647E-2</v>
      </c>
      <c r="M467" s="42">
        <f t="shared" si="16"/>
        <v>0</v>
      </c>
    </row>
    <row r="468" spans="8:13" x14ac:dyDescent="0.2">
      <c r="H468" s="10">
        <v>1988</v>
      </c>
      <c r="I468" s="10">
        <v>10</v>
      </c>
      <c r="J468" s="10">
        <v>6</v>
      </c>
      <c r="K468" s="42">
        <v>8.5625</v>
      </c>
      <c r="L468" s="44">
        <f t="shared" si="15"/>
        <v>8.4721417059865647E-2</v>
      </c>
      <c r="M468" s="42">
        <f t="shared" si="16"/>
        <v>0</v>
      </c>
    </row>
    <row r="469" spans="8:13" x14ac:dyDescent="0.2">
      <c r="H469" s="10">
        <v>1988</v>
      </c>
      <c r="I469" s="10">
        <v>10</v>
      </c>
      <c r="J469" s="10">
        <v>7</v>
      </c>
      <c r="K469" s="42">
        <v>8.625</v>
      </c>
      <c r="L469" s="44">
        <f t="shared" ref="L469:L532" si="17">LN(1+K469/100/4)*4</f>
        <v>8.5333271745570524E-2</v>
      </c>
      <c r="M469" s="42">
        <f t="shared" ref="M469:M532" si="18">L469-L468</f>
        <v>6.1185468570487678E-4</v>
      </c>
    </row>
    <row r="470" spans="8:13" x14ac:dyDescent="0.2">
      <c r="H470" s="10">
        <v>1988</v>
      </c>
      <c r="I470" s="10">
        <v>10</v>
      </c>
      <c r="J470" s="10">
        <v>10</v>
      </c>
      <c r="K470" s="42">
        <v>8.5625</v>
      </c>
      <c r="L470" s="44">
        <f t="shared" si="17"/>
        <v>8.4721417059865647E-2</v>
      </c>
      <c r="M470" s="42">
        <f t="shared" si="18"/>
        <v>-6.1185468570487678E-4</v>
      </c>
    </row>
    <row r="471" spans="8:13" x14ac:dyDescent="0.2">
      <c r="H471" s="10">
        <v>1988</v>
      </c>
      <c r="I471" s="10">
        <v>10</v>
      </c>
      <c r="J471" s="10">
        <v>11</v>
      </c>
      <c r="K471" s="42">
        <v>8.5625</v>
      </c>
      <c r="L471" s="44">
        <f t="shared" si="17"/>
        <v>8.4721417059865647E-2</v>
      </c>
      <c r="M471" s="42">
        <f t="shared" si="18"/>
        <v>0</v>
      </c>
    </row>
    <row r="472" spans="8:13" x14ac:dyDescent="0.2">
      <c r="H472" s="10">
        <v>1988</v>
      </c>
      <c r="I472" s="10">
        <v>10</v>
      </c>
      <c r="J472" s="10">
        <v>12</v>
      </c>
      <c r="K472" s="42">
        <v>8.625</v>
      </c>
      <c r="L472" s="44">
        <f t="shared" si="17"/>
        <v>8.5333271745570524E-2</v>
      </c>
      <c r="M472" s="42">
        <f t="shared" si="18"/>
        <v>6.1185468570487678E-4</v>
      </c>
    </row>
    <row r="473" spans="8:13" x14ac:dyDescent="0.2">
      <c r="H473" s="10">
        <v>1988</v>
      </c>
      <c r="I473" s="10">
        <v>10</v>
      </c>
      <c r="J473" s="10">
        <v>13</v>
      </c>
      <c r="K473" s="42">
        <v>8.6406299999999998</v>
      </c>
      <c r="L473" s="44">
        <f t="shared" si="17"/>
        <v>8.5486269737197307E-2</v>
      </c>
      <c r="M473" s="42">
        <f t="shared" si="18"/>
        <v>1.5299799162678263E-4</v>
      </c>
    </row>
    <row r="474" spans="8:13" x14ac:dyDescent="0.2">
      <c r="H474" s="10">
        <v>1988</v>
      </c>
      <c r="I474" s="10">
        <v>10</v>
      </c>
      <c r="J474" s="10">
        <v>14</v>
      </c>
      <c r="K474" s="42">
        <v>8.625</v>
      </c>
      <c r="L474" s="44">
        <f t="shared" si="17"/>
        <v>8.5333271745570524E-2</v>
      </c>
      <c r="M474" s="42">
        <f t="shared" si="18"/>
        <v>-1.5299799162678263E-4</v>
      </c>
    </row>
    <row r="475" spans="8:13" x14ac:dyDescent="0.2">
      <c r="H475" s="10">
        <v>1988</v>
      </c>
      <c r="I475" s="10">
        <v>10</v>
      </c>
      <c r="J475" s="10">
        <v>17</v>
      </c>
      <c r="K475" s="42">
        <v>8.625</v>
      </c>
      <c r="L475" s="44">
        <f t="shared" si="17"/>
        <v>8.5333271745570524E-2</v>
      </c>
      <c r="M475" s="42">
        <f t="shared" si="18"/>
        <v>0</v>
      </c>
    </row>
    <row r="476" spans="8:13" x14ac:dyDescent="0.2">
      <c r="H476" s="10">
        <v>1988</v>
      </c>
      <c r="I476" s="10">
        <v>10</v>
      </c>
      <c r="J476" s="10">
        <v>18</v>
      </c>
      <c r="K476" s="42">
        <v>8.625</v>
      </c>
      <c r="L476" s="44">
        <f t="shared" si="17"/>
        <v>8.5333271745570524E-2</v>
      </c>
      <c r="M476" s="42">
        <f t="shared" si="18"/>
        <v>0</v>
      </c>
    </row>
    <row r="477" spans="8:13" x14ac:dyDescent="0.2">
      <c r="H477" s="10">
        <v>1988</v>
      </c>
      <c r="I477" s="10">
        <v>10</v>
      </c>
      <c r="J477" s="10">
        <v>19</v>
      </c>
      <c r="K477" s="42">
        <v>8.625</v>
      </c>
      <c r="L477" s="44">
        <f t="shared" si="17"/>
        <v>8.5333271745570524E-2</v>
      </c>
      <c r="M477" s="42">
        <f t="shared" si="18"/>
        <v>0</v>
      </c>
    </row>
    <row r="478" spans="8:13" x14ac:dyDescent="0.2">
      <c r="H478" s="10">
        <v>1988</v>
      </c>
      <c r="I478" s="10">
        <v>10</v>
      </c>
      <c r="J478" s="10">
        <v>20</v>
      </c>
      <c r="K478" s="42">
        <v>8.6875</v>
      </c>
      <c r="L478" s="44">
        <f t="shared" si="17"/>
        <v>8.5945032854050904E-2</v>
      </c>
      <c r="M478" s="42">
        <f t="shared" si="18"/>
        <v>6.1176110848037979E-4</v>
      </c>
    </row>
    <row r="479" spans="8:13" x14ac:dyDescent="0.2">
      <c r="H479" s="10">
        <v>1988</v>
      </c>
      <c r="I479" s="10">
        <v>10</v>
      </c>
      <c r="J479" s="10">
        <v>21</v>
      </c>
      <c r="K479" s="42">
        <v>8.6875</v>
      </c>
      <c r="L479" s="44">
        <f t="shared" si="17"/>
        <v>8.5945032854050904E-2</v>
      </c>
      <c r="M479" s="42">
        <f t="shared" si="18"/>
        <v>0</v>
      </c>
    </row>
    <row r="480" spans="8:13" x14ac:dyDescent="0.2">
      <c r="H480" s="10">
        <v>1988</v>
      </c>
      <c r="I480" s="10">
        <v>10</v>
      </c>
      <c r="J480" s="10">
        <v>24</v>
      </c>
      <c r="K480" s="42">
        <v>8.6875</v>
      </c>
      <c r="L480" s="44">
        <f t="shared" si="17"/>
        <v>8.5945032854050904E-2</v>
      </c>
      <c r="M480" s="42">
        <f t="shared" si="18"/>
        <v>0</v>
      </c>
    </row>
    <row r="481" spans="8:13" x14ac:dyDescent="0.2">
      <c r="H481" s="10">
        <v>1988</v>
      </c>
      <c r="I481" s="10">
        <v>10</v>
      </c>
      <c r="J481" s="10">
        <v>25</v>
      </c>
      <c r="K481" s="42">
        <v>8.6875</v>
      </c>
      <c r="L481" s="44">
        <f t="shared" si="17"/>
        <v>8.5945032854050904E-2</v>
      </c>
      <c r="M481" s="42">
        <f t="shared" si="18"/>
        <v>0</v>
      </c>
    </row>
    <row r="482" spans="8:13" x14ac:dyDescent="0.2">
      <c r="H482" s="10">
        <v>1988</v>
      </c>
      <c r="I482" s="10">
        <v>10</v>
      </c>
      <c r="J482" s="10">
        <v>26</v>
      </c>
      <c r="K482" s="42">
        <v>8.6875</v>
      </c>
      <c r="L482" s="44">
        <f t="shared" si="17"/>
        <v>8.5945032854050904E-2</v>
      </c>
      <c r="M482" s="42">
        <f t="shared" si="18"/>
        <v>0</v>
      </c>
    </row>
    <row r="483" spans="8:13" x14ac:dyDescent="0.2">
      <c r="H483" s="10">
        <v>1988</v>
      </c>
      <c r="I483" s="10">
        <v>10</v>
      </c>
      <c r="J483" s="10">
        <v>27</v>
      </c>
      <c r="K483" s="42">
        <v>8.6875</v>
      </c>
      <c r="L483" s="44">
        <f t="shared" si="17"/>
        <v>8.5945032854050904E-2</v>
      </c>
      <c r="M483" s="42">
        <f t="shared" si="18"/>
        <v>0</v>
      </c>
    </row>
    <row r="484" spans="8:13" x14ac:dyDescent="0.2">
      <c r="H484" s="10">
        <v>1988</v>
      </c>
      <c r="I484" s="10">
        <v>10</v>
      </c>
      <c r="J484" s="10">
        <v>28</v>
      </c>
      <c r="K484" s="42">
        <v>8.625</v>
      </c>
      <c r="L484" s="44">
        <f t="shared" si="17"/>
        <v>8.5333271745570524E-2</v>
      </c>
      <c r="M484" s="42">
        <f t="shared" si="18"/>
        <v>-6.1176110848037979E-4</v>
      </c>
    </row>
    <row r="485" spans="8:13" x14ac:dyDescent="0.2">
      <c r="H485" s="10">
        <v>1988</v>
      </c>
      <c r="I485" s="10">
        <v>10</v>
      </c>
      <c r="J485" s="10">
        <v>31</v>
      </c>
      <c r="K485" s="42">
        <v>8.625</v>
      </c>
      <c r="L485" s="44">
        <f t="shared" si="17"/>
        <v>8.5333271745570524E-2</v>
      </c>
      <c r="M485" s="42">
        <f t="shared" si="18"/>
        <v>0</v>
      </c>
    </row>
    <row r="486" spans="8:13" x14ac:dyDescent="0.2">
      <c r="H486" s="10">
        <v>1988</v>
      </c>
      <c r="I486" s="10">
        <v>11</v>
      </c>
      <c r="J486" s="10">
        <v>1</v>
      </c>
      <c r="K486" s="42">
        <v>8.5625</v>
      </c>
      <c r="L486" s="44">
        <f t="shared" si="17"/>
        <v>8.4721417059865647E-2</v>
      </c>
      <c r="M486" s="42">
        <f t="shared" si="18"/>
        <v>-6.1185468570487678E-4</v>
      </c>
    </row>
    <row r="487" spans="8:13" x14ac:dyDescent="0.2">
      <c r="H487" s="10">
        <v>1988</v>
      </c>
      <c r="I487" s="10">
        <v>11</v>
      </c>
      <c r="J487" s="10">
        <v>2</v>
      </c>
      <c r="K487" s="42">
        <v>8.625</v>
      </c>
      <c r="L487" s="44">
        <f t="shared" si="17"/>
        <v>8.5333271745570524E-2</v>
      </c>
      <c r="M487" s="42">
        <f t="shared" si="18"/>
        <v>6.1185468570487678E-4</v>
      </c>
    </row>
    <row r="488" spans="8:13" x14ac:dyDescent="0.2">
      <c r="H488" s="10">
        <v>1988</v>
      </c>
      <c r="I488" s="10">
        <v>11</v>
      </c>
      <c r="J488" s="10">
        <v>3</v>
      </c>
      <c r="K488" s="42">
        <v>8.625</v>
      </c>
      <c r="L488" s="44">
        <f t="shared" si="17"/>
        <v>8.5333271745570524E-2</v>
      </c>
      <c r="M488" s="42">
        <f t="shared" si="18"/>
        <v>0</v>
      </c>
    </row>
    <row r="489" spans="8:13" x14ac:dyDescent="0.2">
      <c r="H489" s="10">
        <v>1988</v>
      </c>
      <c r="I489" s="10">
        <v>11</v>
      </c>
      <c r="J489" s="10">
        <v>4</v>
      </c>
      <c r="K489" s="42">
        <v>8.625</v>
      </c>
      <c r="L489" s="44">
        <f t="shared" si="17"/>
        <v>8.5333271745570524E-2</v>
      </c>
      <c r="M489" s="42">
        <f t="shared" si="18"/>
        <v>0</v>
      </c>
    </row>
    <row r="490" spans="8:13" x14ac:dyDescent="0.2">
      <c r="H490" s="10">
        <v>1988</v>
      </c>
      <c r="I490" s="10">
        <v>11</v>
      </c>
      <c r="J490" s="10">
        <v>7</v>
      </c>
      <c r="K490" s="42">
        <v>8.75</v>
      </c>
      <c r="L490" s="44">
        <f t="shared" si="17"/>
        <v>8.6556700413924992E-2</v>
      </c>
      <c r="M490" s="42">
        <f t="shared" si="18"/>
        <v>1.2234286683544676E-3</v>
      </c>
    </row>
    <row r="491" spans="8:13" x14ac:dyDescent="0.2">
      <c r="H491" s="10">
        <v>1988</v>
      </c>
      <c r="I491" s="10">
        <v>11</v>
      </c>
      <c r="J491" s="10">
        <v>8</v>
      </c>
      <c r="K491" s="42">
        <v>8.8125</v>
      </c>
      <c r="L491" s="44">
        <f t="shared" si="17"/>
        <v>8.7168274453797864E-2</v>
      </c>
      <c r="M491" s="42">
        <f t="shared" si="18"/>
        <v>6.1157403987287251E-4</v>
      </c>
    </row>
    <row r="492" spans="8:13" x14ac:dyDescent="0.2">
      <c r="H492" s="10">
        <v>1988</v>
      </c>
      <c r="I492" s="10">
        <v>11</v>
      </c>
      <c r="J492" s="10">
        <v>9</v>
      </c>
      <c r="K492" s="42">
        <v>8.8125</v>
      </c>
      <c r="L492" s="44">
        <f t="shared" si="17"/>
        <v>8.7168274453797864E-2</v>
      </c>
      <c r="M492" s="42">
        <f t="shared" si="18"/>
        <v>0</v>
      </c>
    </row>
    <row r="493" spans="8:13" x14ac:dyDescent="0.2">
      <c r="H493" s="10">
        <v>1988</v>
      </c>
      <c r="I493" s="10">
        <v>11</v>
      </c>
      <c r="J493" s="10">
        <v>10</v>
      </c>
      <c r="K493" s="42">
        <v>8.9375</v>
      </c>
      <c r="L493" s="44">
        <f t="shared" si="17"/>
        <v>8.8391142087902511E-2</v>
      </c>
      <c r="M493" s="42">
        <f t="shared" si="18"/>
        <v>1.2228676341046463E-3</v>
      </c>
    </row>
    <row r="494" spans="8:13" x14ac:dyDescent="0.2">
      <c r="H494" s="10">
        <v>1988</v>
      </c>
      <c r="I494" s="10">
        <v>11</v>
      </c>
      <c r="J494" s="10">
        <v>11</v>
      </c>
      <c r="K494" s="42">
        <v>9</v>
      </c>
      <c r="L494" s="44">
        <f t="shared" si="17"/>
        <v>8.9002435739278893E-2</v>
      </c>
      <c r="M494" s="42">
        <f t="shared" si="18"/>
        <v>6.1129365137638225E-4</v>
      </c>
    </row>
    <row r="495" spans="8:13" x14ac:dyDescent="0.2">
      <c r="H495" s="10">
        <v>1988</v>
      </c>
      <c r="I495" s="10">
        <v>11</v>
      </c>
      <c r="J495" s="10">
        <v>14</v>
      </c>
      <c r="K495" s="42">
        <v>8.9375</v>
      </c>
      <c r="L495" s="44">
        <f t="shared" si="17"/>
        <v>8.8391142087902511E-2</v>
      </c>
      <c r="M495" s="42">
        <f t="shared" si="18"/>
        <v>-6.1129365137638225E-4</v>
      </c>
    </row>
    <row r="496" spans="8:13" x14ac:dyDescent="0.2">
      <c r="H496" s="10">
        <v>1988</v>
      </c>
      <c r="I496" s="10">
        <v>11</v>
      </c>
      <c r="J496" s="10">
        <v>15</v>
      </c>
      <c r="K496" s="42">
        <v>8.9375</v>
      </c>
      <c r="L496" s="44">
        <f t="shared" si="17"/>
        <v>8.8391142087902511E-2</v>
      </c>
      <c r="M496" s="42">
        <f t="shared" si="18"/>
        <v>0</v>
      </c>
    </row>
    <row r="497" spans="8:13" x14ac:dyDescent="0.2">
      <c r="H497" s="10">
        <v>1988</v>
      </c>
      <c r="I497" s="10">
        <v>11</v>
      </c>
      <c r="J497" s="10">
        <v>16</v>
      </c>
      <c r="K497" s="42">
        <v>9.0625</v>
      </c>
      <c r="L497" s="44">
        <f t="shared" si="17"/>
        <v>8.9613635984948495E-2</v>
      </c>
      <c r="M497" s="42">
        <f t="shared" si="18"/>
        <v>1.2224938970459842E-3</v>
      </c>
    </row>
    <row r="498" spans="8:13" x14ac:dyDescent="0.2">
      <c r="H498" s="10">
        <v>1988</v>
      </c>
      <c r="I498" s="10">
        <v>11</v>
      </c>
      <c r="J498" s="10">
        <v>17</v>
      </c>
      <c r="K498" s="42">
        <v>9.1875</v>
      </c>
      <c r="L498" s="44">
        <f t="shared" si="17"/>
        <v>9.083575637331251E-2</v>
      </c>
      <c r="M498" s="42">
        <f t="shared" si="18"/>
        <v>1.2221203883640147E-3</v>
      </c>
    </row>
    <row r="499" spans="8:13" x14ac:dyDescent="0.2">
      <c r="H499" s="10">
        <v>1988</v>
      </c>
      <c r="I499" s="10">
        <v>11</v>
      </c>
      <c r="J499" s="10">
        <v>18</v>
      </c>
      <c r="K499" s="42">
        <v>9.1875</v>
      </c>
      <c r="L499" s="44">
        <f t="shared" si="17"/>
        <v>9.083575637331251E-2</v>
      </c>
      <c r="M499" s="42">
        <f t="shared" si="18"/>
        <v>0</v>
      </c>
    </row>
    <row r="500" spans="8:13" x14ac:dyDescent="0.2">
      <c r="H500" s="10">
        <v>1988</v>
      </c>
      <c r="I500" s="10">
        <v>11</v>
      </c>
      <c r="J500" s="10">
        <v>21</v>
      </c>
      <c r="K500" s="42">
        <v>9.125</v>
      </c>
      <c r="L500" s="44">
        <f t="shared" si="17"/>
        <v>9.0224742853450002E-2</v>
      </c>
      <c r="M500" s="42">
        <f t="shared" si="18"/>
        <v>-6.1101351986250774E-4</v>
      </c>
    </row>
    <row r="501" spans="8:13" x14ac:dyDescent="0.2">
      <c r="H501" s="10">
        <v>1988</v>
      </c>
      <c r="I501" s="10">
        <v>11</v>
      </c>
      <c r="J501" s="10">
        <v>22</v>
      </c>
      <c r="K501" s="42">
        <v>9.1875</v>
      </c>
      <c r="L501" s="44">
        <f t="shared" si="17"/>
        <v>9.083575637331251E-2</v>
      </c>
      <c r="M501" s="42">
        <f t="shared" si="18"/>
        <v>6.1101351986250774E-4</v>
      </c>
    </row>
    <row r="502" spans="8:13" x14ac:dyDescent="0.2">
      <c r="H502" s="10">
        <v>1988</v>
      </c>
      <c r="I502" s="10">
        <v>11</v>
      </c>
      <c r="J502" s="10">
        <v>23</v>
      </c>
      <c r="K502" s="42">
        <v>9.1875</v>
      </c>
      <c r="L502" s="44">
        <f t="shared" si="17"/>
        <v>9.083575637331251E-2</v>
      </c>
      <c r="M502" s="42">
        <f t="shared" si="18"/>
        <v>0</v>
      </c>
    </row>
    <row r="503" spans="8:13" x14ac:dyDescent="0.2">
      <c r="H503" s="10">
        <v>1988</v>
      </c>
      <c r="I503" s="10">
        <v>11</v>
      </c>
      <c r="J503" s="10">
        <v>24</v>
      </c>
      <c r="K503" s="42">
        <v>9.25</v>
      </c>
      <c r="L503" s="44">
        <f t="shared" si="17"/>
        <v>9.1446676573049432E-2</v>
      </c>
      <c r="M503" s="42">
        <f t="shared" si="18"/>
        <v>6.1092019973692235E-4</v>
      </c>
    </row>
    <row r="504" spans="8:13" x14ac:dyDescent="0.2">
      <c r="H504" s="10">
        <v>1988</v>
      </c>
      <c r="I504" s="10">
        <v>11</v>
      </c>
      <c r="J504" s="10">
        <v>25</v>
      </c>
      <c r="K504" s="42">
        <v>9.375</v>
      </c>
      <c r="L504" s="44">
        <f t="shared" si="17"/>
        <v>9.2668237126137518E-2</v>
      </c>
      <c r="M504" s="42">
        <f t="shared" si="18"/>
        <v>1.2215605530880858E-3</v>
      </c>
    </row>
    <row r="505" spans="8:13" x14ac:dyDescent="0.2">
      <c r="H505" s="10">
        <v>1988</v>
      </c>
      <c r="I505" s="10">
        <v>11</v>
      </c>
      <c r="J505" s="10">
        <v>28</v>
      </c>
      <c r="K505" s="42">
        <v>9.5</v>
      </c>
      <c r="L505" s="44">
        <f t="shared" si="17"/>
        <v>9.3889424740568272E-2</v>
      </c>
      <c r="M505" s="42">
        <f t="shared" si="18"/>
        <v>1.2211876144307549E-3</v>
      </c>
    </row>
    <row r="506" spans="8:13" x14ac:dyDescent="0.2">
      <c r="H506" s="10">
        <v>1988</v>
      </c>
      <c r="I506" s="10">
        <v>11</v>
      </c>
      <c r="J506" s="10">
        <v>29</v>
      </c>
      <c r="K506" s="42">
        <v>9.5</v>
      </c>
      <c r="L506" s="44">
        <f t="shared" si="17"/>
        <v>9.3889424740568272E-2</v>
      </c>
      <c r="M506" s="42">
        <f t="shared" si="18"/>
        <v>0</v>
      </c>
    </row>
    <row r="507" spans="8:13" x14ac:dyDescent="0.2">
      <c r="H507" s="10">
        <v>1988</v>
      </c>
      <c r="I507" s="10">
        <v>11</v>
      </c>
      <c r="J507" s="10">
        <v>30</v>
      </c>
      <c r="K507" s="42">
        <v>9.3125</v>
      </c>
      <c r="L507" s="44">
        <f t="shared" si="17"/>
        <v>9.2057503481161138E-2</v>
      </c>
      <c r="M507" s="42">
        <f t="shared" si="18"/>
        <v>-1.8319212594071349E-3</v>
      </c>
    </row>
    <row r="508" spans="8:13" x14ac:dyDescent="0.2">
      <c r="H508" s="10">
        <v>1988</v>
      </c>
      <c r="I508" s="10">
        <v>12</v>
      </c>
      <c r="J508" s="10">
        <v>1</v>
      </c>
      <c r="K508" s="42">
        <v>9.25</v>
      </c>
      <c r="L508" s="44">
        <f t="shared" si="17"/>
        <v>9.1446676573049432E-2</v>
      </c>
      <c r="M508" s="42">
        <f t="shared" si="18"/>
        <v>-6.108269081117057E-4</v>
      </c>
    </row>
    <row r="509" spans="8:13" x14ac:dyDescent="0.2">
      <c r="H509" s="10">
        <v>1988</v>
      </c>
      <c r="I509" s="10">
        <v>12</v>
      </c>
      <c r="J509" s="10">
        <v>2</v>
      </c>
      <c r="K509" s="42">
        <v>9.25</v>
      </c>
      <c r="L509" s="44">
        <f t="shared" si="17"/>
        <v>9.1446676573049432E-2</v>
      </c>
      <c r="M509" s="42">
        <f t="shared" si="18"/>
        <v>0</v>
      </c>
    </row>
    <row r="510" spans="8:13" x14ac:dyDescent="0.2">
      <c r="H510" s="10">
        <v>1988</v>
      </c>
      <c r="I510" s="10">
        <v>12</v>
      </c>
      <c r="J510" s="10">
        <v>5</v>
      </c>
      <c r="K510" s="42">
        <v>9.4375</v>
      </c>
      <c r="L510" s="44">
        <f t="shared" si="17"/>
        <v>9.3278877536452823E-2</v>
      </c>
      <c r="M510" s="42">
        <f t="shared" si="18"/>
        <v>1.8322009634033909E-3</v>
      </c>
    </row>
    <row r="511" spans="8:13" x14ac:dyDescent="0.2">
      <c r="H511" s="10">
        <v>1988</v>
      </c>
      <c r="I511" s="10">
        <v>12</v>
      </c>
      <c r="J511" s="10">
        <v>6</v>
      </c>
      <c r="K511" s="42">
        <v>9.375</v>
      </c>
      <c r="L511" s="44">
        <f t="shared" si="17"/>
        <v>9.2668237126137518E-2</v>
      </c>
      <c r="M511" s="42">
        <f t="shared" si="18"/>
        <v>-6.1064041031530514E-4</v>
      </c>
    </row>
    <row r="512" spans="8:13" x14ac:dyDescent="0.2">
      <c r="H512" s="10">
        <v>1988</v>
      </c>
      <c r="I512" s="10">
        <v>12</v>
      </c>
      <c r="J512" s="10">
        <v>7</v>
      </c>
      <c r="K512" s="42">
        <v>9.3125</v>
      </c>
      <c r="L512" s="44">
        <f t="shared" si="17"/>
        <v>9.2057503481161138E-2</v>
      </c>
      <c r="M512" s="42">
        <f t="shared" si="18"/>
        <v>-6.1073364497638005E-4</v>
      </c>
    </row>
    <row r="513" spans="8:13" x14ac:dyDescent="0.2">
      <c r="H513" s="10">
        <v>1988</v>
      </c>
      <c r="I513" s="10">
        <v>12</v>
      </c>
      <c r="J513" s="10">
        <v>8</v>
      </c>
      <c r="K513" s="42">
        <v>9.375</v>
      </c>
      <c r="L513" s="44">
        <f t="shared" si="17"/>
        <v>9.2668237126137518E-2</v>
      </c>
      <c r="M513" s="42">
        <f t="shared" si="18"/>
        <v>6.1073364497638005E-4</v>
      </c>
    </row>
    <row r="514" spans="8:13" x14ac:dyDescent="0.2">
      <c r="H514" s="10">
        <v>1988</v>
      </c>
      <c r="I514" s="10">
        <v>12</v>
      </c>
      <c r="J514" s="10">
        <v>9</v>
      </c>
      <c r="K514" s="42">
        <v>9.4375</v>
      </c>
      <c r="L514" s="44">
        <f t="shared" si="17"/>
        <v>9.3278877536452823E-2</v>
      </c>
      <c r="M514" s="42">
        <f t="shared" si="18"/>
        <v>6.1064041031530514E-4</v>
      </c>
    </row>
    <row r="515" spans="8:13" x14ac:dyDescent="0.2">
      <c r="H515" s="10">
        <v>1988</v>
      </c>
      <c r="I515" s="10">
        <v>12</v>
      </c>
      <c r="J515" s="10">
        <v>12</v>
      </c>
      <c r="K515" s="42">
        <v>9.4375</v>
      </c>
      <c r="L515" s="44">
        <f t="shared" si="17"/>
        <v>9.3278877536452823E-2</v>
      </c>
      <c r="M515" s="42">
        <f t="shared" si="18"/>
        <v>0</v>
      </c>
    </row>
    <row r="516" spans="8:13" x14ac:dyDescent="0.2">
      <c r="H516" s="10">
        <v>1988</v>
      </c>
      <c r="I516" s="10">
        <v>12</v>
      </c>
      <c r="J516" s="10">
        <v>13</v>
      </c>
      <c r="K516" s="42">
        <v>9.4375</v>
      </c>
      <c r="L516" s="44">
        <f t="shared" si="17"/>
        <v>9.3278877536452823E-2</v>
      </c>
      <c r="M516" s="42">
        <f t="shared" si="18"/>
        <v>0</v>
      </c>
    </row>
    <row r="517" spans="8:13" x14ac:dyDescent="0.2">
      <c r="H517" s="10">
        <v>1988</v>
      </c>
      <c r="I517" s="10">
        <v>12</v>
      </c>
      <c r="J517" s="10">
        <v>14</v>
      </c>
      <c r="K517" s="42">
        <v>9.5</v>
      </c>
      <c r="L517" s="44">
        <f t="shared" si="17"/>
        <v>9.3889424740568272E-2</v>
      </c>
      <c r="M517" s="42">
        <f t="shared" si="18"/>
        <v>6.1054720411544972E-4</v>
      </c>
    </row>
    <row r="518" spans="8:13" x14ac:dyDescent="0.2">
      <c r="H518" s="10">
        <v>1988</v>
      </c>
      <c r="I518" s="10">
        <v>12</v>
      </c>
      <c r="J518" s="10">
        <v>15</v>
      </c>
      <c r="K518" s="42">
        <v>9.5625</v>
      </c>
      <c r="L518" s="44">
        <f t="shared" si="17"/>
        <v>9.4499878766934636E-2</v>
      </c>
      <c r="M518" s="42">
        <f t="shared" si="18"/>
        <v>6.1045402636636381E-4</v>
      </c>
    </row>
    <row r="519" spans="8:13" x14ac:dyDescent="0.2">
      <c r="H519" s="10">
        <v>1988</v>
      </c>
      <c r="I519" s="10">
        <v>12</v>
      </c>
      <c r="J519" s="10">
        <v>16</v>
      </c>
      <c r="K519" s="42">
        <v>9.625</v>
      </c>
      <c r="L519" s="44">
        <f t="shared" si="17"/>
        <v>9.5110239643987099E-2</v>
      </c>
      <c r="M519" s="42">
        <f t="shared" si="18"/>
        <v>6.1036087705246267E-4</v>
      </c>
    </row>
    <row r="520" spans="8:13" x14ac:dyDescent="0.2">
      <c r="H520" s="10">
        <v>1988</v>
      </c>
      <c r="I520" s="10">
        <v>12</v>
      </c>
      <c r="J520" s="10">
        <v>19</v>
      </c>
      <c r="K520" s="42">
        <v>9.5625</v>
      </c>
      <c r="L520" s="44">
        <f t="shared" si="17"/>
        <v>9.4499878766934636E-2</v>
      </c>
      <c r="M520" s="42">
        <f t="shared" si="18"/>
        <v>-6.1036087705246267E-4</v>
      </c>
    </row>
    <row r="521" spans="8:13" x14ac:dyDescent="0.2">
      <c r="H521" s="10">
        <v>1988</v>
      </c>
      <c r="I521" s="10">
        <v>12</v>
      </c>
      <c r="J521" s="10">
        <v>20</v>
      </c>
      <c r="K521" s="42">
        <v>9.5</v>
      </c>
      <c r="L521" s="44">
        <f t="shared" si="17"/>
        <v>9.3889424740568272E-2</v>
      </c>
      <c r="M521" s="42">
        <f t="shared" si="18"/>
        <v>-6.1045402636636381E-4</v>
      </c>
    </row>
    <row r="522" spans="8:13" x14ac:dyDescent="0.2">
      <c r="H522" s="10">
        <v>1988</v>
      </c>
      <c r="I522" s="10">
        <v>12</v>
      </c>
      <c r="J522" s="10">
        <v>21</v>
      </c>
      <c r="K522" s="42">
        <v>9.4375</v>
      </c>
      <c r="L522" s="44">
        <f t="shared" si="17"/>
        <v>9.3278877536452823E-2</v>
      </c>
      <c r="M522" s="42">
        <f t="shared" si="18"/>
        <v>-6.1054720411544972E-4</v>
      </c>
    </row>
    <row r="523" spans="8:13" x14ac:dyDescent="0.2">
      <c r="H523" s="10">
        <v>1988</v>
      </c>
      <c r="I523" s="10">
        <v>12</v>
      </c>
      <c r="J523" s="10">
        <v>22</v>
      </c>
      <c r="K523" s="42">
        <v>9.375</v>
      </c>
      <c r="L523" s="44">
        <f t="shared" si="17"/>
        <v>9.2668237126137518E-2</v>
      </c>
      <c r="M523" s="42">
        <f t="shared" si="18"/>
        <v>-6.1064041031530514E-4</v>
      </c>
    </row>
    <row r="524" spans="8:13" x14ac:dyDescent="0.2">
      <c r="H524" s="10">
        <v>1988</v>
      </c>
      <c r="I524" s="10">
        <v>12</v>
      </c>
      <c r="J524" s="10">
        <v>23</v>
      </c>
      <c r="K524" s="42">
        <v>9.375</v>
      </c>
      <c r="L524" s="44">
        <f t="shared" si="17"/>
        <v>9.2668237126137518E-2</v>
      </c>
      <c r="M524" s="42">
        <f t="shared" si="18"/>
        <v>0</v>
      </c>
    </row>
    <row r="525" spans="8:13" x14ac:dyDescent="0.2">
      <c r="H525" s="10">
        <v>1988</v>
      </c>
      <c r="I525" s="10">
        <v>12</v>
      </c>
      <c r="J525" s="10">
        <v>28</v>
      </c>
      <c r="K525" s="42">
        <v>9.4375</v>
      </c>
      <c r="L525" s="44">
        <f t="shared" si="17"/>
        <v>9.3278877536452823E-2</v>
      </c>
      <c r="M525" s="42">
        <f t="shared" si="18"/>
        <v>6.1064041031530514E-4</v>
      </c>
    </row>
    <row r="526" spans="8:13" x14ac:dyDescent="0.2">
      <c r="H526" s="10">
        <v>1988</v>
      </c>
      <c r="I526" s="10">
        <v>12</v>
      </c>
      <c r="J526" s="10">
        <v>29</v>
      </c>
      <c r="K526" s="42">
        <v>9.3125</v>
      </c>
      <c r="L526" s="44">
        <f t="shared" si="17"/>
        <v>9.2057503481161138E-2</v>
      </c>
      <c r="M526" s="42">
        <f t="shared" si="18"/>
        <v>-1.2213740552916852E-3</v>
      </c>
    </row>
    <row r="527" spans="8:13" x14ac:dyDescent="0.2">
      <c r="H527" s="10">
        <v>1988</v>
      </c>
      <c r="I527" s="10">
        <v>12</v>
      </c>
      <c r="J527" s="10">
        <v>30</v>
      </c>
      <c r="K527" s="42">
        <v>9.3125</v>
      </c>
      <c r="L527" s="44">
        <f t="shared" si="17"/>
        <v>9.2057503481161138E-2</v>
      </c>
      <c r="M527" s="42">
        <f t="shared" si="18"/>
        <v>0</v>
      </c>
    </row>
    <row r="528" spans="8:13" x14ac:dyDescent="0.2">
      <c r="H528" s="10">
        <v>1989</v>
      </c>
      <c r="I528" s="10">
        <v>1</v>
      </c>
      <c r="J528" s="10">
        <v>3</v>
      </c>
      <c r="K528" s="42">
        <v>9.3125</v>
      </c>
      <c r="L528" s="44">
        <f t="shared" si="17"/>
        <v>9.2057503481161138E-2</v>
      </c>
      <c r="M528" s="42">
        <f t="shared" si="18"/>
        <v>0</v>
      </c>
    </row>
    <row r="529" spans="8:13" x14ac:dyDescent="0.2">
      <c r="H529" s="10">
        <v>1989</v>
      </c>
      <c r="I529" s="10">
        <v>1</v>
      </c>
      <c r="J529" s="10">
        <v>4</v>
      </c>
      <c r="K529" s="42">
        <v>9.375</v>
      </c>
      <c r="L529" s="44">
        <f t="shared" si="17"/>
        <v>9.2668237126137518E-2</v>
      </c>
      <c r="M529" s="42">
        <f t="shared" si="18"/>
        <v>6.1073364497638005E-4</v>
      </c>
    </row>
    <row r="530" spans="8:13" x14ac:dyDescent="0.2">
      <c r="H530" s="10">
        <v>1989</v>
      </c>
      <c r="I530" s="10">
        <v>1</v>
      </c>
      <c r="J530" s="10">
        <v>5</v>
      </c>
      <c r="K530" s="42">
        <v>9.4375</v>
      </c>
      <c r="L530" s="44">
        <f t="shared" si="17"/>
        <v>9.3278877536452823E-2</v>
      </c>
      <c r="M530" s="42">
        <f t="shared" si="18"/>
        <v>6.1064041031530514E-4</v>
      </c>
    </row>
    <row r="531" spans="8:13" x14ac:dyDescent="0.2">
      <c r="H531" s="10">
        <v>1989</v>
      </c>
      <c r="I531" s="10">
        <v>1</v>
      </c>
      <c r="J531" s="10">
        <v>6</v>
      </c>
      <c r="K531" s="42">
        <v>9.4375</v>
      </c>
      <c r="L531" s="44">
        <f t="shared" si="17"/>
        <v>9.3278877536452823E-2</v>
      </c>
      <c r="M531" s="42">
        <f t="shared" si="18"/>
        <v>0</v>
      </c>
    </row>
    <row r="532" spans="8:13" x14ac:dyDescent="0.2">
      <c r="H532" s="10">
        <v>1989</v>
      </c>
      <c r="I532" s="10">
        <v>1</v>
      </c>
      <c r="J532" s="10">
        <v>9</v>
      </c>
      <c r="K532" s="42">
        <v>9.4375</v>
      </c>
      <c r="L532" s="44">
        <f t="shared" si="17"/>
        <v>9.3278877536452823E-2</v>
      </c>
      <c r="M532" s="42">
        <f t="shared" si="18"/>
        <v>0</v>
      </c>
    </row>
    <row r="533" spans="8:13" x14ac:dyDescent="0.2">
      <c r="H533" s="10">
        <v>1989</v>
      </c>
      <c r="I533" s="10">
        <v>1</v>
      </c>
      <c r="J533" s="10">
        <v>10</v>
      </c>
      <c r="K533" s="42">
        <v>9.4375</v>
      </c>
      <c r="L533" s="44">
        <f t="shared" ref="L533:L596" si="19">LN(1+K533/100/4)*4</f>
        <v>9.3278877536452823E-2</v>
      </c>
      <c r="M533" s="42">
        <f t="shared" ref="M533:M596" si="20">L533-L532</f>
        <v>0</v>
      </c>
    </row>
    <row r="534" spans="8:13" x14ac:dyDescent="0.2">
      <c r="H534" s="10">
        <v>1989</v>
      </c>
      <c r="I534" s="10">
        <v>1</v>
      </c>
      <c r="J534" s="10">
        <v>11</v>
      </c>
      <c r="K534" s="42">
        <v>9.4375</v>
      </c>
      <c r="L534" s="44">
        <f t="shared" si="19"/>
        <v>9.3278877536452823E-2</v>
      </c>
      <c r="M534" s="42">
        <f t="shared" si="20"/>
        <v>0</v>
      </c>
    </row>
    <row r="535" spans="8:13" x14ac:dyDescent="0.2">
      <c r="H535" s="10">
        <v>1989</v>
      </c>
      <c r="I535" s="10">
        <v>1</v>
      </c>
      <c r="J535" s="10">
        <v>12</v>
      </c>
      <c r="K535" s="42">
        <v>9.4375</v>
      </c>
      <c r="L535" s="44">
        <f t="shared" si="19"/>
        <v>9.3278877536452823E-2</v>
      </c>
      <c r="M535" s="42">
        <f t="shared" si="20"/>
        <v>0</v>
      </c>
    </row>
    <row r="536" spans="8:13" x14ac:dyDescent="0.2">
      <c r="H536" s="10">
        <v>1989</v>
      </c>
      <c r="I536" s="10">
        <v>1</v>
      </c>
      <c r="J536" s="10">
        <v>13</v>
      </c>
      <c r="K536" s="42">
        <v>9.4375</v>
      </c>
      <c r="L536" s="44">
        <f t="shared" si="19"/>
        <v>9.3278877536452823E-2</v>
      </c>
      <c r="M536" s="42">
        <f t="shared" si="20"/>
        <v>0</v>
      </c>
    </row>
    <row r="537" spans="8:13" x14ac:dyDescent="0.2">
      <c r="H537" s="10">
        <v>1989</v>
      </c>
      <c r="I537" s="10">
        <v>1</v>
      </c>
      <c r="J537" s="10">
        <v>16</v>
      </c>
      <c r="K537" s="42">
        <v>9.375</v>
      </c>
      <c r="L537" s="44">
        <f t="shared" si="19"/>
        <v>9.2668237126137518E-2</v>
      </c>
      <c r="M537" s="42">
        <f t="shared" si="20"/>
        <v>-6.1064041031530514E-4</v>
      </c>
    </row>
    <row r="538" spans="8:13" x14ac:dyDescent="0.2">
      <c r="H538" s="10">
        <v>1989</v>
      </c>
      <c r="I538" s="10">
        <v>1</v>
      </c>
      <c r="J538" s="10">
        <v>17</v>
      </c>
      <c r="K538" s="42">
        <v>9.4375</v>
      </c>
      <c r="L538" s="44">
        <f t="shared" si="19"/>
        <v>9.3278877536452823E-2</v>
      </c>
      <c r="M538" s="42">
        <f t="shared" si="20"/>
        <v>6.1064041031530514E-4</v>
      </c>
    </row>
    <row r="539" spans="8:13" x14ac:dyDescent="0.2">
      <c r="H539" s="10">
        <v>1989</v>
      </c>
      <c r="I539" s="10">
        <v>1</v>
      </c>
      <c r="J539" s="10">
        <v>18</v>
      </c>
      <c r="K539" s="42">
        <v>9.4375</v>
      </c>
      <c r="L539" s="44">
        <f t="shared" si="19"/>
        <v>9.3278877536452823E-2</v>
      </c>
      <c r="M539" s="42">
        <f t="shared" si="20"/>
        <v>0</v>
      </c>
    </row>
    <row r="540" spans="8:13" x14ac:dyDescent="0.2">
      <c r="H540" s="10">
        <v>1989</v>
      </c>
      <c r="I540" s="10">
        <v>1</v>
      </c>
      <c r="J540" s="10">
        <v>19</v>
      </c>
      <c r="K540" s="42">
        <v>9.4375</v>
      </c>
      <c r="L540" s="44">
        <f t="shared" si="19"/>
        <v>9.3278877536452823E-2</v>
      </c>
      <c r="M540" s="42">
        <f t="shared" si="20"/>
        <v>0</v>
      </c>
    </row>
    <row r="541" spans="8:13" x14ac:dyDescent="0.2">
      <c r="H541" s="10">
        <v>1989</v>
      </c>
      <c r="I541" s="10">
        <v>1</v>
      </c>
      <c r="J541" s="10">
        <v>20</v>
      </c>
      <c r="K541" s="42">
        <v>9.375</v>
      </c>
      <c r="L541" s="44">
        <f t="shared" si="19"/>
        <v>9.2668237126137518E-2</v>
      </c>
      <c r="M541" s="42">
        <f t="shared" si="20"/>
        <v>-6.1064041031530514E-4</v>
      </c>
    </row>
    <row r="542" spans="8:13" x14ac:dyDescent="0.2">
      <c r="H542" s="10">
        <v>1989</v>
      </c>
      <c r="I542" s="10">
        <v>1</v>
      </c>
      <c r="J542" s="10">
        <v>23</v>
      </c>
      <c r="K542" s="42">
        <v>9.375</v>
      </c>
      <c r="L542" s="44">
        <f t="shared" si="19"/>
        <v>9.2668237126137518E-2</v>
      </c>
      <c r="M542" s="42">
        <f t="shared" si="20"/>
        <v>0</v>
      </c>
    </row>
    <row r="543" spans="8:13" x14ac:dyDescent="0.2">
      <c r="H543" s="10">
        <v>1989</v>
      </c>
      <c r="I543" s="10">
        <v>1</v>
      </c>
      <c r="J543" s="10">
        <v>24</v>
      </c>
      <c r="K543" s="42">
        <v>9.375</v>
      </c>
      <c r="L543" s="44">
        <f t="shared" si="19"/>
        <v>9.2668237126137518E-2</v>
      </c>
      <c r="M543" s="42">
        <f t="shared" si="20"/>
        <v>0</v>
      </c>
    </row>
    <row r="544" spans="8:13" x14ac:dyDescent="0.2">
      <c r="H544" s="10">
        <v>1989</v>
      </c>
      <c r="I544" s="10">
        <v>1</v>
      </c>
      <c r="J544" s="10">
        <v>25</v>
      </c>
      <c r="K544" s="42">
        <v>9.3125</v>
      </c>
      <c r="L544" s="44">
        <f t="shared" si="19"/>
        <v>9.2057503481161138E-2</v>
      </c>
      <c r="M544" s="42">
        <f t="shared" si="20"/>
        <v>-6.1073364497638005E-4</v>
      </c>
    </row>
    <row r="545" spans="8:13" x14ac:dyDescent="0.2">
      <c r="H545" s="10">
        <v>1989</v>
      </c>
      <c r="I545" s="10">
        <v>1</v>
      </c>
      <c r="J545" s="10">
        <v>26</v>
      </c>
      <c r="K545" s="42">
        <v>9.375</v>
      </c>
      <c r="L545" s="44">
        <f t="shared" si="19"/>
        <v>9.2668237126137518E-2</v>
      </c>
      <c r="M545" s="42">
        <f t="shared" si="20"/>
        <v>6.1073364497638005E-4</v>
      </c>
    </row>
    <row r="546" spans="8:13" x14ac:dyDescent="0.2">
      <c r="H546" s="10">
        <v>1989</v>
      </c>
      <c r="I546" s="10">
        <v>1</v>
      </c>
      <c r="J546" s="10">
        <v>27</v>
      </c>
      <c r="K546" s="42">
        <v>9.4375</v>
      </c>
      <c r="L546" s="44">
        <f t="shared" si="19"/>
        <v>9.3278877536452823E-2</v>
      </c>
      <c r="M546" s="42">
        <f t="shared" si="20"/>
        <v>6.1064041031530514E-4</v>
      </c>
    </row>
    <row r="547" spans="8:13" x14ac:dyDescent="0.2">
      <c r="H547" s="10">
        <v>1989</v>
      </c>
      <c r="I547" s="10">
        <v>1</v>
      </c>
      <c r="J547" s="10">
        <v>30</v>
      </c>
      <c r="K547" s="42">
        <v>9.375</v>
      </c>
      <c r="L547" s="44">
        <f t="shared" si="19"/>
        <v>9.2668237126137518E-2</v>
      </c>
      <c r="M547" s="42">
        <f t="shared" si="20"/>
        <v>-6.1064041031530514E-4</v>
      </c>
    </row>
    <row r="548" spans="8:13" x14ac:dyDescent="0.2">
      <c r="H548" s="10">
        <v>1989</v>
      </c>
      <c r="I548" s="10">
        <v>1</v>
      </c>
      <c r="J548" s="10">
        <v>31</v>
      </c>
      <c r="K548" s="42">
        <v>9.375</v>
      </c>
      <c r="L548" s="44">
        <f t="shared" si="19"/>
        <v>9.2668237126137518E-2</v>
      </c>
      <c r="M548" s="42">
        <f t="shared" si="20"/>
        <v>0</v>
      </c>
    </row>
    <row r="549" spans="8:13" x14ac:dyDescent="0.2">
      <c r="H549" s="10">
        <v>1989</v>
      </c>
      <c r="I549" s="10">
        <v>2</v>
      </c>
      <c r="J549" s="10">
        <v>1</v>
      </c>
      <c r="K549" s="42">
        <v>9.375</v>
      </c>
      <c r="L549" s="44">
        <f t="shared" si="19"/>
        <v>9.2668237126137518E-2</v>
      </c>
      <c r="M549" s="42">
        <f t="shared" si="20"/>
        <v>0</v>
      </c>
    </row>
    <row r="550" spans="8:13" x14ac:dyDescent="0.2">
      <c r="H550" s="10">
        <v>1989</v>
      </c>
      <c r="I550" s="10">
        <v>2</v>
      </c>
      <c r="J550" s="10">
        <v>2</v>
      </c>
      <c r="K550" s="42">
        <v>9.375</v>
      </c>
      <c r="L550" s="44">
        <f t="shared" si="19"/>
        <v>9.2668237126137518E-2</v>
      </c>
      <c r="M550" s="42">
        <f t="shared" si="20"/>
        <v>0</v>
      </c>
    </row>
    <row r="551" spans="8:13" x14ac:dyDescent="0.2">
      <c r="H551" s="10">
        <v>1989</v>
      </c>
      <c r="I551" s="10">
        <v>2</v>
      </c>
      <c r="J551" s="10">
        <v>3</v>
      </c>
      <c r="K551" s="42">
        <v>9.375</v>
      </c>
      <c r="L551" s="44">
        <f t="shared" si="19"/>
        <v>9.2668237126137518E-2</v>
      </c>
      <c r="M551" s="42">
        <f t="shared" si="20"/>
        <v>0</v>
      </c>
    </row>
    <row r="552" spans="8:13" x14ac:dyDescent="0.2">
      <c r="H552" s="10">
        <v>1989</v>
      </c>
      <c r="I552" s="10">
        <v>2</v>
      </c>
      <c r="J552" s="10">
        <v>6</v>
      </c>
      <c r="K552" s="42">
        <v>9.4375</v>
      </c>
      <c r="L552" s="44">
        <f t="shared" si="19"/>
        <v>9.3278877536452823E-2</v>
      </c>
      <c r="M552" s="42">
        <f t="shared" si="20"/>
        <v>6.1064041031530514E-4</v>
      </c>
    </row>
    <row r="553" spans="8:13" x14ac:dyDescent="0.2">
      <c r="H553" s="10">
        <v>1989</v>
      </c>
      <c r="I553" s="10">
        <v>2</v>
      </c>
      <c r="J553" s="10">
        <v>7</v>
      </c>
      <c r="K553" s="42">
        <v>9.5625</v>
      </c>
      <c r="L553" s="44">
        <f t="shared" si="19"/>
        <v>9.4499878766934636E-2</v>
      </c>
      <c r="M553" s="42">
        <f t="shared" si="20"/>
        <v>1.2210012304818135E-3</v>
      </c>
    </row>
    <row r="554" spans="8:13" x14ac:dyDescent="0.2">
      <c r="H554" s="10">
        <v>1989</v>
      </c>
      <c r="I554" s="10">
        <v>2</v>
      </c>
      <c r="J554" s="10">
        <v>8</v>
      </c>
      <c r="K554" s="42">
        <v>9.5</v>
      </c>
      <c r="L554" s="44">
        <f t="shared" si="19"/>
        <v>9.3889424740568272E-2</v>
      </c>
      <c r="M554" s="42">
        <f t="shared" si="20"/>
        <v>-6.1045402636636381E-4</v>
      </c>
    </row>
    <row r="555" spans="8:13" x14ac:dyDescent="0.2">
      <c r="H555" s="10">
        <v>1989</v>
      </c>
      <c r="I555" s="10">
        <v>2</v>
      </c>
      <c r="J555" s="10">
        <v>9</v>
      </c>
      <c r="K555" s="42">
        <v>9.5625</v>
      </c>
      <c r="L555" s="44">
        <f t="shared" si="19"/>
        <v>9.4499878766934636E-2</v>
      </c>
      <c r="M555" s="42">
        <f t="shared" si="20"/>
        <v>6.1045402636636381E-4</v>
      </c>
    </row>
    <row r="556" spans="8:13" x14ac:dyDescent="0.2">
      <c r="H556" s="10">
        <v>1989</v>
      </c>
      <c r="I556" s="10">
        <v>2</v>
      </c>
      <c r="J556" s="10">
        <v>10</v>
      </c>
      <c r="K556" s="42">
        <v>9.625</v>
      </c>
      <c r="L556" s="44">
        <f t="shared" si="19"/>
        <v>9.5110239643987099E-2</v>
      </c>
      <c r="M556" s="42">
        <f t="shared" si="20"/>
        <v>6.1036087705246267E-4</v>
      </c>
    </row>
    <row r="557" spans="8:13" x14ac:dyDescent="0.2">
      <c r="H557" s="10">
        <v>1989</v>
      </c>
      <c r="I557" s="10">
        <v>2</v>
      </c>
      <c r="J557" s="10">
        <v>13</v>
      </c>
      <c r="K557" s="42">
        <v>9.75</v>
      </c>
      <c r="L557" s="44">
        <f t="shared" si="19"/>
        <v>9.6330682063828457E-2</v>
      </c>
      <c r="M557" s="42">
        <f t="shared" si="20"/>
        <v>1.2204424198413583E-3</v>
      </c>
    </row>
    <row r="558" spans="8:13" x14ac:dyDescent="0.2">
      <c r="H558" s="10">
        <v>1989</v>
      </c>
      <c r="I558" s="10">
        <v>2</v>
      </c>
      <c r="J558" s="10">
        <v>14</v>
      </c>
      <c r="K558" s="42">
        <v>9.75</v>
      </c>
      <c r="L558" s="44">
        <f t="shared" si="19"/>
        <v>9.6330682063828457E-2</v>
      </c>
      <c r="M558" s="42">
        <f t="shared" si="20"/>
        <v>0</v>
      </c>
    </row>
    <row r="559" spans="8:13" x14ac:dyDescent="0.2">
      <c r="H559" s="10">
        <v>1989</v>
      </c>
      <c r="I559" s="10">
        <v>2</v>
      </c>
      <c r="J559" s="10">
        <v>15</v>
      </c>
      <c r="K559" s="42">
        <v>9.8125</v>
      </c>
      <c r="L559" s="44">
        <f t="shared" si="19"/>
        <v>9.6940763663424356E-2</v>
      </c>
      <c r="M559" s="42">
        <f t="shared" si="20"/>
        <v>6.1008159959589914E-4</v>
      </c>
    </row>
    <row r="560" spans="8:13" x14ac:dyDescent="0.2">
      <c r="H560" s="10">
        <v>1989</v>
      </c>
      <c r="I560" s="10">
        <v>2</v>
      </c>
      <c r="J560" s="10">
        <v>16</v>
      </c>
      <c r="K560" s="42">
        <v>9.75</v>
      </c>
      <c r="L560" s="44">
        <f t="shared" si="19"/>
        <v>9.6330682063828457E-2</v>
      </c>
      <c r="M560" s="42">
        <f t="shared" si="20"/>
        <v>-6.1008159959589914E-4</v>
      </c>
    </row>
    <row r="561" spans="8:13" x14ac:dyDescent="0.2">
      <c r="H561" s="10">
        <v>1989</v>
      </c>
      <c r="I561" s="10">
        <v>2</v>
      </c>
      <c r="J561" s="10">
        <v>17</v>
      </c>
      <c r="K561" s="42">
        <v>9.8125</v>
      </c>
      <c r="L561" s="44">
        <f t="shared" si="19"/>
        <v>9.6940763663424356E-2</v>
      </c>
      <c r="M561" s="42">
        <f t="shared" si="20"/>
        <v>6.1008159959589914E-4</v>
      </c>
    </row>
    <row r="562" spans="8:13" x14ac:dyDescent="0.2">
      <c r="H562" s="10">
        <v>1989</v>
      </c>
      <c r="I562" s="10">
        <v>2</v>
      </c>
      <c r="J562" s="10">
        <v>20</v>
      </c>
      <c r="K562" s="42">
        <v>9.8125</v>
      </c>
      <c r="L562" s="44">
        <f t="shared" si="19"/>
        <v>9.6940763663424356E-2</v>
      </c>
      <c r="M562" s="42">
        <f t="shared" si="20"/>
        <v>0</v>
      </c>
    </row>
    <row r="563" spans="8:13" x14ac:dyDescent="0.2">
      <c r="H563" s="10">
        <v>1989</v>
      </c>
      <c r="I563" s="10">
        <v>2</v>
      </c>
      <c r="J563" s="10">
        <v>21</v>
      </c>
      <c r="K563" s="42">
        <v>9.8125</v>
      </c>
      <c r="L563" s="44">
        <f t="shared" si="19"/>
        <v>9.6940763663424356E-2</v>
      </c>
      <c r="M563" s="42">
        <f t="shared" si="20"/>
        <v>0</v>
      </c>
    </row>
    <row r="564" spans="8:13" x14ac:dyDescent="0.2">
      <c r="H564" s="10">
        <v>1989</v>
      </c>
      <c r="I564" s="10">
        <v>2</v>
      </c>
      <c r="J564" s="10">
        <v>22</v>
      </c>
      <c r="K564" s="42">
        <v>9.8125</v>
      </c>
      <c r="L564" s="44">
        <f t="shared" si="19"/>
        <v>9.6940763663424356E-2</v>
      </c>
      <c r="M564" s="42">
        <f t="shared" si="20"/>
        <v>0</v>
      </c>
    </row>
    <row r="565" spans="8:13" x14ac:dyDescent="0.2">
      <c r="H565" s="10">
        <v>1989</v>
      </c>
      <c r="I565" s="10">
        <v>2</v>
      </c>
      <c r="J565" s="10">
        <v>23</v>
      </c>
      <c r="K565" s="42">
        <v>9.9375</v>
      </c>
      <c r="L565" s="44">
        <f t="shared" si="19"/>
        <v>9.8160647783889277E-2</v>
      </c>
      <c r="M565" s="42">
        <f t="shared" si="20"/>
        <v>1.2198841204649202E-3</v>
      </c>
    </row>
    <row r="566" spans="8:13" x14ac:dyDescent="0.2">
      <c r="H566" s="10">
        <v>1989</v>
      </c>
      <c r="I566" s="10">
        <v>2</v>
      </c>
      <c r="J566" s="10">
        <v>24</v>
      </c>
      <c r="K566" s="42">
        <v>10.0625</v>
      </c>
      <c r="L566" s="44">
        <f t="shared" si="19"/>
        <v>9.9380159988457187E-2</v>
      </c>
      <c r="M566" s="42">
        <f t="shared" si="20"/>
        <v>1.2195122045679102E-3</v>
      </c>
    </row>
    <row r="567" spans="8:13" x14ac:dyDescent="0.2">
      <c r="H567" s="10">
        <v>1989</v>
      </c>
      <c r="I567" s="10">
        <v>2</v>
      </c>
      <c r="J567" s="10">
        <v>27</v>
      </c>
      <c r="K567" s="42">
        <v>10.3125</v>
      </c>
      <c r="L567" s="44">
        <f t="shared" si="19"/>
        <v>0.10181806955653369</v>
      </c>
      <c r="M567" s="42">
        <f t="shared" si="20"/>
        <v>2.4379095680765045E-3</v>
      </c>
    </row>
    <row r="568" spans="8:13" x14ac:dyDescent="0.2">
      <c r="H568" s="10">
        <v>1989</v>
      </c>
      <c r="I568" s="10">
        <v>2</v>
      </c>
      <c r="J568" s="10">
        <v>28</v>
      </c>
      <c r="K568" s="42">
        <v>10.3125</v>
      </c>
      <c r="L568" s="44">
        <f t="shared" si="19"/>
        <v>0.10181806955653369</v>
      </c>
      <c r="M568" s="42">
        <f t="shared" si="20"/>
        <v>0</v>
      </c>
    </row>
    <row r="569" spans="8:13" x14ac:dyDescent="0.2">
      <c r="H569" s="10">
        <v>1989</v>
      </c>
      <c r="I569" s="10">
        <v>3</v>
      </c>
      <c r="J569" s="10">
        <v>1</v>
      </c>
      <c r="K569" s="42">
        <v>10.1875</v>
      </c>
      <c r="L569" s="44">
        <f t="shared" si="19"/>
        <v>0.10059930050383782</v>
      </c>
      <c r="M569" s="42">
        <f t="shared" si="20"/>
        <v>-1.21876905269587E-3</v>
      </c>
    </row>
    <row r="570" spans="8:13" x14ac:dyDescent="0.2">
      <c r="H570" s="10">
        <v>1989</v>
      </c>
      <c r="I570" s="10">
        <v>3</v>
      </c>
      <c r="J570" s="10">
        <v>2</v>
      </c>
      <c r="K570" s="42">
        <v>10.25</v>
      </c>
      <c r="L570" s="44">
        <f t="shared" si="19"/>
        <v>0.1012087314488732</v>
      </c>
      <c r="M570" s="42">
        <f t="shared" si="20"/>
        <v>6.0943094503537742E-4</v>
      </c>
    </row>
    <row r="571" spans="8:13" x14ac:dyDescent="0.2">
      <c r="H571" s="10">
        <v>1989</v>
      </c>
      <c r="I571" s="10">
        <v>3</v>
      </c>
      <c r="J571" s="10">
        <v>3</v>
      </c>
      <c r="K571" s="42">
        <v>10.1875</v>
      </c>
      <c r="L571" s="44">
        <f t="shared" si="19"/>
        <v>0.10059930050383782</v>
      </c>
      <c r="M571" s="42">
        <f t="shared" si="20"/>
        <v>-6.0943094503537742E-4</v>
      </c>
    </row>
    <row r="572" spans="8:13" x14ac:dyDescent="0.2">
      <c r="H572" s="10">
        <v>1989</v>
      </c>
      <c r="I572" s="10">
        <v>3</v>
      </c>
      <c r="J572" s="10">
        <v>6</v>
      </c>
      <c r="K572" s="42">
        <v>10.125</v>
      </c>
      <c r="L572" s="44">
        <f t="shared" si="19"/>
        <v>9.9989776693135149E-2</v>
      </c>
      <c r="M572" s="42">
        <f t="shared" si="20"/>
        <v>-6.0952381070267236E-4</v>
      </c>
    </row>
    <row r="573" spans="8:13" x14ac:dyDescent="0.2">
      <c r="H573" s="10">
        <v>1989</v>
      </c>
      <c r="I573" s="10">
        <v>3</v>
      </c>
      <c r="J573" s="10">
        <v>7</v>
      </c>
      <c r="K573" s="42">
        <v>10.0625</v>
      </c>
      <c r="L573" s="44">
        <f t="shared" si="19"/>
        <v>9.9380159988457187E-2</v>
      </c>
      <c r="M573" s="42">
        <f t="shared" si="20"/>
        <v>-6.0961670467796214E-4</v>
      </c>
    </row>
    <row r="574" spans="8:13" x14ac:dyDescent="0.2">
      <c r="H574" s="10">
        <v>1989</v>
      </c>
      <c r="I574" s="10">
        <v>3</v>
      </c>
      <c r="J574" s="10">
        <v>8</v>
      </c>
      <c r="K574" s="42">
        <v>10.125</v>
      </c>
      <c r="L574" s="44">
        <f t="shared" si="19"/>
        <v>9.9989776693135149E-2</v>
      </c>
      <c r="M574" s="42">
        <f t="shared" si="20"/>
        <v>6.0961670467796214E-4</v>
      </c>
    </row>
    <row r="575" spans="8:13" x14ac:dyDescent="0.2">
      <c r="H575" s="10">
        <v>1989</v>
      </c>
      <c r="I575" s="10">
        <v>3</v>
      </c>
      <c r="J575" s="10">
        <v>9</v>
      </c>
      <c r="K575" s="42">
        <v>10.1875</v>
      </c>
      <c r="L575" s="44">
        <f t="shared" si="19"/>
        <v>0.10059930050383782</v>
      </c>
      <c r="M575" s="42">
        <f t="shared" si="20"/>
        <v>6.0952381070267236E-4</v>
      </c>
    </row>
    <row r="576" spans="8:13" x14ac:dyDescent="0.2">
      <c r="H576" s="10">
        <v>1989</v>
      </c>
      <c r="I576" s="10">
        <v>3</v>
      </c>
      <c r="J576" s="10">
        <v>10</v>
      </c>
      <c r="K576" s="42">
        <v>10.1875</v>
      </c>
      <c r="L576" s="44">
        <f t="shared" si="19"/>
        <v>0.10059930050383782</v>
      </c>
      <c r="M576" s="42">
        <f t="shared" si="20"/>
        <v>0</v>
      </c>
    </row>
    <row r="577" spans="8:13" x14ac:dyDescent="0.2">
      <c r="H577" s="10">
        <v>1989</v>
      </c>
      <c r="I577" s="10">
        <v>3</v>
      </c>
      <c r="J577" s="10">
        <v>13</v>
      </c>
      <c r="K577" s="42">
        <v>10.3125</v>
      </c>
      <c r="L577" s="44">
        <f t="shared" si="19"/>
        <v>0.10181806955653369</v>
      </c>
      <c r="M577" s="42">
        <f t="shared" si="20"/>
        <v>1.21876905269587E-3</v>
      </c>
    </row>
    <row r="578" spans="8:13" x14ac:dyDescent="0.2">
      <c r="H578" s="10">
        <v>1989</v>
      </c>
      <c r="I578" s="10">
        <v>3</v>
      </c>
      <c r="J578" s="10">
        <v>14</v>
      </c>
      <c r="K578" s="42">
        <v>10.25</v>
      </c>
      <c r="L578" s="44">
        <f t="shared" si="19"/>
        <v>0.1012087314488732</v>
      </c>
      <c r="M578" s="42">
        <f t="shared" si="20"/>
        <v>-6.0933810766049257E-4</v>
      </c>
    </row>
    <row r="579" spans="8:13" x14ac:dyDescent="0.2">
      <c r="H579" s="10">
        <v>1989</v>
      </c>
      <c r="I579" s="10">
        <v>3</v>
      </c>
      <c r="J579" s="10">
        <v>15</v>
      </c>
      <c r="K579" s="42">
        <v>10.25</v>
      </c>
      <c r="L579" s="44">
        <f t="shared" si="19"/>
        <v>0.1012087314488732</v>
      </c>
      <c r="M579" s="42">
        <f t="shared" si="20"/>
        <v>0</v>
      </c>
    </row>
    <row r="580" spans="8:13" x14ac:dyDescent="0.2">
      <c r="H580" s="10">
        <v>1989</v>
      </c>
      <c r="I580" s="10">
        <v>3</v>
      </c>
      <c r="J580" s="10">
        <v>16</v>
      </c>
      <c r="K580" s="42">
        <v>10.25</v>
      </c>
      <c r="L580" s="44">
        <f t="shared" si="19"/>
        <v>0.1012087314488732</v>
      </c>
      <c r="M580" s="42">
        <f t="shared" si="20"/>
        <v>0</v>
      </c>
    </row>
    <row r="581" spans="8:13" x14ac:dyDescent="0.2">
      <c r="H581" s="10">
        <v>1989</v>
      </c>
      <c r="I581" s="10">
        <v>3</v>
      </c>
      <c r="J581" s="10">
        <v>17</v>
      </c>
      <c r="K581" s="42">
        <v>10.1875</v>
      </c>
      <c r="L581" s="44">
        <f t="shared" si="19"/>
        <v>0.10059930050383782</v>
      </c>
      <c r="M581" s="42">
        <f t="shared" si="20"/>
        <v>-6.0943094503537742E-4</v>
      </c>
    </row>
    <row r="582" spans="8:13" x14ac:dyDescent="0.2">
      <c r="H582" s="10">
        <v>1989</v>
      </c>
      <c r="I582" s="10">
        <v>3</v>
      </c>
      <c r="J582" s="10">
        <v>20</v>
      </c>
      <c r="K582" s="42">
        <v>10.5625</v>
      </c>
      <c r="L582" s="44">
        <f t="shared" si="19"/>
        <v>0.10425449417883874</v>
      </c>
      <c r="M582" s="42">
        <f t="shared" si="20"/>
        <v>3.6551936750009173E-3</v>
      </c>
    </row>
    <row r="583" spans="8:13" x14ac:dyDescent="0.2">
      <c r="H583" s="10">
        <v>1989</v>
      </c>
      <c r="I583" s="10">
        <v>3</v>
      </c>
      <c r="J583" s="10">
        <v>21</v>
      </c>
      <c r="K583" s="42">
        <v>10.625</v>
      </c>
      <c r="L583" s="44">
        <f t="shared" si="19"/>
        <v>0.10486336852357206</v>
      </c>
      <c r="M583" s="42">
        <f t="shared" si="20"/>
        <v>6.0887434473332058E-4</v>
      </c>
    </row>
    <row r="584" spans="8:13" x14ac:dyDescent="0.2">
      <c r="H584" s="10">
        <v>1989</v>
      </c>
      <c r="I584" s="10">
        <v>3</v>
      </c>
      <c r="J584" s="10">
        <v>22</v>
      </c>
      <c r="K584" s="42">
        <v>10.5</v>
      </c>
      <c r="L584" s="44">
        <f t="shared" si="19"/>
        <v>0.10364552713800412</v>
      </c>
      <c r="M584" s="42">
        <f t="shared" si="20"/>
        <v>-1.217841385567936E-3</v>
      </c>
    </row>
    <row r="585" spans="8:13" x14ac:dyDescent="0.2">
      <c r="H585" s="10">
        <v>1989</v>
      </c>
      <c r="I585" s="10">
        <v>3</v>
      </c>
      <c r="J585" s="10">
        <v>23</v>
      </c>
      <c r="K585" s="42">
        <v>10.375</v>
      </c>
      <c r="L585" s="44">
        <f t="shared" si="19"/>
        <v>0.10242731485509882</v>
      </c>
      <c r="M585" s="42">
        <f t="shared" si="20"/>
        <v>-1.2182122829053066E-3</v>
      </c>
    </row>
    <row r="586" spans="8:13" x14ac:dyDescent="0.2">
      <c r="H586" s="10">
        <v>1989</v>
      </c>
      <c r="I586" s="10">
        <v>3</v>
      </c>
      <c r="J586" s="10">
        <v>28</v>
      </c>
      <c r="K586" s="42">
        <v>10.5</v>
      </c>
      <c r="L586" s="44">
        <f t="shared" si="19"/>
        <v>0.10364552713800412</v>
      </c>
      <c r="M586" s="42">
        <f t="shared" si="20"/>
        <v>1.2182122829053066E-3</v>
      </c>
    </row>
    <row r="587" spans="8:13" x14ac:dyDescent="0.2">
      <c r="H587" s="10">
        <v>1989</v>
      </c>
      <c r="I587" s="10">
        <v>3</v>
      </c>
      <c r="J587" s="10">
        <v>29</v>
      </c>
      <c r="K587" s="42">
        <v>10.5</v>
      </c>
      <c r="L587" s="44">
        <f t="shared" si="19"/>
        <v>0.10364552713800412</v>
      </c>
      <c r="M587" s="42">
        <f t="shared" si="20"/>
        <v>0</v>
      </c>
    </row>
    <row r="588" spans="8:13" x14ac:dyDescent="0.2">
      <c r="H588" s="10">
        <v>1989</v>
      </c>
      <c r="I588" s="10">
        <v>3</v>
      </c>
      <c r="J588" s="10">
        <v>30</v>
      </c>
      <c r="K588" s="42">
        <v>10.3125</v>
      </c>
      <c r="L588" s="44">
        <f t="shared" si="19"/>
        <v>0.10181806955653369</v>
      </c>
      <c r="M588" s="42">
        <f t="shared" si="20"/>
        <v>-1.8274575814704319E-3</v>
      </c>
    </row>
    <row r="589" spans="8:13" x14ac:dyDescent="0.2">
      <c r="H589" s="10">
        <v>1989</v>
      </c>
      <c r="I589" s="10">
        <v>3</v>
      </c>
      <c r="J589" s="10">
        <v>31</v>
      </c>
      <c r="K589" s="42">
        <v>10.3125</v>
      </c>
      <c r="L589" s="44">
        <f t="shared" si="19"/>
        <v>0.10181806955653369</v>
      </c>
      <c r="M589" s="42">
        <f t="shared" si="20"/>
        <v>0</v>
      </c>
    </row>
    <row r="590" spans="8:13" x14ac:dyDescent="0.2">
      <c r="H590" s="10">
        <v>1989</v>
      </c>
      <c r="I590" s="10">
        <v>4</v>
      </c>
      <c r="J590" s="10">
        <v>3</v>
      </c>
      <c r="K590" s="42">
        <v>10.25</v>
      </c>
      <c r="L590" s="44">
        <f t="shared" si="19"/>
        <v>0.1012087314488732</v>
      </c>
      <c r="M590" s="42">
        <f t="shared" si="20"/>
        <v>-6.0933810766049257E-4</v>
      </c>
    </row>
    <row r="591" spans="8:13" x14ac:dyDescent="0.2">
      <c r="H591" s="10">
        <v>1989</v>
      </c>
      <c r="I591" s="10">
        <v>4</v>
      </c>
      <c r="J591" s="10">
        <v>4</v>
      </c>
      <c r="K591" s="42">
        <v>10.25</v>
      </c>
      <c r="L591" s="44">
        <f t="shared" si="19"/>
        <v>0.1012087314488732</v>
      </c>
      <c r="M591" s="42">
        <f t="shared" si="20"/>
        <v>0</v>
      </c>
    </row>
    <row r="592" spans="8:13" x14ac:dyDescent="0.2">
      <c r="H592" s="10">
        <v>1989</v>
      </c>
      <c r="I592" s="10">
        <v>4</v>
      </c>
      <c r="J592" s="10">
        <v>5</v>
      </c>
      <c r="K592" s="42">
        <v>10.23438</v>
      </c>
      <c r="L592" s="44">
        <f t="shared" si="19"/>
        <v>0.10105643116984141</v>
      </c>
      <c r="M592" s="42">
        <f t="shared" si="20"/>
        <v>-1.5230027903179177E-4</v>
      </c>
    </row>
    <row r="593" spans="8:13" x14ac:dyDescent="0.2">
      <c r="H593" s="10">
        <v>1989</v>
      </c>
      <c r="I593" s="10">
        <v>4</v>
      </c>
      <c r="J593" s="10">
        <v>6</v>
      </c>
      <c r="K593" s="42">
        <v>10.25</v>
      </c>
      <c r="L593" s="44">
        <f t="shared" si="19"/>
        <v>0.1012087314488732</v>
      </c>
      <c r="M593" s="42">
        <f t="shared" si="20"/>
        <v>1.5230027903179177E-4</v>
      </c>
    </row>
    <row r="594" spans="8:13" x14ac:dyDescent="0.2">
      <c r="H594" s="10">
        <v>1989</v>
      </c>
      <c r="I594" s="10">
        <v>4</v>
      </c>
      <c r="J594" s="10">
        <v>7</v>
      </c>
      <c r="K594" s="42">
        <v>10.3125</v>
      </c>
      <c r="L594" s="44">
        <f t="shared" si="19"/>
        <v>0.10181806955653369</v>
      </c>
      <c r="M594" s="42">
        <f t="shared" si="20"/>
        <v>6.0933810766049257E-4</v>
      </c>
    </row>
    <row r="595" spans="8:13" x14ac:dyDescent="0.2">
      <c r="H595" s="10">
        <v>1989</v>
      </c>
      <c r="I595" s="10">
        <v>4</v>
      </c>
      <c r="J595" s="10">
        <v>10</v>
      </c>
      <c r="K595" s="42">
        <v>10.25</v>
      </c>
      <c r="L595" s="44">
        <f t="shared" si="19"/>
        <v>0.1012087314488732</v>
      </c>
      <c r="M595" s="42">
        <f t="shared" si="20"/>
        <v>-6.0933810766049257E-4</v>
      </c>
    </row>
    <row r="596" spans="8:13" x14ac:dyDescent="0.2">
      <c r="H596" s="10">
        <v>1989</v>
      </c>
      <c r="I596" s="10">
        <v>4</v>
      </c>
      <c r="J596" s="10">
        <v>11</v>
      </c>
      <c r="K596" s="42">
        <v>10.25</v>
      </c>
      <c r="L596" s="44">
        <f t="shared" si="19"/>
        <v>0.1012087314488732</v>
      </c>
      <c r="M596" s="42">
        <f t="shared" si="20"/>
        <v>0</v>
      </c>
    </row>
    <row r="597" spans="8:13" x14ac:dyDescent="0.2">
      <c r="H597" s="10">
        <v>1989</v>
      </c>
      <c r="I597" s="10">
        <v>4</v>
      </c>
      <c r="J597" s="10">
        <v>12</v>
      </c>
      <c r="K597" s="42">
        <v>10.25</v>
      </c>
      <c r="L597" s="44">
        <f t="shared" ref="L597:L660" si="21">LN(1+K597/100/4)*4</f>
        <v>0.1012087314488732</v>
      </c>
      <c r="M597" s="42">
        <f t="shared" ref="M597:M660" si="22">L597-L596</f>
        <v>0</v>
      </c>
    </row>
    <row r="598" spans="8:13" x14ac:dyDescent="0.2">
      <c r="H598" s="10">
        <v>1989</v>
      </c>
      <c r="I598" s="10">
        <v>4</v>
      </c>
      <c r="J598" s="10">
        <v>13</v>
      </c>
      <c r="K598" s="42">
        <v>10.25</v>
      </c>
      <c r="L598" s="44">
        <f t="shared" si="21"/>
        <v>0.1012087314488732</v>
      </c>
      <c r="M598" s="42">
        <f t="shared" si="22"/>
        <v>0</v>
      </c>
    </row>
    <row r="599" spans="8:13" x14ac:dyDescent="0.2">
      <c r="H599" s="10">
        <v>1989</v>
      </c>
      <c r="I599" s="10">
        <v>4</v>
      </c>
      <c r="J599" s="10">
        <v>14</v>
      </c>
      <c r="K599" s="42">
        <v>10.3125</v>
      </c>
      <c r="L599" s="44">
        <f t="shared" si="21"/>
        <v>0.10181806955653369</v>
      </c>
      <c r="M599" s="42">
        <f t="shared" si="22"/>
        <v>6.0933810766049257E-4</v>
      </c>
    </row>
    <row r="600" spans="8:13" x14ac:dyDescent="0.2">
      <c r="H600" s="10">
        <v>1989</v>
      </c>
      <c r="I600" s="10">
        <v>4</v>
      </c>
      <c r="J600" s="10">
        <v>17</v>
      </c>
      <c r="K600" s="42">
        <v>10.125</v>
      </c>
      <c r="L600" s="44">
        <f t="shared" si="21"/>
        <v>9.9989776693135149E-2</v>
      </c>
      <c r="M600" s="42">
        <f t="shared" si="22"/>
        <v>-1.8282928633985424E-3</v>
      </c>
    </row>
    <row r="601" spans="8:13" x14ac:dyDescent="0.2">
      <c r="H601" s="10">
        <v>1989</v>
      </c>
      <c r="I601" s="10">
        <v>4</v>
      </c>
      <c r="J601" s="10">
        <v>18</v>
      </c>
      <c r="K601" s="42">
        <v>10.1875</v>
      </c>
      <c r="L601" s="44">
        <f t="shared" si="21"/>
        <v>0.10059930050383782</v>
      </c>
      <c r="M601" s="42">
        <f t="shared" si="22"/>
        <v>6.0952381070267236E-4</v>
      </c>
    </row>
    <row r="602" spans="8:13" x14ac:dyDescent="0.2">
      <c r="H602" s="10">
        <v>1989</v>
      </c>
      <c r="I602" s="10">
        <v>4</v>
      </c>
      <c r="J602" s="10">
        <v>19</v>
      </c>
      <c r="K602" s="42">
        <v>10.0625</v>
      </c>
      <c r="L602" s="44">
        <f t="shared" si="21"/>
        <v>9.9380159988457187E-2</v>
      </c>
      <c r="M602" s="42">
        <f t="shared" si="22"/>
        <v>-1.2191405153806345E-3</v>
      </c>
    </row>
    <row r="603" spans="8:13" x14ac:dyDescent="0.2">
      <c r="H603" s="10">
        <v>1989</v>
      </c>
      <c r="I603" s="10">
        <v>4</v>
      </c>
      <c r="J603" s="10">
        <v>20</v>
      </c>
      <c r="K603" s="42">
        <v>10.0625</v>
      </c>
      <c r="L603" s="44">
        <f t="shared" si="21"/>
        <v>9.9380159988457187E-2</v>
      </c>
      <c r="M603" s="42">
        <f t="shared" si="22"/>
        <v>0</v>
      </c>
    </row>
    <row r="604" spans="8:13" x14ac:dyDescent="0.2">
      <c r="H604" s="10">
        <v>1989</v>
      </c>
      <c r="I604" s="10">
        <v>4</v>
      </c>
      <c r="J604" s="10">
        <v>21</v>
      </c>
      <c r="K604" s="42">
        <v>10.125</v>
      </c>
      <c r="L604" s="44">
        <f t="shared" si="21"/>
        <v>9.9989776693135149E-2</v>
      </c>
      <c r="M604" s="42">
        <f t="shared" si="22"/>
        <v>6.0961670467796214E-4</v>
      </c>
    </row>
    <row r="605" spans="8:13" x14ac:dyDescent="0.2">
      <c r="H605" s="10">
        <v>1989</v>
      </c>
      <c r="I605" s="10">
        <v>4</v>
      </c>
      <c r="J605" s="10">
        <v>24</v>
      </c>
      <c r="K605" s="42">
        <v>10.125</v>
      </c>
      <c r="L605" s="44">
        <f t="shared" si="21"/>
        <v>9.9989776693135149E-2</v>
      </c>
      <c r="M605" s="42">
        <f t="shared" si="22"/>
        <v>0</v>
      </c>
    </row>
    <row r="606" spans="8:13" x14ac:dyDescent="0.2">
      <c r="H606" s="10">
        <v>1989</v>
      </c>
      <c r="I606" s="10">
        <v>4</v>
      </c>
      <c r="J606" s="10">
        <v>25</v>
      </c>
      <c r="K606" s="42">
        <v>10.125</v>
      </c>
      <c r="L606" s="44">
        <f t="shared" si="21"/>
        <v>9.9989776693135149E-2</v>
      </c>
      <c r="M606" s="42">
        <f t="shared" si="22"/>
        <v>0</v>
      </c>
    </row>
    <row r="607" spans="8:13" x14ac:dyDescent="0.2">
      <c r="H607" s="10">
        <v>1989</v>
      </c>
      <c r="I607" s="10">
        <v>4</v>
      </c>
      <c r="J607" s="10">
        <v>26</v>
      </c>
      <c r="K607" s="42">
        <v>10.0625</v>
      </c>
      <c r="L607" s="44">
        <f t="shared" si="21"/>
        <v>9.9380159988457187E-2</v>
      </c>
      <c r="M607" s="42">
        <f t="shared" si="22"/>
        <v>-6.0961670467796214E-4</v>
      </c>
    </row>
    <row r="608" spans="8:13" x14ac:dyDescent="0.2">
      <c r="H608" s="10">
        <v>1989</v>
      </c>
      <c r="I608" s="10">
        <v>4</v>
      </c>
      <c r="J608" s="10">
        <v>27</v>
      </c>
      <c r="K608" s="42">
        <v>10</v>
      </c>
      <c r="L608" s="44">
        <f t="shared" si="21"/>
        <v>9.8770450361485657E-2</v>
      </c>
      <c r="M608" s="42">
        <f t="shared" si="22"/>
        <v>-6.0970962697153019E-4</v>
      </c>
    </row>
    <row r="609" spans="8:13" x14ac:dyDescent="0.2">
      <c r="H609" s="10">
        <v>1989</v>
      </c>
      <c r="I609" s="10">
        <v>4</v>
      </c>
      <c r="J609" s="10">
        <v>28</v>
      </c>
      <c r="K609" s="42">
        <v>9.9375</v>
      </c>
      <c r="L609" s="44">
        <f t="shared" si="21"/>
        <v>9.8160647783889277E-2</v>
      </c>
      <c r="M609" s="42">
        <f t="shared" si="22"/>
        <v>-6.0980257759638001E-4</v>
      </c>
    </row>
    <row r="610" spans="8:13" x14ac:dyDescent="0.2">
      <c r="H610" s="10">
        <v>1989</v>
      </c>
      <c r="I610" s="10">
        <v>5</v>
      </c>
      <c r="J610" s="10">
        <v>2</v>
      </c>
      <c r="K610" s="42">
        <v>10.0625</v>
      </c>
      <c r="L610" s="44">
        <f t="shared" si="21"/>
        <v>9.9380159988457187E-2</v>
      </c>
      <c r="M610" s="42">
        <f t="shared" si="22"/>
        <v>1.2195122045679102E-3</v>
      </c>
    </row>
    <row r="611" spans="8:13" x14ac:dyDescent="0.2">
      <c r="H611" s="10">
        <v>1989</v>
      </c>
      <c r="I611" s="10">
        <v>5</v>
      </c>
      <c r="J611" s="10">
        <v>3</v>
      </c>
      <c r="K611" s="42">
        <v>10</v>
      </c>
      <c r="L611" s="44">
        <f t="shared" si="21"/>
        <v>9.8770450361485657E-2</v>
      </c>
      <c r="M611" s="42">
        <f t="shared" si="22"/>
        <v>-6.0970962697153019E-4</v>
      </c>
    </row>
    <row r="612" spans="8:13" x14ac:dyDescent="0.2">
      <c r="H612" s="10">
        <v>1989</v>
      </c>
      <c r="I612" s="10">
        <v>5</v>
      </c>
      <c r="J612" s="10">
        <v>4</v>
      </c>
      <c r="K612" s="42">
        <v>10</v>
      </c>
      <c r="L612" s="44">
        <f t="shared" si="21"/>
        <v>9.8770450361485657E-2</v>
      </c>
      <c r="M612" s="42">
        <f t="shared" si="22"/>
        <v>0</v>
      </c>
    </row>
    <row r="613" spans="8:13" x14ac:dyDescent="0.2">
      <c r="H613" s="10">
        <v>1989</v>
      </c>
      <c r="I613" s="10">
        <v>5</v>
      </c>
      <c r="J613" s="10">
        <v>5</v>
      </c>
      <c r="K613" s="42">
        <v>10</v>
      </c>
      <c r="L613" s="44">
        <f t="shared" si="21"/>
        <v>9.8770450361485657E-2</v>
      </c>
      <c r="M613" s="42">
        <f t="shared" si="22"/>
        <v>0</v>
      </c>
    </row>
    <row r="614" spans="8:13" x14ac:dyDescent="0.2">
      <c r="H614" s="10">
        <v>1989</v>
      </c>
      <c r="I614" s="10">
        <v>5</v>
      </c>
      <c r="J614" s="10">
        <v>8</v>
      </c>
      <c r="K614" s="42">
        <v>9.9375</v>
      </c>
      <c r="L614" s="44">
        <f t="shared" si="21"/>
        <v>9.8160647783889277E-2</v>
      </c>
      <c r="M614" s="42">
        <f t="shared" si="22"/>
        <v>-6.0980257759638001E-4</v>
      </c>
    </row>
    <row r="615" spans="8:13" x14ac:dyDescent="0.2">
      <c r="H615" s="10">
        <v>1989</v>
      </c>
      <c r="I615" s="10">
        <v>5</v>
      </c>
      <c r="J615" s="10">
        <v>9</v>
      </c>
      <c r="K615" s="42">
        <v>9.9375</v>
      </c>
      <c r="L615" s="44">
        <f t="shared" si="21"/>
        <v>9.8160647783889277E-2</v>
      </c>
      <c r="M615" s="42">
        <f t="shared" si="22"/>
        <v>0</v>
      </c>
    </row>
    <row r="616" spans="8:13" x14ac:dyDescent="0.2">
      <c r="H616" s="10">
        <v>1989</v>
      </c>
      <c r="I616" s="10">
        <v>5</v>
      </c>
      <c r="J616" s="10">
        <v>10</v>
      </c>
      <c r="K616" s="42">
        <v>10</v>
      </c>
      <c r="L616" s="44">
        <f t="shared" si="21"/>
        <v>9.8770450361485657E-2</v>
      </c>
      <c r="M616" s="42">
        <f t="shared" si="22"/>
        <v>6.0980257759638001E-4</v>
      </c>
    </row>
    <row r="617" spans="8:13" x14ac:dyDescent="0.2">
      <c r="H617" s="10">
        <v>1989</v>
      </c>
      <c r="I617" s="10">
        <v>5</v>
      </c>
      <c r="J617" s="10">
        <v>11</v>
      </c>
      <c r="K617" s="42">
        <v>10</v>
      </c>
      <c r="L617" s="44">
        <f t="shared" si="21"/>
        <v>9.8770450361485657E-2</v>
      </c>
      <c r="M617" s="42">
        <f t="shared" si="22"/>
        <v>0</v>
      </c>
    </row>
    <row r="618" spans="8:13" x14ac:dyDescent="0.2">
      <c r="H618" s="10">
        <v>1989</v>
      </c>
      <c r="I618" s="10">
        <v>5</v>
      </c>
      <c r="J618" s="10">
        <v>12</v>
      </c>
      <c r="K618" s="42">
        <v>9.9375</v>
      </c>
      <c r="L618" s="44">
        <f t="shared" si="21"/>
        <v>9.8160647783889277E-2</v>
      </c>
      <c r="M618" s="42">
        <f t="shared" si="22"/>
        <v>-6.0980257759638001E-4</v>
      </c>
    </row>
    <row r="619" spans="8:13" x14ac:dyDescent="0.2">
      <c r="H619" s="10">
        <v>1989</v>
      </c>
      <c r="I619" s="10">
        <v>5</v>
      </c>
      <c r="J619" s="10">
        <v>15</v>
      </c>
      <c r="K619" s="42">
        <v>9.625</v>
      </c>
      <c r="L619" s="44">
        <f t="shared" si="21"/>
        <v>9.5110239643987099E-2</v>
      </c>
      <c r="M619" s="42">
        <f t="shared" si="22"/>
        <v>-3.0504081399021776E-3</v>
      </c>
    </row>
    <row r="620" spans="8:13" x14ac:dyDescent="0.2">
      <c r="H620" s="10">
        <v>1989</v>
      </c>
      <c r="I620" s="10">
        <v>5</v>
      </c>
      <c r="J620" s="10">
        <v>16</v>
      </c>
      <c r="K620" s="42">
        <v>9.6875</v>
      </c>
      <c r="L620" s="44">
        <f t="shared" si="21"/>
        <v>9.57205074001478E-2</v>
      </c>
      <c r="M620" s="42">
        <f t="shared" si="22"/>
        <v>6.1026775616070117E-4</v>
      </c>
    </row>
    <row r="621" spans="8:13" x14ac:dyDescent="0.2">
      <c r="H621" s="10">
        <v>1989</v>
      </c>
      <c r="I621" s="10">
        <v>5</v>
      </c>
      <c r="J621" s="10">
        <v>17</v>
      </c>
      <c r="K621" s="42">
        <v>9.6406299999999998</v>
      </c>
      <c r="L621" s="44">
        <f t="shared" si="21"/>
        <v>9.5262864135282815E-2</v>
      </c>
      <c r="M621" s="42">
        <f t="shared" si="22"/>
        <v>-4.5764326486498474E-4</v>
      </c>
    </row>
    <row r="622" spans="8:13" x14ac:dyDescent="0.2">
      <c r="H622" s="10">
        <v>1989</v>
      </c>
      <c r="I622" s="10">
        <v>5</v>
      </c>
      <c r="J622" s="10">
        <v>18</v>
      </c>
      <c r="K622" s="42">
        <v>9.6875</v>
      </c>
      <c r="L622" s="44">
        <f t="shared" si="21"/>
        <v>9.57205074001478E-2</v>
      </c>
      <c r="M622" s="42">
        <f t="shared" si="22"/>
        <v>4.5764326486498474E-4</v>
      </c>
    </row>
    <row r="623" spans="8:13" x14ac:dyDescent="0.2">
      <c r="H623" s="10">
        <v>1989</v>
      </c>
      <c r="I623" s="10">
        <v>5</v>
      </c>
      <c r="J623" s="10">
        <v>19</v>
      </c>
      <c r="K623" s="42">
        <v>9.6875</v>
      </c>
      <c r="L623" s="44">
        <f t="shared" si="21"/>
        <v>9.57205074001478E-2</v>
      </c>
      <c r="M623" s="42">
        <f t="shared" si="22"/>
        <v>0</v>
      </c>
    </row>
    <row r="624" spans="8:13" x14ac:dyDescent="0.2">
      <c r="H624" s="10">
        <v>1989</v>
      </c>
      <c r="I624" s="10">
        <v>5</v>
      </c>
      <c r="J624" s="10">
        <v>22</v>
      </c>
      <c r="K624" s="42">
        <v>9.5625</v>
      </c>
      <c r="L624" s="44">
        <f t="shared" si="21"/>
        <v>9.4499878766934636E-2</v>
      </c>
      <c r="M624" s="42">
        <f t="shared" si="22"/>
        <v>-1.2206286332131638E-3</v>
      </c>
    </row>
    <row r="625" spans="8:13" x14ac:dyDescent="0.2">
      <c r="H625" s="10">
        <v>1989</v>
      </c>
      <c r="I625" s="10">
        <v>5</v>
      </c>
      <c r="J625" s="10">
        <v>23</v>
      </c>
      <c r="K625" s="42">
        <v>9.375</v>
      </c>
      <c r="L625" s="44">
        <f t="shared" si="21"/>
        <v>9.2668237126137518E-2</v>
      </c>
      <c r="M625" s="42">
        <f t="shared" si="22"/>
        <v>-1.8316416407971187E-3</v>
      </c>
    </row>
    <row r="626" spans="8:13" x14ac:dyDescent="0.2">
      <c r="H626" s="10">
        <v>1989</v>
      </c>
      <c r="I626" s="10">
        <v>5</v>
      </c>
      <c r="J626" s="10">
        <v>24</v>
      </c>
      <c r="K626" s="42">
        <v>9.5</v>
      </c>
      <c r="L626" s="44">
        <f t="shared" si="21"/>
        <v>9.3889424740568272E-2</v>
      </c>
      <c r="M626" s="42">
        <f t="shared" si="22"/>
        <v>1.2211876144307549E-3</v>
      </c>
    </row>
    <row r="627" spans="8:13" x14ac:dyDescent="0.2">
      <c r="H627" s="10">
        <v>1989</v>
      </c>
      <c r="I627" s="10">
        <v>5</v>
      </c>
      <c r="J627" s="10">
        <v>25</v>
      </c>
      <c r="K627" s="42">
        <v>9.625</v>
      </c>
      <c r="L627" s="44">
        <f t="shared" si="21"/>
        <v>9.5110239643987099E-2</v>
      </c>
      <c r="M627" s="42">
        <f t="shared" si="22"/>
        <v>1.2208149034188265E-3</v>
      </c>
    </row>
    <row r="628" spans="8:13" x14ac:dyDescent="0.2">
      <c r="H628" s="10">
        <v>1989</v>
      </c>
      <c r="I628" s="10">
        <v>5</v>
      </c>
      <c r="J628" s="10">
        <v>26</v>
      </c>
      <c r="K628" s="42">
        <v>9.75</v>
      </c>
      <c r="L628" s="44">
        <f t="shared" si="21"/>
        <v>9.6330682063828457E-2</v>
      </c>
      <c r="M628" s="42">
        <f t="shared" si="22"/>
        <v>1.2204424198413583E-3</v>
      </c>
    </row>
    <row r="629" spans="8:13" x14ac:dyDescent="0.2">
      <c r="H629" s="10">
        <v>1989</v>
      </c>
      <c r="I629" s="10">
        <v>5</v>
      </c>
      <c r="J629" s="10">
        <v>30</v>
      </c>
      <c r="K629" s="42">
        <v>9.5625</v>
      </c>
      <c r="L629" s="44">
        <f t="shared" si="21"/>
        <v>9.4499878766934636E-2</v>
      </c>
      <c r="M629" s="42">
        <f t="shared" si="22"/>
        <v>-1.8308032968938209E-3</v>
      </c>
    </row>
    <row r="630" spans="8:13" x14ac:dyDescent="0.2">
      <c r="H630" s="10">
        <v>1989</v>
      </c>
      <c r="I630" s="10">
        <v>5</v>
      </c>
      <c r="J630" s="10">
        <v>31</v>
      </c>
      <c r="K630" s="42">
        <v>9.5625</v>
      </c>
      <c r="L630" s="44">
        <f t="shared" si="21"/>
        <v>9.4499878766934636E-2</v>
      </c>
      <c r="M630" s="42">
        <f t="shared" si="22"/>
        <v>0</v>
      </c>
    </row>
    <row r="631" spans="8:13" x14ac:dyDescent="0.2">
      <c r="H631" s="10">
        <v>1989</v>
      </c>
      <c r="I631" s="10">
        <v>6</v>
      </c>
      <c r="J631" s="10">
        <v>1</v>
      </c>
      <c r="K631" s="42">
        <v>9.5625</v>
      </c>
      <c r="L631" s="44">
        <f t="shared" si="21"/>
        <v>9.4499878766934636E-2</v>
      </c>
      <c r="M631" s="42">
        <f t="shared" si="22"/>
        <v>0</v>
      </c>
    </row>
    <row r="632" spans="8:13" x14ac:dyDescent="0.2">
      <c r="H632" s="10">
        <v>1989</v>
      </c>
      <c r="I632" s="10">
        <v>6</v>
      </c>
      <c r="J632" s="10">
        <v>2</v>
      </c>
      <c r="K632" s="42">
        <v>9.625</v>
      </c>
      <c r="L632" s="44">
        <f t="shared" si="21"/>
        <v>9.5110239643987099E-2</v>
      </c>
      <c r="M632" s="42">
        <f t="shared" si="22"/>
        <v>6.1036087705246267E-4</v>
      </c>
    </row>
    <row r="633" spans="8:13" x14ac:dyDescent="0.2">
      <c r="H633" s="10">
        <v>1989</v>
      </c>
      <c r="I633" s="10">
        <v>6</v>
      </c>
      <c r="J633" s="10">
        <v>5</v>
      </c>
      <c r="K633" s="42">
        <v>9.4375</v>
      </c>
      <c r="L633" s="44">
        <f t="shared" si="21"/>
        <v>9.3278877536452823E-2</v>
      </c>
      <c r="M633" s="42">
        <f t="shared" si="22"/>
        <v>-1.8313621075342762E-3</v>
      </c>
    </row>
    <row r="634" spans="8:13" x14ac:dyDescent="0.2">
      <c r="H634" s="10">
        <v>1989</v>
      </c>
      <c r="I634" s="10">
        <v>6</v>
      </c>
      <c r="J634" s="10">
        <v>6</v>
      </c>
      <c r="K634" s="42">
        <v>9.375</v>
      </c>
      <c r="L634" s="44">
        <f t="shared" si="21"/>
        <v>9.2668237126137518E-2</v>
      </c>
      <c r="M634" s="42">
        <f t="shared" si="22"/>
        <v>-6.1064041031530514E-4</v>
      </c>
    </row>
    <row r="635" spans="8:13" x14ac:dyDescent="0.2">
      <c r="H635" s="10">
        <v>1989</v>
      </c>
      <c r="I635" s="10">
        <v>6</v>
      </c>
      <c r="J635" s="10">
        <v>7</v>
      </c>
      <c r="K635" s="42">
        <v>9.375</v>
      </c>
      <c r="L635" s="44">
        <f t="shared" si="21"/>
        <v>9.2668237126137518E-2</v>
      </c>
      <c r="M635" s="42">
        <f t="shared" si="22"/>
        <v>0</v>
      </c>
    </row>
    <row r="636" spans="8:13" x14ac:dyDescent="0.2">
      <c r="H636" s="10">
        <v>1989</v>
      </c>
      <c r="I636" s="10">
        <v>6</v>
      </c>
      <c r="J636" s="10">
        <v>8</v>
      </c>
      <c r="K636" s="42">
        <v>9.25</v>
      </c>
      <c r="L636" s="44">
        <f t="shared" si="21"/>
        <v>9.1446676573049432E-2</v>
      </c>
      <c r="M636" s="42">
        <f t="shared" si="22"/>
        <v>-1.2215605530880858E-3</v>
      </c>
    </row>
    <row r="637" spans="8:13" x14ac:dyDescent="0.2">
      <c r="H637" s="10">
        <v>1989</v>
      </c>
      <c r="I637" s="10">
        <v>6</v>
      </c>
      <c r="J637" s="10">
        <v>9</v>
      </c>
      <c r="K637" s="42">
        <v>9.25</v>
      </c>
      <c r="L637" s="44">
        <f t="shared" si="21"/>
        <v>9.1446676573049432E-2</v>
      </c>
      <c r="M637" s="42">
        <f t="shared" si="22"/>
        <v>0</v>
      </c>
    </row>
    <row r="638" spans="8:13" x14ac:dyDescent="0.2">
      <c r="H638" s="10">
        <v>1989</v>
      </c>
      <c r="I638" s="10">
        <v>6</v>
      </c>
      <c r="J638" s="10">
        <v>12</v>
      </c>
      <c r="K638" s="42">
        <v>9.1875</v>
      </c>
      <c r="L638" s="44">
        <f t="shared" si="21"/>
        <v>9.083575637331251E-2</v>
      </c>
      <c r="M638" s="42">
        <f t="shared" si="22"/>
        <v>-6.1092019973692235E-4</v>
      </c>
    </row>
    <row r="639" spans="8:13" x14ac:dyDescent="0.2">
      <c r="H639" s="10">
        <v>1989</v>
      </c>
      <c r="I639" s="10">
        <v>6</v>
      </c>
      <c r="J639" s="10">
        <v>13</v>
      </c>
      <c r="K639" s="42">
        <v>9.3125</v>
      </c>
      <c r="L639" s="44">
        <f t="shared" si="21"/>
        <v>9.2057503481161138E-2</v>
      </c>
      <c r="M639" s="42">
        <f t="shared" si="22"/>
        <v>1.2217471078486281E-3</v>
      </c>
    </row>
    <row r="640" spans="8:13" x14ac:dyDescent="0.2">
      <c r="H640" s="10">
        <v>1989</v>
      </c>
      <c r="I640" s="10">
        <v>6</v>
      </c>
      <c r="J640" s="10">
        <v>14</v>
      </c>
      <c r="K640" s="42">
        <v>9.3593799999999998</v>
      </c>
      <c r="L640" s="44">
        <f t="shared" si="21"/>
        <v>9.25156113135812E-2</v>
      </c>
      <c r="M640" s="42">
        <f t="shared" si="22"/>
        <v>4.581078324200627E-4</v>
      </c>
    </row>
    <row r="641" spans="8:13" x14ac:dyDescent="0.2">
      <c r="H641" s="10">
        <v>1989</v>
      </c>
      <c r="I641" s="10">
        <v>6</v>
      </c>
      <c r="J641" s="10">
        <v>15</v>
      </c>
      <c r="K641" s="42">
        <v>9.3125</v>
      </c>
      <c r="L641" s="44">
        <f t="shared" si="21"/>
        <v>9.2057503481161138E-2</v>
      </c>
      <c r="M641" s="42">
        <f t="shared" si="22"/>
        <v>-4.581078324200627E-4</v>
      </c>
    </row>
    <row r="642" spans="8:13" x14ac:dyDescent="0.2">
      <c r="H642" s="10">
        <v>1989</v>
      </c>
      <c r="I642" s="10">
        <v>6</v>
      </c>
      <c r="J642" s="10">
        <v>16</v>
      </c>
      <c r="K642" s="42">
        <v>9.4375</v>
      </c>
      <c r="L642" s="44">
        <f t="shared" si="21"/>
        <v>9.3278877536452823E-2</v>
      </c>
      <c r="M642" s="42">
        <f t="shared" si="22"/>
        <v>1.2213740552916852E-3</v>
      </c>
    </row>
    <row r="643" spans="8:13" x14ac:dyDescent="0.2">
      <c r="H643" s="10">
        <v>1989</v>
      </c>
      <c r="I643" s="10">
        <v>6</v>
      </c>
      <c r="J643" s="10">
        <v>19</v>
      </c>
      <c r="K643" s="42">
        <v>9.4375</v>
      </c>
      <c r="L643" s="44">
        <f t="shared" si="21"/>
        <v>9.3278877536452823E-2</v>
      </c>
      <c r="M643" s="42">
        <f t="shared" si="22"/>
        <v>0</v>
      </c>
    </row>
    <row r="644" spans="8:13" x14ac:dyDescent="0.2">
      <c r="H644" s="10">
        <v>1989</v>
      </c>
      <c r="I644" s="10">
        <v>6</v>
      </c>
      <c r="J644" s="10">
        <v>20</v>
      </c>
      <c r="K644" s="42">
        <v>9.5</v>
      </c>
      <c r="L644" s="44">
        <f t="shared" si="21"/>
        <v>9.3889424740568272E-2</v>
      </c>
      <c r="M644" s="42">
        <f t="shared" si="22"/>
        <v>6.1054720411544972E-4</v>
      </c>
    </row>
    <row r="645" spans="8:13" x14ac:dyDescent="0.2">
      <c r="H645" s="10">
        <v>1989</v>
      </c>
      <c r="I645" s="10">
        <v>6</v>
      </c>
      <c r="J645" s="10">
        <v>21</v>
      </c>
      <c r="K645" s="42">
        <v>9.4375</v>
      </c>
      <c r="L645" s="44">
        <f t="shared" si="21"/>
        <v>9.3278877536452823E-2</v>
      </c>
      <c r="M645" s="42">
        <f t="shared" si="22"/>
        <v>-6.1054720411544972E-4</v>
      </c>
    </row>
    <row r="646" spans="8:13" x14ac:dyDescent="0.2">
      <c r="H646" s="10">
        <v>1989</v>
      </c>
      <c r="I646" s="10">
        <v>6</v>
      </c>
      <c r="J646" s="10">
        <v>22</v>
      </c>
      <c r="K646" s="42">
        <v>9.5</v>
      </c>
      <c r="L646" s="44">
        <f t="shared" si="21"/>
        <v>9.3889424740568272E-2</v>
      </c>
      <c r="M646" s="42">
        <f t="shared" si="22"/>
        <v>6.1054720411544972E-4</v>
      </c>
    </row>
    <row r="647" spans="8:13" x14ac:dyDescent="0.2">
      <c r="H647" s="10">
        <v>1989</v>
      </c>
      <c r="I647" s="10">
        <v>6</v>
      </c>
      <c r="J647" s="10">
        <v>23</v>
      </c>
      <c r="K647" s="42">
        <v>9.5625</v>
      </c>
      <c r="L647" s="44">
        <f t="shared" si="21"/>
        <v>9.4499878766934636E-2</v>
      </c>
      <c r="M647" s="42">
        <f t="shared" si="22"/>
        <v>6.1045402636636381E-4</v>
      </c>
    </row>
    <row r="648" spans="8:13" x14ac:dyDescent="0.2">
      <c r="H648" s="10">
        <v>1989</v>
      </c>
      <c r="I648" s="10">
        <v>6</v>
      </c>
      <c r="J648" s="10">
        <v>26</v>
      </c>
      <c r="K648" s="42">
        <v>9.375</v>
      </c>
      <c r="L648" s="44">
        <f t="shared" si="21"/>
        <v>9.2668237126137518E-2</v>
      </c>
      <c r="M648" s="42">
        <f t="shared" si="22"/>
        <v>-1.8316416407971187E-3</v>
      </c>
    </row>
    <row r="649" spans="8:13" x14ac:dyDescent="0.2">
      <c r="H649" s="10">
        <v>1989</v>
      </c>
      <c r="I649" s="10">
        <v>6</v>
      </c>
      <c r="J649" s="10">
        <v>27</v>
      </c>
      <c r="K649" s="42">
        <v>9.375</v>
      </c>
      <c r="L649" s="44">
        <f t="shared" si="21"/>
        <v>9.2668237126137518E-2</v>
      </c>
      <c r="M649" s="42">
        <f t="shared" si="22"/>
        <v>0</v>
      </c>
    </row>
    <row r="650" spans="8:13" x14ac:dyDescent="0.2">
      <c r="H650" s="10">
        <v>1989</v>
      </c>
      <c r="I650" s="10">
        <v>6</v>
      </c>
      <c r="J650" s="10">
        <v>28</v>
      </c>
      <c r="K650" s="42">
        <v>9.375</v>
      </c>
      <c r="L650" s="44">
        <f t="shared" si="21"/>
        <v>9.2668237126137518E-2</v>
      </c>
      <c r="M650" s="42">
        <f t="shared" si="22"/>
        <v>0</v>
      </c>
    </row>
    <row r="651" spans="8:13" x14ac:dyDescent="0.2">
      <c r="H651" s="10">
        <v>1989</v>
      </c>
      <c r="I651" s="10">
        <v>6</v>
      </c>
      <c r="J651" s="10">
        <v>29</v>
      </c>
      <c r="K651" s="42">
        <v>9.375</v>
      </c>
      <c r="L651" s="44">
        <f t="shared" si="21"/>
        <v>9.2668237126137518E-2</v>
      </c>
      <c r="M651" s="42">
        <f t="shared" si="22"/>
        <v>0</v>
      </c>
    </row>
    <row r="652" spans="8:13" x14ac:dyDescent="0.2">
      <c r="H652" s="10">
        <v>1989</v>
      </c>
      <c r="I652" s="10">
        <v>6</v>
      </c>
      <c r="J652" s="10">
        <v>30</v>
      </c>
      <c r="K652" s="42">
        <v>9.3125</v>
      </c>
      <c r="L652" s="44">
        <f t="shared" si="21"/>
        <v>9.2057503481161138E-2</v>
      </c>
      <c r="M652" s="42">
        <f t="shared" si="22"/>
        <v>-6.1073364497638005E-4</v>
      </c>
    </row>
    <row r="653" spans="8:13" x14ac:dyDescent="0.2">
      <c r="H653" s="10">
        <v>1989</v>
      </c>
      <c r="I653" s="10">
        <v>7</v>
      </c>
      <c r="J653" s="10">
        <v>3</v>
      </c>
      <c r="K653" s="42">
        <v>9.25</v>
      </c>
      <c r="L653" s="44">
        <f t="shared" si="21"/>
        <v>9.1446676573049432E-2</v>
      </c>
      <c r="M653" s="42">
        <f t="shared" si="22"/>
        <v>-6.108269081117057E-4</v>
      </c>
    </row>
    <row r="654" spans="8:13" x14ac:dyDescent="0.2">
      <c r="H654" s="10">
        <v>1989</v>
      </c>
      <c r="I654" s="10">
        <v>7</v>
      </c>
      <c r="J654" s="10">
        <v>4</v>
      </c>
      <c r="K654" s="42">
        <v>9.25</v>
      </c>
      <c r="L654" s="44">
        <f t="shared" si="21"/>
        <v>9.1446676573049432E-2</v>
      </c>
      <c r="M654" s="42">
        <f t="shared" si="22"/>
        <v>0</v>
      </c>
    </row>
    <row r="655" spans="8:13" x14ac:dyDescent="0.2">
      <c r="H655" s="10">
        <v>1989</v>
      </c>
      <c r="I655" s="10">
        <v>7</v>
      </c>
      <c r="J655" s="10">
        <v>5</v>
      </c>
      <c r="K655" s="42">
        <v>9.1875</v>
      </c>
      <c r="L655" s="44">
        <f t="shared" si="21"/>
        <v>9.083575637331251E-2</v>
      </c>
      <c r="M655" s="42">
        <f t="shared" si="22"/>
        <v>-6.1092019973692235E-4</v>
      </c>
    </row>
    <row r="656" spans="8:13" x14ac:dyDescent="0.2">
      <c r="H656" s="10">
        <v>1989</v>
      </c>
      <c r="I656" s="10">
        <v>7</v>
      </c>
      <c r="J656" s="10">
        <v>6</v>
      </c>
      <c r="K656" s="42">
        <v>9.1875</v>
      </c>
      <c r="L656" s="44">
        <f t="shared" si="21"/>
        <v>9.083575637331251E-2</v>
      </c>
      <c r="M656" s="42">
        <f t="shared" si="22"/>
        <v>0</v>
      </c>
    </row>
    <row r="657" spans="8:13" x14ac:dyDescent="0.2">
      <c r="H657" s="10">
        <v>1989</v>
      </c>
      <c r="I657" s="10">
        <v>7</v>
      </c>
      <c r="J657" s="10">
        <v>7</v>
      </c>
      <c r="K657" s="42">
        <v>9.1875</v>
      </c>
      <c r="L657" s="44">
        <f t="shared" si="21"/>
        <v>9.083575637331251E-2</v>
      </c>
      <c r="M657" s="42">
        <f t="shared" si="22"/>
        <v>0</v>
      </c>
    </row>
    <row r="658" spans="8:13" x14ac:dyDescent="0.2">
      <c r="H658" s="10">
        <v>1989</v>
      </c>
      <c r="I658" s="10">
        <v>7</v>
      </c>
      <c r="J658" s="10">
        <v>10</v>
      </c>
      <c r="K658" s="42">
        <v>9</v>
      </c>
      <c r="L658" s="44">
        <f t="shared" si="21"/>
        <v>8.9002435739278893E-2</v>
      </c>
      <c r="M658" s="42">
        <f t="shared" si="22"/>
        <v>-1.8333206340336167E-3</v>
      </c>
    </row>
    <row r="659" spans="8:13" x14ac:dyDescent="0.2">
      <c r="H659" s="10">
        <v>1989</v>
      </c>
      <c r="I659" s="10">
        <v>7</v>
      </c>
      <c r="J659" s="10">
        <v>11</v>
      </c>
      <c r="K659" s="42">
        <v>8.9375</v>
      </c>
      <c r="L659" s="44">
        <f t="shared" si="21"/>
        <v>8.8391142087902511E-2</v>
      </c>
      <c r="M659" s="42">
        <f t="shared" si="22"/>
        <v>-6.1129365137638225E-4</v>
      </c>
    </row>
    <row r="660" spans="8:13" x14ac:dyDescent="0.2">
      <c r="H660" s="10">
        <v>1989</v>
      </c>
      <c r="I660" s="10">
        <v>7</v>
      </c>
      <c r="J660" s="10">
        <v>12</v>
      </c>
      <c r="K660" s="42">
        <v>8.8125</v>
      </c>
      <c r="L660" s="44">
        <f t="shared" si="21"/>
        <v>8.7168274453797864E-2</v>
      </c>
      <c r="M660" s="42">
        <f t="shared" si="22"/>
        <v>-1.2228676341046463E-3</v>
      </c>
    </row>
    <row r="661" spans="8:13" x14ac:dyDescent="0.2">
      <c r="H661" s="10">
        <v>1989</v>
      </c>
      <c r="I661" s="10">
        <v>7</v>
      </c>
      <c r="J661" s="10">
        <v>13</v>
      </c>
      <c r="K661" s="42">
        <v>8.8125</v>
      </c>
      <c r="L661" s="44">
        <f t="shared" ref="L661:L724" si="23">LN(1+K661/100/4)*4</f>
        <v>8.7168274453797864E-2</v>
      </c>
      <c r="M661" s="42">
        <f t="shared" ref="M661:M724" si="24">L661-L660</f>
        <v>0</v>
      </c>
    </row>
    <row r="662" spans="8:13" x14ac:dyDescent="0.2">
      <c r="H662" s="10">
        <v>1989</v>
      </c>
      <c r="I662" s="10">
        <v>7</v>
      </c>
      <c r="J662" s="10">
        <v>14</v>
      </c>
      <c r="K662" s="42">
        <v>8.875</v>
      </c>
      <c r="L662" s="44">
        <f t="shared" si="23"/>
        <v>8.7779755002264079E-2</v>
      </c>
      <c r="M662" s="42">
        <f t="shared" si="24"/>
        <v>6.1148054846621447E-4</v>
      </c>
    </row>
    <row r="663" spans="8:13" x14ac:dyDescent="0.2">
      <c r="H663" s="10">
        <v>1989</v>
      </c>
      <c r="I663" s="10">
        <v>7</v>
      </c>
      <c r="J663" s="10">
        <v>17</v>
      </c>
      <c r="K663" s="42">
        <v>8.9375</v>
      </c>
      <c r="L663" s="44">
        <f t="shared" si="23"/>
        <v>8.8391142087902511E-2</v>
      </c>
      <c r="M663" s="42">
        <f t="shared" si="24"/>
        <v>6.113870856384318E-4</v>
      </c>
    </row>
    <row r="664" spans="8:13" x14ac:dyDescent="0.2">
      <c r="H664" s="10">
        <v>1989</v>
      </c>
      <c r="I664" s="10">
        <v>7</v>
      </c>
      <c r="J664" s="10">
        <v>18</v>
      </c>
      <c r="K664" s="42">
        <v>9</v>
      </c>
      <c r="L664" s="44">
        <f t="shared" si="23"/>
        <v>8.9002435739278893E-2</v>
      </c>
      <c r="M664" s="42">
        <f t="shared" si="24"/>
        <v>6.1129365137638225E-4</v>
      </c>
    </row>
    <row r="665" spans="8:13" x14ac:dyDescent="0.2">
      <c r="H665" s="10">
        <v>1989</v>
      </c>
      <c r="I665" s="10">
        <v>7</v>
      </c>
      <c r="J665" s="10">
        <v>19</v>
      </c>
      <c r="K665" s="42">
        <v>9.0625</v>
      </c>
      <c r="L665" s="44">
        <f t="shared" si="23"/>
        <v>8.9613635984948495E-2</v>
      </c>
      <c r="M665" s="42">
        <f t="shared" si="24"/>
        <v>6.1120024566960196E-4</v>
      </c>
    </row>
    <row r="666" spans="8:13" x14ac:dyDescent="0.2">
      <c r="H666" s="10">
        <v>1989</v>
      </c>
      <c r="I666" s="10">
        <v>7</v>
      </c>
      <c r="J666" s="10">
        <v>20</v>
      </c>
      <c r="K666" s="42">
        <v>8.9375</v>
      </c>
      <c r="L666" s="44">
        <f t="shared" si="23"/>
        <v>8.8391142087902511E-2</v>
      </c>
      <c r="M666" s="42">
        <f t="shared" si="24"/>
        <v>-1.2224938970459842E-3</v>
      </c>
    </row>
    <row r="667" spans="8:13" x14ac:dyDescent="0.2">
      <c r="H667" s="10">
        <v>1989</v>
      </c>
      <c r="I667" s="10">
        <v>7</v>
      </c>
      <c r="J667" s="10">
        <v>21</v>
      </c>
      <c r="K667" s="42">
        <v>8.9375</v>
      </c>
      <c r="L667" s="44">
        <f t="shared" si="23"/>
        <v>8.8391142087902511E-2</v>
      </c>
      <c r="M667" s="42">
        <f t="shared" si="24"/>
        <v>0</v>
      </c>
    </row>
    <row r="668" spans="8:13" x14ac:dyDescent="0.2">
      <c r="H668" s="10">
        <v>1989</v>
      </c>
      <c r="I668" s="10">
        <v>7</v>
      </c>
      <c r="J668" s="10">
        <v>24</v>
      </c>
      <c r="K668" s="42">
        <v>9</v>
      </c>
      <c r="L668" s="44">
        <f t="shared" si="23"/>
        <v>8.9002435739278893E-2</v>
      </c>
      <c r="M668" s="42">
        <f t="shared" si="24"/>
        <v>6.1129365137638225E-4</v>
      </c>
    </row>
    <row r="669" spans="8:13" x14ac:dyDescent="0.2">
      <c r="H669" s="10">
        <v>1989</v>
      </c>
      <c r="I669" s="10">
        <v>7</v>
      </c>
      <c r="J669" s="10">
        <v>25</v>
      </c>
      <c r="K669" s="42">
        <v>9</v>
      </c>
      <c r="L669" s="44">
        <f t="shared" si="23"/>
        <v>8.9002435739278893E-2</v>
      </c>
      <c r="M669" s="42">
        <f t="shared" si="24"/>
        <v>0</v>
      </c>
    </row>
    <row r="670" spans="8:13" x14ac:dyDescent="0.2">
      <c r="H670" s="10">
        <v>1989</v>
      </c>
      <c r="I670" s="10">
        <v>7</v>
      </c>
      <c r="J670" s="10">
        <v>26</v>
      </c>
      <c r="K670" s="42">
        <v>8.9375</v>
      </c>
      <c r="L670" s="44">
        <f t="shared" si="23"/>
        <v>8.8391142087902511E-2</v>
      </c>
      <c r="M670" s="42">
        <f t="shared" si="24"/>
        <v>-6.1129365137638225E-4</v>
      </c>
    </row>
    <row r="671" spans="8:13" x14ac:dyDescent="0.2">
      <c r="H671" s="10">
        <v>1989</v>
      </c>
      <c r="I671" s="10">
        <v>7</v>
      </c>
      <c r="J671" s="10">
        <v>27</v>
      </c>
      <c r="K671" s="42">
        <v>8.8125</v>
      </c>
      <c r="L671" s="44">
        <f t="shared" si="23"/>
        <v>8.7168274453797864E-2</v>
      </c>
      <c r="M671" s="42">
        <f t="shared" si="24"/>
        <v>-1.2228676341046463E-3</v>
      </c>
    </row>
    <row r="672" spans="8:13" x14ac:dyDescent="0.2">
      <c r="H672" s="10">
        <v>1989</v>
      </c>
      <c r="I672" s="10">
        <v>7</v>
      </c>
      <c r="J672" s="10">
        <v>28</v>
      </c>
      <c r="K672" s="42">
        <v>8.75</v>
      </c>
      <c r="L672" s="44">
        <f t="shared" si="23"/>
        <v>8.6556700413924992E-2</v>
      </c>
      <c r="M672" s="42">
        <f t="shared" si="24"/>
        <v>-6.1157403987287251E-4</v>
      </c>
    </row>
    <row r="673" spans="8:13" x14ac:dyDescent="0.2">
      <c r="H673" s="10">
        <v>1989</v>
      </c>
      <c r="I673" s="10">
        <v>7</v>
      </c>
      <c r="J673" s="10">
        <v>31</v>
      </c>
      <c r="K673" s="42">
        <v>8.5625</v>
      </c>
      <c r="L673" s="44">
        <f t="shared" si="23"/>
        <v>8.4721417059865647E-2</v>
      </c>
      <c r="M673" s="42">
        <f t="shared" si="24"/>
        <v>-1.8352833540593444E-3</v>
      </c>
    </row>
    <row r="674" spans="8:13" x14ac:dyDescent="0.2">
      <c r="H674" s="10">
        <v>1989</v>
      </c>
      <c r="I674" s="10">
        <v>8</v>
      </c>
      <c r="J674" s="10">
        <v>1</v>
      </c>
      <c r="K674" s="42">
        <v>8.4375</v>
      </c>
      <c r="L674" s="44">
        <f t="shared" si="23"/>
        <v>8.3497426842236044E-2</v>
      </c>
      <c r="M674" s="42">
        <f t="shared" si="24"/>
        <v>-1.223990217629603E-3</v>
      </c>
    </row>
    <row r="675" spans="8:13" x14ac:dyDescent="0.2">
      <c r="H675" s="10">
        <v>1989</v>
      </c>
      <c r="I675" s="10">
        <v>8</v>
      </c>
      <c r="J675" s="10">
        <v>2</v>
      </c>
      <c r="K675" s="42">
        <v>8.4375</v>
      </c>
      <c r="L675" s="44">
        <f t="shared" si="23"/>
        <v>8.3497426842236044E-2</v>
      </c>
      <c r="M675" s="42">
        <f t="shared" si="24"/>
        <v>0</v>
      </c>
    </row>
    <row r="676" spans="8:13" x14ac:dyDescent="0.2">
      <c r="H676" s="10">
        <v>1989</v>
      </c>
      <c r="I676" s="10">
        <v>8</v>
      </c>
      <c r="J676" s="10">
        <v>3</v>
      </c>
      <c r="K676" s="42">
        <v>8.4375</v>
      </c>
      <c r="L676" s="44">
        <f t="shared" si="23"/>
        <v>8.3497426842236044E-2</v>
      </c>
      <c r="M676" s="42">
        <f t="shared" si="24"/>
        <v>0</v>
      </c>
    </row>
    <row r="677" spans="8:13" x14ac:dyDescent="0.2">
      <c r="H677" s="10">
        <v>1989</v>
      </c>
      <c r="I677" s="10">
        <v>8</v>
      </c>
      <c r="J677" s="10">
        <v>4</v>
      </c>
      <c r="K677" s="42">
        <v>8.5625</v>
      </c>
      <c r="L677" s="44">
        <f t="shared" si="23"/>
        <v>8.4721417059865647E-2</v>
      </c>
      <c r="M677" s="42">
        <f t="shared" si="24"/>
        <v>1.223990217629603E-3</v>
      </c>
    </row>
    <row r="678" spans="8:13" x14ac:dyDescent="0.2">
      <c r="H678" s="10">
        <v>1989</v>
      </c>
      <c r="I678" s="10">
        <v>8</v>
      </c>
      <c r="J678" s="10">
        <v>7</v>
      </c>
      <c r="K678" s="42">
        <v>8.75</v>
      </c>
      <c r="L678" s="44">
        <f t="shared" si="23"/>
        <v>8.6556700413924992E-2</v>
      </c>
      <c r="M678" s="42">
        <f t="shared" si="24"/>
        <v>1.8352833540593444E-3</v>
      </c>
    </row>
    <row r="679" spans="8:13" x14ac:dyDescent="0.2">
      <c r="H679" s="10">
        <v>1989</v>
      </c>
      <c r="I679" s="10">
        <v>8</v>
      </c>
      <c r="J679" s="10">
        <v>8</v>
      </c>
      <c r="K679" s="42">
        <v>8.75</v>
      </c>
      <c r="L679" s="44">
        <f t="shared" si="23"/>
        <v>8.6556700413924992E-2</v>
      </c>
      <c r="M679" s="42">
        <f t="shared" si="24"/>
        <v>0</v>
      </c>
    </row>
    <row r="680" spans="8:13" x14ac:dyDescent="0.2">
      <c r="H680" s="10">
        <v>1989</v>
      </c>
      <c r="I680" s="10">
        <v>8</v>
      </c>
      <c r="J680" s="10">
        <v>9</v>
      </c>
      <c r="K680" s="42">
        <v>8.75</v>
      </c>
      <c r="L680" s="44">
        <f t="shared" si="23"/>
        <v>8.6556700413924992E-2</v>
      </c>
      <c r="M680" s="42">
        <f t="shared" si="24"/>
        <v>0</v>
      </c>
    </row>
    <row r="681" spans="8:13" x14ac:dyDescent="0.2">
      <c r="H681" s="10">
        <v>1989</v>
      </c>
      <c r="I681" s="10">
        <v>8</v>
      </c>
      <c r="J681" s="10">
        <v>10</v>
      </c>
      <c r="K681" s="42">
        <v>8.8125</v>
      </c>
      <c r="L681" s="44">
        <f t="shared" si="23"/>
        <v>8.7168274453797864E-2</v>
      </c>
      <c r="M681" s="42">
        <f t="shared" si="24"/>
        <v>6.1157403987287251E-4</v>
      </c>
    </row>
    <row r="682" spans="8:13" x14ac:dyDescent="0.2">
      <c r="H682" s="10">
        <v>1989</v>
      </c>
      <c r="I682" s="10">
        <v>8</v>
      </c>
      <c r="J682" s="10">
        <v>11</v>
      </c>
      <c r="K682" s="42">
        <v>8.75</v>
      </c>
      <c r="L682" s="44">
        <f t="shared" si="23"/>
        <v>8.6556700413924992E-2</v>
      </c>
      <c r="M682" s="42">
        <f t="shared" si="24"/>
        <v>-6.1157403987287251E-4</v>
      </c>
    </row>
    <row r="683" spans="8:13" x14ac:dyDescent="0.2">
      <c r="H683" s="10">
        <v>1989</v>
      </c>
      <c r="I683" s="10">
        <v>8</v>
      </c>
      <c r="J683" s="10">
        <v>14</v>
      </c>
      <c r="K683" s="42">
        <v>8.875</v>
      </c>
      <c r="L683" s="44">
        <f t="shared" si="23"/>
        <v>8.7779755002264079E-2</v>
      </c>
      <c r="M683" s="42">
        <f t="shared" si="24"/>
        <v>1.223054588339087E-3</v>
      </c>
    </row>
    <row r="684" spans="8:13" x14ac:dyDescent="0.2">
      <c r="H684" s="10">
        <v>1989</v>
      </c>
      <c r="I684" s="10">
        <v>8</v>
      </c>
      <c r="J684" s="10">
        <v>15</v>
      </c>
      <c r="K684" s="42">
        <v>9</v>
      </c>
      <c r="L684" s="44">
        <f t="shared" si="23"/>
        <v>8.9002435739278893E-2</v>
      </c>
      <c r="M684" s="42">
        <f t="shared" si="24"/>
        <v>1.2226807370148141E-3</v>
      </c>
    </row>
    <row r="685" spans="8:13" x14ac:dyDescent="0.2">
      <c r="H685" s="10">
        <v>1989</v>
      </c>
      <c r="I685" s="10">
        <v>8</v>
      </c>
      <c r="J685" s="10">
        <v>16</v>
      </c>
      <c r="K685" s="42">
        <v>8.9375</v>
      </c>
      <c r="L685" s="44">
        <f t="shared" si="23"/>
        <v>8.8391142087902511E-2</v>
      </c>
      <c r="M685" s="42">
        <f t="shared" si="24"/>
        <v>-6.1129365137638225E-4</v>
      </c>
    </row>
    <row r="686" spans="8:13" x14ac:dyDescent="0.2">
      <c r="H686" s="10">
        <v>1989</v>
      </c>
      <c r="I686" s="10">
        <v>8</v>
      </c>
      <c r="J686" s="10">
        <v>17</v>
      </c>
      <c r="K686" s="42">
        <v>8.875</v>
      </c>
      <c r="L686" s="44">
        <f t="shared" si="23"/>
        <v>8.7779755002264079E-2</v>
      </c>
      <c r="M686" s="42">
        <f t="shared" si="24"/>
        <v>-6.113870856384318E-4</v>
      </c>
    </row>
    <row r="687" spans="8:13" x14ac:dyDescent="0.2">
      <c r="H687" s="10">
        <v>1989</v>
      </c>
      <c r="I687" s="10">
        <v>8</v>
      </c>
      <c r="J687" s="10">
        <v>18</v>
      </c>
      <c r="K687" s="42">
        <v>8.9375</v>
      </c>
      <c r="L687" s="44">
        <f t="shared" si="23"/>
        <v>8.8391142087902511E-2</v>
      </c>
      <c r="M687" s="42">
        <f t="shared" si="24"/>
        <v>6.113870856384318E-4</v>
      </c>
    </row>
    <row r="688" spans="8:13" x14ac:dyDescent="0.2">
      <c r="H688" s="10">
        <v>1989</v>
      </c>
      <c r="I688" s="10">
        <v>8</v>
      </c>
      <c r="J688" s="10">
        <v>21</v>
      </c>
      <c r="K688" s="42">
        <v>8.9375</v>
      </c>
      <c r="L688" s="44">
        <f t="shared" si="23"/>
        <v>8.8391142087902511E-2</v>
      </c>
      <c r="M688" s="42">
        <f t="shared" si="24"/>
        <v>0</v>
      </c>
    </row>
    <row r="689" spans="8:13" x14ac:dyDescent="0.2">
      <c r="H689" s="10">
        <v>1989</v>
      </c>
      <c r="I689" s="10">
        <v>8</v>
      </c>
      <c r="J689" s="10">
        <v>22</v>
      </c>
      <c r="K689" s="42">
        <v>9</v>
      </c>
      <c r="L689" s="44">
        <f t="shared" si="23"/>
        <v>8.9002435739278893E-2</v>
      </c>
      <c r="M689" s="42">
        <f t="shared" si="24"/>
        <v>6.1129365137638225E-4</v>
      </c>
    </row>
    <row r="690" spans="8:13" x14ac:dyDescent="0.2">
      <c r="H690" s="10">
        <v>1989</v>
      </c>
      <c r="I690" s="10">
        <v>8</v>
      </c>
      <c r="J690" s="10">
        <v>23</v>
      </c>
      <c r="K690" s="42">
        <v>9</v>
      </c>
      <c r="L690" s="44">
        <f t="shared" si="23"/>
        <v>8.9002435739278893E-2</v>
      </c>
      <c r="M690" s="42">
        <f t="shared" si="24"/>
        <v>0</v>
      </c>
    </row>
    <row r="691" spans="8:13" x14ac:dyDescent="0.2">
      <c r="H691" s="10">
        <v>1989</v>
      </c>
      <c r="I691" s="10">
        <v>8</v>
      </c>
      <c r="J691" s="10">
        <v>24</v>
      </c>
      <c r="K691" s="42">
        <v>8.9375</v>
      </c>
      <c r="L691" s="44">
        <f t="shared" si="23"/>
        <v>8.8391142087902511E-2</v>
      </c>
      <c r="M691" s="42">
        <f t="shared" si="24"/>
        <v>-6.1129365137638225E-4</v>
      </c>
    </row>
    <row r="692" spans="8:13" x14ac:dyDescent="0.2">
      <c r="H692" s="10">
        <v>1989</v>
      </c>
      <c r="I692" s="10">
        <v>8</v>
      </c>
      <c r="J692" s="10">
        <v>25</v>
      </c>
      <c r="K692" s="42">
        <v>8.9375</v>
      </c>
      <c r="L692" s="44">
        <f t="shared" si="23"/>
        <v>8.8391142087902511E-2</v>
      </c>
      <c r="M692" s="42">
        <f t="shared" si="24"/>
        <v>0</v>
      </c>
    </row>
    <row r="693" spans="8:13" x14ac:dyDescent="0.2">
      <c r="H693" s="10">
        <v>1989</v>
      </c>
      <c r="I693" s="10">
        <v>8</v>
      </c>
      <c r="J693" s="10">
        <v>28</v>
      </c>
      <c r="K693" s="42">
        <v>9</v>
      </c>
      <c r="L693" s="44">
        <f t="shared" si="23"/>
        <v>8.9002435739278893E-2</v>
      </c>
      <c r="M693" s="42">
        <f t="shared" si="24"/>
        <v>6.1129365137638225E-4</v>
      </c>
    </row>
    <row r="694" spans="8:13" x14ac:dyDescent="0.2">
      <c r="H694" s="10">
        <v>1989</v>
      </c>
      <c r="I694" s="10">
        <v>8</v>
      </c>
      <c r="J694" s="10">
        <v>29</v>
      </c>
      <c r="K694" s="42">
        <v>9</v>
      </c>
      <c r="L694" s="44">
        <f t="shared" si="23"/>
        <v>8.9002435739278893E-2</v>
      </c>
      <c r="M694" s="42">
        <f t="shared" si="24"/>
        <v>0</v>
      </c>
    </row>
    <row r="695" spans="8:13" x14ac:dyDescent="0.2">
      <c r="H695" s="10">
        <v>1989</v>
      </c>
      <c r="I695" s="10">
        <v>8</v>
      </c>
      <c r="J695" s="10">
        <v>30</v>
      </c>
      <c r="K695" s="42">
        <v>9</v>
      </c>
      <c r="L695" s="44">
        <f t="shared" si="23"/>
        <v>8.9002435739278893E-2</v>
      </c>
      <c r="M695" s="42">
        <f t="shared" si="24"/>
        <v>0</v>
      </c>
    </row>
    <row r="696" spans="8:13" x14ac:dyDescent="0.2">
      <c r="H696" s="10">
        <v>1989</v>
      </c>
      <c r="I696" s="10">
        <v>8</v>
      </c>
      <c r="J696" s="10">
        <v>31</v>
      </c>
      <c r="K696" s="42">
        <v>9</v>
      </c>
      <c r="L696" s="44">
        <f t="shared" si="23"/>
        <v>8.9002435739278893E-2</v>
      </c>
      <c r="M696" s="42">
        <f t="shared" si="24"/>
        <v>0</v>
      </c>
    </row>
    <row r="697" spans="8:13" x14ac:dyDescent="0.2">
      <c r="H697" s="10">
        <v>1989</v>
      </c>
      <c r="I697" s="10">
        <v>9</v>
      </c>
      <c r="J697" s="10">
        <v>1</v>
      </c>
      <c r="K697" s="42">
        <v>9</v>
      </c>
      <c r="L697" s="44">
        <f t="shared" si="23"/>
        <v>8.9002435739278893E-2</v>
      </c>
      <c r="M697" s="42">
        <f t="shared" si="24"/>
        <v>0</v>
      </c>
    </row>
    <row r="698" spans="8:13" x14ac:dyDescent="0.2">
      <c r="H698" s="10">
        <v>1989</v>
      </c>
      <c r="I698" s="10">
        <v>9</v>
      </c>
      <c r="J698" s="10">
        <v>4</v>
      </c>
      <c r="K698" s="42">
        <v>9</v>
      </c>
      <c r="L698" s="44">
        <f t="shared" si="23"/>
        <v>8.9002435739278893E-2</v>
      </c>
      <c r="M698" s="42">
        <f t="shared" si="24"/>
        <v>0</v>
      </c>
    </row>
    <row r="699" spans="8:13" x14ac:dyDescent="0.2">
      <c r="H699" s="10">
        <v>1989</v>
      </c>
      <c r="I699" s="10">
        <v>9</v>
      </c>
      <c r="J699" s="10">
        <v>5</v>
      </c>
      <c r="K699" s="42">
        <v>9</v>
      </c>
      <c r="L699" s="44">
        <f t="shared" si="23"/>
        <v>8.9002435739278893E-2</v>
      </c>
      <c r="M699" s="42">
        <f t="shared" si="24"/>
        <v>0</v>
      </c>
    </row>
    <row r="700" spans="8:13" x14ac:dyDescent="0.2">
      <c r="H700" s="10">
        <v>1989</v>
      </c>
      <c r="I700" s="10">
        <v>9</v>
      </c>
      <c r="J700" s="10">
        <v>6</v>
      </c>
      <c r="K700" s="42">
        <v>9</v>
      </c>
      <c r="L700" s="44">
        <f t="shared" si="23"/>
        <v>8.9002435739278893E-2</v>
      </c>
      <c r="M700" s="42">
        <f t="shared" si="24"/>
        <v>0</v>
      </c>
    </row>
    <row r="701" spans="8:13" x14ac:dyDescent="0.2">
      <c r="H701" s="10">
        <v>1989</v>
      </c>
      <c r="I701" s="10">
        <v>9</v>
      </c>
      <c r="J701" s="10">
        <v>7</v>
      </c>
      <c r="K701" s="42">
        <v>9</v>
      </c>
      <c r="L701" s="44">
        <f t="shared" si="23"/>
        <v>8.9002435739278893E-2</v>
      </c>
      <c r="M701" s="42">
        <f t="shared" si="24"/>
        <v>0</v>
      </c>
    </row>
    <row r="702" spans="8:13" x14ac:dyDescent="0.2">
      <c r="H702" s="10">
        <v>1989</v>
      </c>
      <c r="I702" s="10">
        <v>9</v>
      </c>
      <c r="J702" s="10">
        <v>8</v>
      </c>
      <c r="K702" s="42">
        <v>9</v>
      </c>
      <c r="L702" s="44">
        <f t="shared" si="23"/>
        <v>8.9002435739278893E-2</v>
      </c>
      <c r="M702" s="42">
        <f t="shared" si="24"/>
        <v>0</v>
      </c>
    </row>
    <row r="703" spans="8:13" x14ac:dyDescent="0.2">
      <c r="H703" s="10">
        <v>1989</v>
      </c>
      <c r="I703" s="10">
        <v>9</v>
      </c>
      <c r="J703" s="10">
        <v>11</v>
      </c>
      <c r="K703" s="42">
        <v>8.9375</v>
      </c>
      <c r="L703" s="44">
        <f t="shared" si="23"/>
        <v>8.8391142087902511E-2</v>
      </c>
      <c r="M703" s="42">
        <f t="shared" si="24"/>
        <v>-6.1129365137638225E-4</v>
      </c>
    </row>
    <row r="704" spans="8:13" x14ac:dyDescent="0.2">
      <c r="H704" s="10">
        <v>1989</v>
      </c>
      <c r="I704" s="10">
        <v>9</v>
      </c>
      <c r="J704" s="10">
        <v>12</v>
      </c>
      <c r="K704" s="42">
        <v>8.9375</v>
      </c>
      <c r="L704" s="44">
        <f t="shared" si="23"/>
        <v>8.8391142087902511E-2</v>
      </c>
      <c r="M704" s="42">
        <f t="shared" si="24"/>
        <v>0</v>
      </c>
    </row>
    <row r="705" spans="8:13" x14ac:dyDescent="0.2">
      <c r="H705" s="10">
        <v>1989</v>
      </c>
      <c r="I705" s="10">
        <v>9</v>
      </c>
      <c r="J705" s="10">
        <v>13</v>
      </c>
      <c r="K705" s="42">
        <v>8.875</v>
      </c>
      <c r="L705" s="44">
        <f t="shared" si="23"/>
        <v>8.7779755002264079E-2</v>
      </c>
      <c r="M705" s="42">
        <f t="shared" si="24"/>
        <v>-6.113870856384318E-4</v>
      </c>
    </row>
    <row r="706" spans="8:13" x14ac:dyDescent="0.2">
      <c r="H706" s="10">
        <v>1989</v>
      </c>
      <c r="I706" s="10">
        <v>9</v>
      </c>
      <c r="J706" s="10">
        <v>14</v>
      </c>
      <c r="K706" s="42">
        <v>8.875</v>
      </c>
      <c r="L706" s="44">
        <f t="shared" si="23"/>
        <v>8.7779755002264079E-2</v>
      </c>
      <c r="M706" s="42">
        <f t="shared" si="24"/>
        <v>0</v>
      </c>
    </row>
    <row r="707" spans="8:13" x14ac:dyDescent="0.2">
      <c r="H707" s="10">
        <v>1989</v>
      </c>
      <c r="I707" s="10">
        <v>9</v>
      </c>
      <c r="J707" s="10">
        <v>15</v>
      </c>
      <c r="K707" s="42">
        <v>8.875</v>
      </c>
      <c r="L707" s="44">
        <f t="shared" si="23"/>
        <v>8.7779755002264079E-2</v>
      </c>
      <c r="M707" s="42">
        <f t="shared" si="24"/>
        <v>0</v>
      </c>
    </row>
    <row r="708" spans="8:13" x14ac:dyDescent="0.2">
      <c r="H708" s="10">
        <v>1989</v>
      </c>
      <c r="I708" s="10">
        <v>9</v>
      </c>
      <c r="J708" s="10">
        <v>18</v>
      </c>
      <c r="K708" s="42">
        <v>8.875</v>
      </c>
      <c r="L708" s="44">
        <f t="shared" si="23"/>
        <v>8.7779755002264079E-2</v>
      </c>
      <c r="M708" s="42">
        <f t="shared" si="24"/>
        <v>0</v>
      </c>
    </row>
    <row r="709" spans="8:13" x14ac:dyDescent="0.2">
      <c r="H709" s="10">
        <v>1989</v>
      </c>
      <c r="I709" s="10">
        <v>9</v>
      </c>
      <c r="J709" s="10">
        <v>19</v>
      </c>
      <c r="K709" s="42">
        <v>8.875</v>
      </c>
      <c r="L709" s="44">
        <f t="shared" si="23"/>
        <v>8.7779755002264079E-2</v>
      </c>
      <c r="M709" s="42">
        <f t="shared" si="24"/>
        <v>0</v>
      </c>
    </row>
    <row r="710" spans="8:13" x14ac:dyDescent="0.2">
      <c r="H710" s="10">
        <v>1989</v>
      </c>
      <c r="I710" s="10">
        <v>9</v>
      </c>
      <c r="J710" s="10">
        <v>20</v>
      </c>
      <c r="K710" s="42">
        <v>8.875</v>
      </c>
      <c r="L710" s="44">
        <f t="shared" si="23"/>
        <v>8.7779755002264079E-2</v>
      </c>
      <c r="M710" s="42">
        <f t="shared" si="24"/>
        <v>0</v>
      </c>
    </row>
    <row r="711" spans="8:13" x14ac:dyDescent="0.2">
      <c r="H711" s="10">
        <v>1989</v>
      </c>
      <c r="I711" s="10">
        <v>9</v>
      </c>
      <c r="J711" s="10">
        <v>21</v>
      </c>
      <c r="K711" s="42">
        <v>8.9375</v>
      </c>
      <c r="L711" s="44">
        <f t="shared" si="23"/>
        <v>8.8391142087902511E-2</v>
      </c>
      <c r="M711" s="42">
        <f t="shared" si="24"/>
        <v>6.113870856384318E-4</v>
      </c>
    </row>
    <row r="712" spans="8:13" x14ac:dyDescent="0.2">
      <c r="H712" s="10">
        <v>1989</v>
      </c>
      <c r="I712" s="10">
        <v>9</v>
      </c>
      <c r="J712" s="10">
        <v>22</v>
      </c>
      <c r="K712" s="42">
        <v>8.9375</v>
      </c>
      <c r="L712" s="44">
        <f t="shared" si="23"/>
        <v>8.8391142087902511E-2</v>
      </c>
      <c r="M712" s="42">
        <f t="shared" si="24"/>
        <v>0</v>
      </c>
    </row>
    <row r="713" spans="8:13" x14ac:dyDescent="0.2">
      <c r="H713" s="10">
        <v>1989</v>
      </c>
      <c r="I713" s="10">
        <v>9</v>
      </c>
      <c r="J713" s="10">
        <v>25</v>
      </c>
      <c r="K713" s="42">
        <v>9</v>
      </c>
      <c r="L713" s="44">
        <f t="shared" si="23"/>
        <v>8.9002435739278893E-2</v>
      </c>
      <c r="M713" s="42">
        <f t="shared" si="24"/>
        <v>6.1129365137638225E-4</v>
      </c>
    </row>
    <row r="714" spans="8:13" x14ac:dyDescent="0.2">
      <c r="H714" s="10">
        <v>1989</v>
      </c>
      <c r="I714" s="10">
        <v>9</v>
      </c>
      <c r="J714" s="10">
        <v>26</v>
      </c>
      <c r="K714" s="42">
        <v>9.0625</v>
      </c>
      <c r="L714" s="44">
        <f t="shared" si="23"/>
        <v>8.9613635984948495E-2</v>
      </c>
      <c r="M714" s="42">
        <f t="shared" si="24"/>
        <v>6.1120024566960196E-4</v>
      </c>
    </row>
    <row r="715" spans="8:13" x14ac:dyDescent="0.2">
      <c r="H715" s="10">
        <v>1989</v>
      </c>
      <c r="I715" s="10">
        <v>9</v>
      </c>
      <c r="J715" s="10">
        <v>27</v>
      </c>
      <c r="K715" s="42">
        <v>9.0625</v>
      </c>
      <c r="L715" s="44">
        <f t="shared" si="23"/>
        <v>8.9613635984948495E-2</v>
      </c>
      <c r="M715" s="42">
        <f t="shared" si="24"/>
        <v>0</v>
      </c>
    </row>
    <row r="716" spans="8:13" x14ac:dyDescent="0.2">
      <c r="H716" s="10">
        <v>1989</v>
      </c>
      <c r="I716" s="10">
        <v>9</v>
      </c>
      <c r="J716" s="10">
        <v>28</v>
      </c>
      <c r="K716" s="42">
        <v>9.125</v>
      </c>
      <c r="L716" s="44">
        <f t="shared" si="23"/>
        <v>9.0224742853450002E-2</v>
      </c>
      <c r="M716" s="42">
        <f t="shared" si="24"/>
        <v>6.1110686850150697E-4</v>
      </c>
    </row>
    <row r="717" spans="8:13" x14ac:dyDescent="0.2">
      <c r="H717" s="10">
        <v>1989</v>
      </c>
      <c r="I717" s="10">
        <v>9</v>
      </c>
      <c r="J717" s="10">
        <v>29</v>
      </c>
      <c r="K717" s="42">
        <v>9.1875</v>
      </c>
      <c r="L717" s="44">
        <f t="shared" si="23"/>
        <v>9.083575637331251E-2</v>
      </c>
      <c r="M717" s="42">
        <f t="shared" si="24"/>
        <v>6.1101351986250774E-4</v>
      </c>
    </row>
    <row r="718" spans="8:13" x14ac:dyDescent="0.2">
      <c r="H718" s="10">
        <v>1989</v>
      </c>
      <c r="I718" s="10">
        <v>10</v>
      </c>
      <c r="J718" s="10">
        <v>2</v>
      </c>
      <c r="K718" s="42">
        <v>9.1875</v>
      </c>
      <c r="L718" s="44">
        <f t="shared" si="23"/>
        <v>9.083575637331251E-2</v>
      </c>
      <c r="M718" s="42">
        <f t="shared" si="24"/>
        <v>0</v>
      </c>
    </row>
    <row r="719" spans="8:13" x14ac:dyDescent="0.2">
      <c r="H719" s="10">
        <v>1989</v>
      </c>
      <c r="I719" s="10">
        <v>10</v>
      </c>
      <c r="J719" s="10">
        <v>3</v>
      </c>
      <c r="K719" s="42">
        <v>9.125</v>
      </c>
      <c r="L719" s="44">
        <f t="shared" si="23"/>
        <v>9.0224742853450002E-2</v>
      </c>
      <c r="M719" s="42">
        <f t="shared" si="24"/>
        <v>-6.1101351986250774E-4</v>
      </c>
    </row>
    <row r="720" spans="8:13" x14ac:dyDescent="0.2">
      <c r="H720" s="10">
        <v>1989</v>
      </c>
      <c r="I720" s="10">
        <v>10</v>
      </c>
      <c r="J720" s="10">
        <v>4</v>
      </c>
      <c r="K720" s="42">
        <v>9.125</v>
      </c>
      <c r="L720" s="44">
        <f t="shared" si="23"/>
        <v>9.0224742853450002E-2</v>
      </c>
      <c r="M720" s="42">
        <f t="shared" si="24"/>
        <v>0</v>
      </c>
    </row>
    <row r="721" spans="8:13" x14ac:dyDescent="0.2">
      <c r="H721" s="10">
        <v>1989</v>
      </c>
      <c r="I721" s="10">
        <v>10</v>
      </c>
      <c r="J721" s="10">
        <v>5</v>
      </c>
      <c r="K721" s="42">
        <v>9.125</v>
      </c>
      <c r="L721" s="44">
        <f t="shared" si="23"/>
        <v>9.0224742853450002E-2</v>
      </c>
      <c r="M721" s="42">
        <f t="shared" si="24"/>
        <v>0</v>
      </c>
    </row>
    <row r="722" spans="8:13" x14ac:dyDescent="0.2">
      <c r="H722" s="10">
        <v>1989</v>
      </c>
      <c r="I722" s="10">
        <v>10</v>
      </c>
      <c r="J722" s="10">
        <v>6</v>
      </c>
      <c r="K722" s="42">
        <v>9.0625</v>
      </c>
      <c r="L722" s="44">
        <f t="shared" si="23"/>
        <v>8.9613635984948495E-2</v>
      </c>
      <c r="M722" s="42">
        <f t="shared" si="24"/>
        <v>-6.1110686850150697E-4</v>
      </c>
    </row>
    <row r="723" spans="8:13" x14ac:dyDescent="0.2">
      <c r="H723" s="10">
        <v>1989</v>
      </c>
      <c r="I723" s="10">
        <v>10</v>
      </c>
      <c r="J723" s="10">
        <v>9</v>
      </c>
      <c r="K723" s="42">
        <v>8.875</v>
      </c>
      <c r="L723" s="44">
        <f t="shared" si="23"/>
        <v>8.7779755002264079E-2</v>
      </c>
      <c r="M723" s="42">
        <f t="shared" si="24"/>
        <v>-1.833880982684416E-3</v>
      </c>
    </row>
    <row r="724" spans="8:13" x14ac:dyDescent="0.2">
      <c r="H724" s="10">
        <v>1989</v>
      </c>
      <c r="I724" s="10">
        <v>10</v>
      </c>
      <c r="J724" s="10">
        <v>10</v>
      </c>
      <c r="K724" s="42">
        <v>8.75</v>
      </c>
      <c r="L724" s="44">
        <f t="shared" si="23"/>
        <v>8.6556700413924992E-2</v>
      </c>
      <c r="M724" s="42">
        <f t="shared" si="24"/>
        <v>-1.223054588339087E-3</v>
      </c>
    </row>
    <row r="725" spans="8:13" x14ac:dyDescent="0.2">
      <c r="H725" s="10">
        <v>1989</v>
      </c>
      <c r="I725" s="10">
        <v>10</v>
      </c>
      <c r="J725" s="10">
        <v>11</v>
      </c>
      <c r="K725" s="42">
        <v>8.8125</v>
      </c>
      <c r="L725" s="44">
        <f t="shared" ref="L725:L788" si="25">LN(1+K725/100/4)*4</f>
        <v>8.7168274453797864E-2</v>
      </c>
      <c r="M725" s="42">
        <f t="shared" ref="M725:M788" si="26">L725-L724</f>
        <v>6.1157403987287251E-4</v>
      </c>
    </row>
    <row r="726" spans="8:13" x14ac:dyDescent="0.2">
      <c r="H726" s="10">
        <v>1989</v>
      </c>
      <c r="I726" s="10">
        <v>10</v>
      </c>
      <c r="J726" s="10">
        <v>12</v>
      </c>
      <c r="K726" s="42">
        <v>8.8125</v>
      </c>
      <c r="L726" s="44">
        <f t="shared" si="25"/>
        <v>8.7168274453797864E-2</v>
      </c>
      <c r="M726" s="42">
        <f t="shared" si="26"/>
        <v>0</v>
      </c>
    </row>
    <row r="727" spans="8:13" x14ac:dyDescent="0.2">
      <c r="H727" s="10">
        <v>1989</v>
      </c>
      <c r="I727" s="10">
        <v>10</v>
      </c>
      <c r="J727" s="10">
        <v>13</v>
      </c>
      <c r="K727" s="42">
        <v>8.75</v>
      </c>
      <c r="L727" s="44">
        <f t="shared" si="25"/>
        <v>8.6556700413924992E-2</v>
      </c>
      <c r="M727" s="42">
        <f t="shared" si="26"/>
        <v>-6.1157403987287251E-4</v>
      </c>
    </row>
    <row r="728" spans="8:13" x14ac:dyDescent="0.2">
      <c r="H728" s="10">
        <v>1989</v>
      </c>
      <c r="I728" s="10">
        <v>10</v>
      </c>
      <c r="J728" s="10">
        <v>16</v>
      </c>
      <c r="K728" s="42">
        <v>8.5</v>
      </c>
      <c r="L728" s="44">
        <f t="shared" si="25"/>
        <v>8.4109468768302317E-2</v>
      </c>
      <c r="M728" s="42">
        <f t="shared" si="26"/>
        <v>-2.4472316456226745E-3</v>
      </c>
    </row>
    <row r="729" spans="8:13" x14ac:dyDescent="0.2">
      <c r="H729" s="10">
        <v>1989</v>
      </c>
      <c r="I729" s="10">
        <v>10</v>
      </c>
      <c r="J729" s="10">
        <v>17</v>
      </c>
      <c r="K729" s="42">
        <v>8.5625</v>
      </c>
      <c r="L729" s="44">
        <f t="shared" si="25"/>
        <v>8.4721417059865647E-2</v>
      </c>
      <c r="M729" s="42">
        <f t="shared" si="26"/>
        <v>6.1194829156333008E-4</v>
      </c>
    </row>
    <row r="730" spans="8:13" x14ac:dyDescent="0.2">
      <c r="H730" s="10">
        <v>1989</v>
      </c>
      <c r="I730" s="10">
        <v>10</v>
      </c>
      <c r="J730" s="10">
        <v>18</v>
      </c>
      <c r="K730" s="42">
        <v>8.6875</v>
      </c>
      <c r="L730" s="44">
        <f t="shared" si="25"/>
        <v>8.5945032854050904E-2</v>
      </c>
      <c r="M730" s="42">
        <f t="shared" si="26"/>
        <v>1.2236157941852566E-3</v>
      </c>
    </row>
    <row r="731" spans="8:13" x14ac:dyDescent="0.2">
      <c r="H731" s="10">
        <v>1989</v>
      </c>
      <c r="I731" s="10">
        <v>10</v>
      </c>
      <c r="J731" s="10">
        <v>19</v>
      </c>
      <c r="K731" s="42">
        <v>8.6875</v>
      </c>
      <c r="L731" s="44">
        <f t="shared" si="25"/>
        <v>8.5945032854050904E-2</v>
      </c>
      <c r="M731" s="42">
        <f t="shared" si="26"/>
        <v>0</v>
      </c>
    </row>
    <row r="732" spans="8:13" x14ac:dyDescent="0.2">
      <c r="H732" s="10">
        <v>1989</v>
      </c>
      <c r="I732" s="10">
        <v>10</v>
      </c>
      <c r="J732" s="10">
        <v>20</v>
      </c>
      <c r="K732" s="42">
        <v>8.6875</v>
      </c>
      <c r="L732" s="44">
        <f t="shared" si="25"/>
        <v>8.5945032854050904E-2</v>
      </c>
      <c r="M732" s="42">
        <f t="shared" si="26"/>
        <v>0</v>
      </c>
    </row>
    <row r="733" spans="8:13" x14ac:dyDescent="0.2">
      <c r="H733" s="10">
        <v>1989</v>
      </c>
      <c r="I733" s="10">
        <v>10</v>
      </c>
      <c r="J733" s="10">
        <v>23</v>
      </c>
      <c r="K733" s="42">
        <v>8.75</v>
      </c>
      <c r="L733" s="44">
        <f t="shared" si="25"/>
        <v>8.6556700413924992E-2</v>
      </c>
      <c r="M733" s="42">
        <f t="shared" si="26"/>
        <v>6.1166755987408783E-4</v>
      </c>
    </row>
    <row r="734" spans="8:13" x14ac:dyDescent="0.2">
      <c r="H734" s="10">
        <v>1989</v>
      </c>
      <c r="I734" s="10">
        <v>10</v>
      </c>
      <c r="J734" s="10">
        <v>24</v>
      </c>
      <c r="K734" s="42">
        <v>8.6875</v>
      </c>
      <c r="L734" s="44">
        <f t="shared" si="25"/>
        <v>8.5945032854050904E-2</v>
      </c>
      <c r="M734" s="42">
        <f t="shared" si="26"/>
        <v>-6.1166755987408783E-4</v>
      </c>
    </row>
    <row r="735" spans="8:13" x14ac:dyDescent="0.2">
      <c r="H735" s="10">
        <v>1989</v>
      </c>
      <c r="I735" s="10">
        <v>10</v>
      </c>
      <c r="J735" s="10">
        <v>25</v>
      </c>
      <c r="K735" s="42">
        <v>8.625</v>
      </c>
      <c r="L735" s="44">
        <f t="shared" si="25"/>
        <v>8.5333271745570524E-2</v>
      </c>
      <c r="M735" s="42">
        <f t="shared" si="26"/>
        <v>-6.1176110848037979E-4</v>
      </c>
    </row>
    <row r="736" spans="8:13" x14ac:dyDescent="0.2">
      <c r="H736" s="10">
        <v>1989</v>
      </c>
      <c r="I736" s="10">
        <v>10</v>
      </c>
      <c r="J736" s="10">
        <v>26</v>
      </c>
      <c r="K736" s="42">
        <v>8.625</v>
      </c>
      <c r="L736" s="44">
        <f t="shared" si="25"/>
        <v>8.5333271745570524E-2</v>
      </c>
      <c r="M736" s="42">
        <f t="shared" si="26"/>
        <v>0</v>
      </c>
    </row>
    <row r="737" spans="8:13" x14ac:dyDescent="0.2">
      <c r="H737" s="10">
        <v>1989</v>
      </c>
      <c r="I737" s="10">
        <v>10</v>
      </c>
      <c r="J737" s="10">
        <v>27</v>
      </c>
      <c r="K737" s="42">
        <v>8.6875</v>
      </c>
      <c r="L737" s="44">
        <f t="shared" si="25"/>
        <v>8.5945032854050904E-2</v>
      </c>
      <c r="M737" s="42">
        <f t="shared" si="26"/>
        <v>6.1176110848037979E-4</v>
      </c>
    </row>
    <row r="738" spans="8:13" x14ac:dyDescent="0.2">
      <c r="H738" s="10">
        <v>1989</v>
      </c>
      <c r="I738" s="10">
        <v>10</v>
      </c>
      <c r="J738" s="10">
        <v>30</v>
      </c>
      <c r="K738" s="42">
        <v>8.6875</v>
      </c>
      <c r="L738" s="44">
        <f t="shared" si="25"/>
        <v>8.5945032854050904E-2</v>
      </c>
      <c r="M738" s="42">
        <f t="shared" si="26"/>
        <v>0</v>
      </c>
    </row>
    <row r="739" spans="8:13" x14ac:dyDescent="0.2">
      <c r="H739" s="10">
        <v>1989</v>
      </c>
      <c r="I739" s="10">
        <v>10</v>
      </c>
      <c r="J739" s="10">
        <v>31</v>
      </c>
      <c r="K739" s="42">
        <v>8.6875</v>
      </c>
      <c r="L739" s="44">
        <f t="shared" si="25"/>
        <v>8.5945032854050904E-2</v>
      </c>
      <c r="M739" s="42">
        <f t="shared" si="26"/>
        <v>0</v>
      </c>
    </row>
    <row r="740" spans="8:13" x14ac:dyDescent="0.2">
      <c r="H740" s="10">
        <v>1989</v>
      </c>
      <c r="I740" s="10">
        <v>11</v>
      </c>
      <c r="J740" s="10">
        <v>1</v>
      </c>
      <c r="K740" s="42">
        <v>8.75</v>
      </c>
      <c r="L740" s="44">
        <f t="shared" si="25"/>
        <v>8.6556700413924992E-2</v>
      </c>
      <c r="M740" s="42">
        <f t="shared" si="26"/>
        <v>6.1166755987408783E-4</v>
      </c>
    </row>
    <row r="741" spans="8:13" x14ac:dyDescent="0.2">
      <c r="H741" s="10">
        <v>1989</v>
      </c>
      <c r="I741" s="10">
        <v>11</v>
      </c>
      <c r="J741" s="10">
        <v>2</v>
      </c>
      <c r="K741" s="42">
        <v>8.6875</v>
      </c>
      <c r="L741" s="44">
        <f t="shared" si="25"/>
        <v>8.5945032854050904E-2</v>
      </c>
      <c r="M741" s="42">
        <f t="shared" si="26"/>
        <v>-6.1166755987408783E-4</v>
      </c>
    </row>
    <row r="742" spans="8:13" x14ac:dyDescent="0.2">
      <c r="H742" s="10">
        <v>1989</v>
      </c>
      <c r="I742" s="10">
        <v>11</v>
      </c>
      <c r="J742" s="10">
        <v>3</v>
      </c>
      <c r="K742" s="42">
        <v>8.6875</v>
      </c>
      <c r="L742" s="44">
        <f t="shared" si="25"/>
        <v>8.5945032854050904E-2</v>
      </c>
      <c r="M742" s="42">
        <f t="shared" si="26"/>
        <v>0</v>
      </c>
    </row>
    <row r="743" spans="8:13" x14ac:dyDescent="0.2">
      <c r="H743" s="10">
        <v>1989</v>
      </c>
      <c r="I743" s="10">
        <v>11</v>
      </c>
      <c r="J743" s="10">
        <v>6</v>
      </c>
      <c r="K743" s="42">
        <v>8.8125</v>
      </c>
      <c r="L743" s="44">
        <f t="shared" si="25"/>
        <v>8.7168274453797864E-2</v>
      </c>
      <c r="M743" s="42">
        <f t="shared" si="26"/>
        <v>1.2232415997469603E-3</v>
      </c>
    </row>
    <row r="744" spans="8:13" x14ac:dyDescent="0.2">
      <c r="H744" s="10">
        <v>1989</v>
      </c>
      <c r="I744" s="10">
        <v>11</v>
      </c>
      <c r="J744" s="10">
        <v>7</v>
      </c>
      <c r="K744" s="42">
        <v>8.8125</v>
      </c>
      <c r="L744" s="44">
        <f t="shared" si="25"/>
        <v>8.7168274453797864E-2</v>
      </c>
      <c r="M744" s="42">
        <f t="shared" si="26"/>
        <v>0</v>
      </c>
    </row>
    <row r="745" spans="8:13" x14ac:dyDescent="0.2">
      <c r="H745" s="10">
        <v>1989</v>
      </c>
      <c r="I745" s="10">
        <v>11</v>
      </c>
      <c r="J745" s="10">
        <v>8</v>
      </c>
      <c r="K745" s="42">
        <v>8.625</v>
      </c>
      <c r="L745" s="44">
        <f t="shared" si="25"/>
        <v>8.5333271745570524E-2</v>
      </c>
      <c r="M745" s="42">
        <f t="shared" si="26"/>
        <v>-1.8350027082273401E-3</v>
      </c>
    </row>
    <row r="746" spans="8:13" x14ac:dyDescent="0.2">
      <c r="H746" s="10">
        <v>1989</v>
      </c>
      <c r="I746" s="10">
        <v>11</v>
      </c>
      <c r="J746" s="10">
        <v>9</v>
      </c>
      <c r="K746" s="42">
        <v>8.5625</v>
      </c>
      <c r="L746" s="44">
        <f t="shared" si="25"/>
        <v>8.4721417059865647E-2</v>
      </c>
      <c r="M746" s="42">
        <f t="shared" si="26"/>
        <v>-6.1185468570487678E-4</v>
      </c>
    </row>
    <row r="747" spans="8:13" x14ac:dyDescent="0.2">
      <c r="H747" s="10">
        <v>1989</v>
      </c>
      <c r="I747" s="10">
        <v>11</v>
      </c>
      <c r="J747" s="10">
        <v>10</v>
      </c>
      <c r="K747" s="42">
        <v>8.5625</v>
      </c>
      <c r="L747" s="44">
        <f t="shared" si="25"/>
        <v>8.4721417059865647E-2</v>
      </c>
      <c r="M747" s="42">
        <f t="shared" si="26"/>
        <v>0</v>
      </c>
    </row>
    <row r="748" spans="8:13" x14ac:dyDescent="0.2">
      <c r="H748" s="10">
        <v>1989</v>
      </c>
      <c r="I748" s="10">
        <v>11</v>
      </c>
      <c r="J748" s="10">
        <v>13</v>
      </c>
      <c r="K748" s="42">
        <v>8.5625</v>
      </c>
      <c r="L748" s="44">
        <f t="shared" si="25"/>
        <v>8.4721417059865647E-2</v>
      </c>
      <c r="M748" s="42">
        <f t="shared" si="26"/>
        <v>0</v>
      </c>
    </row>
    <row r="749" spans="8:13" x14ac:dyDescent="0.2">
      <c r="H749" s="10">
        <v>1989</v>
      </c>
      <c r="I749" s="10">
        <v>11</v>
      </c>
      <c r="J749" s="10">
        <v>14</v>
      </c>
      <c r="K749" s="42">
        <v>8.5625</v>
      </c>
      <c r="L749" s="44">
        <f t="shared" si="25"/>
        <v>8.4721417059865647E-2</v>
      </c>
      <c r="M749" s="42">
        <f t="shared" si="26"/>
        <v>0</v>
      </c>
    </row>
    <row r="750" spans="8:13" x14ac:dyDescent="0.2">
      <c r="H750" s="10">
        <v>1989</v>
      </c>
      <c r="I750" s="10">
        <v>11</v>
      </c>
      <c r="J750" s="10">
        <v>15</v>
      </c>
      <c r="K750" s="42">
        <v>8.5</v>
      </c>
      <c r="L750" s="44">
        <f t="shared" si="25"/>
        <v>8.4109468768302317E-2</v>
      </c>
      <c r="M750" s="42">
        <f t="shared" si="26"/>
        <v>-6.1194829156333008E-4</v>
      </c>
    </row>
    <row r="751" spans="8:13" x14ac:dyDescent="0.2">
      <c r="H751" s="10">
        <v>1989</v>
      </c>
      <c r="I751" s="10">
        <v>11</v>
      </c>
      <c r="J751" s="10">
        <v>16</v>
      </c>
      <c r="K751" s="42">
        <v>8.5</v>
      </c>
      <c r="L751" s="44">
        <f t="shared" si="25"/>
        <v>8.4109468768302317E-2</v>
      </c>
      <c r="M751" s="42">
        <f t="shared" si="26"/>
        <v>0</v>
      </c>
    </row>
    <row r="752" spans="8:13" x14ac:dyDescent="0.2">
      <c r="H752" s="10">
        <v>1989</v>
      </c>
      <c r="I752" s="10">
        <v>11</v>
      </c>
      <c r="J752" s="10">
        <v>17</v>
      </c>
      <c r="K752" s="42">
        <v>8.5</v>
      </c>
      <c r="L752" s="44">
        <f t="shared" si="25"/>
        <v>8.4109468768302317E-2</v>
      </c>
      <c r="M752" s="42">
        <f t="shared" si="26"/>
        <v>0</v>
      </c>
    </row>
    <row r="753" spans="8:13" x14ac:dyDescent="0.2">
      <c r="H753" s="10">
        <v>1989</v>
      </c>
      <c r="I753" s="10">
        <v>11</v>
      </c>
      <c r="J753" s="10">
        <v>20</v>
      </c>
      <c r="K753" s="42">
        <v>8.5</v>
      </c>
      <c r="L753" s="44">
        <f t="shared" si="25"/>
        <v>8.4109468768302317E-2</v>
      </c>
      <c r="M753" s="42">
        <f t="shared" si="26"/>
        <v>0</v>
      </c>
    </row>
    <row r="754" spans="8:13" x14ac:dyDescent="0.2">
      <c r="H754" s="10">
        <v>1989</v>
      </c>
      <c r="I754" s="10">
        <v>11</v>
      </c>
      <c r="J754" s="10">
        <v>21</v>
      </c>
      <c r="K754" s="42">
        <v>8.5</v>
      </c>
      <c r="L754" s="44">
        <f t="shared" si="25"/>
        <v>8.4109468768302317E-2</v>
      </c>
      <c r="M754" s="42">
        <f t="shared" si="26"/>
        <v>0</v>
      </c>
    </row>
    <row r="755" spans="8:13" x14ac:dyDescent="0.2">
      <c r="H755" s="10">
        <v>1989</v>
      </c>
      <c r="I755" s="10">
        <v>11</v>
      </c>
      <c r="J755" s="10">
        <v>22</v>
      </c>
      <c r="K755" s="42">
        <v>8.5</v>
      </c>
      <c r="L755" s="44">
        <f t="shared" si="25"/>
        <v>8.4109468768302317E-2</v>
      </c>
      <c r="M755" s="42">
        <f t="shared" si="26"/>
        <v>0</v>
      </c>
    </row>
    <row r="756" spans="8:13" x14ac:dyDescent="0.2">
      <c r="H756" s="10">
        <v>1989</v>
      </c>
      <c r="I756" s="10">
        <v>11</v>
      </c>
      <c r="J756" s="10">
        <v>23</v>
      </c>
      <c r="K756" s="42">
        <v>8.3125</v>
      </c>
      <c r="L756" s="44">
        <f t="shared" si="25"/>
        <v>8.2273061971948377E-2</v>
      </c>
      <c r="M756" s="42">
        <f t="shared" si="26"/>
        <v>-1.8364067963539399E-3</v>
      </c>
    </row>
    <row r="757" spans="8:13" x14ac:dyDescent="0.2">
      <c r="H757" s="10">
        <v>1989</v>
      </c>
      <c r="I757" s="10">
        <v>11</v>
      </c>
      <c r="J757" s="10">
        <v>24</v>
      </c>
      <c r="K757" s="42">
        <v>8.3125</v>
      </c>
      <c r="L757" s="44">
        <f t="shared" si="25"/>
        <v>8.2273061971948377E-2</v>
      </c>
      <c r="M757" s="42">
        <f t="shared" si="26"/>
        <v>0</v>
      </c>
    </row>
    <row r="758" spans="8:13" x14ac:dyDescent="0.2">
      <c r="H758" s="10">
        <v>1989</v>
      </c>
      <c r="I758" s="10">
        <v>11</v>
      </c>
      <c r="J758" s="10">
        <v>27</v>
      </c>
      <c r="K758" s="42">
        <v>8.3125</v>
      </c>
      <c r="L758" s="44">
        <f t="shared" si="25"/>
        <v>8.2273061971948377E-2</v>
      </c>
      <c r="M758" s="42">
        <f t="shared" si="26"/>
        <v>0</v>
      </c>
    </row>
    <row r="759" spans="8:13" x14ac:dyDescent="0.2">
      <c r="H759" s="10">
        <v>1989</v>
      </c>
      <c r="I759" s="10">
        <v>11</v>
      </c>
      <c r="J759" s="10">
        <v>28</v>
      </c>
      <c r="K759" s="42">
        <v>8.4375</v>
      </c>
      <c r="L759" s="44">
        <f t="shared" si="25"/>
        <v>8.3497426842236044E-2</v>
      </c>
      <c r="M759" s="42">
        <f t="shared" si="26"/>
        <v>1.2243648702876669E-3</v>
      </c>
    </row>
    <row r="760" spans="8:13" x14ac:dyDescent="0.2">
      <c r="H760" s="10">
        <v>1989</v>
      </c>
      <c r="I760" s="10">
        <v>11</v>
      </c>
      <c r="J760" s="10">
        <v>29</v>
      </c>
      <c r="K760" s="42">
        <v>8.5</v>
      </c>
      <c r="L760" s="44">
        <f t="shared" si="25"/>
        <v>8.4109468768302317E-2</v>
      </c>
      <c r="M760" s="42">
        <f t="shared" si="26"/>
        <v>6.1204192606627295E-4</v>
      </c>
    </row>
    <row r="761" spans="8:13" x14ac:dyDescent="0.2">
      <c r="H761" s="10">
        <v>1989</v>
      </c>
      <c r="I761" s="10">
        <v>11</v>
      </c>
      <c r="J761" s="10">
        <v>30</v>
      </c>
      <c r="K761" s="42">
        <v>8.5</v>
      </c>
      <c r="L761" s="44">
        <f t="shared" si="25"/>
        <v>8.4109468768302317E-2</v>
      </c>
      <c r="M761" s="42">
        <f t="shared" si="26"/>
        <v>0</v>
      </c>
    </row>
    <row r="762" spans="8:13" x14ac:dyDescent="0.2">
      <c r="H762" s="10">
        <v>1989</v>
      </c>
      <c r="I762" s="10">
        <v>12</v>
      </c>
      <c r="J762" s="10">
        <v>1</v>
      </c>
      <c r="K762" s="42">
        <v>8.5</v>
      </c>
      <c r="L762" s="44">
        <f t="shared" si="25"/>
        <v>8.4109468768302317E-2</v>
      </c>
      <c r="M762" s="42">
        <f t="shared" si="26"/>
        <v>0</v>
      </c>
    </row>
    <row r="763" spans="8:13" x14ac:dyDescent="0.2">
      <c r="H763" s="10">
        <v>1989</v>
      </c>
      <c r="I763" s="10">
        <v>12</v>
      </c>
      <c r="J763" s="10">
        <v>4</v>
      </c>
      <c r="K763" s="42">
        <v>8.4375</v>
      </c>
      <c r="L763" s="44">
        <f t="shared" si="25"/>
        <v>8.3497426842236044E-2</v>
      </c>
      <c r="M763" s="42">
        <f t="shared" si="26"/>
        <v>-6.1204192606627295E-4</v>
      </c>
    </row>
    <row r="764" spans="8:13" x14ac:dyDescent="0.2">
      <c r="H764" s="10">
        <v>1989</v>
      </c>
      <c r="I764" s="10">
        <v>12</v>
      </c>
      <c r="J764" s="10">
        <v>5</v>
      </c>
      <c r="K764" s="42">
        <v>8.4375</v>
      </c>
      <c r="L764" s="44">
        <f t="shared" si="25"/>
        <v>8.3497426842236044E-2</v>
      </c>
      <c r="M764" s="42">
        <f t="shared" si="26"/>
        <v>0</v>
      </c>
    </row>
    <row r="765" spans="8:13" x14ac:dyDescent="0.2">
      <c r="H765" s="10">
        <v>1989</v>
      </c>
      <c r="I765" s="10">
        <v>12</v>
      </c>
      <c r="J765" s="10">
        <v>6</v>
      </c>
      <c r="K765" s="42">
        <v>8.4375</v>
      </c>
      <c r="L765" s="44">
        <f t="shared" si="25"/>
        <v>8.3497426842236044E-2</v>
      </c>
      <c r="M765" s="42">
        <f t="shared" si="26"/>
        <v>0</v>
      </c>
    </row>
    <row r="766" spans="8:13" x14ac:dyDescent="0.2">
      <c r="H766" s="10">
        <v>1989</v>
      </c>
      <c r="I766" s="10">
        <v>12</v>
      </c>
      <c r="J766" s="10">
        <v>7</v>
      </c>
      <c r="K766" s="42">
        <v>8.5</v>
      </c>
      <c r="L766" s="44">
        <f t="shared" si="25"/>
        <v>8.4109468768302317E-2</v>
      </c>
      <c r="M766" s="42">
        <f t="shared" si="26"/>
        <v>6.1204192606627295E-4</v>
      </c>
    </row>
    <row r="767" spans="8:13" x14ac:dyDescent="0.2">
      <c r="H767" s="10">
        <v>1989</v>
      </c>
      <c r="I767" s="10">
        <v>12</v>
      </c>
      <c r="J767" s="10">
        <v>8</v>
      </c>
      <c r="K767" s="42">
        <v>8.5625</v>
      </c>
      <c r="L767" s="44">
        <f t="shared" si="25"/>
        <v>8.4721417059865647E-2</v>
      </c>
      <c r="M767" s="42">
        <f t="shared" si="26"/>
        <v>6.1194829156333008E-4</v>
      </c>
    </row>
    <row r="768" spans="8:13" x14ac:dyDescent="0.2">
      <c r="H768" s="10">
        <v>1989</v>
      </c>
      <c r="I768" s="10">
        <v>12</v>
      </c>
      <c r="J768" s="10">
        <v>11</v>
      </c>
      <c r="K768" s="42">
        <v>8.5</v>
      </c>
      <c r="L768" s="44">
        <f t="shared" si="25"/>
        <v>8.4109468768302317E-2</v>
      </c>
      <c r="M768" s="42">
        <f t="shared" si="26"/>
        <v>-6.1194829156333008E-4</v>
      </c>
    </row>
    <row r="769" spans="8:13" x14ac:dyDescent="0.2">
      <c r="H769" s="10">
        <v>1989</v>
      </c>
      <c r="I769" s="10">
        <v>12</v>
      </c>
      <c r="J769" s="10">
        <v>12</v>
      </c>
      <c r="K769" s="42">
        <v>8.5</v>
      </c>
      <c r="L769" s="44">
        <f t="shared" si="25"/>
        <v>8.4109468768302317E-2</v>
      </c>
      <c r="M769" s="42">
        <f t="shared" si="26"/>
        <v>0</v>
      </c>
    </row>
    <row r="770" spans="8:13" x14ac:dyDescent="0.2">
      <c r="H770" s="10">
        <v>1989</v>
      </c>
      <c r="I770" s="10">
        <v>12</v>
      </c>
      <c r="J770" s="10">
        <v>13</v>
      </c>
      <c r="K770" s="42">
        <v>8.5625</v>
      </c>
      <c r="L770" s="44">
        <f t="shared" si="25"/>
        <v>8.4721417059865647E-2</v>
      </c>
      <c r="M770" s="42">
        <f t="shared" si="26"/>
        <v>6.1194829156333008E-4</v>
      </c>
    </row>
    <row r="771" spans="8:13" x14ac:dyDescent="0.2">
      <c r="H771" s="10">
        <v>1989</v>
      </c>
      <c r="I771" s="10">
        <v>12</v>
      </c>
      <c r="J771" s="10">
        <v>14</v>
      </c>
      <c r="K771" s="42">
        <v>8.625</v>
      </c>
      <c r="L771" s="44">
        <f t="shared" si="25"/>
        <v>8.5333271745570524E-2</v>
      </c>
      <c r="M771" s="42">
        <f t="shared" si="26"/>
        <v>6.1185468570487678E-4</v>
      </c>
    </row>
    <row r="772" spans="8:13" x14ac:dyDescent="0.2">
      <c r="H772" s="10">
        <v>1989</v>
      </c>
      <c r="I772" s="10">
        <v>12</v>
      </c>
      <c r="J772" s="10">
        <v>15</v>
      </c>
      <c r="K772" s="42">
        <v>8.5625</v>
      </c>
      <c r="L772" s="44">
        <f t="shared" si="25"/>
        <v>8.4721417059865647E-2</v>
      </c>
      <c r="M772" s="42">
        <f t="shared" si="26"/>
        <v>-6.1185468570487678E-4</v>
      </c>
    </row>
    <row r="773" spans="8:13" x14ac:dyDescent="0.2">
      <c r="H773" s="10">
        <v>1989</v>
      </c>
      <c r="I773" s="10">
        <v>12</v>
      </c>
      <c r="J773" s="10">
        <v>18</v>
      </c>
      <c r="K773" s="42">
        <v>8.625</v>
      </c>
      <c r="L773" s="44">
        <f t="shared" si="25"/>
        <v>8.5333271745570524E-2</v>
      </c>
      <c r="M773" s="42">
        <f t="shared" si="26"/>
        <v>6.1185468570487678E-4</v>
      </c>
    </row>
    <row r="774" spans="8:13" x14ac:dyDescent="0.2">
      <c r="H774" s="10">
        <v>1989</v>
      </c>
      <c r="I774" s="10">
        <v>12</v>
      </c>
      <c r="J774" s="10">
        <v>19</v>
      </c>
      <c r="K774" s="42">
        <v>8.5625</v>
      </c>
      <c r="L774" s="44">
        <f t="shared" si="25"/>
        <v>8.4721417059865647E-2</v>
      </c>
      <c r="M774" s="42">
        <f t="shared" si="26"/>
        <v>-6.1185468570487678E-4</v>
      </c>
    </row>
    <row r="775" spans="8:13" x14ac:dyDescent="0.2">
      <c r="H775" s="10">
        <v>1989</v>
      </c>
      <c r="I775" s="10">
        <v>12</v>
      </c>
      <c r="J775" s="10">
        <v>20</v>
      </c>
      <c r="K775" s="42">
        <v>8.5625</v>
      </c>
      <c r="L775" s="44">
        <f t="shared" si="25"/>
        <v>8.4721417059865647E-2</v>
      </c>
      <c r="M775" s="42">
        <f t="shared" si="26"/>
        <v>0</v>
      </c>
    </row>
    <row r="776" spans="8:13" x14ac:dyDescent="0.2">
      <c r="H776" s="10">
        <v>1989</v>
      </c>
      <c r="I776" s="10">
        <v>12</v>
      </c>
      <c r="J776" s="10">
        <v>21</v>
      </c>
      <c r="K776" s="42">
        <v>8.5</v>
      </c>
      <c r="L776" s="44">
        <f t="shared" si="25"/>
        <v>8.4109468768302317E-2</v>
      </c>
      <c r="M776" s="42">
        <f t="shared" si="26"/>
        <v>-6.1194829156333008E-4</v>
      </c>
    </row>
    <row r="777" spans="8:13" x14ac:dyDescent="0.2">
      <c r="H777" s="10">
        <v>1989</v>
      </c>
      <c r="I777" s="10">
        <v>12</v>
      </c>
      <c r="J777" s="10">
        <v>22</v>
      </c>
      <c r="K777" s="42">
        <v>8.5</v>
      </c>
      <c r="L777" s="44">
        <f t="shared" si="25"/>
        <v>8.4109468768302317E-2</v>
      </c>
      <c r="M777" s="42">
        <f t="shared" si="26"/>
        <v>0</v>
      </c>
    </row>
    <row r="778" spans="8:13" x14ac:dyDescent="0.2">
      <c r="H778" s="10">
        <v>1989</v>
      </c>
      <c r="I778" s="10">
        <v>12</v>
      </c>
      <c r="J778" s="10">
        <v>27</v>
      </c>
      <c r="K778" s="42">
        <v>8.5625</v>
      </c>
      <c r="L778" s="44">
        <f t="shared" si="25"/>
        <v>8.4721417059865647E-2</v>
      </c>
      <c r="M778" s="42">
        <f t="shared" si="26"/>
        <v>6.1194829156333008E-4</v>
      </c>
    </row>
    <row r="779" spans="8:13" x14ac:dyDescent="0.2">
      <c r="H779" s="10">
        <v>1989</v>
      </c>
      <c r="I779" s="10">
        <v>12</v>
      </c>
      <c r="J779" s="10">
        <v>28</v>
      </c>
      <c r="K779" s="42">
        <v>8.375</v>
      </c>
      <c r="L779" s="44">
        <f t="shared" si="25"/>
        <v>8.2885291253009197E-2</v>
      </c>
      <c r="M779" s="42">
        <f t="shared" si="26"/>
        <v>-1.8361258068564507E-3</v>
      </c>
    </row>
    <row r="780" spans="8:13" x14ac:dyDescent="0.2">
      <c r="H780" s="10">
        <v>1989</v>
      </c>
      <c r="I780" s="10">
        <v>12</v>
      </c>
      <c r="J780" s="10">
        <v>29</v>
      </c>
      <c r="K780" s="42">
        <v>8.375</v>
      </c>
      <c r="L780" s="44">
        <f t="shared" si="25"/>
        <v>8.2885291253009197E-2</v>
      </c>
      <c r="M780" s="42">
        <f t="shared" si="26"/>
        <v>0</v>
      </c>
    </row>
    <row r="781" spans="8:13" x14ac:dyDescent="0.2">
      <c r="H781" s="10">
        <v>1990</v>
      </c>
      <c r="I781" s="10">
        <v>1</v>
      </c>
      <c r="J781" s="10">
        <v>2</v>
      </c>
      <c r="K781" s="42">
        <v>8.375</v>
      </c>
      <c r="L781" s="44">
        <f t="shared" si="25"/>
        <v>8.2885291253009197E-2</v>
      </c>
      <c r="M781" s="42">
        <f t="shared" si="26"/>
        <v>0</v>
      </c>
    </row>
    <row r="782" spans="8:13" x14ac:dyDescent="0.2">
      <c r="H782" s="10">
        <v>1990</v>
      </c>
      <c r="I782" s="10">
        <v>1</v>
      </c>
      <c r="J782" s="10">
        <v>3</v>
      </c>
      <c r="K782" s="42">
        <v>8.375</v>
      </c>
      <c r="L782" s="44">
        <f t="shared" si="25"/>
        <v>8.2885291253009197E-2</v>
      </c>
      <c r="M782" s="42">
        <f t="shared" si="26"/>
        <v>0</v>
      </c>
    </row>
    <row r="783" spans="8:13" x14ac:dyDescent="0.2">
      <c r="H783" s="10">
        <v>1990</v>
      </c>
      <c r="I783" s="10">
        <v>1</v>
      </c>
      <c r="J783" s="10">
        <v>4</v>
      </c>
      <c r="K783" s="42">
        <v>8.375</v>
      </c>
      <c r="L783" s="44">
        <f t="shared" si="25"/>
        <v>8.2885291253009197E-2</v>
      </c>
      <c r="M783" s="42">
        <f t="shared" si="26"/>
        <v>0</v>
      </c>
    </row>
    <row r="784" spans="8:13" x14ac:dyDescent="0.2">
      <c r="H784" s="10">
        <v>1990</v>
      </c>
      <c r="I784" s="10">
        <v>1</v>
      </c>
      <c r="J784" s="10">
        <v>5</v>
      </c>
      <c r="K784" s="42">
        <v>8.375</v>
      </c>
      <c r="L784" s="44">
        <f t="shared" si="25"/>
        <v>8.2885291253009197E-2</v>
      </c>
      <c r="M784" s="42">
        <f t="shared" si="26"/>
        <v>0</v>
      </c>
    </row>
    <row r="785" spans="8:13" x14ac:dyDescent="0.2">
      <c r="H785" s="10">
        <v>1990</v>
      </c>
      <c r="I785" s="10">
        <v>1</v>
      </c>
      <c r="J785" s="10">
        <v>8</v>
      </c>
      <c r="K785" s="42">
        <v>8.375</v>
      </c>
      <c r="L785" s="44">
        <f t="shared" si="25"/>
        <v>8.2885291253009197E-2</v>
      </c>
      <c r="M785" s="42">
        <f t="shared" si="26"/>
        <v>0</v>
      </c>
    </row>
    <row r="786" spans="8:13" x14ac:dyDescent="0.2">
      <c r="H786" s="10">
        <v>1990</v>
      </c>
      <c r="I786" s="10">
        <v>1</v>
      </c>
      <c r="J786" s="10">
        <v>9</v>
      </c>
      <c r="K786" s="42">
        <v>8.3125</v>
      </c>
      <c r="L786" s="44">
        <f t="shared" si="25"/>
        <v>8.2273061971948377E-2</v>
      </c>
      <c r="M786" s="42">
        <f t="shared" si="26"/>
        <v>-6.1222928106081931E-4</v>
      </c>
    </row>
    <row r="787" spans="8:13" x14ac:dyDescent="0.2">
      <c r="H787" s="10">
        <v>1990</v>
      </c>
      <c r="I787" s="10">
        <v>1</v>
      </c>
      <c r="J787" s="10">
        <v>10</v>
      </c>
      <c r="K787" s="42">
        <v>8.3125</v>
      </c>
      <c r="L787" s="44">
        <f t="shared" si="25"/>
        <v>8.2273061971948377E-2</v>
      </c>
      <c r="M787" s="42">
        <f t="shared" si="26"/>
        <v>0</v>
      </c>
    </row>
    <row r="788" spans="8:13" x14ac:dyDescent="0.2">
      <c r="H788" s="10">
        <v>1990</v>
      </c>
      <c r="I788" s="10">
        <v>1</v>
      </c>
      <c r="J788" s="10">
        <v>11</v>
      </c>
      <c r="K788" s="42">
        <v>8.25</v>
      </c>
      <c r="L788" s="44">
        <f t="shared" si="25"/>
        <v>8.1660738970369615E-2</v>
      </c>
      <c r="M788" s="42">
        <f t="shared" si="26"/>
        <v>-6.1232300157876285E-4</v>
      </c>
    </row>
    <row r="789" spans="8:13" x14ac:dyDescent="0.2">
      <c r="H789" s="10">
        <v>1990</v>
      </c>
      <c r="I789" s="10">
        <v>1</v>
      </c>
      <c r="J789" s="10">
        <v>12</v>
      </c>
      <c r="K789" s="42">
        <v>8.25</v>
      </c>
      <c r="L789" s="44">
        <f t="shared" ref="L789:L852" si="27">LN(1+K789/100/4)*4</f>
        <v>8.1660738970369615E-2</v>
      </c>
      <c r="M789" s="42">
        <f t="shared" ref="M789:M852" si="28">L789-L788</f>
        <v>0</v>
      </c>
    </row>
    <row r="790" spans="8:13" x14ac:dyDescent="0.2">
      <c r="H790" s="10">
        <v>1990</v>
      </c>
      <c r="I790" s="10">
        <v>1</v>
      </c>
      <c r="J790" s="10">
        <v>15</v>
      </c>
      <c r="K790" s="42">
        <v>8.25</v>
      </c>
      <c r="L790" s="44">
        <f t="shared" si="27"/>
        <v>8.1660738970369615E-2</v>
      </c>
      <c r="M790" s="42">
        <f t="shared" si="28"/>
        <v>0</v>
      </c>
    </row>
    <row r="791" spans="8:13" x14ac:dyDescent="0.2">
      <c r="H791" s="10">
        <v>1990</v>
      </c>
      <c r="I791" s="10">
        <v>1</v>
      </c>
      <c r="J791" s="10">
        <v>16</v>
      </c>
      <c r="K791" s="42">
        <v>8.25</v>
      </c>
      <c r="L791" s="44">
        <f t="shared" si="27"/>
        <v>8.1660738970369615E-2</v>
      </c>
      <c r="M791" s="42">
        <f t="shared" si="28"/>
        <v>0</v>
      </c>
    </row>
    <row r="792" spans="8:13" x14ac:dyDescent="0.2">
      <c r="H792" s="10">
        <v>1990</v>
      </c>
      <c r="I792" s="10">
        <v>1</v>
      </c>
      <c r="J792" s="10">
        <v>17</v>
      </c>
      <c r="K792" s="42">
        <v>8.3125</v>
      </c>
      <c r="L792" s="44">
        <f t="shared" si="27"/>
        <v>8.2273061971948377E-2</v>
      </c>
      <c r="M792" s="42">
        <f t="shared" si="28"/>
        <v>6.1232300157876285E-4</v>
      </c>
    </row>
    <row r="793" spans="8:13" x14ac:dyDescent="0.2">
      <c r="H793" s="10">
        <v>1990</v>
      </c>
      <c r="I793" s="10">
        <v>1</v>
      </c>
      <c r="J793" s="10">
        <v>18</v>
      </c>
      <c r="K793" s="42">
        <v>8.4375</v>
      </c>
      <c r="L793" s="44">
        <f t="shared" si="27"/>
        <v>8.3497426842236044E-2</v>
      </c>
      <c r="M793" s="42">
        <f t="shared" si="28"/>
        <v>1.2243648702876669E-3</v>
      </c>
    </row>
    <row r="794" spans="8:13" x14ac:dyDescent="0.2">
      <c r="H794" s="10">
        <v>1990</v>
      </c>
      <c r="I794" s="10">
        <v>1</v>
      </c>
      <c r="J794" s="10">
        <v>19</v>
      </c>
      <c r="K794" s="42">
        <v>8.4375</v>
      </c>
      <c r="L794" s="44">
        <f t="shared" si="27"/>
        <v>8.3497426842236044E-2</v>
      </c>
      <c r="M794" s="42">
        <f t="shared" si="28"/>
        <v>0</v>
      </c>
    </row>
    <row r="795" spans="8:13" x14ac:dyDescent="0.2">
      <c r="H795" s="10">
        <v>1990</v>
      </c>
      <c r="I795" s="10">
        <v>1</v>
      </c>
      <c r="J795" s="10">
        <v>22</v>
      </c>
      <c r="K795" s="42">
        <v>8.375</v>
      </c>
      <c r="L795" s="44">
        <f t="shared" si="27"/>
        <v>8.2885291253009197E-2</v>
      </c>
      <c r="M795" s="42">
        <f t="shared" si="28"/>
        <v>-6.1213558922684763E-4</v>
      </c>
    </row>
    <row r="796" spans="8:13" x14ac:dyDescent="0.2">
      <c r="H796" s="10">
        <v>1990</v>
      </c>
      <c r="I796" s="10">
        <v>1</v>
      </c>
      <c r="J796" s="10">
        <v>23</v>
      </c>
      <c r="K796" s="42">
        <v>8.375</v>
      </c>
      <c r="L796" s="44">
        <f t="shared" si="27"/>
        <v>8.2885291253009197E-2</v>
      </c>
      <c r="M796" s="42">
        <f t="shared" si="28"/>
        <v>0</v>
      </c>
    </row>
    <row r="797" spans="8:13" x14ac:dyDescent="0.2">
      <c r="H797" s="10">
        <v>1990</v>
      </c>
      <c r="I797" s="10">
        <v>1</v>
      </c>
      <c r="J797" s="10">
        <v>24</v>
      </c>
      <c r="K797" s="42">
        <v>8.375</v>
      </c>
      <c r="L797" s="44">
        <f t="shared" si="27"/>
        <v>8.2885291253009197E-2</v>
      </c>
      <c r="M797" s="42">
        <f t="shared" si="28"/>
        <v>0</v>
      </c>
    </row>
    <row r="798" spans="8:13" x14ac:dyDescent="0.2">
      <c r="H798" s="10">
        <v>1990</v>
      </c>
      <c r="I798" s="10">
        <v>1</v>
      </c>
      <c r="J798" s="10">
        <v>25</v>
      </c>
      <c r="K798" s="42">
        <v>8.375</v>
      </c>
      <c r="L798" s="44">
        <f t="shared" si="27"/>
        <v>8.2885291253009197E-2</v>
      </c>
      <c r="M798" s="42">
        <f t="shared" si="28"/>
        <v>0</v>
      </c>
    </row>
    <row r="799" spans="8:13" x14ac:dyDescent="0.2">
      <c r="H799" s="10">
        <v>1990</v>
      </c>
      <c r="I799" s="10">
        <v>1</v>
      </c>
      <c r="J799" s="10">
        <v>26</v>
      </c>
      <c r="K799" s="42">
        <v>8.375</v>
      </c>
      <c r="L799" s="44">
        <f t="shared" si="27"/>
        <v>8.2885291253009197E-2</v>
      </c>
      <c r="M799" s="42">
        <f t="shared" si="28"/>
        <v>0</v>
      </c>
    </row>
    <row r="800" spans="8:13" x14ac:dyDescent="0.2">
      <c r="H800" s="10">
        <v>1990</v>
      </c>
      <c r="I800" s="10">
        <v>1</v>
      </c>
      <c r="J800" s="10">
        <v>29</v>
      </c>
      <c r="K800" s="42">
        <v>8.375</v>
      </c>
      <c r="L800" s="44">
        <f t="shared" si="27"/>
        <v>8.2885291253009197E-2</v>
      </c>
      <c r="M800" s="42">
        <f t="shared" si="28"/>
        <v>0</v>
      </c>
    </row>
    <row r="801" spans="8:13" x14ac:dyDescent="0.2">
      <c r="H801" s="10">
        <v>1990</v>
      </c>
      <c r="I801" s="10">
        <v>1</v>
      </c>
      <c r="J801" s="10">
        <v>30</v>
      </c>
      <c r="K801" s="42">
        <v>8.375</v>
      </c>
      <c r="L801" s="44">
        <f t="shared" si="27"/>
        <v>8.2885291253009197E-2</v>
      </c>
      <c r="M801" s="42">
        <f t="shared" si="28"/>
        <v>0</v>
      </c>
    </row>
    <row r="802" spans="8:13" x14ac:dyDescent="0.2">
      <c r="H802" s="10">
        <v>1990</v>
      </c>
      <c r="I802" s="10">
        <v>1</v>
      </c>
      <c r="J802" s="10">
        <v>31</v>
      </c>
      <c r="K802" s="42">
        <v>8.375</v>
      </c>
      <c r="L802" s="44">
        <f t="shared" si="27"/>
        <v>8.2885291253009197E-2</v>
      </c>
      <c r="M802" s="42">
        <f t="shared" si="28"/>
        <v>0</v>
      </c>
    </row>
    <row r="803" spans="8:13" x14ac:dyDescent="0.2">
      <c r="H803" s="10">
        <v>1990</v>
      </c>
      <c r="I803" s="10">
        <v>2</v>
      </c>
      <c r="J803" s="10">
        <v>1</v>
      </c>
      <c r="K803" s="42">
        <v>8.375</v>
      </c>
      <c r="L803" s="44">
        <f t="shared" si="27"/>
        <v>8.2885291253009197E-2</v>
      </c>
      <c r="M803" s="42">
        <f t="shared" si="28"/>
        <v>0</v>
      </c>
    </row>
    <row r="804" spans="8:13" x14ac:dyDescent="0.2">
      <c r="H804" s="10">
        <v>1990</v>
      </c>
      <c r="I804" s="10">
        <v>2</v>
      </c>
      <c r="J804" s="10">
        <v>2</v>
      </c>
      <c r="K804" s="42">
        <v>8.375</v>
      </c>
      <c r="L804" s="44">
        <f t="shared" si="27"/>
        <v>8.2885291253009197E-2</v>
      </c>
      <c r="M804" s="42">
        <f t="shared" si="28"/>
        <v>0</v>
      </c>
    </row>
    <row r="805" spans="8:13" x14ac:dyDescent="0.2">
      <c r="H805" s="10">
        <v>1990</v>
      </c>
      <c r="I805" s="10">
        <v>2</v>
      </c>
      <c r="J805" s="10">
        <v>5</v>
      </c>
      <c r="K805" s="42">
        <v>8.375</v>
      </c>
      <c r="L805" s="44">
        <f t="shared" si="27"/>
        <v>8.2885291253009197E-2</v>
      </c>
      <c r="M805" s="42">
        <f t="shared" si="28"/>
        <v>0</v>
      </c>
    </row>
    <row r="806" spans="8:13" x14ac:dyDescent="0.2">
      <c r="H806" s="10">
        <v>1990</v>
      </c>
      <c r="I806" s="10">
        <v>2</v>
      </c>
      <c r="J806" s="10">
        <v>6</v>
      </c>
      <c r="K806" s="42">
        <v>8.375</v>
      </c>
      <c r="L806" s="44">
        <f t="shared" si="27"/>
        <v>8.2885291253009197E-2</v>
      </c>
      <c r="M806" s="42">
        <f t="shared" si="28"/>
        <v>0</v>
      </c>
    </row>
    <row r="807" spans="8:13" x14ac:dyDescent="0.2">
      <c r="H807" s="10">
        <v>1990</v>
      </c>
      <c r="I807" s="10">
        <v>2</v>
      </c>
      <c r="J807" s="10">
        <v>7</v>
      </c>
      <c r="K807" s="42">
        <v>8.375</v>
      </c>
      <c r="L807" s="44">
        <f t="shared" si="27"/>
        <v>8.2885291253009197E-2</v>
      </c>
      <c r="M807" s="42">
        <f t="shared" si="28"/>
        <v>0</v>
      </c>
    </row>
    <row r="808" spans="8:13" x14ac:dyDescent="0.2">
      <c r="H808" s="10">
        <v>1990</v>
      </c>
      <c r="I808" s="10">
        <v>2</v>
      </c>
      <c r="J808" s="10">
        <v>8</v>
      </c>
      <c r="K808" s="42">
        <v>8.375</v>
      </c>
      <c r="L808" s="44">
        <f t="shared" si="27"/>
        <v>8.2885291253009197E-2</v>
      </c>
      <c r="M808" s="42">
        <f t="shared" si="28"/>
        <v>0</v>
      </c>
    </row>
    <row r="809" spans="8:13" x14ac:dyDescent="0.2">
      <c r="H809" s="10">
        <v>1990</v>
      </c>
      <c r="I809" s="10">
        <v>2</v>
      </c>
      <c r="J809" s="10">
        <v>9</v>
      </c>
      <c r="K809" s="42">
        <v>8.375</v>
      </c>
      <c r="L809" s="44">
        <f t="shared" si="27"/>
        <v>8.2885291253009197E-2</v>
      </c>
      <c r="M809" s="42">
        <f t="shared" si="28"/>
        <v>0</v>
      </c>
    </row>
    <row r="810" spans="8:13" x14ac:dyDescent="0.2">
      <c r="H810" s="10">
        <v>1990</v>
      </c>
      <c r="I810" s="10">
        <v>2</v>
      </c>
      <c r="J810" s="10">
        <v>12</v>
      </c>
      <c r="K810" s="42">
        <v>8.3125</v>
      </c>
      <c r="L810" s="44">
        <f t="shared" si="27"/>
        <v>8.2273061971948377E-2</v>
      </c>
      <c r="M810" s="42">
        <f t="shared" si="28"/>
        <v>-6.1222928106081931E-4</v>
      </c>
    </row>
    <row r="811" spans="8:13" x14ac:dyDescent="0.2">
      <c r="H811" s="10">
        <v>1990</v>
      </c>
      <c r="I811" s="10">
        <v>2</v>
      </c>
      <c r="J811" s="10">
        <v>13</v>
      </c>
      <c r="K811" s="42">
        <v>8.375</v>
      </c>
      <c r="L811" s="44">
        <f t="shared" si="27"/>
        <v>8.2885291253009197E-2</v>
      </c>
      <c r="M811" s="42">
        <f t="shared" si="28"/>
        <v>6.1222928106081931E-4</v>
      </c>
    </row>
    <row r="812" spans="8:13" x14ac:dyDescent="0.2">
      <c r="H812" s="10">
        <v>1990</v>
      </c>
      <c r="I812" s="10">
        <v>2</v>
      </c>
      <c r="J812" s="10">
        <v>14</v>
      </c>
      <c r="K812" s="42">
        <v>8.3125</v>
      </c>
      <c r="L812" s="44">
        <f t="shared" si="27"/>
        <v>8.2273061971948377E-2</v>
      </c>
      <c r="M812" s="42">
        <f t="shared" si="28"/>
        <v>-6.1222928106081931E-4</v>
      </c>
    </row>
    <row r="813" spans="8:13" x14ac:dyDescent="0.2">
      <c r="H813" s="10">
        <v>1990</v>
      </c>
      <c r="I813" s="10">
        <v>2</v>
      </c>
      <c r="J813" s="10">
        <v>15</v>
      </c>
      <c r="K813" s="42">
        <v>8.3125</v>
      </c>
      <c r="L813" s="44">
        <f t="shared" si="27"/>
        <v>8.2273061971948377E-2</v>
      </c>
      <c r="M813" s="42">
        <f t="shared" si="28"/>
        <v>0</v>
      </c>
    </row>
    <row r="814" spans="8:13" x14ac:dyDescent="0.2">
      <c r="H814" s="10">
        <v>1990</v>
      </c>
      <c r="I814" s="10">
        <v>2</v>
      </c>
      <c r="J814" s="10">
        <v>16</v>
      </c>
      <c r="K814" s="42">
        <v>8.375</v>
      </c>
      <c r="L814" s="44">
        <f t="shared" si="27"/>
        <v>8.2885291253009197E-2</v>
      </c>
      <c r="M814" s="42">
        <f t="shared" si="28"/>
        <v>6.1222928106081931E-4</v>
      </c>
    </row>
    <row r="815" spans="8:13" x14ac:dyDescent="0.2">
      <c r="H815" s="10">
        <v>1990</v>
      </c>
      <c r="I815" s="10">
        <v>2</v>
      </c>
      <c r="J815" s="10">
        <v>19</v>
      </c>
      <c r="K815" s="42">
        <v>8.375</v>
      </c>
      <c r="L815" s="44">
        <f t="shared" si="27"/>
        <v>8.2885291253009197E-2</v>
      </c>
      <c r="M815" s="42">
        <f t="shared" si="28"/>
        <v>0</v>
      </c>
    </row>
    <row r="816" spans="8:13" x14ac:dyDescent="0.2">
      <c r="H816" s="10">
        <v>1990</v>
      </c>
      <c r="I816" s="10">
        <v>2</v>
      </c>
      <c r="J816" s="10">
        <v>20</v>
      </c>
      <c r="K816" s="42">
        <v>8.375</v>
      </c>
      <c r="L816" s="44">
        <f t="shared" si="27"/>
        <v>8.2885291253009197E-2</v>
      </c>
      <c r="M816" s="42">
        <f t="shared" si="28"/>
        <v>0</v>
      </c>
    </row>
    <row r="817" spans="8:13" x14ac:dyDescent="0.2">
      <c r="H817" s="10">
        <v>1990</v>
      </c>
      <c r="I817" s="10">
        <v>2</v>
      </c>
      <c r="J817" s="10">
        <v>21</v>
      </c>
      <c r="K817" s="42">
        <v>8.375</v>
      </c>
      <c r="L817" s="44">
        <f t="shared" si="27"/>
        <v>8.2885291253009197E-2</v>
      </c>
      <c r="M817" s="42">
        <f t="shared" si="28"/>
        <v>0</v>
      </c>
    </row>
    <row r="818" spans="8:13" x14ac:dyDescent="0.2">
      <c r="H818" s="10">
        <v>1990</v>
      </c>
      <c r="I818" s="10">
        <v>2</v>
      </c>
      <c r="J818" s="10">
        <v>22</v>
      </c>
      <c r="K818" s="42">
        <v>8.375</v>
      </c>
      <c r="L818" s="44">
        <f t="shared" si="27"/>
        <v>8.2885291253009197E-2</v>
      </c>
      <c r="M818" s="42">
        <f t="shared" si="28"/>
        <v>0</v>
      </c>
    </row>
    <row r="819" spans="8:13" x14ac:dyDescent="0.2">
      <c r="H819" s="10">
        <v>1990</v>
      </c>
      <c r="I819" s="10">
        <v>2</v>
      </c>
      <c r="J819" s="10">
        <v>23</v>
      </c>
      <c r="K819" s="42">
        <v>8.375</v>
      </c>
      <c r="L819" s="44">
        <f t="shared" si="27"/>
        <v>8.2885291253009197E-2</v>
      </c>
      <c r="M819" s="42">
        <f t="shared" si="28"/>
        <v>0</v>
      </c>
    </row>
    <row r="820" spans="8:13" x14ac:dyDescent="0.2">
      <c r="H820" s="10">
        <v>1990</v>
      </c>
      <c r="I820" s="10">
        <v>2</v>
      </c>
      <c r="J820" s="10">
        <v>26</v>
      </c>
      <c r="K820" s="42">
        <v>8.375</v>
      </c>
      <c r="L820" s="44">
        <f t="shared" si="27"/>
        <v>8.2885291253009197E-2</v>
      </c>
      <c r="M820" s="42">
        <f t="shared" si="28"/>
        <v>0</v>
      </c>
    </row>
    <row r="821" spans="8:13" x14ac:dyDescent="0.2">
      <c r="H821" s="10">
        <v>1990</v>
      </c>
      <c r="I821" s="10">
        <v>2</v>
      </c>
      <c r="J821" s="10">
        <v>27</v>
      </c>
      <c r="K821" s="42">
        <v>8.375</v>
      </c>
      <c r="L821" s="44">
        <f t="shared" si="27"/>
        <v>8.2885291253009197E-2</v>
      </c>
      <c r="M821" s="42">
        <f t="shared" si="28"/>
        <v>0</v>
      </c>
    </row>
    <row r="822" spans="8:13" x14ac:dyDescent="0.2">
      <c r="H822" s="10">
        <v>1990</v>
      </c>
      <c r="I822" s="10">
        <v>2</v>
      </c>
      <c r="J822" s="10">
        <v>28</v>
      </c>
      <c r="K822" s="42">
        <v>8.375</v>
      </c>
      <c r="L822" s="44">
        <f t="shared" si="27"/>
        <v>8.2885291253009197E-2</v>
      </c>
      <c r="M822" s="42">
        <f t="shared" si="28"/>
        <v>0</v>
      </c>
    </row>
    <row r="823" spans="8:13" x14ac:dyDescent="0.2">
      <c r="H823" s="10">
        <v>1990</v>
      </c>
      <c r="I823" s="10">
        <v>3</v>
      </c>
      <c r="J823" s="10">
        <v>1</v>
      </c>
      <c r="K823" s="42">
        <v>8.375</v>
      </c>
      <c r="L823" s="44">
        <f t="shared" si="27"/>
        <v>8.2885291253009197E-2</v>
      </c>
      <c r="M823" s="42">
        <f t="shared" si="28"/>
        <v>0</v>
      </c>
    </row>
    <row r="824" spans="8:13" x14ac:dyDescent="0.2">
      <c r="H824" s="10">
        <v>1990</v>
      </c>
      <c r="I824" s="10">
        <v>3</v>
      </c>
      <c r="J824" s="10">
        <v>2</v>
      </c>
      <c r="K824" s="42">
        <v>8.4375</v>
      </c>
      <c r="L824" s="44">
        <f t="shared" si="27"/>
        <v>8.3497426842236044E-2</v>
      </c>
      <c r="M824" s="42">
        <f t="shared" si="28"/>
        <v>6.1213558922684763E-4</v>
      </c>
    </row>
    <row r="825" spans="8:13" x14ac:dyDescent="0.2">
      <c r="H825" s="10">
        <v>1990</v>
      </c>
      <c r="I825" s="10">
        <v>3</v>
      </c>
      <c r="J825" s="10">
        <v>5</v>
      </c>
      <c r="K825" s="42">
        <v>8.4375</v>
      </c>
      <c r="L825" s="44">
        <f t="shared" si="27"/>
        <v>8.3497426842236044E-2</v>
      </c>
      <c r="M825" s="42">
        <f t="shared" si="28"/>
        <v>0</v>
      </c>
    </row>
    <row r="826" spans="8:13" x14ac:dyDescent="0.2">
      <c r="H826" s="10">
        <v>1990</v>
      </c>
      <c r="I826" s="10">
        <v>3</v>
      </c>
      <c r="J826" s="10">
        <v>6</v>
      </c>
      <c r="K826" s="42">
        <v>8.4375</v>
      </c>
      <c r="L826" s="44">
        <f t="shared" si="27"/>
        <v>8.3497426842236044E-2</v>
      </c>
      <c r="M826" s="42">
        <f t="shared" si="28"/>
        <v>0</v>
      </c>
    </row>
    <row r="827" spans="8:13" x14ac:dyDescent="0.2">
      <c r="H827" s="10">
        <v>1990</v>
      </c>
      <c r="I827" s="10">
        <v>3</v>
      </c>
      <c r="J827" s="10">
        <v>7</v>
      </c>
      <c r="K827" s="42">
        <v>8.4375</v>
      </c>
      <c r="L827" s="44">
        <f t="shared" si="27"/>
        <v>8.3497426842236044E-2</v>
      </c>
      <c r="M827" s="42">
        <f t="shared" si="28"/>
        <v>0</v>
      </c>
    </row>
    <row r="828" spans="8:13" x14ac:dyDescent="0.2">
      <c r="H828" s="10">
        <v>1990</v>
      </c>
      <c r="I828" s="10">
        <v>3</v>
      </c>
      <c r="J828" s="10">
        <v>8</v>
      </c>
      <c r="K828" s="42">
        <v>8.4375</v>
      </c>
      <c r="L828" s="44">
        <f t="shared" si="27"/>
        <v>8.3497426842236044E-2</v>
      </c>
      <c r="M828" s="42">
        <f t="shared" si="28"/>
        <v>0</v>
      </c>
    </row>
    <row r="829" spans="8:13" x14ac:dyDescent="0.2">
      <c r="H829" s="10">
        <v>1990</v>
      </c>
      <c r="I829" s="10">
        <v>3</v>
      </c>
      <c r="J829" s="10">
        <v>9</v>
      </c>
      <c r="K829" s="42">
        <v>8.4375</v>
      </c>
      <c r="L829" s="44">
        <f t="shared" si="27"/>
        <v>8.3497426842236044E-2</v>
      </c>
      <c r="M829" s="42">
        <f t="shared" si="28"/>
        <v>0</v>
      </c>
    </row>
    <row r="830" spans="8:13" x14ac:dyDescent="0.2">
      <c r="H830" s="10">
        <v>1990</v>
      </c>
      <c r="I830" s="10">
        <v>3</v>
      </c>
      <c r="J830" s="10">
        <v>12</v>
      </c>
      <c r="K830" s="42">
        <v>8.5</v>
      </c>
      <c r="L830" s="44">
        <f t="shared" si="27"/>
        <v>8.4109468768302317E-2</v>
      </c>
      <c r="M830" s="42">
        <f t="shared" si="28"/>
        <v>6.1204192606627295E-4</v>
      </c>
    </row>
    <row r="831" spans="8:13" x14ac:dyDescent="0.2">
      <c r="H831" s="10">
        <v>1990</v>
      </c>
      <c r="I831" s="10">
        <v>3</v>
      </c>
      <c r="J831" s="10">
        <v>13</v>
      </c>
      <c r="K831" s="42">
        <v>8.5625</v>
      </c>
      <c r="L831" s="44">
        <f t="shared" si="27"/>
        <v>8.4721417059865647E-2</v>
      </c>
      <c r="M831" s="42">
        <f t="shared" si="28"/>
        <v>6.1194829156333008E-4</v>
      </c>
    </row>
    <row r="832" spans="8:13" x14ac:dyDescent="0.2">
      <c r="H832" s="10">
        <v>1990</v>
      </c>
      <c r="I832" s="10">
        <v>3</v>
      </c>
      <c r="J832" s="10">
        <v>14</v>
      </c>
      <c r="K832" s="42">
        <v>8.625</v>
      </c>
      <c r="L832" s="44">
        <f t="shared" si="27"/>
        <v>8.5333271745570524E-2</v>
      </c>
      <c r="M832" s="42">
        <f t="shared" si="28"/>
        <v>6.1185468570487678E-4</v>
      </c>
    </row>
    <row r="833" spans="8:13" x14ac:dyDescent="0.2">
      <c r="H833" s="10">
        <v>1990</v>
      </c>
      <c r="I833" s="10">
        <v>3</v>
      </c>
      <c r="J833" s="10">
        <v>15</v>
      </c>
      <c r="K833" s="42">
        <v>8.5625</v>
      </c>
      <c r="L833" s="44">
        <f t="shared" si="27"/>
        <v>8.4721417059865647E-2</v>
      </c>
      <c r="M833" s="42">
        <f t="shared" si="28"/>
        <v>-6.1185468570487678E-4</v>
      </c>
    </row>
    <row r="834" spans="8:13" x14ac:dyDescent="0.2">
      <c r="H834" s="10">
        <v>1990</v>
      </c>
      <c r="I834" s="10">
        <v>3</v>
      </c>
      <c r="J834" s="10">
        <v>16</v>
      </c>
      <c r="K834" s="42">
        <v>8.5625</v>
      </c>
      <c r="L834" s="44">
        <f t="shared" si="27"/>
        <v>8.4721417059865647E-2</v>
      </c>
      <c r="M834" s="42">
        <f t="shared" si="28"/>
        <v>0</v>
      </c>
    </row>
    <row r="835" spans="8:13" x14ac:dyDescent="0.2">
      <c r="H835" s="10">
        <v>1990</v>
      </c>
      <c r="I835" s="10">
        <v>3</v>
      </c>
      <c r="J835" s="10">
        <v>19</v>
      </c>
      <c r="K835" s="42">
        <v>8.5</v>
      </c>
      <c r="L835" s="44">
        <f t="shared" si="27"/>
        <v>8.4109468768302317E-2</v>
      </c>
      <c r="M835" s="42">
        <f t="shared" si="28"/>
        <v>-6.1194829156333008E-4</v>
      </c>
    </row>
    <row r="836" spans="8:13" x14ac:dyDescent="0.2">
      <c r="H836" s="10">
        <v>1990</v>
      </c>
      <c r="I836" s="10">
        <v>3</v>
      </c>
      <c r="J836" s="10">
        <v>20</v>
      </c>
      <c r="K836" s="42">
        <v>8.5</v>
      </c>
      <c r="L836" s="44">
        <f t="shared" si="27"/>
        <v>8.4109468768302317E-2</v>
      </c>
      <c r="M836" s="42">
        <f t="shared" si="28"/>
        <v>0</v>
      </c>
    </row>
    <row r="837" spans="8:13" x14ac:dyDescent="0.2">
      <c r="H837" s="10">
        <v>1990</v>
      </c>
      <c r="I837" s="10">
        <v>3</v>
      </c>
      <c r="J837" s="10">
        <v>21</v>
      </c>
      <c r="K837" s="42">
        <v>8.5</v>
      </c>
      <c r="L837" s="44">
        <f t="shared" si="27"/>
        <v>8.4109468768302317E-2</v>
      </c>
      <c r="M837" s="42">
        <f t="shared" si="28"/>
        <v>0</v>
      </c>
    </row>
    <row r="838" spans="8:13" x14ac:dyDescent="0.2">
      <c r="H838" s="10">
        <v>1990</v>
      </c>
      <c r="I838" s="10">
        <v>3</v>
      </c>
      <c r="J838" s="10">
        <v>22</v>
      </c>
      <c r="K838" s="42">
        <v>8.5</v>
      </c>
      <c r="L838" s="44">
        <f t="shared" si="27"/>
        <v>8.4109468768302317E-2</v>
      </c>
      <c r="M838" s="42">
        <f t="shared" si="28"/>
        <v>0</v>
      </c>
    </row>
    <row r="839" spans="8:13" x14ac:dyDescent="0.2">
      <c r="H839" s="10">
        <v>1990</v>
      </c>
      <c r="I839" s="10">
        <v>3</v>
      </c>
      <c r="J839" s="10">
        <v>23</v>
      </c>
      <c r="K839" s="42">
        <v>8.5</v>
      </c>
      <c r="L839" s="44">
        <f t="shared" si="27"/>
        <v>8.4109468768302317E-2</v>
      </c>
      <c r="M839" s="42">
        <f t="shared" si="28"/>
        <v>0</v>
      </c>
    </row>
    <row r="840" spans="8:13" x14ac:dyDescent="0.2">
      <c r="H840" s="10">
        <v>1990</v>
      </c>
      <c r="I840" s="10">
        <v>3</v>
      </c>
      <c r="J840" s="10">
        <v>26</v>
      </c>
      <c r="K840" s="42">
        <v>8.5</v>
      </c>
      <c r="L840" s="44">
        <f t="shared" si="27"/>
        <v>8.4109468768302317E-2</v>
      </c>
      <c r="M840" s="42">
        <f t="shared" si="28"/>
        <v>0</v>
      </c>
    </row>
    <row r="841" spans="8:13" x14ac:dyDescent="0.2">
      <c r="H841" s="10">
        <v>1990</v>
      </c>
      <c r="I841" s="10">
        <v>3</v>
      </c>
      <c r="J841" s="10">
        <v>27</v>
      </c>
      <c r="K841" s="42">
        <v>8.5</v>
      </c>
      <c r="L841" s="44">
        <f t="shared" si="27"/>
        <v>8.4109468768302317E-2</v>
      </c>
      <c r="M841" s="42">
        <f t="shared" si="28"/>
        <v>0</v>
      </c>
    </row>
    <row r="842" spans="8:13" x14ac:dyDescent="0.2">
      <c r="H842" s="10">
        <v>1990</v>
      </c>
      <c r="I842" s="10">
        <v>3</v>
      </c>
      <c r="J842" s="10">
        <v>28</v>
      </c>
      <c r="K842" s="42">
        <v>8.5</v>
      </c>
      <c r="L842" s="44">
        <f t="shared" si="27"/>
        <v>8.4109468768302317E-2</v>
      </c>
      <c r="M842" s="42">
        <f t="shared" si="28"/>
        <v>0</v>
      </c>
    </row>
    <row r="843" spans="8:13" x14ac:dyDescent="0.2">
      <c r="H843" s="10">
        <v>1990</v>
      </c>
      <c r="I843" s="10">
        <v>3</v>
      </c>
      <c r="J843" s="10">
        <v>29</v>
      </c>
      <c r="K843" s="42">
        <v>8.5</v>
      </c>
      <c r="L843" s="44">
        <f t="shared" si="27"/>
        <v>8.4109468768302317E-2</v>
      </c>
      <c r="M843" s="42">
        <f t="shared" si="28"/>
        <v>0</v>
      </c>
    </row>
    <row r="844" spans="8:13" x14ac:dyDescent="0.2">
      <c r="H844" s="10">
        <v>1990</v>
      </c>
      <c r="I844" s="10">
        <v>3</v>
      </c>
      <c r="J844" s="10">
        <v>30</v>
      </c>
      <c r="K844" s="42">
        <v>8.5</v>
      </c>
      <c r="L844" s="44">
        <f t="shared" si="27"/>
        <v>8.4109468768302317E-2</v>
      </c>
      <c r="M844" s="42">
        <f t="shared" si="28"/>
        <v>0</v>
      </c>
    </row>
    <row r="845" spans="8:13" x14ac:dyDescent="0.2">
      <c r="H845" s="10">
        <v>1990</v>
      </c>
      <c r="I845" s="10">
        <v>4</v>
      </c>
      <c r="J845" s="10">
        <v>2</v>
      </c>
      <c r="K845" s="42">
        <v>8.5625</v>
      </c>
      <c r="L845" s="44">
        <f t="shared" si="27"/>
        <v>8.4721417059865647E-2</v>
      </c>
      <c r="M845" s="42">
        <f t="shared" si="28"/>
        <v>6.1194829156333008E-4</v>
      </c>
    </row>
    <row r="846" spans="8:13" x14ac:dyDescent="0.2">
      <c r="H846" s="10">
        <v>1990</v>
      </c>
      <c r="I846" s="10">
        <v>4</v>
      </c>
      <c r="J846" s="10">
        <v>3</v>
      </c>
      <c r="K846" s="42">
        <v>8.5625</v>
      </c>
      <c r="L846" s="44">
        <f t="shared" si="27"/>
        <v>8.4721417059865647E-2</v>
      </c>
      <c r="M846" s="42">
        <f t="shared" si="28"/>
        <v>0</v>
      </c>
    </row>
    <row r="847" spans="8:13" x14ac:dyDescent="0.2">
      <c r="H847" s="10">
        <v>1990</v>
      </c>
      <c r="I847" s="10">
        <v>4</v>
      </c>
      <c r="J847" s="10">
        <v>4</v>
      </c>
      <c r="K847" s="42">
        <v>8.5625</v>
      </c>
      <c r="L847" s="44">
        <f t="shared" si="27"/>
        <v>8.4721417059865647E-2</v>
      </c>
      <c r="M847" s="42">
        <f t="shared" si="28"/>
        <v>0</v>
      </c>
    </row>
    <row r="848" spans="8:13" x14ac:dyDescent="0.2">
      <c r="H848" s="10">
        <v>1990</v>
      </c>
      <c r="I848" s="10">
        <v>4</v>
      </c>
      <c r="J848" s="10">
        <v>5</v>
      </c>
      <c r="K848" s="42">
        <v>8.5</v>
      </c>
      <c r="L848" s="44">
        <f t="shared" si="27"/>
        <v>8.4109468768302317E-2</v>
      </c>
      <c r="M848" s="42">
        <f t="shared" si="28"/>
        <v>-6.1194829156333008E-4</v>
      </c>
    </row>
    <row r="849" spans="8:13" x14ac:dyDescent="0.2">
      <c r="H849" s="10">
        <v>1990</v>
      </c>
      <c r="I849" s="10">
        <v>4</v>
      </c>
      <c r="J849" s="10">
        <v>6</v>
      </c>
      <c r="K849" s="42">
        <v>8.5</v>
      </c>
      <c r="L849" s="44">
        <f t="shared" si="27"/>
        <v>8.4109468768302317E-2</v>
      </c>
      <c r="M849" s="42">
        <f t="shared" si="28"/>
        <v>0</v>
      </c>
    </row>
    <row r="850" spans="8:13" x14ac:dyDescent="0.2">
      <c r="H850" s="10">
        <v>1990</v>
      </c>
      <c r="I850" s="10">
        <v>4</v>
      </c>
      <c r="J850" s="10">
        <v>9</v>
      </c>
      <c r="K850" s="42">
        <v>8.5</v>
      </c>
      <c r="L850" s="44">
        <f t="shared" si="27"/>
        <v>8.4109468768302317E-2</v>
      </c>
      <c r="M850" s="42">
        <f t="shared" si="28"/>
        <v>0</v>
      </c>
    </row>
    <row r="851" spans="8:13" x14ac:dyDescent="0.2">
      <c r="H851" s="10">
        <v>1990</v>
      </c>
      <c r="I851" s="10">
        <v>4</v>
      </c>
      <c r="J851" s="10">
        <v>10</v>
      </c>
      <c r="K851" s="42">
        <v>8.5</v>
      </c>
      <c r="L851" s="44">
        <f t="shared" si="27"/>
        <v>8.4109468768302317E-2</v>
      </c>
      <c r="M851" s="42">
        <f t="shared" si="28"/>
        <v>0</v>
      </c>
    </row>
    <row r="852" spans="8:13" x14ac:dyDescent="0.2">
      <c r="H852" s="10">
        <v>1990</v>
      </c>
      <c r="I852" s="10">
        <v>4</v>
      </c>
      <c r="J852" s="10">
        <v>11</v>
      </c>
      <c r="K852" s="42">
        <v>8.5</v>
      </c>
      <c r="L852" s="44">
        <f t="shared" si="27"/>
        <v>8.4109468768302317E-2</v>
      </c>
      <c r="M852" s="42">
        <f t="shared" si="28"/>
        <v>0</v>
      </c>
    </row>
    <row r="853" spans="8:13" x14ac:dyDescent="0.2">
      <c r="H853" s="10">
        <v>1990</v>
      </c>
      <c r="I853" s="10">
        <v>4</v>
      </c>
      <c r="J853" s="10">
        <v>12</v>
      </c>
      <c r="K853" s="42">
        <v>8.46875</v>
      </c>
      <c r="L853" s="44">
        <f t="shared" ref="L853:L916" si="29">LN(1+K853/100/4)*4</f>
        <v>8.3803459511373329E-2</v>
      </c>
      <c r="M853" s="42">
        <f t="shared" ref="M853:M916" si="30">L853-L852</f>
        <v>-3.0600925692898795E-4</v>
      </c>
    </row>
    <row r="854" spans="8:13" x14ac:dyDescent="0.2">
      <c r="H854" s="10">
        <v>1990</v>
      </c>
      <c r="I854" s="10">
        <v>4</v>
      </c>
      <c r="J854" s="10">
        <v>17</v>
      </c>
      <c r="K854" s="42">
        <v>8.4843799999999998</v>
      </c>
      <c r="L854" s="44">
        <f t="shared" si="29"/>
        <v>8.3956516027620345E-2</v>
      </c>
      <c r="M854" s="42">
        <f t="shared" si="30"/>
        <v>1.5305651624701599E-4</v>
      </c>
    </row>
    <row r="855" spans="8:13" x14ac:dyDescent="0.2">
      <c r="H855" s="10">
        <v>1990</v>
      </c>
      <c r="I855" s="10">
        <v>4</v>
      </c>
      <c r="J855" s="10">
        <v>18</v>
      </c>
      <c r="K855" s="42">
        <v>8.5</v>
      </c>
      <c r="L855" s="44">
        <f t="shared" si="29"/>
        <v>8.4109468768302317E-2</v>
      </c>
      <c r="M855" s="42">
        <f t="shared" si="30"/>
        <v>1.5295274068197195E-4</v>
      </c>
    </row>
    <row r="856" spans="8:13" x14ac:dyDescent="0.2">
      <c r="H856" s="10">
        <v>1990</v>
      </c>
      <c r="I856" s="10">
        <v>4</v>
      </c>
      <c r="J856" s="10">
        <v>19</v>
      </c>
      <c r="K856" s="42">
        <v>8.5625</v>
      </c>
      <c r="L856" s="44">
        <f t="shared" si="29"/>
        <v>8.4721417059865647E-2</v>
      </c>
      <c r="M856" s="42">
        <f t="shared" si="30"/>
        <v>6.1194829156333008E-4</v>
      </c>
    </row>
    <row r="857" spans="8:13" x14ac:dyDescent="0.2">
      <c r="H857" s="10">
        <v>1990</v>
      </c>
      <c r="I857" s="10">
        <v>4</v>
      </c>
      <c r="J857" s="10">
        <v>20</v>
      </c>
      <c r="K857" s="42">
        <v>8.5625</v>
      </c>
      <c r="L857" s="44">
        <f t="shared" si="29"/>
        <v>8.4721417059865647E-2</v>
      </c>
      <c r="M857" s="42">
        <f t="shared" si="30"/>
        <v>0</v>
      </c>
    </row>
    <row r="858" spans="8:13" x14ac:dyDescent="0.2">
      <c r="H858" s="10">
        <v>1990</v>
      </c>
      <c r="I858" s="10">
        <v>4</v>
      </c>
      <c r="J858" s="10">
        <v>23</v>
      </c>
      <c r="K858" s="42">
        <v>8.625</v>
      </c>
      <c r="L858" s="44">
        <f t="shared" si="29"/>
        <v>8.5333271745570524E-2</v>
      </c>
      <c r="M858" s="42">
        <f t="shared" si="30"/>
        <v>6.1185468570487678E-4</v>
      </c>
    </row>
    <row r="859" spans="8:13" x14ac:dyDescent="0.2">
      <c r="H859" s="10">
        <v>1990</v>
      </c>
      <c r="I859" s="10">
        <v>4</v>
      </c>
      <c r="J859" s="10">
        <v>24</v>
      </c>
      <c r="K859" s="42">
        <v>8.625</v>
      </c>
      <c r="L859" s="44">
        <f t="shared" si="29"/>
        <v>8.5333271745570524E-2</v>
      </c>
      <c r="M859" s="42">
        <f t="shared" si="30"/>
        <v>0</v>
      </c>
    </row>
    <row r="860" spans="8:13" x14ac:dyDescent="0.2">
      <c r="H860" s="10">
        <v>1990</v>
      </c>
      <c r="I860" s="10">
        <v>4</v>
      </c>
      <c r="J860" s="10">
        <v>25</v>
      </c>
      <c r="K860" s="42">
        <v>8.6875</v>
      </c>
      <c r="L860" s="44">
        <f t="shared" si="29"/>
        <v>8.5945032854050904E-2</v>
      </c>
      <c r="M860" s="42">
        <f t="shared" si="30"/>
        <v>6.1176110848037979E-4</v>
      </c>
    </row>
    <row r="861" spans="8:13" x14ac:dyDescent="0.2">
      <c r="H861" s="10">
        <v>1990</v>
      </c>
      <c r="I861" s="10">
        <v>4</v>
      </c>
      <c r="J861" s="10">
        <v>26</v>
      </c>
      <c r="K861" s="42">
        <v>8.6875</v>
      </c>
      <c r="L861" s="44">
        <f t="shared" si="29"/>
        <v>8.5945032854050904E-2</v>
      </c>
      <c r="M861" s="42">
        <f t="shared" si="30"/>
        <v>0</v>
      </c>
    </row>
    <row r="862" spans="8:13" x14ac:dyDescent="0.2">
      <c r="H862" s="10">
        <v>1990</v>
      </c>
      <c r="I862" s="10">
        <v>4</v>
      </c>
      <c r="J862" s="10">
        <v>27</v>
      </c>
      <c r="K862" s="42">
        <v>8.75</v>
      </c>
      <c r="L862" s="44">
        <f t="shared" si="29"/>
        <v>8.6556700413924992E-2</v>
      </c>
      <c r="M862" s="42">
        <f t="shared" si="30"/>
        <v>6.1166755987408783E-4</v>
      </c>
    </row>
    <row r="863" spans="8:13" x14ac:dyDescent="0.2">
      <c r="H863" s="10">
        <v>1990</v>
      </c>
      <c r="I863" s="10">
        <v>4</v>
      </c>
      <c r="J863" s="10">
        <v>30</v>
      </c>
      <c r="K863" s="42">
        <v>8.6875</v>
      </c>
      <c r="L863" s="44">
        <f t="shared" si="29"/>
        <v>8.5945032854050904E-2</v>
      </c>
      <c r="M863" s="42">
        <f t="shared" si="30"/>
        <v>-6.1166755987408783E-4</v>
      </c>
    </row>
    <row r="864" spans="8:13" x14ac:dyDescent="0.2">
      <c r="H864" s="10">
        <v>1990</v>
      </c>
      <c r="I864" s="10">
        <v>5</v>
      </c>
      <c r="J864" s="10">
        <v>1</v>
      </c>
      <c r="K864" s="42">
        <v>8.6875</v>
      </c>
      <c r="L864" s="44">
        <f t="shared" si="29"/>
        <v>8.5945032854050904E-2</v>
      </c>
      <c r="M864" s="42">
        <f t="shared" si="30"/>
        <v>0</v>
      </c>
    </row>
    <row r="865" spans="8:13" x14ac:dyDescent="0.2">
      <c r="H865" s="10">
        <v>1990</v>
      </c>
      <c r="I865" s="10">
        <v>5</v>
      </c>
      <c r="J865" s="10">
        <v>2</v>
      </c>
      <c r="K865" s="42">
        <v>8.75</v>
      </c>
      <c r="L865" s="44">
        <f t="shared" si="29"/>
        <v>8.6556700413924992E-2</v>
      </c>
      <c r="M865" s="42">
        <f t="shared" si="30"/>
        <v>6.1166755987408783E-4</v>
      </c>
    </row>
    <row r="866" spans="8:13" x14ac:dyDescent="0.2">
      <c r="H866" s="10">
        <v>1990</v>
      </c>
      <c r="I866" s="10">
        <v>5</v>
      </c>
      <c r="J866" s="10">
        <v>3</v>
      </c>
      <c r="K866" s="42">
        <v>8.7343799999999998</v>
      </c>
      <c r="L866" s="44">
        <f t="shared" si="29"/>
        <v>8.6403841224107394E-2</v>
      </c>
      <c r="M866" s="42">
        <f t="shared" si="30"/>
        <v>-1.5285918981759739E-4</v>
      </c>
    </row>
    <row r="867" spans="8:13" x14ac:dyDescent="0.2">
      <c r="H867" s="10">
        <v>1990</v>
      </c>
      <c r="I867" s="10">
        <v>5</v>
      </c>
      <c r="J867" s="10">
        <v>4</v>
      </c>
      <c r="K867" s="42">
        <v>8.625</v>
      </c>
      <c r="L867" s="44">
        <f t="shared" si="29"/>
        <v>8.5333271745570524E-2</v>
      </c>
      <c r="M867" s="42">
        <f t="shared" si="30"/>
        <v>-1.0705694785368702E-3</v>
      </c>
    </row>
    <row r="868" spans="8:13" x14ac:dyDescent="0.2">
      <c r="H868" s="10">
        <v>1990</v>
      </c>
      <c r="I868" s="10">
        <v>5</v>
      </c>
      <c r="J868" s="10">
        <v>8</v>
      </c>
      <c r="K868" s="42">
        <v>8.5625</v>
      </c>
      <c r="L868" s="44">
        <f t="shared" si="29"/>
        <v>8.4721417059865647E-2</v>
      </c>
      <c r="M868" s="42">
        <f t="shared" si="30"/>
        <v>-6.1185468570487678E-4</v>
      </c>
    </row>
    <row r="869" spans="8:13" x14ac:dyDescent="0.2">
      <c r="H869" s="10">
        <v>1990</v>
      </c>
      <c r="I869" s="10">
        <v>5</v>
      </c>
      <c r="J869" s="10">
        <v>9</v>
      </c>
      <c r="K869" s="42">
        <v>8.5</v>
      </c>
      <c r="L869" s="44">
        <f t="shared" si="29"/>
        <v>8.4109468768302317E-2</v>
      </c>
      <c r="M869" s="42">
        <f t="shared" si="30"/>
        <v>-6.1194829156333008E-4</v>
      </c>
    </row>
    <row r="870" spans="8:13" x14ac:dyDescent="0.2">
      <c r="H870" s="10">
        <v>1990</v>
      </c>
      <c r="I870" s="10">
        <v>5</v>
      </c>
      <c r="J870" s="10">
        <v>10</v>
      </c>
      <c r="K870" s="42">
        <v>8.5</v>
      </c>
      <c r="L870" s="44">
        <f t="shared" si="29"/>
        <v>8.4109468768302317E-2</v>
      </c>
      <c r="M870" s="42">
        <f t="shared" si="30"/>
        <v>0</v>
      </c>
    </row>
    <row r="871" spans="8:13" x14ac:dyDescent="0.2">
      <c r="H871" s="10">
        <v>1990</v>
      </c>
      <c r="I871" s="10">
        <v>5</v>
      </c>
      <c r="J871" s="10">
        <v>11</v>
      </c>
      <c r="K871" s="42">
        <v>8.4375</v>
      </c>
      <c r="L871" s="44">
        <f t="shared" si="29"/>
        <v>8.3497426842236044E-2</v>
      </c>
      <c r="M871" s="42">
        <f t="shared" si="30"/>
        <v>-6.1204192606627295E-4</v>
      </c>
    </row>
    <row r="872" spans="8:13" x14ac:dyDescent="0.2">
      <c r="H872" s="10">
        <v>1990</v>
      </c>
      <c r="I872" s="10">
        <v>5</v>
      </c>
      <c r="J872" s="10">
        <v>14</v>
      </c>
      <c r="K872" s="42">
        <v>8.375</v>
      </c>
      <c r="L872" s="44">
        <f t="shared" si="29"/>
        <v>8.2885291253009197E-2</v>
      </c>
      <c r="M872" s="42">
        <f t="shared" si="30"/>
        <v>-6.1213558922684763E-4</v>
      </c>
    </row>
    <row r="873" spans="8:13" x14ac:dyDescent="0.2">
      <c r="H873" s="10">
        <v>1990</v>
      </c>
      <c r="I873" s="10">
        <v>5</v>
      </c>
      <c r="J873" s="10">
        <v>15</v>
      </c>
      <c r="K873" s="42">
        <v>8.375</v>
      </c>
      <c r="L873" s="44">
        <f t="shared" si="29"/>
        <v>8.2885291253009197E-2</v>
      </c>
      <c r="M873" s="42">
        <f t="shared" si="30"/>
        <v>0</v>
      </c>
    </row>
    <row r="874" spans="8:13" x14ac:dyDescent="0.2">
      <c r="H874" s="10">
        <v>1990</v>
      </c>
      <c r="I874" s="10">
        <v>5</v>
      </c>
      <c r="J874" s="10">
        <v>16</v>
      </c>
      <c r="K874" s="42">
        <v>8.4375</v>
      </c>
      <c r="L874" s="44">
        <f t="shared" si="29"/>
        <v>8.3497426842236044E-2</v>
      </c>
      <c r="M874" s="42">
        <f t="shared" si="30"/>
        <v>6.1213558922684763E-4</v>
      </c>
    </row>
    <row r="875" spans="8:13" x14ac:dyDescent="0.2">
      <c r="H875" s="10">
        <v>1990</v>
      </c>
      <c r="I875" s="10">
        <v>5</v>
      </c>
      <c r="J875" s="10">
        <v>17</v>
      </c>
      <c r="K875" s="42">
        <v>8.4375</v>
      </c>
      <c r="L875" s="44">
        <f t="shared" si="29"/>
        <v>8.3497426842236044E-2</v>
      </c>
      <c r="M875" s="42">
        <f t="shared" si="30"/>
        <v>0</v>
      </c>
    </row>
    <row r="876" spans="8:13" x14ac:dyDescent="0.2">
      <c r="H876" s="10">
        <v>1990</v>
      </c>
      <c r="I876" s="10">
        <v>5</v>
      </c>
      <c r="J876" s="10">
        <v>18</v>
      </c>
      <c r="K876" s="42">
        <v>8.4375</v>
      </c>
      <c r="L876" s="44">
        <f t="shared" si="29"/>
        <v>8.3497426842236044E-2</v>
      </c>
      <c r="M876" s="42">
        <f t="shared" si="30"/>
        <v>0</v>
      </c>
    </row>
    <row r="877" spans="8:13" x14ac:dyDescent="0.2">
      <c r="H877" s="10">
        <v>1990</v>
      </c>
      <c r="I877" s="10">
        <v>5</v>
      </c>
      <c r="J877" s="10">
        <v>21</v>
      </c>
      <c r="K877" s="42">
        <v>8.4375</v>
      </c>
      <c r="L877" s="44">
        <f t="shared" si="29"/>
        <v>8.3497426842236044E-2</v>
      </c>
      <c r="M877" s="42">
        <f t="shared" si="30"/>
        <v>0</v>
      </c>
    </row>
    <row r="878" spans="8:13" x14ac:dyDescent="0.2">
      <c r="H878" s="10">
        <v>1990</v>
      </c>
      <c r="I878" s="10">
        <v>5</v>
      </c>
      <c r="J878" s="10">
        <v>22</v>
      </c>
      <c r="K878" s="42">
        <v>8.4375</v>
      </c>
      <c r="L878" s="44">
        <f t="shared" si="29"/>
        <v>8.3497426842236044E-2</v>
      </c>
      <c r="M878" s="42">
        <f t="shared" si="30"/>
        <v>0</v>
      </c>
    </row>
    <row r="879" spans="8:13" x14ac:dyDescent="0.2">
      <c r="H879" s="10">
        <v>1990</v>
      </c>
      <c r="I879" s="10">
        <v>5</v>
      </c>
      <c r="J879" s="10">
        <v>23</v>
      </c>
      <c r="K879" s="42">
        <v>8.375</v>
      </c>
      <c r="L879" s="44">
        <f t="shared" si="29"/>
        <v>8.2885291253009197E-2</v>
      </c>
      <c r="M879" s="42">
        <f t="shared" si="30"/>
        <v>-6.1213558922684763E-4</v>
      </c>
    </row>
    <row r="880" spans="8:13" x14ac:dyDescent="0.2">
      <c r="H880" s="10">
        <v>1990</v>
      </c>
      <c r="I880" s="10">
        <v>5</v>
      </c>
      <c r="J880" s="10">
        <v>24</v>
      </c>
      <c r="K880" s="42">
        <v>8.375</v>
      </c>
      <c r="L880" s="44">
        <f t="shared" si="29"/>
        <v>8.2885291253009197E-2</v>
      </c>
      <c r="M880" s="42">
        <f t="shared" si="30"/>
        <v>0</v>
      </c>
    </row>
    <row r="881" spans="8:13" x14ac:dyDescent="0.2">
      <c r="H881" s="10">
        <v>1990</v>
      </c>
      <c r="I881" s="10">
        <v>5</v>
      </c>
      <c r="J881" s="10">
        <v>25</v>
      </c>
      <c r="K881" s="42">
        <v>8.375</v>
      </c>
      <c r="L881" s="44">
        <f t="shared" si="29"/>
        <v>8.2885291253009197E-2</v>
      </c>
      <c r="M881" s="42">
        <f t="shared" si="30"/>
        <v>0</v>
      </c>
    </row>
    <row r="882" spans="8:13" x14ac:dyDescent="0.2">
      <c r="H882" s="10">
        <v>1990</v>
      </c>
      <c r="I882" s="10">
        <v>5</v>
      </c>
      <c r="J882" s="10">
        <v>29</v>
      </c>
      <c r="K882" s="42">
        <v>8.375</v>
      </c>
      <c r="L882" s="44">
        <f t="shared" si="29"/>
        <v>8.2885291253009197E-2</v>
      </c>
      <c r="M882" s="42">
        <f t="shared" si="30"/>
        <v>0</v>
      </c>
    </row>
    <row r="883" spans="8:13" x14ac:dyDescent="0.2">
      <c r="H883" s="10">
        <v>1990</v>
      </c>
      <c r="I883" s="10">
        <v>5</v>
      </c>
      <c r="J883" s="10">
        <v>30</v>
      </c>
      <c r="K883" s="42">
        <v>8.375</v>
      </c>
      <c r="L883" s="44">
        <f t="shared" si="29"/>
        <v>8.2885291253009197E-2</v>
      </c>
      <c r="M883" s="42">
        <f t="shared" si="30"/>
        <v>0</v>
      </c>
    </row>
    <row r="884" spans="8:13" x14ac:dyDescent="0.2">
      <c r="H884" s="10">
        <v>1990</v>
      </c>
      <c r="I884" s="10">
        <v>5</v>
      </c>
      <c r="J884" s="10">
        <v>31</v>
      </c>
      <c r="K884" s="42">
        <v>8.375</v>
      </c>
      <c r="L884" s="44">
        <f t="shared" si="29"/>
        <v>8.2885291253009197E-2</v>
      </c>
      <c r="M884" s="42">
        <f t="shared" si="30"/>
        <v>0</v>
      </c>
    </row>
    <row r="885" spans="8:13" x14ac:dyDescent="0.2">
      <c r="H885" s="10">
        <v>1990</v>
      </c>
      <c r="I885" s="10">
        <v>6</v>
      </c>
      <c r="J885" s="10">
        <v>1</v>
      </c>
      <c r="K885" s="42">
        <v>8.375</v>
      </c>
      <c r="L885" s="44">
        <f t="shared" si="29"/>
        <v>8.2885291253009197E-2</v>
      </c>
      <c r="M885" s="42">
        <f t="shared" si="30"/>
        <v>0</v>
      </c>
    </row>
    <row r="886" spans="8:13" x14ac:dyDescent="0.2">
      <c r="H886" s="10">
        <v>1990</v>
      </c>
      <c r="I886" s="10">
        <v>6</v>
      </c>
      <c r="J886" s="10">
        <v>4</v>
      </c>
      <c r="K886" s="42">
        <v>8.3125</v>
      </c>
      <c r="L886" s="44">
        <f t="shared" si="29"/>
        <v>8.2273061971948377E-2</v>
      </c>
      <c r="M886" s="42">
        <f t="shared" si="30"/>
        <v>-6.1222928106081931E-4</v>
      </c>
    </row>
    <row r="887" spans="8:13" x14ac:dyDescent="0.2">
      <c r="H887" s="10">
        <v>1990</v>
      </c>
      <c r="I887" s="10">
        <v>6</v>
      </c>
      <c r="J887" s="10">
        <v>5</v>
      </c>
      <c r="K887" s="42">
        <v>8.3125</v>
      </c>
      <c r="L887" s="44">
        <f t="shared" si="29"/>
        <v>8.2273061971948377E-2</v>
      </c>
      <c r="M887" s="42">
        <f t="shared" si="30"/>
        <v>0</v>
      </c>
    </row>
    <row r="888" spans="8:13" x14ac:dyDescent="0.2">
      <c r="H888" s="10">
        <v>1990</v>
      </c>
      <c r="I888" s="10">
        <v>6</v>
      </c>
      <c r="J888" s="10">
        <v>6</v>
      </c>
      <c r="K888" s="42">
        <v>8.375</v>
      </c>
      <c r="L888" s="44">
        <f t="shared" si="29"/>
        <v>8.2885291253009197E-2</v>
      </c>
      <c r="M888" s="42">
        <f t="shared" si="30"/>
        <v>6.1222928106081931E-4</v>
      </c>
    </row>
    <row r="889" spans="8:13" x14ac:dyDescent="0.2">
      <c r="H889" s="10">
        <v>1990</v>
      </c>
      <c r="I889" s="10">
        <v>6</v>
      </c>
      <c r="J889" s="10">
        <v>7</v>
      </c>
      <c r="K889" s="42">
        <v>8.375</v>
      </c>
      <c r="L889" s="44">
        <f t="shared" si="29"/>
        <v>8.2885291253009197E-2</v>
      </c>
      <c r="M889" s="42">
        <f t="shared" si="30"/>
        <v>0</v>
      </c>
    </row>
    <row r="890" spans="8:13" x14ac:dyDescent="0.2">
      <c r="H890" s="10">
        <v>1990</v>
      </c>
      <c r="I890" s="10">
        <v>6</v>
      </c>
      <c r="J890" s="10">
        <v>8</v>
      </c>
      <c r="K890" s="42">
        <v>8.3281299999999998</v>
      </c>
      <c r="L890" s="44">
        <f t="shared" si="29"/>
        <v>8.2426177057608047E-2</v>
      </c>
      <c r="M890" s="42">
        <f t="shared" si="30"/>
        <v>-4.5911419540115017E-4</v>
      </c>
    </row>
    <row r="891" spans="8:13" x14ac:dyDescent="0.2">
      <c r="H891" s="10">
        <v>1990</v>
      </c>
      <c r="I891" s="10">
        <v>6</v>
      </c>
      <c r="J891" s="10">
        <v>11</v>
      </c>
      <c r="K891" s="42">
        <v>8.3125</v>
      </c>
      <c r="L891" s="44">
        <f t="shared" si="29"/>
        <v>8.2273061971948377E-2</v>
      </c>
      <c r="M891" s="42">
        <f t="shared" si="30"/>
        <v>-1.5311508565966914E-4</v>
      </c>
    </row>
    <row r="892" spans="8:13" x14ac:dyDescent="0.2">
      <c r="H892" s="10">
        <v>1990</v>
      </c>
      <c r="I892" s="10">
        <v>6</v>
      </c>
      <c r="J892" s="10">
        <v>12</v>
      </c>
      <c r="K892" s="42">
        <v>8.375</v>
      </c>
      <c r="L892" s="44">
        <f t="shared" si="29"/>
        <v>8.2885291253009197E-2</v>
      </c>
      <c r="M892" s="42">
        <f t="shared" si="30"/>
        <v>6.1222928106081931E-4</v>
      </c>
    </row>
    <row r="893" spans="8:13" x14ac:dyDescent="0.2">
      <c r="H893" s="10">
        <v>1990</v>
      </c>
      <c r="I893" s="10">
        <v>6</v>
      </c>
      <c r="J893" s="10">
        <v>13</v>
      </c>
      <c r="K893" s="42">
        <v>8.375</v>
      </c>
      <c r="L893" s="44">
        <f t="shared" si="29"/>
        <v>8.2885291253009197E-2</v>
      </c>
      <c r="M893" s="42">
        <f t="shared" si="30"/>
        <v>0</v>
      </c>
    </row>
    <row r="894" spans="8:13" x14ac:dyDescent="0.2">
      <c r="H894" s="10">
        <v>1990</v>
      </c>
      <c r="I894" s="10">
        <v>6</v>
      </c>
      <c r="J894" s="10">
        <v>14</v>
      </c>
      <c r="K894" s="42">
        <v>8.3125</v>
      </c>
      <c r="L894" s="44">
        <f t="shared" si="29"/>
        <v>8.2273061971948377E-2</v>
      </c>
      <c r="M894" s="42">
        <f t="shared" si="30"/>
        <v>-6.1222928106081931E-4</v>
      </c>
    </row>
    <row r="895" spans="8:13" x14ac:dyDescent="0.2">
      <c r="H895" s="10">
        <v>1990</v>
      </c>
      <c r="I895" s="10">
        <v>6</v>
      </c>
      <c r="J895" s="10">
        <v>15</v>
      </c>
      <c r="K895" s="42">
        <v>8.3125</v>
      </c>
      <c r="L895" s="44">
        <f t="shared" si="29"/>
        <v>8.2273061971948377E-2</v>
      </c>
      <c r="M895" s="42">
        <f t="shared" si="30"/>
        <v>0</v>
      </c>
    </row>
    <row r="896" spans="8:13" x14ac:dyDescent="0.2">
      <c r="H896" s="10">
        <v>1990</v>
      </c>
      <c r="I896" s="10">
        <v>6</v>
      </c>
      <c r="J896" s="10">
        <v>18</v>
      </c>
      <c r="K896" s="42">
        <v>8.3125</v>
      </c>
      <c r="L896" s="44">
        <f t="shared" si="29"/>
        <v>8.2273061971948377E-2</v>
      </c>
      <c r="M896" s="42">
        <f t="shared" si="30"/>
        <v>0</v>
      </c>
    </row>
    <row r="897" spans="8:13" x14ac:dyDescent="0.2">
      <c r="H897" s="10">
        <v>1990</v>
      </c>
      <c r="I897" s="10">
        <v>6</v>
      </c>
      <c r="J897" s="10">
        <v>19</v>
      </c>
      <c r="K897" s="42">
        <v>8.3125</v>
      </c>
      <c r="L897" s="44">
        <f t="shared" si="29"/>
        <v>8.2273061971948377E-2</v>
      </c>
      <c r="M897" s="42">
        <f t="shared" si="30"/>
        <v>0</v>
      </c>
    </row>
    <row r="898" spans="8:13" x14ac:dyDescent="0.2">
      <c r="H898" s="10">
        <v>1990</v>
      </c>
      <c r="I898" s="10">
        <v>6</v>
      </c>
      <c r="J898" s="10">
        <v>20</v>
      </c>
      <c r="K898" s="42">
        <v>8.375</v>
      </c>
      <c r="L898" s="44">
        <f t="shared" si="29"/>
        <v>8.2885291253009197E-2</v>
      </c>
      <c r="M898" s="42">
        <f t="shared" si="30"/>
        <v>6.1222928106081931E-4</v>
      </c>
    </row>
    <row r="899" spans="8:13" x14ac:dyDescent="0.2">
      <c r="H899" s="10">
        <v>1990</v>
      </c>
      <c r="I899" s="10">
        <v>6</v>
      </c>
      <c r="J899" s="10">
        <v>21</v>
      </c>
      <c r="K899" s="42">
        <v>8.375</v>
      </c>
      <c r="L899" s="44">
        <f t="shared" si="29"/>
        <v>8.2885291253009197E-2</v>
      </c>
      <c r="M899" s="42">
        <f t="shared" si="30"/>
        <v>0</v>
      </c>
    </row>
    <row r="900" spans="8:13" x14ac:dyDescent="0.2">
      <c r="H900" s="10">
        <v>1990</v>
      </c>
      <c r="I900" s="10">
        <v>6</v>
      </c>
      <c r="J900" s="10">
        <v>22</v>
      </c>
      <c r="K900" s="42">
        <v>8.375</v>
      </c>
      <c r="L900" s="44">
        <f t="shared" si="29"/>
        <v>8.2885291253009197E-2</v>
      </c>
      <c r="M900" s="42">
        <f t="shared" si="30"/>
        <v>0</v>
      </c>
    </row>
    <row r="901" spans="8:13" x14ac:dyDescent="0.2">
      <c r="H901" s="10">
        <v>1990</v>
      </c>
      <c r="I901" s="10">
        <v>6</v>
      </c>
      <c r="J901" s="10">
        <v>25</v>
      </c>
      <c r="K901" s="42">
        <v>8.375</v>
      </c>
      <c r="L901" s="44">
        <f t="shared" si="29"/>
        <v>8.2885291253009197E-2</v>
      </c>
      <c r="M901" s="42">
        <f t="shared" si="30"/>
        <v>0</v>
      </c>
    </row>
    <row r="902" spans="8:13" x14ac:dyDescent="0.2">
      <c r="H902" s="10">
        <v>1990</v>
      </c>
      <c r="I902" s="10">
        <v>6</v>
      </c>
      <c r="J902" s="10">
        <v>26</v>
      </c>
      <c r="K902" s="42">
        <v>8.375</v>
      </c>
      <c r="L902" s="44">
        <f t="shared" si="29"/>
        <v>8.2885291253009197E-2</v>
      </c>
      <c r="M902" s="42">
        <f t="shared" si="30"/>
        <v>0</v>
      </c>
    </row>
    <row r="903" spans="8:13" x14ac:dyDescent="0.2">
      <c r="H903" s="10">
        <v>1990</v>
      </c>
      <c r="I903" s="10">
        <v>6</v>
      </c>
      <c r="J903" s="10">
        <v>27</v>
      </c>
      <c r="K903" s="42">
        <v>8.375</v>
      </c>
      <c r="L903" s="44">
        <f t="shared" si="29"/>
        <v>8.2885291253009197E-2</v>
      </c>
      <c r="M903" s="42">
        <f t="shared" si="30"/>
        <v>0</v>
      </c>
    </row>
    <row r="904" spans="8:13" x14ac:dyDescent="0.2">
      <c r="H904" s="10">
        <v>1990</v>
      </c>
      <c r="I904" s="10">
        <v>6</v>
      </c>
      <c r="J904" s="10">
        <v>28</v>
      </c>
      <c r="K904" s="42">
        <v>8.375</v>
      </c>
      <c r="L904" s="44">
        <f t="shared" si="29"/>
        <v>8.2885291253009197E-2</v>
      </c>
      <c r="M904" s="42">
        <f t="shared" si="30"/>
        <v>0</v>
      </c>
    </row>
    <row r="905" spans="8:13" x14ac:dyDescent="0.2">
      <c r="H905" s="10">
        <v>1990</v>
      </c>
      <c r="I905" s="10">
        <v>6</v>
      </c>
      <c r="J905" s="10">
        <v>29</v>
      </c>
      <c r="K905" s="42">
        <v>8.375</v>
      </c>
      <c r="L905" s="44">
        <f t="shared" si="29"/>
        <v>8.2885291253009197E-2</v>
      </c>
      <c r="M905" s="42">
        <f t="shared" si="30"/>
        <v>0</v>
      </c>
    </row>
    <row r="906" spans="8:13" x14ac:dyDescent="0.2">
      <c r="H906" s="10">
        <v>1990</v>
      </c>
      <c r="I906" s="10">
        <v>7</v>
      </c>
      <c r="J906" s="10">
        <v>2</v>
      </c>
      <c r="K906" s="42">
        <v>8.3125</v>
      </c>
      <c r="L906" s="44">
        <f t="shared" si="29"/>
        <v>8.2273061971948377E-2</v>
      </c>
      <c r="M906" s="42">
        <f t="shared" si="30"/>
        <v>-6.1222928106081931E-4</v>
      </c>
    </row>
    <row r="907" spans="8:13" x14ac:dyDescent="0.2">
      <c r="H907" s="10">
        <v>1990</v>
      </c>
      <c r="I907" s="10">
        <v>7</v>
      </c>
      <c r="J907" s="10">
        <v>3</v>
      </c>
      <c r="K907" s="42">
        <v>8.3125</v>
      </c>
      <c r="L907" s="44">
        <f t="shared" si="29"/>
        <v>8.2273061971948377E-2</v>
      </c>
      <c r="M907" s="42">
        <f t="shared" si="30"/>
        <v>0</v>
      </c>
    </row>
    <row r="908" spans="8:13" x14ac:dyDescent="0.2">
      <c r="H908" s="10">
        <v>1990</v>
      </c>
      <c r="I908" s="10">
        <v>7</v>
      </c>
      <c r="J908" s="10">
        <v>4</v>
      </c>
      <c r="K908" s="42">
        <v>8.3125</v>
      </c>
      <c r="L908" s="44">
        <f t="shared" si="29"/>
        <v>8.2273061971948377E-2</v>
      </c>
      <c r="M908" s="42">
        <f t="shared" si="30"/>
        <v>0</v>
      </c>
    </row>
    <row r="909" spans="8:13" x14ac:dyDescent="0.2">
      <c r="H909" s="10">
        <v>1990</v>
      </c>
      <c r="I909" s="10">
        <v>7</v>
      </c>
      <c r="J909" s="10">
        <v>5</v>
      </c>
      <c r="K909" s="42">
        <v>8.3125</v>
      </c>
      <c r="L909" s="44">
        <f t="shared" si="29"/>
        <v>8.2273061971948377E-2</v>
      </c>
      <c r="M909" s="42">
        <f t="shared" si="30"/>
        <v>0</v>
      </c>
    </row>
    <row r="910" spans="8:13" x14ac:dyDescent="0.2">
      <c r="H910" s="10">
        <v>1990</v>
      </c>
      <c r="I910" s="10">
        <v>7</v>
      </c>
      <c r="J910" s="10">
        <v>6</v>
      </c>
      <c r="K910" s="42">
        <v>8.3125</v>
      </c>
      <c r="L910" s="44">
        <f t="shared" si="29"/>
        <v>8.2273061971948377E-2</v>
      </c>
      <c r="M910" s="42">
        <f t="shared" si="30"/>
        <v>0</v>
      </c>
    </row>
    <row r="911" spans="8:13" x14ac:dyDescent="0.2">
      <c r="H911" s="10">
        <v>1990</v>
      </c>
      <c r="I911" s="10">
        <v>7</v>
      </c>
      <c r="J911" s="10">
        <v>9</v>
      </c>
      <c r="K911" s="42">
        <v>8.375</v>
      </c>
      <c r="L911" s="44">
        <f t="shared" si="29"/>
        <v>8.2885291253009197E-2</v>
      </c>
      <c r="M911" s="42">
        <f t="shared" si="30"/>
        <v>6.1222928106081931E-4</v>
      </c>
    </row>
    <row r="912" spans="8:13" x14ac:dyDescent="0.2">
      <c r="H912" s="10">
        <v>1990</v>
      </c>
      <c r="I912" s="10">
        <v>7</v>
      </c>
      <c r="J912" s="10">
        <v>10</v>
      </c>
      <c r="K912" s="42">
        <v>8.375</v>
      </c>
      <c r="L912" s="44">
        <f t="shared" si="29"/>
        <v>8.2885291253009197E-2</v>
      </c>
      <c r="M912" s="42">
        <f t="shared" si="30"/>
        <v>0</v>
      </c>
    </row>
    <row r="913" spans="8:13" x14ac:dyDescent="0.2">
      <c r="H913" s="10">
        <v>1990</v>
      </c>
      <c r="I913" s="10">
        <v>7</v>
      </c>
      <c r="J913" s="10">
        <v>11</v>
      </c>
      <c r="K913" s="42">
        <v>8.375</v>
      </c>
      <c r="L913" s="44">
        <f t="shared" si="29"/>
        <v>8.2885291253009197E-2</v>
      </c>
      <c r="M913" s="42">
        <f t="shared" si="30"/>
        <v>0</v>
      </c>
    </row>
    <row r="914" spans="8:13" x14ac:dyDescent="0.2">
      <c r="H914" s="10">
        <v>1990</v>
      </c>
      <c r="I914" s="10">
        <v>7</v>
      </c>
      <c r="J914" s="10">
        <v>12</v>
      </c>
      <c r="K914" s="42">
        <v>8.375</v>
      </c>
      <c r="L914" s="44">
        <f t="shared" si="29"/>
        <v>8.2885291253009197E-2</v>
      </c>
      <c r="M914" s="42">
        <f t="shared" si="30"/>
        <v>0</v>
      </c>
    </row>
    <row r="915" spans="8:13" x14ac:dyDescent="0.2">
      <c r="H915" s="10">
        <v>1990</v>
      </c>
      <c r="I915" s="10">
        <v>7</v>
      </c>
      <c r="J915" s="10">
        <v>13</v>
      </c>
      <c r="K915" s="42">
        <v>8.25</v>
      </c>
      <c r="L915" s="44">
        <f t="shared" si="29"/>
        <v>8.1660738970369615E-2</v>
      </c>
      <c r="M915" s="42">
        <f t="shared" si="30"/>
        <v>-1.2245522826395822E-3</v>
      </c>
    </row>
    <row r="916" spans="8:13" x14ac:dyDescent="0.2">
      <c r="H916" s="10">
        <v>1990</v>
      </c>
      <c r="I916" s="10">
        <v>7</v>
      </c>
      <c r="J916" s="10">
        <v>16</v>
      </c>
      <c r="K916" s="42">
        <v>8.1875</v>
      </c>
      <c r="L916" s="44">
        <f t="shared" si="29"/>
        <v>8.1048322219575766E-2</v>
      </c>
      <c r="M916" s="42">
        <f t="shared" si="30"/>
        <v>-6.1241675079384827E-4</v>
      </c>
    </row>
    <row r="917" spans="8:13" x14ac:dyDescent="0.2">
      <c r="H917" s="10">
        <v>1990</v>
      </c>
      <c r="I917" s="10">
        <v>7</v>
      </c>
      <c r="J917" s="10">
        <v>17</v>
      </c>
      <c r="K917" s="42">
        <v>8.1875</v>
      </c>
      <c r="L917" s="44">
        <f t="shared" ref="L917:L980" si="31">LN(1+K917/100/4)*4</f>
        <v>8.1048322219575766E-2</v>
      </c>
      <c r="M917" s="42">
        <f t="shared" ref="M917:M980" si="32">L917-L916</f>
        <v>0</v>
      </c>
    </row>
    <row r="918" spans="8:13" x14ac:dyDescent="0.2">
      <c r="H918" s="10">
        <v>1990</v>
      </c>
      <c r="I918" s="10">
        <v>7</v>
      </c>
      <c r="J918" s="10">
        <v>18</v>
      </c>
      <c r="K918" s="42">
        <v>8.1875</v>
      </c>
      <c r="L918" s="44">
        <f t="shared" si="31"/>
        <v>8.1048322219575766E-2</v>
      </c>
      <c r="M918" s="42">
        <f t="shared" si="32"/>
        <v>0</v>
      </c>
    </row>
    <row r="919" spans="8:13" x14ac:dyDescent="0.2">
      <c r="H919" s="10">
        <v>1990</v>
      </c>
      <c r="I919" s="10">
        <v>7</v>
      </c>
      <c r="J919" s="10">
        <v>19</v>
      </c>
      <c r="K919" s="42">
        <v>8.1875</v>
      </c>
      <c r="L919" s="44">
        <f t="shared" si="31"/>
        <v>8.1048322219575766E-2</v>
      </c>
      <c r="M919" s="42">
        <f t="shared" si="32"/>
        <v>0</v>
      </c>
    </row>
    <row r="920" spans="8:13" x14ac:dyDescent="0.2">
      <c r="H920" s="10">
        <v>1990</v>
      </c>
      <c r="I920" s="10">
        <v>7</v>
      </c>
      <c r="J920" s="10">
        <v>20</v>
      </c>
      <c r="K920" s="42">
        <v>8.125</v>
      </c>
      <c r="L920" s="44">
        <f t="shared" si="31"/>
        <v>8.0435811690853912E-2</v>
      </c>
      <c r="M920" s="42">
        <f t="shared" si="32"/>
        <v>-6.1251052872185463E-4</v>
      </c>
    </row>
    <row r="921" spans="8:13" x14ac:dyDescent="0.2">
      <c r="H921" s="10">
        <v>1990</v>
      </c>
      <c r="I921" s="10">
        <v>7</v>
      </c>
      <c r="J921" s="10">
        <v>23</v>
      </c>
      <c r="K921" s="42">
        <v>8.125</v>
      </c>
      <c r="L921" s="44">
        <f t="shared" si="31"/>
        <v>8.0435811690853912E-2</v>
      </c>
      <c r="M921" s="42">
        <f t="shared" si="32"/>
        <v>0</v>
      </c>
    </row>
    <row r="922" spans="8:13" x14ac:dyDescent="0.2">
      <c r="H922" s="10">
        <v>1990</v>
      </c>
      <c r="I922" s="10">
        <v>7</v>
      </c>
      <c r="J922" s="10">
        <v>24</v>
      </c>
      <c r="K922" s="42">
        <v>8.125</v>
      </c>
      <c r="L922" s="44">
        <f t="shared" si="31"/>
        <v>8.0435811690853912E-2</v>
      </c>
      <c r="M922" s="42">
        <f t="shared" si="32"/>
        <v>0</v>
      </c>
    </row>
    <row r="923" spans="8:13" x14ac:dyDescent="0.2">
      <c r="H923" s="10">
        <v>1990</v>
      </c>
      <c r="I923" s="10">
        <v>7</v>
      </c>
      <c r="J923" s="10">
        <v>25</v>
      </c>
      <c r="K923" s="42">
        <v>8.125</v>
      </c>
      <c r="L923" s="44">
        <f t="shared" si="31"/>
        <v>8.0435811690853912E-2</v>
      </c>
      <c r="M923" s="42">
        <f t="shared" si="32"/>
        <v>0</v>
      </c>
    </row>
    <row r="924" spans="8:13" x14ac:dyDescent="0.2">
      <c r="H924" s="10">
        <v>1990</v>
      </c>
      <c r="I924" s="10">
        <v>7</v>
      </c>
      <c r="J924" s="10">
        <v>26</v>
      </c>
      <c r="K924" s="42">
        <v>8.125</v>
      </c>
      <c r="L924" s="44">
        <f t="shared" si="31"/>
        <v>8.0435811690853912E-2</v>
      </c>
      <c r="M924" s="42">
        <f t="shared" si="32"/>
        <v>0</v>
      </c>
    </row>
    <row r="925" spans="8:13" x14ac:dyDescent="0.2">
      <c r="H925" s="10">
        <v>1990</v>
      </c>
      <c r="I925" s="10">
        <v>7</v>
      </c>
      <c r="J925" s="10">
        <v>27</v>
      </c>
      <c r="K925" s="42">
        <v>8.125</v>
      </c>
      <c r="L925" s="44">
        <f t="shared" si="31"/>
        <v>8.0435811690853912E-2</v>
      </c>
      <c r="M925" s="42">
        <f t="shared" si="32"/>
        <v>0</v>
      </c>
    </row>
    <row r="926" spans="8:13" x14ac:dyDescent="0.2">
      <c r="H926" s="10">
        <v>1990</v>
      </c>
      <c r="I926" s="10">
        <v>7</v>
      </c>
      <c r="J926" s="10">
        <v>30</v>
      </c>
      <c r="K926" s="42">
        <v>8.0625</v>
      </c>
      <c r="L926" s="44">
        <f t="shared" si="31"/>
        <v>7.9823207355481401E-2</v>
      </c>
      <c r="M926" s="42">
        <f t="shared" si="32"/>
        <v>-6.1260433537251024E-4</v>
      </c>
    </row>
    <row r="927" spans="8:13" x14ac:dyDescent="0.2">
      <c r="H927" s="10">
        <v>1990</v>
      </c>
      <c r="I927" s="10">
        <v>7</v>
      </c>
      <c r="J927" s="10">
        <v>31</v>
      </c>
      <c r="K927" s="42">
        <v>7.9843799999999998</v>
      </c>
      <c r="L927" s="44">
        <f t="shared" si="31"/>
        <v>7.905736899836463E-2</v>
      </c>
      <c r="M927" s="42">
        <f t="shared" si="32"/>
        <v>-7.6583835711677151E-4</v>
      </c>
    </row>
    <row r="928" spans="8:13" x14ac:dyDescent="0.2">
      <c r="H928" s="10">
        <v>1990</v>
      </c>
      <c r="I928" s="10">
        <v>8</v>
      </c>
      <c r="J928" s="10">
        <v>1</v>
      </c>
      <c r="K928" s="42">
        <v>8</v>
      </c>
      <c r="L928" s="44">
        <f t="shared" si="31"/>
        <v>7.9210509184718919E-2</v>
      </c>
      <c r="M928" s="42">
        <f t="shared" si="32"/>
        <v>1.5314018635428917E-4</v>
      </c>
    </row>
    <row r="929" spans="8:13" x14ac:dyDescent="0.2">
      <c r="H929" s="10">
        <v>1990</v>
      </c>
      <c r="I929" s="10">
        <v>8</v>
      </c>
      <c r="J929" s="10">
        <v>2</v>
      </c>
      <c r="K929" s="42">
        <v>8</v>
      </c>
      <c r="L929" s="44">
        <f t="shared" si="31"/>
        <v>7.9210509184718919E-2</v>
      </c>
      <c r="M929" s="42">
        <f t="shared" si="32"/>
        <v>0</v>
      </c>
    </row>
    <row r="930" spans="8:13" x14ac:dyDescent="0.2">
      <c r="H930" s="10">
        <v>1990</v>
      </c>
      <c r="I930" s="10">
        <v>8</v>
      </c>
      <c r="J930" s="10">
        <v>3</v>
      </c>
      <c r="K930" s="42">
        <v>8.0625</v>
      </c>
      <c r="L930" s="44">
        <f t="shared" si="31"/>
        <v>7.9823207355481401E-2</v>
      </c>
      <c r="M930" s="42">
        <f t="shared" si="32"/>
        <v>6.1269817076248234E-4</v>
      </c>
    </row>
    <row r="931" spans="8:13" x14ac:dyDescent="0.2">
      <c r="H931" s="10">
        <v>1990</v>
      </c>
      <c r="I931" s="10">
        <v>8</v>
      </c>
      <c r="J931" s="10">
        <v>6</v>
      </c>
      <c r="K931" s="42">
        <v>7.9375</v>
      </c>
      <c r="L931" s="44">
        <f t="shared" si="31"/>
        <v>7.8597717149816546E-2</v>
      </c>
      <c r="M931" s="42">
        <f t="shared" si="32"/>
        <v>-1.2254902056648559E-3</v>
      </c>
    </row>
    <row r="932" spans="8:13" x14ac:dyDescent="0.2">
      <c r="H932" s="10">
        <v>1990</v>
      </c>
      <c r="I932" s="10">
        <v>8</v>
      </c>
      <c r="J932" s="10">
        <v>7</v>
      </c>
      <c r="K932" s="42">
        <v>7.9375</v>
      </c>
      <c r="L932" s="44">
        <f t="shared" si="31"/>
        <v>7.8597717149816546E-2</v>
      </c>
      <c r="M932" s="42">
        <f t="shared" si="32"/>
        <v>0</v>
      </c>
    </row>
    <row r="933" spans="8:13" x14ac:dyDescent="0.2">
      <c r="H933" s="10">
        <v>1990</v>
      </c>
      <c r="I933" s="10">
        <v>8</v>
      </c>
      <c r="J933" s="10">
        <v>8</v>
      </c>
      <c r="K933" s="42">
        <v>8</v>
      </c>
      <c r="L933" s="44">
        <f t="shared" si="31"/>
        <v>7.9210509184718919E-2</v>
      </c>
      <c r="M933" s="42">
        <f t="shared" si="32"/>
        <v>6.1279203490237355E-4</v>
      </c>
    </row>
    <row r="934" spans="8:13" x14ac:dyDescent="0.2">
      <c r="H934" s="10">
        <v>1990</v>
      </c>
      <c r="I934" s="10">
        <v>8</v>
      </c>
      <c r="J934" s="10">
        <v>9</v>
      </c>
      <c r="K934" s="42">
        <v>8</v>
      </c>
      <c r="L934" s="44">
        <f t="shared" si="31"/>
        <v>7.9210509184718919E-2</v>
      </c>
      <c r="M934" s="42">
        <f t="shared" si="32"/>
        <v>0</v>
      </c>
    </row>
    <row r="935" spans="8:13" x14ac:dyDescent="0.2">
      <c r="H935" s="10">
        <v>1990</v>
      </c>
      <c r="I935" s="10">
        <v>8</v>
      </c>
      <c r="J935" s="10">
        <v>10</v>
      </c>
      <c r="K935" s="42">
        <v>8</v>
      </c>
      <c r="L935" s="44">
        <f t="shared" si="31"/>
        <v>7.9210509184718919E-2</v>
      </c>
      <c r="M935" s="42">
        <f t="shared" si="32"/>
        <v>0</v>
      </c>
    </row>
    <row r="936" spans="8:13" x14ac:dyDescent="0.2">
      <c r="H936" s="10">
        <v>1990</v>
      </c>
      <c r="I936" s="10">
        <v>8</v>
      </c>
      <c r="J936" s="10">
        <v>13</v>
      </c>
      <c r="K936" s="42">
        <v>8</v>
      </c>
      <c r="L936" s="44">
        <f t="shared" si="31"/>
        <v>7.9210509184718919E-2</v>
      </c>
      <c r="M936" s="42">
        <f t="shared" si="32"/>
        <v>0</v>
      </c>
    </row>
    <row r="937" spans="8:13" x14ac:dyDescent="0.2">
      <c r="H937" s="10">
        <v>1990</v>
      </c>
      <c r="I937" s="10">
        <v>8</v>
      </c>
      <c r="J937" s="10">
        <v>14</v>
      </c>
      <c r="K937" s="42">
        <v>8</v>
      </c>
      <c r="L937" s="44">
        <f t="shared" si="31"/>
        <v>7.9210509184718919E-2</v>
      </c>
      <c r="M937" s="42">
        <f t="shared" si="32"/>
        <v>0</v>
      </c>
    </row>
    <row r="938" spans="8:13" x14ac:dyDescent="0.2">
      <c r="H938" s="10">
        <v>1990</v>
      </c>
      <c r="I938" s="10">
        <v>8</v>
      </c>
      <c r="J938" s="10">
        <v>15</v>
      </c>
      <c r="K938" s="42">
        <v>8</v>
      </c>
      <c r="L938" s="44">
        <f t="shared" si="31"/>
        <v>7.9210509184718919E-2</v>
      </c>
      <c r="M938" s="42">
        <f t="shared" si="32"/>
        <v>0</v>
      </c>
    </row>
    <row r="939" spans="8:13" x14ac:dyDescent="0.2">
      <c r="H939" s="10">
        <v>1990</v>
      </c>
      <c r="I939" s="10">
        <v>8</v>
      </c>
      <c r="J939" s="10">
        <v>16</v>
      </c>
      <c r="K939" s="42">
        <v>8</v>
      </c>
      <c r="L939" s="44">
        <f t="shared" si="31"/>
        <v>7.9210509184718919E-2</v>
      </c>
      <c r="M939" s="42">
        <f t="shared" si="32"/>
        <v>0</v>
      </c>
    </row>
    <row r="940" spans="8:13" x14ac:dyDescent="0.2">
      <c r="H940" s="10">
        <v>1990</v>
      </c>
      <c r="I940" s="10">
        <v>8</v>
      </c>
      <c r="J940" s="10">
        <v>17</v>
      </c>
      <c r="K940" s="42">
        <v>8.1875</v>
      </c>
      <c r="L940" s="44">
        <f t="shared" si="31"/>
        <v>8.1048322219575766E-2</v>
      </c>
      <c r="M940" s="42">
        <f t="shared" si="32"/>
        <v>1.8378130348568472E-3</v>
      </c>
    </row>
    <row r="941" spans="8:13" x14ac:dyDescent="0.2">
      <c r="H941" s="10">
        <v>1990</v>
      </c>
      <c r="I941" s="10">
        <v>8</v>
      </c>
      <c r="J941" s="10">
        <v>20</v>
      </c>
      <c r="K941" s="42">
        <v>8.1875</v>
      </c>
      <c r="L941" s="44">
        <f t="shared" si="31"/>
        <v>8.1048322219575766E-2</v>
      </c>
      <c r="M941" s="42">
        <f t="shared" si="32"/>
        <v>0</v>
      </c>
    </row>
    <row r="942" spans="8:13" x14ac:dyDescent="0.2">
      <c r="H942" s="10">
        <v>1990</v>
      </c>
      <c r="I942" s="10">
        <v>8</v>
      </c>
      <c r="J942" s="10">
        <v>21</v>
      </c>
      <c r="K942" s="42">
        <v>8.1875</v>
      </c>
      <c r="L942" s="44">
        <f t="shared" si="31"/>
        <v>8.1048322219575766E-2</v>
      </c>
      <c r="M942" s="42">
        <f t="shared" si="32"/>
        <v>0</v>
      </c>
    </row>
    <row r="943" spans="8:13" x14ac:dyDescent="0.2">
      <c r="H943" s="10">
        <v>1990</v>
      </c>
      <c r="I943" s="10">
        <v>8</v>
      </c>
      <c r="J943" s="10">
        <v>22</v>
      </c>
      <c r="K943" s="42">
        <v>8.25</v>
      </c>
      <c r="L943" s="44">
        <f t="shared" si="31"/>
        <v>8.1660738970369615E-2</v>
      </c>
      <c r="M943" s="42">
        <f t="shared" si="32"/>
        <v>6.1241675079384827E-4</v>
      </c>
    </row>
    <row r="944" spans="8:13" x14ac:dyDescent="0.2">
      <c r="H944" s="10">
        <v>1990</v>
      </c>
      <c r="I944" s="10">
        <v>8</v>
      </c>
      <c r="J944" s="10">
        <v>23</v>
      </c>
      <c r="K944" s="42">
        <v>8.3125</v>
      </c>
      <c r="L944" s="44">
        <f t="shared" si="31"/>
        <v>8.2273061971948377E-2</v>
      </c>
      <c r="M944" s="42">
        <f t="shared" si="32"/>
        <v>6.1232300157876285E-4</v>
      </c>
    </row>
    <row r="945" spans="8:13" x14ac:dyDescent="0.2">
      <c r="H945" s="10">
        <v>1990</v>
      </c>
      <c r="I945" s="10">
        <v>8</v>
      </c>
      <c r="J945" s="10">
        <v>24</v>
      </c>
      <c r="K945" s="42">
        <v>8.3125</v>
      </c>
      <c r="L945" s="44">
        <f t="shared" si="31"/>
        <v>8.2273061971948377E-2</v>
      </c>
      <c r="M945" s="42">
        <f t="shared" si="32"/>
        <v>0</v>
      </c>
    </row>
    <row r="946" spans="8:13" x14ac:dyDescent="0.2">
      <c r="H946" s="10">
        <v>1990</v>
      </c>
      <c r="I946" s="10">
        <v>8</v>
      </c>
      <c r="J946" s="10">
        <v>28</v>
      </c>
      <c r="K946" s="42">
        <v>8.1875</v>
      </c>
      <c r="L946" s="44">
        <f t="shared" si="31"/>
        <v>8.1048322219575766E-2</v>
      </c>
      <c r="M946" s="42">
        <f t="shared" si="32"/>
        <v>-1.2247397523726111E-3</v>
      </c>
    </row>
    <row r="947" spans="8:13" x14ac:dyDescent="0.2">
      <c r="H947" s="10">
        <v>1990</v>
      </c>
      <c r="I947" s="10">
        <v>8</v>
      </c>
      <c r="J947" s="10">
        <v>29</v>
      </c>
      <c r="K947" s="42">
        <v>8.1875</v>
      </c>
      <c r="L947" s="44">
        <f t="shared" si="31"/>
        <v>8.1048322219575766E-2</v>
      </c>
      <c r="M947" s="42">
        <f t="shared" si="32"/>
        <v>0</v>
      </c>
    </row>
    <row r="948" spans="8:13" x14ac:dyDescent="0.2">
      <c r="H948" s="10">
        <v>1990</v>
      </c>
      <c r="I948" s="10">
        <v>8</v>
      </c>
      <c r="J948" s="10">
        <v>30</v>
      </c>
      <c r="K948" s="42">
        <v>8.1875</v>
      </c>
      <c r="L948" s="44">
        <f t="shared" si="31"/>
        <v>8.1048322219575766E-2</v>
      </c>
      <c r="M948" s="42">
        <f t="shared" si="32"/>
        <v>0</v>
      </c>
    </row>
    <row r="949" spans="8:13" x14ac:dyDescent="0.2">
      <c r="H949" s="10">
        <v>1990</v>
      </c>
      <c r="I949" s="10">
        <v>8</v>
      </c>
      <c r="J949" s="10">
        <v>31</v>
      </c>
      <c r="K949" s="42">
        <v>8.0625</v>
      </c>
      <c r="L949" s="44">
        <f t="shared" si="31"/>
        <v>7.9823207355481401E-2</v>
      </c>
      <c r="M949" s="42">
        <f t="shared" si="32"/>
        <v>-1.2251148640943649E-3</v>
      </c>
    </row>
    <row r="950" spans="8:13" x14ac:dyDescent="0.2">
      <c r="H950" s="10">
        <v>1990</v>
      </c>
      <c r="I950" s="10">
        <v>9</v>
      </c>
      <c r="J950" s="10">
        <v>3</v>
      </c>
      <c r="K950" s="42">
        <v>8.0625</v>
      </c>
      <c r="L950" s="44">
        <f t="shared" si="31"/>
        <v>7.9823207355481401E-2</v>
      </c>
      <c r="M950" s="42">
        <f t="shared" si="32"/>
        <v>0</v>
      </c>
    </row>
    <row r="951" spans="8:13" x14ac:dyDescent="0.2">
      <c r="H951" s="10">
        <v>1990</v>
      </c>
      <c r="I951" s="10">
        <v>9</v>
      </c>
      <c r="J951" s="10">
        <v>4</v>
      </c>
      <c r="K951" s="42">
        <v>8.0625</v>
      </c>
      <c r="L951" s="44">
        <f t="shared" si="31"/>
        <v>7.9823207355481401E-2</v>
      </c>
      <c r="M951" s="42">
        <f t="shared" si="32"/>
        <v>0</v>
      </c>
    </row>
    <row r="952" spans="8:13" x14ac:dyDescent="0.2">
      <c r="H952" s="10">
        <v>1990</v>
      </c>
      <c r="I952" s="10">
        <v>9</v>
      </c>
      <c r="J952" s="10">
        <v>5</v>
      </c>
      <c r="K952" s="42">
        <v>8</v>
      </c>
      <c r="L952" s="44">
        <f t="shared" si="31"/>
        <v>7.9210509184718919E-2</v>
      </c>
      <c r="M952" s="42">
        <f t="shared" si="32"/>
        <v>-6.1269817076248234E-4</v>
      </c>
    </row>
    <row r="953" spans="8:13" x14ac:dyDescent="0.2">
      <c r="H953" s="10">
        <v>1990</v>
      </c>
      <c r="I953" s="10">
        <v>9</v>
      </c>
      <c r="J953" s="10">
        <v>6</v>
      </c>
      <c r="K953" s="42">
        <v>8</v>
      </c>
      <c r="L953" s="44">
        <f t="shared" si="31"/>
        <v>7.9210509184718919E-2</v>
      </c>
      <c r="M953" s="42">
        <f t="shared" si="32"/>
        <v>0</v>
      </c>
    </row>
    <row r="954" spans="8:13" x14ac:dyDescent="0.2">
      <c r="H954" s="10">
        <v>1990</v>
      </c>
      <c r="I954" s="10">
        <v>9</v>
      </c>
      <c r="J954" s="10">
        <v>7</v>
      </c>
      <c r="K954" s="42">
        <v>8.0625</v>
      </c>
      <c r="L954" s="44">
        <f t="shared" si="31"/>
        <v>7.9823207355481401E-2</v>
      </c>
      <c r="M954" s="42">
        <f t="shared" si="32"/>
        <v>6.1269817076248234E-4</v>
      </c>
    </row>
    <row r="955" spans="8:13" x14ac:dyDescent="0.2">
      <c r="H955" s="10">
        <v>1990</v>
      </c>
      <c r="I955" s="10">
        <v>9</v>
      </c>
      <c r="J955" s="10">
        <v>10</v>
      </c>
      <c r="K955" s="42">
        <v>8.0625</v>
      </c>
      <c r="L955" s="44">
        <f t="shared" si="31"/>
        <v>7.9823207355481401E-2</v>
      </c>
      <c r="M955" s="42">
        <f t="shared" si="32"/>
        <v>0</v>
      </c>
    </row>
    <row r="956" spans="8:13" x14ac:dyDescent="0.2">
      <c r="H956" s="10">
        <v>1990</v>
      </c>
      <c r="I956" s="10">
        <v>9</v>
      </c>
      <c r="J956" s="10">
        <v>11</v>
      </c>
      <c r="K956" s="42">
        <v>8.125</v>
      </c>
      <c r="L956" s="44">
        <f t="shared" si="31"/>
        <v>8.0435811690853912E-2</v>
      </c>
      <c r="M956" s="42">
        <f t="shared" si="32"/>
        <v>6.1260433537251024E-4</v>
      </c>
    </row>
    <row r="957" spans="8:13" x14ac:dyDescent="0.2">
      <c r="H957" s="10">
        <v>1990</v>
      </c>
      <c r="I957" s="10">
        <v>9</v>
      </c>
      <c r="J957" s="10">
        <v>12</v>
      </c>
      <c r="K957" s="42">
        <v>8.125</v>
      </c>
      <c r="L957" s="44">
        <f t="shared" si="31"/>
        <v>8.0435811690853912E-2</v>
      </c>
      <c r="M957" s="42">
        <f t="shared" si="32"/>
        <v>0</v>
      </c>
    </row>
    <row r="958" spans="8:13" x14ac:dyDescent="0.2">
      <c r="H958" s="10">
        <v>1990</v>
      </c>
      <c r="I958" s="10">
        <v>9</v>
      </c>
      <c r="J958" s="10">
        <v>13</v>
      </c>
      <c r="K958" s="42">
        <v>8.125</v>
      </c>
      <c r="L958" s="44">
        <f t="shared" si="31"/>
        <v>8.0435811690853912E-2</v>
      </c>
      <c r="M958" s="42">
        <f t="shared" si="32"/>
        <v>0</v>
      </c>
    </row>
    <row r="959" spans="8:13" x14ac:dyDescent="0.2">
      <c r="H959" s="10">
        <v>1990</v>
      </c>
      <c r="I959" s="10">
        <v>9</v>
      </c>
      <c r="J959" s="10">
        <v>14</v>
      </c>
      <c r="K959" s="42">
        <v>8.125</v>
      </c>
      <c r="L959" s="44">
        <f t="shared" si="31"/>
        <v>8.0435811690853912E-2</v>
      </c>
      <c r="M959" s="42">
        <f t="shared" si="32"/>
        <v>0</v>
      </c>
    </row>
    <row r="960" spans="8:13" x14ac:dyDescent="0.2">
      <c r="H960" s="10">
        <v>1990</v>
      </c>
      <c r="I960" s="10">
        <v>9</v>
      </c>
      <c r="J960" s="10">
        <v>17</v>
      </c>
      <c r="K960" s="42">
        <v>8.125</v>
      </c>
      <c r="L960" s="44">
        <f t="shared" si="31"/>
        <v>8.0435811690853912E-2</v>
      </c>
      <c r="M960" s="42">
        <f t="shared" si="32"/>
        <v>0</v>
      </c>
    </row>
    <row r="961" spans="8:13" x14ac:dyDescent="0.2">
      <c r="H961" s="10">
        <v>1990</v>
      </c>
      <c r="I961" s="10">
        <v>9</v>
      </c>
      <c r="J961" s="10">
        <v>18</v>
      </c>
      <c r="K961" s="42">
        <v>8.1875</v>
      </c>
      <c r="L961" s="44">
        <f t="shared" si="31"/>
        <v>8.1048322219575766E-2</v>
      </c>
      <c r="M961" s="42">
        <f t="shared" si="32"/>
        <v>6.1251052872185463E-4</v>
      </c>
    </row>
    <row r="962" spans="8:13" x14ac:dyDescent="0.2">
      <c r="H962" s="10">
        <v>1990</v>
      </c>
      <c r="I962" s="10">
        <v>9</v>
      </c>
      <c r="J962" s="10">
        <v>19</v>
      </c>
      <c r="K962" s="42">
        <v>8.1875</v>
      </c>
      <c r="L962" s="44">
        <f t="shared" si="31"/>
        <v>8.1048322219575766E-2</v>
      </c>
      <c r="M962" s="42">
        <f t="shared" si="32"/>
        <v>0</v>
      </c>
    </row>
    <row r="963" spans="8:13" x14ac:dyDescent="0.2">
      <c r="H963" s="10">
        <v>1990</v>
      </c>
      <c r="I963" s="10">
        <v>9</v>
      </c>
      <c r="J963" s="10">
        <v>20</v>
      </c>
      <c r="K963" s="42">
        <v>8.25</v>
      </c>
      <c r="L963" s="44">
        <f t="shared" si="31"/>
        <v>8.1660738970369615E-2</v>
      </c>
      <c r="M963" s="42">
        <f t="shared" si="32"/>
        <v>6.1241675079384827E-4</v>
      </c>
    </row>
    <row r="964" spans="8:13" x14ac:dyDescent="0.2">
      <c r="H964" s="10">
        <v>1990</v>
      </c>
      <c r="I964" s="10">
        <v>9</v>
      </c>
      <c r="J964" s="10">
        <v>21</v>
      </c>
      <c r="K964" s="42">
        <v>8.3125</v>
      </c>
      <c r="L964" s="44">
        <f t="shared" si="31"/>
        <v>8.2273061971948377E-2</v>
      </c>
      <c r="M964" s="42">
        <f t="shared" si="32"/>
        <v>6.1232300157876285E-4</v>
      </c>
    </row>
    <row r="965" spans="8:13" x14ac:dyDescent="0.2">
      <c r="H965" s="10">
        <v>1990</v>
      </c>
      <c r="I965" s="10">
        <v>9</v>
      </c>
      <c r="J965" s="10">
        <v>24</v>
      </c>
      <c r="K965" s="42">
        <v>8.3125</v>
      </c>
      <c r="L965" s="44">
        <f t="shared" si="31"/>
        <v>8.2273061971948377E-2</v>
      </c>
      <c r="M965" s="42">
        <f t="shared" si="32"/>
        <v>0</v>
      </c>
    </row>
    <row r="966" spans="8:13" x14ac:dyDescent="0.2">
      <c r="H966" s="10">
        <v>1990</v>
      </c>
      <c r="I966" s="10">
        <v>9</v>
      </c>
      <c r="J966" s="10">
        <v>25</v>
      </c>
      <c r="K966" s="42">
        <v>8.4375</v>
      </c>
      <c r="L966" s="44">
        <f t="shared" si="31"/>
        <v>8.3497426842236044E-2</v>
      </c>
      <c r="M966" s="42">
        <f t="shared" si="32"/>
        <v>1.2243648702876669E-3</v>
      </c>
    </row>
    <row r="967" spans="8:13" x14ac:dyDescent="0.2">
      <c r="H967" s="10">
        <v>1990</v>
      </c>
      <c r="I967" s="10">
        <v>9</v>
      </c>
      <c r="J967" s="10">
        <v>26</v>
      </c>
      <c r="K967" s="42">
        <v>8.5</v>
      </c>
      <c r="L967" s="44">
        <f t="shared" si="31"/>
        <v>8.4109468768302317E-2</v>
      </c>
      <c r="M967" s="42">
        <f t="shared" si="32"/>
        <v>6.1204192606627295E-4</v>
      </c>
    </row>
    <row r="968" spans="8:13" x14ac:dyDescent="0.2">
      <c r="H968" s="10">
        <v>1990</v>
      </c>
      <c r="I968" s="10">
        <v>9</v>
      </c>
      <c r="J968" s="10">
        <v>27</v>
      </c>
      <c r="K968" s="42">
        <v>8.375</v>
      </c>
      <c r="L968" s="44">
        <f t="shared" si="31"/>
        <v>8.2885291253009197E-2</v>
      </c>
      <c r="M968" s="42">
        <f t="shared" si="32"/>
        <v>-1.2241775152931206E-3</v>
      </c>
    </row>
    <row r="969" spans="8:13" x14ac:dyDescent="0.2">
      <c r="H969" s="10">
        <v>1990</v>
      </c>
      <c r="I969" s="10">
        <v>9</v>
      </c>
      <c r="J969" s="10">
        <v>28</v>
      </c>
      <c r="K969" s="42">
        <v>8.3125</v>
      </c>
      <c r="L969" s="44">
        <f t="shared" si="31"/>
        <v>8.2273061971948377E-2</v>
      </c>
      <c r="M969" s="42">
        <f t="shared" si="32"/>
        <v>-6.1222928106081931E-4</v>
      </c>
    </row>
    <row r="970" spans="8:13" x14ac:dyDescent="0.2">
      <c r="H970" s="10">
        <v>1990</v>
      </c>
      <c r="I970" s="10">
        <v>10</v>
      </c>
      <c r="J970" s="10">
        <v>1</v>
      </c>
      <c r="K970" s="42">
        <v>8.125</v>
      </c>
      <c r="L970" s="44">
        <f t="shared" si="31"/>
        <v>8.0435811690853912E-2</v>
      </c>
      <c r="M970" s="42">
        <f t="shared" si="32"/>
        <v>-1.8372502810944658E-3</v>
      </c>
    </row>
    <row r="971" spans="8:13" x14ac:dyDescent="0.2">
      <c r="H971" s="10">
        <v>1990</v>
      </c>
      <c r="I971" s="10">
        <v>10</v>
      </c>
      <c r="J971" s="10">
        <v>2</v>
      </c>
      <c r="K971" s="42">
        <v>8.125</v>
      </c>
      <c r="L971" s="44">
        <f t="shared" si="31"/>
        <v>8.0435811690853912E-2</v>
      </c>
      <c r="M971" s="42">
        <f t="shared" si="32"/>
        <v>0</v>
      </c>
    </row>
    <row r="972" spans="8:13" x14ac:dyDescent="0.2">
      <c r="H972" s="10">
        <v>1990</v>
      </c>
      <c r="I972" s="10">
        <v>10</v>
      </c>
      <c r="J972" s="10">
        <v>3</v>
      </c>
      <c r="K972" s="42">
        <v>8.125</v>
      </c>
      <c r="L972" s="44">
        <f t="shared" si="31"/>
        <v>8.0435811690853912E-2</v>
      </c>
      <c r="M972" s="42">
        <f t="shared" si="32"/>
        <v>0</v>
      </c>
    </row>
    <row r="973" spans="8:13" x14ac:dyDescent="0.2">
      <c r="H973" s="10">
        <v>1990</v>
      </c>
      <c r="I973" s="10">
        <v>10</v>
      </c>
      <c r="J973" s="10">
        <v>4</v>
      </c>
      <c r="K973" s="42">
        <v>8.125</v>
      </c>
      <c r="L973" s="44">
        <f t="shared" si="31"/>
        <v>8.0435811690853912E-2</v>
      </c>
      <c r="M973" s="42">
        <f t="shared" si="32"/>
        <v>0</v>
      </c>
    </row>
    <row r="974" spans="8:13" x14ac:dyDescent="0.2">
      <c r="H974" s="10">
        <v>1990</v>
      </c>
      <c r="I974" s="10">
        <v>10</v>
      </c>
      <c r="J974" s="10">
        <v>5</v>
      </c>
      <c r="K974" s="42">
        <v>8.1875</v>
      </c>
      <c r="L974" s="44">
        <f t="shared" si="31"/>
        <v>8.1048322219575766E-2</v>
      </c>
      <c r="M974" s="42">
        <f t="shared" si="32"/>
        <v>6.1251052872185463E-4</v>
      </c>
    </row>
    <row r="975" spans="8:13" x14ac:dyDescent="0.2">
      <c r="H975" s="10">
        <v>1990</v>
      </c>
      <c r="I975" s="10">
        <v>10</v>
      </c>
      <c r="J975" s="10">
        <v>8</v>
      </c>
      <c r="K975" s="42">
        <v>8.1875</v>
      </c>
      <c r="L975" s="44">
        <f t="shared" si="31"/>
        <v>8.1048322219575766E-2</v>
      </c>
      <c r="M975" s="42">
        <f t="shared" si="32"/>
        <v>0</v>
      </c>
    </row>
    <row r="976" spans="8:13" x14ac:dyDescent="0.2">
      <c r="H976" s="10">
        <v>1990</v>
      </c>
      <c r="I976" s="10">
        <v>10</v>
      </c>
      <c r="J976" s="10">
        <v>9</v>
      </c>
      <c r="K976" s="42">
        <v>8.1875</v>
      </c>
      <c r="L976" s="44">
        <f t="shared" si="31"/>
        <v>8.1048322219575766E-2</v>
      </c>
      <c r="M976" s="42">
        <f t="shared" si="32"/>
        <v>0</v>
      </c>
    </row>
    <row r="977" spans="8:13" x14ac:dyDescent="0.2">
      <c r="H977" s="10">
        <v>1990</v>
      </c>
      <c r="I977" s="10">
        <v>10</v>
      </c>
      <c r="J977" s="10">
        <v>10</v>
      </c>
      <c r="K977" s="42">
        <v>8.25</v>
      </c>
      <c r="L977" s="44">
        <f t="shared" si="31"/>
        <v>8.1660738970369615E-2</v>
      </c>
      <c r="M977" s="42">
        <f t="shared" si="32"/>
        <v>6.1241675079384827E-4</v>
      </c>
    </row>
    <row r="978" spans="8:13" x14ac:dyDescent="0.2">
      <c r="H978" s="10">
        <v>1990</v>
      </c>
      <c r="I978" s="10">
        <v>10</v>
      </c>
      <c r="J978" s="10">
        <v>11</v>
      </c>
      <c r="K978" s="42">
        <v>8.25</v>
      </c>
      <c r="L978" s="44">
        <f t="shared" si="31"/>
        <v>8.1660738970369615E-2</v>
      </c>
      <c r="M978" s="42">
        <f t="shared" si="32"/>
        <v>0</v>
      </c>
    </row>
    <row r="979" spans="8:13" x14ac:dyDescent="0.2">
      <c r="H979" s="10">
        <v>1990</v>
      </c>
      <c r="I979" s="10">
        <v>10</v>
      </c>
      <c r="J979" s="10">
        <v>12</v>
      </c>
      <c r="K979" s="42">
        <v>8.25</v>
      </c>
      <c r="L979" s="44">
        <f t="shared" si="31"/>
        <v>8.1660738970369615E-2</v>
      </c>
      <c r="M979" s="42">
        <f t="shared" si="32"/>
        <v>0</v>
      </c>
    </row>
    <row r="980" spans="8:13" x14ac:dyDescent="0.2">
      <c r="H980" s="10">
        <v>1990</v>
      </c>
      <c r="I980" s="10">
        <v>10</v>
      </c>
      <c r="J980" s="10">
        <v>15</v>
      </c>
      <c r="K980" s="42">
        <v>8.2031299999999998</v>
      </c>
      <c r="L980" s="44">
        <f t="shared" si="31"/>
        <v>8.1201484193047846E-2</v>
      </c>
      <c r="M980" s="42">
        <f t="shared" si="32"/>
        <v>-4.5925477732176867E-4</v>
      </c>
    </row>
    <row r="981" spans="8:13" x14ac:dyDescent="0.2">
      <c r="H981" s="10">
        <v>1990</v>
      </c>
      <c r="I981" s="10">
        <v>10</v>
      </c>
      <c r="J981" s="10">
        <v>16</v>
      </c>
      <c r="K981" s="42">
        <v>8.25</v>
      </c>
      <c r="L981" s="44">
        <f t="shared" ref="L981:L1044" si="33">LN(1+K981/100/4)*4</f>
        <v>8.1660738970369615E-2</v>
      </c>
      <c r="M981" s="42">
        <f t="shared" ref="M981:M1044" si="34">L981-L980</f>
        <v>4.5925477732176867E-4</v>
      </c>
    </row>
    <row r="982" spans="8:13" x14ac:dyDescent="0.2">
      <c r="H982" s="10">
        <v>1990</v>
      </c>
      <c r="I982" s="10">
        <v>10</v>
      </c>
      <c r="J982" s="10">
        <v>17</v>
      </c>
      <c r="K982" s="42">
        <v>8.25</v>
      </c>
      <c r="L982" s="44">
        <f t="shared" si="33"/>
        <v>8.1660738970369615E-2</v>
      </c>
      <c r="M982" s="42">
        <f t="shared" si="34"/>
        <v>0</v>
      </c>
    </row>
    <row r="983" spans="8:13" x14ac:dyDescent="0.2">
      <c r="H983" s="10">
        <v>1990</v>
      </c>
      <c r="I983" s="10">
        <v>10</v>
      </c>
      <c r="J983" s="10">
        <v>18</v>
      </c>
      <c r="K983" s="42">
        <v>8.25</v>
      </c>
      <c r="L983" s="44">
        <f t="shared" si="33"/>
        <v>8.1660738970369615E-2</v>
      </c>
      <c r="M983" s="42">
        <f t="shared" si="34"/>
        <v>0</v>
      </c>
    </row>
    <row r="984" spans="8:13" x14ac:dyDescent="0.2">
      <c r="H984" s="10">
        <v>1990</v>
      </c>
      <c r="I984" s="10">
        <v>10</v>
      </c>
      <c r="J984" s="10">
        <v>19</v>
      </c>
      <c r="K984" s="42">
        <v>8.25</v>
      </c>
      <c r="L984" s="44">
        <f t="shared" si="33"/>
        <v>8.1660738970369615E-2</v>
      </c>
      <c r="M984" s="42">
        <f t="shared" si="34"/>
        <v>0</v>
      </c>
    </row>
    <row r="985" spans="8:13" x14ac:dyDescent="0.2">
      <c r="H985" s="10">
        <v>1990</v>
      </c>
      <c r="I985" s="10">
        <v>10</v>
      </c>
      <c r="J985" s="10">
        <v>22</v>
      </c>
      <c r="K985" s="42">
        <v>8.1875</v>
      </c>
      <c r="L985" s="44">
        <f t="shared" si="33"/>
        <v>8.1048322219575766E-2</v>
      </c>
      <c r="M985" s="42">
        <f t="shared" si="34"/>
        <v>-6.1241675079384827E-4</v>
      </c>
    </row>
    <row r="986" spans="8:13" x14ac:dyDescent="0.2">
      <c r="H986" s="10">
        <v>1990</v>
      </c>
      <c r="I986" s="10">
        <v>10</v>
      </c>
      <c r="J986" s="10">
        <v>23</v>
      </c>
      <c r="K986" s="42">
        <v>8.1875</v>
      </c>
      <c r="L986" s="44">
        <f t="shared" si="33"/>
        <v>8.1048322219575766E-2</v>
      </c>
      <c r="M986" s="42">
        <f t="shared" si="34"/>
        <v>0</v>
      </c>
    </row>
    <row r="987" spans="8:13" x14ac:dyDescent="0.2">
      <c r="H987" s="10">
        <v>1990</v>
      </c>
      <c r="I987" s="10">
        <v>10</v>
      </c>
      <c r="J987" s="10">
        <v>24</v>
      </c>
      <c r="K987" s="42">
        <v>8.1875</v>
      </c>
      <c r="L987" s="44">
        <f t="shared" si="33"/>
        <v>8.1048322219575766E-2</v>
      </c>
      <c r="M987" s="42">
        <f t="shared" si="34"/>
        <v>0</v>
      </c>
    </row>
    <row r="988" spans="8:13" x14ac:dyDescent="0.2">
      <c r="H988" s="10">
        <v>1990</v>
      </c>
      <c r="I988" s="10">
        <v>10</v>
      </c>
      <c r="J988" s="10">
        <v>25</v>
      </c>
      <c r="K988" s="42">
        <v>8.125</v>
      </c>
      <c r="L988" s="44">
        <f t="shared" si="33"/>
        <v>8.0435811690853912E-2</v>
      </c>
      <c r="M988" s="42">
        <f t="shared" si="34"/>
        <v>-6.1251052872185463E-4</v>
      </c>
    </row>
    <row r="989" spans="8:13" x14ac:dyDescent="0.2">
      <c r="H989" s="10">
        <v>1990</v>
      </c>
      <c r="I989" s="10">
        <v>10</v>
      </c>
      <c r="J989" s="10">
        <v>26</v>
      </c>
      <c r="K989" s="42">
        <v>8.0625</v>
      </c>
      <c r="L989" s="44">
        <f t="shared" si="33"/>
        <v>7.9823207355481401E-2</v>
      </c>
      <c r="M989" s="42">
        <f t="shared" si="34"/>
        <v>-6.1260433537251024E-4</v>
      </c>
    </row>
    <row r="990" spans="8:13" x14ac:dyDescent="0.2">
      <c r="H990" s="10">
        <v>1990</v>
      </c>
      <c r="I990" s="10">
        <v>10</v>
      </c>
      <c r="J990" s="10">
        <v>29</v>
      </c>
      <c r="K990" s="42">
        <v>8</v>
      </c>
      <c r="L990" s="44">
        <f t="shared" si="33"/>
        <v>7.9210509184718919E-2</v>
      </c>
      <c r="M990" s="42">
        <f t="shared" si="34"/>
        <v>-6.1269817076248234E-4</v>
      </c>
    </row>
    <row r="991" spans="8:13" x14ac:dyDescent="0.2">
      <c r="H991" s="10">
        <v>1990</v>
      </c>
      <c r="I991" s="10">
        <v>10</v>
      </c>
      <c r="J991" s="10">
        <v>30</v>
      </c>
      <c r="K991" s="42">
        <v>8.0625</v>
      </c>
      <c r="L991" s="44">
        <f t="shared" si="33"/>
        <v>7.9823207355481401E-2</v>
      </c>
      <c r="M991" s="42">
        <f t="shared" si="34"/>
        <v>6.1269817076248234E-4</v>
      </c>
    </row>
    <row r="992" spans="8:13" x14ac:dyDescent="0.2">
      <c r="H992" s="10">
        <v>1990</v>
      </c>
      <c r="I992" s="10">
        <v>10</v>
      </c>
      <c r="J992" s="10">
        <v>31</v>
      </c>
      <c r="K992" s="42">
        <v>8.0625</v>
      </c>
      <c r="L992" s="44">
        <f t="shared" si="33"/>
        <v>7.9823207355481401E-2</v>
      </c>
      <c r="M992" s="42">
        <f t="shared" si="34"/>
        <v>0</v>
      </c>
    </row>
    <row r="993" spans="8:13" x14ac:dyDescent="0.2">
      <c r="H993" s="10">
        <v>1990</v>
      </c>
      <c r="I993" s="10">
        <v>11</v>
      </c>
      <c r="J993" s="10">
        <v>1</v>
      </c>
      <c r="K993" s="42">
        <v>8.0625</v>
      </c>
      <c r="L993" s="44">
        <f t="shared" si="33"/>
        <v>7.9823207355481401E-2</v>
      </c>
      <c r="M993" s="42">
        <f t="shared" si="34"/>
        <v>0</v>
      </c>
    </row>
    <row r="994" spans="8:13" x14ac:dyDescent="0.2">
      <c r="H994" s="10">
        <v>1990</v>
      </c>
      <c r="I994" s="10">
        <v>11</v>
      </c>
      <c r="J994" s="10">
        <v>2</v>
      </c>
      <c r="K994" s="42">
        <v>8.0625</v>
      </c>
      <c r="L994" s="44">
        <f t="shared" si="33"/>
        <v>7.9823207355481401E-2</v>
      </c>
      <c r="M994" s="42">
        <f t="shared" si="34"/>
        <v>0</v>
      </c>
    </row>
    <row r="995" spans="8:13" x14ac:dyDescent="0.2">
      <c r="H995" s="10">
        <v>1990</v>
      </c>
      <c r="I995" s="10">
        <v>11</v>
      </c>
      <c r="J995" s="10">
        <v>3</v>
      </c>
      <c r="K995" s="42">
        <v>8.0625</v>
      </c>
      <c r="L995" s="44">
        <f t="shared" si="33"/>
        <v>7.9823207355481401E-2</v>
      </c>
      <c r="M995" s="42">
        <f t="shared" si="34"/>
        <v>0</v>
      </c>
    </row>
    <row r="996" spans="8:13" x14ac:dyDescent="0.2">
      <c r="H996" s="10">
        <v>1990</v>
      </c>
      <c r="I996" s="10">
        <v>11</v>
      </c>
      <c r="J996" s="10">
        <v>5</v>
      </c>
      <c r="K996" s="42">
        <v>8.0625</v>
      </c>
      <c r="L996" s="44">
        <f t="shared" si="33"/>
        <v>7.9823207355481401E-2</v>
      </c>
      <c r="M996" s="42">
        <f t="shared" si="34"/>
        <v>0</v>
      </c>
    </row>
    <row r="997" spans="8:13" x14ac:dyDescent="0.2">
      <c r="H997" s="10">
        <v>1990</v>
      </c>
      <c r="I997" s="10">
        <v>11</v>
      </c>
      <c r="J997" s="10">
        <v>6</v>
      </c>
      <c r="K997" s="42">
        <v>8.125</v>
      </c>
      <c r="L997" s="44">
        <f t="shared" si="33"/>
        <v>8.0435811690853912E-2</v>
      </c>
      <c r="M997" s="42">
        <f t="shared" si="34"/>
        <v>6.1260433537251024E-4</v>
      </c>
    </row>
    <row r="998" spans="8:13" x14ac:dyDescent="0.2">
      <c r="H998" s="10">
        <v>1990</v>
      </c>
      <c r="I998" s="10">
        <v>11</v>
      </c>
      <c r="J998" s="10">
        <v>7</v>
      </c>
      <c r="K998" s="42">
        <v>8.125</v>
      </c>
      <c r="L998" s="44">
        <f t="shared" si="33"/>
        <v>8.0435811690853912E-2</v>
      </c>
      <c r="M998" s="42">
        <f t="shared" si="34"/>
        <v>0</v>
      </c>
    </row>
    <row r="999" spans="8:13" x14ac:dyDescent="0.2">
      <c r="H999" s="10">
        <v>1990</v>
      </c>
      <c r="I999" s="10">
        <v>11</v>
      </c>
      <c r="J999" s="10">
        <v>8</v>
      </c>
      <c r="K999" s="42">
        <v>8.125</v>
      </c>
      <c r="L999" s="44">
        <f t="shared" si="33"/>
        <v>8.0435811690853912E-2</v>
      </c>
      <c r="M999" s="42">
        <f t="shared" si="34"/>
        <v>0</v>
      </c>
    </row>
    <row r="1000" spans="8:13" x14ac:dyDescent="0.2">
      <c r="H1000" s="10">
        <v>1990</v>
      </c>
      <c r="I1000" s="10">
        <v>11</v>
      </c>
      <c r="J1000" s="10">
        <v>9</v>
      </c>
      <c r="K1000" s="42">
        <v>8.125</v>
      </c>
      <c r="L1000" s="44">
        <f t="shared" si="33"/>
        <v>8.0435811690853912E-2</v>
      </c>
      <c r="M1000" s="42">
        <f t="shared" si="34"/>
        <v>0</v>
      </c>
    </row>
    <row r="1001" spans="8:13" x14ac:dyDescent="0.2">
      <c r="H1001" s="10">
        <v>1990</v>
      </c>
      <c r="I1001" s="10">
        <v>11</v>
      </c>
      <c r="J1001" s="10">
        <v>12</v>
      </c>
      <c r="K1001" s="42">
        <v>8.0625</v>
      </c>
      <c r="L1001" s="44">
        <f t="shared" si="33"/>
        <v>7.9823207355481401E-2</v>
      </c>
      <c r="M1001" s="42">
        <f t="shared" si="34"/>
        <v>-6.1260433537251024E-4</v>
      </c>
    </row>
    <row r="1002" spans="8:13" x14ac:dyDescent="0.2">
      <c r="H1002" s="10">
        <v>1990</v>
      </c>
      <c r="I1002" s="10">
        <v>11</v>
      </c>
      <c r="J1002" s="10">
        <v>13</v>
      </c>
      <c r="K1002" s="42">
        <v>8.0625</v>
      </c>
      <c r="L1002" s="44">
        <f t="shared" si="33"/>
        <v>7.9823207355481401E-2</v>
      </c>
      <c r="M1002" s="42">
        <f t="shared" si="34"/>
        <v>0</v>
      </c>
    </row>
    <row r="1003" spans="8:13" x14ac:dyDescent="0.2">
      <c r="H1003" s="10">
        <v>1990</v>
      </c>
      <c r="I1003" s="10">
        <v>11</v>
      </c>
      <c r="J1003" s="10">
        <v>14</v>
      </c>
      <c r="K1003" s="42">
        <v>8.0625</v>
      </c>
      <c r="L1003" s="44">
        <f t="shared" si="33"/>
        <v>7.9823207355481401E-2</v>
      </c>
      <c r="M1003" s="42">
        <f t="shared" si="34"/>
        <v>0</v>
      </c>
    </row>
    <row r="1004" spans="8:13" x14ac:dyDescent="0.2">
      <c r="H1004" s="10">
        <v>1990</v>
      </c>
      <c r="I1004" s="10">
        <v>11</v>
      </c>
      <c r="J1004" s="10">
        <v>15</v>
      </c>
      <c r="K1004" s="42">
        <v>8.0625</v>
      </c>
      <c r="L1004" s="44">
        <f t="shared" si="33"/>
        <v>7.9823207355481401E-2</v>
      </c>
      <c r="M1004" s="42">
        <f t="shared" si="34"/>
        <v>0</v>
      </c>
    </row>
    <row r="1005" spans="8:13" x14ac:dyDescent="0.2">
      <c r="H1005" s="10">
        <v>1990</v>
      </c>
      <c r="I1005" s="10">
        <v>11</v>
      </c>
      <c r="J1005" s="10">
        <v>16</v>
      </c>
      <c r="K1005" s="42">
        <v>8.0625</v>
      </c>
      <c r="L1005" s="44">
        <f t="shared" si="33"/>
        <v>7.9823207355481401E-2</v>
      </c>
      <c r="M1005" s="42">
        <f t="shared" si="34"/>
        <v>0</v>
      </c>
    </row>
    <row r="1006" spans="8:13" x14ac:dyDescent="0.2">
      <c r="H1006" s="10">
        <v>1990</v>
      </c>
      <c r="I1006" s="10">
        <v>11</v>
      </c>
      <c r="J1006" s="10">
        <v>19</v>
      </c>
      <c r="K1006" s="42">
        <v>8.125</v>
      </c>
      <c r="L1006" s="44">
        <f t="shared" si="33"/>
        <v>8.0435811690853912E-2</v>
      </c>
      <c r="M1006" s="42">
        <f t="shared" si="34"/>
        <v>6.1260433537251024E-4</v>
      </c>
    </row>
    <row r="1007" spans="8:13" x14ac:dyDescent="0.2">
      <c r="H1007" s="10">
        <v>1990</v>
      </c>
      <c r="I1007" s="10">
        <v>11</v>
      </c>
      <c r="J1007" s="10">
        <v>20</v>
      </c>
      <c r="K1007" s="42">
        <v>8.125</v>
      </c>
      <c r="L1007" s="44">
        <f t="shared" si="33"/>
        <v>8.0435811690853912E-2</v>
      </c>
      <c r="M1007" s="42">
        <f t="shared" si="34"/>
        <v>0</v>
      </c>
    </row>
    <row r="1008" spans="8:13" x14ac:dyDescent="0.2">
      <c r="H1008" s="10">
        <v>1990</v>
      </c>
      <c r="I1008" s="10">
        <v>11</v>
      </c>
      <c r="J1008" s="10">
        <v>21</v>
      </c>
      <c r="K1008" s="42">
        <v>8.125</v>
      </c>
      <c r="L1008" s="44">
        <f t="shared" si="33"/>
        <v>8.0435811690853912E-2</v>
      </c>
      <c r="M1008" s="42">
        <f t="shared" si="34"/>
        <v>0</v>
      </c>
    </row>
    <row r="1009" spans="8:13" x14ac:dyDescent="0.2">
      <c r="H1009" s="10">
        <v>1990</v>
      </c>
      <c r="I1009" s="10">
        <v>11</v>
      </c>
      <c r="J1009" s="10">
        <v>22</v>
      </c>
      <c r="K1009" s="42">
        <v>8.125</v>
      </c>
      <c r="L1009" s="44">
        <f t="shared" si="33"/>
        <v>8.0435811690853912E-2</v>
      </c>
      <c r="M1009" s="42">
        <f t="shared" si="34"/>
        <v>0</v>
      </c>
    </row>
    <row r="1010" spans="8:13" x14ac:dyDescent="0.2">
      <c r="H1010" s="10">
        <v>1990</v>
      </c>
      <c r="I1010" s="10">
        <v>11</v>
      </c>
      <c r="J1010" s="10">
        <v>23</v>
      </c>
      <c r="K1010" s="42">
        <v>8.1875</v>
      </c>
      <c r="L1010" s="44">
        <f t="shared" si="33"/>
        <v>8.1048322219575766E-2</v>
      </c>
      <c r="M1010" s="42">
        <f t="shared" si="34"/>
        <v>6.1251052872185463E-4</v>
      </c>
    </row>
    <row r="1011" spans="8:13" x14ac:dyDescent="0.2">
      <c r="H1011" s="10">
        <v>1990</v>
      </c>
      <c r="I1011" s="10">
        <v>11</v>
      </c>
      <c r="J1011" s="10">
        <v>26</v>
      </c>
      <c r="K1011" s="42">
        <v>8.25</v>
      </c>
      <c r="L1011" s="44">
        <f t="shared" si="33"/>
        <v>8.1660738970369615E-2</v>
      </c>
      <c r="M1011" s="42">
        <f t="shared" si="34"/>
        <v>6.1241675079384827E-4</v>
      </c>
    </row>
    <row r="1012" spans="8:13" x14ac:dyDescent="0.2">
      <c r="H1012" s="10">
        <v>1990</v>
      </c>
      <c r="I1012" s="10">
        <v>11</v>
      </c>
      <c r="J1012" s="10">
        <v>27</v>
      </c>
      <c r="K1012" s="42">
        <v>8.4375</v>
      </c>
      <c r="L1012" s="44">
        <f t="shared" si="33"/>
        <v>8.3497426842236044E-2</v>
      </c>
      <c r="M1012" s="42">
        <f t="shared" si="34"/>
        <v>1.8366878718664298E-3</v>
      </c>
    </row>
    <row r="1013" spans="8:13" x14ac:dyDescent="0.2">
      <c r="H1013" s="10">
        <v>1990</v>
      </c>
      <c r="I1013" s="10">
        <v>11</v>
      </c>
      <c r="J1013" s="10">
        <v>28</v>
      </c>
      <c r="K1013" s="42">
        <v>8.5</v>
      </c>
      <c r="L1013" s="44">
        <f t="shared" si="33"/>
        <v>8.4109468768302317E-2</v>
      </c>
      <c r="M1013" s="42">
        <f t="shared" si="34"/>
        <v>6.1204192606627295E-4</v>
      </c>
    </row>
    <row r="1014" spans="8:13" x14ac:dyDescent="0.2">
      <c r="H1014" s="10">
        <v>1990</v>
      </c>
      <c r="I1014" s="10">
        <v>11</v>
      </c>
      <c r="J1014" s="10">
        <v>29</v>
      </c>
      <c r="K1014" s="42">
        <v>8.4375</v>
      </c>
      <c r="L1014" s="44">
        <f t="shared" si="33"/>
        <v>8.3497426842236044E-2</v>
      </c>
      <c r="M1014" s="42">
        <f t="shared" si="34"/>
        <v>-6.1204192606627295E-4</v>
      </c>
    </row>
    <row r="1015" spans="8:13" x14ac:dyDescent="0.2">
      <c r="H1015" s="10">
        <v>1990</v>
      </c>
      <c r="I1015" s="10">
        <v>11</v>
      </c>
      <c r="J1015" s="10">
        <v>30</v>
      </c>
      <c r="K1015" s="42">
        <v>8.3125</v>
      </c>
      <c r="L1015" s="44">
        <f t="shared" si="33"/>
        <v>8.2273061971948377E-2</v>
      </c>
      <c r="M1015" s="42">
        <f t="shared" si="34"/>
        <v>-1.2243648702876669E-3</v>
      </c>
    </row>
    <row r="1016" spans="8:13" x14ac:dyDescent="0.2">
      <c r="H1016" s="10">
        <v>1990</v>
      </c>
      <c r="I1016" s="10">
        <v>12</v>
      </c>
      <c r="J1016" s="10">
        <v>3</v>
      </c>
      <c r="K1016" s="42">
        <v>8.3125</v>
      </c>
      <c r="L1016" s="44">
        <f t="shared" si="33"/>
        <v>8.2273061971948377E-2</v>
      </c>
      <c r="M1016" s="42">
        <f t="shared" si="34"/>
        <v>0</v>
      </c>
    </row>
    <row r="1017" spans="8:13" x14ac:dyDescent="0.2">
      <c r="H1017" s="10">
        <v>1990</v>
      </c>
      <c r="I1017" s="10">
        <v>12</v>
      </c>
      <c r="J1017" s="10">
        <v>4</v>
      </c>
      <c r="K1017" s="42">
        <v>8.25</v>
      </c>
      <c r="L1017" s="44">
        <f t="shared" si="33"/>
        <v>8.1660738970369615E-2</v>
      </c>
      <c r="M1017" s="42">
        <f t="shared" si="34"/>
        <v>-6.1232300157876285E-4</v>
      </c>
    </row>
    <row r="1018" spans="8:13" x14ac:dyDescent="0.2">
      <c r="H1018" s="10">
        <v>1990</v>
      </c>
      <c r="I1018" s="10">
        <v>12</v>
      </c>
      <c r="J1018" s="10">
        <v>5</v>
      </c>
      <c r="K1018" s="42">
        <v>8.0625</v>
      </c>
      <c r="L1018" s="44">
        <f t="shared" si="33"/>
        <v>7.9823207355481401E-2</v>
      </c>
      <c r="M1018" s="42">
        <f t="shared" si="34"/>
        <v>-1.8375316148882131E-3</v>
      </c>
    </row>
    <row r="1019" spans="8:13" x14ac:dyDescent="0.2">
      <c r="H1019" s="10">
        <v>1990</v>
      </c>
      <c r="I1019" s="10">
        <v>12</v>
      </c>
      <c r="J1019" s="10">
        <v>6</v>
      </c>
      <c r="K1019" s="42">
        <v>8.0625</v>
      </c>
      <c r="L1019" s="44">
        <f t="shared" si="33"/>
        <v>7.9823207355481401E-2</v>
      </c>
      <c r="M1019" s="42">
        <f t="shared" si="34"/>
        <v>0</v>
      </c>
    </row>
    <row r="1020" spans="8:13" x14ac:dyDescent="0.2">
      <c r="H1020" s="10">
        <v>1990</v>
      </c>
      <c r="I1020" s="10">
        <v>12</v>
      </c>
      <c r="J1020" s="10">
        <v>7</v>
      </c>
      <c r="K1020" s="42">
        <v>8</v>
      </c>
      <c r="L1020" s="44">
        <f t="shared" si="33"/>
        <v>7.9210509184718919E-2</v>
      </c>
      <c r="M1020" s="42">
        <f t="shared" si="34"/>
        <v>-6.1269817076248234E-4</v>
      </c>
    </row>
    <row r="1021" spans="8:13" x14ac:dyDescent="0.2">
      <c r="H1021" s="10">
        <v>1990</v>
      </c>
      <c r="I1021" s="10">
        <v>12</v>
      </c>
      <c r="J1021" s="10">
        <v>10</v>
      </c>
      <c r="K1021" s="42">
        <v>7.625</v>
      </c>
      <c r="L1021" s="44">
        <f t="shared" si="33"/>
        <v>7.5532348006004807E-2</v>
      </c>
      <c r="M1021" s="42">
        <f t="shared" si="34"/>
        <v>-3.6781611787141122E-3</v>
      </c>
    </row>
    <row r="1022" spans="8:13" x14ac:dyDescent="0.2">
      <c r="H1022" s="10">
        <v>1990</v>
      </c>
      <c r="I1022" s="10">
        <v>12</v>
      </c>
      <c r="J1022" s="10">
        <v>11</v>
      </c>
      <c r="K1022" s="42">
        <v>7.625</v>
      </c>
      <c r="L1022" s="44">
        <f t="shared" si="33"/>
        <v>7.5532348006004807E-2</v>
      </c>
      <c r="M1022" s="42">
        <f t="shared" si="34"/>
        <v>0</v>
      </c>
    </row>
    <row r="1023" spans="8:13" x14ac:dyDescent="0.2">
      <c r="H1023" s="10">
        <v>1990</v>
      </c>
      <c r="I1023" s="10">
        <v>12</v>
      </c>
      <c r="J1023" s="10">
        <v>12</v>
      </c>
      <c r="K1023" s="42">
        <v>7.6875</v>
      </c>
      <c r="L1023" s="44">
        <f t="shared" si="33"/>
        <v>7.6145609793331334E-2</v>
      </c>
      <c r="M1023" s="42">
        <f t="shared" si="34"/>
        <v>6.1326178732652725E-4</v>
      </c>
    </row>
    <row r="1024" spans="8:13" x14ac:dyDescent="0.2">
      <c r="H1024" s="10">
        <v>1990</v>
      </c>
      <c r="I1024" s="10">
        <v>12</v>
      </c>
      <c r="J1024" s="10">
        <v>13</v>
      </c>
      <c r="K1024" s="42">
        <v>7.6875</v>
      </c>
      <c r="L1024" s="44">
        <f t="shared" si="33"/>
        <v>7.6145609793331334E-2</v>
      </c>
      <c r="M1024" s="42">
        <f t="shared" si="34"/>
        <v>0</v>
      </c>
    </row>
    <row r="1025" spans="8:13" x14ac:dyDescent="0.2">
      <c r="H1025" s="10">
        <v>1990</v>
      </c>
      <c r="I1025" s="10">
        <v>12</v>
      </c>
      <c r="J1025" s="10">
        <v>14</v>
      </c>
      <c r="K1025" s="42">
        <v>7.8125</v>
      </c>
      <c r="L1025" s="44">
        <f t="shared" si="33"/>
        <v>7.7371851372523739E-2</v>
      </c>
      <c r="M1025" s="42">
        <f t="shared" si="34"/>
        <v>1.2262415791924053E-3</v>
      </c>
    </row>
    <row r="1026" spans="8:13" x14ac:dyDescent="0.2">
      <c r="H1026" s="10">
        <v>1990</v>
      </c>
      <c r="I1026" s="10">
        <v>12</v>
      </c>
      <c r="J1026" s="10">
        <v>17</v>
      </c>
      <c r="K1026" s="42">
        <v>8</v>
      </c>
      <c r="L1026" s="44">
        <f t="shared" si="33"/>
        <v>7.9210509184718919E-2</v>
      </c>
      <c r="M1026" s="42">
        <f t="shared" si="34"/>
        <v>1.8386578121951797E-3</v>
      </c>
    </row>
    <row r="1027" spans="8:13" x14ac:dyDescent="0.2">
      <c r="H1027" s="10">
        <v>1990</v>
      </c>
      <c r="I1027" s="10">
        <v>12</v>
      </c>
      <c r="J1027" s="10">
        <v>18</v>
      </c>
      <c r="K1027" s="42">
        <v>8</v>
      </c>
      <c r="L1027" s="44">
        <f t="shared" si="33"/>
        <v>7.9210509184718919E-2</v>
      </c>
      <c r="M1027" s="42">
        <f t="shared" si="34"/>
        <v>0</v>
      </c>
    </row>
    <row r="1028" spans="8:13" x14ac:dyDescent="0.2">
      <c r="H1028" s="10">
        <v>1990</v>
      </c>
      <c r="I1028" s="10">
        <v>12</v>
      </c>
      <c r="J1028" s="10">
        <v>19</v>
      </c>
      <c r="K1028" s="42">
        <v>7.75</v>
      </c>
      <c r="L1028" s="44">
        <f t="shared" si="33"/>
        <v>7.6758777572564746E-2</v>
      </c>
      <c r="M1028" s="42">
        <f t="shared" si="34"/>
        <v>-2.4517316121541732E-3</v>
      </c>
    </row>
    <row r="1029" spans="8:13" x14ac:dyDescent="0.2">
      <c r="H1029" s="10">
        <v>1990</v>
      </c>
      <c r="I1029" s="10">
        <v>12</v>
      </c>
      <c r="J1029" s="10">
        <v>20</v>
      </c>
      <c r="K1029" s="42">
        <v>7.9375</v>
      </c>
      <c r="L1029" s="44">
        <f t="shared" si="33"/>
        <v>7.8597717149816546E-2</v>
      </c>
      <c r="M1029" s="42">
        <f t="shared" si="34"/>
        <v>1.8389395772517997E-3</v>
      </c>
    </row>
    <row r="1030" spans="8:13" x14ac:dyDescent="0.2">
      <c r="H1030" s="10">
        <v>1990</v>
      </c>
      <c r="I1030" s="10">
        <v>12</v>
      </c>
      <c r="J1030" s="10">
        <v>21</v>
      </c>
      <c r="K1030" s="42">
        <v>8.125</v>
      </c>
      <c r="L1030" s="44">
        <f t="shared" si="33"/>
        <v>8.0435811690853912E-2</v>
      </c>
      <c r="M1030" s="42">
        <f t="shared" si="34"/>
        <v>1.8380945410373661E-3</v>
      </c>
    </row>
    <row r="1031" spans="8:13" x14ac:dyDescent="0.2">
      <c r="H1031" s="10">
        <v>1990</v>
      </c>
      <c r="I1031" s="10">
        <v>12</v>
      </c>
      <c r="J1031" s="10">
        <v>24</v>
      </c>
      <c r="K1031" s="42">
        <v>8.1875</v>
      </c>
      <c r="L1031" s="44">
        <f t="shared" si="33"/>
        <v>8.1048322219575766E-2</v>
      </c>
      <c r="M1031" s="42">
        <f t="shared" si="34"/>
        <v>6.1251052872185463E-4</v>
      </c>
    </row>
    <row r="1032" spans="8:13" x14ac:dyDescent="0.2">
      <c r="H1032" s="10">
        <v>1990</v>
      </c>
      <c r="I1032" s="10">
        <v>12</v>
      </c>
      <c r="J1032" s="10">
        <v>27</v>
      </c>
      <c r="K1032" s="42">
        <v>8.25</v>
      </c>
      <c r="L1032" s="44">
        <f t="shared" si="33"/>
        <v>8.1660738970369615E-2</v>
      </c>
      <c r="M1032" s="42">
        <f t="shared" si="34"/>
        <v>6.1241675079384827E-4</v>
      </c>
    </row>
    <row r="1033" spans="8:13" x14ac:dyDescent="0.2">
      <c r="H1033" s="10">
        <v>1990</v>
      </c>
      <c r="I1033" s="10">
        <v>12</v>
      </c>
      <c r="J1033" s="10">
        <v>28</v>
      </c>
      <c r="K1033" s="42">
        <v>7.5625</v>
      </c>
      <c r="L1033" s="44">
        <f t="shared" si="33"/>
        <v>7.4918992181755836E-2</v>
      </c>
      <c r="M1033" s="42">
        <f t="shared" si="34"/>
        <v>-6.7417467886137783E-3</v>
      </c>
    </row>
    <row r="1034" spans="8:13" x14ac:dyDescent="0.2">
      <c r="H1034" s="10">
        <v>1990</v>
      </c>
      <c r="I1034" s="10">
        <v>12</v>
      </c>
      <c r="J1034" s="10">
        <v>31</v>
      </c>
      <c r="K1034" s="42">
        <v>7.5781299999999998</v>
      </c>
      <c r="L1034" s="44">
        <f t="shared" si="33"/>
        <v>7.5072389025703706E-2</v>
      </c>
      <c r="M1034" s="42">
        <f t="shared" si="34"/>
        <v>1.5339684394787001E-4</v>
      </c>
    </row>
    <row r="1035" spans="8:13" x14ac:dyDescent="0.2">
      <c r="H1035" s="10">
        <v>1991</v>
      </c>
      <c r="I1035" s="10">
        <v>1</v>
      </c>
      <c r="J1035" s="10">
        <v>2</v>
      </c>
      <c r="K1035" s="42">
        <v>7.5625</v>
      </c>
      <c r="L1035" s="44">
        <f t="shared" si="33"/>
        <v>7.4918992181755836E-2</v>
      </c>
      <c r="M1035" s="42">
        <f t="shared" si="34"/>
        <v>-1.5339684394787001E-4</v>
      </c>
    </row>
    <row r="1036" spans="8:13" x14ac:dyDescent="0.2">
      <c r="H1036" s="10">
        <v>1991</v>
      </c>
      <c r="I1036" s="10">
        <v>1</v>
      </c>
      <c r="J1036" s="10">
        <v>3</v>
      </c>
      <c r="K1036" s="42">
        <v>7.375</v>
      </c>
      <c r="L1036" s="44">
        <f t="shared" si="33"/>
        <v>7.3078360198974929E-2</v>
      </c>
      <c r="M1036" s="42">
        <f t="shared" si="34"/>
        <v>-1.8406319827809076E-3</v>
      </c>
    </row>
    <row r="1037" spans="8:13" x14ac:dyDescent="0.2">
      <c r="H1037" s="10">
        <v>1991</v>
      </c>
      <c r="I1037" s="10">
        <v>1</v>
      </c>
      <c r="J1037" s="10">
        <v>4</v>
      </c>
      <c r="K1037" s="42">
        <v>7.375</v>
      </c>
      <c r="L1037" s="44">
        <f t="shared" si="33"/>
        <v>7.3078360198974929E-2</v>
      </c>
      <c r="M1037" s="42">
        <f t="shared" si="34"/>
        <v>0</v>
      </c>
    </row>
    <row r="1038" spans="8:13" x14ac:dyDescent="0.2">
      <c r="H1038" s="10">
        <v>1991</v>
      </c>
      <c r="I1038" s="10">
        <v>1</v>
      </c>
      <c r="J1038" s="10">
        <v>7</v>
      </c>
      <c r="K1038" s="42">
        <v>7.5781299999999998</v>
      </c>
      <c r="L1038" s="44">
        <f t="shared" si="33"/>
        <v>7.5072389025703706E-2</v>
      </c>
      <c r="M1038" s="42">
        <f t="shared" si="34"/>
        <v>1.9940288267287776E-3</v>
      </c>
    </row>
    <row r="1039" spans="8:13" x14ac:dyDescent="0.2">
      <c r="H1039" s="10">
        <v>1991</v>
      </c>
      <c r="I1039" s="10">
        <v>1</v>
      </c>
      <c r="J1039" s="10">
        <v>8</v>
      </c>
      <c r="K1039" s="42">
        <v>7.6875</v>
      </c>
      <c r="L1039" s="44">
        <f t="shared" si="33"/>
        <v>7.6145609793331334E-2</v>
      </c>
      <c r="M1039" s="42">
        <f t="shared" si="34"/>
        <v>1.0732207676276279E-3</v>
      </c>
    </row>
    <row r="1040" spans="8:13" x14ac:dyDescent="0.2">
      <c r="H1040" s="10">
        <v>1991</v>
      </c>
      <c r="I1040" s="10">
        <v>1</v>
      </c>
      <c r="J1040" s="10">
        <v>9</v>
      </c>
      <c r="K1040" s="42">
        <v>7.5</v>
      </c>
      <c r="L1040" s="44">
        <f t="shared" si="33"/>
        <v>7.4305542291741827E-2</v>
      </c>
      <c r="M1040" s="42">
        <f t="shared" si="34"/>
        <v>-1.8400675015895068E-3</v>
      </c>
    </row>
    <row r="1041" spans="8:13" x14ac:dyDescent="0.2">
      <c r="H1041" s="10">
        <v>1991</v>
      </c>
      <c r="I1041" s="10">
        <v>1</v>
      </c>
      <c r="J1041" s="10">
        <v>10</v>
      </c>
      <c r="K1041" s="42">
        <v>7.4375</v>
      </c>
      <c r="L1041" s="44">
        <f t="shared" si="33"/>
        <v>7.3691998307104281E-2</v>
      </c>
      <c r="M1041" s="42">
        <f t="shared" si="34"/>
        <v>-6.1354398463754622E-4</v>
      </c>
    </row>
    <row r="1042" spans="8:13" x14ac:dyDescent="0.2">
      <c r="H1042" s="10">
        <v>1991</v>
      </c>
      <c r="I1042" s="10">
        <v>1</v>
      </c>
      <c r="J1042" s="10">
        <v>11</v>
      </c>
      <c r="K1042" s="42">
        <v>7.375</v>
      </c>
      <c r="L1042" s="44">
        <f t="shared" si="33"/>
        <v>7.3078360198974929E-2</v>
      </c>
      <c r="M1042" s="42">
        <f t="shared" si="34"/>
        <v>-6.1363810812935238E-4</v>
      </c>
    </row>
    <row r="1043" spans="8:13" x14ac:dyDescent="0.2">
      <c r="H1043" s="10">
        <v>1991</v>
      </c>
      <c r="I1043" s="10">
        <v>1</v>
      </c>
      <c r="J1043" s="10">
        <v>14</v>
      </c>
      <c r="K1043" s="42">
        <v>7.5625</v>
      </c>
      <c r="L1043" s="44">
        <f t="shared" si="33"/>
        <v>7.4918992181755836E-2</v>
      </c>
      <c r="M1043" s="42">
        <f t="shared" si="34"/>
        <v>1.8406319827809076E-3</v>
      </c>
    </row>
    <row r="1044" spans="8:13" x14ac:dyDescent="0.2">
      <c r="H1044" s="10">
        <v>1991</v>
      </c>
      <c r="I1044" s="10">
        <v>1</v>
      </c>
      <c r="J1044" s="10">
        <v>15</v>
      </c>
      <c r="K1044" s="42">
        <v>7.5625</v>
      </c>
      <c r="L1044" s="44">
        <f t="shared" si="33"/>
        <v>7.4918992181755836E-2</v>
      </c>
      <c r="M1044" s="42">
        <f t="shared" si="34"/>
        <v>0</v>
      </c>
    </row>
    <row r="1045" spans="8:13" x14ac:dyDescent="0.2">
      <c r="H1045" s="10">
        <v>1991</v>
      </c>
      <c r="I1045" s="10">
        <v>1</v>
      </c>
      <c r="J1045" s="10">
        <v>16</v>
      </c>
      <c r="K1045" s="42">
        <v>7.625</v>
      </c>
      <c r="L1045" s="44">
        <f t="shared" ref="L1045:L1108" si="35">LN(1+K1045/100/4)*4</f>
        <v>7.5532348006004807E-2</v>
      </c>
      <c r="M1045" s="42">
        <f t="shared" ref="M1045:M1108" si="36">L1045-L1044</f>
        <v>6.1335582424897062E-4</v>
      </c>
    </row>
    <row r="1046" spans="8:13" x14ac:dyDescent="0.2">
      <c r="H1046" s="10">
        <v>1991</v>
      </c>
      <c r="I1046" s="10">
        <v>1</v>
      </c>
      <c r="J1046" s="10">
        <v>17</v>
      </c>
      <c r="K1046" s="42">
        <v>7.4375</v>
      </c>
      <c r="L1046" s="44">
        <f t="shared" si="35"/>
        <v>7.3691998307104281E-2</v>
      </c>
      <c r="M1046" s="42">
        <f t="shared" si="36"/>
        <v>-1.8403496989005258E-3</v>
      </c>
    </row>
    <row r="1047" spans="8:13" x14ac:dyDescent="0.2">
      <c r="H1047" s="10">
        <v>1991</v>
      </c>
      <c r="I1047" s="10">
        <v>1</v>
      </c>
      <c r="J1047" s="10">
        <v>18</v>
      </c>
      <c r="K1047" s="42">
        <v>7.40625</v>
      </c>
      <c r="L1047" s="44">
        <f t="shared" si="35"/>
        <v>7.3385191020281085E-2</v>
      </c>
      <c r="M1047" s="42">
        <f t="shared" si="36"/>
        <v>-3.0680728682319636E-4</v>
      </c>
    </row>
    <row r="1048" spans="8:13" x14ac:dyDescent="0.2">
      <c r="H1048" s="10">
        <v>1991</v>
      </c>
      <c r="I1048" s="10">
        <v>1</v>
      </c>
      <c r="J1048" s="10">
        <v>21</v>
      </c>
      <c r="K1048" s="42">
        <v>7.25</v>
      </c>
      <c r="L1048" s="44">
        <f t="shared" si="35"/>
        <v>7.1850801496689889E-2</v>
      </c>
      <c r="M1048" s="42">
        <f t="shared" si="36"/>
        <v>-1.5343895235911953E-3</v>
      </c>
    </row>
    <row r="1049" spans="8:13" x14ac:dyDescent="0.2">
      <c r="H1049" s="10">
        <v>1991</v>
      </c>
      <c r="I1049" s="10">
        <v>1</v>
      </c>
      <c r="J1049" s="10">
        <v>22</v>
      </c>
      <c r="K1049" s="42">
        <v>7.125</v>
      </c>
      <c r="L1049" s="44">
        <f t="shared" si="35"/>
        <v>7.0622865953662337E-2</v>
      </c>
      <c r="M1049" s="42">
        <f t="shared" si="36"/>
        <v>-1.2279355430275529E-3</v>
      </c>
    </row>
    <row r="1050" spans="8:13" x14ac:dyDescent="0.2">
      <c r="H1050" s="10">
        <v>1991</v>
      </c>
      <c r="I1050" s="10">
        <v>1</v>
      </c>
      <c r="J1050" s="10">
        <v>23</v>
      </c>
      <c r="K1050" s="42">
        <v>7.1875</v>
      </c>
      <c r="L1050" s="44">
        <f t="shared" si="35"/>
        <v>7.1236880844729414E-2</v>
      </c>
      <c r="M1050" s="42">
        <f t="shared" si="36"/>
        <v>6.140148910670773E-4</v>
      </c>
    </row>
    <row r="1051" spans="8:13" x14ac:dyDescent="0.2">
      <c r="H1051" s="10">
        <v>1991</v>
      </c>
      <c r="I1051" s="10">
        <v>1</v>
      </c>
      <c r="J1051" s="10">
        <v>24</v>
      </c>
      <c r="K1051" s="42">
        <v>7</v>
      </c>
      <c r="L1051" s="44">
        <f t="shared" si="35"/>
        <v>6.9394553338452292E-2</v>
      </c>
      <c r="M1051" s="42">
        <f t="shared" si="36"/>
        <v>-1.8423275062771222E-3</v>
      </c>
    </row>
    <row r="1052" spans="8:13" x14ac:dyDescent="0.2">
      <c r="H1052" s="10">
        <v>1991</v>
      </c>
      <c r="I1052" s="10">
        <v>1</v>
      </c>
      <c r="J1052" s="10">
        <v>25</v>
      </c>
      <c r="K1052" s="42">
        <v>7</v>
      </c>
      <c r="L1052" s="44">
        <f t="shared" si="35"/>
        <v>6.9394553338452292E-2</v>
      </c>
      <c r="M1052" s="42">
        <f t="shared" si="36"/>
        <v>0</v>
      </c>
    </row>
    <row r="1053" spans="8:13" x14ac:dyDescent="0.2">
      <c r="H1053" s="10">
        <v>1991</v>
      </c>
      <c r="I1053" s="10">
        <v>1</v>
      </c>
      <c r="J1053" s="10">
        <v>28</v>
      </c>
      <c r="K1053" s="42">
        <v>7.0625</v>
      </c>
      <c r="L1053" s="44">
        <f t="shared" si="35"/>
        <v>7.0008756794552957E-2</v>
      </c>
      <c r="M1053" s="42">
        <f t="shared" si="36"/>
        <v>6.1420345610066485E-4</v>
      </c>
    </row>
    <row r="1054" spans="8:13" x14ac:dyDescent="0.2">
      <c r="H1054" s="10">
        <v>1991</v>
      </c>
      <c r="I1054" s="10">
        <v>1</v>
      </c>
      <c r="J1054" s="10">
        <v>29</v>
      </c>
      <c r="K1054" s="42">
        <v>7.125</v>
      </c>
      <c r="L1054" s="44">
        <f t="shared" si="35"/>
        <v>7.0622865953662337E-2</v>
      </c>
      <c r="M1054" s="42">
        <f t="shared" si="36"/>
        <v>6.1410915910938002E-4</v>
      </c>
    </row>
    <row r="1055" spans="8:13" x14ac:dyDescent="0.2">
      <c r="H1055" s="10">
        <v>1991</v>
      </c>
      <c r="I1055" s="10">
        <v>1</v>
      </c>
      <c r="J1055" s="10">
        <v>30</v>
      </c>
      <c r="K1055" s="42">
        <v>7.125</v>
      </c>
      <c r="L1055" s="44">
        <f t="shared" si="35"/>
        <v>7.0622865953662337E-2</v>
      </c>
      <c r="M1055" s="42">
        <f t="shared" si="36"/>
        <v>0</v>
      </c>
    </row>
    <row r="1056" spans="8:13" x14ac:dyDescent="0.2">
      <c r="H1056" s="10">
        <v>1991</v>
      </c>
      <c r="I1056" s="10">
        <v>1</v>
      </c>
      <c r="J1056" s="10">
        <v>31</v>
      </c>
      <c r="K1056" s="42">
        <v>7.0625</v>
      </c>
      <c r="L1056" s="44">
        <f t="shared" si="35"/>
        <v>7.0008756794552957E-2</v>
      </c>
      <c r="M1056" s="42">
        <f t="shared" si="36"/>
        <v>-6.1410915910938002E-4</v>
      </c>
    </row>
    <row r="1057" spans="8:13" x14ac:dyDescent="0.2">
      <c r="H1057" s="10">
        <v>1991</v>
      </c>
      <c r="I1057" s="10">
        <v>2</v>
      </c>
      <c r="J1057" s="10">
        <v>1</v>
      </c>
      <c r="K1057" s="42">
        <v>7.0625</v>
      </c>
      <c r="L1057" s="44">
        <f t="shared" si="35"/>
        <v>7.0008756794552957E-2</v>
      </c>
      <c r="M1057" s="42">
        <f t="shared" si="36"/>
        <v>0</v>
      </c>
    </row>
    <row r="1058" spans="8:13" x14ac:dyDescent="0.2">
      <c r="H1058" s="10">
        <v>1991</v>
      </c>
      <c r="I1058" s="10">
        <v>2</v>
      </c>
      <c r="J1058" s="10">
        <v>4</v>
      </c>
      <c r="K1058" s="42">
        <v>6.6875</v>
      </c>
      <c r="L1058" s="44">
        <f t="shared" si="35"/>
        <v>6.6322120588882955E-2</v>
      </c>
      <c r="M1058" s="42">
        <f t="shared" si="36"/>
        <v>-3.6866362056700019E-3</v>
      </c>
    </row>
    <row r="1059" spans="8:13" x14ac:dyDescent="0.2">
      <c r="H1059" s="10">
        <v>1991</v>
      </c>
      <c r="I1059" s="10">
        <v>2</v>
      </c>
      <c r="J1059" s="10">
        <v>5</v>
      </c>
      <c r="K1059" s="42">
        <v>6.625</v>
      </c>
      <c r="L1059" s="44">
        <f t="shared" si="35"/>
        <v>6.5707350742134296E-2</v>
      </c>
      <c r="M1059" s="42">
        <f t="shared" si="36"/>
        <v>-6.1476984674865842E-4</v>
      </c>
    </row>
    <row r="1060" spans="8:13" x14ac:dyDescent="0.2">
      <c r="H1060" s="10">
        <v>1991</v>
      </c>
      <c r="I1060" s="10">
        <v>2</v>
      </c>
      <c r="J1060" s="10">
        <v>6</v>
      </c>
      <c r="K1060" s="42">
        <v>6.625</v>
      </c>
      <c r="L1060" s="44">
        <f t="shared" si="35"/>
        <v>6.5707350742134296E-2</v>
      </c>
      <c r="M1060" s="42">
        <f t="shared" si="36"/>
        <v>0</v>
      </c>
    </row>
    <row r="1061" spans="8:13" x14ac:dyDescent="0.2">
      <c r="H1061" s="10">
        <v>1991</v>
      </c>
      <c r="I1061" s="10">
        <v>2</v>
      </c>
      <c r="J1061" s="10">
        <v>7</v>
      </c>
      <c r="K1061" s="42">
        <v>6.625</v>
      </c>
      <c r="L1061" s="44">
        <f t="shared" si="35"/>
        <v>6.5707350742134296E-2</v>
      </c>
      <c r="M1061" s="42">
        <f t="shared" si="36"/>
        <v>0</v>
      </c>
    </row>
    <row r="1062" spans="8:13" x14ac:dyDescent="0.2">
      <c r="H1062" s="10">
        <v>1991</v>
      </c>
      <c r="I1062" s="10">
        <v>2</v>
      </c>
      <c r="J1062" s="10">
        <v>8</v>
      </c>
      <c r="K1062" s="42">
        <v>6.625</v>
      </c>
      <c r="L1062" s="44">
        <f t="shared" si="35"/>
        <v>6.5707350742134296E-2</v>
      </c>
      <c r="M1062" s="42">
        <f t="shared" si="36"/>
        <v>0</v>
      </c>
    </row>
    <row r="1063" spans="8:13" x14ac:dyDescent="0.2">
      <c r="H1063" s="10">
        <v>1991</v>
      </c>
      <c r="I1063" s="10">
        <v>2</v>
      </c>
      <c r="J1063" s="10">
        <v>11</v>
      </c>
      <c r="K1063" s="42">
        <v>6.625</v>
      </c>
      <c r="L1063" s="44">
        <f t="shared" si="35"/>
        <v>6.5707350742134296E-2</v>
      </c>
      <c r="M1063" s="42">
        <f t="shared" si="36"/>
        <v>0</v>
      </c>
    </row>
    <row r="1064" spans="8:13" x14ac:dyDescent="0.2">
      <c r="H1064" s="10">
        <v>1991</v>
      </c>
      <c r="I1064" s="10">
        <v>2</v>
      </c>
      <c r="J1064" s="10">
        <v>12</v>
      </c>
      <c r="K1064" s="42">
        <v>6.625</v>
      </c>
      <c r="L1064" s="44">
        <f t="shared" si="35"/>
        <v>6.5707350742134296E-2</v>
      </c>
      <c r="M1064" s="42">
        <f t="shared" si="36"/>
        <v>0</v>
      </c>
    </row>
    <row r="1065" spans="8:13" x14ac:dyDescent="0.2">
      <c r="H1065" s="10">
        <v>1991</v>
      </c>
      <c r="I1065" s="10">
        <v>2</v>
      </c>
      <c r="J1065" s="10">
        <v>13</v>
      </c>
      <c r="K1065" s="42">
        <v>6.625</v>
      </c>
      <c r="L1065" s="44">
        <f t="shared" si="35"/>
        <v>6.5707350742134296E-2</v>
      </c>
      <c r="M1065" s="42">
        <f t="shared" si="36"/>
        <v>0</v>
      </c>
    </row>
    <row r="1066" spans="8:13" x14ac:dyDescent="0.2">
      <c r="H1066" s="10">
        <v>1991</v>
      </c>
      <c r="I1066" s="10">
        <v>2</v>
      </c>
      <c r="J1066" s="10">
        <v>14</v>
      </c>
      <c r="K1066" s="42">
        <v>6.625</v>
      </c>
      <c r="L1066" s="44">
        <f t="shared" si="35"/>
        <v>6.5707350742134296E-2</v>
      </c>
      <c r="M1066" s="42">
        <f t="shared" si="36"/>
        <v>0</v>
      </c>
    </row>
    <row r="1067" spans="8:13" x14ac:dyDescent="0.2">
      <c r="H1067" s="10">
        <v>1991</v>
      </c>
      <c r="I1067" s="10">
        <v>2</v>
      </c>
      <c r="J1067" s="10">
        <v>15</v>
      </c>
      <c r="K1067" s="42">
        <v>6.625</v>
      </c>
      <c r="L1067" s="44">
        <f t="shared" si="35"/>
        <v>6.5707350742134296E-2</v>
      </c>
      <c r="M1067" s="42">
        <f t="shared" si="36"/>
        <v>0</v>
      </c>
    </row>
    <row r="1068" spans="8:13" x14ac:dyDescent="0.2">
      <c r="H1068" s="10">
        <v>1991</v>
      </c>
      <c r="I1068" s="10">
        <v>2</v>
      </c>
      <c r="J1068" s="10">
        <v>18</v>
      </c>
      <c r="K1068" s="42">
        <v>6.625</v>
      </c>
      <c r="L1068" s="44">
        <f t="shared" si="35"/>
        <v>6.5707350742134296E-2</v>
      </c>
      <c r="M1068" s="42">
        <f t="shared" si="36"/>
        <v>0</v>
      </c>
    </row>
    <row r="1069" spans="8:13" x14ac:dyDescent="0.2">
      <c r="H1069" s="10">
        <v>1991</v>
      </c>
      <c r="I1069" s="10">
        <v>2</v>
      </c>
      <c r="J1069" s="10">
        <v>19</v>
      </c>
      <c r="K1069" s="42">
        <v>6.625</v>
      </c>
      <c r="L1069" s="44">
        <f t="shared" si="35"/>
        <v>6.5707350742134296E-2</v>
      </c>
      <c r="M1069" s="42">
        <f t="shared" si="36"/>
        <v>0</v>
      </c>
    </row>
    <row r="1070" spans="8:13" x14ac:dyDescent="0.2">
      <c r="H1070" s="10">
        <v>1991</v>
      </c>
      <c r="I1070" s="10">
        <v>2</v>
      </c>
      <c r="J1070" s="10">
        <v>20</v>
      </c>
      <c r="K1070" s="42">
        <v>6.6875</v>
      </c>
      <c r="L1070" s="44">
        <f t="shared" si="35"/>
        <v>6.6322120588882955E-2</v>
      </c>
      <c r="M1070" s="42">
        <f t="shared" si="36"/>
        <v>6.1476984674865842E-4</v>
      </c>
    </row>
    <row r="1071" spans="8:13" x14ac:dyDescent="0.2">
      <c r="H1071" s="10">
        <v>1991</v>
      </c>
      <c r="I1071" s="10">
        <v>2</v>
      </c>
      <c r="J1071" s="10">
        <v>21</v>
      </c>
      <c r="K1071" s="42">
        <v>6.6875</v>
      </c>
      <c r="L1071" s="44">
        <f t="shared" si="35"/>
        <v>6.6322120588882955E-2</v>
      </c>
      <c r="M1071" s="42">
        <f t="shared" si="36"/>
        <v>0</v>
      </c>
    </row>
    <row r="1072" spans="8:13" x14ac:dyDescent="0.2">
      <c r="H1072" s="10">
        <v>1991</v>
      </c>
      <c r="I1072" s="10">
        <v>2</v>
      </c>
      <c r="J1072" s="10">
        <v>22</v>
      </c>
      <c r="K1072" s="42">
        <v>6.75</v>
      </c>
      <c r="L1072" s="44">
        <f t="shared" si="35"/>
        <v>6.6936795964660664E-2</v>
      </c>
      <c r="M1072" s="42">
        <f t="shared" si="36"/>
        <v>6.1467537577770959E-4</v>
      </c>
    </row>
    <row r="1073" spans="8:13" x14ac:dyDescent="0.2">
      <c r="H1073" s="10">
        <v>1991</v>
      </c>
      <c r="I1073" s="10">
        <v>2</v>
      </c>
      <c r="J1073" s="10">
        <v>25</v>
      </c>
      <c r="K1073" s="42">
        <v>6.875</v>
      </c>
      <c r="L1073" s="44">
        <f t="shared" si="35"/>
        <v>6.8165863419406461E-2</v>
      </c>
      <c r="M1073" s="42">
        <f t="shared" si="36"/>
        <v>1.2290674547457969E-3</v>
      </c>
    </row>
    <row r="1074" spans="8:13" x14ac:dyDescent="0.2">
      <c r="H1074" s="10">
        <v>1991</v>
      </c>
      <c r="I1074" s="10">
        <v>2</v>
      </c>
      <c r="J1074" s="10">
        <v>26</v>
      </c>
      <c r="K1074" s="42">
        <v>6.875</v>
      </c>
      <c r="L1074" s="44">
        <f t="shared" si="35"/>
        <v>6.8165863419406461E-2</v>
      </c>
      <c r="M1074" s="42">
        <f t="shared" si="36"/>
        <v>0</v>
      </c>
    </row>
    <row r="1075" spans="8:13" x14ac:dyDescent="0.2">
      <c r="H1075" s="10">
        <v>1991</v>
      </c>
      <c r="I1075" s="10">
        <v>2</v>
      </c>
      <c r="J1075" s="10">
        <v>27</v>
      </c>
      <c r="K1075" s="42">
        <v>6.875</v>
      </c>
      <c r="L1075" s="44">
        <f t="shared" si="35"/>
        <v>6.8165863419406461E-2</v>
      </c>
      <c r="M1075" s="42">
        <f t="shared" si="36"/>
        <v>0</v>
      </c>
    </row>
    <row r="1076" spans="8:13" x14ac:dyDescent="0.2">
      <c r="H1076" s="10">
        <v>1991</v>
      </c>
      <c r="I1076" s="10">
        <v>2</v>
      </c>
      <c r="J1076" s="10">
        <v>28</v>
      </c>
      <c r="K1076" s="42">
        <v>6.875</v>
      </c>
      <c r="L1076" s="44">
        <f t="shared" si="35"/>
        <v>6.8165863419406461E-2</v>
      </c>
      <c r="M1076" s="42">
        <f t="shared" si="36"/>
        <v>0</v>
      </c>
    </row>
    <row r="1077" spans="8:13" x14ac:dyDescent="0.2">
      <c r="H1077" s="10">
        <v>1991</v>
      </c>
      <c r="I1077" s="10">
        <v>3</v>
      </c>
      <c r="J1077" s="10">
        <v>1</v>
      </c>
      <c r="K1077" s="42">
        <v>6.9375</v>
      </c>
      <c r="L1077" s="44">
        <f t="shared" si="35"/>
        <v>6.8780255556395345E-2</v>
      </c>
      <c r="M1077" s="42">
        <f t="shared" si="36"/>
        <v>6.1439213698888384E-4</v>
      </c>
    </row>
    <row r="1078" spans="8:13" x14ac:dyDescent="0.2">
      <c r="H1078" s="10">
        <v>1991</v>
      </c>
      <c r="I1078" s="10">
        <v>3</v>
      </c>
      <c r="J1078" s="10">
        <v>4</v>
      </c>
      <c r="K1078" s="42">
        <v>6.9375</v>
      </c>
      <c r="L1078" s="44">
        <f t="shared" si="35"/>
        <v>6.8780255556395345E-2</v>
      </c>
      <c r="M1078" s="42">
        <f t="shared" si="36"/>
        <v>0</v>
      </c>
    </row>
    <row r="1079" spans="8:13" x14ac:dyDescent="0.2">
      <c r="H1079" s="10">
        <v>1991</v>
      </c>
      <c r="I1079" s="10">
        <v>3</v>
      </c>
      <c r="J1079" s="10">
        <v>5</v>
      </c>
      <c r="K1079" s="42">
        <v>6.875</v>
      </c>
      <c r="L1079" s="44">
        <f t="shared" si="35"/>
        <v>6.8165863419406461E-2</v>
      </c>
      <c r="M1079" s="42">
        <f t="shared" si="36"/>
        <v>-6.1439213698888384E-4</v>
      </c>
    </row>
    <row r="1080" spans="8:13" x14ac:dyDescent="0.2">
      <c r="H1080" s="10">
        <v>1991</v>
      </c>
      <c r="I1080" s="10">
        <v>3</v>
      </c>
      <c r="J1080" s="10">
        <v>6</v>
      </c>
      <c r="K1080" s="42">
        <v>6.8125</v>
      </c>
      <c r="L1080" s="44">
        <f t="shared" si="35"/>
        <v>6.7551376898496579E-2</v>
      </c>
      <c r="M1080" s="42">
        <f t="shared" si="36"/>
        <v>-6.1448652090988209E-4</v>
      </c>
    </row>
    <row r="1081" spans="8:13" x14ac:dyDescent="0.2">
      <c r="H1081" s="10">
        <v>1991</v>
      </c>
      <c r="I1081" s="10">
        <v>3</v>
      </c>
      <c r="J1081" s="10">
        <v>7</v>
      </c>
      <c r="K1081" s="42">
        <v>6.8125</v>
      </c>
      <c r="L1081" s="44">
        <f t="shared" si="35"/>
        <v>6.7551376898496579E-2</v>
      </c>
      <c r="M1081" s="42">
        <f t="shared" si="36"/>
        <v>0</v>
      </c>
    </row>
    <row r="1082" spans="8:13" x14ac:dyDescent="0.2">
      <c r="H1082" s="10">
        <v>1991</v>
      </c>
      <c r="I1082" s="10">
        <v>3</v>
      </c>
      <c r="J1082" s="10">
        <v>8</v>
      </c>
      <c r="K1082" s="42">
        <v>6.75</v>
      </c>
      <c r="L1082" s="44">
        <f t="shared" si="35"/>
        <v>6.6936795964660664E-2</v>
      </c>
      <c r="M1082" s="42">
        <f t="shared" si="36"/>
        <v>-6.1458093383591483E-4</v>
      </c>
    </row>
    <row r="1083" spans="8:13" x14ac:dyDescent="0.2">
      <c r="H1083" s="10">
        <v>1991</v>
      </c>
      <c r="I1083" s="10">
        <v>3</v>
      </c>
      <c r="J1083" s="10">
        <v>11</v>
      </c>
      <c r="K1083" s="42">
        <v>6.5625</v>
      </c>
      <c r="L1083" s="44">
        <f t="shared" si="35"/>
        <v>6.509248639536952E-2</v>
      </c>
      <c r="M1083" s="42">
        <f t="shared" si="36"/>
        <v>-1.8443095692911443E-3</v>
      </c>
    </row>
    <row r="1084" spans="8:13" x14ac:dyDescent="0.2">
      <c r="H1084" s="10">
        <v>1991</v>
      </c>
      <c r="I1084" s="10">
        <v>3</v>
      </c>
      <c r="J1084" s="10">
        <v>12</v>
      </c>
      <c r="K1084" s="42">
        <v>6.5</v>
      </c>
      <c r="L1084" s="44">
        <f t="shared" si="35"/>
        <v>6.4477527519533562E-2</v>
      </c>
      <c r="M1084" s="42">
        <f t="shared" si="36"/>
        <v>-6.149588758359581E-4</v>
      </c>
    </row>
    <row r="1085" spans="8:13" x14ac:dyDescent="0.2">
      <c r="H1085" s="10">
        <v>1991</v>
      </c>
      <c r="I1085" s="10">
        <v>3</v>
      </c>
      <c r="J1085" s="10">
        <v>13</v>
      </c>
      <c r="K1085" s="42">
        <v>6.5</v>
      </c>
      <c r="L1085" s="44">
        <f t="shared" si="35"/>
        <v>6.4477527519533562E-2</v>
      </c>
      <c r="M1085" s="42">
        <f t="shared" si="36"/>
        <v>0</v>
      </c>
    </row>
    <row r="1086" spans="8:13" x14ac:dyDescent="0.2">
      <c r="H1086" s="10">
        <v>1991</v>
      </c>
      <c r="I1086" s="10">
        <v>3</v>
      </c>
      <c r="J1086" s="10">
        <v>14</v>
      </c>
      <c r="K1086" s="42">
        <v>6.375</v>
      </c>
      <c r="L1086" s="44">
        <f t="shared" si="35"/>
        <v>6.3247326064349463E-2</v>
      </c>
      <c r="M1086" s="42">
        <f t="shared" si="36"/>
        <v>-1.230201455184099E-3</v>
      </c>
    </row>
    <row r="1087" spans="8:13" x14ac:dyDescent="0.2">
      <c r="H1087" s="10">
        <v>1991</v>
      </c>
      <c r="I1087" s="10">
        <v>3</v>
      </c>
      <c r="J1087" s="10">
        <v>15</v>
      </c>
      <c r="K1087" s="42">
        <v>6.3125</v>
      </c>
      <c r="L1087" s="44">
        <f t="shared" si="35"/>
        <v>6.2632083426822388E-2</v>
      </c>
      <c r="M1087" s="42">
        <f t="shared" si="36"/>
        <v>-6.1524263752707475E-4</v>
      </c>
    </row>
    <row r="1088" spans="8:13" x14ac:dyDescent="0.2">
      <c r="H1088" s="10">
        <v>1991</v>
      </c>
      <c r="I1088" s="10">
        <v>3</v>
      </c>
      <c r="J1088" s="10">
        <v>18</v>
      </c>
      <c r="K1088" s="42">
        <v>6.375</v>
      </c>
      <c r="L1088" s="44">
        <f t="shared" si="35"/>
        <v>6.3247326064349463E-2</v>
      </c>
      <c r="M1088" s="42">
        <f t="shared" si="36"/>
        <v>6.1524263752707475E-4</v>
      </c>
    </row>
    <row r="1089" spans="8:13" x14ac:dyDescent="0.2">
      <c r="H1089" s="10">
        <v>1991</v>
      </c>
      <c r="I1089" s="10">
        <v>3</v>
      </c>
      <c r="J1089" s="10">
        <v>19</v>
      </c>
      <c r="K1089" s="42">
        <v>6.4375</v>
      </c>
      <c r="L1089" s="44">
        <f t="shared" si="35"/>
        <v>6.3862474085554455E-2</v>
      </c>
      <c r="M1089" s="42">
        <f t="shared" si="36"/>
        <v>6.1514802120499201E-4</v>
      </c>
    </row>
    <row r="1090" spans="8:13" x14ac:dyDescent="0.2">
      <c r="H1090" s="10">
        <v>1991</v>
      </c>
      <c r="I1090" s="10">
        <v>3</v>
      </c>
      <c r="J1090" s="10">
        <v>20</v>
      </c>
      <c r="K1090" s="42">
        <v>6.5625</v>
      </c>
      <c r="L1090" s="44">
        <f t="shared" si="35"/>
        <v>6.509248639536952E-2</v>
      </c>
      <c r="M1090" s="42">
        <f t="shared" si="36"/>
        <v>1.230012309815065E-3</v>
      </c>
    </row>
    <row r="1091" spans="8:13" x14ac:dyDescent="0.2">
      <c r="H1091" s="10">
        <v>1991</v>
      </c>
      <c r="I1091" s="10">
        <v>3</v>
      </c>
      <c r="J1091" s="10">
        <v>21</v>
      </c>
      <c r="K1091" s="42">
        <v>6.5</v>
      </c>
      <c r="L1091" s="44">
        <f t="shared" si="35"/>
        <v>6.4477527519533562E-2</v>
      </c>
      <c r="M1091" s="42">
        <f t="shared" si="36"/>
        <v>-6.149588758359581E-4</v>
      </c>
    </row>
    <row r="1092" spans="8:13" x14ac:dyDescent="0.2">
      <c r="H1092" s="10">
        <v>1991</v>
      </c>
      <c r="I1092" s="10">
        <v>3</v>
      </c>
      <c r="J1092" s="10">
        <v>22</v>
      </c>
      <c r="K1092" s="42">
        <v>6.4375</v>
      </c>
      <c r="L1092" s="44">
        <f t="shared" si="35"/>
        <v>6.3862474085554455E-2</v>
      </c>
      <c r="M1092" s="42">
        <f t="shared" si="36"/>
        <v>-6.1505343397910694E-4</v>
      </c>
    </row>
    <row r="1093" spans="8:13" x14ac:dyDescent="0.2">
      <c r="H1093" s="10">
        <v>1991</v>
      </c>
      <c r="I1093" s="10">
        <v>3</v>
      </c>
      <c r="J1093" s="10">
        <v>25</v>
      </c>
      <c r="K1093" s="42">
        <v>6.4375</v>
      </c>
      <c r="L1093" s="44">
        <f t="shared" si="35"/>
        <v>6.3862474085554455E-2</v>
      </c>
      <c r="M1093" s="42">
        <f t="shared" si="36"/>
        <v>0</v>
      </c>
    </row>
    <row r="1094" spans="8:13" x14ac:dyDescent="0.2">
      <c r="H1094" s="10">
        <v>1991</v>
      </c>
      <c r="I1094" s="10">
        <v>3</v>
      </c>
      <c r="J1094" s="10">
        <v>26</v>
      </c>
      <c r="K1094" s="42">
        <v>6.4375</v>
      </c>
      <c r="L1094" s="44">
        <f t="shared" si="35"/>
        <v>6.3862474085554455E-2</v>
      </c>
      <c r="M1094" s="42">
        <f t="shared" si="36"/>
        <v>0</v>
      </c>
    </row>
    <row r="1095" spans="8:13" x14ac:dyDescent="0.2">
      <c r="H1095" s="10">
        <v>1991</v>
      </c>
      <c r="I1095" s="10">
        <v>3</v>
      </c>
      <c r="J1095" s="10">
        <v>27</v>
      </c>
      <c r="K1095" s="42">
        <v>6.4375</v>
      </c>
      <c r="L1095" s="44">
        <f t="shared" si="35"/>
        <v>6.3862474085554455E-2</v>
      </c>
      <c r="M1095" s="42">
        <f t="shared" si="36"/>
        <v>0</v>
      </c>
    </row>
    <row r="1096" spans="8:13" x14ac:dyDescent="0.2">
      <c r="H1096" s="10">
        <v>1991</v>
      </c>
      <c r="I1096" s="10">
        <v>3</v>
      </c>
      <c r="J1096" s="10">
        <v>28</v>
      </c>
      <c r="K1096" s="42">
        <v>6.375</v>
      </c>
      <c r="L1096" s="44">
        <f t="shared" si="35"/>
        <v>6.3247326064349463E-2</v>
      </c>
      <c r="M1096" s="42">
        <f t="shared" si="36"/>
        <v>-6.1514802120499201E-4</v>
      </c>
    </row>
    <row r="1097" spans="8:13" x14ac:dyDescent="0.2">
      <c r="H1097" s="10">
        <v>1991</v>
      </c>
      <c r="I1097" s="10">
        <v>4</v>
      </c>
      <c r="J1097" s="10">
        <v>2</v>
      </c>
      <c r="K1097" s="42">
        <v>6.375</v>
      </c>
      <c r="L1097" s="44">
        <f t="shared" si="35"/>
        <v>6.3247326064349463E-2</v>
      </c>
      <c r="M1097" s="42">
        <f t="shared" si="36"/>
        <v>0</v>
      </c>
    </row>
    <row r="1098" spans="8:13" x14ac:dyDescent="0.2">
      <c r="H1098" s="10">
        <v>1991</v>
      </c>
      <c r="I1098" s="10">
        <v>4</v>
      </c>
      <c r="J1098" s="10">
        <v>3</v>
      </c>
      <c r="K1098" s="42">
        <v>6.375</v>
      </c>
      <c r="L1098" s="44">
        <f t="shared" si="35"/>
        <v>6.3247326064349463E-2</v>
      </c>
      <c r="M1098" s="42">
        <f t="shared" si="36"/>
        <v>0</v>
      </c>
    </row>
    <row r="1099" spans="8:13" x14ac:dyDescent="0.2">
      <c r="H1099" s="10">
        <v>1991</v>
      </c>
      <c r="I1099" s="10">
        <v>4</v>
      </c>
      <c r="J1099" s="10">
        <v>4</v>
      </c>
      <c r="K1099" s="42">
        <v>6.375</v>
      </c>
      <c r="L1099" s="44">
        <f t="shared" si="35"/>
        <v>6.3247326064349463E-2</v>
      </c>
      <c r="M1099" s="42">
        <f t="shared" si="36"/>
        <v>0</v>
      </c>
    </row>
    <row r="1100" spans="8:13" x14ac:dyDescent="0.2">
      <c r="H1100" s="10">
        <v>1991</v>
      </c>
      <c r="I1100" s="10">
        <v>4</v>
      </c>
      <c r="J1100" s="10">
        <v>5</v>
      </c>
      <c r="K1100" s="42">
        <v>6.3125</v>
      </c>
      <c r="L1100" s="44">
        <f t="shared" si="35"/>
        <v>6.2632083426822388E-2</v>
      </c>
      <c r="M1100" s="42">
        <f t="shared" si="36"/>
        <v>-6.1524263752707475E-4</v>
      </c>
    </row>
    <row r="1101" spans="8:13" x14ac:dyDescent="0.2">
      <c r="H1101" s="10">
        <v>1991</v>
      </c>
      <c r="I1101" s="10">
        <v>4</v>
      </c>
      <c r="J1101" s="10">
        <v>8</v>
      </c>
      <c r="K1101" s="42">
        <v>6.1875</v>
      </c>
      <c r="L1101" s="44">
        <f t="shared" si="35"/>
        <v>6.1401314186342315E-2</v>
      </c>
      <c r="M1101" s="42">
        <f t="shared" si="36"/>
        <v>-1.230769240480073E-3</v>
      </c>
    </row>
    <row r="1102" spans="8:13" x14ac:dyDescent="0.2">
      <c r="H1102" s="10">
        <v>1991</v>
      </c>
      <c r="I1102" s="10">
        <v>4</v>
      </c>
      <c r="J1102" s="10">
        <v>9</v>
      </c>
      <c r="K1102" s="42">
        <v>6.1875</v>
      </c>
      <c r="L1102" s="44">
        <f t="shared" si="35"/>
        <v>6.1401314186342315E-2</v>
      </c>
      <c r="M1102" s="42">
        <f t="shared" si="36"/>
        <v>0</v>
      </c>
    </row>
    <row r="1103" spans="8:13" x14ac:dyDescent="0.2">
      <c r="H1103" s="10">
        <v>1991</v>
      </c>
      <c r="I1103" s="10">
        <v>4</v>
      </c>
      <c r="J1103" s="10">
        <v>10</v>
      </c>
      <c r="K1103" s="42">
        <v>6.1875</v>
      </c>
      <c r="L1103" s="44">
        <f t="shared" si="35"/>
        <v>6.1401314186342315E-2</v>
      </c>
      <c r="M1103" s="42">
        <f t="shared" si="36"/>
        <v>0</v>
      </c>
    </row>
    <row r="1104" spans="8:13" x14ac:dyDescent="0.2">
      <c r="H1104" s="10">
        <v>1991</v>
      </c>
      <c r="I1104" s="10">
        <v>4</v>
      </c>
      <c r="J1104" s="10">
        <v>11</v>
      </c>
      <c r="K1104" s="42">
        <v>6.1875</v>
      </c>
      <c r="L1104" s="44">
        <f t="shared" si="35"/>
        <v>6.1401314186342315E-2</v>
      </c>
      <c r="M1104" s="42">
        <f t="shared" si="36"/>
        <v>0</v>
      </c>
    </row>
    <row r="1105" spans="8:13" x14ac:dyDescent="0.2">
      <c r="H1105" s="10">
        <v>1991</v>
      </c>
      <c r="I1105" s="10">
        <v>4</v>
      </c>
      <c r="J1105" s="10">
        <v>12</v>
      </c>
      <c r="K1105" s="42">
        <v>6.125</v>
      </c>
      <c r="L1105" s="44">
        <f t="shared" si="35"/>
        <v>6.0785787525129795E-2</v>
      </c>
      <c r="M1105" s="42">
        <f t="shared" si="36"/>
        <v>-6.1552666121252042E-4</v>
      </c>
    </row>
    <row r="1106" spans="8:13" x14ac:dyDescent="0.2">
      <c r="H1106" s="10">
        <v>1991</v>
      </c>
      <c r="I1106" s="10">
        <v>4</v>
      </c>
      <c r="J1106" s="10">
        <v>15</v>
      </c>
      <c r="K1106" s="42">
        <v>6.0625</v>
      </c>
      <c r="L1106" s="44">
        <f t="shared" si="35"/>
        <v>6.0170166131070901E-2</v>
      </c>
      <c r="M1106" s="42">
        <f t="shared" si="36"/>
        <v>-6.1562139405889338E-4</v>
      </c>
    </row>
    <row r="1107" spans="8:13" x14ac:dyDescent="0.2">
      <c r="H1107" s="10">
        <v>1991</v>
      </c>
      <c r="I1107" s="10">
        <v>4</v>
      </c>
      <c r="J1107" s="10">
        <v>16</v>
      </c>
      <c r="K1107" s="42">
        <v>6.125</v>
      </c>
      <c r="L1107" s="44">
        <f t="shared" si="35"/>
        <v>6.0785787525129795E-2</v>
      </c>
      <c r="M1107" s="42">
        <f t="shared" si="36"/>
        <v>6.1562139405889338E-4</v>
      </c>
    </row>
    <row r="1108" spans="8:13" x14ac:dyDescent="0.2">
      <c r="H1108" s="10">
        <v>1991</v>
      </c>
      <c r="I1108" s="10">
        <v>4</v>
      </c>
      <c r="J1108" s="10">
        <v>17</v>
      </c>
      <c r="K1108" s="42">
        <v>6.1875</v>
      </c>
      <c r="L1108" s="44">
        <f t="shared" si="35"/>
        <v>6.1401314186342315E-2</v>
      </c>
      <c r="M1108" s="42">
        <f t="shared" si="36"/>
        <v>6.1552666121252042E-4</v>
      </c>
    </row>
    <row r="1109" spans="8:13" x14ac:dyDescent="0.2">
      <c r="H1109" s="10">
        <v>1991</v>
      </c>
      <c r="I1109" s="10">
        <v>4</v>
      </c>
      <c r="J1109" s="10">
        <v>18</v>
      </c>
      <c r="K1109" s="42">
        <v>6.1875</v>
      </c>
      <c r="L1109" s="44">
        <f t="shared" ref="L1109:L1172" si="37">LN(1+K1109/100/4)*4</f>
        <v>6.1401314186342315E-2</v>
      </c>
      <c r="M1109" s="42">
        <f t="shared" ref="M1109:M1172" si="38">L1109-L1108</f>
        <v>0</v>
      </c>
    </row>
    <row r="1110" spans="8:13" x14ac:dyDescent="0.2">
      <c r="H1110" s="10">
        <v>1991</v>
      </c>
      <c r="I1110" s="10">
        <v>4</v>
      </c>
      <c r="J1110" s="10">
        <v>19</v>
      </c>
      <c r="K1110" s="42">
        <v>6.25</v>
      </c>
      <c r="L1110" s="44">
        <f t="shared" si="37"/>
        <v>6.2016746143861018E-2</v>
      </c>
      <c r="M1110" s="42">
        <f t="shared" si="38"/>
        <v>6.1543195751870283E-4</v>
      </c>
    </row>
    <row r="1111" spans="8:13" x14ac:dyDescent="0.2">
      <c r="H1111" s="10">
        <v>1991</v>
      </c>
      <c r="I1111" s="10">
        <v>4</v>
      </c>
      <c r="J1111" s="10">
        <v>22</v>
      </c>
      <c r="K1111" s="42">
        <v>6.25</v>
      </c>
      <c r="L1111" s="44">
        <f t="shared" si="37"/>
        <v>6.2016746143861018E-2</v>
      </c>
      <c r="M1111" s="42">
        <f t="shared" si="38"/>
        <v>0</v>
      </c>
    </row>
    <row r="1112" spans="8:13" x14ac:dyDescent="0.2">
      <c r="H1112" s="10">
        <v>1991</v>
      </c>
      <c r="I1112" s="10">
        <v>4</v>
      </c>
      <c r="J1112" s="10">
        <v>23</v>
      </c>
      <c r="K1112" s="42">
        <v>6.3125</v>
      </c>
      <c r="L1112" s="44">
        <f t="shared" si="37"/>
        <v>6.2632083426822388E-2</v>
      </c>
      <c r="M1112" s="42">
        <f t="shared" si="38"/>
        <v>6.1533728296137014E-4</v>
      </c>
    </row>
    <row r="1113" spans="8:13" x14ac:dyDescent="0.2">
      <c r="H1113" s="10">
        <v>1991</v>
      </c>
      <c r="I1113" s="10">
        <v>4</v>
      </c>
      <c r="J1113" s="10">
        <v>24</v>
      </c>
      <c r="K1113" s="42">
        <v>6.25</v>
      </c>
      <c r="L1113" s="44">
        <f t="shared" si="37"/>
        <v>6.2016746143861018E-2</v>
      </c>
      <c r="M1113" s="42">
        <f t="shared" si="38"/>
        <v>-6.1533728296137014E-4</v>
      </c>
    </row>
    <row r="1114" spans="8:13" x14ac:dyDescent="0.2">
      <c r="H1114" s="10">
        <v>1991</v>
      </c>
      <c r="I1114" s="10">
        <v>4</v>
      </c>
      <c r="J1114" s="10">
        <v>25</v>
      </c>
      <c r="K1114" s="42">
        <v>6.1875</v>
      </c>
      <c r="L1114" s="44">
        <f t="shared" si="37"/>
        <v>6.1401314186342315E-2</v>
      </c>
      <c r="M1114" s="42">
        <f t="shared" si="38"/>
        <v>-6.1543195751870283E-4</v>
      </c>
    </row>
    <row r="1115" spans="8:13" x14ac:dyDescent="0.2">
      <c r="H1115" s="10">
        <v>1991</v>
      </c>
      <c r="I1115" s="10">
        <v>4</v>
      </c>
      <c r="J1115" s="10">
        <v>26</v>
      </c>
      <c r="K1115" s="42">
        <v>6.1875</v>
      </c>
      <c r="L1115" s="44">
        <f t="shared" si="37"/>
        <v>6.1401314186342315E-2</v>
      </c>
      <c r="M1115" s="42">
        <f t="shared" si="38"/>
        <v>0</v>
      </c>
    </row>
    <row r="1116" spans="8:13" x14ac:dyDescent="0.2">
      <c r="H1116" s="10">
        <v>1991</v>
      </c>
      <c r="I1116" s="10">
        <v>4</v>
      </c>
      <c r="J1116" s="10">
        <v>29</v>
      </c>
      <c r="K1116" s="42">
        <v>6.1875</v>
      </c>
      <c r="L1116" s="44">
        <f t="shared" si="37"/>
        <v>6.1401314186342315E-2</v>
      </c>
      <c r="M1116" s="42">
        <f t="shared" si="38"/>
        <v>0</v>
      </c>
    </row>
    <row r="1117" spans="8:13" x14ac:dyDescent="0.2">
      <c r="H1117" s="10">
        <v>1991</v>
      </c>
      <c r="I1117" s="10">
        <v>4</v>
      </c>
      <c r="J1117" s="10">
        <v>30</v>
      </c>
      <c r="K1117" s="42">
        <v>6.1875</v>
      </c>
      <c r="L1117" s="44">
        <f t="shared" si="37"/>
        <v>6.1401314186342315E-2</v>
      </c>
      <c r="M1117" s="42">
        <f t="shared" si="38"/>
        <v>0</v>
      </c>
    </row>
    <row r="1118" spans="8:13" x14ac:dyDescent="0.2">
      <c r="H1118" s="10">
        <v>1991</v>
      </c>
      <c r="I1118" s="10">
        <v>5</v>
      </c>
      <c r="J1118" s="10">
        <v>1</v>
      </c>
      <c r="K1118" s="42">
        <v>6.0625</v>
      </c>
      <c r="L1118" s="44">
        <f t="shared" si="37"/>
        <v>6.0170166131070901E-2</v>
      </c>
      <c r="M1118" s="42">
        <f t="shared" si="38"/>
        <v>-1.2311480552714138E-3</v>
      </c>
    </row>
    <row r="1119" spans="8:13" x14ac:dyDescent="0.2">
      <c r="H1119" s="10">
        <v>1991</v>
      </c>
      <c r="I1119" s="10">
        <v>5</v>
      </c>
      <c r="J1119" s="10">
        <v>2</v>
      </c>
      <c r="K1119" s="42">
        <v>6.0625</v>
      </c>
      <c r="L1119" s="44">
        <f t="shared" si="37"/>
        <v>6.0170166131070901E-2</v>
      </c>
      <c r="M1119" s="42">
        <f t="shared" si="38"/>
        <v>0</v>
      </c>
    </row>
    <row r="1120" spans="8:13" x14ac:dyDescent="0.2">
      <c r="H1120" s="10">
        <v>1991</v>
      </c>
      <c r="I1120" s="10">
        <v>5</v>
      </c>
      <c r="J1120" s="10">
        <v>3</v>
      </c>
      <c r="K1120" s="42">
        <v>6</v>
      </c>
      <c r="L1120" s="44">
        <f t="shared" si="37"/>
        <v>5.9554449975002234E-2</v>
      </c>
      <c r="M1120" s="42">
        <f t="shared" si="38"/>
        <v>-6.157161560686672E-4</v>
      </c>
    </row>
    <row r="1121" spans="8:13" x14ac:dyDescent="0.2">
      <c r="H1121" s="10">
        <v>1991</v>
      </c>
      <c r="I1121" s="10">
        <v>5</v>
      </c>
      <c r="J1121" s="10">
        <v>7</v>
      </c>
      <c r="K1121" s="42">
        <v>6.0625</v>
      </c>
      <c r="L1121" s="44">
        <f t="shared" si="37"/>
        <v>6.0170166131070901E-2</v>
      </c>
      <c r="M1121" s="42">
        <f t="shared" si="38"/>
        <v>6.157161560686672E-4</v>
      </c>
    </row>
    <row r="1122" spans="8:13" x14ac:dyDescent="0.2">
      <c r="H1122" s="10">
        <v>1991</v>
      </c>
      <c r="I1122" s="10">
        <v>5</v>
      </c>
      <c r="J1122" s="10">
        <v>8</v>
      </c>
      <c r="K1122" s="42">
        <v>6.0625</v>
      </c>
      <c r="L1122" s="44">
        <f t="shared" si="37"/>
        <v>6.0170166131070901E-2</v>
      </c>
      <c r="M1122" s="42">
        <f t="shared" si="38"/>
        <v>0</v>
      </c>
    </row>
    <row r="1123" spans="8:13" x14ac:dyDescent="0.2">
      <c r="H1123" s="10">
        <v>1991</v>
      </c>
      <c r="I1123" s="10">
        <v>5</v>
      </c>
      <c r="J1123" s="10">
        <v>9</v>
      </c>
      <c r="K1123" s="42">
        <v>6.0625</v>
      </c>
      <c r="L1123" s="44">
        <f t="shared" si="37"/>
        <v>6.0170166131070901E-2</v>
      </c>
      <c r="M1123" s="42">
        <f t="shared" si="38"/>
        <v>0</v>
      </c>
    </row>
    <row r="1124" spans="8:13" x14ac:dyDescent="0.2">
      <c r="H1124" s="10">
        <v>1991</v>
      </c>
      <c r="I1124" s="10">
        <v>5</v>
      </c>
      <c r="J1124" s="10">
        <v>10</v>
      </c>
      <c r="K1124" s="42">
        <v>6.0625</v>
      </c>
      <c r="L1124" s="44">
        <f t="shared" si="37"/>
        <v>6.0170166131070901E-2</v>
      </c>
      <c r="M1124" s="42">
        <f t="shared" si="38"/>
        <v>0</v>
      </c>
    </row>
    <row r="1125" spans="8:13" x14ac:dyDescent="0.2">
      <c r="H1125" s="10">
        <v>1991</v>
      </c>
      <c r="I1125" s="10">
        <v>5</v>
      </c>
      <c r="J1125" s="10">
        <v>13</v>
      </c>
      <c r="K1125" s="42">
        <v>6.0625</v>
      </c>
      <c r="L1125" s="44">
        <f t="shared" si="37"/>
        <v>6.0170166131070901E-2</v>
      </c>
      <c r="M1125" s="42">
        <f t="shared" si="38"/>
        <v>0</v>
      </c>
    </row>
    <row r="1126" spans="8:13" x14ac:dyDescent="0.2">
      <c r="H1126" s="10">
        <v>1991</v>
      </c>
      <c r="I1126" s="10">
        <v>5</v>
      </c>
      <c r="J1126" s="10">
        <v>14</v>
      </c>
      <c r="K1126" s="42">
        <v>6.0625</v>
      </c>
      <c r="L1126" s="44">
        <f t="shared" si="37"/>
        <v>6.0170166131070901E-2</v>
      </c>
      <c r="M1126" s="42">
        <f t="shared" si="38"/>
        <v>0</v>
      </c>
    </row>
    <row r="1127" spans="8:13" x14ac:dyDescent="0.2">
      <c r="H1127" s="10">
        <v>1991</v>
      </c>
      <c r="I1127" s="10">
        <v>5</v>
      </c>
      <c r="J1127" s="10">
        <v>15</v>
      </c>
      <c r="K1127" s="42">
        <v>6.0625</v>
      </c>
      <c r="L1127" s="44">
        <f t="shared" si="37"/>
        <v>6.0170166131070901E-2</v>
      </c>
      <c r="M1127" s="42">
        <f t="shared" si="38"/>
        <v>0</v>
      </c>
    </row>
    <row r="1128" spans="8:13" x14ac:dyDescent="0.2">
      <c r="H1128" s="10">
        <v>1991</v>
      </c>
      <c r="I1128" s="10">
        <v>5</v>
      </c>
      <c r="J1128" s="10">
        <v>16</v>
      </c>
      <c r="K1128" s="42">
        <v>6.0625</v>
      </c>
      <c r="L1128" s="44">
        <f t="shared" si="37"/>
        <v>6.0170166131070901E-2</v>
      </c>
      <c r="M1128" s="42">
        <f t="shared" si="38"/>
        <v>0</v>
      </c>
    </row>
    <row r="1129" spans="8:13" x14ac:dyDescent="0.2">
      <c r="H1129" s="10">
        <v>1991</v>
      </c>
      <c r="I1129" s="10">
        <v>5</v>
      </c>
      <c r="J1129" s="10">
        <v>17</v>
      </c>
      <c r="K1129" s="42">
        <v>6.0625</v>
      </c>
      <c r="L1129" s="44">
        <f t="shared" si="37"/>
        <v>6.0170166131070901E-2</v>
      </c>
      <c r="M1129" s="42">
        <f t="shared" si="38"/>
        <v>0</v>
      </c>
    </row>
    <row r="1130" spans="8:13" x14ac:dyDescent="0.2">
      <c r="H1130" s="10">
        <v>1991</v>
      </c>
      <c r="I1130" s="10">
        <v>5</v>
      </c>
      <c r="J1130" s="10">
        <v>20</v>
      </c>
      <c r="K1130" s="42">
        <v>6.0625</v>
      </c>
      <c r="L1130" s="44">
        <f t="shared" si="37"/>
        <v>6.0170166131070901E-2</v>
      </c>
      <c r="M1130" s="42">
        <f t="shared" si="38"/>
        <v>0</v>
      </c>
    </row>
    <row r="1131" spans="8:13" x14ac:dyDescent="0.2">
      <c r="H1131" s="10">
        <v>1991</v>
      </c>
      <c r="I1131" s="10">
        <v>5</v>
      </c>
      <c r="J1131" s="10">
        <v>21</v>
      </c>
      <c r="K1131" s="42">
        <v>6.0625</v>
      </c>
      <c r="L1131" s="44">
        <f t="shared" si="37"/>
        <v>6.0170166131070901E-2</v>
      </c>
      <c r="M1131" s="42">
        <f t="shared" si="38"/>
        <v>0</v>
      </c>
    </row>
    <row r="1132" spans="8:13" x14ac:dyDescent="0.2">
      <c r="H1132" s="10">
        <v>1991</v>
      </c>
      <c r="I1132" s="10">
        <v>5</v>
      </c>
      <c r="J1132" s="10">
        <v>22</v>
      </c>
      <c r="K1132" s="42">
        <v>6.0625</v>
      </c>
      <c r="L1132" s="44">
        <f t="shared" si="37"/>
        <v>6.0170166131070901E-2</v>
      </c>
      <c r="M1132" s="42">
        <f t="shared" si="38"/>
        <v>0</v>
      </c>
    </row>
    <row r="1133" spans="8:13" x14ac:dyDescent="0.2">
      <c r="H1133" s="10">
        <v>1991</v>
      </c>
      <c r="I1133" s="10">
        <v>5</v>
      </c>
      <c r="J1133" s="10">
        <v>23</v>
      </c>
      <c r="K1133" s="42">
        <v>6.0625</v>
      </c>
      <c r="L1133" s="44">
        <f t="shared" si="37"/>
        <v>6.0170166131070901E-2</v>
      </c>
      <c r="M1133" s="42">
        <f t="shared" si="38"/>
        <v>0</v>
      </c>
    </row>
    <row r="1134" spans="8:13" x14ac:dyDescent="0.2">
      <c r="H1134" s="10">
        <v>1991</v>
      </c>
      <c r="I1134" s="10">
        <v>5</v>
      </c>
      <c r="J1134" s="10">
        <v>24</v>
      </c>
      <c r="K1134" s="42">
        <v>6.0625</v>
      </c>
      <c r="L1134" s="44">
        <f t="shared" si="37"/>
        <v>6.0170166131070901E-2</v>
      </c>
      <c r="M1134" s="42">
        <f t="shared" si="38"/>
        <v>0</v>
      </c>
    </row>
    <row r="1135" spans="8:13" x14ac:dyDescent="0.2">
      <c r="H1135" s="10">
        <v>1991</v>
      </c>
      <c r="I1135" s="10">
        <v>5</v>
      </c>
      <c r="J1135" s="10">
        <v>28</v>
      </c>
      <c r="K1135" s="42">
        <v>6.0625</v>
      </c>
      <c r="L1135" s="44">
        <f t="shared" si="37"/>
        <v>6.0170166131070901E-2</v>
      </c>
      <c r="M1135" s="42">
        <f t="shared" si="38"/>
        <v>0</v>
      </c>
    </row>
    <row r="1136" spans="8:13" x14ac:dyDescent="0.2">
      <c r="H1136" s="10">
        <v>1991</v>
      </c>
      <c r="I1136" s="10">
        <v>5</v>
      </c>
      <c r="J1136" s="10">
        <v>29</v>
      </c>
      <c r="K1136" s="42">
        <v>6.0625</v>
      </c>
      <c r="L1136" s="44">
        <f t="shared" si="37"/>
        <v>6.0170166131070901E-2</v>
      </c>
      <c r="M1136" s="42">
        <f t="shared" si="38"/>
        <v>0</v>
      </c>
    </row>
    <row r="1137" spans="8:13" x14ac:dyDescent="0.2">
      <c r="H1137" s="10">
        <v>1991</v>
      </c>
      <c r="I1137" s="10">
        <v>5</v>
      </c>
      <c r="J1137" s="10">
        <v>30</v>
      </c>
      <c r="K1137" s="42">
        <v>6.0625</v>
      </c>
      <c r="L1137" s="44">
        <f t="shared" si="37"/>
        <v>6.0170166131070901E-2</v>
      </c>
      <c r="M1137" s="42">
        <f t="shared" si="38"/>
        <v>0</v>
      </c>
    </row>
    <row r="1138" spans="8:13" x14ac:dyDescent="0.2">
      <c r="H1138" s="10">
        <v>1991</v>
      </c>
      <c r="I1138" s="10">
        <v>5</v>
      </c>
      <c r="J1138" s="10">
        <v>31</v>
      </c>
      <c r="K1138" s="42">
        <v>6.0625</v>
      </c>
      <c r="L1138" s="44">
        <f t="shared" si="37"/>
        <v>6.0170166131070901E-2</v>
      </c>
      <c r="M1138" s="42">
        <f t="shared" si="38"/>
        <v>0</v>
      </c>
    </row>
    <row r="1139" spans="8:13" x14ac:dyDescent="0.2">
      <c r="H1139" s="10">
        <v>1991</v>
      </c>
      <c r="I1139" s="10">
        <v>6</v>
      </c>
      <c r="J1139" s="10">
        <v>3</v>
      </c>
      <c r="K1139" s="42">
        <v>6.125</v>
      </c>
      <c r="L1139" s="44">
        <f t="shared" si="37"/>
        <v>6.0785787525129795E-2</v>
      </c>
      <c r="M1139" s="42">
        <f t="shared" si="38"/>
        <v>6.1562139405889338E-4</v>
      </c>
    </row>
    <row r="1140" spans="8:13" x14ac:dyDescent="0.2">
      <c r="H1140" s="10">
        <v>1991</v>
      </c>
      <c r="I1140" s="10">
        <v>6</v>
      </c>
      <c r="J1140" s="10">
        <v>4</v>
      </c>
      <c r="K1140" s="42">
        <v>6.1875</v>
      </c>
      <c r="L1140" s="44">
        <f t="shared" si="37"/>
        <v>6.1401314186342315E-2</v>
      </c>
      <c r="M1140" s="42">
        <f t="shared" si="38"/>
        <v>6.1552666121252042E-4</v>
      </c>
    </row>
    <row r="1141" spans="8:13" x14ac:dyDescent="0.2">
      <c r="H1141" s="10">
        <v>1991</v>
      </c>
      <c r="I1141" s="10">
        <v>6</v>
      </c>
      <c r="J1141" s="10">
        <v>5</v>
      </c>
      <c r="K1141" s="42">
        <v>6.25</v>
      </c>
      <c r="L1141" s="44">
        <f t="shared" si="37"/>
        <v>6.2016746143861018E-2</v>
      </c>
      <c r="M1141" s="42">
        <f t="shared" si="38"/>
        <v>6.1543195751870283E-4</v>
      </c>
    </row>
    <row r="1142" spans="8:13" x14ac:dyDescent="0.2">
      <c r="H1142" s="10">
        <v>1991</v>
      </c>
      <c r="I1142" s="10">
        <v>6</v>
      </c>
      <c r="J1142" s="10">
        <v>6</v>
      </c>
      <c r="K1142" s="42">
        <v>6.1875</v>
      </c>
      <c r="L1142" s="44">
        <f t="shared" si="37"/>
        <v>6.1401314186342315E-2</v>
      </c>
      <c r="M1142" s="42">
        <f t="shared" si="38"/>
        <v>-6.1543195751870283E-4</v>
      </c>
    </row>
    <row r="1143" spans="8:13" x14ac:dyDescent="0.2">
      <c r="H1143" s="10">
        <v>1991</v>
      </c>
      <c r="I1143" s="10">
        <v>6</v>
      </c>
      <c r="J1143" s="10">
        <v>7</v>
      </c>
      <c r="K1143" s="42">
        <v>6.1875</v>
      </c>
      <c r="L1143" s="44">
        <f t="shared" si="37"/>
        <v>6.1401314186342315E-2</v>
      </c>
      <c r="M1143" s="42">
        <f t="shared" si="38"/>
        <v>0</v>
      </c>
    </row>
    <row r="1144" spans="8:13" x14ac:dyDescent="0.2">
      <c r="H1144" s="10">
        <v>1991</v>
      </c>
      <c r="I1144" s="10">
        <v>6</v>
      </c>
      <c r="J1144" s="10">
        <v>10</v>
      </c>
      <c r="K1144" s="42">
        <v>6.25</v>
      </c>
      <c r="L1144" s="44">
        <f t="shared" si="37"/>
        <v>6.2016746143861018E-2</v>
      </c>
      <c r="M1144" s="42">
        <f t="shared" si="38"/>
        <v>6.1543195751870283E-4</v>
      </c>
    </row>
    <row r="1145" spans="8:13" x14ac:dyDescent="0.2">
      <c r="H1145" s="10">
        <v>1991</v>
      </c>
      <c r="I1145" s="10">
        <v>6</v>
      </c>
      <c r="J1145" s="10">
        <v>11</v>
      </c>
      <c r="K1145" s="42">
        <v>6.25</v>
      </c>
      <c r="L1145" s="44">
        <f t="shared" si="37"/>
        <v>6.2016746143861018E-2</v>
      </c>
      <c r="M1145" s="42">
        <f t="shared" si="38"/>
        <v>0</v>
      </c>
    </row>
    <row r="1146" spans="8:13" x14ac:dyDescent="0.2">
      <c r="H1146" s="10">
        <v>1991</v>
      </c>
      <c r="I1146" s="10">
        <v>6</v>
      </c>
      <c r="J1146" s="10">
        <v>12</v>
      </c>
      <c r="K1146" s="42">
        <v>6.25</v>
      </c>
      <c r="L1146" s="44">
        <f t="shared" si="37"/>
        <v>6.2016746143861018E-2</v>
      </c>
      <c r="M1146" s="42">
        <f t="shared" si="38"/>
        <v>0</v>
      </c>
    </row>
    <row r="1147" spans="8:13" x14ac:dyDescent="0.2">
      <c r="H1147" s="10">
        <v>1991</v>
      </c>
      <c r="I1147" s="10">
        <v>6</v>
      </c>
      <c r="J1147" s="10">
        <v>13</v>
      </c>
      <c r="K1147" s="42">
        <v>6.3125</v>
      </c>
      <c r="L1147" s="44">
        <f t="shared" si="37"/>
        <v>6.2632083426822388E-2</v>
      </c>
      <c r="M1147" s="42">
        <f t="shared" si="38"/>
        <v>6.1533728296137014E-4</v>
      </c>
    </row>
    <row r="1148" spans="8:13" x14ac:dyDescent="0.2">
      <c r="H1148" s="10">
        <v>1991</v>
      </c>
      <c r="I1148" s="10">
        <v>6</v>
      </c>
      <c r="J1148" s="10">
        <v>14</v>
      </c>
      <c r="K1148" s="42">
        <v>6.25</v>
      </c>
      <c r="L1148" s="44">
        <f t="shared" si="37"/>
        <v>6.2016746143861018E-2</v>
      </c>
      <c r="M1148" s="42">
        <f t="shared" si="38"/>
        <v>-6.1533728296137014E-4</v>
      </c>
    </row>
    <row r="1149" spans="8:13" x14ac:dyDescent="0.2">
      <c r="H1149" s="10">
        <v>1991</v>
      </c>
      <c r="I1149" s="10">
        <v>6</v>
      </c>
      <c r="J1149" s="10">
        <v>17</v>
      </c>
      <c r="K1149" s="42">
        <v>6.1875</v>
      </c>
      <c r="L1149" s="44">
        <f t="shared" si="37"/>
        <v>6.1401314186342315E-2</v>
      </c>
      <c r="M1149" s="42">
        <f t="shared" si="38"/>
        <v>-6.1543195751870283E-4</v>
      </c>
    </row>
    <row r="1150" spans="8:13" x14ac:dyDescent="0.2">
      <c r="H1150" s="10">
        <v>1991</v>
      </c>
      <c r="I1150" s="10">
        <v>6</v>
      </c>
      <c r="J1150" s="10">
        <v>18</v>
      </c>
      <c r="K1150" s="42">
        <v>6.1875</v>
      </c>
      <c r="L1150" s="44">
        <f t="shared" si="37"/>
        <v>6.1401314186342315E-2</v>
      </c>
      <c r="M1150" s="42">
        <f t="shared" si="38"/>
        <v>0</v>
      </c>
    </row>
    <row r="1151" spans="8:13" x14ac:dyDescent="0.2">
      <c r="H1151" s="10">
        <v>1991</v>
      </c>
      <c r="I1151" s="10">
        <v>6</v>
      </c>
      <c r="J1151" s="10">
        <v>19</v>
      </c>
      <c r="K1151" s="42">
        <v>6.1875</v>
      </c>
      <c r="L1151" s="44">
        <f t="shared" si="37"/>
        <v>6.1401314186342315E-2</v>
      </c>
      <c r="M1151" s="42">
        <f t="shared" si="38"/>
        <v>0</v>
      </c>
    </row>
    <row r="1152" spans="8:13" x14ac:dyDescent="0.2">
      <c r="H1152" s="10">
        <v>1991</v>
      </c>
      <c r="I1152" s="10">
        <v>6</v>
      </c>
      <c r="J1152" s="10">
        <v>20</v>
      </c>
      <c r="K1152" s="42">
        <v>6.1875</v>
      </c>
      <c r="L1152" s="44">
        <f t="shared" si="37"/>
        <v>6.1401314186342315E-2</v>
      </c>
      <c r="M1152" s="42">
        <f t="shared" si="38"/>
        <v>0</v>
      </c>
    </row>
    <row r="1153" spans="8:13" x14ac:dyDescent="0.2">
      <c r="H1153" s="10">
        <v>1991</v>
      </c>
      <c r="I1153" s="10">
        <v>6</v>
      </c>
      <c r="J1153" s="10">
        <v>21</v>
      </c>
      <c r="K1153" s="42">
        <v>6.125</v>
      </c>
      <c r="L1153" s="44">
        <f t="shared" si="37"/>
        <v>6.0785787525129795E-2</v>
      </c>
      <c r="M1153" s="42">
        <f t="shared" si="38"/>
        <v>-6.1552666121252042E-4</v>
      </c>
    </row>
    <row r="1154" spans="8:13" x14ac:dyDescent="0.2">
      <c r="H1154" s="10">
        <v>1991</v>
      </c>
      <c r="I1154" s="10">
        <v>6</v>
      </c>
      <c r="J1154" s="10">
        <v>24</v>
      </c>
      <c r="K1154" s="42">
        <v>6.1875</v>
      </c>
      <c r="L1154" s="44">
        <f t="shared" si="37"/>
        <v>6.1401314186342315E-2</v>
      </c>
      <c r="M1154" s="42">
        <f t="shared" si="38"/>
        <v>6.1552666121252042E-4</v>
      </c>
    </row>
    <row r="1155" spans="8:13" x14ac:dyDescent="0.2">
      <c r="H1155" s="10">
        <v>1991</v>
      </c>
      <c r="I1155" s="10">
        <v>6</v>
      </c>
      <c r="J1155" s="10">
        <v>25</v>
      </c>
      <c r="K1155" s="42">
        <v>6.1875</v>
      </c>
      <c r="L1155" s="44">
        <f t="shared" si="37"/>
        <v>6.1401314186342315E-2</v>
      </c>
      <c r="M1155" s="42">
        <f t="shared" si="38"/>
        <v>0</v>
      </c>
    </row>
    <row r="1156" spans="8:13" x14ac:dyDescent="0.2">
      <c r="H1156" s="10">
        <v>1991</v>
      </c>
      <c r="I1156" s="10">
        <v>6</v>
      </c>
      <c r="J1156" s="10">
        <v>26</v>
      </c>
      <c r="K1156" s="42">
        <v>6.1875</v>
      </c>
      <c r="L1156" s="44">
        <f t="shared" si="37"/>
        <v>6.1401314186342315E-2</v>
      </c>
      <c r="M1156" s="42">
        <f t="shared" si="38"/>
        <v>0</v>
      </c>
    </row>
    <row r="1157" spans="8:13" x14ac:dyDescent="0.2">
      <c r="H1157" s="10">
        <v>1991</v>
      </c>
      <c r="I1157" s="10">
        <v>6</v>
      </c>
      <c r="J1157" s="10">
        <v>27</v>
      </c>
      <c r="K1157" s="42">
        <v>6.25</v>
      </c>
      <c r="L1157" s="44">
        <f t="shared" si="37"/>
        <v>6.2016746143861018E-2</v>
      </c>
      <c r="M1157" s="42">
        <f t="shared" si="38"/>
        <v>6.1543195751870283E-4</v>
      </c>
    </row>
    <row r="1158" spans="8:13" x14ac:dyDescent="0.2">
      <c r="H1158" s="10">
        <v>1991</v>
      </c>
      <c r="I1158" s="10">
        <v>6</v>
      </c>
      <c r="J1158" s="10">
        <v>28</v>
      </c>
      <c r="K1158" s="42">
        <v>6.1875</v>
      </c>
      <c r="L1158" s="44">
        <f t="shared" si="37"/>
        <v>6.1401314186342315E-2</v>
      </c>
      <c r="M1158" s="42">
        <f t="shared" si="38"/>
        <v>-6.1543195751870283E-4</v>
      </c>
    </row>
    <row r="1159" spans="8:13" x14ac:dyDescent="0.2">
      <c r="H1159" s="10">
        <v>1991</v>
      </c>
      <c r="I1159" s="10">
        <v>7</v>
      </c>
      <c r="J1159" s="10">
        <v>1</v>
      </c>
      <c r="K1159" s="42">
        <v>6.1875</v>
      </c>
      <c r="L1159" s="44">
        <f t="shared" si="37"/>
        <v>6.1401314186342315E-2</v>
      </c>
      <c r="M1159" s="42">
        <f t="shared" si="38"/>
        <v>0</v>
      </c>
    </row>
    <row r="1160" spans="8:13" x14ac:dyDescent="0.2">
      <c r="H1160" s="10">
        <v>1991</v>
      </c>
      <c r="I1160" s="10">
        <v>7</v>
      </c>
      <c r="J1160" s="10">
        <v>2</v>
      </c>
      <c r="K1160" s="42">
        <v>6.1875</v>
      </c>
      <c r="L1160" s="44">
        <f t="shared" si="37"/>
        <v>6.1401314186342315E-2</v>
      </c>
      <c r="M1160" s="42">
        <f t="shared" si="38"/>
        <v>0</v>
      </c>
    </row>
    <row r="1161" spans="8:13" x14ac:dyDescent="0.2">
      <c r="H1161" s="10">
        <v>1991</v>
      </c>
      <c r="I1161" s="10">
        <v>7</v>
      </c>
      <c r="J1161" s="10">
        <v>3</v>
      </c>
      <c r="K1161" s="42">
        <v>6.1875</v>
      </c>
      <c r="L1161" s="44">
        <f t="shared" si="37"/>
        <v>6.1401314186342315E-2</v>
      </c>
      <c r="M1161" s="42">
        <f t="shared" si="38"/>
        <v>0</v>
      </c>
    </row>
    <row r="1162" spans="8:13" x14ac:dyDescent="0.2">
      <c r="H1162" s="10">
        <v>1991</v>
      </c>
      <c r="I1162" s="10">
        <v>7</v>
      </c>
      <c r="J1162" s="10">
        <v>4</v>
      </c>
      <c r="K1162" s="42">
        <v>6.1875</v>
      </c>
      <c r="L1162" s="44">
        <f t="shared" si="37"/>
        <v>6.1401314186342315E-2</v>
      </c>
      <c r="M1162" s="42">
        <f t="shared" si="38"/>
        <v>0</v>
      </c>
    </row>
    <row r="1163" spans="8:13" x14ac:dyDescent="0.2">
      <c r="H1163" s="10">
        <v>1991</v>
      </c>
      <c r="I1163" s="10">
        <v>7</v>
      </c>
      <c r="J1163" s="10">
        <v>5</v>
      </c>
      <c r="K1163" s="42">
        <v>6.1875</v>
      </c>
      <c r="L1163" s="44">
        <f t="shared" si="37"/>
        <v>6.1401314186342315E-2</v>
      </c>
      <c r="M1163" s="42">
        <f t="shared" si="38"/>
        <v>0</v>
      </c>
    </row>
    <row r="1164" spans="8:13" x14ac:dyDescent="0.2">
      <c r="H1164" s="10">
        <v>1991</v>
      </c>
      <c r="I1164" s="10">
        <v>7</v>
      </c>
      <c r="J1164" s="10">
        <v>8</v>
      </c>
      <c r="K1164" s="42">
        <v>6.1875</v>
      </c>
      <c r="L1164" s="44">
        <f t="shared" si="37"/>
        <v>6.1401314186342315E-2</v>
      </c>
      <c r="M1164" s="42">
        <f t="shared" si="38"/>
        <v>0</v>
      </c>
    </row>
    <row r="1165" spans="8:13" x14ac:dyDescent="0.2">
      <c r="H1165" s="10">
        <v>1991</v>
      </c>
      <c r="I1165" s="10">
        <v>7</v>
      </c>
      <c r="J1165" s="10">
        <v>9</v>
      </c>
      <c r="K1165" s="42">
        <v>6.1875</v>
      </c>
      <c r="L1165" s="44">
        <f t="shared" si="37"/>
        <v>6.1401314186342315E-2</v>
      </c>
      <c r="M1165" s="42">
        <f t="shared" si="38"/>
        <v>0</v>
      </c>
    </row>
    <row r="1166" spans="8:13" x14ac:dyDescent="0.2">
      <c r="H1166" s="10">
        <v>1991</v>
      </c>
      <c r="I1166" s="10">
        <v>7</v>
      </c>
      <c r="J1166" s="10">
        <v>10</v>
      </c>
      <c r="K1166" s="42">
        <v>6.1875</v>
      </c>
      <c r="L1166" s="44">
        <f t="shared" si="37"/>
        <v>6.1401314186342315E-2</v>
      </c>
      <c r="M1166" s="42">
        <f t="shared" si="38"/>
        <v>0</v>
      </c>
    </row>
    <row r="1167" spans="8:13" x14ac:dyDescent="0.2">
      <c r="H1167" s="10">
        <v>1991</v>
      </c>
      <c r="I1167" s="10">
        <v>7</v>
      </c>
      <c r="J1167" s="10">
        <v>11</v>
      </c>
      <c r="K1167" s="42">
        <v>6.1875</v>
      </c>
      <c r="L1167" s="44">
        <f t="shared" si="37"/>
        <v>6.1401314186342315E-2</v>
      </c>
      <c r="M1167" s="42">
        <f t="shared" si="38"/>
        <v>0</v>
      </c>
    </row>
    <row r="1168" spans="8:13" x14ac:dyDescent="0.2">
      <c r="H1168" s="10">
        <v>1991</v>
      </c>
      <c r="I1168" s="10">
        <v>7</v>
      </c>
      <c r="J1168" s="10">
        <v>12</v>
      </c>
      <c r="K1168" s="42">
        <v>6.1875</v>
      </c>
      <c r="L1168" s="44">
        <f t="shared" si="37"/>
        <v>6.1401314186342315E-2</v>
      </c>
      <c r="M1168" s="42">
        <f t="shared" si="38"/>
        <v>0</v>
      </c>
    </row>
    <row r="1169" spans="8:13" x14ac:dyDescent="0.2">
      <c r="H1169" s="10">
        <v>1991</v>
      </c>
      <c r="I1169" s="10">
        <v>7</v>
      </c>
      <c r="J1169" s="10">
        <v>15</v>
      </c>
      <c r="K1169" s="42">
        <v>6.125</v>
      </c>
      <c r="L1169" s="44">
        <f t="shared" si="37"/>
        <v>6.0785787525129795E-2</v>
      </c>
      <c r="M1169" s="42">
        <f t="shared" si="38"/>
        <v>-6.1552666121252042E-4</v>
      </c>
    </row>
    <row r="1170" spans="8:13" x14ac:dyDescent="0.2">
      <c r="H1170" s="10">
        <v>1991</v>
      </c>
      <c r="I1170" s="10">
        <v>7</v>
      </c>
      <c r="J1170" s="10">
        <v>16</v>
      </c>
      <c r="K1170" s="42">
        <v>6.125</v>
      </c>
      <c r="L1170" s="44">
        <f t="shared" si="37"/>
        <v>6.0785787525129795E-2</v>
      </c>
      <c r="M1170" s="42">
        <f t="shared" si="38"/>
        <v>0</v>
      </c>
    </row>
    <row r="1171" spans="8:13" x14ac:dyDescent="0.2">
      <c r="H1171" s="10">
        <v>1991</v>
      </c>
      <c r="I1171" s="10">
        <v>7</v>
      </c>
      <c r="J1171" s="10">
        <v>17</v>
      </c>
      <c r="K1171" s="42">
        <v>6.125</v>
      </c>
      <c r="L1171" s="44">
        <f t="shared" si="37"/>
        <v>6.0785787525129795E-2</v>
      </c>
      <c r="M1171" s="42">
        <f t="shared" si="38"/>
        <v>0</v>
      </c>
    </row>
    <row r="1172" spans="8:13" x14ac:dyDescent="0.2">
      <c r="H1172" s="10">
        <v>1991</v>
      </c>
      <c r="I1172" s="10">
        <v>7</v>
      </c>
      <c r="J1172" s="10">
        <v>18</v>
      </c>
      <c r="K1172" s="42">
        <v>6.125</v>
      </c>
      <c r="L1172" s="44">
        <f t="shared" si="37"/>
        <v>6.0785787525129795E-2</v>
      </c>
      <c r="M1172" s="42">
        <f t="shared" si="38"/>
        <v>0</v>
      </c>
    </row>
    <row r="1173" spans="8:13" x14ac:dyDescent="0.2">
      <c r="H1173" s="10">
        <v>1991</v>
      </c>
      <c r="I1173" s="10">
        <v>7</v>
      </c>
      <c r="J1173" s="10">
        <v>19</v>
      </c>
      <c r="K1173" s="42">
        <v>6.125</v>
      </c>
      <c r="L1173" s="44">
        <f t="shared" ref="L1173:L1236" si="39">LN(1+K1173/100/4)*4</f>
        <v>6.0785787525129795E-2</v>
      </c>
      <c r="M1173" s="42">
        <f t="shared" ref="M1173:M1236" si="40">L1173-L1172</f>
        <v>0</v>
      </c>
    </row>
    <row r="1174" spans="8:13" x14ac:dyDescent="0.2">
      <c r="H1174" s="10">
        <v>1991</v>
      </c>
      <c r="I1174" s="10">
        <v>7</v>
      </c>
      <c r="J1174" s="10">
        <v>22</v>
      </c>
      <c r="K1174" s="42">
        <v>6.125</v>
      </c>
      <c r="L1174" s="44">
        <f t="shared" si="39"/>
        <v>6.0785787525129795E-2</v>
      </c>
      <c r="M1174" s="42">
        <f t="shared" si="40"/>
        <v>0</v>
      </c>
    </row>
    <row r="1175" spans="8:13" x14ac:dyDescent="0.2">
      <c r="H1175" s="10">
        <v>1991</v>
      </c>
      <c r="I1175" s="10">
        <v>7</v>
      </c>
      <c r="J1175" s="10">
        <v>23</v>
      </c>
      <c r="K1175" s="42">
        <v>6.125</v>
      </c>
      <c r="L1175" s="44">
        <f t="shared" si="39"/>
        <v>6.0785787525129795E-2</v>
      </c>
      <c r="M1175" s="42">
        <f t="shared" si="40"/>
        <v>0</v>
      </c>
    </row>
    <row r="1176" spans="8:13" x14ac:dyDescent="0.2">
      <c r="H1176" s="10">
        <v>1991</v>
      </c>
      <c r="I1176" s="10">
        <v>7</v>
      </c>
      <c r="J1176" s="10">
        <v>24</v>
      </c>
      <c r="K1176" s="42">
        <v>6.125</v>
      </c>
      <c r="L1176" s="44">
        <f t="shared" si="39"/>
        <v>6.0785787525129795E-2</v>
      </c>
      <c r="M1176" s="42">
        <f t="shared" si="40"/>
        <v>0</v>
      </c>
    </row>
    <row r="1177" spans="8:13" x14ac:dyDescent="0.2">
      <c r="H1177" s="10">
        <v>1991</v>
      </c>
      <c r="I1177" s="10">
        <v>7</v>
      </c>
      <c r="J1177" s="10">
        <v>25</v>
      </c>
      <c r="K1177" s="42">
        <v>6.0625</v>
      </c>
      <c r="L1177" s="44">
        <f t="shared" si="39"/>
        <v>6.0170166131070901E-2</v>
      </c>
      <c r="M1177" s="42">
        <f t="shared" si="40"/>
        <v>-6.1562139405889338E-4</v>
      </c>
    </row>
    <row r="1178" spans="8:13" x14ac:dyDescent="0.2">
      <c r="H1178" s="10">
        <v>1991</v>
      </c>
      <c r="I1178" s="10">
        <v>7</v>
      </c>
      <c r="J1178" s="10">
        <v>26</v>
      </c>
      <c r="K1178" s="42">
        <v>6.0625</v>
      </c>
      <c r="L1178" s="44">
        <f t="shared" si="39"/>
        <v>6.0170166131070901E-2</v>
      </c>
      <c r="M1178" s="42">
        <f t="shared" si="40"/>
        <v>0</v>
      </c>
    </row>
    <row r="1179" spans="8:13" x14ac:dyDescent="0.2">
      <c r="H1179" s="10">
        <v>1991</v>
      </c>
      <c r="I1179" s="10">
        <v>7</v>
      </c>
      <c r="J1179" s="10">
        <v>29</v>
      </c>
      <c r="K1179" s="42">
        <v>6.0625</v>
      </c>
      <c r="L1179" s="44">
        <f t="shared" si="39"/>
        <v>6.0170166131070901E-2</v>
      </c>
      <c r="M1179" s="42">
        <f t="shared" si="40"/>
        <v>0</v>
      </c>
    </row>
    <row r="1180" spans="8:13" x14ac:dyDescent="0.2">
      <c r="H1180" s="10">
        <v>1991</v>
      </c>
      <c r="I1180" s="10">
        <v>7</v>
      </c>
      <c r="J1180" s="10">
        <v>30</v>
      </c>
      <c r="K1180" s="42">
        <v>6.0625</v>
      </c>
      <c r="L1180" s="44">
        <f t="shared" si="39"/>
        <v>6.0170166131070901E-2</v>
      </c>
      <c r="M1180" s="42">
        <f t="shared" si="40"/>
        <v>0</v>
      </c>
    </row>
    <row r="1181" spans="8:13" x14ac:dyDescent="0.2">
      <c r="H1181" s="10">
        <v>1991</v>
      </c>
      <c r="I1181" s="10">
        <v>7</v>
      </c>
      <c r="J1181" s="10">
        <v>31</v>
      </c>
      <c r="K1181" s="42">
        <v>6.0625</v>
      </c>
      <c r="L1181" s="44">
        <f t="shared" si="39"/>
        <v>6.0170166131070901E-2</v>
      </c>
      <c r="M1181" s="42">
        <f t="shared" si="40"/>
        <v>0</v>
      </c>
    </row>
    <row r="1182" spans="8:13" x14ac:dyDescent="0.2">
      <c r="H1182" s="10">
        <v>1991</v>
      </c>
      <c r="I1182" s="10">
        <v>8</v>
      </c>
      <c r="J1182" s="10">
        <v>1</v>
      </c>
      <c r="K1182" s="42">
        <v>6</v>
      </c>
      <c r="L1182" s="44">
        <f t="shared" si="39"/>
        <v>5.9554449975002234E-2</v>
      </c>
      <c r="M1182" s="42">
        <f t="shared" si="40"/>
        <v>-6.157161560686672E-4</v>
      </c>
    </row>
    <row r="1183" spans="8:13" x14ac:dyDescent="0.2">
      <c r="H1183" s="10">
        <v>1991</v>
      </c>
      <c r="I1183" s="10">
        <v>8</v>
      </c>
      <c r="J1183" s="10">
        <v>2</v>
      </c>
      <c r="K1183" s="42">
        <v>6</v>
      </c>
      <c r="L1183" s="44">
        <f t="shared" si="39"/>
        <v>5.9554449975002234E-2</v>
      </c>
      <c r="M1183" s="42">
        <f t="shared" si="40"/>
        <v>0</v>
      </c>
    </row>
    <row r="1184" spans="8:13" x14ac:dyDescent="0.2">
      <c r="H1184" s="10">
        <v>1991</v>
      </c>
      <c r="I1184" s="10">
        <v>8</v>
      </c>
      <c r="J1184" s="10">
        <v>5</v>
      </c>
      <c r="K1184" s="42">
        <v>5.875</v>
      </c>
      <c r="L1184" s="44">
        <f t="shared" si="39"/>
        <v>5.832273326011201E-2</v>
      </c>
      <c r="M1184" s="42">
        <f t="shared" si="40"/>
        <v>-1.2317167148902242E-3</v>
      </c>
    </row>
    <row r="1185" spans="8:13" x14ac:dyDescent="0.2">
      <c r="H1185" s="10">
        <v>1991</v>
      </c>
      <c r="I1185" s="10">
        <v>8</v>
      </c>
      <c r="J1185" s="10">
        <v>6</v>
      </c>
      <c r="K1185" s="42">
        <v>5.875</v>
      </c>
      <c r="L1185" s="44">
        <f t="shared" si="39"/>
        <v>5.832273326011201E-2</v>
      </c>
      <c r="M1185" s="42">
        <f t="shared" si="40"/>
        <v>0</v>
      </c>
    </row>
    <row r="1186" spans="8:13" x14ac:dyDescent="0.2">
      <c r="H1186" s="10">
        <v>1991</v>
      </c>
      <c r="I1186" s="10">
        <v>8</v>
      </c>
      <c r="J1186" s="10">
        <v>7</v>
      </c>
      <c r="K1186" s="42">
        <v>5.75</v>
      </c>
      <c r="L1186" s="44">
        <f t="shared" si="39"/>
        <v>5.7090637146874533E-2</v>
      </c>
      <c r="M1186" s="42">
        <f t="shared" si="40"/>
        <v>-1.2320961132374769E-3</v>
      </c>
    </row>
    <row r="1187" spans="8:13" x14ac:dyDescent="0.2">
      <c r="H1187" s="10">
        <v>1991</v>
      </c>
      <c r="I1187" s="10">
        <v>8</v>
      </c>
      <c r="J1187" s="10">
        <v>8</v>
      </c>
      <c r="K1187" s="42">
        <v>5.6875</v>
      </c>
      <c r="L1187" s="44">
        <f t="shared" si="39"/>
        <v>5.6474446742821191E-2</v>
      </c>
      <c r="M1187" s="42">
        <f t="shared" si="40"/>
        <v>-6.1619040405334197E-4</v>
      </c>
    </row>
    <row r="1188" spans="8:13" x14ac:dyDescent="0.2">
      <c r="H1188" s="10">
        <v>1991</v>
      </c>
      <c r="I1188" s="10">
        <v>8</v>
      </c>
      <c r="J1188" s="10">
        <v>9</v>
      </c>
      <c r="K1188" s="42">
        <v>5.75</v>
      </c>
      <c r="L1188" s="44">
        <f t="shared" si="39"/>
        <v>5.7090637146874533E-2</v>
      </c>
      <c r="M1188" s="42">
        <f t="shared" si="40"/>
        <v>6.1619040405334197E-4</v>
      </c>
    </row>
    <row r="1189" spans="8:13" x14ac:dyDescent="0.2">
      <c r="H1189" s="10">
        <v>1991</v>
      </c>
      <c r="I1189" s="10">
        <v>8</v>
      </c>
      <c r="J1189" s="10">
        <v>12</v>
      </c>
      <c r="K1189" s="42">
        <v>5.75</v>
      </c>
      <c r="L1189" s="44">
        <f t="shared" si="39"/>
        <v>5.7090637146874533E-2</v>
      </c>
      <c r="M1189" s="42">
        <f t="shared" si="40"/>
        <v>0</v>
      </c>
    </row>
    <row r="1190" spans="8:13" x14ac:dyDescent="0.2">
      <c r="H1190" s="10">
        <v>1991</v>
      </c>
      <c r="I1190" s="10">
        <v>8</v>
      </c>
      <c r="J1190" s="10">
        <v>13</v>
      </c>
      <c r="K1190" s="42">
        <v>5.75</v>
      </c>
      <c r="L1190" s="44">
        <f t="shared" si="39"/>
        <v>5.7090637146874533E-2</v>
      </c>
      <c r="M1190" s="42">
        <f t="shared" si="40"/>
        <v>0</v>
      </c>
    </row>
    <row r="1191" spans="8:13" x14ac:dyDescent="0.2">
      <c r="H1191" s="10">
        <v>1991</v>
      </c>
      <c r="I1191" s="10">
        <v>8</v>
      </c>
      <c r="J1191" s="10">
        <v>14</v>
      </c>
      <c r="K1191" s="42">
        <v>5.75</v>
      </c>
      <c r="L1191" s="44">
        <f t="shared" si="39"/>
        <v>5.7090637146874533E-2</v>
      </c>
      <c r="M1191" s="42">
        <f t="shared" si="40"/>
        <v>0</v>
      </c>
    </row>
    <row r="1192" spans="8:13" x14ac:dyDescent="0.2">
      <c r="H1192" s="10">
        <v>1991</v>
      </c>
      <c r="I1192" s="10">
        <v>8</v>
      </c>
      <c r="J1192" s="10">
        <v>15</v>
      </c>
      <c r="K1192" s="42">
        <v>5.6875</v>
      </c>
      <c r="L1192" s="44">
        <f t="shared" si="39"/>
        <v>5.6474446742821191E-2</v>
      </c>
      <c r="M1192" s="42">
        <f t="shared" si="40"/>
        <v>-6.1619040405334197E-4</v>
      </c>
    </row>
    <row r="1193" spans="8:13" x14ac:dyDescent="0.2">
      <c r="H1193" s="10">
        <v>1991</v>
      </c>
      <c r="I1193" s="10">
        <v>8</v>
      </c>
      <c r="J1193" s="10">
        <v>16</v>
      </c>
      <c r="K1193" s="42">
        <v>5.75</v>
      </c>
      <c r="L1193" s="44">
        <f t="shared" si="39"/>
        <v>5.7090637146874533E-2</v>
      </c>
      <c r="M1193" s="42">
        <f t="shared" si="40"/>
        <v>6.1619040405334197E-4</v>
      </c>
    </row>
    <row r="1194" spans="8:13" x14ac:dyDescent="0.2">
      <c r="H1194" s="10">
        <v>1991</v>
      </c>
      <c r="I1194" s="10">
        <v>8</v>
      </c>
      <c r="J1194" s="10">
        <v>19</v>
      </c>
      <c r="K1194" s="42">
        <v>5.75</v>
      </c>
      <c r="L1194" s="44">
        <f t="shared" si="39"/>
        <v>5.7090637146874533E-2</v>
      </c>
      <c r="M1194" s="42">
        <f t="shared" si="40"/>
        <v>0</v>
      </c>
    </row>
    <row r="1195" spans="8:13" x14ac:dyDescent="0.2">
      <c r="H1195" s="10">
        <v>1991</v>
      </c>
      <c r="I1195" s="10">
        <v>8</v>
      </c>
      <c r="J1195" s="10">
        <v>20</v>
      </c>
      <c r="K1195" s="42">
        <v>5.6875</v>
      </c>
      <c r="L1195" s="44">
        <f t="shared" si="39"/>
        <v>5.6474446742821191E-2</v>
      </c>
      <c r="M1195" s="42">
        <f t="shared" si="40"/>
        <v>-6.1619040405334197E-4</v>
      </c>
    </row>
    <row r="1196" spans="8:13" x14ac:dyDescent="0.2">
      <c r="H1196" s="10">
        <v>1991</v>
      </c>
      <c r="I1196" s="10">
        <v>8</v>
      </c>
      <c r="J1196" s="10">
        <v>21</v>
      </c>
      <c r="K1196" s="42">
        <v>5.6875</v>
      </c>
      <c r="L1196" s="44">
        <f t="shared" si="39"/>
        <v>5.6474446742821191E-2</v>
      </c>
      <c r="M1196" s="42">
        <f t="shared" si="40"/>
        <v>0</v>
      </c>
    </row>
    <row r="1197" spans="8:13" x14ac:dyDescent="0.2">
      <c r="H1197" s="10">
        <v>1991</v>
      </c>
      <c r="I1197" s="10">
        <v>8</v>
      </c>
      <c r="J1197" s="10">
        <v>22</v>
      </c>
      <c r="K1197" s="42">
        <v>5.6875</v>
      </c>
      <c r="L1197" s="44">
        <f t="shared" si="39"/>
        <v>5.6474446742821191E-2</v>
      </c>
      <c r="M1197" s="42">
        <f t="shared" si="40"/>
        <v>0</v>
      </c>
    </row>
    <row r="1198" spans="8:13" x14ac:dyDescent="0.2">
      <c r="H1198" s="10">
        <v>1991</v>
      </c>
      <c r="I1198" s="10">
        <v>8</v>
      </c>
      <c r="J1198" s="10">
        <v>23</v>
      </c>
      <c r="K1198" s="42">
        <v>5.6875</v>
      </c>
      <c r="L1198" s="44">
        <f t="shared" si="39"/>
        <v>5.6474446742821191E-2</v>
      </c>
      <c r="M1198" s="42">
        <f t="shared" si="40"/>
        <v>0</v>
      </c>
    </row>
    <row r="1199" spans="8:13" x14ac:dyDescent="0.2">
      <c r="H1199" s="10">
        <v>1991</v>
      </c>
      <c r="I1199" s="10">
        <v>8</v>
      </c>
      <c r="J1199" s="10">
        <v>27</v>
      </c>
      <c r="K1199" s="42">
        <v>5.8125</v>
      </c>
      <c r="L1199" s="44">
        <f t="shared" si="39"/>
        <v>5.7706732642894533E-2</v>
      </c>
      <c r="M1199" s="42">
        <f t="shared" si="40"/>
        <v>1.2322859000733419E-3</v>
      </c>
    </row>
    <row r="1200" spans="8:13" x14ac:dyDescent="0.2">
      <c r="H1200" s="10">
        <v>1991</v>
      </c>
      <c r="I1200" s="10">
        <v>8</v>
      </c>
      <c r="J1200" s="10">
        <v>28</v>
      </c>
      <c r="K1200" s="42">
        <v>5.8125</v>
      </c>
      <c r="L1200" s="44">
        <f t="shared" si="39"/>
        <v>5.7706732642894533E-2</v>
      </c>
      <c r="M1200" s="42">
        <f t="shared" si="40"/>
        <v>0</v>
      </c>
    </row>
    <row r="1201" spans="8:13" x14ac:dyDescent="0.2">
      <c r="H1201" s="10">
        <v>1991</v>
      </c>
      <c r="I1201" s="10">
        <v>8</v>
      </c>
      <c r="J1201" s="10">
        <v>29</v>
      </c>
      <c r="K1201" s="42">
        <v>5.75</v>
      </c>
      <c r="L1201" s="44">
        <f t="shared" si="39"/>
        <v>5.7090637146874533E-2</v>
      </c>
      <c r="M1201" s="42">
        <f t="shared" si="40"/>
        <v>-6.1609549601999991E-4</v>
      </c>
    </row>
    <row r="1202" spans="8:13" x14ac:dyDescent="0.2">
      <c r="H1202" s="10">
        <v>1991</v>
      </c>
      <c r="I1202" s="10">
        <v>8</v>
      </c>
      <c r="J1202" s="10">
        <v>30</v>
      </c>
      <c r="K1202" s="42">
        <v>5.6875</v>
      </c>
      <c r="L1202" s="44">
        <f t="shared" si="39"/>
        <v>5.6474446742821191E-2</v>
      </c>
      <c r="M1202" s="42">
        <f t="shared" si="40"/>
        <v>-6.1619040405334197E-4</v>
      </c>
    </row>
    <row r="1203" spans="8:13" x14ac:dyDescent="0.2">
      <c r="H1203" s="10">
        <v>1991</v>
      </c>
      <c r="I1203" s="10">
        <v>9</v>
      </c>
      <c r="J1203" s="10">
        <v>2</v>
      </c>
      <c r="K1203" s="42">
        <v>5.75</v>
      </c>
      <c r="L1203" s="44">
        <f t="shared" si="39"/>
        <v>5.7090637146874533E-2</v>
      </c>
      <c r="M1203" s="42">
        <f t="shared" si="40"/>
        <v>6.1619040405334197E-4</v>
      </c>
    </row>
    <row r="1204" spans="8:13" x14ac:dyDescent="0.2">
      <c r="H1204" s="10">
        <v>1991</v>
      </c>
      <c r="I1204" s="10">
        <v>9</v>
      </c>
      <c r="J1204" s="10">
        <v>3</v>
      </c>
      <c r="K1204" s="42">
        <v>5.75</v>
      </c>
      <c r="L1204" s="44">
        <f t="shared" si="39"/>
        <v>5.7090637146874533E-2</v>
      </c>
      <c r="M1204" s="42">
        <f t="shared" si="40"/>
        <v>0</v>
      </c>
    </row>
    <row r="1205" spans="8:13" x14ac:dyDescent="0.2">
      <c r="H1205" s="10">
        <v>1991</v>
      </c>
      <c r="I1205" s="10">
        <v>9</v>
      </c>
      <c r="J1205" s="10">
        <v>4</v>
      </c>
      <c r="K1205" s="42">
        <v>5.75</v>
      </c>
      <c r="L1205" s="44">
        <f t="shared" si="39"/>
        <v>5.7090637146874533E-2</v>
      </c>
      <c r="M1205" s="42">
        <f t="shared" si="40"/>
        <v>0</v>
      </c>
    </row>
    <row r="1206" spans="8:13" x14ac:dyDescent="0.2">
      <c r="H1206" s="10">
        <v>1991</v>
      </c>
      <c r="I1206" s="10">
        <v>9</v>
      </c>
      <c r="J1206" s="10">
        <v>5</v>
      </c>
      <c r="K1206" s="42">
        <v>5.6875</v>
      </c>
      <c r="L1206" s="44">
        <f t="shared" si="39"/>
        <v>5.6474446742821191E-2</v>
      </c>
      <c r="M1206" s="42">
        <f t="shared" si="40"/>
        <v>-6.1619040405334197E-4</v>
      </c>
    </row>
    <row r="1207" spans="8:13" x14ac:dyDescent="0.2">
      <c r="H1207" s="10">
        <v>1991</v>
      </c>
      <c r="I1207" s="10">
        <v>9</v>
      </c>
      <c r="J1207" s="10">
        <v>6</v>
      </c>
      <c r="K1207" s="42">
        <v>5.75</v>
      </c>
      <c r="L1207" s="44">
        <f t="shared" si="39"/>
        <v>5.7090637146874533E-2</v>
      </c>
      <c r="M1207" s="42">
        <f t="shared" si="40"/>
        <v>6.1619040405334197E-4</v>
      </c>
    </row>
    <row r="1208" spans="8:13" x14ac:dyDescent="0.2">
      <c r="H1208" s="10">
        <v>1991</v>
      </c>
      <c r="I1208" s="10">
        <v>9</v>
      </c>
      <c r="J1208" s="10">
        <v>9</v>
      </c>
      <c r="K1208" s="42">
        <v>5.6875</v>
      </c>
      <c r="L1208" s="44">
        <f t="shared" si="39"/>
        <v>5.6474446742821191E-2</v>
      </c>
      <c r="M1208" s="42">
        <f t="shared" si="40"/>
        <v>-6.1619040405334197E-4</v>
      </c>
    </row>
    <row r="1209" spans="8:13" x14ac:dyDescent="0.2">
      <c r="H1209" s="10">
        <v>1991</v>
      </c>
      <c r="I1209" s="10">
        <v>9</v>
      </c>
      <c r="J1209" s="10">
        <v>10</v>
      </c>
      <c r="K1209" s="42">
        <v>5.625</v>
      </c>
      <c r="L1209" s="44">
        <f t="shared" si="39"/>
        <v>5.5858161401490164E-2</v>
      </c>
      <c r="M1209" s="42">
        <f t="shared" si="40"/>
        <v>-6.1628534133102708E-4</v>
      </c>
    </row>
    <row r="1210" spans="8:13" x14ac:dyDescent="0.2">
      <c r="H1210" s="10">
        <v>1991</v>
      </c>
      <c r="I1210" s="10">
        <v>9</v>
      </c>
      <c r="J1210" s="10">
        <v>11</v>
      </c>
      <c r="K1210" s="42">
        <v>5.625</v>
      </c>
      <c r="L1210" s="44">
        <f t="shared" si="39"/>
        <v>5.5858161401490164E-2</v>
      </c>
      <c r="M1210" s="42">
        <f t="shared" si="40"/>
        <v>0</v>
      </c>
    </row>
    <row r="1211" spans="8:13" x14ac:dyDescent="0.2">
      <c r="H1211" s="10">
        <v>1991</v>
      </c>
      <c r="I1211" s="10">
        <v>9</v>
      </c>
      <c r="J1211" s="10">
        <v>12</v>
      </c>
      <c r="K1211" s="42">
        <v>5.625</v>
      </c>
      <c r="L1211" s="44">
        <f t="shared" si="39"/>
        <v>5.5858161401490164E-2</v>
      </c>
      <c r="M1211" s="42">
        <f t="shared" si="40"/>
        <v>0</v>
      </c>
    </row>
    <row r="1212" spans="8:13" x14ac:dyDescent="0.2">
      <c r="H1212" s="10">
        <v>1991</v>
      </c>
      <c r="I1212" s="10">
        <v>9</v>
      </c>
      <c r="J1212" s="10">
        <v>13</v>
      </c>
      <c r="K1212" s="42">
        <v>5.5625</v>
      </c>
      <c r="L1212" s="44">
        <f t="shared" si="39"/>
        <v>5.5241781093620969E-2</v>
      </c>
      <c r="M1212" s="42">
        <f t="shared" si="40"/>
        <v>-6.1638030786919512E-4</v>
      </c>
    </row>
    <row r="1213" spans="8:13" x14ac:dyDescent="0.2">
      <c r="H1213" s="10">
        <v>1991</v>
      </c>
      <c r="I1213" s="10">
        <v>9</v>
      </c>
      <c r="J1213" s="10">
        <v>16</v>
      </c>
      <c r="K1213" s="42">
        <v>5.5</v>
      </c>
      <c r="L1213" s="44">
        <f t="shared" si="39"/>
        <v>5.4625305789942222E-2</v>
      </c>
      <c r="M1213" s="42">
        <f t="shared" si="40"/>
        <v>-6.1647530367874709E-4</v>
      </c>
    </row>
    <row r="1214" spans="8:13" x14ac:dyDescent="0.2">
      <c r="H1214" s="10">
        <v>1991</v>
      </c>
      <c r="I1214" s="10">
        <v>9</v>
      </c>
      <c r="J1214" s="10">
        <v>17</v>
      </c>
      <c r="K1214" s="42">
        <v>5.5625</v>
      </c>
      <c r="L1214" s="44">
        <f t="shared" si="39"/>
        <v>5.5241781093620969E-2</v>
      </c>
      <c r="M1214" s="42">
        <f t="shared" si="40"/>
        <v>6.1647530367874709E-4</v>
      </c>
    </row>
    <row r="1215" spans="8:13" x14ac:dyDescent="0.2">
      <c r="H1215" s="10">
        <v>1991</v>
      </c>
      <c r="I1215" s="10">
        <v>9</v>
      </c>
      <c r="J1215" s="10">
        <v>18</v>
      </c>
      <c r="K1215" s="42">
        <v>5.5625</v>
      </c>
      <c r="L1215" s="44">
        <f t="shared" si="39"/>
        <v>5.5241781093620969E-2</v>
      </c>
      <c r="M1215" s="42">
        <f t="shared" si="40"/>
        <v>0</v>
      </c>
    </row>
    <row r="1216" spans="8:13" x14ac:dyDescent="0.2">
      <c r="H1216" s="10">
        <v>1991</v>
      </c>
      <c r="I1216" s="10">
        <v>9</v>
      </c>
      <c r="J1216" s="10">
        <v>19</v>
      </c>
      <c r="K1216" s="42">
        <v>5.5625</v>
      </c>
      <c r="L1216" s="44">
        <f t="shared" si="39"/>
        <v>5.5241781093620969E-2</v>
      </c>
      <c r="M1216" s="42">
        <f t="shared" si="40"/>
        <v>0</v>
      </c>
    </row>
    <row r="1217" spans="8:13" x14ac:dyDescent="0.2">
      <c r="H1217" s="10">
        <v>1991</v>
      </c>
      <c r="I1217" s="10">
        <v>9</v>
      </c>
      <c r="J1217" s="10">
        <v>20</v>
      </c>
      <c r="K1217" s="42">
        <v>5.5625</v>
      </c>
      <c r="L1217" s="44">
        <f t="shared" si="39"/>
        <v>5.5241781093620969E-2</v>
      </c>
      <c r="M1217" s="42">
        <f t="shared" si="40"/>
        <v>0</v>
      </c>
    </row>
    <row r="1218" spans="8:13" x14ac:dyDescent="0.2">
      <c r="H1218" s="10">
        <v>1991</v>
      </c>
      <c r="I1218" s="10">
        <v>9</v>
      </c>
      <c r="J1218" s="10">
        <v>23</v>
      </c>
      <c r="K1218" s="42">
        <v>5.5625</v>
      </c>
      <c r="L1218" s="44">
        <f t="shared" si="39"/>
        <v>5.5241781093620969E-2</v>
      </c>
      <c r="M1218" s="42">
        <f t="shared" si="40"/>
        <v>0</v>
      </c>
    </row>
    <row r="1219" spans="8:13" x14ac:dyDescent="0.2">
      <c r="H1219" s="10">
        <v>1991</v>
      </c>
      <c r="I1219" s="10">
        <v>9</v>
      </c>
      <c r="J1219" s="10">
        <v>24</v>
      </c>
      <c r="K1219" s="42">
        <v>5.5625</v>
      </c>
      <c r="L1219" s="44">
        <f t="shared" si="39"/>
        <v>5.5241781093620969E-2</v>
      </c>
      <c r="M1219" s="42">
        <f t="shared" si="40"/>
        <v>0</v>
      </c>
    </row>
    <row r="1220" spans="8:13" x14ac:dyDescent="0.2">
      <c r="H1220" s="10">
        <v>1991</v>
      </c>
      <c r="I1220" s="10">
        <v>9</v>
      </c>
      <c r="J1220" s="10">
        <v>25</v>
      </c>
      <c r="K1220" s="42">
        <v>5.5</v>
      </c>
      <c r="L1220" s="44">
        <f t="shared" si="39"/>
        <v>5.4625305789942222E-2</v>
      </c>
      <c r="M1220" s="42">
        <f t="shared" si="40"/>
        <v>-6.1647530367874709E-4</v>
      </c>
    </row>
    <row r="1221" spans="8:13" x14ac:dyDescent="0.2">
      <c r="H1221" s="10">
        <v>1991</v>
      </c>
      <c r="I1221" s="10">
        <v>9</v>
      </c>
      <c r="J1221" s="10">
        <v>26</v>
      </c>
      <c r="K1221" s="42">
        <v>5.5</v>
      </c>
      <c r="L1221" s="44">
        <f t="shared" si="39"/>
        <v>5.4625305789942222E-2</v>
      </c>
      <c r="M1221" s="42">
        <f t="shared" si="40"/>
        <v>0</v>
      </c>
    </row>
    <row r="1222" spans="8:13" x14ac:dyDescent="0.2">
      <c r="H1222" s="10">
        <v>1991</v>
      </c>
      <c r="I1222" s="10">
        <v>9</v>
      </c>
      <c r="J1222" s="10">
        <v>27</v>
      </c>
      <c r="K1222" s="42">
        <v>5.6875</v>
      </c>
      <c r="L1222" s="44">
        <f t="shared" si="39"/>
        <v>5.6474446742821191E-2</v>
      </c>
      <c r="M1222" s="42">
        <f t="shared" si="40"/>
        <v>1.8491409528789693E-3</v>
      </c>
    </row>
    <row r="1223" spans="8:13" x14ac:dyDescent="0.2">
      <c r="H1223" s="10">
        <v>1991</v>
      </c>
      <c r="I1223" s="10">
        <v>9</v>
      </c>
      <c r="J1223" s="10">
        <v>30</v>
      </c>
      <c r="K1223" s="42">
        <v>5.625</v>
      </c>
      <c r="L1223" s="44">
        <f t="shared" si="39"/>
        <v>5.5858161401490164E-2</v>
      </c>
      <c r="M1223" s="42">
        <f t="shared" si="40"/>
        <v>-6.1628534133102708E-4</v>
      </c>
    </row>
    <row r="1224" spans="8:13" x14ac:dyDescent="0.2">
      <c r="H1224" s="10">
        <v>1991</v>
      </c>
      <c r="I1224" s="10">
        <v>10</v>
      </c>
      <c r="J1224" s="10">
        <v>1</v>
      </c>
      <c r="K1224" s="42">
        <v>5.625</v>
      </c>
      <c r="L1224" s="44">
        <f t="shared" si="39"/>
        <v>5.5858161401490164E-2</v>
      </c>
      <c r="M1224" s="42">
        <f t="shared" si="40"/>
        <v>0</v>
      </c>
    </row>
    <row r="1225" spans="8:13" x14ac:dyDescent="0.2">
      <c r="H1225" s="10">
        <v>1991</v>
      </c>
      <c r="I1225" s="10">
        <v>10</v>
      </c>
      <c r="J1225" s="10">
        <v>2</v>
      </c>
      <c r="K1225" s="42">
        <v>5.5625</v>
      </c>
      <c r="L1225" s="44">
        <f t="shared" si="39"/>
        <v>5.5241781093620969E-2</v>
      </c>
      <c r="M1225" s="42">
        <f t="shared" si="40"/>
        <v>-6.1638030786919512E-4</v>
      </c>
    </row>
    <row r="1226" spans="8:13" x14ac:dyDescent="0.2">
      <c r="H1226" s="10">
        <v>1991</v>
      </c>
      <c r="I1226" s="10">
        <v>10</v>
      </c>
      <c r="J1226" s="10">
        <v>3</v>
      </c>
      <c r="K1226" s="42">
        <v>5.5625</v>
      </c>
      <c r="L1226" s="44">
        <f t="shared" si="39"/>
        <v>5.5241781093620969E-2</v>
      </c>
      <c r="M1226" s="42">
        <f t="shared" si="40"/>
        <v>0</v>
      </c>
    </row>
    <row r="1227" spans="8:13" x14ac:dyDescent="0.2">
      <c r="H1227" s="10">
        <v>1991</v>
      </c>
      <c r="I1227" s="10">
        <v>10</v>
      </c>
      <c r="J1227" s="10">
        <v>4</v>
      </c>
      <c r="K1227" s="42">
        <v>5.4375</v>
      </c>
      <c r="L1227" s="44">
        <f t="shared" si="39"/>
        <v>5.4008735461168987E-2</v>
      </c>
      <c r="M1227" s="42">
        <f t="shared" si="40"/>
        <v>-1.2330456324519817E-3</v>
      </c>
    </row>
    <row r="1228" spans="8:13" x14ac:dyDescent="0.2">
      <c r="H1228" s="10">
        <v>1991</v>
      </c>
      <c r="I1228" s="10">
        <v>10</v>
      </c>
      <c r="J1228" s="10">
        <v>7</v>
      </c>
      <c r="K1228" s="42">
        <v>5.4375</v>
      </c>
      <c r="L1228" s="44">
        <f t="shared" si="39"/>
        <v>5.4008735461168987E-2</v>
      </c>
      <c r="M1228" s="42">
        <f t="shared" si="40"/>
        <v>0</v>
      </c>
    </row>
    <row r="1229" spans="8:13" x14ac:dyDescent="0.2">
      <c r="H1229" s="10">
        <v>1991</v>
      </c>
      <c r="I1229" s="10">
        <v>10</v>
      </c>
      <c r="J1229" s="10">
        <v>8</v>
      </c>
      <c r="K1229" s="42">
        <v>5.4375</v>
      </c>
      <c r="L1229" s="44">
        <f t="shared" si="39"/>
        <v>5.4008735461168987E-2</v>
      </c>
      <c r="M1229" s="42">
        <f t="shared" si="40"/>
        <v>0</v>
      </c>
    </row>
    <row r="1230" spans="8:13" x14ac:dyDescent="0.2">
      <c r="H1230" s="10">
        <v>1991</v>
      </c>
      <c r="I1230" s="10">
        <v>10</v>
      </c>
      <c r="J1230" s="10">
        <v>9</v>
      </c>
      <c r="K1230" s="42">
        <v>5.4375</v>
      </c>
      <c r="L1230" s="44">
        <f t="shared" si="39"/>
        <v>5.4008735461168987E-2</v>
      </c>
      <c r="M1230" s="42">
        <f t="shared" si="40"/>
        <v>0</v>
      </c>
    </row>
    <row r="1231" spans="8:13" x14ac:dyDescent="0.2">
      <c r="H1231" s="10">
        <v>1991</v>
      </c>
      <c r="I1231" s="10">
        <v>10</v>
      </c>
      <c r="J1231" s="10">
        <v>10</v>
      </c>
      <c r="K1231" s="42">
        <v>5.5</v>
      </c>
      <c r="L1231" s="44">
        <f t="shared" si="39"/>
        <v>5.4625305789942222E-2</v>
      </c>
      <c r="M1231" s="42">
        <f t="shared" si="40"/>
        <v>6.1657032877323464E-4</v>
      </c>
    </row>
    <row r="1232" spans="8:13" x14ac:dyDescent="0.2">
      <c r="H1232" s="10">
        <v>1991</v>
      </c>
      <c r="I1232" s="10">
        <v>10</v>
      </c>
      <c r="J1232" s="10">
        <v>11</v>
      </c>
      <c r="K1232" s="42">
        <v>5.5</v>
      </c>
      <c r="L1232" s="44">
        <f t="shared" si="39"/>
        <v>5.4625305789942222E-2</v>
      </c>
      <c r="M1232" s="42">
        <f t="shared" si="40"/>
        <v>0</v>
      </c>
    </row>
    <row r="1233" spans="8:13" x14ac:dyDescent="0.2">
      <c r="H1233" s="10">
        <v>1991</v>
      </c>
      <c r="I1233" s="10">
        <v>10</v>
      </c>
      <c r="J1233" s="10">
        <v>14</v>
      </c>
      <c r="K1233" s="42">
        <v>5.4375</v>
      </c>
      <c r="L1233" s="44">
        <f t="shared" si="39"/>
        <v>5.4008735461168987E-2</v>
      </c>
      <c r="M1233" s="42">
        <f t="shared" si="40"/>
        <v>-6.1657032877323464E-4</v>
      </c>
    </row>
    <row r="1234" spans="8:13" x14ac:dyDescent="0.2">
      <c r="H1234" s="10">
        <v>1991</v>
      </c>
      <c r="I1234" s="10">
        <v>10</v>
      </c>
      <c r="J1234" s="10">
        <v>15</v>
      </c>
      <c r="K1234" s="42">
        <v>5.4375</v>
      </c>
      <c r="L1234" s="44">
        <f t="shared" si="39"/>
        <v>5.4008735461168987E-2</v>
      </c>
      <c r="M1234" s="42">
        <f t="shared" si="40"/>
        <v>0</v>
      </c>
    </row>
    <row r="1235" spans="8:13" x14ac:dyDescent="0.2">
      <c r="H1235" s="10">
        <v>1991</v>
      </c>
      <c r="I1235" s="10">
        <v>10</v>
      </c>
      <c r="J1235" s="10">
        <v>16</v>
      </c>
      <c r="K1235" s="42">
        <v>5.4375</v>
      </c>
      <c r="L1235" s="44">
        <f t="shared" si="39"/>
        <v>5.4008735461168987E-2</v>
      </c>
      <c r="M1235" s="42">
        <f t="shared" si="40"/>
        <v>0</v>
      </c>
    </row>
    <row r="1236" spans="8:13" x14ac:dyDescent="0.2">
      <c r="H1236" s="10">
        <v>1991</v>
      </c>
      <c r="I1236" s="10">
        <v>10</v>
      </c>
      <c r="J1236" s="10">
        <v>17</v>
      </c>
      <c r="K1236" s="42">
        <v>5.4375</v>
      </c>
      <c r="L1236" s="44">
        <f t="shared" si="39"/>
        <v>5.4008735461168987E-2</v>
      </c>
      <c r="M1236" s="42">
        <f t="shared" si="40"/>
        <v>0</v>
      </c>
    </row>
    <row r="1237" spans="8:13" x14ac:dyDescent="0.2">
      <c r="H1237" s="10">
        <v>1991</v>
      </c>
      <c r="I1237" s="10">
        <v>10</v>
      </c>
      <c r="J1237" s="10">
        <v>18</v>
      </c>
      <c r="K1237" s="42">
        <v>5.5</v>
      </c>
      <c r="L1237" s="44">
        <f t="shared" ref="L1237:L1300" si="41">LN(1+K1237/100/4)*4</f>
        <v>5.4625305789942222E-2</v>
      </c>
      <c r="M1237" s="42">
        <f t="shared" ref="M1237:M1300" si="42">L1237-L1236</f>
        <v>6.1657032877323464E-4</v>
      </c>
    </row>
    <row r="1238" spans="8:13" x14ac:dyDescent="0.2">
      <c r="H1238" s="10">
        <v>1991</v>
      </c>
      <c r="I1238" s="10">
        <v>10</v>
      </c>
      <c r="J1238" s="10">
        <v>21</v>
      </c>
      <c r="K1238" s="42">
        <v>5.4375</v>
      </c>
      <c r="L1238" s="44">
        <f t="shared" si="41"/>
        <v>5.4008735461168987E-2</v>
      </c>
      <c r="M1238" s="42">
        <f t="shared" si="42"/>
        <v>-6.1657032877323464E-4</v>
      </c>
    </row>
    <row r="1239" spans="8:13" x14ac:dyDescent="0.2">
      <c r="H1239" s="10">
        <v>1991</v>
      </c>
      <c r="I1239" s="10">
        <v>10</v>
      </c>
      <c r="J1239" s="10">
        <v>22</v>
      </c>
      <c r="K1239" s="42">
        <v>5.5</v>
      </c>
      <c r="L1239" s="44">
        <f t="shared" si="41"/>
        <v>5.4625305789942222E-2</v>
      </c>
      <c r="M1239" s="42">
        <f t="shared" si="42"/>
        <v>6.1657032877323464E-4</v>
      </c>
    </row>
    <row r="1240" spans="8:13" x14ac:dyDescent="0.2">
      <c r="H1240" s="10">
        <v>1991</v>
      </c>
      <c r="I1240" s="10">
        <v>10</v>
      </c>
      <c r="J1240" s="10">
        <v>23</v>
      </c>
      <c r="K1240" s="42">
        <v>5.5</v>
      </c>
      <c r="L1240" s="44">
        <f t="shared" si="41"/>
        <v>5.4625305789942222E-2</v>
      </c>
      <c r="M1240" s="42">
        <f t="shared" si="42"/>
        <v>0</v>
      </c>
    </row>
    <row r="1241" spans="8:13" x14ac:dyDescent="0.2">
      <c r="H1241" s="10">
        <v>1991</v>
      </c>
      <c r="I1241" s="10">
        <v>10</v>
      </c>
      <c r="J1241" s="10">
        <v>24</v>
      </c>
      <c r="K1241" s="42">
        <v>5.5</v>
      </c>
      <c r="L1241" s="44">
        <f t="shared" si="41"/>
        <v>5.4625305789942222E-2</v>
      </c>
      <c r="M1241" s="42">
        <f t="shared" si="42"/>
        <v>0</v>
      </c>
    </row>
    <row r="1242" spans="8:13" x14ac:dyDescent="0.2">
      <c r="H1242" s="10">
        <v>1991</v>
      </c>
      <c r="I1242" s="10">
        <v>10</v>
      </c>
      <c r="J1242" s="10">
        <v>25</v>
      </c>
      <c r="K1242" s="42">
        <v>5.5</v>
      </c>
      <c r="L1242" s="44">
        <f t="shared" si="41"/>
        <v>5.4625305789942222E-2</v>
      </c>
      <c r="M1242" s="42">
        <f t="shared" si="42"/>
        <v>0</v>
      </c>
    </row>
    <row r="1243" spans="8:13" x14ac:dyDescent="0.2">
      <c r="H1243" s="10">
        <v>1991</v>
      </c>
      <c r="I1243" s="10">
        <v>10</v>
      </c>
      <c r="J1243" s="10">
        <v>28</v>
      </c>
      <c r="K1243" s="42">
        <v>5.5</v>
      </c>
      <c r="L1243" s="44">
        <f t="shared" si="41"/>
        <v>5.4625305789942222E-2</v>
      </c>
      <c r="M1243" s="42">
        <f t="shared" si="42"/>
        <v>0</v>
      </c>
    </row>
    <row r="1244" spans="8:13" x14ac:dyDescent="0.2">
      <c r="H1244" s="10">
        <v>1991</v>
      </c>
      <c r="I1244" s="10">
        <v>10</v>
      </c>
      <c r="J1244" s="10">
        <v>29</v>
      </c>
      <c r="K1244" s="42">
        <v>5.5</v>
      </c>
      <c r="L1244" s="44">
        <f t="shared" si="41"/>
        <v>5.4625305789942222E-2</v>
      </c>
      <c r="M1244" s="42">
        <f t="shared" si="42"/>
        <v>0</v>
      </c>
    </row>
    <row r="1245" spans="8:13" x14ac:dyDescent="0.2">
      <c r="H1245" s="10">
        <v>1991</v>
      </c>
      <c r="I1245" s="10">
        <v>10</v>
      </c>
      <c r="J1245" s="10">
        <v>30</v>
      </c>
      <c r="K1245" s="42">
        <v>5.375</v>
      </c>
      <c r="L1245" s="44">
        <f t="shared" si="41"/>
        <v>5.3392070078000183E-2</v>
      </c>
      <c r="M1245" s="42">
        <f t="shared" si="42"/>
        <v>-1.2332357119420392E-3</v>
      </c>
    </row>
    <row r="1246" spans="8:13" x14ac:dyDescent="0.2">
      <c r="H1246" s="10">
        <v>1991</v>
      </c>
      <c r="I1246" s="10">
        <v>10</v>
      </c>
      <c r="J1246" s="10">
        <v>31</v>
      </c>
      <c r="K1246" s="42">
        <v>5.25</v>
      </c>
      <c r="L1246" s="44">
        <f t="shared" si="41"/>
        <v>5.2158454031214198E-2</v>
      </c>
      <c r="M1246" s="42">
        <f t="shared" si="42"/>
        <v>-1.2336160467859847E-3</v>
      </c>
    </row>
    <row r="1247" spans="8:13" x14ac:dyDescent="0.2">
      <c r="H1247" s="10">
        <v>1991</v>
      </c>
      <c r="I1247" s="10">
        <v>11</v>
      </c>
      <c r="J1247" s="10">
        <v>1</v>
      </c>
      <c r="K1247" s="42">
        <v>5.25</v>
      </c>
      <c r="L1247" s="44">
        <f t="shared" si="41"/>
        <v>5.2158454031214198E-2</v>
      </c>
      <c r="M1247" s="42">
        <f t="shared" si="42"/>
        <v>0</v>
      </c>
    </row>
    <row r="1248" spans="8:13" x14ac:dyDescent="0.2">
      <c r="H1248" s="10">
        <v>1991</v>
      </c>
      <c r="I1248" s="10">
        <v>11</v>
      </c>
      <c r="J1248" s="10">
        <v>4</v>
      </c>
      <c r="K1248" s="42">
        <v>5.1875</v>
      </c>
      <c r="L1248" s="44">
        <f t="shared" si="41"/>
        <v>5.1541503308929662E-2</v>
      </c>
      <c r="M1248" s="42">
        <f t="shared" si="42"/>
        <v>-6.1695072228453579E-4</v>
      </c>
    </row>
    <row r="1249" spans="8:13" x14ac:dyDescent="0.2">
      <c r="H1249" s="10">
        <v>1991</v>
      </c>
      <c r="I1249" s="10">
        <v>11</v>
      </c>
      <c r="J1249" s="10">
        <v>5</v>
      </c>
      <c r="K1249" s="42">
        <v>5.1875</v>
      </c>
      <c r="L1249" s="44">
        <f t="shared" si="41"/>
        <v>5.1541503308929662E-2</v>
      </c>
      <c r="M1249" s="42">
        <f t="shared" si="42"/>
        <v>0</v>
      </c>
    </row>
    <row r="1250" spans="8:13" x14ac:dyDescent="0.2">
      <c r="H1250" s="10">
        <v>1991</v>
      </c>
      <c r="I1250" s="10">
        <v>11</v>
      </c>
      <c r="J1250" s="10">
        <v>6</v>
      </c>
      <c r="K1250" s="42">
        <v>5.1875</v>
      </c>
      <c r="L1250" s="44">
        <f t="shared" si="41"/>
        <v>5.1541503308929662E-2</v>
      </c>
      <c r="M1250" s="42">
        <f t="shared" si="42"/>
        <v>0</v>
      </c>
    </row>
    <row r="1251" spans="8:13" x14ac:dyDescent="0.2">
      <c r="H1251" s="10">
        <v>1991</v>
      </c>
      <c r="I1251" s="10">
        <v>11</v>
      </c>
      <c r="J1251" s="10">
        <v>7</v>
      </c>
      <c r="K1251" s="42">
        <v>5.0625</v>
      </c>
      <c r="L1251" s="44">
        <f t="shared" si="41"/>
        <v>5.030731631981121E-2</v>
      </c>
      <c r="M1251" s="42">
        <f t="shared" si="42"/>
        <v>-1.234186989118452E-3</v>
      </c>
    </row>
    <row r="1252" spans="8:13" x14ac:dyDescent="0.2">
      <c r="H1252" s="10">
        <v>1991</v>
      </c>
      <c r="I1252" s="10">
        <v>11</v>
      </c>
      <c r="J1252" s="10">
        <v>8</v>
      </c>
      <c r="K1252" s="42">
        <v>5.0625</v>
      </c>
      <c r="L1252" s="44">
        <f t="shared" si="41"/>
        <v>5.030731631981121E-2</v>
      </c>
      <c r="M1252" s="42">
        <f t="shared" si="42"/>
        <v>0</v>
      </c>
    </row>
    <row r="1253" spans="8:13" x14ac:dyDescent="0.2">
      <c r="H1253" s="10">
        <v>1991</v>
      </c>
      <c r="I1253" s="10">
        <v>11</v>
      </c>
      <c r="J1253" s="10">
        <v>11</v>
      </c>
      <c r="K1253" s="42">
        <v>5.0625</v>
      </c>
      <c r="L1253" s="44">
        <f t="shared" si="41"/>
        <v>5.030731631981121E-2</v>
      </c>
      <c r="M1253" s="42">
        <f t="shared" si="42"/>
        <v>0</v>
      </c>
    </row>
    <row r="1254" spans="8:13" x14ac:dyDescent="0.2">
      <c r="H1254" s="10">
        <v>1991</v>
      </c>
      <c r="I1254" s="10">
        <v>11</v>
      </c>
      <c r="J1254" s="10">
        <v>12</v>
      </c>
      <c r="K1254" s="42">
        <v>5.0625</v>
      </c>
      <c r="L1254" s="44">
        <f t="shared" si="41"/>
        <v>5.030731631981121E-2</v>
      </c>
      <c r="M1254" s="42">
        <f t="shared" si="42"/>
        <v>0</v>
      </c>
    </row>
    <row r="1255" spans="8:13" x14ac:dyDescent="0.2">
      <c r="H1255" s="10">
        <v>1991</v>
      </c>
      <c r="I1255" s="10">
        <v>11</v>
      </c>
      <c r="J1255" s="10">
        <v>13</v>
      </c>
      <c r="K1255" s="42">
        <v>5.125</v>
      </c>
      <c r="L1255" s="44">
        <f t="shared" si="41"/>
        <v>5.0924457414917433E-2</v>
      </c>
      <c r="M1255" s="42">
        <f t="shared" si="42"/>
        <v>6.1714109510622311E-4</v>
      </c>
    </row>
    <row r="1256" spans="8:13" x14ac:dyDescent="0.2">
      <c r="H1256" s="10">
        <v>1991</v>
      </c>
      <c r="I1256" s="10">
        <v>11</v>
      </c>
      <c r="J1256" s="10">
        <v>14</v>
      </c>
      <c r="K1256" s="42">
        <v>5.125</v>
      </c>
      <c r="L1256" s="44">
        <f t="shared" si="41"/>
        <v>5.0924457414917433E-2</v>
      </c>
      <c r="M1256" s="42">
        <f t="shared" si="42"/>
        <v>0</v>
      </c>
    </row>
    <row r="1257" spans="8:13" x14ac:dyDescent="0.2">
      <c r="H1257" s="10">
        <v>1991</v>
      </c>
      <c r="I1257" s="10">
        <v>11</v>
      </c>
      <c r="J1257" s="10">
        <v>15</v>
      </c>
      <c r="K1257" s="42">
        <v>5.125</v>
      </c>
      <c r="L1257" s="44">
        <f t="shared" si="41"/>
        <v>5.0924457414917433E-2</v>
      </c>
      <c r="M1257" s="42">
        <f t="shared" si="42"/>
        <v>0</v>
      </c>
    </row>
    <row r="1258" spans="8:13" x14ac:dyDescent="0.2">
      <c r="H1258" s="10">
        <v>1991</v>
      </c>
      <c r="I1258" s="10">
        <v>11</v>
      </c>
      <c r="J1258" s="10">
        <v>18</v>
      </c>
      <c r="K1258" s="42">
        <v>5.0625</v>
      </c>
      <c r="L1258" s="44">
        <f t="shared" si="41"/>
        <v>5.030731631981121E-2</v>
      </c>
      <c r="M1258" s="42">
        <f t="shared" si="42"/>
        <v>-6.1714109510622311E-4</v>
      </c>
    </row>
    <row r="1259" spans="8:13" x14ac:dyDescent="0.2">
      <c r="H1259" s="10">
        <v>1991</v>
      </c>
      <c r="I1259" s="10">
        <v>11</v>
      </c>
      <c r="J1259" s="10">
        <v>19</v>
      </c>
      <c r="K1259" s="42">
        <v>5.0625</v>
      </c>
      <c r="L1259" s="44">
        <f t="shared" si="41"/>
        <v>5.030731631981121E-2</v>
      </c>
      <c r="M1259" s="42">
        <f t="shared" si="42"/>
        <v>0</v>
      </c>
    </row>
    <row r="1260" spans="8:13" x14ac:dyDescent="0.2">
      <c r="H1260" s="10">
        <v>1991</v>
      </c>
      <c r="I1260" s="10">
        <v>11</v>
      </c>
      <c r="J1260" s="10">
        <v>20</v>
      </c>
      <c r="K1260" s="42">
        <v>5</v>
      </c>
      <c r="L1260" s="44">
        <f t="shared" si="41"/>
        <v>4.9690079994228441E-2</v>
      </c>
      <c r="M1260" s="42">
        <f t="shared" si="42"/>
        <v>-6.1723632558276925E-4</v>
      </c>
    </row>
    <row r="1261" spans="8:13" x14ac:dyDescent="0.2">
      <c r="H1261" s="10">
        <v>1991</v>
      </c>
      <c r="I1261" s="10">
        <v>11</v>
      </c>
      <c r="J1261" s="10">
        <v>21</v>
      </c>
      <c r="K1261" s="42">
        <v>5</v>
      </c>
      <c r="L1261" s="44">
        <f t="shared" si="41"/>
        <v>4.9690079994228441E-2</v>
      </c>
      <c r="M1261" s="42">
        <f t="shared" si="42"/>
        <v>0</v>
      </c>
    </row>
    <row r="1262" spans="8:13" x14ac:dyDescent="0.2">
      <c r="H1262" s="10">
        <v>1991</v>
      </c>
      <c r="I1262" s="10">
        <v>11</v>
      </c>
      <c r="J1262" s="10">
        <v>22</v>
      </c>
      <c r="K1262" s="42">
        <v>5</v>
      </c>
      <c r="L1262" s="44">
        <f t="shared" si="41"/>
        <v>4.9690079994228441E-2</v>
      </c>
      <c r="M1262" s="42">
        <f t="shared" si="42"/>
        <v>0</v>
      </c>
    </row>
    <row r="1263" spans="8:13" x14ac:dyDescent="0.2">
      <c r="H1263" s="10">
        <v>1991</v>
      </c>
      <c r="I1263" s="10">
        <v>11</v>
      </c>
      <c r="J1263" s="10">
        <v>25</v>
      </c>
      <c r="K1263" s="42">
        <v>5</v>
      </c>
      <c r="L1263" s="44">
        <f t="shared" si="41"/>
        <v>4.9690079994228441E-2</v>
      </c>
      <c r="M1263" s="42">
        <f t="shared" si="42"/>
        <v>0</v>
      </c>
    </row>
    <row r="1264" spans="8:13" x14ac:dyDescent="0.2">
      <c r="H1264" s="10">
        <v>1991</v>
      </c>
      <c r="I1264" s="10">
        <v>11</v>
      </c>
      <c r="J1264" s="10">
        <v>26</v>
      </c>
      <c r="K1264" s="42">
        <v>5</v>
      </c>
      <c r="L1264" s="44">
        <f t="shared" si="41"/>
        <v>4.9690079994228441E-2</v>
      </c>
      <c r="M1264" s="42">
        <f t="shared" si="42"/>
        <v>0</v>
      </c>
    </row>
    <row r="1265" spans="8:13" x14ac:dyDescent="0.2">
      <c r="H1265" s="10">
        <v>1991</v>
      </c>
      <c r="I1265" s="10">
        <v>11</v>
      </c>
      <c r="J1265" s="10">
        <v>27</v>
      </c>
      <c r="K1265" s="42">
        <v>5</v>
      </c>
      <c r="L1265" s="44">
        <f t="shared" si="41"/>
        <v>4.9690079994228441E-2</v>
      </c>
      <c r="M1265" s="42">
        <f t="shared" si="42"/>
        <v>0</v>
      </c>
    </row>
    <row r="1266" spans="8:13" x14ac:dyDescent="0.2">
      <c r="H1266" s="10">
        <v>1991</v>
      </c>
      <c r="I1266" s="10">
        <v>11</v>
      </c>
      <c r="J1266" s="10">
        <v>28</v>
      </c>
      <c r="K1266" s="42">
        <v>4.9375</v>
      </c>
      <c r="L1266" s="44">
        <f t="shared" si="41"/>
        <v>4.9072748408776491E-2</v>
      </c>
      <c r="M1266" s="42">
        <f t="shared" si="42"/>
        <v>-6.1733158545194955E-4</v>
      </c>
    </row>
    <row r="1267" spans="8:13" x14ac:dyDescent="0.2">
      <c r="H1267" s="10">
        <v>1991</v>
      </c>
      <c r="I1267" s="10">
        <v>11</v>
      </c>
      <c r="J1267" s="10">
        <v>29</v>
      </c>
      <c r="K1267" s="42">
        <v>5</v>
      </c>
      <c r="L1267" s="44">
        <f t="shared" si="41"/>
        <v>4.9690079994228441E-2</v>
      </c>
      <c r="M1267" s="42">
        <f t="shared" si="42"/>
        <v>6.1733158545194955E-4</v>
      </c>
    </row>
    <row r="1268" spans="8:13" x14ac:dyDescent="0.2">
      <c r="H1268" s="10">
        <v>1991</v>
      </c>
      <c r="I1268" s="10">
        <v>12</v>
      </c>
      <c r="J1268" s="10">
        <v>2</v>
      </c>
      <c r="K1268" s="42">
        <v>5</v>
      </c>
      <c r="L1268" s="44">
        <f t="shared" si="41"/>
        <v>4.9690079994228441E-2</v>
      </c>
      <c r="M1268" s="42">
        <f t="shared" si="42"/>
        <v>0</v>
      </c>
    </row>
    <row r="1269" spans="8:13" x14ac:dyDescent="0.2">
      <c r="H1269" s="10">
        <v>1991</v>
      </c>
      <c r="I1269" s="10">
        <v>12</v>
      </c>
      <c r="J1269" s="10">
        <v>3</v>
      </c>
      <c r="K1269" s="42">
        <v>5</v>
      </c>
      <c r="L1269" s="44">
        <f t="shared" si="41"/>
        <v>4.9690079994228441E-2</v>
      </c>
      <c r="M1269" s="42">
        <f t="shared" si="42"/>
        <v>0</v>
      </c>
    </row>
    <row r="1270" spans="8:13" x14ac:dyDescent="0.2">
      <c r="H1270" s="10">
        <v>1991</v>
      </c>
      <c r="I1270" s="10">
        <v>12</v>
      </c>
      <c r="J1270" s="10">
        <v>4</v>
      </c>
      <c r="K1270" s="42">
        <v>4.9375</v>
      </c>
      <c r="L1270" s="44">
        <f t="shared" si="41"/>
        <v>4.9072748408776491E-2</v>
      </c>
      <c r="M1270" s="42">
        <f t="shared" si="42"/>
        <v>-6.1733158545194955E-4</v>
      </c>
    </row>
    <row r="1271" spans="8:13" x14ac:dyDescent="0.2">
      <c r="H1271" s="10">
        <v>1991</v>
      </c>
      <c r="I1271" s="10">
        <v>12</v>
      </c>
      <c r="J1271" s="10">
        <v>5</v>
      </c>
      <c r="K1271" s="42">
        <v>4.875</v>
      </c>
      <c r="L1271" s="44">
        <f t="shared" si="41"/>
        <v>4.8455321534045602E-2</v>
      </c>
      <c r="M1271" s="42">
        <f t="shared" si="42"/>
        <v>-6.174268747308892E-4</v>
      </c>
    </row>
    <row r="1272" spans="8:13" x14ac:dyDescent="0.2">
      <c r="H1272" s="10">
        <v>1991</v>
      </c>
      <c r="I1272" s="10">
        <v>12</v>
      </c>
      <c r="J1272" s="10">
        <v>6</v>
      </c>
      <c r="K1272" s="42">
        <v>4.8125</v>
      </c>
      <c r="L1272" s="44">
        <f t="shared" si="41"/>
        <v>4.7837799340615036E-2</v>
      </c>
      <c r="M1272" s="42">
        <f t="shared" si="42"/>
        <v>-6.1752219343056552E-4</v>
      </c>
    </row>
    <row r="1273" spans="8:13" x14ac:dyDescent="0.2">
      <c r="H1273" s="10">
        <v>1991</v>
      </c>
      <c r="I1273" s="10">
        <v>12</v>
      </c>
      <c r="J1273" s="10">
        <v>9</v>
      </c>
      <c r="K1273" s="42">
        <v>4.625</v>
      </c>
      <c r="L1273" s="44">
        <f t="shared" si="41"/>
        <v>4.5984660553705425E-2</v>
      </c>
      <c r="M1273" s="42">
        <f t="shared" si="42"/>
        <v>-1.8531387869096111E-3</v>
      </c>
    </row>
    <row r="1274" spans="8:13" x14ac:dyDescent="0.2">
      <c r="H1274" s="10">
        <v>1991</v>
      </c>
      <c r="I1274" s="10">
        <v>12</v>
      </c>
      <c r="J1274" s="10">
        <v>10</v>
      </c>
      <c r="K1274" s="42">
        <v>4.5625</v>
      </c>
      <c r="L1274" s="44">
        <f t="shared" si="41"/>
        <v>4.5366756790988096E-2</v>
      </c>
      <c r="M1274" s="42">
        <f t="shared" si="42"/>
        <v>-6.1790376271732977E-4</v>
      </c>
    </row>
    <row r="1275" spans="8:13" x14ac:dyDescent="0.2">
      <c r="H1275" s="10">
        <v>1991</v>
      </c>
      <c r="I1275" s="10">
        <v>12</v>
      </c>
      <c r="J1275" s="10">
        <v>11</v>
      </c>
      <c r="K1275" s="42">
        <v>4.5625</v>
      </c>
      <c r="L1275" s="44">
        <f t="shared" si="41"/>
        <v>4.5366756790988096E-2</v>
      </c>
      <c r="M1275" s="42">
        <f t="shared" si="42"/>
        <v>0</v>
      </c>
    </row>
    <row r="1276" spans="8:13" x14ac:dyDescent="0.2">
      <c r="H1276" s="10">
        <v>1991</v>
      </c>
      <c r="I1276" s="10">
        <v>12</v>
      </c>
      <c r="J1276" s="10">
        <v>12</v>
      </c>
      <c r="K1276" s="42">
        <v>4.5625</v>
      </c>
      <c r="L1276" s="44">
        <f t="shared" si="41"/>
        <v>4.5366756790988096E-2</v>
      </c>
      <c r="M1276" s="42">
        <f t="shared" si="42"/>
        <v>0</v>
      </c>
    </row>
    <row r="1277" spans="8:13" x14ac:dyDescent="0.2">
      <c r="H1277" s="10">
        <v>1991</v>
      </c>
      <c r="I1277" s="10">
        <v>12</v>
      </c>
      <c r="J1277" s="10">
        <v>13</v>
      </c>
      <c r="K1277" s="42">
        <v>4.5625</v>
      </c>
      <c r="L1277" s="44">
        <f t="shared" si="41"/>
        <v>4.5366756790988096E-2</v>
      </c>
      <c r="M1277" s="42">
        <f t="shared" si="42"/>
        <v>0</v>
      </c>
    </row>
    <row r="1278" spans="8:13" x14ac:dyDescent="0.2">
      <c r="H1278" s="10">
        <v>1991</v>
      </c>
      <c r="I1278" s="10">
        <v>12</v>
      </c>
      <c r="J1278" s="10">
        <v>16</v>
      </c>
      <c r="K1278" s="42">
        <v>4.5625</v>
      </c>
      <c r="L1278" s="44">
        <f t="shared" si="41"/>
        <v>4.5366756790988096E-2</v>
      </c>
      <c r="M1278" s="42">
        <f t="shared" si="42"/>
        <v>0</v>
      </c>
    </row>
    <row r="1279" spans="8:13" x14ac:dyDescent="0.2">
      <c r="H1279" s="10">
        <v>1991</v>
      </c>
      <c r="I1279" s="10">
        <v>12</v>
      </c>
      <c r="J1279" s="10">
        <v>17</v>
      </c>
      <c r="K1279" s="42">
        <v>4.5625</v>
      </c>
      <c r="L1279" s="44">
        <f t="shared" si="41"/>
        <v>4.5366756790988096E-2</v>
      </c>
      <c r="M1279" s="42">
        <f t="shared" si="42"/>
        <v>0</v>
      </c>
    </row>
    <row r="1280" spans="8:13" x14ac:dyDescent="0.2">
      <c r="H1280" s="10">
        <v>1991</v>
      </c>
      <c r="I1280" s="10">
        <v>12</v>
      </c>
      <c r="J1280" s="10">
        <v>18</v>
      </c>
      <c r="K1280" s="42">
        <v>4.5625</v>
      </c>
      <c r="L1280" s="44">
        <f t="shared" si="41"/>
        <v>4.5366756790988096E-2</v>
      </c>
      <c r="M1280" s="42">
        <f t="shared" si="42"/>
        <v>0</v>
      </c>
    </row>
    <row r="1281" spans="8:13" x14ac:dyDescent="0.2">
      <c r="H1281" s="10">
        <v>1991</v>
      </c>
      <c r="I1281" s="10">
        <v>12</v>
      </c>
      <c r="J1281" s="10">
        <v>19</v>
      </c>
      <c r="K1281" s="42">
        <v>4.5625</v>
      </c>
      <c r="L1281" s="44">
        <f t="shared" si="41"/>
        <v>4.5366756790988096E-2</v>
      </c>
      <c r="M1281" s="42">
        <f t="shared" si="42"/>
        <v>0</v>
      </c>
    </row>
    <row r="1282" spans="8:13" x14ac:dyDescent="0.2">
      <c r="H1282" s="10">
        <v>1991</v>
      </c>
      <c r="I1282" s="10">
        <v>12</v>
      </c>
      <c r="J1282" s="10">
        <v>20</v>
      </c>
      <c r="K1282" s="42">
        <v>4.625</v>
      </c>
      <c r="L1282" s="44">
        <f t="shared" si="41"/>
        <v>4.5984660553705425E-2</v>
      </c>
      <c r="M1282" s="42">
        <f t="shared" si="42"/>
        <v>6.1790376271732977E-4</v>
      </c>
    </row>
    <row r="1283" spans="8:13" x14ac:dyDescent="0.2">
      <c r="H1283" s="10">
        <v>1991</v>
      </c>
      <c r="I1283" s="10">
        <v>12</v>
      </c>
      <c r="J1283" s="10">
        <v>23</v>
      </c>
      <c r="K1283" s="42">
        <v>4.375</v>
      </c>
      <c r="L1283" s="44">
        <f t="shared" si="41"/>
        <v>4.3512472588732275E-2</v>
      </c>
      <c r="M1283" s="42">
        <f t="shared" si="42"/>
        <v>-2.4721879649731507E-3</v>
      </c>
    </row>
    <row r="1284" spans="8:13" x14ac:dyDescent="0.2">
      <c r="H1284" s="10">
        <v>1991</v>
      </c>
      <c r="I1284" s="10">
        <v>12</v>
      </c>
      <c r="J1284" s="10">
        <v>24</v>
      </c>
      <c r="K1284" s="42">
        <v>4.5</v>
      </c>
      <c r="L1284" s="44">
        <f t="shared" si="41"/>
        <v>4.4748757562257505E-2</v>
      </c>
      <c r="M1284" s="42">
        <f t="shared" si="42"/>
        <v>1.2362849735252299E-3</v>
      </c>
    </row>
    <row r="1285" spans="8:13" x14ac:dyDescent="0.2">
      <c r="H1285" s="10">
        <v>1991</v>
      </c>
      <c r="I1285" s="10">
        <v>12</v>
      </c>
      <c r="J1285" s="10">
        <v>27</v>
      </c>
      <c r="K1285" s="42">
        <v>4.375</v>
      </c>
      <c r="L1285" s="44">
        <f t="shared" si="41"/>
        <v>4.3512472588732275E-2</v>
      </c>
      <c r="M1285" s="42">
        <f t="shared" si="42"/>
        <v>-1.2362849735252299E-3</v>
      </c>
    </row>
    <row r="1286" spans="8:13" x14ac:dyDescent="0.2">
      <c r="H1286" s="10">
        <v>1991</v>
      </c>
      <c r="I1286" s="10">
        <v>12</v>
      </c>
      <c r="J1286" s="10">
        <v>30</v>
      </c>
      <c r="K1286" s="42">
        <v>4.25</v>
      </c>
      <c r="L1286" s="44">
        <f t="shared" si="41"/>
        <v>4.2275805396937378E-2</v>
      </c>
      <c r="M1286" s="42">
        <f t="shared" si="42"/>
        <v>-1.2366671917948963E-3</v>
      </c>
    </row>
    <row r="1287" spans="8:13" x14ac:dyDescent="0.2">
      <c r="H1287" s="10">
        <v>1991</v>
      </c>
      <c r="I1287" s="10">
        <v>12</v>
      </c>
      <c r="J1287" s="10">
        <v>31</v>
      </c>
      <c r="K1287" s="42">
        <v>4.25</v>
      </c>
      <c r="L1287" s="44">
        <f t="shared" si="41"/>
        <v>4.2275805396937378E-2</v>
      </c>
      <c r="M1287" s="42">
        <f t="shared" si="42"/>
        <v>0</v>
      </c>
    </row>
    <row r="1288" spans="8:13" x14ac:dyDescent="0.2">
      <c r="H1288" s="10">
        <v>1992</v>
      </c>
      <c r="I1288" s="10">
        <v>1</v>
      </c>
      <c r="J1288" s="10">
        <v>2</v>
      </c>
      <c r="K1288" s="42">
        <v>4.1875</v>
      </c>
      <c r="L1288" s="44">
        <f t="shared" si="41"/>
        <v>4.1657328395318348E-2</v>
      </c>
      <c r="M1288" s="42">
        <f t="shared" si="42"/>
        <v>-6.1847700161903052E-4</v>
      </c>
    </row>
    <row r="1289" spans="8:13" x14ac:dyDescent="0.2">
      <c r="H1289" s="10">
        <v>1992</v>
      </c>
      <c r="I1289" s="10">
        <v>1</v>
      </c>
      <c r="J1289" s="10">
        <v>3</v>
      </c>
      <c r="K1289" s="42">
        <v>4.1875</v>
      </c>
      <c r="L1289" s="44">
        <f t="shared" si="41"/>
        <v>4.1657328395318348E-2</v>
      </c>
      <c r="M1289" s="42">
        <f t="shared" si="42"/>
        <v>0</v>
      </c>
    </row>
    <row r="1290" spans="8:13" x14ac:dyDescent="0.2">
      <c r="H1290" s="10">
        <v>1992</v>
      </c>
      <c r="I1290" s="10">
        <v>1</v>
      </c>
      <c r="J1290" s="10">
        <v>6</v>
      </c>
      <c r="K1290" s="42">
        <v>4.1875</v>
      </c>
      <c r="L1290" s="44">
        <f t="shared" si="41"/>
        <v>4.1657328395318348E-2</v>
      </c>
      <c r="M1290" s="42">
        <f t="shared" si="42"/>
        <v>0</v>
      </c>
    </row>
    <row r="1291" spans="8:13" x14ac:dyDescent="0.2">
      <c r="H1291" s="10">
        <v>1992</v>
      </c>
      <c r="I1291" s="10">
        <v>1</v>
      </c>
      <c r="J1291" s="10">
        <v>7</v>
      </c>
      <c r="K1291" s="42">
        <v>4.125</v>
      </c>
      <c r="L1291" s="44">
        <f t="shared" si="41"/>
        <v>4.1038755750460461E-2</v>
      </c>
      <c r="M1291" s="42">
        <f t="shared" si="42"/>
        <v>-6.185726448578871E-4</v>
      </c>
    </row>
    <row r="1292" spans="8:13" x14ac:dyDescent="0.2">
      <c r="H1292" s="10">
        <v>1992</v>
      </c>
      <c r="I1292" s="10">
        <v>1</v>
      </c>
      <c r="J1292" s="10">
        <v>8</v>
      </c>
      <c r="K1292" s="42">
        <v>4.0625</v>
      </c>
      <c r="L1292" s="44">
        <f t="shared" si="41"/>
        <v>4.0420087432778869E-2</v>
      </c>
      <c r="M1292" s="42">
        <f t="shared" si="42"/>
        <v>-6.1866831768159214E-4</v>
      </c>
    </row>
    <row r="1293" spans="8:13" x14ac:dyDescent="0.2">
      <c r="H1293" s="10">
        <v>1992</v>
      </c>
      <c r="I1293" s="10">
        <v>1</v>
      </c>
      <c r="J1293" s="10">
        <v>9</v>
      </c>
      <c r="K1293" s="42">
        <v>4</v>
      </c>
      <c r="L1293" s="44">
        <f t="shared" si="41"/>
        <v>3.9801323412672368E-2</v>
      </c>
      <c r="M1293" s="42">
        <f t="shared" si="42"/>
        <v>-6.1876402010650061E-4</v>
      </c>
    </row>
    <row r="1294" spans="8:13" x14ac:dyDescent="0.2">
      <c r="H1294" s="10">
        <v>1992</v>
      </c>
      <c r="I1294" s="10">
        <v>1</v>
      </c>
      <c r="J1294" s="10">
        <v>10</v>
      </c>
      <c r="K1294" s="42">
        <v>4.0625</v>
      </c>
      <c r="L1294" s="44">
        <f t="shared" si="41"/>
        <v>4.0420087432778869E-2</v>
      </c>
      <c r="M1294" s="42">
        <f t="shared" si="42"/>
        <v>6.1876402010650061E-4</v>
      </c>
    </row>
    <row r="1295" spans="8:13" x14ac:dyDescent="0.2">
      <c r="H1295" s="10">
        <v>1992</v>
      </c>
      <c r="I1295" s="10">
        <v>1</v>
      </c>
      <c r="J1295" s="10">
        <v>13</v>
      </c>
      <c r="K1295" s="42">
        <v>4.125</v>
      </c>
      <c r="L1295" s="44">
        <f t="shared" si="41"/>
        <v>4.1038755750460461E-2</v>
      </c>
      <c r="M1295" s="42">
        <f t="shared" si="42"/>
        <v>6.1866831768159214E-4</v>
      </c>
    </row>
    <row r="1296" spans="8:13" x14ac:dyDescent="0.2">
      <c r="H1296" s="10">
        <v>1992</v>
      </c>
      <c r="I1296" s="10">
        <v>1</v>
      </c>
      <c r="J1296" s="10">
        <v>14</v>
      </c>
      <c r="K1296" s="42">
        <v>4.25</v>
      </c>
      <c r="L1296" s="44">
        <f t="shared" si="41"/>
        <v>4.2275805396937378E-2</v>
      </c>
      <c r="M1296" s="42">
        <f t="shared" si="42"/>
        <v>1.2370496464769176E-3</v>
      </c>
    </row>
    <row r="1297" spans="8:13" x14ac:dyDescent="0.2">
      <c r="H1297" s="10">
        <v>1992</v>
      </c>
      <c r="I1297" s="10">
        <v>1</v>
      </c>
      <c r="J1297" s="10">
        <v>15</v>
      </c>
      <c r="K1297" s="42">
        <v>4.3046899999999999</v>
      </c>
      <c r="L1297" s="44">
        <f t="shared" si="41"/>
        <v>4.2816919073078524E-2</v>
      </c>
      <c r="M1297" s="42">
        <f t="shared" si="42"/>
        <v>5.4111367614114586E-4</v>
      </c>
    </row>
    <row r="1298" spans="8:13" x14ac:dyDescent="0.2">
      <c r="H1298" s="10">
        <v>1992</v>
      </c>
      <c r="I1298" s="10">
        <v>1</v>
      </c>
      <c r="J1298" s="10">
        <v>16</v>
      </c>
      <c r="K1298" s="42">
        <v>4.3125</v>
      </c>
      <c r="L1298" s="44">
        <f t="shared" si="41"/>
        <v>4.2894186784888676E-2</v>
      </c>
      <c r="M1298" s="42">
        <f t="shared" si="42"/>
        <v>7.7267711810151407E-5</v>
      </c>
    </row>
    <row r="1299" spans="8:13" x14ac:dyDescent="0.2">
      <c r="H1299" s="10">
        <v>1992</v>
      </c>
      <c r="I1299" s="10">
        <v>1</v>
      </c>
      <c r="J1299" s="10">
        <v>17</v>
      </c>
      <c r="K1299" s="42">
        <v>4.1875</v>
      </c>
      <c r="L1299" s="44">
        <f t="shared" si="41"/>
        <v>4.1657328395318348E-2</v>
      </c>
      <c r="M1299" s="42">
        <f t="shared" si="42"/>
        <v>-1.2368583895703278E-3</v>
      </c>
    </row>
    <row r="1300" spans="8:13" x14ac:dyDescent="0.2">
      <c r="H1300" s="10">
        <v>1992</v>
      </c>
      <c r="I1300" s="10">
        <v>1</v>
      </c>
      <c r="J1300" s="10">
        <v>20</v>
      </c>
      <c r="K1300" s="42">
        <v>4.1875</v>
      </c>
      <c r="L1300" s="44">
        <f t="shared" si="41"/>
        <v>4.1657328395318348E-2</v>
      </c>
      <c r="M1300" s="42">
        <f t="shared" si="42"/>
        <v>0</v>
      </c>
    </row>
    <row r="1301" spans="8:13" x14ac:dyDescent="0.2">
      <c r="H1301" s="10">
        <v>1992</v>
      </c>
      <c r="I1301" s="10">
        <v>1</v>
      </c>
      <c r="J1301" s="10">
        <v>21</v>
      </c>
      <c r="K1301" s="42">
        <v>4.1875</v>
      </c>
      <c r="L1301" s="44">
        <f t="shared" ref="L1301:L1364" si="43">LN(1+K1301/100/4)*4</f>
        <v>4.1657328395318348E-2</v>
      </c>
      <c r="M1301" s="42">
        <f t="shared" ref="M1301:M1364" si="44">L1301-L1300</f>
        <v>0</v>
      </c>
    </row>
    <row r="1302" spans="8:13" x14ac:dyDescent="0.2">
      <c r="H1302" s="10">
        <v>1992</v>
      </c>
      <c r="I1302" s="10">
        <v>1</v>
      </c>
      <c r="J1302" s="10">
        <v>22</v>
      </c>
      <c r="K1302" s="42">
        <v>4.1875</v>
      </c>
      <c r="L1302" s="44">
        <f t="shared" si="43"/>
        <v>4.1657328395318348E-2</v>
      </c>
      <c r="M1302" s="42">
        <f t="shared" si="44"/>
        <v>0</v>
      </c>
    </row>
    <row r="1303" spans="8:13" x14ac:dyDescent="0.2">
      <c r="H1303" s="10">
        <v>1992</v>
      </c>
      <c r="I1303" s="10">
        <v>1</v>
      </c>
      <c r="J1303" s="10">
        <v>23</v>
      </c>
      <c r="K1303" s="42">
        <v>4.1875</v>
      </c>
      <c r="L1303" s="44">
        <f t="shared" si="43"/>
        <v>4.1657328395318348E-2</v>
      </c>
      <c r="M1303" s="42">
        <f t="shared" si="44"/>
        <v>0</v>
      </c>
    </row>
    <row r="1304" spans="8:13" x14ac:dyDescent="0.2">
      <c r="H1304" s="10">
        <v>1992</v>
      </c>
      <c r="I1304" s="10">
        <v>1</v>
      </c>
      <c r="J1304" s="10">
        <v>24</v>
      </c>
      <c r="K1304" s="42">
        <v>4.25</v>
      </c>
      <c r="L1304" s="44">
        <f t="shared" si="43"/>
        <v>4.2275805396937378E-2</v>
      </c>
      <c r="M1304" s="42">
        <f t="shared" si="44"/>
        <v>6.1847700161903052E-4</v>
      </c>
    </row>
    <row r="1305" spans="8:13" x14ac:dyDescent="0.2">
      <c r="H1305" s="10">
        <v>1992</v>
      </c>
      <c r="I1305" s="10">
        <v>1</v>
      </c>
      <c r="J1305" s="10">
        <v>27</v>
      </c>
      <c r="K1305" s="42">
        <v>4.25</v>
      </c>
      <c r="L1305" s="44">
        <f t="shared" si="43"/>
        <v>4.2275805396937378E-2</v>
      </c>
      <c r="M1305" s="42">
        <f t="shared" si="44"/>
        <v>0</v>
      </c>
    </row>
    <row r="1306" spans="8:13" x14ac:dyDescent="0.2">
      <c r="H1306" s="10">
        <v>1992</v>
      </c>
      <c r="I1306" s="10">
        <v>1</v>
      </c>
      <c r="J1306" s="10">
        <v>28</v>
      </c>
      <c r="K1306" s="42">
        <v>4.25</v>
      </c>
      <c r="L1306" s="44">
        <f t="shared" si="43"/>
        <v>4.2275805396937378E-2</v>
      </c>
      <c r="M1306" s="42">
        <f t="shared" si="44"/>
        <v>0</v>
      </c>
    </row>
    <row r="1307" spans="8:13" x14ac:dyDescent="0.2">
      <c r="H1307" s="10">
        <v>1992</v>
      </c>
      <c r="I1307" s="10">
        <v>1</v>
      </c>
      <c r="J1307" s="10">
        <v>29</v>
      </c>
      <c r="K1307" s="42">
        <v>4.125</v>
      </c>
      <c r="L1307" s="44">
        <f t="shared" si="43"/>
        <v>4.1038755750460461E-2</v>
      </c>
      <c r="M1307" s="42">
        <f t="shared" si="44"/>
        <v>-1.2370496464769176E-3</v>
      </c>
    </row>
    <row r="1308" spans="8:13" x14ac:dyDescent="0.2">
      <c r="H1308" s="10">
        <v>1992</v>
      </c>
      <c r="I1308" s="10">
        <v>1</v>
      </c>
      <c r="J1308" s="10">
        <v>30</v>
      </c>
      <c r="K1308" s="42">
        <v>4.1875</v>
      </c>
      <c r="L1308" s="44">
        <f t="shared" si="43"/>
        <v>4.1657328395318348E-2</v>
      </c>
      <c r="M1308" s="42">
        <f t="shared" si="44"/>
        <v>6.185726448578871E-4</v>
      </c>
    </row>
    <row r="1309" spans="8:13" x14ac:dyDescent="0.2">
      <c r="H1309" s="10">
        <v>1992</v>
      </c>
      <c r="I1309" s="10">
        <v>1</v>
      </c>
      <c r="J1309" s="10">
        <v>31</v>
      </c>
      <c r="K1309" s="42">
        <v>4.1875</v>
      </c>
      <c r="L1309" s="44">
        <f t="shared" si="43"/>
        <v>4.1657328395318348E-2</v>
      </c>
      <c r="M1309" s="42">
        <f t="shared" si="44"/>
        <v>0</v>
      </c>
    </row>
    <row r="1310" spans="8:13" x14ac:dyDescent="0.2">
      <c r="H1310" s="10">
        <v>1992</v>
      </c>
      <c r="I1310" s="10">
        <v>2</v>
      </c>
      <c r="J1310" s="10">
        <v>3</v>
      </c>
      <c r="K1310" s="42">
        <v>4.1875</v>
      </c>
      <c r="L1310" s="44">
        <f t="shared" si="43"/>
        <v>4.1657328395318348E-2</v>
      </c>
      <c r="M1310" s="42">
        <f t="shared" si="44"/>
        <v>0</v>
      </c>
    </row>
    <row r="1311" spans="8:13" x14ac:dyDescent="0.2">
      <c r="H1311" s="10">
        <v>1992</v>
      </c>
      <c r="I1311" s="10">
        <v>2</v>
      </c>
      <c r="J1311" s="10">
        <v>4</v>
      </c>
      <c r="K1311" s="42">
        <v>4.1875</v>
      </c>
      <c r="L1311" s="44">
        <f t="shared" si="43"/>
        <v>4.1657328395318348E-2</v>
      </c>
      <c r="M1311" s="42">
        <f t="shared" si="44"/>
        <v>0</v>
      </c>
    </row>
    <row r="1312" spans="8:13" x14ac:dyDescent="0.2">
      <c r="H1312" s="10">
        <v>1992</v>
      </c>
      <c r="I1312" s="10">
        <v>2</v>
      </c>
      <c r="J1312" s="10">
        <v>5</v>
      </c>
      <c r="K1312" s="42">
        <v>4.125</v>
      </c>
      <c r="L1312" s="44">
        <f t="shared" si="43"/>
        <v>4.1038755750460461E-2</v>
      </c>
      <c r="M1312" s="42">
        <f t="shared" si="44"/>
        <v>-6.185726448578871E-4</v>
      </c>
    </row>
    <row r="1313" spans="8:13" x14ac:dyDescent="0.2">
      <c r="H1313" s="10">
        <v>1992</v>
      </c>
      <c r="I1313" s="10">
        <v>2</v>
      </c>
      <c r="J1313" s="10">
        <v>6</v>
      </c>
      <c r="K1313" s="42">
        <v>4.0625</v>
      </c>
      <c r="L1313" s="44">
        <f t="shared" si="43"/>
        <v>4.0420087432778869E-2</v>
      </c>
      <c r="M1313" s="42">
        <f t="shared" si="44"/>
        <v>-6.1866831768159214E-4</v>
      </c>
    </row>
    <row r="1314" spans="8:13" x14ac:dyDescent="0.2">
      <c r="H1314" s="10">
        <v>1992</v>
      </c>
      <c r="I1314" s="10">
        <v>2</v>
      </c>
      <c r="J1314" s="10">
        <v>7</v>
      </c>
      <c r="K1314" s="42">
        <v>4.125</v>
      </c>
      <c r="L1314" s="44">
        <f t="shared" si="43"/>
        <v>4.1038755750460461E-2</v>
      </c>
      <c r="M1314" s="42">
        <f t="shared" si="44"/>
        <v>6.1866831768159214E-4</v>
      </c>
    </row>
    <row r="1315" spans="8:13" x14ac:dyDescent="0.2">
      <c r="H1315" s="10">
        <v>1992</v>
      </c>
      <c r="I1315" s="10">
        <v>2</v>
      </c>
      <c r="J1315" s="10">
        <v>10</v>
      </c>
      <c r="K1315" s="42">
        <v>4</v>
      </c>
      <c r="L1315" s="44">
        <f t="shared" si="43"/>
        <v>3.9801323412672368E-2</v>
      </c>
      <c r="M1315" s="42">
        <f t="shared" si="44"/>
        <v>-1.2374323377880928E-3</v>
      </c>
    </row>
    <row r="1316" spans="8:13" x14ac:dyDescent="0.2">
      <c r="H1316" s="10">
        <v>1992</v>
      </c>
      <c r="I1316" s="10">
        <v>2</v>
      </c>
      <c r="J1316" s="10">
        <v>11</v>
      </c>
      <c r="K1316" s="42">
        <v>4</v>
      </c>
      <c r="L1316" s="44">
        <f t="shared" si="43"/>
        <v>3.9801323412672368E-2</v>
      </c>
      <c r="M1316" s="42">
        <f t="shared" si="44"/>
        <v>0</v>
      </c>
    </row>
    <row r="1317" spans="8:13" x14ac:dyDescent="0.2">
      <c r="H1317" s="10">
        <v>1992</v>
      </c>
      <c r="I1317" s="10">
        <v>2</v>
      </c>
      <c r="J1317" s="10">
        <v>12</v>
      </c>
      <c r="K1317" s="42">
        <v>4</v>
      </c>
      <c r="L1317" s="44">
        <f t="shared" si="43"/>
        <v>3.9801323412672368E-2</v>
      </c>
      <c r="M1317" s="42">
        <f t="shared" si="44"/>
        <v>0</v>
      </c>
    </row>
    <row r="1318" spans="8:13" x14ac:dyDescent="0.2">
      <c r="H1318" s="10">
        <v>1992</v>
      </c>
      <c r="I1318" s="10">
        <v>2</v>
      </c>
      <c r="J1318" s="10">
        <v>13</v>
      </c>
      <c r="K1318" s="42">
        <v>4</v>
      </c>
      <c r="L1318" s="44">
        <f t="shared" si="43"/>
        <v>3.9801323412672368E-2</v>
      </c>
      <c r="M1318" s="42">
        <f t="shared" si="44"/>
        <v>0</v>
      </c>
    </row>
    <row r="1319" spans="8:13" x14ac:dyDescent="0.2">
      <c r="H1319" s="10">
        <v>1992</v>
      </c>
      <c r="I1319" s="10">
        <v>2</v>
      </c>
      <c r="J1319" s="10">
        <v>14</v>
      </c>
      <c r="K1319" s="42">
        <v>4.1875</v>
      </c>
      <c r="L1319" s="44">
        <f t="shared" si="43"/>
        <v>4.1657328395318348E-2</v>
      </c>
      <c r="M1319" s="42">
        <f t="shared" si="44"/>
        <v>1.8560049826459799E-3</v>
      </c>
    </row>
    <row r="1320" spans="8:13" x14ac:dyDescent="0.2">
      <c r="H1320" s="10">
        <v>1992</v>
      </c>
      <c r="I1320" s="10">
        <v>2</v>
      </c>
      <c r="J1320" s="10">
        <v>17</v>
      </c>
      <c r="K1320" s="42">
        <v>4.1875</v>
      </c>
      <c r="L1320" s="44">
        <f t="shared" si="43"/>
        <v>4.1657328395318348E-2</v>
      </c>
      <c r="M1320" s="42">
        <f t="shared" si="44"/>
        <v>0</v>
      </c>
    </row>
    <row r="1321" spans="8:13" x14ac:dyDescent="0.2">
      <c r="H1321" s="10">
        <v>1992</v>
      </c>
      <c r="I1321" s="10">
        <v>2</v>
      </c>
      <c r="J1321" s="10">
        <v>18</v>
      </c>
      <c r="K1321" s="42">
        <v>4.1875</v>
      </c>
      <c r="L1321" s="44">
        <f t="shared" si="43"/>
        <v>4.1657328395318348E-2</v>
      </c>
      <c r="M1321" s="42">
        <f t="shared" si="44"/>
        <v>0</v>
      </c>
    </row>
    <row r="1322" spans="8:13" x14ac:dyDescent="0.2">
      <c r="H1322" s="10">
        <v>1992</v>
      </c>
      <c r="I1322" s="10">
        <v>2</v>
      </c>
      <c r="J1322" s="10">
        <v>19</v>
      </c>
      <c r="K1322" s="42">
        <v>4.25</v>
      </c>
      <c r="L1322" s="44">
        <f t="shared" si="43"/>
        <v>4.2275805396937378E-2</v>
      </c>
      <c r="M1322" s="42">
        <f t="shared" si="44"/>
        <v>6.1847700161903052E-4</v>
      </c>
    </row>
    <row r="1323" spans="8:13" x14ac:dyDescent="0.2">
      <c r="H1323" s="10">
        <v>1992</v>
      </c>
      <c r="I1323" s="10">
        <v>2</v>
      </c>
      <c r="J1323" s="10">
        <v>20</v>
      </c>
      <c r="K1323" s="42">
        <v>4.25</v>
      </c>
      <c r="L1323" s="44">
        <f t="shared" si="43"/>
        <v>4.2275805396937378E-2</v>
      </c>
      <c r="M1323" s="42">
        <f t="shared" si="44"/>
        <v>0</v>
      </c>
    </row>
    <row r="1324" spans="8:13" x14ac:dyDescent="0.2">
      <c r="H1324" s="10">
        <v>1992</v>
      </c>
      <c r="I1324" s="10">
        <v>2</v>
      </c>
      <c r="J1324" s="10">
        <v>21</v>
      </c>
      <c r="K1324" s="42">
        <v>4.3125</v>
      </c>
      <c r="L1324" s="44">
        <f t="shared" si="43"/>
        <v>4.2894186784888676E-2</v>
      </c>
      <c r="M1324" s="42">
        <f t="shared" si="44"/>
        <v>6.1838138795129727E-4</v>
      </c>
    </row>
    <row r="1325" spans="8:13" x14ac:dyDescent="0.2">
      <c r="H1325" s="10">
        <v>1992</v>
      </c>
      <c r="I1325" s="10">
        <v>2</v>
      </c>
      <c r="J1325" s="10">
        <v>24</v>
      </c>
      <c r="K1325" s="42">
        <v>4.375</v>
      </c>
      <c r="L1325" s="44">
        <f t="shared" si="43"/>
        <v>4.3512472588732275E-2</v>
      </c>
      <c r="M1325" s="42">
        <f t="shared" si="44"/>
        <v>6.1828580384359899E-4</v>
      </c>
    </row>
    <row r="1326" spans="8:13" x14ac:dyDescent="0.2">
      <c r="H1326" s="10">
        <v>1992</v>
      </c>
      <c r="I1326" s="10">
        <v>2</v>
      </c>
      <c r="J1326" s="10">
        <v>25</v>
      </c>
      <c r="K1326" s="42">
        <v>4.3125</v>
      </c>
      <c r="L1326" s="44">
        <f t="shared" si="43"/>
        <v>4.2894186784888676E-2</v>
      </c>
      <c r="M1326" s="42">
        <f t="shared" si="44"/>
        <v>-6.1828580384359899E-4</v>
      </c>
    </row>
    <row r="1327" spans="8:13" x14ac:dyDescent="0.2">
      <c r="H1327" s="10">
        <v>1992</v>
      </c>
      <c r="I1327" s="10">
        <v>2</v>
      </c>
      <c r="J1327" s="10">
        <v>26</v>
      </c>
      <c r="K1327" s="42">
        <v>4.25</v>
      </c>
      <c r="L1327" s="44">
        <f t="shared" si="43"/>
        <v>4.2275805396937378E-2</v>
      </c>
      <c r="M1327" s="42">
        <f t="shared" si="44"/>
        <v>-6.1838138795129727E-4</v>
      </c>
    </row>
    <row r="1328" spans="8:13" x14ac:dyDescent="0.2">
      <c r="H1328" s="10">
        <v>1992</v>
      </c>
      <c r="I1328" s="10">
        <v>2</v>
      </c>
      <c r="J1328" s="10">
        <v>27</v>
      </c>
      <c r="K1328" s="42">
        <v>4.25</v>
      </c>
      <c r="L1328" s="44">
        <f t="shared" si="43"/>
        <v>4.2275805396937378E-2</v>
      </c>
      <c r="M1328" s="42">
        <f t="shared" si="44"/>
        <v>0</v>
      </c>
    </row>
    <row r="1329" spans="8:13" x14ac:dyDescent="0.2">
      <c r="H1329" s="10">
        <v>1992</v>
      </c>
      <c r="I1329" s="10">
        <v>2</v>
      </c>
      <c r="J1329" s="10">
        <v>28</v>
      </c>
      <c r="K1329" s="42">
        <v>4.25</v>
      </c>
      <c r="L1329" s="44">
        <f t="shared" si="43"/>
        <v>4.2275805396937378E-2</v>
      </c>
      <c r="M1329" s="42">
        <f t="shared" si="44"/>
        <v>0</v>
      </c>
    </row>
    <row r="1330" spans="8:13" x14ac:dyDescent="0.2">
      <c r="H1330" s="10">
        <v>1992</v>
      </c>
      <c r="I1330" s="10">
        <v>3</v>
      </c>
      <c r="J1330" s="10">
        <v>2</v>
      </c>
      <c r="K1330" s="42">
        <v>4.25</v>
      </c>
      <c r="L1330" s="44">
        <f t="shared" si="43"/>
        <v>4.2275805396937378E-2</v>
      </c>
      <c r="M1330" s="42">
        <f t="shared" si="44"/>
        <v>0</v>
      </c>
    </row>
    <row r="1331" spans="8:13" x14ac:dyDescent="0.2">
      <c r="H1331" s="10">
        <v>1992</v>
      </c>
      <c r="I1331" s="10">
        <v>3</v>
      </c>
      <c r="J1331" s="10">
        <v>3</v>
      </c>
      <c r="K1331" s="42">
        <v>4.3125</v>
      </c>
      <c r="L1331" s="44">
        <f t="shared" si="43"/>
        <v>4.2894186784888676E-2</v>
      </c>
      <c r="M1331" s="42">
        <f t="shared" si="44"/>
        <v>6.1838138795129727E-4</v>
      </c>
    </row>
    <row r="1332" spans="8:13" x14ac:dyDescent="0.2">
      <c r="H1332" s="10">
        <v>1992</v>
      </c>
      <c r="I1332" s="10">
        <v>3</v>
      </c>
      <c r="J1332" s="10">
        <v>4</v>
      </c>
      <c r="K1332" s="42">
        <v>4.3125</v>
      </c>
      <c r="L1332" s="44">
        <f t="shared" si="43"/>
        <v>4.2894186784888676E-2</v>
      </c>
      <c r="M1332" s="42">
        <f t="shared" si="44"/>
        <v>0</v>
      </c>
    </row>
    <row r="1333" spans="8:13" x14ac:dyDescent="0.2">
      <c r="H1333" s="10">
        <v>1992</v>
      </c>
      <c r="I1333" s="10">
        <v>3</v>
      </c>
      <c r="J1333" s="10">
        <v>5</v>
      </c>
      <c r="K1333" s="42">
        <v>4.375</v>
      </c>
      <c r="L1333" s="44">
        <f t="shared" si="43"/>
        <v>4.3512472588732275E-2</v>
      </c>
      <c r="M1333" s="42">
        <f t="shared" si="44"/>
        <v>6.1828580384359899E-4</v>
      </c>
    </row>
    <row r="1334" spans="8:13" x14ac:dyDescent="0.2">
      <c r="H1334" s="10">
        <v>1992</v>
      </c>
      <c r="I1334" s="10">
        <v>3</v>
      </c>
      <c r="J1334" s="10">
        <v>6</v>
      </c>
      <c r="K1334" s="42">
        <v>4.4375</v>
      </c>
      <c r="L1334" s="44">
        <f t="shared" si="43"/>
        <v>4.4130662838011002E-2</v>
      </c>
      <c r="M1334" s="42">
        <f t="shared" si="44"/>
        <v>6.1819024927872723E-4</v>
      </c>
    </row>
    <row r="1335" spans="8:13" x14ac:dyDescent="0.2">
      <c r="H1335" s="10">
        <v>1992</v>
      </c>
      <c r="I1335" s="10">
        <v>3</v>
      </c>
      <c r="J1335" s="10">
        <v>9</v>
      </c>
      <c r="K1335" s="42">
        <v>4.375</v>
      </c>
      <c r="L1335" s="44">
        <f t="shared" si="43"/>
        <v>4.3512472588732275E-2</v>
      </c>
      <c r="M1335" s="42">
        <f t="shared" si="44"/>
        <v>-6.1819024927872723E-4</v>
      </c>
    </row>
    <row r="1336" spans="8:13" x14ac:dyDescent="0.2">
      <c r="H1336" s="10">
        <v>1992</v>
      </c>
      <c r="I1336" s="10">
        <v>3</v>
      </c>
      <c r="J1336" s="10">
        <v>10</v>
      </c>
      <c r="K1336" s="42">
        <v>4.375</v>
      </c>
      <c r="L1336" s="44">
        <f t="shared" si="43"/>
        <v>4.3512472588732275E-2</v>
      </c>
      <c r="M1336" s="42">
        <f t="shared" si="44"/>
        <v>0</v>
      </c>
    </row>
    <row r="1337" spans="8:13" x14ac:dyDescent="0.2">
      <c r="H1337" s="10">
        <v>1992</v>
      </c>
      <c r="I1337" s="10">
        <v>3</v>
      </c>
      <c r="J1337" s="10">
        <v>11</v>
      </c>
      <c r="K1337" s="42">
        <v>4.375</v>
      </c>
      <c r="L1337" s="44">
        <f t="shared" si="43"/>
        <v>4.3512472588732275E-2</v>
      </c>
      <c r="M1337" s="42">
        <f t="shared" si="44"/>
        <v>0</v>
      </c>
    </row>
    <row r="1338" spans="8:13" x14ac:dyDescent="0.2">
      <c r="H1338" s="10">
        <v>1992</v>
      </c>
      <c r="I1338" s="10">
        <v>3</v>
      </c>
      <c r="J1338" s="10">
        <v>12</v>
      </c>
      <c r="K1338" s="42">
        <v>4.4375</v>
      </c>
      <c r="L1338" s="44">
        <f t="shared" si="43"/>
        <v>4.4130662838011002E-2</v>
      </c>
      <c r="M1338" s="42">
        <f t="shared" si="44"/>
        <v>6.1819024927872723E-4</v>
      </c>
    </row>
    <row r="1339" spans="8:13" x14ac:dyDescent="0.2">
      <c r="H1339" s="10">
        <v>1992</v>
      </c>
      <c r="I1339" s="10">
        <v>3</v>
      </c>
      <c r="J1339" s="10">
        <v>13</v>
      </c>
      <c r="K1339" s="42">
        <v>4.4375</v>
      </c>
      <c r="L1339" s="44">
        <f t="shared" si="43"/>
        <v>4.4130662838011002E-2</v>
      </c>
      <c r="M1339" s="42">
        <f t="shared" si="44"/>
        <v>0</v>
      </c>
    </row>
    <row r="1340" spans="8:13" x14ac:dyDescent="0.2">
      <c r="H1340" s="10">
        <v>1992</v>
      </c>
      <c r="I1340" s="10">
        <v>3</v>
      </c>
      <c r="J1340" s="10">
        <v>16</v>
      </c>
      <c r="K1340" s="42">
        <v>4.4375</v>
      </c>
      <c r="L1340" s="44">
        <f t="shared" si="43"/>
        <v>4.4130662838011002E-2</v>
      </c>
      <c r="M1340" s="42">
        <f t="shared" si="44"/>
        <v>0</v>
      </c>
    </row>
    <row r="1341" spans="8:13" x14ac:dyDescent="0.2">
      <c r="H1341" s="10">
        <v>1992</v>
      </c>
      <c r="I1341" s="10">
        <v>3</v>
      </c>
      <c r="J1341" s="10">
        <v>17</v>
      </c>
      <c r="K1341" s="42">
        <v>4.4375</v>
      </c>
      <c r="L1341" s="44">
        <f t="shared" si="43"/>
        <v>4.4130662838011002E-2</v>
      </c>
      <c r="M1341" s="42">
        <f t="shared" si="44"/>
        <v>0</v>
      </c>
    </row>
    <row r="1342" spans="8:13" x14ac:dyDescent="0.2">
      <c r="H1342" s="10">
        <v>1992</v>
      </c>
      <c r="I1342" s="10">
        <v>3</v>
      </c>
      <c r="J1342" s="10">
        <v>18</v>
      </c>
      <c r="K1342" s="42">
        <v>4.4375</v>
      </c>
      <c r="L1342" s="44">
        <f t="shared" si="43"/>
        <v>4.4130662838011002E-2</v>
      </c>
      <c r="M1342" s="42">
        <f t="shared" si="44"/>
        <v>0</v>
      </c>
    </row>
    <row r="1343" spans="8:13" x14ac:dyDescent="0.2">
      <c r="H1343" s="10">
        <v>1992</v>
      </c>
      <c r="I1343" s="10">
        <v>3</v>
      </c>
      <c r="J1343" s="10">
        <v>19</v>
      </c>
      <c r="K1343" s="42">
        <v>4.4375</v>
      </c>
      <c r="L1343" s="44">
        <f t="shared" si="43"/>
        <v>4.4130662838011002E-2</v>
      </c>
      <c r="M1343" s="42">
        <f t="shared" si="44"/>
        <v>0</v>
      </c>
    </row>
    <row r="1344" spans="8:13" x14ac:dyDescent="0.2">
      <c r="H1344" s="10">
        <v>1992</v>
      </c>
      <c r="I1344" s="10">
        <v>3</v>
      </c>
      <c r="J1344" s="10">
        <v>20</v>
      </c>
      <c r="K1344" s="42">
        <v>4.375</v>
      </c>
      <c r="L1344" s="44">
        <f t="shared" si="43"/>
        <v>4.3512472588732275E-2</v>
      </c>
      <c r="M1344" s="42">
        <f t="shared" si="44"/>
        <v>-6.1819024927872723E-4</v>
      </c>
    </row>
    <row r="1345" spans="8:13" x14ac:dyDescent="0.2">
      <c r="H1345" s="10">
        <v>1992</v>
      </c>
      <c r="I1345" s="10">
        <v>3</v>
      </c>
      <c r="J1345" s="10">
        <v>23</v>
      </c>
      <c r="K1345" s="42">
        <v>4.4375</v>
      </c>
      <c r="L1345" s="44">
        <f t="shared" si="43"/>
        <v>4.4130662838011002E-2</v>
      </c>
      <c r="M1345" s="42">
        <f t="shared" si="44"/>
        <v>6.1819024927872723E-4</v>
      </c>
    </row>
    <row r="1346" spans="8:13" x14ac:dyDescent="0.2">
      <c r="H1346" s="10">
        <v>1992</v>
      </c>
      <c r="I1346" s="10">
        <v>3</v>
      </c>
      <c r="J1346" s="10">
        <v>24</v>
      </c>
      <c r="K1346" s="42">
        <v>4.4375</v>
      </c>
      <c r="L1346" s="44">
        <f t="shared" si="43"/>
        <v>4.4130662838011002E-2</v>
      </c>
      <c r="M1346" s="42">
        <f t="shared" si="44"/>
        <v>0</v>
      </c>
    </row>
    <row r="1347" spans="8:13" x14ac:dyDescent="0.2">
      <c r="H1347" s="10">
        <v>1992</v>
      </c>
      <c r="I1347" s="10">
        <v>3</v>
      </c>
      <c r="J1347" s="10">
        <v>25</v>
      </c>
      <c r="K1347" s="42">
        <v>4.375</v>
      </c>
      <c r="L1347" s="44">
        <f t="shared" si="43"/>
        <v>4.3512472588732275E-2</v>
      </c>
      <c r="M1347" s="42">
        <f t="shared" si="44"/>
        <v>-6.1819024927872723E-4</v>
      </c>
    </row>
    <row r="1348" spans="8:13" x14ac:dyDescent="0.2">
      <c r="H1348" s="10">
        <v>1992</v>
      </c>
      <c r="I1348" s="10">
        <v>3</v>
      </c>
      <c r="J1348" s="10">
        <v>26</v>
      </c>
      <c r="K1348" s="42">
        <v>4.3125</v>
      </c>
      <c r="L1348" s="44">
        <f t="shared" si="43"/>
        <v>4.2894186784888676E-2</v>
      </c>
      <c r="M1348" s="42">
        <f t="shared" si="44"/>
        <v>-6.1828580384359899E-4</v>
      </c>
    </row>
    <row r="1349" spans="8:13" x14ac:dyDescent="0.2">
      <c r="H1349" s="10">
        <v>1992</v>
      </c>
      <c r="I1349" s="10">
        <v>3</v>
      </c>
      <c r="J1349" s="10">
        <v>27</v>
      </c>
      <c r="K1349" s="42">
        <v>4.375</v>
      </c>
      <c r="L1349" s="44">
        <f t="shared" si="43"/>
        <v>4.3512472588732275E-2</v>
      </c>
      <c r="M1349" s="42">
        <f t="shared" si="44"/>
        <v>6.1828580384359899E-4</v>
      </c>
    </row>
    <row r="1350" spans="8:13" x14ac:dyDescent="0.2">
      <c r="H1350" s="10">
        <v>1992</v>
      </c>
      <c r="I1350" s="10">
        <v>3</v>
      </c>
      <c r="J1350" s="10">
        <v>30</v>
      </c>
      <c r="K1350" s="42">
        <v>4.375</v>
      </c>
      <c r="L1350" s="44">
        <f t="shared" si="43"/>
        <v>4.3512472588732275E-2</v>
      </c>
      <c r="M1350" s="42">
        <f t="shared" si="44"/>
        <v>0</v>
      </c>
    </row>
    <row r="1351" spans="8:13" x14ac:dyDescent="0.2">
      <c r="H1351" s="10">
        <v>1992</v>
      </c>
      <c r="I1351" s="10">
        <v>3</v>
      </c>
      <c r="J1351" s="10">
        <v>31</v>
      </c>
      <c r="K1351" s="42">
        <v>4.3671899999999999</v>
      </c>
      <c r="L1351" s="44">
        <f t="shared" si="43"/>
        <v>4.3435216819495893E-2</v>
      </c>
      <c r="M1351" s="42">
        <f t="shared" si="44"/>
        <v>-7.7255769236381222E-5</v>
      </c>
    </row>
    <row r="1352" spans="8:13" x14ac:dyDescent="0.2">
      <c r="H1352" s="10">
        <v>1992</v>
      </c>
      <c r="I1352" s="10">
        <v>4</v>
      </c>
      <c r="J1352" s="10">
        <v>1</v>
      </c>
      <c r="K1352" s="42">
        <v>4.3125</v>
      </c>
      <c r="L1352" s="44">
        <f t="shared" si="43"/>
        <v>4.2894186784888676E-2</v>
      </c>
      <c r="M1352" s="42">
        <f t="shared" si="44"/>
        <v>-5.4103003460721777E-4</v>
      </c>
    </row>
    <row r="1353" spans="8:13" x14ac:dyDescent="0.2">
      <c r="H1353" s="10">
        <v>1992</v>
      </c>
      <c r="I1353" s="10">
        <v>4</v>
      </c>
      <c r="J1353" s="10">
        <v>2</v>
      </c>
      <c r="K1353" s="42">
        <v>4.3125</v>
      </c>
      <c r="L1353" s="44">
        <f t="shared" si="43"/>
        <v>4.2894186784888676E-2</v>
      </c>
      <c r="M1353" s="42">
        <f t="shared" si="44"/>
        <v>0</v>
      </c>
    </row>
    <row r="1354" spans="8:13" x14ac:dyDescent="0.2">
      <c r="H1354" s="10">
        <v>1992</v>
      </c>
      <c r="I1354" s="10">
        <v>4</v>
      </c>
      <c r="J1354" s="10">
        <v>3</v>
      </c>
      <c r="K1354" s="42">
        <v>4.3125</v>
      </c>
      <c r="L1354" s="44">
        <f t="shared" si="43"/>
        <v>4.2894186784888676E-2</v>
      </c>
      <c r="M1354" s="42">
        <f t="shared" si="44"/>
        <v>0</v>
      </c>
    </row>
    <row r="1355" spans="8:13" x14ac:dyDescent="0.2">
      <c r="H1355" s="10">
        <v>1992</v>
      </c>
      <c r="I1355" s="10">
        <v>4</v>
      </c>
      <c r="J1355" s="10">
        <v>6</v>
      </c>
      <c r="K1355" s="42">
        <v>4.3125</v>
      </c>
      <c r="L1355" s="44">
        <f t="shared" si="43"/>
        <v>4.2894186784888676E-2</v>
      </c>
      <c r="M1355" s="42">
        <f t="shared" si="44"/>
        <v>0</v>
      </c>
    </row>
    <row r="1356" spans="8:13" x14ac:dyDescent="0.2">
      <c r="H1356" s="10">
        <v>1992</v>
      </c>
      <c r="I1356" s="10">
        <v>4</v>
      </c>
      <c r="J1356" s="10">
        <v>7</v>
      </c>
      <c r="K1356" s="42">
        <v>4.25</v>
      </c>
      <c r="L1356" s="44">
        <f t="shared" si="43"/>
        <v>4.2275805396937378E-2</v>
      </c>
      <c r="M1356" s="42">
        <f t="shared" si="44"/>
        <v>-6.1838138795129727E-4</v>
      </c>
    </row>
    <row r="1357" spans="8:13" x14ac:dyDescent="0.2">
      <c r="H1357" s="10">
        <v>1992</v>
      </c>
      <c r="I1357" s="10">
        <v>4</v>
      </c>
      <c r="J1357" s="10">
        <v>8</v>
      </c>
      <c r="K1357" s="42">
        <v>4.21875</v>
      </c>
      <c r="L1357" s="44">
        <f t="shared" si="43"/>
        <v>4.196657884968371E-2</v>
      </c>
      <c r="M1357" s="42">
        <f t="shared" si="44"/>
        <v>-3.0922654725366872E-4</v>
      </c>
    </row>
    <row r="1358" spans="8:13" x14ac:dyDescent="0.2">
      <c r="H1358" s="10">
        <v>1992</v>
      </c>
      <c r="I1358" s="10">
        <v>4</v>
      </c>
      <c r="J1358" s="10">
        <v>9</v>
      </c>
      <c r="K1358" s="42">
        <v>4.25</v>
      </c>
      <c r="L1358" s="44">
        <f t="shared" si="43"/>
        <v>4.2275805396937378E-2</v>
      </c>
      <c r="M1358" s="42">
        <f t="shared" si="44"/>
        <v>3.0922654725366872E-4</v>
      </c>
    </row>
    <row r="1359" spans="8:13" x14ac:dyDescent="0.2">
      <c r="H1359" s="10">
        <v>1992</v>
      </c>
      <c r="I1359" s="10">
        <v>4</v>
      </c>
      <c r="J1359" s="10">
        <v>10</v>
      </c>
      <c r="K1359" s="42">
        <v>4.0625</v>
      </c>
      <c r="L1359" s="44">
        <f t="shared" si="43"/>
        <v>4.0420087432778869E-2</v>
      </c>
      <c r="M1359" s="42">
        <f t="shared" si="44"/>
        <v>-1.8557179641585098E-3</v>
      </c>
    </row>
    <row r="1360" spans="8:13" x14ac:dyDescent="0.2">
      <c r="H1360" s="10">
        <v>1992</v>
      </c>
      <c r="I1360" s="10">
        <v>4</v>
      </c>
      <c r="J1360" s="10">
        <v>13</v>
      </c>
      <c r="K1360" s="42">
        <v>4.125</v>
      </c>
      <c r="L1360" s="44">
        <f t="shared" si="43"/>
        <v>4.1038755750460461E-2</v>
      </c>
      <c r="M1360" s="42">
        <f t="shared" si="44"/>
        <v>6.1866831768159214E-4</v>
      </c>
    </row>
    <row r="1361" spans="8:13" x14ac:dyDescent="0.2">
      <c r="H1361" s="10">
        <v>1992</v>
      </c>
      <c r="I1361" s="10">
        <v>4</v>
      </c>
      <c r="J1361" s="10">
        <v>14</v>
      </c>
      <c r="K1361" s="42">
        <v>4.125</v>
      </c>
      <c r="L1361" s="44">
        <f t="shared" si="43"/>
        <v>4.1038755750460461E-2</v>
      </c>
      <c r="M1361" s="42">
        <f t="shared" si="44"/>
        <v>0</v>
      </c>
    </row>
    <row r="1362" spans="8:13" x14ac:dyDescent="0.2">
      <c r="H1362" s="10">
        <v>1992</v>
      </c>
      <c r="I1362" s="10">
        <v>4</v>
      </c>
      <c r="J1362" s="10">
        <v>15</v>
      </c>
      <c r="K1362" s="42">
        <v>4.125</v>
      </c>
      <c r="L1362" s="44">
        <f t="shared" si="43"/>
        <v>4.1038755750460461E-2</v>
      </c>
      <c r="M1362" s="42">
        <f t="shared" si="44"/>
        <v>0</v>
      </c>
    </row>
    <row r="1363" spans="8:13" x14ac:dyDescent="0.2">
      <c r="H1363" s="10">
        <v>1992</v>
      </c>
      <c r="I1363" s="10">
        <v>4</v>
      </c>
      <c r="J1363" s="10">
        <v>16</v>
      </c>
      <c r="K1363" s="42">
        <v>4.125</v>
      </c>
      <c r="L1363" s="44">
        <f t="shared" si="43"/>
        <v>4.1038755750460461E-2</v>
      </c>
      <c r="M1363" s="42">
        <f t="shared" si="44"/>
        <v>0</v>
      </c>
    </row>
    <row r="1364" spans="8:13" x14ac:dyDescent="0.2">
      <c r="H1364" s="10">
        <v>1992</v>
      </c>
      <c r="I1364" s="10">
        <v>4</v>
      </c>
      <c r="J1364" s="10">
        <v>21</v>
      </c>
      <c r="K1364" s="42">
        <v>4.1875</v>
      </c>
      <c r="L1364" s="44">
        <f t="shared" si="43"/>
        <v>4.1657328395318348E-2</v>
      </c>
      <c r="M1364" s="42">
        <f t="shared" si="44"/>
        <v>6.185726448578871E-4</v>
      </c>
    </row>
    <row r="1365" spans="8:13" x14ac:dyDescent="0.2">
      <c r="H1365" s="10">
        <v>1992</v>
      </c>
      <c r="I1365" s="10">
        <v>4</v>
      </c>
      <c r="J1365" s="10">
        <v>22</v>
      </c>
      <c r="K1365" s="42">
        <v>4.1875</v>
      </c>
      <c r="L1365" s="44">
        <f t="shared" ref="L1365:L1428" si="45">LN(1+K1365/100/4)*4</f>
        <v>4.1657328395318348E-2</v>
      </c>
      <c r="M1365" s="42">
        <f t="shared" ref="M1365:M1428" si="46">L1365-L1364</f>
        <v>0</v>
      </c>
    </row>
    <row r="1366" spans="8:13" x14ac:dyDescent="0.2">
      <c r="H1366" s="10">
        <v>1992</v>
      </c>
      <c r="I1366" s="10">
        <v>4</v>
      </c>
      <c r="J1366" s="10">
        <v>23</v>
      </c>
      <c r="K1366" s="42">
        <v>4.125</v>
      </c>
      <c r="L1366" s="44">
        <f t="shared" si="45"/>
        <v>4.1038755750460461E-2</v>
      </c>
      <c r="M1366" s="42">
        <f t="shared" si="46"/>
        <v>-6.185726448578871E-4</v>
      </c>
    </row>
    <row r="1367" spans="8:13" x14ac:dyDescent="0.2">
      <c r="H1367" s="10">
        <v>1992</v>
      </c>
      <c r="I1367" s="10">
        <v>4</v>
      </c>
      <c r="J1367" s="10">
        <v>24</v>
      </c>
      <c r="K1367" s="42">
        <v>4.0625</v>
      </c>
      <c r="L1367" s="44">
        <f t="shared" si="45"/>
        <v>4.0420087432778869E-2</v>
      </c>
      <c r="M1367" s="42">
        <f t="shared" si="46"/>
        <v>-6.1866831768159214E-4</v>
      </c>
    </row>
    <row r="1368" spans="8:13" x14ac:dyDescent="0.2">
      <c r="H1368" s="10">
        <v>1992</v>
      </c>
      <c r="I1368" s="10">
        <v>4</v>
      </c>
      <c r="J1368" s="10">
        <v>27</v>
      </c>
      <c r="K1368" s="42">
        <v>4.0625</v>
      </c>
      <c r="L1368" s="44">
        <f t="shared" si="45"/>
        <v>4.0420087432778869E-2</v>
      </c>
      <c r="M1368" s="42">
        <f t="shared" si="46"/>
        <v>0</v>
      </c>
    </row>
    <row r="1369" spans="8:13" x14ac:dyDescent="0.2">
      <c r="H1369" s="10">
        <v>1992</v>
      </c>
      <c r="I1369" s="10">
        <v>4</v>
      </c>
      <c r="J1369" s="10">
        <v>28</v>
      </c>
      <c r="K1369" s="42">
        <v>4.125</v>
      </c>
      <c r="L1369" s="44">
        <f t="shared" si="45"/>
        <v>4.1038755750460461E-2</v>
      </c>
      <c r="M1369" s="42">
        <f t="shared" si="46"/>
        <v>6.1866831768159214E-4</v>
      </c>
    </row>
    <row r="1370" spans="8:13" x14ac:dyDescent="0.2">
      <c r="H1370" s="10">
        <v>1992</v>
      </c>
      <c r="I1370" s="10">
        <v>4</v>
      </c>
      <c r="J1370" s="10">
        <v>29</v>
      </c>
      <c r="K1370" s="42">
        <v>4.0625</v>
      </c>
      <c r="L1370" s="44">
        <f t="shared" si="45"/>
        <v>4.0420087432778869E-2</v>
      </c>
      <c r="M1370" s="42">
        <f t="shared" si="46"/>
        <v>-6.1866831768159214E-4</v>
      </c>
    </row>
    <row r="1371" spans="8:13" x14ac:dyDescent="0.2">
      <c r="H1371" s="10">
        <v>1992</v>
      </c>
      <c r="I1371" s="10">
        <v>4</v>
      </c>
      <c r="J1371" s="10">
        <v>30</v>
      </c>
      <c r="K1371" s="42">
        <v>4.0625</v>
      </c>
      <c r="L1371" s="44">
        <f t="shared" si="45"/>
        <v>4.0420087432778869E-2</v>
      </c>
      <c r="M1371" s="42">
        <f t="shared" si="46"/>
        <v>0</v>
      </c>
    </row>
    <row r="1372" spans="8:13" x14ac:dyDescent="0.2">
      <c r="H1372" s="10">
        <v>1992</v>
      </c>
      <c r="I1372" s="10">
        <v>5</v>
      </c>
      <c r="J1372" s="10">
        <v>1</v>
      </c>
      <c r="K1372" s="42">
        <v>4.0625</v>
      </c>
      <c r="L1372" s="44">
        <f t="shared" si="45"/>
        <v>4.0420087432778869E-2</v>
      </c>
      <c r="M1372" s="42">
        <f t="shared" si="46"/>
        <v>0</v>
      </c>
    </row>
    <row r="1373" spans="8:13" x14ac:dyDescent="0.2">
      <c r="H1373" s="10">
        <v>1992</v>
      </c>
      <c r="I1373" s="10">
        <v>5</v>
      </c>
      <c r="J1373" s="10">
        <v>5</v>
      </c>
      <c r="K1373" s="42">
        <v>4.0078100000000001</v>
      </c>
      <c r="L1373" s="44">
        <f t="shared" si="45"/>
        <v>3.9878649397926957E-2</v>
      </c>
      <c r="M1373" s="42">
        <f t="shared" si="46"/>
        <v>-5.4143803485191128E-4</v>
      </c>
    </row>
    <row r="1374" spans="8:13" x14ac:dyDescent="0.2">
      <c r="H1374" s="10">
        <v>1992</v>
      </c>
      <c r="I1374" s="10">
        <v>5</v>
      </c>
      <c r="J1374" s="10">
        <v>6</v>
      </c>
      <c r="K1374" s="42">
        <v>4</v>
      </c>
      <c r="L1374" s="44">
        <f t="shared" si="45"/>
        <v>3.9801323412672368E-2</v>
      </c>
      <c r="M1374" s="42">
        <f t="shared" si="46"/>
        <v>-7.7325985254589336E-5</v>
      </c>
    </row>
    <row r="1375" spans="8:13" x14ac:dyDescent="0.2">
      <c r="H1375" s="10">
        <v>1992</v>
      </c>
      <c r="I1375" s="10">
        <v>5</v>
      </c>
      <c r="J1375" s="10">
        <v>7</v>
      </c>
      <c r="K1375" s="42">
        <v>3.9375</v>
      </c>
      <c r="L1375" s="44">
        <f t="shared" si="45"/>
        <v>3.9182463660528646E-2</v>
      </c>
      <c r="M1375" s="42">
        <f t="shared" si="46"/>
        <v>-6.1885975214372169E-4</v>
      </c>
    </row>
    <row r="1376" spans="8:13" x14ac:dyDescent="0.2">
      <c r="H1376" s="10">
        <v>1992</v>
      </c>
      <c r="I1376" s="10">
        <v>5</v>
      </c>
      <c r="J1376" s="10">
        <v>8</v>
      </c>
      <c r="K1376" s="42">
        <v>3.875</v>
      </c>
      <c r="L1376" s="44">
        <f t="shared" si="45"/>
        <v>3.8563508146721645E-2</v>
      </c>
      <c r="M1376" s="42">
        <f t="shared" si="46"/>
        <v>-6.1895551380700131E-4</v>
      </c>
    </row>
    <row r="1377" spans="8:13" x14ac:dyDescent="0.2">
      <c r="H1377" s="10">
        <v>1992</v>
      </c>
      <c r="I1377" s="10">
        <v>5</v>
      </c>
      <c r="J1377" s="10">
        <v>11</v>
      </c>
      <c r="K1377" s="42">
        <v>3.9375</v>
      </c>
      <c r="L1377" s="44">
        <f t="shared" si="45"/>
        <v>3.9182463660528646E-2</v>
      </c>
      <c r="M1377" s="42">
        <f t="shared" si="46"/>
        <v>6.1895551380700131E-4</v>
      </c>
    </row>
    <row r="1378" spans="8:13" x14ac:dyDescent="0.2">
      <c r="H1378" s="10">
        <v>1992</v>
      </c>
      <c r="I1378" s="10">
        <v>5</v>
      </c>
      <c r="J1378" s="10">
        <v>12</v>
      </c>
      <c r="K1378" s="42">
        <v>3.875</v>
      </c>
      <c r="L1378" s="44">
        <f t="shared" si="45"/>
        <v>3.8563508146721645E-2</v>
      </c>
      <c r="M1378" s="42">
        <f t="shared" si="46"/>
        <v>-6.1895551380700131E-4</v>
      </c>
    </row>
    <row r="1379" spans="8:13" x14ac:dyDescent="0.2">
      <c r="H1379" s="10">
        <v>1992</v>
      </c>
      <c r="I1379" s="10">
        <v>5</v>
      </c>
      <c r="J1379" s="10">
        <v>13</v>
      </c>
      <c r="K1379" s="42">
        <v>3.875</v>
      </c>
      <c r="L1379" s="44">
        <f t="shared" si="45"/>
        <v>3.8563508146721645E-2</v>
      </c>
      <c r="M1379" s="42">
        <f t="shared" si="46"/>
        <v>0</v>
      </c>
    </row>
    <row r="1380" spans="8:13" x14ac:dyDescent="0.2">
      <c r="H1380" s="10">
        <v>1992</v>
      </c>
      <c r="I1380" s="10">
        <v>5</v>
      </c>
      <c r="J1380" s="10">
        <v>14</v>
      </c>
      <c r="K1380" s="42">
        <v>3.875</v>
      </c>
      <c r="L1380" s="44">
        <f t="shared" si="45"/>
        <v>3.8563508146721645E-2</v>
      </c>
      <c r="M1380" s="42">
        <f t="shared" si="46"/>
        <v>0</v>
      </c>
    </row>
    <row r="1381" spans="8:13" x14ac:dyDescent="0.2">
      <c r="H1381" s="10">
        <v>1992</v>
      </c>
      <c r="I1381" s="10">
        <v>5</v>
      </c>
      <c r="J1381" s="10">
        <v>15</v>
      </c>
      <c r="K1381" s="42">
        <v>3.9218799999999998</v>
      </c>
      <c r="L1381" s="44">
        <f t="shared" si="45"/>
        <v>3.9027783275416339E-2</v>
      </c>
      <c r="M1381" s="42">
        <f t="shared" si="46"/>
        <v>4.6427512869469389E-4</v>
      </c>
    </row>
    <row r="1382" spans="8:13" x14ac:dyDescent="0.2">
      <c r="H1382" s="10">
        <v>1992</v>
      </c>
      <c r="I1382" s="10">
        <v>5</v>
      </c>
      <c r="J1382" s="10">
        <v>18</v>
      </c>
      <c r="K1382" s="42">
        <v>3.9375</v>
      </c>
      <c r="L1382" s="44">
        <f t="shared" si="45"/>
        <v>3.9182463660528646E-2</v>
      </c>
      <c r="M1382" s="42">
        <f t="shared" si="46"/>
        <v>1.5468038511230742E-4</v>
      </c>
    </row>
    <row r="1383" spans="8:13" x14ac:dyDescent="0.2">
      <c r="H1383" s="10">
        <v>1992</v>
      </c>
      <c r="I1383" s="10">
        <v>5</v>
      </c>
      <c r="J1383" s="10">
        <v>19</v>
      </c>
      <c r="K1383" s="42">
        <v>3.9375</v>
      </c>
      <c r="L1383" s="44">
        <f t="shared" si="45"/>
        <v>3.9182463660528646E-2</v>
      </c>
      <c r="M1383" s="42">
        <f t="shared" si="46"/>
        <v>0</v>
      </c>
    </row>
    <row r="1384" spans="8:13" x14ac:dyDescent="0.2">
      <c r="H1384" s="10">
        <v>1992</v>
      </c>
      <c r="I1384" s="10">
        <v>5</v>
      </c>
      <c r="J1384" s="10">
        <v>20</v>
      </c>
      <c r="K1384" s="42">
        <v>3.875</v>
      </c>
      <c r="L1384" s="44">
        <f t="shared" si="45"/>
        <v>3.8563508146721645E-2</v>
      </c>
      <c r="M1384" s="42">
        <f t="shared" si="46"/>
        <v>-6.1895551380700131E-4</v>
      </c>
    </row>
    <row r="1385" spans="8:13" x14ac:dyDescent="0.2">
      <c r="H1385" s="10">
        <v>1992</v>
      </c>
      <c r="I1385" s="10">
        <v>5</v>
      </c>
      <c r="J1385" s="10">
        <v>21</v>
      </c>
      <c r="K1385" s="42">
        <v>3.9375</v>
      </c>
      <c r="L1385" s="44">
        <f t="shared" si="45"/>
        <v>3.9182463660528646E-2</v>
      </c>
      <c r="M1385" s="42">
        <f t="shared" si="46"/>
        <v>6.1895551380700131E-4</v>
      </c>
    </row>
    <row r="1386" spans="8:13" x14ac:dyDescent="0.2">
      <c r="H1386" s="10">
        <v>1992</v>
      </c>
      <c r="I1386" s="10">
        <v>5</v>
      </c>
      <c r="J1386" s="10">
        <v>22</v>
      </c>
      <c r="K1386" s="42">
        <v>4</v>
      </c>
      <c r="L1386" s="44">
        <f t="shared" si="45"/>
        <v>3.9801323412672368E-2</v>
      </c>
      <c r="M1386" s="42">
        <f t="shared" si="46"/>
        <v>6.1885975214372169E-4</v>
      </c>
    </row>
    <row r="1387" spans="8:13" x14ac:dyDescent="0.2">
      <c r="H1387" s="10">
        <v>1992</v>
      </c>
      <c r="I1387" s="10">
        <v>5</v>
      </c>
      <c r="J1387" s="10">
        <v>26</v>
      </c>
      <c r="K1387" s="42">
        <v>4</v>
      </c>
      <c r="L1387" s="44">
        <f t="shared" si="45"/>
        <v>3.9801323412672368E-2</v>
      </c>
      <c r="M1387" s="42">
        <f t="shared" si="46"/>
        <v>0</v>
      </c>
    </row>
    <row r="1388" spans="8:13" x14ac:dyDescent="0.2">
      <c r="H1388" s="10">
        <v>1992</v>
      </c>
      <c r="I1388" s="10">
        <v>5</v>
      </c>
      <c r="J1388" s="10">
        <v>27</v>
      </c>
      <c r="K1388" s="42">
        <v>4.0625</v>
      </c>
      <c r="L1388" s="44">
        <f t="shared" si="45"/>
        <v>4.0420087432778869E-2</v>
      </c>
      <c r="M1388" s="42">
        <f t="shared" si="46"/>
        <v>6.1876402010650061E-4</v>
      </c>
    </row>
    <row r="1389" spans="8:13" x14ac:dyDescent="0.2">
      <c r="H1389" s="10">
        <v>1992</v>
      </c>
      <c r="I1389" s="10">
        <v>5</v>
      </c>
      <c r="J1389" s="10">
        <v>28</v>
      </c>
      <c r="K1389" s="42">
        <v>4.0625</v>
      </c>
      <c r="L1389" s="44">
        <f t="shared" si="45"/>
        <v>4.0420087432778869E-2</v>
      </c>
      <c r="M1389" s="42">
        <f t="shared" si="46"/>
        <v>0</v>
      </c>
    </row>
    <row r="1390" spans="8:13" x14ac:dyDescent="0.2">
      <c r="H1390" s="10">
        <v>1992</v>
      </c>
      <c r="I1390" s="10">
        <v>5</v>
      </c>
      <c r="J1390" s="10">
        <v>29</v>
      </c>
      <c r="K1390" s="42">
        <v>4.0625</v>
      </c>
      <c r="L1390" s="44">
        <f t="shared" si="45"/>
        <v>4.0420087432778869E-2</v>
      </c>
      <c r="M1390" s="42">
        <f t="shared" si="46"/>
        <v>0</v>
      </c>
    </row>
    <row r="1391" spans="8:13" x14ac:dyDescent="0.2">
      <c r="H1391" s="10">
        <v>1992</v>
      </c>
      <c r="I1391" s="10">
        <v>6</v>
      </c>
      <c r="J1391" s="10">
        <v>1</v>
      </c>
      <c r="K1391" s="42">
        <v>4.0625</v>
      </c>
      <c r="L1391" s="44">
        <f t="shared" si="45"/>
        <v>4.0420087432778869E-2</v>
      </c>
      <c r="M1391" s="42">
        <f t="shared" si="46"/>
        <v>0</v>
      </c>
    </row>
    <row r="1392" spans="8:13" x14ac:dyDescent="0.2">
      <c r="H1392" s="10">
        <v>1992</v>
      </c>
      <c r="I1392" s="10">
        <v>6</v>
      </c>
      <c r="J1392" s="10">
        <v>2</v>
      </c>
      <c r="K1392" s="42">
        <v>4.0625</v>
      </c>
      <c r="L1392" s="44">
        <f t="shared" si="45"/>
        <v>4.0420087432778869E-2</v>
      </c>
      <c r="M1392" s="42">
        <f t="shared" si="46"/>
        <v>0</v>
      </c>
    </row>
    <row r="1393" spans="8:13" x14ac:dyDescent="0.2">
      <c r="H1393" s="10">
        <v>1992</v>
      </c>
      <c r="I1393" s="10">
        <v>6</v>
      </c>
      <c r="J1393" s="10">
        <v>3</v>
      </c>
      <c r="K1393" s="42">
        <v>4.0625</v>
      </c>
      <c r="L1393" s="44">
        <f t="shared" si="45"/>
        <v>4.0420087432778869E-2</v>
      </c>
      <c r="M1393" s="42">
        <f t="shared" si="46"/>
        <v>0</v>
      </c>
    </row>
    <row r="1394" spans="8:13" x14ac:dyDescent="0.2">
      <c r="H1394" s="10">
        <v>1992</v>
      </c>
      <c r="I1394" s="10">
        <v>6</v>
      </c>
      <c r="J1394" s="10">
        <v>4</v>
      </c>
      <c r="K1394" s="42">
        <v>4.0625</v>
      </c>
      <c r="L1394" s="44">
        <f t="shared" si="45"/>
        <v>4.0420087432778869E-2</v>
      </c>
      <c r="M1394" s="42">
        <f t="shared" si="46"/>
        <v>0</v>
      </c>
    </row>
    <row r="1395" spans="8:13" x14ac:dyDescent="0.2">
      <c r="H1395" s="10">
        <v>1992</v>
      </c>
      <c r="I1395" s="10">
        <v>6</v>
      </c>
      <c r="J1395" s="10">
        <v>5</v>
      </c>
      <c r="K1395" s="42">
        <v>4.0625</v>
      </c>
      <c r="L1395" s="44">
        <f t="shared" si="45"/>
        <v>4.0420087432778869E-2</v>
      </c>
      <c r="M1395" s="42">
        <f t="shared" si="46"/>
        <v>0</v>
      </c>
    </row>
    <row r="1396" spans="8:13" x14ac:dyDescent="0.2">
      <c r="H1396" s="10">
        <v>1992</v>
      </c>
      <c r="I1396" s="10">
        <v>6</v>
      </c>
      <c r="J1396" s="10">
        <v>8</v>
      </c>
      <c r="K1396" s="42">
        <v>4</v>
      </c>
      <c r="L1396" s="44">
        <f t="shared" si="45"/>
        <v>3.9801323412672368E-2</v>
      </c>
      <c r="M1396" s="42">
        <f t="shared" si="46"/>
        <v>-6.1876402010650061E-4</v>
      </c>
    </row>
    <row r="1397" spans="8:13" x14ac:dyDescent="0.2">
      <c r="H1397" s="10">
        <v>1992</v>
      </c>
      <c r="I1397" s="10">
        <v>6</v>
      </c>
      <c r="J1397" s="10">
        <v>9</v>
      </c>
      <c r="K1397" s="42">
        <v>4</v>
      </c>
      <c r="L1397" s="44">
        <f t="shared" si="45"/>
        <v>3.9801323412672368E-2</v>
      </c>
      <c r="M1397" s="42">
        <f t="shared" si="46"/>
        <v>0</v>
      </c>
    </row>
    <row r="1398" spans="8:13" x14ac:dyDescent="0.2">
      <c r="H1398" s="10">
        <v>1992</v>
      </c>
      <c r="I1398" s="10">
        <v>6</v>
      </c>
      <c r="J1398" s="10">
        <v>10</v>
      </c>
      <c r="K1398" s="42">
        <v>4</v>
      </c>
      <c r="L1398" s="44">
        <f t="shared" si="45"/>
        <v>3.9801323412672368E-2</v>
      </c>
      <c r="M1398" s="42">
        <f t="shared" si="46"/>
        <v>0</v>
      </c>
    </row>
    <row r="1399" spans="8:13" x14ac:dyDescent="0.2">
      <c r="H1399" s="10">
        <v>1992</v>
      </c>
      <c r="I1399" s="10">
        <v>6</v>
      </c>
      <c r="J1399" s="10">
        <v>11</v>
      </c>
      <c r="K1399" s="42">
        <v>4</v>
      </c>
      <c r="L1399" s="44">
        <f t="shared" si="45"/>
        <v>3.9801323412672368E-2</v>
      </c>
      <c r="M1399" s="42">
        <f t="shared" si="46"/>
        <v>0</v>
      </c>
    </row>
    <row r="1400" spans="8:13" x14ac:dyDescent="0.2">
      <c r="H1400" s="10">
        <v>1992</v>
      </c>
      <c r="I1400" s="10">
        <v>6</v>
      </c>
      <c r="J1400" s="10">
        <v>12</v>
      </c>
      <c r="K1400" s="42">
        <v>4</v>
      </c>
      <c r="L1400" s="44">
        <f t="shared" si="45"/>
        <v>3.9801323412672368E-2</v>
      </c>
      <c r="M1400" s="42">
        <f t="shared" si="46"/>
        <v>0</v>
      </c>
    </row>
    <row r="1401" spans="8:13" x14ac:dyDescent="0.2">
      <c r="H1401" s="10">
        <v>1992</v>
      </c>
      <c r="I1401" s="10">
        <v>6</v>
      </c>
      <c r="J1401" s="10">
        <v>15</v>
      </c>
      <c r="K1401" s="42">
        <v>4</v>
      </c>
      <c r="L1401" s="44">
        <f t="shared" si="45"/>
        <v>3.9801323412672368E-2</v>
      </c>
      <c r="M1401" s="42">
        <f t="shared" si="46"/>
        <v>0</v>
      </c>
    </row>
    <row r="1402" spans="8:13" x14ac:dyDescent="0.2">
      <c r="H1402" s="10">
        <v>1992</v>
      </c>
      <c r="I1402" s="10">
        <v>6</v>
      </c>
      <c r="J1402" s="10">
        <v>16</v>
      </c>
      <c r="K1402" s="42">
        <v>4</v>
      </c>
      <c r="L1402" s="44">
        <f t="shared" si="45"/>
        <v>3.9801323412672368E-2</v>
      </c>
      <c r="M1402" s="42">
        <f t="shared" si="46"/>
        <v>0</v>
      </c>
    </row>
    <row r="1403" spans="8:13" x14ac:dyDescent="0.2">
      <c r="H1403" s="10">
        <v>1992</v>
      </c>
      <c r="I1403" s="10">
        <v>6</v>
      </c>
      <c r="J1403" s="10">
        <v>17</v>
      </c>
      <c r="K1403" s="42">
        <v>3.9375</v>
      </c>
      <c r="L1403" s="44">
        <f t="shared" si="45"/>
        <v>3.9182463660528646E-2</v>
      </c>
      <c r="M1403" s="42">
        <f t="shared" si="46"/>
        <v>-6.1885975214372169E-4</v>
      </c>
    </row>
    <row r="1404" spans="8:13" x14ac:dyDescent="0.2">
      <c r="H1404" s="10">
        <v>1992</v>
      </c>
      <c r="I1404" s="10">
        <v>6</v>
      </c>
      <c r="J1404" s="10">
        <v>18</v>
      </c>
      <c r="K1404" s="42">
        <v>3.9375</v>
      </c>
      <c r="L1404" s="44">
        <f t="shared" si="45"/>
        <v>3.9182463660528646E-2</v>
      </c>
      <c r="M1404" s="42">
        <f t="shared" si="46"/>
        <v>0</v>
      </c>
    </row>
    <row r="1405" spans="8:13" x14ac:dyDescent="0.2">
      <c r="H1405" s="10">
        <v>1992</v>
      </c>
      <c r="I1405" s="10">
        <v>6</v>
      </c>
      <c r="J1405" s="10">
        <v>19</v>
      </c>
      <c r="K1405" s="42">
        <v>3.9375</v>
      </c>
      <c r="L1405" s="44">
        <f t="shared" si="45"/>
        <v>3.9182463660528646E-2</v>
      </c>
      <c r="M1405" s="42">
        <f t="shared" si="46"/>
        <v>0</v>
      </c>
    </row>
    <row r="1406" spans="8:13" x14ac:dyDescent="0.2">
      <c r="H1406" s="10">
        <v>1992</v>
      </c>
      <c r="I1406" s="10">
        <v>6</v>
      </c>
      <c r="J1406" s="10">
        <v>22</v>
      </c>
      <c r="K1406" s="42">
        <v>4</v>
      </c>
      <c r="L1406" s="44">
        <f t="shared" si="45"/>
        <v>3.9801323412672368E-2</v>
      </c>
      <c r="M1406" s="42">
        <f t="shared" si="46"/>
        <v>6.1885975214372169E-4</v>
      </c>
    </row>
    <row r="1407" spans="8:13" x14ac:dyDescent="0.2">
      <c r="H1407" s="10">
        <v>1992</v>
      </c>
      <c r="I1407" s="10">
        <v>6</v>
      </c>
      <c r="J1407" s="10">
        <v>23</v>
      </c>
      <c r="K1407" s="42">
        <v>4</v>
      </c>
      <c r="L1407" s="44">
        <f t="shared" si="45"/>
        <v>3.9801323412672368E-2</v>
      </c>
      <c r="M1407" s="42">
        <f t="shared" si="46"/>
        <v>0</v>
      </c>
    </row>
    <row r="1408" spans="8:13" x14ac:dyDescent="0.2">
      <c r="H1408" s="10">
        <v>1992</v>
      </c>
      <c r="I1408" s="10">
        <v>6</v>
      </c>
      <c r="J1408" s="10">
        <v>24</v>
      </c>
      <c r="K1408" s="42">
        <v>4</v>
      </c>
      <c r="L1408" s="44">
        <f t="shared" si="45"/>
        <v>3.9801323412672368E-2</v>
      </c>
      <c r="M1408" s="42">
        <f t="shared" si="46"/>
        <v>0</v>
      </c>
    </row>
    <row r="1409" spans="8:13" x14ac:dyDescent="0.2">
      <c r="H1409" s="10">
        <v>1992</v>
      </c>
      <c r="I1409" s="10">
        <v>6</v>
      </c>
      <c r="J1409" s="10">
        <v>25</v>
      </c>
      <c r="K1409" s="42">
        <v>3.9375</v>
      </c>
      <c r="L1409" s="44">
        <f t="shared" si="45"/>
        <v>3.9182463660528646E-2</v>
      </c>
      <c r="M1409" s="42">
        <f t="shared" si="46"/>
        <v>-6.1885975214372169E-4</v>
      </c>
    </row>
    <row r="1410" spans="8:13" x14ac:dyDescent="0.2">
      <c r="H1410" s="10">
        <v>1992</v>
      </c>
      <c r="I1410" s="10">
        <v>6</v>
      </c>
      <c r="J1410" s="10">
        <v>26</v>
      </c>
      <c r="K1410" s="42">
        <v>3.9375</v>
      </c>
      <c r="L1410" s="44">
        <f t="shared" si="45"/>
        <v>3.9182463660528646E-2</v>
      </c>
      <c r="M1410" s="42">
        <f t="shared" si="46"/>
        <v>0</v>
      </c>
    </row>
    <row r="1411" spans="8:13" x14ac:dyDescent="0.2">
      <c r="H1411" s="10">
        <v>1992</v>
      </c>
      <c r="I1411" s="10">
        <v>6</v>
      </c>
      <c r="J1411" s="10">
        <v>29</v>
      </c>
      <c r="K1411" s="42">
        <v>3.9375</v>
      </c>
      <c r="L1411" s="44">
        <f t="shared" si="45"/>
        <v>3.9182463660528646E-2</v>
      </c>
      <c r="M1411" s="42">
        <f t="shared" si="46"/>
        <v>0</v>
      </c>
    </row>
    <row r="1412" spans="8:13" x14ac:dyDescent="0.2">
      <c r="H1412" s="10">
        <v>1992</v>
      </c>
      <c r="I1412" s="10">
        <v>6</v>
      </c>
      <c r="J1412" s="10">
        <v>30</v>
      </c>
      <c r="K1412" s="42">
        <v>3.9375</v>
      </c>
      <c r="L1412" s="44">
        <f t="shared" si="45"/>
        <v>3.9182463660528646E-2</v>
      </c>
      <c r="M1412" s="42">
        <f t="shared" si="46"/>
        <v>0</v>
      </c>
    </row>
    <row r="1413" spans="8:13" x14ac:dyDescent="0.2">
      <c r="H1413" s="10">
        <v>1992</v>
      </c>
      <c r="I1413" s="10">
        <v>7</v>
      </c>
      <c r="J1413" s="10">
        <v>1</v>
      </c>
      <c r="K1413" s="42">
        <v>3.9375</v>
      </c>
      <c r="L1413" s="44">
        <f t="shared" si="45"/>
        <v>3.9182463660528646E-2</v>
      </c>
      <c r="M1413" s="42">
        <f t="shared" si="46"/>
        <v>0</v>
      </c>
    </row>
    <row r="1414" spans="8:13" x14ac:dyDescent="0.2">
      <c r="H1414" s="10">
        <v>1992</v>
      </c>
      <c r="I1414" s="10">
        <v>7</v>
      </c>
      <c r="J1414" s="10">
        <v>2</v>
      </c>
      <c r="K1414" s="42">
        <v>3.875</v>
      </c>
      <c r="L1414" s="44">
        <f t="shared" si="45"/>
        <v>3.8563508146721645E-2</v>
      </c>
      <c r="M1414" s="42">
        <f t="shared" si="46"/>
        <v>-6.1895551380700131E-4</v>
      </c>
    </row>
    <row r="1415" spans="8:13" x14ac:dyDescent="0.2">
      <c r="H1415" s="10">
        <v>1992</v>
      </c>
      <c r="I1415" s="10">
        <v>7</v>
      </c>
      <c r="J1415" s="10">
        <v>3</v>
      </c>
      <c r="K1415" s="42">
        <v>3.625</v>
      </c>
      <c r="L1415" s="44">
        <f t="shared" si="45"/>
        <v>3.6086727881829095E-2</v>
      </c>
      <c r="M1415" s="42">
        <f t="shared" si="46"/>
        <v>-2.4767802648925502E-3</v>
      </c>
    </row>
    <row r="1416" spans="8:13" x14ac:dyDescent="0.2">
      <c r="H1416" s="10">
        <v>1992</v>
      </c>
      <c r="I1416" s="10">
        <v>7</v>
      </c>
      <c r="J1416" s="10">
        <v>6</v>
      </c>
      <c r="K1416" s="42">
        <v>3.625</v>
      </c>
      <c r="L1416" s="44">
        <f t="shared" si="45"/>
        <v>3.6086727881829095E-2</v>
      </c>
      <c r="M1416" s="42">
        <f t="shared" si="46"/>
        <v>0</v>
      </c>
    </row>
    <row r="1417" spans="8:13" x14ac:dyDescent="0.2">
      <c r="H1417" s="10">
        <v>1992</v>
      </c>
      <c r="I1417" s="10">
        <v>7</v>
      </c>
      <c r="J1417" s="10">
        <v>7</v>
      </c>
      <c r="K1417" s="42">
        <v>3.5625</v>
      </c>
      <c r="L1417" s="44">
        <f t="shared" si="45"/>
        <v>3.5467293114814648E-2</v>
      </c>
      <c r="M1417" s="42">
        <f t="shared" si="46"/>
        <v>-6.1943476701444705E-4</v>
      </c>
    </row>
    <row r="1418" spans="8:13" x14ac:dyDescent="0.2">
      <c r="H1418" s="10">
        <v>1992</v>
      </c>
      <c r="I1418" s="10">
        <v>7</v>
      </c>
      <c r="J1418" s="10">
        <v>8</v>
      </c>
      <c r="K1418" s="42">
        <v>3.5</v>
      </c>
      <c r="L1418" s="44">
        <f t="shared" si="45"/>
        <v>3.4847762408086146E-2</v>
      </c>
      <c r="M1418" s="42">
        <f t="shared" si="46"/>
        <v>-6.1953070672850219E-4</v>
      </c>
    </row>
    <row r="1419" spans="8:13" x14ac:dyDescent="0.2">
      <c r="H1419" s="10">
        <v>1992</v>
      </c>
      <c r="I1419" s="10">
        <v>7</v>
      </c>
      <c r="J1419" s="10">
        <v>9</v>
      </c>
      <c r="K1419" s="42">
        <v>3.5</v>
      </c>
      <c r="L1419" s="44">
        <f t="shared" si="45"/>
        <v>3.4847762408086146E-2</v>
      </c>
      <c r="M1419" s="42">
        <f t="shared" si="46"/>
        <v>0</v>
      </c>
    </row>
    <row r="1420" spans="8:13" x14ac:dyDescent="0.2">
      <c r="H1420" s="10">
        <v>1992</v>
      </c>
      <c r="I1420" s="10">
        <v>7</v>
      </c>
      <c r="J1420" s="10">
        <v>10</v>
      </c>
      <c r="K1420" s="42">
        <v>3.5</v>
      </c>
      <c r="L1420" s="44">
        <f t="shared" si="45"/>
        <v>3.4847762408086146E-2</v>
      </c>
      <c r="M1420" s="42">
        <f t="shared" si="46"/>
        <v>0</v>
      </c>
    </row>
    <row r="1421" spans="8:13" x14ac:dyDescent="0.2">
      <c r="H1421" s="10">
        <v>1992</v>
      </c>
      <c r="I1421" s="10">
        <v>7</v>
      </c>
      <c r="J1421" s="10">
        <v>13</v>
      </c>
      <c r="K1421" s="42">
        <v>3.5</v>
      </c>
      <c r="L1421" s="44">
        <f t="shared" si="45"/>
        <v>3.4847762408086146E-2</v>
      </c>
      <c r="M1421" s="42">
        <f t="shared" si="46"/>
        <v>0</v>
      </c>
    </row>
    <row r="1422" spans="8:13" x14ac:dyDescent="0.2">
      <c r="H1422" s="10">
        <v>1992</v>
      </c>
      <c r="I1422" s="10">
        <v>7</v>
      </c>
      <c r="J1422" s="10">
        <v>14</v>
      </c>
      <c r="K1422" s="42">
        <v>3.5</v>
      </c>
      <c r="L1422" s="44">
        <f t="shared" si="45"/>
        <v>3.4847762408086146E-2</v>
      </c>
      <c r="M1422" s="42">
        <f t="shared" si="46"/>
        <v>0</v>
      </c>
    </row>
    <row r="1423" spans="8:13" x14ac:dyDescent="0.2">
      <c r="H1423" s="10">
        <v>1992</v>
      </c>
      <c r="I1423" s="10">
        <v>7</v>
      </c>
      <c r="J1423" s="10">
        <v>15</v>
      </c>
      <c r="K1423" s="42">
        <v>3.5</v>
      </c>
      <c r="L1423" s="44">
        <f t="shared" si="45"/>
        <v>3.4847762408086146E-2</v>
      </c>
      <c r="M1423" s="42">
        <f t="shared" si="46"/>
        <v>0</v>
      </c>
    </row>
    <row r="1424" spans="8:13" x14ac:dyDescent="0.2">
      <c r="H1424" s="10">
        <v>1992</v>
      </c>
      <c r="I1424" s="10">
        <v>7</v>
      </c>
      <c r="J1424" s="10">
        <v>16</v>
      </c>
      <c r="K1424" s="42">
        <v>3.4375</v>
      </c>
      <c r="L1424" s="44">
        <f t="shared" si="45"/>
        <v>3.4228135731918422E-2</v>
      </c>
      <c r="M1424" s="42">
        <f t="shared" si="46"/>
        <v>-6.196266761677241E-4</v>
      </c>
    </row>
    <row r="1425" spans="8:13" x14ac:dyDescent="0.2">
      <c r="H1425" s="10">
        <v>1992</v>
      </c>
      <c r="I1425" s="10">
        <v>7</v>
      </c>
      <c r="J1425" s="10">
        <v>17</v>
      </c>
      <c r="K1425" s="42">
        <v>3.4375</v>
      </c>
      <c r="L1425" s="44">
        <f t="shared" si="45"/>
        <v>3.4228135731918422E-2</v>
      </c>
      <c r="M1425" s="42">
        <f t="shared" si="46"/>
        <v>0</v>
      </c>
    </row>
    <row r="1426" spans="8:13" x14ac:dyDescent="0.2">
      <c r="H1426" s="10">
        <v>1992</v>
      </c>
      <c r="I1426" s="10">
        <v>7</v>
      </c>
      <c r="J1426" s="10">
        <v>20</v>
      </c>
      <c r="K1426" s="42">
        <v>3.4375</v>
      </c>
      <c r="L1426" s="44">
        <f t="shared" si="45"/>
        <v>3.4228135731918422E-2</v>
      </c>
      <c r="M1426" s="42">
        <f t="shared" si="46"/>
        <v>0</v>
      </c>
    </row>
    <row r="1427" spans="8:13" x14ac:dyDescent="0.2">
      <c r="H1427" s="10">
        <v>1992</v>
      </c>
      <c r="I1427" s="10">
        <v>7</v>
      </c>
      <c r="J1427" s="10">
        <v>21</v>
      </c>
      <c r="K1427" s="42">
        <v>3.4375</v>
      </c>
      <c r="L1427" s="44">
        <f t="shared" si="45"/>
        <v>3.4228135731918422E-2</v>
      </c>
      <c r="M1427" s="42">
        <f t="shared" si="46"/>
        <v>0</v>
      </c>
    </row>
    <row r="1428" spans="8:13" x14ac:dyDescent="0.2">
      <c r="H1428" s="10">
        <v>1992</v>
      </c>
      <c r="I1428" s="10">
        <v>7</v>
      </c>
      <c r="J1428" s="10">
        <v>22</v>
      </c>
      <c r="K1428" s="42">
        <v>3.4453100000000001</v>
      </c>
      <c r="L1428" s="44">
        <f t="shared" si="45"/>
        <v>3.430556952927788E-2</v>
      </c>
      <c r="M1428" s="42">
        <f t="shared" si="46"/>
        <v>7.743379735945799E-5</v>
      </c>
    </row>
    <row r="1429" spans="8:13" x14ac:dyDescent="0.2">
      <c r="H1429" s="10">
        <v>1992</v>
      </c>
      <c r="I1429" s="10">
        <v>7</v>
      </c>
      <c r="J1429" s="10">
        <v>23</v>
      </c>
      <c r="K1429" s="42">
        <v>3.4453100000000001</v>
      </c>
      <c r="L1429" s="44">
        <f t="shared" ref="L1429:L1492" si="47">LN(1+K1429/100/4)*4</f>
        <v>3.430556952927788E-2</v>
      </c>
      <c r="M1429" s="42">
        <f t="shared" ref="M1429:M1492" si="48">L1429-L1428</f>
        <v>0</v>
      </c>
    </row>
    <row r="1430" spans="8:13" x14ac:dyDescent="0.2">
      <c r="H1430" s="10">
        <v>1992</v>
      </c>
      <c r="I1430" s="10">
        <v>7</v>
      </c>
      <c r="J1430" s="10">
        <v>24</v>
      </c>
      <c r="K1430" s="42">
        <v>3.4375</v>
      </c>
      <c r="L1430" s="44">
        <f t="shared" si="47"/>
        <v>3.4228135731918422E-2</v>
      </c>
      <c r="M1430" s="42">
        <f t="shared" si="48"/>
        <v>-7.743379735945799E-5</v>
      </c>
    </row>
    <row r="1431" spans="8:13" x14ac:dyDescent="0.2">
      <c r="H1431" s="10">
        <v>1992</v>
      </c>
      <c r="I1431" s="10">
        <v>7</v>
      </c>
      <c r="J1431" s="10">
        <v>27</v>
      </c>
      <c r="K1431" s="42">
        <v>3.4375</v>
      </c>
      <c r="L1431" s="44">
        <f t="shared" si="47"/>
        <v>3.4228135731918422E-2</v>
      </c>
      <c r="M1431" s="42">
        <f t="shared" si="48"/>
        <v>0</v>
      </c>
    </row>
    <row r="1432" spans="8:13" x14ac:dyDescent="0.2">
      <c r="H1432" s="10">
        <v>1992</v>
      </c>
      <c r="I1432" s="10">
        <v>7</v>
      </c>
      <c r="J1432" s="10">
        <v>28</v>
      </c>
      <c r="K1432" s="42">
        <v>3.4375</v>
      </c>
      <c r="L1432" s="44">
        <f t="shared" si="47"/>
        <v>3.4228135731918422E-2</v>
      </c>
      <c r="M1432" s="42">
        <f t="shared" si="48"/>
        <v>0</v>
      </c>
    </row>
    <row r="1433" spans="8:13" x14ac:dyDescent="0.2">
      <c r="H1433" s="10">
        <v>1992</v>
      </c>
      <c r="I1433" s="10">
        <v>7</v>
      </c>
      <c r="J1433" s="10">
        <v>29</v>
      </c>
      <c r="K1433" s="42">
        <v>3.4375</v>
      </c>
      <c r="L1433" s="44">
        <f t="shared" si="47"/>
        <v>3.4228135731918422E-2</v>
      </c>
      <c r="M1433" s="42">
        <f t="shared" si="48"/>
        <v>0</v>
      </c>
    </row>
    <row r="1434" spans="8:13" x14ac:dyDescent="0.2">
      <c r="H1434" s="10">
        <v>1992</v>
      </c>
      <c r="I1434" s="10">
        <v>7</v>
      </c>
      <c r="J1434" s="10">
        <v>30</v>
      </c>
      <c r="K1434" s="42">
        <v>3.4375</v>
      </c>
      <c r="L1434" s="44">
        <f t="shared" si="47"/>
        <v>3.4228135731918422E-2</v>
      </c>
      <c r="M1434" s="42">
        <f t="shared" si="48"/>
        <v>0</v>
      </c>
    </row>
    <row r="1435" spans="8:13" x14ac:dyDescent="0.2">
      <c r="H1435" s="10">
        <v>1992</v>
      </c>
      <c r="I1435" s="10">
        <v>7</v>
      </c>
      <c r="J1435" s="10">
        <v>31</v>
      </c>
      <c r="K1435" s="42">
        <v>3.4375</v>
      </c>
      <c r="L1435" s="44">
        <f t="shared" si="47"/>
        <v>3.4228135731918422E-2</v>
      </c>
      <c r="M1435" s="42">
        <f t="shared" si="48"/>
        <v>0</v>
      </c>
    </row>
    <row r="1436" spans="8:13" x14ac:dyDescent="0.2">
      <c r="H1436" s="10">
        <v>1992</v>
      </c>
      <c r="I1436" s="10">
        <v>8</v>
      </c>
      <c r="J1436" s="10">
        <v>3</v>
      </c>
      <c r="K1436" s="42">
        <v>3.4375</v>
      </c>
      <c r="L1436" s="44">
        <f t="shared" si="47"/>
        <v>3.4228135731918422E-2</v>
      </c>
      <c r="M1436" s="42">
        <f t="shared" si="48"/>
        <v>0</v>
      </c>
    </row>
    <row r="1437" spans="8:13" x14ac:dyDescent="0.2">
      <c r="H1437" s="10">
        <v>1992</v>
      </c>
      <c r="I1437" s="10">
        <v>8</v>
      </c>
      <c r="J1437" s="10">
        <v>4</v>
      </c>
      <c r="K1437" s="42">
        <v>3.4375</v>
      </c>
      <c r="L1437" s="44">
        <f t="shared" si="47"/>
        <v>3.4228135731918422E-2</v>
      </c>
      <c r="M1437" s="42">
        <f t="shared" si="48"/>
        <v>0</v>
      </c>
    </row>
    <row r="1438" spans="8:13" x14ac:dyDescent="0.2">
      <c r="H1438" s="10">
        <v>1992</v>
      </c>
      <c r="I1438" s="10">
        <v>8</v>
      </c>
      <c r="J1438" s="10">
        <v>5</v>
      </c>
      <c r="K1438" s="42">
        <v>3.4375</v>
      </c>
      <c r="L1438" s="44">
        <f t="shared" si="47"/>
        <v>3.4228135731918422E-2</v>
      </c>
      <c r="M1438" s="42">
        <f t="shared" si="48"/>
        <v>0</v>
      </c>
    </row>
    <row r="1439" spans="8:13" x14ac:dyDescent="0.2">
      <c r="H1439" s="10">
        <v>1992</v>
      </c>
      <c r="I1439" s="10">
        <v>8</v>
      </c>
      <c r="J1439" s="10">
        <v>6</v>
      </c>
      <c r="K1439" s="42">
        <v>3.4375</v>
      </c>
      <c r="L1439" s="44">
        <f t="shared" si="47"/>
        <v>3.4228135731918422E-2</v>
      </c>
      <c r="M1439" s="42">
        <f t="shared" si="48"/>
        <v>0</v>
      </c>
    </row>
    <row r="1440" spans="8:13" x14ac:dyDescent="0.2">
      <c r="H1440" s="10">
        <v>1992</v>
      </c>
      <c r="I1440" s="10">
        <v>8</v>
      </c>
      <c r="J1440" s="10">
        <v>7</v>
      </c>
      <c r="K1440" s="42">
        <v>3.4375</v>
      </c>
      <c r="L1440" s="44">
        <f t="shared" si="47"/>
        <v>3.4228135731918422E-2</v>
      </c>
      <c r="M1440" s="42">
        <f t="shared" si="48"/>
        <v>0</v>
      </c>
    </row>
    <row r="1441" spans="8:13" x14ac:dyDescent="0.2">
      <c r="H1441" s="10">
        <v>1992</v>
      </c>
      <c r="I1441" s="10">
        <v>8</v>
      </c>
      <c r="J1441" s="10">
        <v>10</v>
      </c>
      <c r="K1441" s="42">
        <v>3.4375</v>
      </c>
      <c r="L1441" s="44">
        <f t="shared" si="47"/>
        <v>3.4228135731918422E-2</v>
      </c>
      <c r="M1441" s="42">
        <f t="shared" si="48"/>
        <v>0</v>
      </c>
    </row>
    <row r="1442" spans="8:13" x14ac:dyDescent="0.2">
      <c r="H1442" s="10">
        <v>1992</v>
      </c>
      <c r="I1442" s="10">
        <v>8</v>
      </c>
      <c r="J1442" s="10">
        <v>11</v>
      </c>
      <c r="K1442" s="42">
        <v>3.4375</v>
      </c>
      <c r="L1442" s="44">
        <f t="shared" si="47"/>
        <v>3.4228135731918422E-2</v>
      </c>
      <c r="M1442" s="42">
        <f t="shared" si="48"/>
        <v>0</v>
      </c>
    </row>
    <row r="1443" spans="8:13" x14ac:dyDescent="0.2">
      <c r="H1443" s="10">
        <v>1992</v>
      </c>
      <c r="I1443" s="10">
        <v>8</v>
      </c>
      <c r="J1443" s="10">
        <v>12</v>
      </c>
      <c r="K1443" s="42">
        <v>3.4375</v>
      </c>
      <c r="L1443" s="44">
        <f t="shared" si="47"/>
        <v>3.4228135731918422E-2</v>
      </c>
      <c r="M1443" s="42">
        <f t="shared" si="48"/>
        <v>0</v>
      </c>
    </row>
    <row r="1444" spans="8:13" x14ac:dyDescent="0.2">
      <c r="H1444" s="10">
        <v>1992</v>
      </c>
      <c r="I1444" s="10">
        <v>8</v>
      </c>
      <c r="J1444" s="10">
        <v>13</v>
      </c>
      <c r="K1444" s="42">
        <v>3.4375</v>
      </c>
      <c r="L1444" s="44">
        <f t="shared" si="47"/>
        <v>3.4228135731918422E-2</v>
      </c>
      <c r="M1444" s="42">
        <f t="shared" si="48"/>
        <v>0</v>
      </c>
    </row>
    <row r="1445" spans="8:13" x14ac:dyDescent="0.2">
      <c r="H1445" s="10">
        <v>1992</v>
      </c>
      <c r="I1445" s="10">
        <v>8</v>
      </c>
      <c r="J1445" s="10">
        <v>14</v>
      </c>
      <c r="K1445" s="42">
        <v>3.4375</v>
      </c>
      <c r="L1445" s="44">
        <f t="shared" si="47"/>
        <v>3.4228135731918422E-2</v>
      </c>
      <c r="M1445" s="42">
        <f t="shared" si="48"/>
        <v>0</v>
      </c>
    </row>
    <row r="1446" spans="8:13" x14ac:dyDescent="0.2">
      <c r="H1446" s="10">
        <v>1992</v>
      </c>
      <c r="I1446" s="10">
        <v>8</v>
      </c>
      <c r="J1446" s="10">
        <v>17</v>
      </c>
      <c r="K1446" s="42">
        <v>3.4375</v>
      </c>
      <c r="L1446" s="44">
        <f t="shared" si="47"/>
        <v>3.4228135731918422E-2</v>
      </c>
      <c r="M1446" s="42">
        <f t="shared" si="48"/>
        <v>0</v>
      </c>
    </row>
    <row r="1447" spans="8:13" x14ac:dyDescent="0.2">
      <c r="H1447" s="10">
        <v>1992</v>
      </c>
      <c r="I1447" s="10">
        <v>8</v>
      </c>
      <c r="J1447" s="10">
        <v>18</v>
      </c>
      <c r="K1447" s="42">
        <v>3.4375</v>
      </c>
      <c r="L1447" s="44">
        <f t="shared" si="47"/>
        <v>3.4228135731918422E-2</v>
      </c>
      <c r="M1447" s="42">
        <f t="shared" si="48"/>
        <v>0</v>
      </c>
    </row>
    <row r="1448" spans="8:13" x14ac:dyDescent="0.2">
      <c r="H1448" s="10">
        <v>1992</v>
      </c>
      <c r="I1448" s="10">
        <v>8</v>
      </c>
      <c r="J1448" s="10">
        <v>19</v>
      </c>
      <c r="K1448" s="42">
        <v>3.4375</v>
      </c>
      <c r="L1448" s="44">
        <f t="shared" si="47"/>
        <v>3.4228135731918422E-2</v>
      </c>
      <c r="M1448" s="42">
        <f t="shared" si="48"/>
        <v>0</v>
      </c>
    </row>
    <row r="1449" spans="8:13" x14ac:dyDescent="0.2">
      <c r="H1449" s="10">
        <v>1992</v>
      </c>
      <c r="I1449" s="10">
        <v>8</v>
      </c>
      <c r="J1449" s="10">
        <v>20</v>
      </c>
      <c r="K1449" s="42">
        <v>3.4375</v>
      </c>
      <c r="L1449" s="44">
        <f t="shared" si="47"/>
        <v>3.4228135731918422E-2</v>
      </c>
      <c r="M1449" s="42">
        <f t="shared" si="48"/>
        <v>0</v>
      </c>
    </row>
    <row r="1450" spans="8:13" x14ac:dyDescent="0.2">
      <c r="H1450" s="10">
        <v>1992</v>
      </c>
      <c r="I1450" s="10">
        <v>8</v>
      </c>
      <c r="J1450" s="10">
        <v>21</v>
      </c>
      <c r="K1450" s="42">
        <v>3.4375</v>
      </c>
      <c r="L1450" s="44">
        <f t="shared" si="47"/>
        <v>3.4228135731918422E-2</v>
      </c>
      <c r="M1450" s="42">
        <f t="shared" si="48"/>
        <v>0</v>
      </c>
    </row>
    <row r="1451" spans="8:13" x14ac:dyDescent="0.2">
      <c r="H1451" s="10">
        <v>1992</v>
      </c>
      <c r="I1451" s="10">
        <v>8</v>
      </c>
      <c r="J1451" s="10">
        <v>24</v>
      </c>
      <c r="K1451" s="42">
        <v>3.4375</v>
      </c>
      <c r="L1451" s="44">
        <f t="shared" si="47"/>
        <v>3.4228135731918422E-2</v>
      </c>
      <c r="M1451" s="42">
        <f t="shared" si="48"/>
        <v>0</v>
      </c>
    </row>
    <row r="1452" spans="8:13" x14ac:dyDescent="0.2">
      <c r="H1452" s="10">
        <v>1992</v>
      </c>
      <c r="I1452" s="10">
        <v>8</v>
      </c>
      <c r="J1452" s="10">
        <v>25</v>
      </c>
      <c r="K1452" s="42">
        <v>3.5</v>
      </c>
      <c r="L1452" s="44">
        <f t="shared" si="47"/>
        <v>3.4847762408086146E-2</v>
      </c>
      <c r="M1452" s="42">
        <f t="shared" si="48"/>
        <v>6.196266761677241E-4</v>
      </c>
    </row>
    <row r="1453" spans="8:13" x14ac:dyDescent="0.2">
      <c r="H1453" s="10">
        <v>1992</v>
      </c>
      <c r="I1453" s="10">
        <v>8</v>
      </c>
      <c r="J1453" s="10">
        <v>26</v>
      </c>
      <c r="K1453" s="42">
        <v>3.5</v>
      </c>
      <c r="L1453" s="44">
        <f t="shared" si="47"/>
        <v>3.4847762408086146E-2</v>
      </c>
      <c r="M1453" s="42">
        <f t="shared" si="48"/>
        <v>0</v>
      </c>
    </row>
    <row r="1454" spans="8:13" x14ac:dyDescent="0.2">
      <c r="H1454" s="10">
        <v>1992</v>
      </c>
      <c r="I1454" s="10">
        <v>8</v>
      </c>
      <c r="J1454" s="10">
        <v>27</v>
      </c>
      <c r="K1454" s="42">
        <v>3.5</v>
      </c>
      <c r="L1454" s="44">
        <f t="shared" si="47"/>
        <v>3.4847762408086146E-2</v>
      </c>
      <c r="M1454" s="42">
        <f t="shared" si="48"/>
        <v>0</v>
      </c>
    </row>
    <row r="1455" spans="8:13" x14ac:dyDescent="0.2">
      <c r="H1455" s="10">
        <v>1992</v>
      </c>
      <c r="I1455" s="10">
        <v>8</v>
      </c>
      <c r="J1455" s="10">
        <v>28</v>
      </c>
      <c r="K1455" s="42">
        <v>3.5</v>
      </c>
      <c r="L1455" s="44">
        <f t="shared" si="47"/>
        <v>3.4847762408086146E-2</v>
      </c>
      <c r="M1455" s="42">
        <f t="shared" si="48"/>
        <v>0</v>
      </c>
    </row>
    <row r="1456" spans="8:13" x14ac:dyDescent="0.2">
      <c r="H1456" s="10">
        <v>1992</v>
      </c>
      <c r="I1456" s="10">
        <v>9</v>
      </c>
      <c r="J1456" s="10">
        <v>1</v>
      </c>
      <c r="K1456" s="42">
        <v>3.5</v>
      </c>
      <c r="L1456" s="44">
        <f t="shared" si="47"/>
        <v>3.4847762408086146E-2</v>
      </c>
      <c r="M1456" s="42">
        <f t="shared" si="48"/>
        <v>0</v>
      </c>
    </row>
    <row r="1457" spans="8:13" x14ac:dyDescent="0.2">
      <c r="H1457" s="10">
        <v>1992</v>
      </c>
      <c r="I1457" s="10">
        <v>9</v>
      </c>
      <c r="J1457" s="10">
        <v>2</v>
      </c>
      <c r="K1457" s="42">
        <v>3.5</v>
      </c>
      <c r="L1457" s="44">
        <f t="shared" si="47"/>
        <v>3.4847762408086146E-2</v>
      </c>
      <c r="M1457" s="42">
        <f t="shared" si="48"/>
        <v>0</v>
      </c>
    </row>
    <row r="1458" spans="8:13" x14ac:dyDescent="0.2">
      <c r="H1458" s="10">
        <v>1992</v>
      </c>
      <c r="I1458" s="10">
        <v>9</v>
      </c>
      <c r="J1458" s="10">
        <v>3</v>
      </c>
      <c r="K1458" s="42">
        <v>3.5</v>
      </c>
      <c r="L1458" s="44">
        <f t="shared" si="47"/>
        <v>3.4847762408086146E-2</v>
      </c>
      <c r="M1458" s="42">
        <f t="shared" si="48"/>
        <v>0</v>
      </c>
    </row>
    <row r="1459" spans="8:13" x14ac:dyDescent="0.2">
      <c r="H1459" s="10">
        <v>1992</v>
      </c>
      <c r="I1459" s="10">
        <v>9</v>
      </c>
      <c r="J1459" s="10">
        <v>4</v>
      </c>
      <c r="K1459" s="42">
        <v>3.4453100000000001</v>
      </c>
      <c r="L1459" s="44">
        <f t="shared" si="47"/>
        <v>3.430556952927788E-2</v>
      </c>
      <c r="M1459" s="42">
        <f t="shared" si="48"/>
        <v>-5.4219287880826611E-4</v>
      </c>
    </row>
    <row r="1460" spans="8:13" x14ac:dyDescent="0.2">
      <c r="H1460" s="10">
        <v>1992</v>
      </c>
      <c r="I1460" s="10">
        <v>9</v>
      </c>
      <c r="J1460" s="10">
        <v>7</v>
      </c>
      <c r="K1460" s="42">
        <v>3.25</v>
      </c>
      <c r="L1460" s="44">
        <f t="shared" si="47"/>
        <v>3.2368679589344779E-2</v>
      </c>
      <c r="M1460" s="42">
        <f t="shared" si="48"/>
        <v>-1.9368899399331008E-3</v>
      </c>
    </row>
    <row r="1461" spans="8:13" x14ac:dyDescent="0.2">
      <c r="H1461" s="10">
        <v>1992</v>
      </c>
      <c r="I1461" s="10">
        <v>9</v>
      </c>
      <c r="J1461" s="10">
        <v>8</v>
      </c>
      <c r="K1461" s="42">
        <v>3.1953100000000001</v>
      </c>
      <c r="L1461" s="44">
        <f t="shared" si="47"/>
        <v>3.1826150548323315E-2</v>
      </c>
      <c r="M1461" s="42">
        <f t="shared" si="48"/>
        <v>-5.4252904102146393E-4</v>
      </c>
    </row>
    <row r="1462" spans="8:13" x14ac:dyDescent="0.2">
      <c r="H1462" s="10">
        <v>1992</v>
      </c>
      <c r="I1462" s="10">
        <v>9</v>
      </c>
      <c r="J1462" s="10">
        <v>9</v>
      </c>
      <c r="K1462" s="42">
        <v>3.1875</v>
      </c>
      <c r="L1462" s="44">
        <f t="shared" si="47"/>
        <v>3.1748668737914106E-2</v>
      </c>
      <c r="M1462" s="42">
        <f t="shared" si="48"/>
        <v>-7.7481810409209262E-5</v>
      </c>
    </row>
    <row r="1463" spans="8:13" x14ac:dyDescent="0.2">
      <c r="H1463" s="10">
        <v>1992</v>
      </c>
      <c r="I1463" s="10">
        <v>9</v>
      </c>
      <c r="J1463" s="10">
        <v>10</v>
      </c>
      <c r="K1463" s="42">
        <v>3.1875</v>
      </c>
      <c r="L1463" s="44">
        <f t="shared" si="47"/>
        <v>3.1748668737914106E-2</v>
      </c>
      <c r="M1463" s="42">
        <f t="shared" si="48"/>
        <v>0</v>
      </c>
    </row>
    <row r="1464" spans="8:13" x14ac:dyDescent="0.2">
      <c r="H1464" s="10">
        <v>1992</v>
      </c>
      <c r="I1464" s="10">
        <v>9</v>
      </c>
      <c r="J1464" s="10">
        <v>11</v>
      </c>
      <c r="K1464" s="42">
        <v>3.1875</v>
      </c>
      <c r="L1464" s="44">
        <f t="shared" si="47"/>
        <v>3.1748668737914106E-2</v>
      </c>
      <c r="M1464" s="42">
        <f t="shared" si="48"/>
        <v>0</v>
      </c>
    </row>
    <row r="1465" spans="8:13" x14ac:dyDescent="0.2">
      <c r="H1465" s="10">
        <v>1992</v>
      </c>
      <c r="I1465" s="10">
        <v>9</v>
      </c>
      <c r="J1465" s="10">
        <v>14</v>
      </c>
      <c r="K1465" s="42">
        <v>3.125</v>
      </c>
      <c r="L1465" s="44">
        <f t="shared" si="47"/>
        <v>3.1128561768219796E-2</v>
      </c>
      <c r="M1465" s="42">
        <f t="shared" si="48"/>
        <v>-6.201069696943097E-4</v>
      </c>
    </row>
    <row r="1466" spans="8:13" x14ac:dyDescent="0.2">
      <c r="H1466" s="10">
        <v>1992</v>
      </c>
      <c r="I1466" s="10">
        <v>9</v>
      </c>
      <c r="J1466" s="10">
        <v>15</v>
      </c>
      <c r="K1466" s="42">
        <v>3.125</v>
      </c>
      <c r="L1466" s="44">
        <f t="shared" si="47"/>
        <v>3.1128561768219796E-2</v>
      </c>
      <c r="M1466" s="42">
        <f t="shared" si="48"/>
        <v>0</v>
      </c>
    </row>
    <row r="1467" spans="8:13" x14ac:dyDescent="0.2">
      <c r="H1467" s="10">
        <v>1992</v>
      </c>
      <c r="I1467" s="10">
        <v>9</v>
      </c>
      <c r="J1467" s="10">
        <v>16</v>
      </c>
      <c r="K1467" s="42">
        <v>3.1875</v>
      </c>
      <c r="L1467" s="44">
        <f t="shared" si="47"/>
        <v>3.1748668737914106E-2</v>
      </c>
      <c r="M1467" s="42">
        <f t="shared" si="48"/>
        <v>6.201069696943097E-4</v>
      </c>
    </row>
    <row r="1468" spans="8:13" x14ac:dyDescent="0.2">
      <c r="H1468" s="10">
        <v>1992</v>
      </c>
      <c r="I1468" s="10">
        <v>9</v>
      </c>
      <c r="J1468" s="10">
        <v>17</v>
      </c>
      <c r="K1468" s="42">
        <v>3.1875</v>
      </c>
      <c r="L1468" s="44">
        <f t="shared" si="47"/>
        <v>3.1748668737914106E-2</v>
      </c>
      <c r="M1468" s="42">
        <f t="shared" si="48"/>
        <v>0</v>
      </c>
    </row>
    <row r="1469" spans="8:13" x14ac:dyDescent="0.2">
      <c r="H1469" s="10">
        <v>1992</v>
      </c>
      <c r="I1469" s="10">
        <v>9</v>
      </c>
      <c r="J1469" s="10">
        <v>18</v>
      </c>
      <c r="K1469" s="42">
        <v>3.25</v>
      </c>
      <c r="L1469" s="44">
        <f t="shared" si="47"/>
        <v>3.2368679589344779E-2</v>
      </c>
      <c r="M1469" s="42">
        <f t="shared" si="48"/>
        <v>6.2001085143067319E-4</v>
      </c>
    </row>
    <row r="1470" spans="8:13" x14ac:dyDescent="0.2">
      <c r="H1470" s="10">
        <v>1992</v>
      </c>
      <c r="I1470" s="10">
        <v>9</v>
      </c>
      <c r="J1470" s="10">
        <v>21</v>
      </c>
      <c r="K1470" s="42">
        <v>3.25</v>
      </c>
      <c r="L1470" s="44">
        <f t="shared" si="47"/>
        <v>3.2368679589344779E-2</v>
      </c>
      <c r="M1470" s="42">
        <f t="shared" si="48"/>
        <v>0</v>
      </c>
    </row>
    <row r="1471" spans="8:13" x14ac:dyDescent="0.2">
      <c r="H1471" s="10">
        <v>1992</v>
      </c>
      <c r="I1471" s="10">
        <v>9</v>
      </c>
      <c r="J1471" s="10">
        <v>22</v>
      </c>
      <c r="K1471" s="42">
        <v>3.3125</v>
      </c>
      <c r="L1471" s="44">
        <f t="shared" si="47"/>
        <v>3.2988594352306139E-2</v>
      </c>
      <c r="M1471" s="42">
        <f t="shared" si="48"/>
        <v>6.1991476296135994E-4</v>
      </c>
    </row>
    <row r="1472" spans="8:13" x14ac:dyDescent="0.2">
      <c r="H1472" s="10">
        <v>1992</v>
      </c>
      <c r="I1472" s="10">
        <v>9</v>
      </c>
      <c r="J1472" s="10">
        <v>23</v>
      </c>
      <c r="K1472" s="42">
        <v>3.375</v>
      </c>
      <c r="L1472" s="44">
        <f t="shared" si="47"/>
        <v>3.3608413056576018E-2</v>
      </c>
      <c r="M1472" s="42">
        <f t="shared" si="48"/>
        <v>6.1981870426987967E-4</v>
      </c>
    </row>
    <row r="1473" spans="8:13" x14ac:dyDescent="0.2">
      <c r="H1473" s="10">
        <v>1992</v>
      </c>
      <c r="I1473" s="10">
        <v>9</v>
      </c>
      <c r="J1473" s="10">
        <v>24</v>
      </c>
      <c r="K1473" s="42">
        <v>3.375</v>
      </c>
      <c r="L1473" s="44">
        <f t="shared" si="47"/>
        <v>3.3608413056576018E-2</v>
      </c>
      <c r="M1473" s="42">
        <f t="shared" si="48"/>
        <v>0</v>
      </c>
    </row>
    <row r="1474" spans="8:13" x14ac:dyDescent="0.2">
      <c r="H1474" s="10">
        <v>1992</v>
      </c>
      <c r="I1474" s="10">
        <v>9</v>
      </c>
      <c r="J1474" s="10">
        <v>25</v>
      </c>
      <c r="K1474" s="42">
        <v>3.3125</v>
      </c>
      <c r="L1474" s="44">
        <f t="shared" si="47"/>
        <v>3.2988594352306139E-2</v>
      </c>
      <c r="M1474" s="42">
        <f t="shared" si="48"/>
        <v>-6.1981870426987967E-4</v>
      </c>
    </row>
    <row r="1475" spans="8:13" x14ac:dyDescent="0.2">
      <c r="H1475" s="10">
        <v>1992</v>
      </c>
      <c r="I1475" s="10">
        <v>9</v>
      </c>
      <c r="J1475" s="10">
        <v>28</v>
      </c>
      <c r="K1475" s="42">
        <v>3.25</v>
      </c>
      <c r="L1475" s="44">
        <f t="shared" si="47"/>
        <v>3.2368679589344779E-2</v>
      </c>
      <c r="M1475" s="42">
        <f t="shared" si="48"/>
        <v>-6.1991476296135994E-4</v>
      </c>
    </row>
    <row r="1476" spans="8:13" x14ac:dyDescent="0.2">
      <c r="H1476" s="10">
        <v>1992</v>
      </c>
      <c r="I1476" s="10">
        <v>9</v>
      </c>
      <c r="J1476" s="10">
        <v>29</v>
      </c>
      <c r="K1476" s="42">
        <v>3.2734399999999999</v>
      </c>
      <c r="L1476" s="44">
        <f t="shared" si="47"/>
        <v>3.2601183681293874E-2</v>
      </c>
      <c r="M1476" s="42">
        <f t="shared" si="48"/>
        <v>2.325040919490956E-4</v>
      </c>
    </row>
    <row r="1477" spans="8:13" x14ac:dyDescent="0.2">
      <c r="H1477" s="10">
        <v>1992</v>
      </c>
      <c r="I1477" s="10">
        <v>9</v>
      </c>
      <c r="J1477" s="10">
        <v>30</v>
      </c>
      <c r="K1477" s="42">
        <v>3.2656299999999998</v>
      </c>
      <c r="L1477" s="44">
        <f t="shared" si="47"/>
        <v>3.2523716882318268E-2</v>
      </c>
      <c r="M1477" s="42">
        <f t="shared" si="48"/>
        <v>-7.7466798975606155E-5</v>
      </c>
    </row>
    <row r="1478" spans="8:13" x14ac:dyDescent="0.2">
      <c r="H1478" s="10">
        <v>1992</v>
      </c>
      <c r="I1478" s="10">
        <v>10</v>
      </c>
      <c r="J1478" s="10">
        <v>1</v>
      </c>
      <c r="K1478" s="42">
        <v>3.25</v>
      </c>
      <c r="L1478" s="44">
        <f t="shared" si="47"/>
        <v>3.2368679589344779E-2</v>
      </c>
      <c r="M1478" s="42">
        <f t="shared" si="48"/>
        <v>-1.5503729297348945E-4</v>
      </c>
    </row>
    <row r="1479" spans="8:13" x14ac:dyDescent="0.2">
      <c r="H1479" s="10">
        <v>1992</v>
      </c>
      <c r="I1479" s="10">
        <v>10</v>
      </c>
      <c r="J1479" s="10">
        <v>2</v>
      </c>
      <c r="K1479" s="42">
        <v>3.125</v>
      </c>
      <c r="L1479" s="44">
        <f t="shared" si="47"/>
        <v>3.1128561768219796E-2</v>
      </c>
      <c r="M1479" s="42">
        <f t="shared" si="48"/>
        <v>-1.2401178211249829E-3</v>
      </c>
    </row>
    <row r="1480" spans="8:13" x14ac:dyDescent="0.2">
      <c r="H1480" s="10">
        <v>1992</v>
      </c>
      <c r="I1480" s="10">
        <v>10</v>
      </c>
      <c r="J1480" s="10">
        <v>5</v>
      </c>
      <c r="K1480" s="42">
        <v>3.1875</v>
      </c>
      <c r="L1480" s="44">
        <f t="shared" si="47"/>
        <v>3.1748668737914106E-2</v>
      </c>
      <c r="M1480" s="42">
        <f t="shared" si="48"/>
        <v>6.201069696943097E-4</v>
      </c>
    </row>
    <row r="1481" spans="8:13" x14ac:dyDescent="0.2">
      <c r="H1481" s="10">
        <v>1992</v>
      </c>
      <c r="I1481" s="10">
        <v>10</v>
      </c>
      <c r="J1481" s="10">
        <v>6</v>
      </c>
      <c r="K1481" s="42">
        <v>3.1875</v>
      </c>
      <c r="L1481" s="44">
        <f t="shared" si="47"/>
        <v>3.1748668737914106E-2</v>
      </c>
      <c r="M1481" s="42">
        <f t="shared" si="48"/>
        <v>0</v>
      </c>
    </row>
    <row r="1482" spans="8:13" x14ac:dyDescent="0.2">
      <c r="H1482" s="10">
        <v>1992</v>
      </c>
      <c r="I1482" s="10">
        <v>10</v>
      </c>
      <c r="J1482" s="10">
        <v>7</v>
      </c>
      <c r="K1482" s="42">
        <v>3.25</v>
      </c>
      <c r="L1482" s="44">
        <f t="shared" si="47"/>
        <v>3.2368679589344779E-2</v>
      </c>
      <c r="M1482" s="42">
        <f t="shared" si="48"/>
        <v>6.2001085143067319E-4</v>
      </c>
    </row>
    <row r="1483" spans="8:13" x14ac:dyDescent="0.2">
      <c r="H1483" s="10">
        <v>1992</v>
      </c>
      <c r="I1483" s="10">
        <v>10</v>
      </c>
      <c r="J1483" s="10">
        <v>8</v>
      </c>
      <c r="K1483" s="42">
        <v>3.3125</v>
      </c>
      <c r="L1483" s="44">
        <f t="shared" si="47"/>
        <v>3.2988594352306139E-2</v>
      </c>
      <c r="M1483" s="42">
        <f t="shared" si="48"/>
        <v>6.1991476296135994E-4</v>
      </c>
    </row>
    <row r="1484" spans="8:13" x14ac:dyDescent="0.2">
      <c r="H1484" s="10">
        <v>1992</v>
      </c>
      <c r="I1484" s="10">
        <v>10</v>
      </c>
      <c r="J1484" s="10">
        <v>9</v>
      </c>
      <c r="K1484" s="42">
        <v>3.3125</v>
      </c>
      <c r="L1484" s="44">
        <f t="shared" si="47"/>
        <v>3.2988594352306139E-2</v>
      </c>
      <c r="M1484" s="42">
        <f t="shared" si="48"/>
        <v>0</v>
      </c>
    </row>
    <row r="1485" spans="8:13" x14ac:dyDescent="0.2">
      <c r="H1485" s="10">
        <v>1992</v>
      </c>
      <c r="I1485" s="10">
        <v>10</v>
      </c>
      <c r="J1485" s="10">
        <v>12</v>
      </c>
      <c r="K1485" s="42">
        <v>3.375</v>
      </c>
      <c r="L1485" s="44">
        <f t="shared" si="47"/>
        <v>3.3608413056576018E-2</v>
      </c>
      <c r="M1485" s="42">
        <f t="shared" si="48"/>
        <v>6.1981870426987967E-4</v>
      </c>
    </row>
    <row r="1486" spans="8:13" x14ac:dyDescent="0.2">
      <c r="H1486" s="10">
        <v>1992</v>
      </c>
      <c r="I1486" s="10">
        <v>10</v>
      </c>
      <c r="J1486" s="10">
        <v>13</v>
      </c>
      <c r="K1486" s="42">
        <v>3.4375</v>
      </c>
      <c r="L1486" s="44">
        <f t="shared" si="47"/>
        <v>3.4228135731918422E-2</v>
      </c>
      <c r="M1486" s="42">
        <f t="shared" si="48"/>
        <v>6.1972267534240316E-4</v>
      </c>
    </row>
    <row r="1487" spans="8:13" x14ac:dyDescent="0.2">
      <c r="H1487" s="10">
        <v>1992</v>
      </c>
      <c r="I1487" s="10">
        <v>10</v>
      </c>
      <c r="J1487" s="10">
        <v>14</v>
      </c>
      <c r="K1487" s="42">
        <v>3.4375</v>
      </c>
      <c r="L1487" s="44">
        <f t="shared" si="47"/>
        <v>3.4228135731918422E-2</v>
      </c>
      <c r="M1487" s="42">
        <f t="shared" si="48"/>
        <v>0</v>
      </c>
    </row>
    <row r="1488" spans="8:13" x14ac:dyDescent="0.2">
      <c r="H1488" s="10">
        <v>1992</v>
      </c>
      <c r="I1488" s="10">
        <v>10</v>
      </c>
      <c r="J1488" s="10">
        <v>15</v>
      </c>
      <c r="K1488" s="42">
        <v>3.4296899999999999</v>
      </c>
      <c r="L1488" s="44">
        <f t="shared" si="47"/>
        <v>3.4150700435532581E-2</v>
      </c>
      <c r="M1488" s="42">
        <f t="shared" si="48"/>
        <v>-7.743529638584018E-5</v>
      </c>
    </row>
    <row r="1489" spans="8:13" x14ac:dyDescent="0.2">
      <c r="H1489" s="10">
        <v>1992</v>
      </c>
      <c r="I1489" s="10">
        <v>10</v>
      </c>
      <c r="J1489" s="10">
        <v>16</v>
      </c>
      <c r="K1489" s="42">
        <v>3.4375</v>
      </c>
      <c r="L1489" s="44">
        <f t="shared" si="47"/>
        <v>3.4228135731918422E-2</v>
      </c>
      <c r="M1489" s="42">
        <f t="shared" si="48"/>
        <v>7.743529638584018E-5</v>
      </c>
    </row>
    <row r="1490" spans="8:13" x14ac:dyDescent="0.2">
      <c r="H1490" s="10">
        <v>1992</v>
      </c>
      <c r="I1490" s="10">
        <v>10</v>
      </c>
      <c r="J1490" s="10">
        <v>19</v>
      </c>
      <c r="K1490" s="42">
        <v>3.5</v>
      </c>
      <c r="L1490" s="44">
        <f t="shared" si="47"/>
        <v>3.4847762408086146E-2</v>
      </c>
      <c r="M1490" s="42">
        <f t="shared" si="48"/>
        <v>6.196266761677241E-4</v>
      </c>
    </row>
    <row r="1491" spans="8:13" x14ac:dyDescent="0.2">
      <c r="H1491" s="10">
        <v>1992</v>
      </c>
      <c r="I1491" s="10">
        <v>10</v>
      </c>
      <c r="J1491" s="10">
        <v>20</v>
      </c>
      <c r="K1491" s="42">
        <v>3.6875</v>
      </c>
      <c r="L1491" s="44">
        <f t="shared" si="47"/>
        <v>3.6706066738838201E-2</v>
      </c>
      <c r="M1491" s="42">
        <f t="shared" si="48"/>
        <v>1.8583043307520558E-3</v>
      </c>
    </row>
    <row r="1492" spans="8:13" x14ac:dyDescent="0.2">
      <c r="H1492" s="10">
        <v>1992</v>
      </c>
      <c r="I1492" s="10">
        <v>10</v>
      </c>
      <c r="J1492" s="10">
        <v>21</v>
      </c>
      <c r="K1492" s="42">
        <v>3.625</v>
      </c>
      <c r="L1492" s="44">
        <f t="shared" si="47"/>
        <v>3.6086727881829095E-2</v>
      </c>
      <c r="M1492" s="42">
        <f t="shared" si="48"/>
        <v>-6.1933885700910657E-4</v>
      </c>
    </row>
    <row r="1493" spans="8:13" x14ac:dyDescent="0.2">
      <c r="H1493" s="10">
        <v>1992</v>
      </c>
      <c r="I1493" s="10">
        <v>10</v>
      </c>
      <c r="J1493" s="10">
        <v>22</v>
      </c>
      <c r="K1493" s="42">
        <v>3.5</v>
      </c>
      <c r="L1493" s="44">
        <f t="shared" ref="L1493:L1556" si="49">LN(1+K1493/100/4)*4</f>
        <v>3.4847762408086146E-2</v>
      </c>
      <c r="M1493" s="42">
        <f t="shared" ref="M1493:M1556" si="50">L1493-L1492</f>
        <v>-1.2389654737429492E-3</v>
      </c>
    </row>
    <row r="1494" spans="8:13" x14ac:dyDescent="0.2">
      <c r="H1494" s="10">
        <v>1992</v>
      </c>
      <c r="I1494" s="10">
        <v>10</v>
      </c>
      <c r="J1494" s="10">
        <v>23</v>
      </c>
      <c r="K1494" s="42">
        <v>3.5625</v>
      </c>
      <c r="L1494" s="44">
        <f t="shared" si="49"/>
        <v>3.5467293114814648E-2</v>
      </c>
      <c r="M1494" s="42">
        <f t="shared" si="50"/>
        <v>6.1953070672850219E-4</v>
      </c>
    </row>
    <row r="1495" spans="8:13" x14ac:dyDescent="0.2">
      <c r="H1495" s="10">
        <v>1992</v>
      </c>
      <c r="I1495" s="10">
        <v>10</v>
      </c>
      <c r="J1495" s="10">
        <v>26</v>
      </c>
      <c r="K1495" s="42">
        <v>3.625</v>
      </c>
      <c r="L1495" s="44">
        <f t="shared" si="49"/>
        <v>3.6086727881829095E-2</v>
      </c>
      <c r="M1495" s="42">
        <f t="shared" si="50"/>
        <v>6.1943476701444705E-4</v>
      </c>
    </row>
    <row r="1496" spans="8:13" x14ac:dyDescent="0.2">
      <c r="H1496" s="10">
        <v>1992</v>
      </c>
      <c r="I1496" s="10">
        <v>10</v>
      </c>
      <c r="J1496" s="10">
        <v>27</v>
      </c>
      <c r="K1496" s="42">
        <v>3.625</v>
      </c>
      <c r="L1496" s="44">
        <f t="shared" si="49"/>
        <v>3.6086727881829095E-2</v>
      </c>
      <c r="M1496" s="42">
        <f t="shared" si="50"/>
        <v>0</v>
      </c>
    </row>
    <row r="1497" spans="8:13" x14ac:dyDescent="0.2">
      <c r="H1497" s="10">
        <v>1992</v>
      </c>
      <c r="I1497" s="10">
        <v>10</v>
      </c>
      <c r="J1497" s="10">
        <v>28</v>
      </c>
      <c r="K1497" s="42">
        <v>3.5625</v>
      </c>
      <c r="L1497" s="44">
        <f t="shared" si="49"/>
        <v>3.5467293114814648E-2</v>
      </c>
      <c r="M1497" s="42">
        <f t="shared" si="50"/>
        <v>-6.1943476701444705E-4</v>
      </c>
    </row>
    <row r="1498" spans="8:13" x14ac:dyDescent="0.2">
      <c r="H1498" s="10">
        <v>1992</v>
      </c>
      <c r="I1498" s="10">
        <v>10</v>
      </c>
      <c r="J1498" s="10">
        <v>29</v>
      </c>
      <c r="K1498" s="42">
        <v>3.625</v>
      </c>
      <c r="L1498" s="44">
        <f t="shared" si="49"/>
        <v>3.6086727881829095E-2</v>
      </c>
      <c r="M1498" s="42">
        <f t="shared" si="50"/>
        <v>6.1943476701444705E-4</v>
      </c>
    </row>
    <row r="1499" spans="8:13" x14ac:dyDescent="0.2">
      <c r="H1499" s="10">
        <v>1992</v>
      </c>
      <c r="I1499" s="10">
        <v>10</v>
      </c>
      <c r="J1499" s="10">
        <v>30</v>
      </c>
      <c r="K1499" s="42">
        <v>3.5625</v>
      </c>
      <c r="L1499" s="44">
        <f t="shared" si="49"/>
        <v>3.5467293114814648E-2</v>
      </c>
      <c r="M1499" s="42">
        <f t="shared" si="50"/>
        <v>-6.1943476701444705E-4</v>
      </c>
    </row>
    <row r="1500" spans="8:13" x14ac:dyDescent="0.2">
      <c r="H1500" s="10">
        <v>1992</v>
      </c>
      <c r="I1500" s="10">
        <v>11</v>
      </c>
      <c r="J1500" s="10">
        <v>2</v>
      </c>
      <c r="K1500" s="42">
        <v>3.625</v>
      </c>
      <c r="L1500" s="44">
        <f t="shared" si="49"/>
        <v>3.6086727881829095E-2</v>
      </c>
      <c r="M1500" s="42">
        <f t="shared" si="50"/>
        <v>6.1943476701444705E-4</v>
      </c>
    </row>
    <row r="1501" spans="8:13" x14ac:dyDescent="0.2">
      <c r="H1501" s="10">
        <v>1992</v>
      </c>
      <c r="I1501" s="10">
        <v>11</v>
      </c>
      <c r="J1501" s="10">
        <v>3</v>
      </c>
      <c r="K1501" s="42">
        <v>3.625</v>
      </c>
      <c r="L1501" s="44">
        <f t="shared" si="49"/>
        <v>3.6086727881829095E-2</v>
      </c>
      <c r="M1501" s="42">
        <f t="shared" si="50"/>
        <v>0</v>
      </c>
    </row>
    <row r="1502" spans="8:13" x14ac:dyDescent="0.2">
      <c r="H1502" s="10">
        <v>1992</v>
      </c>
      <c r="I1502" s="10">
        <v>11</v>
      </c>
      <c r="J1502" s="10">
        <v>4</v>
      </c>
      <c r="K1502" s="42">
        <v>3.5625</v>
      </c>
      <c r="L1502" s="44">
        <f t="shared" si="49"/>
        <v>3.5467293114814648E-2</v>
      </c>
      <c r="M1502" s="42">
        <f t="shared" si="50"/>
        <v>-6.1943476701444705E-4</v>
      </c>
    </row>
    <row r="1503" spans="8:13" x14ac:dyDescent="0.2">
      <c r="H1503" s="10">
        <v>1992</v>
      </c>
      <c r="I1503" s="10">
        <v>11</v>
      </c>
      <c r="J1503" s="10">
        <v>5</v>
      </c>
      <c r="K1503" s="42">
        <v>3.5625</v>
      </c>
      <c r="L1503" s="44">
        <f t="shared" si="49"/>
        <v>3.5467293114814648E-2</v>
      </c>
      <c r="M1503" s="42">
        <f t="shared" si="50"/>
        <v>0</v>
      </c>
    </row>
    <row r="1504" spans="8:13" x14ac:dyDescent="0.2">
      <c r="H1504" s="10">
        <v>1992</v>
      </c>
      <c r="I1504" s="10">
        <v>11</v>
      </c>
      <c r="J1504" s="10">
        <v>6</v>
      </c>
      <c r="K1504" s="42">
        <v>3.5625</v>
      </c>
      <c r="L1504" s="44">
        <f t="shared" si="49"/>
        <v>3.5467293114814648E-2</v>
      </c>
      <c r="M1504" s="42">
        <f t="shared" si="50"/>
        <v>0</v>
      </c>
    </row>
    <row r="1505" spans="8:13" x14ac:dyDescent="0.2">
      <c r="H1505" s="10">
        <v>1992</v>
      </c>
      <c r="I1505" s="10">
        <v>11</v>
      </c>
      <c r="J1505" s="10">
        <v>9</v>
      </c>
      <c r="K1505" s="42">
        <v>3.6875</v>
      </c>
      <c r="L1505" s="44">
        <f t="shared" si="49"/>
        <v>3.6706066738838201E-2</v>
      </c>
      <c r="M1505" s="42">
        <f t="shared" si="50"/>
        <v>1.2387736240235536E-3</v>
      </c>
    </row>
    <row r="1506" spans="8:13" x14ac:dyDescent="0.2">
      <c r="H1506" s="10">
        <v>1992</v>
      </c>
      <c r="I1506" s="10">
        <v>11</v>
      </c>
      <c r="J1506" s="10">
        <v>10</v>
      </c>
      <c r="K1506" s="42">
        <v>3.75</v>
      </c>
      <c r="L1506" s="44">
        <f t="shared" si="49"/>
        <v>3.7325309715536888E-2</v>
      </c>
      <c r="M1506" s="42">
        <f t="shared" si="50"/>
        <v>6.1924297669868622E-4</v>
      </c>
    </row>
    <row r="1507" spans="8:13" x14ac:dyDescent="0.2">
      <c r="H1507" s="10">
        <v>1992</v>
      </c>
      <c r="I1507" s="10">
        <v>11</v>
      </c>
      <c r="J1507" s="10">
        <v>11</v>
      </c>
      <c r="K1507" s="42">
        <v>3.71875</v>
      </c>
      <c r="L1507" s="44">
        <f t="shared" si="49"/>
        <v>3.7015700210370789E-2</v>
      </c>
      <c r="M1507" s="42">
        <f t="shared" si="50"/>
        <v>-3.0960950516609881E-4</v>
      </c>
    </row>
    <row r="1508" spans="8:13" x14ac:dyDescent="0.2">
      <c r="H1508" s="10">
        <v>1992</v>
      </c>
      <c r="I1508" s="10">
        <v>11</v>
      </c>
      <c r="J1508" s="10">
        <v>12</v>
      </c>
      <c r="K1508" s="42">
        <v>3.75</v>
      </c>
      <c r="L1508" s="44">
        <f t="shared" si="49"/>
        <v>3.7325309715536888E-2</v>
      </c>
      <c r="M1508" s="42">
        <f t="shared" si="50"/>
        <v>3.0960950516609881E-4</v>
      </c>
    </row>
    <row r="1509" spans="8:13" x14ac:dyDescent="0.2">
      <c r="H1509" s="10">
        <v>1992</v>
      </c>
      <c r="I1509" s="10">
        <v>11</v>
      </c>
      <c r="J1509" s="10">
        <v>13</v>
      </c>
      <c r="K1509" s="42">
        <v>3.7265600000000001</v>
      </c>
      <c r="L1509" s="44">
        <f t="shared" si="49"/>
        <v>3.7093080064124172E-2</v>
      </c>
      <c r="M1509" s="42">
        <f t="shared" si="50"/>
        <v>-2.322296514127159E-4</v>
      </c>
    </row>
    <row r="1510" spans="8:13" x14ac:dyDescent="0.2">
      <c r="H1510" s="10">
        <v>1992</v>
      </c>
      <c r="I1510" s="10">
        <v>11</v>
      </c>
      <c r="J1510" s="10">
        <v>16</v>
      </c>
      <c r="K1510" s="42">
        <v>3.875</v>
      </c>
      <c r="L1510" s="44">
        <f t="shared" si="49"/>
        <v>3.8563508146721645E-2</v>
      </c>
      <c r="M1510" s="42">
        <f t="shared" si="50"/>
        <v>1.4704280825974733E-3</v>
      </c>
    </row>
    <row r="1511" spans="8:13" x14ac:dyDescent="0.2">
      <c r="H1511" s="10">
        <v>1992</v>
      </c>
      <c r="I1511" s="10">
        <v>11</v>
      </c>
      <c r="J1511" s="10">
        <v>17</v>
      </c>
      <c r="K1511" s="42">
        <v>4</v>
      </c>
      <c r="L1511" s="44">
        <f t="shared" si="49"/>
        <v>3.9801323412672368E-2</v>
      </c>
      <c r="M1511" s="42">
        <f t="shared" si="50"/>
        <v>1.237815265950723E-3</v>
      </c>
    </row>
    <row r="1512" spans="8:13" x14ac:dyDescent="0.2">
      <c r="H1512" s="10">
        <v>1992</v>
      </c>
      <c r="I1512" s="10">
        <v>11</v>
      </c>
      <c r="J1512" s="10">
        <v>18</v>
      </c>
      <c r="K1512" s="42">
        <v>3.9375</v>
      </c>
      <c r="L1512" s="44">
        <f t="shared" si="49"/>
        <v>3.9182463660528646E-2</v>
      </c>
      <c r="M1512" s="42">
        <f t="shared" si="50"/>
        <v>-6.1885975214372169E-4</v>
      </c>
    </row>
    <row r="1513" spans="8:13" x14ac:dyDescent="0.2">
      <c r="H1513" s="10">
        <v>1992</v>
      </c>
      <c r="I1513" s="10">
        <v>11</v>
      </c>
      <c r="J1513" s="10">
        <v>19</v>
      </c>
      <c r="K1513" s="42">
        <v>3.875</v>
      </c>
      <c r="L1513" s="44">
        <f t="shared" si="49"/>
        <v>3.8563508146721645E-2</v>
      </c>
      <c r="M1513" s="42">
        <f t="shared" si="50"/>
        <v>-6.1895551380700131E-4</v>
      </c>
    </row>
    <row r="1514" spans="8:13" x14ac:dyDescent="0.2">
      <c r="H1514" s="10">
        <v>1992</v>
      </c>
      <c r="I1514" s="10">
        <v>11</v>
      </c>
      <c r="J1514" s="10">
        <v>20</v>
      </c>
      <c r="K1514" s="42">
        <v>3.8906299999999998</v>
      </c>
      <c r="L1514" s="44">
        <f t="shared" si="49"/>
        <v>3.8718305522806154E-2</v>
      </c>
      <c r="M1514" s="42">
        <f t="shared" si="50"/>
        <v>1.5479737608450894E-4</v>
      </c>
    </row>
    <row r="1515" spans="8:13" x14ac:dyDescent="0.2">
      <c r="H1515" s="10">
        <v>1992</v>
      </c>
      <c r="I1515" s="10">
        <v>11</v>
      </c>
      <c r="J1515" s="10">
        <v>23</v>
      </c>
      <c r="K1515" s="42">
        <v>3.9218799999999998</v>
      </c>
      <c r="L1515" s="44">
        <f t="shared" si="49"/>
        <v>3.9027783275416339E-2</v>
      </c>
      <c r="M1515" s="42">
        <f t="shared" si="50"/>
        <v>3.0947775261018495E-4</v>
      </c>
    </row>
    <row r="1516" spans="8:13" x14ac:dyDescent="0.2">
      <c r="H1516" s="10">
        <v>1992</v>
      </c>
      <c r="I1516" s="10">
        <v>11</v>
      </c>
      <c r="J1516" s="10">
        <v>24</v>
      </c>
      <c r="K1516" s="42">
        <v>3.8984399999999999</v>
      </c>
      <c r="L1516" s="44">
        <f t="shared" si="49"/>
        <v>3.8795652447050084E-2</v>
      </c>
      <c r="M1516" s="42">
        <f t="shared" si="50"/>
        <v>-2.3213082836625459E-4</v>
      </c>
    </row>
    <row r="1517" spans="8:13" x14ac:dyDescent="0.2">
      <c r="H1517" s="10">
        <v>1992</v>
      </c>
      <c r="I1517" s="10">
        <v>11</v>
      </c>
      <c r="J1517" s="10">
        <v>25</v>
      </c>
      <c r="K1517" s="42">
        <v>3.875</v>
      </c>
      <c r="L1517" s="44">
        <f t="shared" si="49"/>
        <v>3.8563508146721645E-2</v>
      </c>
      <c r="M1517" s="42">
        <f t="shared" si="50"/>
        <v>-2.321443003284393E-4</v>
      </c>
    </row>
    <row r="1518" spans="8:13" x14ac:dyDescent="0.2">
      <c r="H1518" s="10">
        <v>1992</v>
      </c>
      <c r="I1518" s="10">
        <v>11</v>
      </c>
      <c r="J1518" s="10">
        <v>26</v>
      </c>
      <c r="K1518" s="42">
        <v>3.9375</v>
      </c>
      <c r="L1518" s="44">
        <f t="shared" si="49"/>
        <v>3.9182463660528646E-2</v>
      </c>
      <c r="M1518" s="42">
        <f t="shared" si="50"/>
        <v>6.1895551380700131E-4</v>
      </c>
    </row>
    <row r="1519" spans="8:13" x14ac:dyDescent="0.2">
      <c r="H1519" s="10">
        <v>1992</v>
      </c>
      <c r="I1519" s="10">
        <v>11</v>
      </c>
      <c r="J1519" s="10">
        <v>27</v>
      </c>
      <c r="K1519" s="42">
        <v>3.9375</v>
      </c>
      <c r="L1519" s="44">
        <f t="shared" si="49"/>
        <v>3.9182463660528646E-2</v>
      </c>
      <c r="M1519" s="42">
        <f t="shared" si="50"/>
        <v>0</v>
      </c>
    </row>
    <row r="1520" spans="8:13" x14ac:dyDescent="0.2">
      <c r="H1520" s="10">
        <v>1992</v>
      </c>
      <c r="I1520" s="10">
        <v>11</v>
      </c>
      <c r="J1520" s="10">
        <v>30</v>
      </c>
      <c r="K1520" s="42">
        <v>4</v>
      </c>
      <c r="L1520" s="44">
        <f t="shared" si="49"/>
        <v>3.9801323412672368E-2</v>
      </c>
      <c r="M1520" s="42">
        <f t="shared" si="50"/>
        <v>6.1885975214372169E-4</v>
      </c>
    </row>
    <row r="1521" spans="8:13" x14ac:dyDescent="0.2">
      <c r="H1521" s="10">
        <v>1992</v>
      </c>
      <c r="I1521" s="10">
        <v>12</v>
      </c>
      <c r="J1521" s="10">
        <v>1</v>
      </c>
      <c r="K1521" s="42">
        <v>4</v>
      </c>
      <c r="L1521" s="44">
        <f t="shared" si="49"/>
        <v>3.9801323412672368E-2</v>
      </c>
      <c r="M1521" s="42">
        <f t="shared" si="50"/>
        <v>0</v>
      </c>
    </row>
    <row r="1522" spans="8:13" x14ac:dyDescent="0.2">
      <c r="H1522" s="10">
        <v>1992</v>
      </c>
      <c r="I1522" s="10">
        <v>12</v>
      </c>
      <c r="J1522" s="10">
        <v>2</v>
      </c>
      <c r="K1522" s="42">
        <v>3.9375</v>
      </c>
      <c r="L1522" s="44">
        <f t="shared" si="49"/>
        <v>3.9182463660528646E-2</v>
      </c>
      <c r="M1522" s="42">
        <f t="shared" si="50"/>
        <v>-6.1885975214372169E-4</v>
      </c>
    </row>
    <row r="1523" spans="8:13" x14ac:dyDescent="0.2">
      <c r="H1523" s="10">
        <v>1992</v>
      </c>
      <c r="I1523" s="10">
        <v>12</v>
      </c>
      <c r="J1523" s="10">
        <v>3</v>
      </c>
      <c r="K1523" s="42">
        <v>3.875</v>
      </c>
      <c r="L1523" s="44">
        <f t="shared" si="49"/>
        <v>3.8563508146721645E-2</v>
      </c>
      <c r="M1523" s="42">
        <f t="shared" si="50"/>
        <v>-6.1895551380700131E-4</v>
      </c>
    </row>
    <row r="1524" spans="8:13" x14ac:dyDescent="0.2">
      <c r="H1524" s="10">
        <v>1992</v>
      </c>
      <c r="I1524" s="10">
        <v>12</v>
      </c>
      <c r="J1524" s="10">
        <v>4</v>
      </c>
      <c r="K1524" s="42">
        <v>3.8125</v>
      </c>
      <c r="L1524" s="44">
        <f t="shared" si="49"/>
        <v>3.7944456841608916E-2</v>
      </c>
      <c r="M1524" s="42">
        <f t="shared" si="50"/>
        <v>-6.1905130511272916E-4</v>
      </c>
    </row>
    <row r="1525" spans="8:13" x14ac:dyDescent="0.2">
      <c r="H1525" s="10">
        <v>1992</v>
      </c>
      <c r="I1525" s="10">
        <v>12</v>
      </c>
      <c r="J1525" s="10">
        <v>7</v>
      </c>
      <c r="K1525" s="42">
        <v>3.75</v>
      </c>
      <c r="L1525" s="44">
        <f t="shared" si="49"/>
        <v>3.7325309715536888E-2</v>
      </c>
      <c r="M1525" s="42">
        <f t="shared" si="50"/>
        <v>-6.1914712607202826E-4</v>
      </c>
    </row>
    <row r="1526" spans="8:13" x14ac:dyDescent="0.2">
      <c r="H1526" s="10">
        <v>1992</v>
      </c>
      <c r="I1526" s="10">
        <v>12</v>
      </c>
      <c r="J1526" s="10">
        <v>8</v>
      </c>
      <c r="K1526" s="42">
        <v>3.6875</v>
      </c>
      <c r="L1526" s="44">
        <f t="shared" si="49"/>
        <v>3.6706066738838201E-2</v>
      </c>
      <c r="M1526" s="42">
        <f t="shared" si="50"/>
        <v>-6.1924297669868622E-4</v>
      </c>
    </row>
    <row r="1527" spans="8:13" x14ac:dyDescent="0.2">
      <c r="H1527" s="10">
        <v>1992</v>
      </c>
      <c r="I1527" s="10">
        <v>12</v>
      </c>
      <c r="J1527" s="10">
        <v>9</v>
      </c>
      <c r="K1527" s="42">
        <v>3.625</v>
      </c>
      <c r="L1527" s="44">
        <f t="shared" si="49"/>
        <v>3.6086727881829095E-2</v>
      </c>
      <c r="M1527" s="42">
        <f t="shared" si="50"/>
        <v>-6.1933885700910657E-4</v>
      </c>
    </row>
    <row r="1528" spans="8:13" x14ac:dyDescent="0.2">
      <c r="H1528" s="10">
        <v>1992</v>
      </c>
      <c r="I1528" s="10">
        <v>12</v>
      </c>
      <c r="J1528" s="10">
        <v>10</v>
      </c>
      <c r="K1528" s="42">
        <v>3.625</v>
      </c>
      <c r="L1528" s="44">
        <f t="shared" si="49"/>
        <v>3.6086727881829095E-2</v>
      </c>
      <c r="M1528" s="42">
        <f t="shared" si="50"/>
        <v>0</v>
      </c>
    </row>
    <row r="1529" spans="8:13" x14ac:dyDescent="0.2">
      <c r="H1529" s="10">
        <v>1992</v>
      </c>
      <c r="I1529" s="10">
        <v>12</v>
      </c>
      <c r="J1529" s="10">
        <v>11</v>
      </c>
      <c r="K1529" s="42">
        <v>3.625</v>
      </c>
      <c r="L1529" s="44">
        <f t="shared" si="49"/>
        <v>3.6086727881829095E-2</v>
      </c>
      <c r="M1529" s="42">
        <f t="shared" si="50"/>
        <v>0</v>
      </c>
    </row>
    <row r="1530" spans="8:13" x14ac:dyDescent="0.2">
      <c r="H1530" s="10">
        <v>1992</v>
      </c>
      <c r="I1530" s="10">
        <v>12</v>
      </c>
      <c r="J1530" s="10">
        <v>14</v>
      </c>
      <c r="K1530" s="42">
        <v>3.625</v>
      </c>
      <c r="L1530" s="44">
        <f t="shared" si="49"/>
        <v>3.6086727881829095E-2</v>
      </c>
      <c r="M1530" s="42">
        <f t="shared" si="50"/>
        <v>0</v>
      </c>
    </row>
    <row r="1531" spans="8:13" x14ac:dyDescent="0.2">
      <c r="H1531" s="10">
        <v>1992</v>
      </c>
      <c r="I1531" s="10">
        <v>12</v>
      </c>
      <c r="J1531" s="10">
        <v>15</v>
      </c>
      <c r="K1531" s="42">
        <v>3.625</v>
      </c>
      <c r="L1531" s="44">
        <f t="shared" si="49"/>
        <v>3.6086727881829095E-2</v>
      </c>
      <c r="M1531" s="42">
        <f t="shared" si="50"/>
        <v>0</v>
      </c>
    </row>
    <row r="1532" spans="8:13" x14ac:dyDescent="0.2">
      <c r="H1532" s="10">
        <v>1992</v>
      </c>
      <c r="I1532" s="10">
        <v>12</v>
      </c>
      <c r="J1532" s="10">
        <v>16</v>
      </c>
      <c r="K1532" s="42">
        <v>3.625</v>
      </c>
      <c r="L1532" s="44">
        <f t="shared" si="49"/>
        <v>3.6086727881829095E-2</v>
      </c>
      <c r="M1532" s="42">
        <f t="shared" si="50"/>
        <v>0</v>
      </c>
    </row>
    <row r="1533" spans="8:13" x14ac:dyDescent="0.2">
      <c r="H1533" s="10">
        <v>1992</v>
      </c>
      <c r="I1533" s="10">
        <v>12</v>
      </c>
      <c r="J1533" s="10">
        <v>17</v>
      </c>
      <c r="K1533" s="42">
        <v>3.5625</v>
      </c>
      <c r="L1533" s="44">
        <f t="shared" si="49"/>
        <v>3.5467293114814648E-2</v>
      </c>
      <c r="M1533" s="42">
        <f t="shared" si="50"/>
        <v>-6.1943476701444705E-4</v>
      </c>
    </row>
    <row r="1534" spans="8:13" x14ac:dyDescent="0.2">
      <c r="H1534" s="10">
        <v>1992</v>
      </c>
      <c r="I1534" s="10">
        <v>12</v>
      </c>
      <c r="J1534" s="10">
        <v>18</v>
      </c>
      <c r="K1534" s="42">
        <v>3.5625</v>
      </c>
      <c r="L1534" s="44">
        <f t="shared" si="49"/>
        <v>3.5467293114814648E-2</v>
      </c>
      <c r="M1534" s="42">
        <f t="shared" si="50"/>
        <v>0</v>
      </c>
    </row>
    <row r="1535" spans="8:13" x14ac:dyDescent="0.2">
      <c r="H1535" s="10">
        <v>1992</v>
      </c>
      <c r="I1535" s="10">
        <v>12</v>
      </c>
      <c r="J1535" s="10">
        <v>21</v>
      </c>
      <c r="K1535" s="42">
        <v>3.5</v>
      </c>
      <c r="L1535" s="44">
        <f t="shared" si="49"/>
        <v>3.4847762408086146E-2</v>
      </c>
      <c r="M1535" s="42">
        <f t="shared" si="50"/>
        <v>-6.1953070672850219E-4</v>
      </c>
    </row>
    <row r="1536" spans="8:13" x14ac:dyDescent="0.2">
      <c r="H1536" s="10">
        <v>1992</v>
      </c>
      <c r="I1536" s="10">
        <v>12</v>
      </c>
      <c r="J1536" s="10">
        <v>22</v>
      </c>
      <c r="K1536" s="42">
        <v>3.5</v>
      </c>
      <c r="L1536" s="44">
        <f t="shared" si="49"/>
        <v>3.4847762408086146E-2</v>
      </c>
      <c r="M1536" s="42">
        <f t="shared" si="50"/>
        <v>0</v>
      </c>
    </row>
    <row r="1537" spans="8:13" x14ac:dyDescent="0.2">
      <c r="H1537" s="10">
        <v>1992</v>
      </c>
      <c r="I1537" s="10">
        <v>12</v>
      </c>
      <c r="J1537" s="10">
        <v>23</v>
      </c>
      <c r="K1537" s="42">
        <v>3.5</v>
      </c>
      <c r="L1537" s="44">
        <f t="shared" si="49"/>
        <v>3.4847762408086146E-2</v>
      </c>
      <c r="M1537" s="42">
        <f t="shared" si="50"/>
        <v>0</v>
      </c>
    </row>
    <row r="1538" spans="8:13" x14ac:dyDescent="0.2">
      <c r="H1538" s="10">
        <v>1992</v>
      </c>
      <c r="I1538" s="10">
        <v>12</v>
      </c>
      <c r="J1538" s="10">
        <v>24</v>
      </c>
      <c r="K1538" s="42">
        <v>3.5</v>
      </c>
      <c r="L1538" s="44">
        <f t="shared" si="49"/>
        <v>3.4847762408086146E-2</v>
      </c>
      <c r="M1538" s="42">
        <f t="shared" si="50"/>
        <v>0</v>
      </c>
    </row>
    <row r="1539" spans="8:13" x14ac:dyDescent="0.2">
      <c r="H1539" s="10">
        <v>1992</v>
      </c>
      <c r="I1539" s="10">
        <v>12</v>
      </c>
      <c r="J1539" s="10">
        <v>29</v>
      </c>
      <c r="K1539" s="42">
        <v>3.5625</v>
      </c>
      <c r="L1539" s="44">
        <f t="shared" si="49"/>
        <v>3.5467293114814648E-2</v>
      </c>
      <c r="M1539" s="42">
        <f t="shared" si="50"/>
        <v>6.1953070672850219E-4</v>
      </c>
    </row>
    <row r="1540" spans="8:13" x14ac:dyDescent="0.2">
      <c r="H1540" s="10">
        <v>1992</v>
      </c>
      <c r="I1540" s="10">
        <v>12</v>
      </c>
      <c r="J1540" s="10">
        <v>30</v>
      </c>
      <c r="K1540" s="42">
        <v>3.4375</v>
      </c>
      <c r="L1540" s="44">
        <f t="shared" si="49"/>
        <v>3.4228135731918422E-2</v>
      </c>
      <c r="M1540" s="42">
        <f t="shared" si="50"/>
        <v>-1.2391573828962263E-3</v>
      </c>
    </row>
    <row r="1541" spans="8:13" x14ac:dyDescent="0.2">
      <c r="H1541" s="10">
        <v>1992</v>
      </c>
      <c r="I1541" s="10">
        <v>12</v>
      </c>
      <c r="J1541" s="10">
        <v>31</v>
      </c>
      <c r="K1541" s="42">
        <v>3.4375</v>
      </c>
      <c r="L1541" s="44">
        <f t="shared" si="49"/>
        <v>3.4228135731918422E-2</v>
      </c>
      <c r="M1541" s="42">
        <f t="shared" si="50"/>
        <v>0</v>
      </c>
    </row>
    <row r="1542" spans="8:13" x14ac:dyDescent="0.2">
      <c r="H1542" s="10">
        <v>1993</v>
      </c>
      <c r="I1542" s="10">
        <v>1</v>
      </c>
      <c r="J1542" s="10">
        <v>4</v>
      </c>
      <c r="K1542" s="42">
        <v>3.4375</v>
      </c>
      <c r="L1542" s="44">
        <f t="shared" si="49"/>
        <v>3.4228135731918422E-2</v>
      </c>
      <c r="M1542" s="42">
        <f t="shared" si="50"/>
        <v>0</v>
      </c>
    </row>
    <row r="1543" spans="8:13" x14ac:dyDescent="0.2">
      <c r="H1543" s="10">
        <v>1993</v>
      </c>
      <c r="I1543" s="10">
        <v>1</v>
      </c>
      <c r="J1543" s="10">
        <v>5</v>
      </c>
      <c r="K1543" s="42">
        <v>3.4140600000000001</v>
      </c>
      <c r="L1543" s="44">
        <f t="shared" si="49"/>
        <v>3.3995726191738795E-2</v>
      </c>
      <c r="M1543" s="42">
        <f t="shared" si="50"/>
        <v>-2.3240954017962612E-4</v>
      </c>
    </row>
    <row r="1544" spans="8:13" x14ac:dyDescent="0.2">
      <c r="H1544" s="10">
        <v>1993</v>
      </c>
      <c r="I1544" s="10">
        <v>1</v>
      </c>
      <c r="J1544" s="10">
        <v>6</v>
      </c>
      <c r="K1544" s="42">
        <v>3.3828100000000001</v>
      </c>
      <c r="L1544" s="44">
        <f t="shared" si="49"/>
        <v>3.3685858851617859E-2</v>
      </c>
      <c r="M1544" s="42">
        <f t="shared" si="50"/>
        <v>-3.0986734012093675E-4</v>
      </c>
    </row>
    <row r="1545" spans="8:13" x14ac:dyDescent="0.2">
      <c r="H1545" s="10">
        <v>1993</v>
      </c>
      <c r="I1545" s="10">
        <v>1</v>
      </c>
      <c r="J1545" s="10">
        <v>7</v>
      </c>
      <c r="K1545" s="42">
        <v>3.3906299999999998</v>
      </c>
      <c r="L1545" s="44">
        <f t="shared" si="49"/>
        <v>3.3763402306694779E-2</v>
      </c>
      <c r="M1545" s="42">
        <f t="shared" si="50"/>
        <v>7.7543455076919954E-5</v>
      </c>
    </row>
    <row r="1546" spans="8:13" x14ac:dyDescent="0.2">
      <c r="H1546" s="10">
        <v>1993</v>
      </c>
      <c r="I1546" s="10">
        <v>1</v>
      </c>
      <c r="J1546" s="10">
        <v>8</v>
      </c>
      <c r="K1546" s="42">
        <v>3.4375</v>
      </c>
      <c r="L1546" s="44">
        <f t="shared" si="49"/>
        <v>3.4228135731918422E-2</v>
      </c>
      <c r="M1546" s="42">
        <f t="shared" si="50"/>
        <v>4.6473342522364292E-4</v>
      </c>
    </row>
    <row r="1547" spans="8:13" x14ac:dyDescent="0.2">
      <c r="H1547" s="10">
        <v>1993</v>
      </c>
      <c r="I1547" s="10">
        <v>1</v>
      </c>
      <c r="J1547" s="10">
        <v>11</v>
      </c>
      <c r="K1547" s="42">
        <v>3.375</v>
      </c>
      <c r="L1547" s="44">
        <f t="shared" si="49"/>
        <v>3.3608413056576018E-2</v>
      </c>
      <c r="M1547" s="42">
        <f t="shared" si="50"/>
        <v>-6.1972267534240316E-4</v>
      </c>
    </row>
    <row r="1548" spans="8:13" x14ac:dyDescent="0.2">
      <c r="H1548" s="10">
        <v>1993</v>
      </c>
      <c r="I1548" s="10">
        <v>1</v>
      </c>
      <c r="J1548" s="10">
        <v>12</v>
      </c>
      <c r="K1548" s="42">
        <v>3.375</v>
      </c>
      <c r="L1548" s="44">
        <f t="shared" si="49"/>
        <v>3.3608413056576018E-2</v>
      </c>
      <c r="M1548" s="42">
        <f t="shared" si="50"/>
        <v>0</v>
      </c>
    </row>
    <row r="1549" spans="8:13" x14ac:dyDescent="0.2">
      <c r="H1549" s="10">
        <v>1993</v>
      </c>
      <c r="I1549" s="10">
        <v>1</v>
      </c>
      <c r="J1549" s="10">
        <v>13</v>
      </c>
      <c r="K1549" s="42">
        <v>3.375</v>
      </c>
      <c r="L1549" s="44">
        <f t="shared" si="49"/>
        <v>3.3608413056576018E-2</v>
      </c>
      <c r="M1549" s="42">
        <f t="shared" si="50"/>
        <v>0</v>
      </c>
    </row>
    <row r="1550" spans="8:13" x14ac:dyDescent="0.2">
      <c r="H1550" s="10">
        <v>1993</v>
      </c>
      <c r="I1550" s="10">
        <v>1</v>
      </c>
      <c r="J1550" s="10">
        <v>14</v>
      </c>
      <c r="K1550" s="42">
        <v>3.375</v>
      </c>
      <c r="L1550" s="44">
        <f t="shared" si="49"/>
        <v>3.3608413056576018E-2</v>
      </c>
      <c r="M1550" s="42">
        <f t="shared" si="50"/>
        <v>0</v>
      </c>
    </row>
    <row r="1551" spans="8:13" x14ac:dyDescent="0.2">
      <c r="H1551" s="10">
        <v>1993</v>
      </c>
      <c r="I1551" s="10">
        <v>1</v>
      </c>
      <c r="J1551" s="10">
        <v>15</v>
      </c>
      <c r="K1551" s="42">
        <v>3.3125</v>
      </c>
      <c r="L1551" s="44">
        <f t="shared" si="49"/>
        <v>3.2988594352306139E-2</v>
      </c>
      <c r="M1551" s="42">
        <f t="shared" si="50"/>
        <v>-6.1981870426987967E-4</v>
      </c>
    </row>
    <row r="1552" spans="8:13" x14ac:dyDescent="0.2">
      <c r="H1552" s="10">
        <v>1993</v>
      </c>
      <c r="I1552" s="10">
        <v>1</v>
      </c>
      <c r="J1552" s="10">
        <v>18</v>
      </c>
      <c r="K1552" s="42">
        <v>3.3125</v>
      </c>
      <c r="L1552" s="44">
        <f t="shared" si="49"/>
        <v>3.2988594352306139E-2</v>
      </c>
      <c r="M1552" s="42">
        <f t="shared" si="50"/>
        <v>0</v>
      </c>
    </row>
    <row r="1553" spans="8:13" x14ac:dyDescent="0.2">
      <c r="H1553" s="10">
        <v>1993</v>
      </c>
      <c r="I1553" s="10">
        <v>1</v>
      </c>
      <c r="J1553" s="10">
        <v>19</v>
      </c>
      <c r="K1553" s="42">
        <v>3.3125</v>
      </c>
      <c r="L1553" s="44">
        <f t="shared" si="49"/>
        <v>3.2988594352306139E-2</v>
      </c>
      <c r="M1553" s="42">
        <f t="shared" si="50"/>
        <v>0</v>
      </c>
    </row>
    <row r="1554" spans="8:13" x14ac:dyDescent="0.2">
      <c r="H1554" s="10">
        <v>1993</v>
      </c>
      <c r="I1554" s="10">
        <v>1</v>
      </c>
      <c r="J1554" s="10">
        <v>20</v>
      </c>
      <c r="K1554" s="42">
        <v>3.3125</v>
      </c>
      <c r="L1554" s="44">
        <f t="shared" si="49"/>
        <v>3.2988594352306139E-2</v>
      </c>
      <c r="M1554" s="42">
        <f t="shared" si="50"/>
        <v>0</v>
      </c>
    </row>
    <row r="1555" spans="8:13" x14ac:dyDescent="0.2">
      <c r="H1555" s="10">
        <v>1993</v>
      </c>
      <c r="I1555" s="10">
        <v>1</v>
      </c>
      <c r="J1555" s="10">
        <v>21</v>
      </c>
      <c r="K1555" s="42">
        <v>3.3125</v>
      </c>
      <c r="L1555" s="44">
        <f t="shared" si="49"/>
        <v>3.2988594352306139E-2</v>
      </c>
      <c r="M1555" s="42">
        <f t="shared" si="50"/>
        <v>0</v>
      </c>
    </row>
    <row r="1556" spans="8:13" x14ac:dyDescent="0.2">
      <c r="H1556" s="10">
        <v>1993</v>
      </c>
      <c r="I1556" s="10">
        <v>1</v>
      </c>
      <c r="J1556" s="10">
        <v>22</v>
      </c>
      <c r="K1556" s="42">
        <v>3.3125</v>
      </c>
      <c r="L1556" s="44">
        <f t="shared" si="49"/>
        <v>3.2988594352306139E-2</v>
      </c>
      <c r="M1556" s="42">
        <f t="shared" si="50"/>
        <v>0</v>
      </c>
    </row>
    <row r="1557" spans="8:13" x14ac:dyDescent="0.2">
      <c r="H1557" s="10">
        <v>1993</v>
      </c>
      <c r="I1557" s="10">
        <v>1</v>
      </c>
      <c r="J1557" s="10">
        <v>25</v>
      </c>
      <c r="K1557" s="42">
        <v>3.3125</v>
      </c>
      <c r="L1557" s="44">
        <f t="shared" ref="L1557:L1620" si="51">LN(1+K1557/100/4)*4</f>
        <v>3.2988594352306139E-2</v>
      </c>
      <c r="M1557" s="42">
        <f t="shared" ref="M1557:M1620" si="52">L1557-L1556</f>
        <v>0</v>
      </c>
    </row>
    <row r="1558" spans="8:13" x14ac:dyDescent="0.2">
      <c r="H1558" s="10">
        <v>1993</v>
      </c>
      <c r="I1558" s="10">
        <v>1</v>
      </c>
      <c r="J1558" s="10">
        <v>26</v>
      </c>
      <c r="K1558" s="42">
        <v>3.3125</v>
      </c>
      <c r="L1558" s="44">
        <f t="shared" si="51"/>
        <v>3.2988594352306139E-2</v>
      </c>
      <c r="M1558" s="42">
        <f t="shared" si="52"/>
        <v>0</v>
      </c>
    </row>
    <row r="1559" spans="8:13" x14ac:dyDescent="0.2">
      <c r="H1559" s="10">
        <v>1993</v>
      </c>
      <c r="I1559" s="10">
        <v>1</v>
      </c>
      <c r="J1559" s="10">
        <v>27</v>
      </c>
      <c r="K1559" s="42">
        <v>3.3125</v>
      </c>
      <c r="L1559" s="44">
        <f t="shared" si="51"/>
        <v>3.2988594352306139E-2</v>
      </c>
      <c r="M1559" s="42">
        <f t="shared" si="52"/>
        <v>0</v>
      </c>
    </row>
    <row r="1560" spans="8:13" x14ac:dyDescent="0.2">
      <c r="H1560" s="10">
        <v>1993</v>
      </c>
      <c r="I1560" s="10">
        <v>1</v>
      </c>
      <c r="J1560" s="10">
        <v>28</v>
      </c>
      <c r="K1560" s="42">
        <v>3.3125</v>
      </c>
      <c r="L1560" s="44">
        <f t="shared" si="51"/>
        <v>3.2988594352306139E-2</v>
      </c>
      <c r="M1560" s="42">
        <f t="shared" si="52"/>
        <v>0</v>
      </c>
    </row>
    <row r="1561" spans="8:13" x14ac:dyDescent="0.2">
      <c r="H1561" s="10">
        <v>1993</v>
      </c>
      <c r="I1561" s="10">
        <v>1</v>
      </c>
      <c r="J1561" s="10">
        <v>29</v>
      </c>
      <c r="K1561" s="42">
        <v>3.25</v>
      </c>
      <c r="L1561" s="44">
        <f t="shared" si="51"/>
        <v>3.2368679589344779E-2</v>
      </c>
      <c r="M1561" s="42">
        <f t="shared" si="52"/>
        <v>-6.1991476296135994E-4</v>
      </c>
    </row>
    <row r="1562" spans="8:13" x14ac:dyDescent="0.2">
      <c r="H1562" s="10">
        <v>1993</v>
      </c>
      <c r="I1562" s="10">
        <v>2</v>
      </c>
      <c r="J1562" s="10">
        <v>1</v>
      </c>
      <c r="K1562" s="42">
        <v>3.25</v>
      </c>
      <c r="L1562" s="44">
        <f t="shared" si="51"/>
        <v>3.2368679589344779E-2</v>
      </c>
      <c r="M1562" s="42">
        <f t="shared" si="52"/>
        <v>0</v>
      </c>
    </row>
    <row r="1563" spans="8:13" x14ac:dyDescent="0.2">
      <c r="H1563" s="10">
        <v>1993</v>
      </c>
      <c r="I1563" s="10">
        <v>2</v>
      </c>
      <c r="J1563" s="10">
        <v>2</v>
      </c>
      <c r="K1563" s="42">
        <v>3.3125</v>
      </c>
      <c r="L1563" s="44">
        <f t="shared" si="51"/>
        <v>3.2988594352306139E-2</v>
      </c>
      <c r="M1563" s="42">
        <f t="shared" si="52"/>
        <v>6.1991476296135994E-4</v>
      </c>
    </row>
    <row r="1564" spans="8:13" x14ac:dyDescent="0.2">
      <c r="H1564" s="10">
        <v>1993</v>
      </c>
      <c r="I1564" s="10">
        <v>2</v>
      </c>
      <c r="J1564" s="10">
        <v>3</v>
      </c>
      <c r="K1564" s="42">
        <v>3.3125</v>
      </c>
      <c r="L1564" s="44">
        <f t="shared" si="51"/>
        <v>3.2988594352306139E-2</v>
      </c>
      <c r="M1564" s="42">
        <f t="shared" si="52"/>
        <v>0</v>
      </c>
    </row>
    <row r="1565" spans="8:13" x14ac:dyDescent="0.2">
      <c r="H1565" s="10">
        <v>1993</v>
      </c>
      <c r="I1565" s="10">
        <v>2</v>
      </c>
      <c r="J1565" s="10">
        <v>4</v>
      </c>
      <c r="K1565" s="42">
        <v>3.3125</v>
      </c>
      <c r="L1565" s="44">
        <f t="shared" si="51"/>
        <v>3.2988594352306139E-2</v>
      </c>
      <c r="M1565" s="42">
        <f t="shared" si="52"/>
        <v>0</v>
      </c>
    </row>
    <row r="1566" spans="8:13" x14ac:dyDescent="0.2">
      <c r="H1566" s="10">
        <v>1993</v>
      </c>
      <c r="I1566" s="10">
        <v>2</v>
      </c>
      <c r="J1566" s="10">
        <v>5</v>
      </c>
      <c r="K1566" s="42">
        <v>3.25</v>
      </c>
      <c r="L1566" s="44">
        <f t="shared" si="51"/>
        <v>3.2368679589344779E-2</v>
      </c>
      <c r="M1566" s="42">
        <f t="shared" si="52"/>
        <v>-6.1991476296135994E-4</v>
      </c>
    </row>
    <row r="1567" spans="8:13" x14ac:dyDescent="0.2">
      <c r="H1567" s="10">
        <v>1993</v>
      </c>
      <c r="I1567" s="10">
        <v>2</v>
      </c>
      <c r="J1567" s="10">
        <v>8</v>
      </c>
      <c r="K1567" s="42">
        <v>3.25</v>
      </c>
      <c r="L1567" s="44">
        <f t="shared" si="51"/>
        <v>3.2368679589344779E-2</v>
      </c>
      <c r="M1567" s="42">
        <f t="shared" si="52"/>
        <v>0</v>
      </c>
    </row>
    <row r="1568" spans="8:13" x14ac:dyDescent="0.2">
      <c r="H1568" s="10">
        <v>1993</v>
      </c>
      <c r="I1568" s="10">
        <v>2</v>
      </c>
      <c r="J1568" s="10">
        <v>9</v>
      </c>
      <c r="K1568" s="42">
        <v>3.25</v>
      </c>
      <c r="L1568" s="44">
        <f t="shared" si="51"/>
        <v>3.2368679589344779E-2</v>
      </c>
      <c r="M1568" s="42">
        <f t="shared" si="52"/>
        <v>0</v>
      </c>
    </row>
    <row r="1569" spans="8:13" x14ac:dyDescent="0.2">
      <c r="H1569" s="10">
        <v>1993</v>
      </c>
      <c r="I1569" s="10">
        <v>2</v>
      </c>
      <c r="J1569" s="10">
        <v>10</v>
      </c>
      <c r="K1569" s="42">
        <v>3.25</v>
      </c>
      <c r="L1569" s="44">
        <f t="shared" si="51"/>
        <v>3.2368679589344779E-2</v>
      </c>
      <c r="M1569" s="42">
        <f t="shared" si="52"/>
        <v>0</v>
      </c>
    </row>
    <row r="1570" spans="8:13" x14ac:dyDescent="0.2">
      <c r="H1570" s="10">
        <v>1993</v>
      </c>
      <c r="I1570" s="10">
        <v>2</v>
      </c>
      <c r="J1570" s="10">
        <v>11</v>
      </c>
      <c r="K1570" s="42">
        <v>3.25</v>
      </c>
      <c r="L1570" s="44">
        <f t="shared" si="51"/>
        <v>3.2368679589344779E-2</v>
      </c>
      <c r="M1570" s="42">
        <f t="shared" si="52"/>
        <v>0</v>
      </c>
    </row>
    <row r="1571" spans="8:13" x14ac:dyDescent="0.2">
      <c r="H1571" s="10">
        <v>1993</v>
      </c>
      <c r="I1571" s="10">
        <v>2</v>
      </c>
      <c r="J1571" s="10">
        <v>12</v>
      </c>
      <c r="K1571" s="42">
        <v>3.25</v>
      </c>
      <c r="L1571" s="44">
        <f t="shared" si="51"/>
        <v>3.2368679589344779E-2</v>
      </c>
      <c r="M1571" s="42">
        <f t="shared" si="52"/>
        <v>0</v>
      </c>
    </row>
    <row r="1572" spans="8:13" x14ac:dyDescent="0.2">
      <c r="H1572" s="10">
        <v>1993</v>
      </c>
      <c r="I1572" s="10">
        <v>2</v>
      </c>
      <c r="J1572" s="10">
        <v>15</v>
      </c>
      <c r="K1572" s="42">
        <v>3.25</v>
      </c>
      <c r="L1572" s="44">
        <f t="shared" si="51"/>
        <v>3.2368679589344779E-2</v>
      </c>
      <c r="M1572" s="42">
        <f t="shared" si="52"/>
        <v>0</v>
      </c>
    </row>
    <row r="1573" spans="8:13" x14ac:dyDescent="0.2">
      <c r="H1573" s="10">
        <v>1993</v>
      </c>
      <c r="I1573" s="10">
        <v>2</v>
      </c>
      <c r="J1573" s="10">
        <v>16</v>
      </c>
      <c r="K1573" s="42">
        <v>3.25</v>
      </c>
      <c r="L1573" s="44">
        <f t="shared" si="51"/>
        <v>3.2368679589344779E-2</v>
      </c>
      <c r="M1573" s="42">
        <f t="shared" si="52"/>
        <v>0</v>
      </c>
    </row>
    <row r="1574" spans="8:13" x14ac:dyDescent="0.2">
      <c r="H1574" s="10">
        <v>1993</v>
      </c>
      <c r="I1574" s="10">
        <v>2</v>
      </c>
      <c r="J1574" s="10">
        <v>17</v>
      </c>
      <c r="K1574" s="42">
        <v>3.25</v>
      </c>
      <c r="L1574" s="44">
        <f t="shared" si="51"/>
        <v>3.2368679589344779E-2</v>
      </c>
      <c r="M1574" s="42">
        <f t="shared" si="52"/>
        <v>0</v>
      </c>
    </row>
    <row r="1575" spans="8:13" x14ac:dyDescent="0.2">
      <c r="H1575" s="10">
        <v>1993</v>
      </c>
      <c r="I1575" s="10">
        <v>2</v>
      </c>
      <c r="J1575" s="10">
        <v>18</v>
      </c>
      <c r="K1575" s="42">
        <v>3.1875</v>
      </c>
      <c r="L1575" s="44">
        <f t="shared" si="51"/>
        <v>3.1748668737914106E-2</v>
      </c>
      <c r="M1575" s="42">
        <f t="shared" si="52"/>
        <v>-6.2001085143067319E-4</v>
      </c>
    </row>
    <row r="1576" spans="8:13" x14ac:dyDescent="0.2">
      <c r="H1576" s="10">
        <v>1993</v>
      </c>
      <c r="I1576" s="10">
        <v>2</v>
      </c>
      <c r="J1576" s="10">
        <v>19</v>
      </c>
      <c r="K1576" s="42">
        <v>3.1875</v>
      </c>
      <c r="L1576" s="44">
        <f t="shared" si="51"/>
        <v>3.1748668737914106E-2</v>
      </c>
      <c r="M1576" s="42">
        <f t="shared" si="52"/>
        <v>0</v>
      </c>
    </row>
    <row r="1577" spans="8:13" x14ac:dyDescent="0.2">
      <c r="H1577" s="10">
        <v>1993</v>
      </c>
      <c r="I1577" s="10">
        <v>2</v>
      </c>
      <c r="J1577" s="10">
        <v>22</v>
      </c>
      <c r="K1577" s="42">
        <v>3.1875</v>
      </c>
      <c r="L1577" s="44">
        <f t="shared" si="51"/>
        <v>3.1748668737914106E-2</v>
      </c>
      <c r="M1577" s="42">
        <f t="shared" si="52"/>
        <v>0</v>
      </c>
    </row>
    <row r="1578" spans="8:13" x14ac:dyDescent="0.2">
      <c r="H1578" s="10">
        <v>1993</v>
      </c>
      <c r="I1578" s="10">
        <v>2</v>
      </c>
      <c r="J1578" s="10">
        <v>23</v>
      </c>
      <c r="K1578" s="42">
        <v>3.1875</v>
      </c>
      <c r="L1578" s="44">
        <f t="shared" si="51"/>
        <v>3.1748668737914106E-2</v>
      </c>
      <c r="M1578" s="42">
        <f t="shared" si="52"/>
        <v>0</v>
      </c>
    </row>
    <row r="1579" spans="8:13" x14ac:dyDescent="0.2">
      <c r="H1579" s="10">
        <v>1993</v>
      </c>
      <c r="I1579" s="10">
        <v>2</v>
      </c>
      <c r="J1579" s="10">
        <v>24</v>
      </c>
      <c r="K1579" s="42">
        <v>3.1875</v>
      </c>
      <c r="L1579" s="44">
        <f t="shared" si="51"/>
        <v>3.1748668737914106E-2</v>
      </c>
      <c r="M1579" s="42">
        <f t="shared" si="52"/>
        <v>0</v>
      </c>
    </row>
    <row r="1580" spans="8:13" x14ac:dyDescent="0.2">
      <c r="H1580" s="10">
        <v>1993</v>
      </c>
      <c r="I1580" s="10">
        <v>2</v>
      </c>
      <c r="J1580" s="10">
        <v>25</v>
      </c>
      <c r="K1580" s="42">
        <v>3.1875</v>
      </c>
      <c r="L1580" s="44">
        <f t="shared" si="51"/>
        <v>3.1748668737914106E-2</v>
      </c>
      <c r="M1580" s="42">
        <f t="shared" si="52"/>
        <v>0</v>
      </c>
    </row>
    <row r="1581" spans="8:13" x14ac:dyDescent="0.2">
      <c r="H1581" s="10">
        <v>1993</v>
      </c>
      <c r="I1581" s="10">
        <v>2</v>
      </c>
      <c r="J1581" s="10">
        <v>26</v>
      </c>
      <c r="K1581" s="42">
        <v>3.2109399999999999</v>
      </c>
      <c r="L1581" s="44">
        <f t="shared" si="51"/>
        <v>3.1981208870373784E-2</v>
      </c>
      <c r="M1581" s="42">
        <f t="shared" si="52"/>
        <v>2.3254013245967847E-4</v>
      </c>
    </row>
    <row r="1582" spans="8:13" x14ac:dyDescent="0.2">
      <c r="H1582" s="10">
        <v>1993</v>
      </c>
      <c r="I1582" s="10">
        <v>3</v>
      </c>
      <c r="J1582" s="10">
        <v>1</v>
      </c>
      <c r="K1582" s="42">
        <v>3.2031299999999998</v>
      </c>
      <c r="L1582" s="44">
        <f t="shared" si="51"/>
        <v>3.1903730063484445E-2</v>
      </c>
      <c r="M1582" s="42">
        <f t="shared" si="52"/>
        <v>-7.7478806889338947E-5</v>
      </c>
    </row>
    <row r="1583" spans="8:13" x14ac:dyDescent="0.2">
      <c r="H1583" s="10">
        <v>1993</v>
      </c>
      <c r="I1583" s="10">
        <v>3</v>
      </c>
      <c r="J1583" s="10">
        <v>2</v>
      </c>
      <c r="K1583" s="42">
        <v>3.1953100000000001</v>
      </c>
      <c r="L1583" s="44">
        <f t="shared" si="51"/>
        <v>3.1826150548323315E-2</v>
      </c>
      <c r="M1583" s="42">
        <f t="shared" si="52"/>
        <v>-7.7579515161130264E-5</v>
      </c>
    </row>
    <row r="1584" spans="8:13" x14ac:dyDescent="0.2">
      <c r="H1584" s="10">
        <v>1993</v>
      </c>
      <c r="I1584" s="10">
        <v>3</v>
      </c>
      <c r="J1584" s="10">
        <v>3</v>
      </c>
      <c r="K1584" s="42">
        <v>3.1875</v>
      </c>
      <c r="L1584" s="44">
        <f t="shared" si="51"/>
        <v>3.1748668737914106E-2</v>
      </c>
      <c r="M1584" s="42">
        <f t="shared" si="52"/>
        <v>-7.7481810409209262E-5</v>
      </c>
    </row>
    <row r="1585" spans="8:13" x14ac:dyDescent="0.2">
      <c r="H1585" s="10">
        <v>1993</v>
      </c>
      <c r="I1585" s="10">
        <v>3</v>
      </c>
      <c r="J1585" s="10">
        <v>4</v>
      </c>
      <c r="K1585" s="42">
        <v>3.1875</v>
      </c>
      <c r="L1585" s="44">
        <f t="shared" si="51"/>
        <v>3.1748668737914106E-2</v>
      </c>
      <c r="M1585" s="42">
        <f t="shared" si="52"/>
        <v>0</v>
      </c>
    </row>
    <row r="1586" spans="8:13" x14ac:dyDescent="0.2">
      <c r="H1586" s="10">
        <v>1993</v>
      </c>
      <c r="I1586" s="10">
        <v>3</v>
      </c>
      <c r="J1586" s="10">
        <v>5</v>
      </c>
      <c r="K1586" s="42">
        <v>3.1875</v>
      </c>
      <c r="L1586" s="44">
        <f t="shared" si="51"/>
        <v>3.1748668737914106E-2</v>
      </c>
      <c r="M1586" s="42">
        <f t="shared" si="52"/>
        <v>0</v>
      </c>
    </row>
    <row r="1587" spans="8:13" x14ac:dyDescent="0.2">
      <c r="H1587" s="10">
        <v>1993</v>
      </c>
      <c r="I1587" s="10">
        <v>3</v>
      </c>
      <c r="J1587" s="10">
        <v>8</v>
      </c>
      <c r="K1587" s="42">
        <v>3.25</v>
      </c>
      <c r="L1587" s="44">
        <f t="shared" si="51"/>
        <v>3.2368679589344779E-2</v>
      </c>
      <c r="M1587" s="42">
        <f t="shared" si="52"/>
        <v>6.2001085143067319E-4</v>
      </c>
    </row>
    <row r="1588" spans="8:13" x14ac:dyDescent="0.2">
      <c r="H1588" s="10">
        <v>1993</v>
      </c>
      <c r="I1588" s="10">
        <v>3</v>
      </c>
      <c r="J1588" s="10">
        <v>9</v>
      </c>
      <c r="K1588" s="42">
        <v>3.25</v>
      </c>
      <c r="L1588" s="44">
        <f t="shared" si="51"/>
        <v>3.2368679589344779E-2</v>
      </c>
      <c r="M1588" s="42">
        <f t="shared" si="52"/>
        <v>0</v>
      </c>
    </row>
    <row r="1589" spans="8:13" x14ac:dyDescent="0.2">
      <c r="H1589" s="10">
        <v>1993</v>
      </c>
      <c r="I1589" s="10">
        <v>3</v>
      </c>
      <c r="J1589" s="10">
        <v>10</v>
      </c>
      <c r="K1589" s="42">
        <v>3.25</v>
      </c>
      <c r="L1589" s="44">
        <f t="shared" si="51"/>
        <v>3.2368679589344779E-2</v>
      </c>
      <c r="M1589" s="42">
        <f t="shared" si="52"/>
        <v>0</v>
      </c>
    </row>
    <row r="1590" spans="8:13" x14ac:dyDescent="0.2">
      <c r="H1590" s="10">
        <v>1993</v>
      </c>
      <c r="I1590" s="10">
        <v>3</v>
      </c>
      <c r="J1590" s="10">
        <v>11</v>
      </c>
      <c r="K1590" s="42">
        <v>3.25</v>
      </c>
      <c r="L1590" s="44">
        <f t="shared" si="51"/>
        <v>3.2368679589344779E-2</v>
      </c>
      <c r="M1590" s="42">
        <f t="shared" si="52"/>
        <v>0</v>
      </c>
    </row>
    <row r="1591" spans="8:13" x14ac:dyDescent="0.2">
      <c r="H1591" s="10">
        <v>1993</v>
      </c>
      <c r="I1591" s="10">
        <v>3</v>
      </c>
      <c r="J1591" s="10">
        <v>12</v>
      </c>
      <c r="K1591" s="42">
        <v>3.25</v>
      </c>
      <c r="L1591" s="44">
        <f t="shared" si="51"/>
        <v>3.2368679589344779E-2</v>
      </c>
      <c r="M1591" s="42">
        <f t="shared" si="52"/>
        <v>0</v>
      </c>
    </row>
    <row r="1592" spans="8:13" x14ac:dyDescent="0.2">
      <c r="H1592" s="10">
        <v>1993</v>
      </c>
      <c r="I1592" s="10">
        <v>3</v>
      </c>
      <c r="J1592" s="10">
        <v>15</v>
      </c>
      <c r="K1592" s="42">
        <v>3.25</v>
      </c>
      <c r="L1592" s="44">
        <f t="shared" si="51"/>
        <v>3.2368679589344779E-2</v>
      </c>
      <c r="M1592" s="42">
        <f t="shared" si="52"/>
        <v>0</v>
      </c>
    </row>
    <row r="1593" spans="8:13" x14ac:dyDescent="0.2">
      <c r="H1593" s="10">
        <v>1993</v>
      </c>
      <c r="I1593" s="10">
        <v>3</v>
      </c>
      <c r="J1593" s="10">
        <v>16</v>
      </c>
      <c r="K1593" s="42">
        <v>3.25</v>
      </c>
      <c r="L1593" s="44">
        <f t="shared" si="51"/>
        <v>3.2368679589344779E-2</v>
      </c>
      <c r="M1593" s="42">
        <f t="shared" si="52"/>
        <v>0</v>
      </c>
    </row>
    <row r="1594" spans="8:13" x14ac:dyDescent="0.2">
      <c r="H1594" s="10">
        <v>1993</v>
      </c>
      <c r="I1594" s="10">
        <v>3</v>
      </c>
      <c r="J1594" s="10">
        <v>17</v>
      </c>
      <c r="K1594" s="42">
        <v>3.25</v>
      </c>
      <c r="L1594" s="44">
        <f t="shared" si="51"/>
        <v>3.2368679589344779E-2</v>
      </c>
      <c r="M1594" s="42">
        <f t="shared" si="52"/>
        <v>0</v>
      </c>
    </row>
    <row r="1595" spans="8:13" x14ac:dyDescent="0.2">
      <c r="H1595" s="10">
        <v>1993</v>
      </c>
      <c r="I1595" s="10">
        <v>3</v>
      </c>
      <c r="J1595" s="10">
        <v>18</v>
      </c>
      <c r="K1595" s="42">
        <v>3.25</v>
      </c>
      <c r="L1595" s="44">
        <f t="shared" si="51"/>
        <v>3.2368679589344779E-2</v>
      </c>
      <c r="M1595" s="42">
        <f t="shared" si="52"/>
        <v>0</v>
      </c>
    </row>
    <row r="1596" spans="8:13" x14ac:dyDescent="0.2">
      <c r="H1596" s="10">
        <v>1993</v>
      </c>
      <c r="I1596" s="10">
        <v>3</v>
      </c>
      <c r="J1596" s="10">
        <v>19</v>
      </c>
      <c r="K1596" s="42">
        <v>3.25</v>
      </c>
      <c r="L1596" s="44">
        <f t="shared" si="51"/>
        <v>3.2368679589344779E-2</v>
      </c>
      <c r="M1596" s="42">
        <f t="shared" si="52"/>
        <v>0</v>
      </c>
    </row>
    <row r="1597" spans="8:13" x14ac:dyDescent="0.2">
      <c r="H1597" s="10">
        <v>1993</v>
      </c>
      <c r="I1597" s="10">
        <v>3</v>
      </c>
      <c r="J1597" s="10">
        <v>22</v>
      </c>
      <c r="K1597" s="42">
        <v>3.25</v>
      </c>
      <c r="L1597" s="44">
        <f t="shared" si="51"/>
        <v>3.2368679589344779E-2</v>
      </c>
      <c r="M1597" s="42">
        <f t="shared" si="52"/>
        <v>0</v>
      </c>
    </row>
    <row r="1598" spans="8:13" x14ac:dyDescent="0.2">
      <c r="H1598" s="10">
        <v>1993</v>
      </c>
      <c r="I1598" s="10">
        <v>3</v>
      </c>
      <c r="J1598" s="10">
        <v>23</v>
      </c>
      <c r="K1598" s="42">
        <v>3.25</v>
      </c>
      <c r="L1598" s="44">
        <f t="shared" si="51"/>
        <v>3.2368679589344779E-2</v>
      </c>
      <c r="M1598" s="42">
        <f t="shared" si="52"/>
        <v>0</v>
      </c>
    </row>
    <row r="1599" spans="8:13" x14ac:dyDescent="0.2">
      <c r="H1599" s="10">
        <v>1993</v>
      </c>
      <c r="I1599" s="10">
        <v>3</v>
      </c>
      <c r="J1599" s="10">
        <v>24</v>
      </c>
      <c r="K1599" s="42">
        <v>3.25</v>
      </c>
      <c r="L1599" s="44">
        <f t="shared" si="51"/>
        <v>3.2368679589344779E-2</v>
      </c>
      <c r="M1599" s="42">
        <f t="shared" si="52"/>
        <v>0</v>
      </c>
    </row>
    <row r="1600" spans="8:13" x14ac:dyDescent="0.2">
      <c r="H1600" s="10">
        <v>1993</v>
      </c>
      <c r="I1600" s="10">
        <v>3</v>
      </c>
      <c r="J1600" s="10">
        <v>25</v>
      </c>
      <c r="K1600" s="42">
        <v>3.25</v>
      </c>
      <c r="L1600" s="44">
        <f t="shared" si="51"/>
        <v>3.2368679589344779E-2</v>
      </c>
      <c r="M1600" s="42">
        <f t="shared" si="52"/>
        <v>0</v>
      </c>
    </row>
    <row r="1601" spans="8:13" x14ac:dyDescent="0.2">
      <c r="H1601" s="10">
        <v>1993</v>
      </c>
      <c r="I1601" s="10">
        <v>3</v>
      </c>
      <c r="J1601" s="10">
        <v>26</v>
      </c>
      <c r="K1601" s="42">
        <v>3.25</v>
      </c>
      <c r="L1601" s="44">
        <f t="shared" si="51"/>
        <v>3.2368679589344779E-2</v>
      </c>
      <c r="M1601" s="42">
        <f t="shared" si="52"/>
        <v>0</v>
      </c>
    </row>
    <row r="1602" spans="8:13" x14ac:dyDescent="0.2">
      <c r="H1602" s="10">
        <v>1993</v>
      </c>
      <c r="I1602" s="10">
        <v>3</v>
      </c>
      <c r="J1602" s="10">
        <v>29</v>
      </c>
      <c r="K1602" s="42">
        <v>3.3125</v>
      </c>
      <c r="L1602" s="44">
        <f t="shared" si="51"/>
        <v>3.2988594352306139E-2</v>
      </c>
      <c r="M1602" s="42">
        <f t="shared" si="52"/>
        <v>6.1991476296135994E-4</v>
      </c>
    </row>
    <row r="1603" spans="8:13" x14ac:dyDescent="0.2">
      <c r="H1603" s="10">
        <v>1993</v>
      </c>
      <c r="I1603" s="10">
        <v>3</v>
      </c>
      <c r="J1603" s="10">
        <v>30</v>
      </c>
      <c r="K1603" s="42">
        <v>3.25</v>
      </c>
      <c r="L1603" s="44">
        <f t="shared" si="51"/>
        <v>3.2368679589344779E-2</v>
      </c>
      <c r="M1603" s="42">
        <f t="shared" si="52"/>
        <v>-6.1991476296135994E-4</v>
      </c>
    </row>
    <row r="1604" spans="8:13" x14ac:dyDescent="0.2">
      <c r="H1604" s="10">
        <v>1993</v>
      </c>
      <c r="I1604" s="10">
        <v>3</v>
      </c>
      <c r="J1604" s="10">
        <v>31</v>
      </c>
      <c r="K1604" s="42">
        <v>3.25</v>
      </c>
      <c r="L1604" s="44">
        <f t="shared" si="51"/>
        <v>3.2368679589344779E-2</v>
      </c>
      <c r="M1604" s="42">
        <f t="shared" si="52"/>
        <v>0</v>
      </c>
    </row>
    <row r="1605" spans="8:13" x14ac:dyDescent="0.2">
      <c r="H1605" s="10">
        <v>1993</v>
      </c>
      <c r="I1605" s="10">
        <v>4</v>
      </c>
      <c r="J1605" s="10">
        <v>1</v>
      </c>
      <c r="K1605" s="42">
        <v>3.25</v>
      </c>
      <c r="L1605" s="44">
        <f t="shared" si="51"/>
        <v>3.2368679589344779E-2</v>
      </c>
      <c r="M1605" s="42">
        <f t="shared" si="52"/>
        <v>0</v>
      </c>
    </row>
    <row r="1606" spans="8:13" x14ac:dyDescent="0.2">
      <c r="H1606" s="10">
        <v>1993</v>
      </c>
      <c r="I1606" s="10">
        <v>4</v>
      </c>
      <c r="J1606" s="10">
        <v>2</v>
      </c>
      <c r="K1606" s="42">
        <v>3.25</v>
      </c>
      <c r="L1606" s="44">
        <f t="shared" si="51"/>
        <v>3.2368679589344779E-2</v>
      </c>
      <c r="M1606" s="42">
        <f t="shared" si="52"/>
        <v>0</v>
      </c>
    </row>
    <row r="1607" spans="8:13" x14ac:dyDescent="0.2">
      <c r="H1607" s="10">
        <v>1993</v>
      </c>
      <c r="I1607" s="10">
        <v>4</v>
      </c>
      <c r="J1607" s="10">
        <v>5</v>
      </c>
      <c r="K1607" s="42">
        <v>3.25</v>
      </c>
      <c r="L1607" s="44">
        <f t="shared" si="51"/>
        <v>3.2368679589344779E-2</v>
      </c>
      <c r="M1607" s="42">
        <f t="shared" si="52"/>
        <v>0</v>
      </c>
    </row>
    <row r="1608" spans="8:13" x14ac:dyDescent="0.2">
      <c r="H1608" s="10">
        <v>1993</v>
      </c>
      <c r="I1608" s="10">
        <v>4</v>
      </c>
      <c r="J1608" s="10">
        <v>6</v>
      </c>
      <c r="K1608" s="42">
        <v>3.25</v>
      </c>
      <c r="L1608" s="44">
        <f t="shared" si="51"/>
        <v>3.2368679589344779E-2</v>
      </c>
      <c r="M1608" s="42">
        <f t="shared" si="52"/>
        <v>0</v>
      </c>
    </row>
    <row r="1609" spans="8:13" x14ac:dyDescent="0.2">
      <c r="H1609" s="10">
        <v>1993</v>
      </c>
      <c r="I1609" s="10">
        <v>4</v>
      </c>
      <c r="J1609" s="10">
        <v>7</v>
      </c>
      <c r="K1609" s="42">
        <v>3.25</v>
      </c>
      <c r="L1609" s="44">
        <f t="shared" si="51"/>
        <v>3.2368679589344779E-2</v>
      </c>
      <c r="M1609" s="42">
        <f t="shared" si="52"/>
        <v>0</v>
      </c>
    </row>
    <row r="1610" spans="8:13" x14ac:dyDescent="0.2">
      <c r="H1610" s="10">
        <v>1993</v>
      </c>
      <c r="I1610" s="10">
        <v>4</v>
      </c>
      <c r="J1610" s="10">
        <v>8</v>
      </c>
      <c r="K1610" s="42">
        <v>3.25</v>
      </c>
      <c r="L1610" s="44">
        <f t="shared" si="51"/>
        <v>3.2368679589344779E-2</v>
      </c>
      <c r="M1610" s="42">
        <f t="shared" si="52"/>
        <v>0</v>
      </c>
    </row>
    <row r="1611" spans="8:13" x14ac:dyDescent="0.2">
      <c r="H1611" s="10">
        <v>1993</v>
      </c>
      <c r="I1611" s="10">
        <v>4</v>
      </c>
      <c r="J1611" s="10">
        <v>13</v>
      </c>
      <c r="K1611" s="42">
        <v>3.25</v>
      </c>
      <c r="L1611" s="44">
        <f t="shared" si="51"/>
        <v>3.2368679589344779E-2</v>
      </c>
      <c r="M1611" s="42">
        <f t="shared" si="52"/>
        <v>0</v>
      </c>
    </row>
    <row r="1612" spans="8:13" x14ac:dyDescent="0.2">
      <c r="H1612" s="10">
        <v>1993</v>
      </c>
      <c r="I1612" s="10">
        <v>4</v>
      </c>
      <c r="J1612" s="10">
        <v>14</v>
      </c>
      <c r="K1612" s="42">
        <v>3.25</v>
      </c>
      <c r="L1612" s="44">
        <f t="shared" si="51"/>
        <v>3.2368679589344779E-2</v>
      </c>
      <c r="M1612" s="42">
        <f t="shared" si="52"/>
        <v>0</v>
      </c>
    </row>
    <row r="1613" spans="8:13" x14ac:dyDescent="0.2">
      <c r="H1613" s="10">
        <v>1993</v>
      </c>
      <c r="I1613" s="10">
        <v>4</v>
      </c>
      <c r="J1613" s="10">
        <v>15</v>
      </c>
      <c r="K1613" s="42">
        <v>3.25</v>
      </c>
      <c r="L1613" s="44">
        <f t="shared" si="51"/>
        <v>3.2368679589344779E-2</v>
      </c>
      <c r="M1613" s="42">
        <f t="shared" si="52"/>
        <v>0</v>
      </c>
    </row>
    <row r="1614" spans="8:13" x14ac:dyDescent="0.2">
      <c r="H1614" s="10">
        <v>1993</v>
      </c>
      <c r="I1614" s="10">
        <v>4</v>
      </c>
      <c r="J1614" s="10">
        <v>16</v>
      </c>
      <c r="K1614" s="42">
        <v>3.25</v>
      </c>
      <c r="L1614" s="44">
        <f t="shared" si="51"/>
        <v>3.2368679589344779E-2</v>
      </c>
      <c r="M1614" s="42">
        <f t="shared" si="52"/>
        <v>0</v>
      </c>
    </row>
    <row r="1615" spans="8:13" x14ac:dyDescent="0.2">
      <c r="H1615" s="10">
        <v>1993</v>
      </c>
      <c r="I1615" s="10">
        <v>4</v>
      </c>
      <c r="J1615" s="10">
        <v>19</v>
      </c>
      <c r="K1615" s="42">
        <v>3.25</v>
      </c>
      <c r="L1615" s="44">
        <f t="shared" si="51"/>
        <v>3.2368679589344779E-2</v>
      </c>
      <c r="M1615" s="42">
        <f t="shared" si="52"/>
        <v>0</v>
      </c>
    </row>
    <row r="1616" spans="8:13" x14ac:dyDescent="0.2">
      <c r="H1616" s="10">
        <v>1993</v>
      </c>
      <c r="I1616" s="10">
        <v>4</v>
      </c>
      <c r="J1616" s="10">
        <v>20</v>
      </c>
      <c r="K1616" s="42">
        <v>3.25</v>
      </c>
      <c r="L1616" s="44">
        <f t="shared" si="51"/>
        <v>3.2368679589344779E-2</v>
      </c>
      <c r="M1616" s="42">
        <f t="shared" si="52"/>
        <v>0</v>
      </c>
    </row>
    <row r="1617" spans="8:13" x14ac:dyDescent="0.2">
      <c r="H1617" s="10">
        <v>1993</v>
      </c>
      <c r="I1617" s="10">
        <v>4</v>
      </c>
      <c r="J1617" s="10">
        <v>21</v>
      </c>
      <c r="K1617" s="42">
        <v>3.21875</v>
      </c>
      <c r="L1617" s="44">
        <f t="shared" si="51"/>
        <v>3.2058686176549923E-2</v>
      </c>
      <c r="M1617" s="42">
        <f t="shared" si="52"/>
        <v>-3.0999341279485532E-4</v>
      </c>
    </row>
    <row r="1618" spans="8:13" x14ac:dyDescent="0.2">
      <c r="H1618" s="10">
        <v>1993</v>
      </c>
      <c r="I1618" s="10">
        <v>4</v>
      </c>
      <c r="J1618" s="10">
        <v>22</v>
      </c>
      <c r="K1618" s="42">
        <v>3.1875</v>
      </c>
      <c r="L1618" s="44">
        <f t="shared" si="51"/>
        <v>3.1748668737914106E-2</v>
      </c>
      <c r="M1618" s="42">
        <f t="shared" si="52"/>
        <v>-3.1001743863581788E-4</v>
      </c>
    </row>
    <row r="1619" spans="8:13" x14ac:dyDescent="0.2">
      <c r="H1619" s="10">
        <v>1993</v>
      </c>
      <c r="I1619" s="10">
        <v>4</v>
      </c>
      <c r="J1619" s="10">
        <v>23</v>
      </c>
      <c r="K1619" s="42">
        <v>3.1875</v>
      </c>
      <c r="L1619" s="44">
        <f t="shared" si="51"/>
        <v>3.1748668737914106E-2</v>
      </c>
      <c r="M1619" s="42">
        <f t="shared" si="52"/>
        <v>0</v>
      </c>
    </row>
    <row r="1620" spans="8:13" x14ac:dyDescent="0.2">
      <c r="H1620" s="10">
        <v>1993</v>
      </c>
      <c r="I1620" s="10">
        <v>4</v>
      </c>
      <c r="J1620" s="10">
        <v>26</v>
      </c>
      <c r="K1620" s="42">
        <v>3.1875</v>
      </c>
      <c r="L1620" s="44">
        <f t="shared" si="51"/>
        <v>3.1748668737914106E-2</v>
      </c>
      <c r="M1620" s="42">
        <f t="shared" si="52"/>
        <v>0</v>
      </c>
    </row>
    <row r="1621" spans="8:13" x14ac:dyDescent="0.2">
      <c r="H1621" s="10">
        <v>1993</v>
      </c>
      <c r="I1621" s="10">
        <v>4</v>
      </c>
      <c r="J1621" s="10">
        <v>27</v>
      </c>
      <c r="K1621" s="42">
        <v>3.1875</v>
      </c>
      <c r="L1621" s="44">
        <f t="shared" ref="L1621:L1684" si="53">LN(1+K1621/100/4)*4</f>
        <v>3.1748668737914106E-2</v>
      </c>
      <c r="M1621" s="42">
        <f t="shared" ref="M1621:M1684" si="54">L1621-L1620</f>
        <v>0</v>
      </c>
    </row>
    <row r="1622" spans="8:13" x14ac:dyDescent="0.2">
      <c r="H1622" s="10">
        <v>1993</v>
      </c>
      <c r="I1622" s="10">
        <v>4</v>
      </c>
      <c r="J1622" s="10">
        <v>28</v>
      </c>
      <c r="K1622" s="42">
        <v>3.1875</v>
      </c>
      <c r="L1622" s="44">
        <f t="shared" si="53"/>
        <v>3.1748668737914106E-2</v>
      </c>
      <c r="M1622" s="42">
        <f t="shared" si="54"/>
        <v>0</v>
      </c>
    </row>
    <row r="1623" spans="8:13" x14ac:dyDescent="0.2">
      <c r="H1623" s="10">
        <v>1993</v>
      </c>
      <c r="I1623" s="10">
        <v>4</v>
      </c>
      <c r="J1623" s="10">
        <v>29</v>
      </c>
      <c r="K1623" s="42">
        <v>3.1875</v>
      </c>
      <c r="L1623" s="44">
        <f t="shared" si="53"/>
        <v>3.1748668737914106E-2</v>
      </c>
      <c r="M1623" s="42">
        <f t="shared" si="54"/>
        <v>0</v>
      </c>
    </row>
    <row r="1624" spans="8:13" x14ac:dyDescent="0.2">
      <c r="H1624" s="10">
        <v>1993</v>
      </c>
      <c r="I1624" s="10">
        <v>4</v>
      </c>
      <c r="J1624" s="10">
        <v>30</v>
      </c>
      <c r="K1624" s="42">
        <v>3.1875</v>
      </c>
      <c r="L1624" s="44">
        <f t="shared" si="53"/>
        <v>3.1748668737914106E-2</v>
      </c>
      <c r="M1624" s="42">
        <f t="shared" si="54"/>
        <v>0</v>
      </c>
    </row>
    <row r="1625" spans="8:13" x14ac:dyDescent="0.2">
      <c r="H1625" s="10">
        <v>1993</v>
      </c>
      <c r="I1625" s="10">
        <v>5</v>
      </c>
      <c r="J1625" s="10">
        <v>4</v>
      </c>
      <c r="K1625" s="42">
        <v>3.1875</v>
      </c>
      <c r="L1625" s="44">
        <f t="shared" si="53"/>
        <v>3.1748668737914106E-2</v>
      </c>
      <c r="M1625" s="42">
        <f t="shared" si="54"/>
        <v>0</v>
      </c>
    </row>
    <row r="1626" spans="8:13" x14ac:dyDescent="0.2">
      <c r="H1626" s="10">
        <v>1993</v>
      </c>
      <c r="I1626" s="10">
        <v>5</v>
      </c>
      <c r="J1626" s="10">
        <v>5</v>
      </c>
      <c r="K1626" s="42">
        <v>3.1875</v>
      </c>
      <c r="L1626" s="44">
        <f t="shared" si="53"/>
        <v>3.1748668737914106E-2</v>
      </c>
      <c r="M1626" s="42">
        <f t="shared" si="54"/>
        <v>0</v>
      </c>
    </row>
    <row r="1627" spans="8:13" x14ac:dyDescent="0.2">
      <c r="H1627" s="10">
        <v>1993</v>
      </c>
      <c r="I1627" s="10">
        <v>5</v>
      </c>
      <c r="J1627" s="10">
        <v>6</v>
      </c>
      <c r="K1627" s="42">
        <v>3.1875</v>
      </c>
      <c r="L1627" s="44">
        <f t="shared" si="53"/>
        <v>3.1748668737914106E-2</v>
      </c>
      <c r="M1627" s="42">
        <f t="shared" si="54"/>
        <v>0</v>
      </c>
    </row>
    <row r="1628" spans="8:13" x14ac:dyDescent="0.2">
      <c r="H1628" s="10">
        <v>1993</v>
      </c>
      <c r="I1628" s="10">
        <v>5</v>
      </c>
      <c r="J1628" s="10">
        <v>7</v>
      </c>
      <c r="K1628" s="42">
        <v>3.1875</v>
      </c>
      <c r="L1628" s="44">
        <f t="shared" si="53"/>
        <v>3.1748668737914106E-2</v>
      </c>
      <c r="M1628" s="42">
        <f t="shared" si="54"/>
        <v>0</v>
      </c>
    </row>
    <row r="1629" spans="8:13" x14ac:dyDescent="0.2">
      <c r="H1629" s="10">
        <v>1993</v>
      </c>
      <c r="I1629" s="10">
        <v>5</v>
      </c>
      <c r="J1629" s="10">
        <v>10</v>
      </c>
      <c r="K1629" s="42">
        <v>3.1875</v>
      </c>
      <c r="L1629" s="44">
        <f t="shared" si="53"/>
        <v>3.1748668737914106E-2</v>
      </c>
      <c r="M1629" s="42">
        <f t="shared" si="54"/>
        <v>0</v>
      </c>
    </row>
    <row r="1630" spans="8:13" x14ac:dyDescent="0.2">
      <c r="H1630" s="10">
        <v>1993</v>
      </c>
      <c r="I1630" s="10">
        <v>5</v>
      </c>
      <c r="J1630" s="10">
        <v>11</v>
      </c>
      <c r="K1630" s="42">
        <v>3.1875</v>
      </c>
      <c r="L1630" s="44">
        <f t="shared" si="53"/>
        <v>3.1748668737914106E-2</v>
      </c>
      <c r="M1630" s="42">
        <f t="shared" si="54"/>
        <v>0</v>
      </c>
    </row>
    <row r="1631" spans="8:13" x14ac:dyDescent="0.2">
      <c r="H1631" s="10">
        <v>1993</v>
      </c>
      <c r="I1631" s="10">
        <v>5</v>
      </c>
      <c r="J1631" s="10">
        <v>12</v>
      </c>
      <c r="K1631" s="42">
        <v>3.1875</v>
      </c>
      <c r="L1631" s="44">
        <f t="shared" si="53"/>
        <v>3.1748668737914106E-2</v>
      </c>
      <c r="M1631" s="42">
        <f t="shared" si="54"/>
        <v>0</v>
      </c>
    </row>
    <row r="1632" spans="8:13" x14ac:dyDescent="0.2">
      <c r="H1632" s="10">
        <v>1993</v>
      </c>
      <c r="I1632" s="10">
        <v>5</v>
      </c>
      <c r="J1632" s="10">
        <v>13</v>
      </c>
      <c r="K1632" s="42">
        <v>3.1875</v>
      </c>
      <c r="L1632" s="44">
        <f t="shared" si="53"/>
        <v>3.1748668737914106E-2</v>
      </c>
      <c r="M1632" s="42">
        <f t="shared" si="54"/>
        <v>0</v>
      </c>
    </row>
    <row r="1633" spans="8:13" x14ac:dyDescent="0.2">
      <c r="H1633" s="10">
        <v>1993</v>
      </c>
      <c r="I1633" s="10">
        <v>5</v>
      </c>
      <c r="J1633" s="10">
        <v>14</v>
      </c>
      <c r="K1633" s="42">
        <v>3.25</v>
      </c>
      <c r="L1633" s="44">
        <f t="shared" si="53"/>
        <v>3.2368679589344779E-2</v>
      </c>
      <c r="M1633" s="42">
        <f t="shared" si="54"/>
        <v>6.2001085143067319E-4</v>
      </c>
    </row>
    <row r="1634" spans="8:13" x14ac:dyDescent="0.2">
      <c r="H1634" s="10">
        <v>1993</v>
      </c>
      <c r="I1634" s="10">
        <v>5</v>
      </c>
      <c r="J1634" s="10">
        <v>17</v>
      </c>
      <c r="K1634" s="42">
        <v>3.25</v>
      </c>
      <c r="L1634" s="44">
        <f t="shared" si="53"/>
        <v>3.2368679589344779E-2</v>
      </c>
      <c r="M1634" s="42">
        <f t="shared" si="54"/>
        <v>0</v>
      </c>
    </row>
    <row r="1635" spans="8:13" x14ac:dyDescent="0.2">
      <c r="H1635" s="10">
        <v>1993</v>
      </c>
      <c r="I1635" s="10">
        <v>5</v>
      </c>
      <c r="J1635" s="10">
        <v>18</v>
      </c>
      <c r="K1635" s="42">
        <v>3.25</v>
      </c>
      <c r="L1635" s="44">
        <f t="shared" si="53"/>
        <v>3.2368679589344779E-2</v>
      </c>
      <c r="M1635" s="42">
        <f t="shared" si="54"/>
        <v>0</v>
      </c>
    </row>
    <row r="1636" spans="8:13" x14ac:dyDescent="0.2">
      <c r="H1636" s="10">
        <v>1993</v>
      </c>
      <c r="I1636" s="10">
        <v>5</v>
      </c>
      <c r="J1636" s="10">
        <v>19</v>
      </c>
      <c r="K1636" s="42">
        <v>3.25</v>
      </c>
      <c r="L1636" s="44">
        <f t="shared" si="53"/>
        <v>3.2368679589344779E-2</v>
      </c>
      <c r="M1636" s="42">
        <f t="shared" si="54"/>
        <v>0</v>
      </c>
    </row>
    <row r="1637" spans="8:13" x14ac:dyDescent="0.2">
      <c r="H1637" s="10">
        <v>1993</v>
      </c>
      <c r="I1637" s="10">
        <v>5</v>
      </c>
      <c r="J1637" s="10">
        <v>20</v>
      </c>
      <c r="K1637" s="42">
        <v>3.25</v>
      </c>
      <c r="L1637" s="44">
        <f t="shared" si="53"/>
        <v>3.2368679589344779E-2</v>
      </c>
      <c r="M1637" s="42">
        <f t="shared" si="54"/>
        <v>0</v>
      </c>
    </row>
    <row r="1638" spans="8:13" x14ac:dyDescent="0.2">
      <c r="H1638" s="10">
        <v>1993</v>
      </c>
      <c r="I1638" s="10">
        <v>5</v>
      </c>
      <c r="J1638" s="10">
        <v>21</v>
      </c>
      <c r="K1638" s="42">
        <v>3.25</v>
      </c>
      <c r="L1638" s="44">
        <f t="shared" si="53"/>
        <v>3.2368679589344779E-2</v>
      </c>
      <c r="M1638" s="42">
        <f t="shared" si="54"/>
        <v>0</v>
      </c>
    </row>
    <row r="1639" spans="8:13" x14ac:dyDescent="0.2">
      <c r="H1639" s="10">
        <v>1993</v>
      </c>
      <c r="I1639" s="10">
        <v>5</v>
      </c>
      <c r="J1639" s="10">
        <v>24</v>
      </c>
      <c r="K1639" s="42">
        <v>3.3125</v>
      </c>
      <c r="L1639" s="44">
        <f t="shared" si="53"/>
        <v>3.2988594352306139E-2</v>
      </c>
      <c r="M1639" s="42">
        <f t="shared" si="54"/>
        <v>6.1991476296135994E-4</v>
      </c>
    </row>
    <row r="1640" spans="8:13" x14ac:dyDescent="0.2">
      <c r="H1640" s="10">
        <v>1993</v>
      </c>
      <c r="I1640" s="10">
        <v>5</v>
      </c>
      <c r="J1640" s="10">
        <v>25</v>
      </c>
      <c r="K1640" s="42">
        <v>3.3125</v>
      </c>
      <c r="L1640" s="44">
        <f t="shared" si="53"/>
        <v>3.2988594352306139E-2</v>
      </c>
      <c r="M1640" s="42">
        <f t="shared" si="54"/>
        <v>0</v>
      </c>
    </row>
    <row r="1641" spans="8:13" x14ac:dyDescent="0.2">
      <c r="H1641" s="10">
        <v>1993</v>
      </c>
      <c r="I1641" s="10">
        <v>5</v>
      </c>
      <c r="J1641" s="10">
        <v>26</v>
      </c>
      <c r="K1641" s="42">
        <v>3.3125</v>
      </c>
      <c r="L1641" s="44">
        <f t="shared" si="53"/>
        <v>3.2988594352306139E-2</v>
      </c>
      <c r="M1641" s="42">
        <f t="shared" si="54"/>
        <v>0</v>
      </c>
    </row>
    <row r="1642" spans="8:13" x14ac:dyDescent="0.2">
      <c r="H1642" s="10">
        <v>1993</v>
      </c>
      <c r="I1642" s="10">
        <v>5</v>
      </c>
      <c r="J1642" s="10">
        <v>27</v>
      </c>
      <c r="K1642" s="42">
        <v>3.3125</v>
      </c>
      <c r="L1642" s="44">
        <f t="shared" si="53"/>
        <v>3.2988594352306139E-2</v>
      </c>
      <c r="M1642" s="42">
        <f t="shared" si="54"/>
        <v>0</v>
      </c>
    </row>
    <row r="1643" spans="8:13" x14ac:dyDescent="0.2">
      <c r="H1643" s="10">
        <v>1993</v>
      </c>
      <c r="I1643" s="10">
        <v>5</v>
      </c>
      <c r="J1643" s="10">
        <v>28</v>
      </c>
      <c r="K1643" s="42">
        <v>3.375</v>
      </c>
      <c r="L1643" s="44">
        <f t="shared" si="53"/>
        <v>3.3608413056576018E-2</v>
      </c>
      <c r="M1643" s="42">
        <f t="shared" si="54"/>
        <v>6.1981870426987967E-4</v>
      </c>
    </row>
    <row r="1644" spans="8:13" x14ac:dyDescent="0.2">
      <c r="H1644" s="10">
        <v>1993</v>
      </c>
      <c r="I1644" s="10">
        <v>6</v>
      </c>
      <c r="J1644" s="10">
        <v>1</v>
      </c>
      <c r="K1644" s="42">
        <v>3.375</v>
      </c>
      <c r="L1644" s="44">
        <f t="shared" si="53"/>
        <v>3.3608413056576018E-2</v>
      </c>
      <c r="M1644" s="42">
        <f t="shared" si="54"/>
        <v>0</v>
      </c>
    </row>
    <row r="1645" spans="8:13" x14ac:dyDescent="0.2">
      <c r="H1645" s="10">
        <v>1993</v>
      </c>
      <c r="I1645" s="10">
        <v>6</v>
      </c>
      <c r="J1645" s="10">
        <v>2</v>
      </c>
      <c r="K1645" s="42">
        <v>3.3125</v>
      </c>
      <c r="L1645" s="44">
        <f t="shared" si="53"/>
        <v>3.2988594352306139E-2</v>
      </c>
      <c r="M1645" s="42">
        <f t="shared" si="54"/>
        <v>-6.1981870426987967E-4</v>
      </c>
    </row>
    <row r="1646" spans="8:13" x14ac:dyDescent="0.2">
      <c r="H1646" s="10">
        <v>1993</v>
      </c>
      <c r="I1646" s="10">
        <v>6</v>
      </c>
      <c r="J1646" s="10">
        <v>3</v>
      </c>
      <c r="K1646" s="42">
        <v>3.3125</v>
      </c>
      <c r="L1646" s="44">
        <f t="shared" si="53"/>
        <v>3.2988594352306139E-2</v>
      </c>
      <c r="M1646" s="42">
        <f t="shared" si="54"/>
        <v>0</v>
      </c>
    </row>
    <row r="1647" spans="8:13" x14ac:dyDescent="0.2">
      <c r="H1647" s="10">
        <v>1993</v>
      </c>
      <c r="I1647" s="10">
        <v>6</v>
      </c>
      <c r="J1647" s="10">
        <v>4</v>
      </c>
      <c r="K1647" s="42">
        <v>3.3125</v>
      </c>
      <c r="L1647" s="44">
        <f t="shared" si="53"/>
        <v>3.2988594352306139E-2</v>
      </c>
      <c r="M1647" s="42">
        <f t="shared" si="54"/>
        <v>0</v>
      </c>
    </row>
    <row r="1648" spans="8:13" x14ac:dyDescent="0.2">
      <c r="H1648" s="10">
        <v>1993</v>
      </c>
      <c r="I1648" s="10">
        <v>6</v>
      </c>
      <c r="J1648" s="10">
        <v>7</v>
      </c>
      <c r="K1648" s="42">
        <v>3.375</v>
      </c>
      <c r="L1648" s="44">
        <f t="shared" si="53"/>
        <v>3.3608413056576018E-2</v>
      </c>
      <c r="M1648" s="42">
        <f t="shared" si="54"/>
        <v>6.1981870426987967E-4</v>
      </c>
    </row>
    <row r="1649" spans="8:13" x14ac:dyDescent="0.2">
      <c r="H1649" s="10">
        <v>1993</v>
      </c>
      <c r="I1649" s="10">
        <v>6</v>
      </c>
      <c r="J1649" s="10">
        <v>8</v>
      </c>
      <c r="K1649" s="42">
        <v>3.375</v>
      </c>
      <c r="L1649" s="44">
        <f t="shared" si="53"/>
        <v>3.3608413056576018E-2</v>
      </c>
      <c r="M1649" s="42">
        <f t="shared" si="54"/>
        <v>0</v>
      </c>
    </row>
    <row r="1650" spans="8:13" x14ac:dyDescent="0.2">
      <c r="H1650" s="10">
        <v>1993</v>
      </c>
      <c r="I1650" s="10">
        <v>6</v>
      </c>
      <c r="J1650" s="10">
        <v>9</v>
      </c>
      <c r="K1650" s="42">
        <v>3.375</v>
      </c>
      <c r="L1650" s="44">
        <f t="shared" si="53"/>
        <v>3.3608413056576018E-2</v>
      </c>
      <c r="M1650" s="42">
        <f t="shared" si="54"/>
        <v>0</v>
      </c>
    </row>
    <row r="1651" spans="8:13" x14ac:dyDescent="0.2">
      <c r="H1651" s="10">
        <v>1993</v>
      </c>
      <c r="I1651" s="10">
        <v>6</v>
      </c>
      <c r="J1651" s="10">
        <v>10</v>
      </c>
      <c r="K1651" s="42">
        <v>3.375</v>
      </c>
      <c r="L1651" s="44">
        <f t="shared" si="53"/>
        <v>3.3608413056576018E-2</v>
      </c>
      <c r="M1651" s="42">
        <f t="shared" si="54"/>
        <v>0</v>
      </c>
    </row>
    <row r="1652" spans="8:13" x14ac:dyDescent="0.2">
      <c r="H1652" s="10">
        <v>1993</v>
      </c>
      <c r="I1652" s="10">
        <v>6</v>
      </c>
      <c r="J1652" s="10">
        <v>11</v>
      </c>
      <c r="K1652" s="42">
        <v>3.375</v>
      </c>
      <c r="L1652" s="44">
        <f t="shared" si="53"/>
        <v>3.3608413056576018E-2</v>
      </c>
      <c r="M1652" s="42">
        <f t="shared" si="54"/>
        <v>0</v>
      </c>
    </row>
    <row r="1653" spans="8:13" x14ac:dyDescent="0.2">
      <c r="H1653" s="10">
        <v>1993</v>
      </c>
      <c r="I1653" s="10">
        <v>6</v>
      </c>
      <c r="J1653" s="10">
        <v>14</v>
      </c>
      <c r="K1653" s="42">
        <v>3.3125</v>
      </c>
      <c r="L1653" s="44">
        <f t="shared" si="53"/>
        <v>3.2988594352306139E-2</v>
      </c>
      <c r="M1653" s="42">
        <f t="shared" si="54"/>
        <v>-6.1981870426987967E-4</v>
      </c>
    </row>
    <row r="1654" spans="8:13" x14ac:dyDescent="0.2">
      <c r="H1654" s="10">
        <v>1993</v>
      </c>
      <c r="I1654" s="10">
        <v>6</v>
      </c>
      <c r="J1654" s="10">
        <v>15</v>
      </c>
      <c r="K1654" s="42">
        <v>3.3125</v>
      </c>
      <c r="L1654" s="44">
        <f t="shared" si="53"/>
        <v>3.2988594352306139E-2</v>
      </c>
      <c r="M1654" s="42">
        <f t="shared" si="54"/>
        <v>0</v>
      </c>
    </row>
    <row r="1655" spans="8:13" x14ac:dyDescent="0.2">
      <c r="H1655" s="10">
        <v>1993</v>
      </c>
      <c r="I1655" s="10">
        <v>6</v>
      </c>
      <c r="J1655" s="10">
        <v>16</v>
      </c>
      <c r="K1655" s="42">
        <v>3.3125</v>
      </c>
      <c r="L1655" s="44">
        <f t="shared" si="53"/>
        <v>3.2988594352306139E-2</v>
      </c>
      <c r="M1655" s="42">
        <f t="shared" si="54"/>
        <v>0</v>
      </c>
    </row>
    <row r="1656" spans="8:13" x14ac:dyDescent="0.2">
      <c r="H1656" s="10">
        <v>1993</v>
      </c>
      <c r="I1656" s="10">
        <v>6</v>
      </c>
      <c r="J1656" s="10">
        <v>17</v>
      </c>
      <c r="K1656" s="42">
        <v>3.3125</v>
      </c>
      <c r="L1656" s="44">
        <f t="shared" si="53"/>
        <v>3.2988594352306139E-2</v>
      </c>
      <c r="M1656" s="42">
        <f t="shared" si="54"/>
        <v>0</v>
      </c>
    </row>
    <row r="1657" spans="8:13" x14ac:dyDescent="0.2">
      <c r="H1657" s="10">
        <v>1993</v>
      </c>
      <c r="I1657" s="10">
        <v>6</v>
      </c>
      <c r="J1657" s="10">
        <v>18</v>
      </c>
      <c r="K1657" s="42">
        <v>3.3125</v>
      </c>
      <c r="L1657" s="44">
        <f t="shared" si="53"/>
        <v>3.2988594352306139E-2</v>
      </c>
      <c r="M1657" s="42">
        <f t="shared" si="54"/>
        <v>0</v>
      </c>
    </row>
    <row r="1658" spans="8:13" x14ac:dyDescent="0.2">
      <c r="H1658" s="10">
        <v>1993</v>
      </c>
      <c r="I1658" s="10">
        <v>6</v>
      </c>
      <c r="J1658" s="10">
        <v>21</v>
      </c>
      <c r="K1658" s="42">
        <v>3.3125</v>
      </c>
      <c r="L1658" s="44">
        <f t="shared" si="53"/>
        <v>3.2988594352306139E-2</v>
      </c>
      <c r="M1658" s="42">
        <f t="shared" si="54"/>
        <v>0</v>
      </c>
    </row>
    <row r="1659" spans="8:13" x14ac:dyDescent="0.2">
      <c r="H1659" s="10">
        <v>1993</v>
      </c>
      <c r="I1659" s="10">
        <v>6</v>
      </c>
      <c r="J1659" s="10">
        <v>22</v>
      </c>
      <c r="K1659" s="42">
        <v>3.3125</v>
      </c>
      <c r="L1659" s="44">
        <f t="shared" si="53"/>
        <v>3.2988594352306139E-2</v>
      </c>
      <c r="M1659" s="42">
        <f t="shared" si="54"/>
        <v>0</v>
      </c>
    </row>
    <row r="1660" spans="8:13" x14ac:dyDescent="0.2">
      <c r="H1660" s="10">
        <v>1993</v>
      </c>
      <c r="I1660" s="10">
        <v>6</v>
      </c>
      <c r="J1660" s="10">
        <v>23</v>
      </c>
      <c r="K1660" s="42">
        <v>3.375</v>
      </c>
      <c r="L1660" s="44">
        <f t="shared" si="53"/>
        <v>3.3608413056576018E-2</v>
      </c>
      <c r="M1660" s="42">
        <f t="shared" si="54"/>
        <v>6.1981870426987967E-4</v>
      </c>
    </row>
    <row r="1661" spans="8:13" x14ac:dyDescent="0.2">
      <c r="H1661" s="10">
        <v>1993</v>
      </c>
      <c r="I1661" s="10">
        <v>6</v>
      </c>
      <c r="J1661" s="10">
        <v>24</v>
      </c>
      <c r="K1661" s="42">
        <v>3.375</v>
      </c>
      <c r="L1661" s="44">
        <f t="shared" si="53"/>
        <v>3.3608413056576018E-2</v>
      </c>
      <c r="M1661" s="42">
        <f t="shared" si="54"/>
        <v>0</v>
      </c>
    </row>
    <row r="1662" spans="8:13" x14ac:dyDescent="0.2">
      <c r="H1662" s="10">
        <v>1993</v>
      </c>
      <c r="I1662" s="10">
        <v>6</v>
      </c>
      <c r="J1662" s="10">
        <v>25</v>
      </c>
      <c r="K1662" s="42">
        <v>3.3515600000000001</v>
      </c>
      <c r="L1662" s="44">
        <f t="shared" si="53"/>
        <v>3.33759675051951E-2</v>
      </c>
      <c r="M1662" s="42">
        <f t="shared" si="54"/>
        <v>-2.3244555138091788E-4</v>
      </c>
    </row>
    <row r="1663" spans="8:13" x14ac:dyDescent="0.2">
      <c r="H1663" s="10">
        <v>1993</v>
      </c>
      <c r="I1663" s="10">
        <v>6</v>
      </c>
      <c r="J1663" s="10">
        <v>28</v>
      </c>
      <c r="K1663" s="42">
        <v>3.3281299999999998</v>
      </c>
      <c r="L1663" s="44">
        <f t="shared" si="53"/>
        <v>3.314360762012937E-2</v>
      </c>
      <c r="M1663" s="42">
        <f t="shared" si="54"/>
        <v>-2.3235988506573046E-4</v>
      </c>
    </row>
    <row r="1664" spans="8:13" x14ac:dyDescent="0.2">
      <c r="H1664" s="10">
        <v>1993</v>
      </c>
      <c r="I1664" s="10">
        <v>6</v>
      </c>
      <c r="J1664" s="10">
        <v>29</v>
      </c>
      <c r="K1664" s="42">
        <v>3.3125</v>
      </c>
      <c r="L1664" s="44">
        <f t="shared" si="53"/>
        <v>3.2988594352306139E-2</v>
      </c>
      <c r="M1664" s="42">
        <f t="shared" si="54"/>
        <v>-1.5501326782323133E-4</v>
      </c>
    </row>
    <row r="1665" spans="8:13" x14ac:dyDescent="0.2">
      <c r="H1665" s="10">
        <v>1993</v>
      </c>
      <c r="I1665" s="10">
        <v>6</v>
      </c>
      <c r="J1665" s="10">
        <v>30</v>
      </c>
      <c r="K1665" s="42">
        <v>3.3125</v>
      </c>
      <c r="L1665" s="44">
        <f t="shared" si="53"/>
        <v>3.2988594352306139E-2</v>
      </c>
      <c r="M1665" s="42">
        <f t="shared" si="54"/>
        <v>0</v>
      </c>
    </row>
    <row r="1666" spans="8:13" x14ac:dyDescent="0.2">
      <c r="H1666" s="10">
        <v>1993</v>
      </c>
      <c r="I1666" s="10">
        <v>7</v>
      </c>
      <c r="J1666" s="10">
        <v>1</v>
      </c>
      <c r="K1666" s="42">
        <v>3.3125</v>
      </c>
      <c r="L1666" s="44">
        <f t="shared" si="53"/>
        <v>3.2988594352306139E-2</v>
      </c>
      <c r="M1666" s="42">
        <f t="shared" si="54"/>
        <v>0</v>
      </c>
    </row>
    <row r="1667" spans="8:13" x14ac:dyDescent="0.2">
      <c r="H1667" s="10">
        <v>1993</v>
      </c>
      <c r="I1667" s="10">
        <v>7</v>
      </c>
      <c r="J1667" s="10">
        <v>2</v>
      </c>
      <c r="K1667" s="42">
        <v>3.3125</v>
      </c>
      <c r="L1667" s="44">
        <f t="shared" si="53"/>
        <v>3.2988594352306139E-2</v>
      </c>
      <c r="M1667" s="42">
        <f t="shared" si="54"/>
        <v>0</v>
      </c>
    </row>
    <row r="1668" spans="8:13" x14ac:dyDescent="0.2">
      <c r="H1668" s="10">
        <v>1993</v>
      </c>
      <c r="I1668" s="10">
        <v>7</v>
      </c>
      <c r="J1668" s="10">
        <v>5</v>
      </c>
      <c r="K1668" s="42">
        <v>3.25</v>
      </c>
      <c r="L1668" s="44">
        <f t="shared" si="53"/>
        <v>3.2368679589344779E-2</v>
      </c>
      <c r="M1668" s="42">
        <f t="shared" si="54"/>
        <v>-6.1991476296135994E-4</v>
      </c>
    </row>
    <row r="1669" spans="8:13" x14ac:dyDescent="0.2">
      <c r="H1669" s="10">
        <v>1993</v>
      </c>
      <c r="I1669" s="10">
        <v>7</v>
      </c>
      <c r="J1669" s="10">
        <v>6</v>
      </c>
      <c r="K1669" s="42">
        <v>3.25</v>
      </c>
      <c r="L1669" s="44">
        <f t="shared" si="53"/>
        <v>3.2368679589344779E-2</v>
      </c>
      <c r="M1669" s="42">
        <f t="shared" si="54"/>
        <v>0</v>
      </c>
    </row>
    <row r="1670" spans="8:13" x14ac:dyDescent="0.2">
      <c r="H1670" s="10">
        <v>1993</v>
      </c>
      <c r="I1670" s="10">
        <v>7</v>
      </c>
      <c r="J1670" s="10">
        <v>7</v>
      </c>
      <c r="K1670" s="42">
        <v>3.3125</v>
      </c>
      <c r="L1670" s="44">
        <f t="shared" si="53"/>
        <v>3.2988594352306139E-2</v>
      </c>
      <c r="M1670" s="42">
        <f t="shared" si="54"/>
        <v>6.1991476296135994E-4</v>
      </c>
    </row>
    <row r="1671" spans="8:13" x14ac:dyDescent="0.2">
      <c r="H1671" s="10">
        <v>1993</v>
      </c>
      <c r="I1671" s="10">
        <v>7</v>
      </c>
      <c r="J1671" s="10">
        <v>8</v>
      </c>
      <c r="K1671" s="42">
        <v>3.3125</v>
      </c>
      <c r="L1671" s="44">
        <f t="shared" si="53"/>
        <v>3.2988594352306139E-2</v>
      </c>
      <c r="M1671" s="42">
        <f t="shared" si="54"/>
        <v>0</v>
      </c>
    </row>
    <row r="1672" spans="8:13" x14ac:dyDescent="0.2">
      <c r="H1672" s="10">
        <v>1993</v>
      </c>
      <c r="I1672" s="10">
        <v>7</v>
      </c>
      <c r="J1672" s="10">
        <v>9</v>
      </c>
      <c r="K1672" s="42">
        <v>3.3125</v>
      </c>
      <c r="L1672" s="44">
        <f t="shared" si="53"/>
        <v>3.2988594352306139E-2</v>
      </c>
      <c r="M1672" s="42">
        <f t="shared" si="54"/>
        <v>0</v>
      </c>
    </row>
    <row r="1673" spans="8:13" x14ac:dyDescent="0.2">
      <c r="H1673" s="10">
        <v>1993</v>
      </c>
      <c r="I1673" s="10">
        <v>7</v>
      </c>
      <c r="J1673" s="10">
        <v>12</v>
      </c>
      <c r="K1673" s="42">
        <v>3.3125</v>
      </c>
      <c r="L1673" s="44">
        <f t="shared" si="53"/>
        <v>3.2988594352306139E-2</v>
      </c>
      <c r="M1673" s="42">
        <f t="shared" si="54"/>
        <v>0</v>
      </c>
    </row>
    <row r="1674" spans="8:13" x14ac:dyDescent="0.2">
      <c r="H1674" s="10">
        <v>1993</v>
      </c>
      <c r="I1674" s="10">
        <v>7</v>
      </c>
      <c r="J1674" s="10">
        <v>13</v>
      </c>
      <c r="K1674" s="42">
        <v>3.3125</v>
      </c>
      <c r="L1674" s="44">
        <f t="shared" si="53"/>
        <v>3.2988594352306139E-2</v>
      </c>
      <c r="M1674" s="42">
        <f t="shared" si="54"/>
        <v>0</v>
      </c>
    </row>
    <row r="1675" spans="8:13" x14ac:dyDescent="0.2">
      <c r="H1675" s="10">
        <v>1993</v>
      </c>
      <c r="I1675" s="10">
        <v>7</v>
      </c>
      <c r="J1675" s="10">
        <v>14</v>
      </c>
      <c r="K1675" s="42">
        <v>3.3125</v>
      </c>
      <c r="L1675" s="44">
        <f t="shared" si="53"/>
        <v>3.2988594352306139E-2</v>
      </c>
      <c r="M1675" s="42">
        <f t="shared" si="54"/>
        <v>0</v>
      </c>
    </row>
    <row r="1676" spans="8:13" x14ac:dyDescent="0.2">
      <c r="H1676" s="10">
        <v>1993</v>
      </c>
      <c r="I1676" s="10">
        <v>7</v>
      </c>
      <c r="J1676" s="10">
        <v>15</v>
      </c>
      <c r="K1676" s="42">
        <v>3.28125</v>
      </c>
      <c r="L1676" s="44">
        <f t="shared" si="53"/>
        <v>3.2678648980023178E-2</v>
      </c>
      <c r="M1676" s="42">
        <f t="shared" si="54"/>
        <v>-3.0994537228296037E-4</v>
      </c>
    </row>
    <row r="1677" spans="8:13" x14ac:dyDescent="0.2">
      <c r="H1677" s="10">
        <v>1993</v>
      </c>
      <c r="I1677" s="10">
        <v>7</v>
      </c>
      <c r="J1677" s="10">
        <v>16</v>
      </c>
      <c r="K1677" s="42">
        <v>3.25</v>
      </c>
      <c r="L1677" s="44">
        <f t="shared" si="53"/>
        <v>3.2368679589344779E-2</v>
      </c>
      <c r="M1677" s="42">
        <f t="shared" si="54"/>
        <v>-3.0996939067839957E-4</v>
      </c>
    </row>
    <row r="1678" spans="8:13" x14ac:dyDescent="0.2">
      <c r="H1678" s="10">
        <v>1993</v>
      </c>
      <c r="I1678" s="10">
        <v>7</v>
      </c>
      <c r="J1678" s="10">
        <v>19</v>
      </c>
      <c r="K1678" s="42">
        <v>3.25</v>
      </c>
      <c r="L1678" s="44">
        <f t="shared" si="53"/>
        <v>3.2368679589344779E-2</v>
      </c>
      <c r="M1678" s="42">
        <f t="shared" si="54"/>
        <v>0</v>
      </c>
    </row>
    <row r="1679" spans="8:13" x14ac:dyDescent="0.2">
      <c r="H1679" s="10">
        <v>1993</v>
      </c>
      <c r="I1679" s="10">
        <v>7</v>
      </c>
      <c r="J1679" s="10">
        <v>20</v>
      </c>
      <c r="K1679" s="42">
        <v>3.25</v>
      </c>
      <c r="L1679" s="44">
        <f t="shared" si="53"/>
        <v>3.2368679589344779E-2</v>
      </c>
      <c r="M1679" s="42">
        <f t="shared" si="54"/>
        <v>0</v>
      </c>
    </row>
    <row r="1680" spans="8:13" x14ac:dyDescent="0.2">
      <c r="H1680" s="10">
        <v>1993</v>
      </c>
      <c r="I1680" s="10">
        <v>7</v>
      </c>
      <c r="J1680" s="10">
        <v>21</v>
      </c>
      <c r="K1680" s="42">
        <v>3.25</v>
      </c>
      <c r="L1680" s="44">
        <f t="shared" si="53"/>
        <v>3.2368679589344779E-2</v>
      </c>
      <c r="M1680" s="42">
        <f t="shared" si="54"/>
        <v>0</v>
      </c>
    </row>
    <row r="1681" spans="8:13" x14ac:dyDescent="0.2">
      <c r="H1681" s="10">
        <v>1993</v>
      </c>
      <c r="I1681" s="10">
        <v>7</v>
      </c>
      <c r="J1681" s="10">
        <v>22</v>
      </c>
      <c r="K1681" s="42">
        <v>3.3125</v>
      </c>
      <c r="L1681" s="44">
        <f t="shared" si="53"/>
        <v>3.2988594352306139E-2</v>
      </c>
      <c r="M1681" s="42">
        <f t="shared" si="54"/>
        <v>6.1991476296135994E-4</v>
      </c>
    </row>
    <row r="1682" spans="8:13" x14ac:dyDescent="0.2">
      <c r="H1682" s="10">
        <v>1993</v>
      </c>
      <c r="I1682" s="10">
        <v>7</v>
      </c>
      <c r="J1682" s="10">
        <v>23</v>
      </c>
      <c r="K1682" s="42">
        <v>3.3125</v>
      </c>
      <c r="L1682" s="44">
        <f t="shared" si="53"/>
        <v>3.2988594352306139E-2</v>
      </c>
      <c r="M1682" s="42">
        <f t="shared" si="54"/>
        <v>0</v>
      </c>
    </row>
    <row r="1683" spans="8:13" x14ac:dyDescent="0.2">
      <c r="H1683" s="10">
        <v>1993</v>
      </c>
      <c r="I1683" s="10">
        <v>7</v>
      </c>
      <c r="J1683" s="10">
        <v>26</v>
      </c>
      <c r="K1683" s="42">
        <v>3.3125</v>
      </c>
      <c r="L1683" s="44">
        <f t="shared" si="53"/>
        <v>3.2988594352306139E-2</v>
      </c>
      <c r="M1683" s="42">
        <f t="shared" si="54"/>
        <v>0</v>
      </c>
    </row>
    <row r="1684" spans="8:13" x14ac:dyDescent="0.2">
      <c r="H1684" s="10">
        <v>1993</v>
      </c>
      <c r="I1684" s="10">
        <v>7</v>
      </c>
      <c r="J1684" s="10">
        <v>27</v>
      </c>
      <c r="K1684" s="42">
        <v>3.3125</v>
      </c>
      <c r="L1684" s="44">
        <f t="shared" si="53"/>
        <v>3.2988594352306139E-2</v>
      </c>
      <c r="M1684" s="42">
        <f t="shared" si="54"/>
        <v>0</v>
      </c>
    </row>
    <row r="1685" spans="8:13" x14ac:dyDescent="0.2">
      <c r="H1685" s="10">
        <v>1993</v>
      </c>
      <c r="I1685" s="10">
        <v>7</v>
      </c>
      <c r="J1685" s="10">
        <v>28</v>
      </c>
      <c r="K1685" s="42">
        <v>3.3125</v>
      </c>
      <c r="L1685" s="44">
        <f t="shared" ref="L1685:L1748" si="55">LN(1+K1685/100/4)*4</f>
        <v>3.2988594352306139E-2</v>
      </c>
      <c r="M1685" s="42">
        <f t="shared" ref="M1685:M1748" si="56">L1685-L1684</f>
        <v>0</v>
      </c>
    </row>
    <row r="1686" spans="8:13" x14ac:dyDescent="0.2">
      <c r="H1686" s="10">
        <v>1993</v>
      </c>
      <c r="I1686" s="10">
        <v>7</v>
      </c>
      <c r="J1686" s="10">
        <v>29</v>
      </c>
      <c r="K1686" s="42">
        <v>3.3125</v>
      </c>
      <c r="L1686" s="44">
        <f t="shared" si="55"/>
        <v>3.2988594352306139E-2</v>
      </c>
      <c r="M1686" s="42">
        <f t="shared" si="56"/>
        <v>0</v>
      </c>
    </row>
    <row r="1687" spans="8:13" x14ac:dyDescent="0.2">
      <c r="H1687" s="10">
        <v>1993</v>
      </c>
      <c r="I1687" s="10">
        <v>7</v>
      </c>
      <c r="J1687" s="10">
        <v>30</v>
      </c>
      <c r="K1687" s="42">
        <v>3.3125</v>
      </c>
      <c r="L1687" s="44">
        <f t="shared" si="55"/>
        <v>3.2988594352306139E-2</v>
      </c>
      <c r="M1687" s="42">
        <f t="shared" si="56"/>
        <v>0</v>
      </c>
    </row>
    <row r="1688" spans="8:13" x14ac:dyDescent="0.2">
      <c r="H1688" s="10">
        <v>1993</v>
      </c>
      <c r="I1688" s="10">
        <v>8</v>
      </c>
      <c r="J1688" s="10">
        <v>2</v>
      </c>
      <c r="K1688" s="42">
        <v>3.3125</v>
      </c>
      <c r="L1688" s="44">
        <f t="shared" si="55"/>
        <v>3.2988594352306139E-2</v>
      </c>
      <c r="M1688" s="42">
        <f t="shared" si="56"/>
        <v>0</v>
      </c>
    </row>
    <row r="1689" spans="8:13" x14ac:dyDescent="0.2">
      <c r="H1689" s="10">
        <v>1993</v>
      </c>
      <c r="I1689" s="10">
        <v>8</v>
      </c>
      <c r="J1689" s="10">
        <v>3</v>
      </c>
      <c r="K1689" s="42">
        <v>3.3125</v>
      </c>
      <c r="L1689" s="44">
        <f t="shared" si="55"/>
        <v>3.2988594352306139E-2</v>
      </c>
      <c r="M1689" s="42">
        <f t="shared" si="56"/>
        <v>0</v>
      </c>
    </row>
    <row r="1690" spans="8:13" x14ac:dyDescent="0.2">
      <c r="H1690" s="10">
        <v>1993</v>
      </c>
      <c r="I1690" s="10">
        <v>8</v>
      </c>
      <c r="J1690" s="10">
        <v>4</v>
      </c>
      <c r="K1690" s="42">
        <v>3.3125</v>
      </c>
      <c r="L1690" s="44">
        <f t="shared" si="55"/>
        <v>3.2988594352306139E-2</v>
      </c>
      <c r="M1690" s="42">
        <f t="shared" si="56"/>
        <v>0</v>
      </c>
    </row>
    <row r="1691" spans="8:13" x14ac:dyDescent="0.2">
      <c r="H1691" s="10">
        <v>1993</v>
      </c>
      <c r="I1691" s="10">
        <v>8</v>
      </c>
      <c r="J1691" s="10">
        <v>5</v>
      </c>
      <c r="K1691" s="42">
        <v>3.3125</v>
      </c>
      <c r="L1691" s="44">
        <f t="shared" si="55"/>
        <v>3.2988594352306139E-2</v>
      </c>
      <c r="M1691" s="42">
        <f t="shared" si="56"/>
        <v>0</v>
      </c>
    </row>
    <row r="1692" spans="8:13" x14ac:dyDescent="0.2">
      <c r="H1692" s="10">
        <v>1993</v>
      </c>
      <c r="I1692" s="10">
        <v>8</v>
      </c>
      <c r="J1692" s="10">
        <v>6</v>
      </c>
      <c r="K1692" s="42">
        <v>3.25</v>
      </c>
      <c r="L1692" s="44">
        <f t="shared" si="55"/>
        <v>3.2368679589344779E-2</v>
      </c>
      <c r="M1692" s="42">
        <f t="shared" si="56"/>
        <v>-6.1991476296135994E-4</v>
      </c>
    </row>
    <row r="1693" spans="8:13" x14ac:dyDescent="0.2">
      <c r="H1693" s="10">
        <v>1993</v>
      </c>
      <c r="I1693" s="10">
        <v>8</v>
      </c>
      <c r="J1693" s="10">
        <v>9</v>
      </c>
      <c r="K1693" s="42">
        <v>3.25</v>
      </c>
      <c r="L1693" s="44">
        <f t="shared" si="55"/>
        <v>3.2368679589344779E-2</v>
      </c>
      <c r="M1693" s="42">
        <f t="shared" si="56"/>
        <v>0</v>
      </c>
    </row>
    <row r="1694" spans="8:13" x14ac:dyDescent="0.2">
      <c r="H1694" s="10">
        <v>1993</v>
      </c>
      <c r="I1694" s="10">
        <v>8</v>
      </c>
      <c r="J1694" s="10">
        <v>10</v>
      </c>
      <c r="K1694" s="42">
        <v>3.25</v>
      </c>
      <c r="L1694" s="44">
        <f t="shared" si="55"/>
        <v>3.2368679589344779E-2</v>
      </c>
      <c r="M1694" s="42">
        <f t="shared" si="56"/>
        <v>0</v>
      </c>
    </row>
    <row r="1695" spans="8:13" x14ac:dyDescent="0.2">
      <c r="H1695" s="10">
        <v>1993</v>
      </c>
      <c r="I1695" s="10">
        <v>8</v>
      </c>
      <c r="J1695" s="10">
        <v>11</v>
      </c>
      <c r="K1695" s="42">
        <v>3.25</v>
      </c>
      <c r="L1695" s="44">
        <f t="shared" si="55"/>
        <v>3.2368679589344779E-2</v>
      </c>
      <c r="M1695" s="42">
        <f t="shared" si="56"/>
        <v>0</v>
      </c>
    </row>
    <row r="1696" spans="8:13" x14ac:dyDescent="0.2">
      <c r="H1696" s="10">
        <v>1993</v>
      </c>
      <c r="I1696" s="10">
        <v>8</v>
      </c>
      <c r="J1696" s="10">
        <v>12</v>
      </c>
      <c r="K1696" s="42">
        <v>3.25</v>
      </c>
      <c r="L1696" s="44">
        <f t="shared" si="55"/>
        <v>3.2368679589344779E-2</v>
      </c>
      <c r="M1696" s="42">
        <f t="shared" si="56"/>
        <v>0</v>
      </c>
    </row>
    <row r="1697" spans="8:13" x14ac:dyDescent="0.2">
      <c r="H1697" s="10">
        <v>1993</v>
      </c>
      <c r="I1697" s="10">
        <v>8</v>
      </c>
      <c r="J1697" s="10">
        <v>13</v>
      </c>
      <c r="K1697" s="42">
        <v>3.25</v>
      </c>
      <c r="L1697" s="44">
        <f t="shared" si="55"/>
        <v>3.2368679589344779E-2</v>
      </c>
      <c r="M1697" s="42">
        <f t="shared" si="56"/>
        <v>0</v>
      </c>
    </row>
    <row r="1698" spans="8:13" x14ac:dyDescent="0.2">
      <c r="H1698" s="10">
        <v>1993</v>
      </c>
      <c r="I1698" s="10">
        <v>8</v>
      </c>
      <c r="J1698" s="10">
        <v>16</v>
      </c>
      <c r="K1698" s="42">
        <v>3.25</v>
      </c>
      <c r="L1698" s="44">
        <f t="shared" si="55"/>
        <v>3.2368679589344779E-2</v>
      </c>
      <c r="M1698" s="42">
        <f t="shared" si="56"/>
        <v>0</v>
      </c>
    </row>
    <row r="1699" spans="8:13" x14ac:dyDescent="0.2">
      <c r="H1699" s="10">
        <v>1993</v>
      </c>
      <c r="I1699" s="10">
        <v>8</v>
      </c>
      <c r="J1699" s="10">
        <v>17</v>
      </c>
      <c r="K1699" s="42">
        <v>3.25</v>
      </c>
      <c r="L1699" s="44">
        <f t="shared" si="55"/>
        <v>3.2368679589344779E-2</v>
      </c>
      <c r="M1699" s="42">
        <f t="shared" si="56"/>
        <v>0</v>
      </c>
    </row>
    <row r="1700" spans="8:13" x14ac:dyDescent="0.2">
      <c r="H1700" s="10">
        <v>1993</v>
      </c>
      <c r="I1700" s="10">
        <v>8</v>
      </c>
      <c r="J1700" s="10">
        <v>18</v>
      </c>
      <c r="K1700" s="42">
        <v>3.25</v>
      </c>
      <c r="L1700" s="44">
        <f t="shared" si="55"/>
        <v>3.2368679589344779E-2</v>
      </c>
      <c r="M1700" s="42">
        <f t="shared" si="56"/>
        <v>0</v>
      </c>
    </row>
    <row r="1701" spans="8:13" x14ac:dyDescent="0.2">
      <c r="H1701" s="10">
        <v>1993</v>
      </c>
      <c r="I1701" s="10">
        <v>8</v>
      </c>
      <c r="J1701" s="10">
        <v>19</v>
      </c>
      <c r="K1701" s="42">
        <v>3.25</v>
      </c>
      <c r="L1701" s="44">
        <f t="shared" si="55"/>
        <v>3.2368679589344779E-2</v>
      </c>
      <c r="M1701" s="42">
        <f t="shared" si="56"/>
        <v>0</v>
      </c>
    </row>
    <row r="1702" spans="8:13" x14ac:dyDescent="0.2">
      <c r="H1702" s="10">
        <v>1993</v>
      </c>
      <c r="I1702" s="10">
        <v>8</v>
      </c>
      <c r="J1702" s="10">
        <v>20</v>
      </c>
      <c r="K1702" s="42">
        <v>3.25</v>
      </c>
      <c r="L1702" s="44">
        <f t="shared" si="55"/>
        <v>3.2368679589344779E-2</v>
      </c>
      <c r="M1702" s="42">
        <f t="shared" si="56"/>
        <v>0</v>
      </c>
    </row>
    <row r="1703" spans="8:13" x14ac:dyDescent="0.2">
      <c r="H1703" s="10">
        <v>1993</v>
      </c>
      <c r="I1703" s="10">
        <v>8</v>
      </c>
      <c r="J1703" s="10">
        <v>23</v>
      </c>
      <c r="K1703" s="42">
        <v>3.25</v>
      </c>
      <c r="L1703" s="44">
        <f t="shared" si="55"/>
        <v>3.2368679589344779E-2</v>
      </c>
      <c r="M1703" s="42">
        <f t="shared" si="56"/>
        <v>0</v>
      </c>
    </row>
    <row r="1704" spans="8:13" x14ac:dyDescent="0.2">
      <c r="H1704" s="10">
        <v>1993</v>
      </c>
      <c r="I1704" s="10">
        <v>8</v>
      </c>
      <c r="J1704" s="10">
        <v>24</v>
      </c>
      <c r="K1704" s="42">
        <v>3.25</v>
      </c>
      <c r="L1704" s="44">
        <f t="shared" si="55"/>
        <v>3.2368679589344779E-2</v>
      </c>
      <c r="M1704" s="42">
        <f t="shared" si="56"/>
        <v>0</v>
      </c>
    </row>
    <row r="1705" spans="8:13" x14ac:dyDescent="0.2">
      <c r="H1705" s="10">
        <v>1993</v>
      </c>
      <c r="I1705" s="10">
        <v>8</v>
      </c>
      <c r="J1705" s="10">
        <v>25</v>
      </c>
      <c r="K1705" s="42">
        <v>3.25</v>
      </c>
      <c r="L1705" s="44">
        <f t="shared" si="55"/>
        <v>3.2368679589344779E-2</v>
      </c>
      <c r="M1705" s="42">
        <f t="shared" si="56"/>
        <v>0</v>
      </c>
    </row>
    <row r="1706" spans="8:13" x14ac:dyDescent="0.2">
      <c r="H1706" s="10">
        <v>1993</v>
      </c>
      <c r="I1706" s="10">
        <v>8</v>
      </c>
      <c r="J1706" s="10">
        <v>26</v>
      </c>
      <c r="K1706" s="42">
        <v>3.25</v>
      </c>
      <c r="L1706" s="44">
        <f t="shared" si="55"/>
        <v>3.2368679589344779E-2</v>
      </c>
      <c r="M1706" s="42">
        <f t="shared" si="56"/>
        <v>0</v>
      </c>
    </row>
    <row r="1707" spans="8:13" x14ac:dyDescent="0.2">
      <c r="H1707" s="10">
        <v>1993</v>
      </c>
      <c r="I1707" s="10">
        <v>8</v>
      </c>
      <c r="J1707" s="10">
        <v>27</v>
      </c>
      <c r="K1707" s="42">
        <v>3.25</v>
      </c>
      <c r="L1707" s="44">
        <f t="shared" si="55"/>
        <v>3.2368679589344779E-2</v>
      </c>
      <c r="M1707" s="42">
        <f t="shared" si="56"/>
        <v>0</v>
      </c>
    </row>
    <row r="1708" spans="8:13" x14ac:dyDescent="0.2">
      <c r="H1708" s="10">
        <v>1993</v>
      </c>
      <c r="I1708" s="10">
        <v>8</v>
      </c>
      <c r="J1708" s="10">
        <v>31</v>
      </c>
      <c r="K1708" s="42">
        <v>3.25</v>
      </c>
      <c r="L1708" s="44">
        <f t="shared" si="55"/>
        <v>3.2368679589344779E-2</v>
      </c>
      <c r="M1708" s="42">
        <f t="shared" si="56"/>
        <v>0</v>
      </c>
    </row>
    <row r="1709" spans="8:13" x14ac:dyDescent="0.2">
      <c r="H1709" s="10">
        <v>1993</v>
      </c>
      <c r="I1709" s="10">
        <v>9</v>
      </c>
      <c r="J1709" s="10">
        <v>1</v>
      </c>
      <c r="K1709" s="42">
        <v>3.25</v>
      </c>
      <c r="L1709" s="44">
        <f t="shared" si="55"/>
        <v>3.2368679589344779E-2</v>
      </c>
      <c r="M1709" s="42">
        <f t="shared" si="56"/>
        <v>0</v>
      </c>
    </row>
    <row r="1710" spans="8:13" x14ac:dyDescent="0.2">
      <c r="H1710" s="10">
        <v>1993</v>
      </c>
      <c r="I1710" s="10">
        <v>9</v>
      </c>
      <c r="J1710" s="10">
        <v>2</v>
      </c>
      <c r="K1710" s="42">
        <v>3.25</v>
      </c>
      <c r="L1710" s="44">
        <f t="shared" si="55"/>
        <v>3.2368679589344779E-2</v>
      </c>
      <c r="M1710" s="42">
        <f t="shared" si="56"/>
        <v>0</v>
      </c>
    </row>
    <row r="1711" spans="8:13" x14ac:dyDescent="0.2">
      <c r="H1711" s="10">
        <v>1993</v>
      </c>
      <c r="I1711" s="10">
        <v>9</v>
      </c>
      <c r="J1711" s="10">
        <v>3</v>
      </c>
      <c r="K1711" s="42">
        <v>3.1875</v>
      </c>
      <c r="L1711" s="44">
        <f t="shared" si="55"/>
        <v>3.1748668737914106E-2</v>
      </c>
      <c r="M1711" s="42">
        <f t="shared" si="56"/>
        <v>-6.2001085143067319E-4</v>
      </c>
    </row>
    <row r="1712" spans="8:13" x14ac:dyDescent="0.2">
      <c r="H1712" s="10">
        <v>1993</v>
      </c>
      <c r="I1712" s="10">
        <v>9</v>
      </c>
      <c r="J1712" s="10">
        <v>6</v>
      </c>
      <c r="K1712" s="42">
        <v>3.1875</v>
      </c>
      <c r="L1712" s="44">
        <f t="shared" si="55"/>
        <v>3.1748668737914106E-2</v>
      </c>
      <c r="M1712" s="42">
        <f t="shared" si="56"/>
        <v>0</v>
      </c>
    </row>
    <row r="1713" spans="8:13" x14ac:dyDescent="0.2">
      <c r="H1713" s="10">
        <v>1993</v>
      </c>
      <c r="I1713" s="10">
        <v>9</v>
      </c>
      <c r="J1713" s="10">
        <v>7</v>
      </c>
      <c r="K1713" s="42">
        <v>3.1875</v>
      </c>
      <c r="L1713" s="44">
        <f t="shared" si="55"/>
        <v>3.1748668737914106E-2</v>
      </c>
      <c r="M1713" s="42">
        <f t="shared" si="56"/>
        <v>0</v>
      </c>
    </row>
    <row r="1714" spans="8:13" x14ac:dyDescent="0.2">
      <c r="H1714" s="10">
        <v>1993</v>
      </c>
      <c r="I1714" s="10">
        <v>9</v>
      </c>
      <c r="J1714" s="10">
        <v>8</v>
      </c>
      <c r="K1714" s="42">
        <v>3.1875</v>
      </c>
      <c r="L1714" s="44">
        <f t="shared" si="55"/>
        <v>3.1748668737914106E-2</v>
      </c>
      <c r="M1714" s="42">
        <f t="shared" si="56"/>
        <v>0</v>
      </c>
    </row>
    <row r="1715" spans="8:13" x14ac:dyDescent="0.2">
      <c r="H1715" s="10">
        <v>1993</v>
      </c>
      <c r="I1715" s="10">
        <v>9</v>
      </c>
      <c r="J1715" s="10">
        <v>9</v>
      </c>
      <c r="K1715" s="42">
        <v>3.1875</v>
      </c>
      <c r="L1715" s="44">
        <f t="shared" si="55"/>
        <v>3.1748668737914106E-2</v>
      </c>
      <c r="M1715" s="42">
        <f t="shared" si="56"/>
        <v>0</v>
      </c>
    </row>
    <row r="1716" spans="8:13" x14ac:dyDescent="0.2">
      <c r="H1716" s="10">
        <v>1993</v>
      </c>
      <c r="I1716" s="10">
        <v>9</v>
      </c>
      <c r="J1716" s="10">
        <v>10</v>
      </c>
      <c r="K1716" s="42">
        <v>3.1875</v>
      </c>
      <c r="L1716" s="44">
        <f t="shared" si="55"/>
        <v>3.1748668737914106E-2</v>
      </c>
      <c r="M1716" s="42">
        <f t="shared" si="56"/>
        <v>0</v>
      </c>
    </row>
    <row r="1717" spans="8:13" x14ac:dyDescent="0.2">
      <c r="H1717" s="10">
        <v>1993</v>
      </c>
      <c r="I1717" s="10">
        <v>9</v>
      </c>
      <c r="J1717" s="10">
        <v>13</v>
      </c>
      <c r="K1717" s="42">
        <v>3.1875</v>
      </c>
      <c r="L1717" s="44">
        <f t="shared" si="55"/>
        <v>3.1748668737914106E-2</v>
      </c>
      <c r="M1717" s="42">
        <f t="shared" si="56"/>
        <v>0</v>
      </c>
    </row>
    <row r="1718" spans="8:13" x14ac:dyDescent="0.2">
      <c r="H1718" s="10">
        <v>1993</v>
      </c>
      <c r="I1718" s="10">
        <v>9</v>
      </c>
      <c r="J1718" s="10">
        <v>14</v>
      </c>
      <c r="K1718" s="42">
        <v>3.1875</v>
      </c>
      <c r="L1718" s="44">
        <f t="shared" si="55"/>
        <v>3.1748668737914106E-2</v>
      </c>
      <c r="M1718" s="42">
        <f t="shared" si="56"/>
        <v>0</v>
      </c>
    </row>
    <row r="1719" spans="8:13" x14ac:dyDescent="0.2">
      <c r="H1719" s="10">
        <v>1993</v>
      </c>
      <c r="I1719" s="10">
        <v>9</v>
      </c>
      <c r="J1719" s="10">
        <v>15</v>
      </c>
      <c r="K1719" s="42">
        <v>3.1875</v>
      </c>
      <c r="L1719" s="44">
        <f t="shared" si="55"/>
        <v>3.1748668737914106E-2</v>
      </c>
      <c r="M1719" s="42">
        <f t="shared" si="56"/>
        <v>0</v>
      </c>
    </row>
    <row r="1720" spans="8:13" x14ac:dyDescent="0.2">
      <c r="H1720" s="10">
        <v>1993</v>
      </c>
      <c r="I1720" s="10">
        <v>9</v>
      </c>
      <c r="J1720" s="10">
        <v>16</v>
      </c>
      <c r="K1720" s="42">
        <v>3.1875</v>
      </c>
      <c r="L1720" s="44">
        <f t="shared" si="55"/>
        <v>3.1748668737914106E-2</v>
      </c>
      <c r="M1720" s="42">
        <f t="shared" si="56"/>
        <v>0</v>
      </c>
    </row>
    <row r="1721" spans="8:13" x14ac:dyDescent="0.2">
      <c r="H1721" s="10">
        <v>1993</v>
      </c>
      <c r="I1721" s="10">
        <v>9</v>
      </c>
      <c r="J1721" s="10">
        <v>17</v>
      </c>
      <c r="K1721" s="42">
        <v>3.1875</v>
      </c>
      <c r="L1721" s="44">
        <f t="shared" si="55"/>
        <v>3.1748668737914106E-2</v>
      </c>
      <c r="M1721" s="42">
        <f t="shared" si="56"/>
        <v>0</v>
      </c>
    </row>
    <row r="1722" spans="8:13" x14ac:dyDescent="0.2">
      <c r="H1722" s="10">
        <v>1993</v>
      </c>
      <c r="I1722" s="10">
        <v>9</v>
      </c>
      <c r="J1722" s="10">
        <v>20</v>
      </c>
      <c r="K1722" s="42">
        <v>3.1875</v>
      </c>
      <c r="L1722" s="44">
        <f t="shared" si="55"/>
        <v>3.1748668737914106E-2</v>
      </c>
      <c r="M1722" s="42">
        <f t="shared" si="56"/>
        <v>0</v>
      </c>
    </row>
    <row r="1723" spans="8:13" x14ac:dyDescent="0.2">
      <c r="H1723" s="10">
        <v>1993</v>
      </c>
      <c r="I1723" s="10">
        <v>9</v>
      </c>
      <c r="J1723" s="10">
        <v>21</v>
      </c>
      <c r="K1723" s="42">
        <v>3.1875</v>
      </c>
      <c r="L1723" s="44">
        <f t="shared" si="55"/>
        <v>3.1748668737914106E-2</v>
      </c>
      <c r="M1723" s="42">
        <f t="shared" si="56"/>
        <v>0</v>
      </c>
    </row>
    <row r="1724" spans="8:13" x14ac:dyDescent="0.2">
      <c r="H1724" s="10">
        <v>1993</v>
      </c>
      <c r="I1724" s="10">
        <v>9</v>
      </c>
      <c r="J1724" s="10">
        <v>22</v>
      </c>
      <c r="K1724" s="42">
        <v>3.1875</v>
      </c>
      <c r="L1724" s="44">
        <f t="shared" si="55"/>
        <v>3.1748668737914106E-2</v>
      </c>
      <c r="M1724" s="42">
        <f t="shared" si="56"/>
        <v>0</v>
      </c>
    </row>
    <row r="1725" spans="8:13" x14ac:dyDescent="0.2">
      <c r="H1725" s="10">
        <v>1993</v>
      </c>
      <c r="I1725" s="10">
        <v>9</v>
      </c>
      <c r="J1725" s="10">
        <v>23</v>
      </c>
      <c r="K1725" s="42">
        <v>3.1875</v>
      </c>
      <c r="L1725" s="44">
        <f t="shared" si="55"/>
        <v>3.1748668737914106E-2</v>
      </c>
      <c r="M1725" s="42">
        <f t="shared" si="56"/>
        <v>0</v>
      </c>
    </row>
    <row r="1726" spans="8:13" x14ac:dyDescent="0.2">
      <c r="H1726" s="10">
        <v>1993</v>
      </c>
      <c r="I1726" s="10">
        <v>9</v>
      </c>
      <c r="J1726" s="10">
        <v>24</v>
      </c>
      <c r="K1726" s="42">
        <v>3.1875</v>
      </c>
      <c r="L1726" s="44">
        <f t="shared" si="55"/>
        <v>3.1748668737914106E-2</v>
      </c>
      <c r="M1726" s="42">
        <f t="shared" si="56"/>
        <v>0</v>
      </c>
    </row>
    <row r="1727" spans="8:13" x14ac:dyDescent="0.2">
      <c r="H1727" s="10">
        <v>1993</v>
      </c>
      <c r="I1727" s="10">
        <v>9</v>
      </c>
      <c r="J1727" s="10">
        <v>27</v>
      </c>
      <c r="K1727" s="42">
        <v>3.1875</v>
      </c>
      <c r="L1727" s="44">
        <f t="shared" si="55"/>
        <v>3.1748668737914106E-2</v>
      </c>
      <c r="M1727" s="42">
        <f t="shared" si="56"/>
        <v>0</v>
      </c>
    </row>
    <row r="1728" spans="8:13" x14ac:dyDescent="0.2">
      <c r="H1728" s="10">
        <v>1993</v>
      </c>
      <c r="I1728" s="10">
        <v>9</v>
      </c>
      <c r="J1728" s="10">
        <v>28</v>
      </c>
      <c r="K1728" s="42">
        <v>3.1875</v>
      </c>
      <c r="L1728" s="44">
        <f t="shared" si="55"/>
        <v>3.1748668737914106E-2</v>
      </c>
      <c r="M1728" s="42">
        <f t="shared" si="56"/>
        <v>0</v>
      </c>
    </row>
    <row r="1729" spans="8:13" x14ac:dyDescent="0.2">
      <c r="H1729" s="10">
        <v>1993</v>
      </c>
      <c r="I1729" s="10">
        <v>9</v>
      </c>
      <c r="J1729" s="10">
        <v>29</v>
      </c>
      <c r="K1729" s="42">
        <v>3.375</v>
      </c>
      <c r="L1729" s="44">
        <f t="shared" si="55"/>
        <v>3.3608413056576018E-2</v>
      </c>
      <c r="M1729" s="42">
        <f t="shared" si="56"/>
        <v>1.8597443186619128E-3</v>
      </c>
    </row>
    <row r="1730" spans="8:13" x14ac:dyDescent="0.2">
      <c r="H1730" s="10">
        <v>1993</v>
      </c>
      <c r="I1730" s="10">
        <v>9</v>
      </c>
      <c r="J1730" s="10">
        <v>30</v>
      </c>
      <c r="K1730" s="42">
        <v>3.375</v>
      </c>
      <c r="L1730" s="44">
        <f t="shared" si="55"/>
        <v>3.3608413056576018E-2</v>
      </c>
      <c r="M1730" s="42">
        <f t="shared" si="56"/>
        <v>0</v>
      </c>
    </row>
    <row r="1731" spans="8:13" x14ac:dyDescent="0.2">
      <c r="H1731" s="10">
        <v>1993</v>
      </c>
      <c r="I1731" s="10">
        <v>10</v>
      </c>
      <c r="J1731" s="10">
        <v>1</v>
      </c>
      <c r="K1731" s="42">
        <v>3.375</v>
      </c>
      <c r="L1731" s="44">
        <f t="shared" si="55"/>
        <v>3.3608413056576018E-2</v>
      </c>
      <c r="M1731" s="42">
        <f t="shared" si="56"/>
        <v>0</v>
      </c>
    </row>
    <row r="1732" spans="8:13" x14ac:dyDescent="0.2">
      <c r="H1732" s="10">
        <v>1993</v>
      </c>
      <c r="I1732" s="10">
        <v>10</v>
      </c>
      <c r="J1732" s="10">
        <v>4</v>
      </c>
      <c r="K1732" s="42">
        <v>3.375</v>
      </c>
      <c r="L1732" s="44">
        <f t="shared" si="55"/>
        <v>3.3608413056576018E-2</v>
      </c>
      <c r="M1732" s="42">
        <f t="shared" si="56"/>
        <v>0</v>
      </c>
    </row>
    <row r="1733" spans="8:13" x14ac:dyDescent="0.2">
      <c r="H1733" s="10">
        <v>1993</v>
      </c>
      <c r="I1733" s="10">
        <v>10</v>
      </c>
      <c r="J1733" s="10">
        <v>5</v>
      </c>
      <c r="K1733" s="42">
        <v>3.375</v>
      </c>
      <c r="L1733" s="44">
        <f t="shared" si="55"/>
        <v>3.3608413056576018E-2</v>
      </c>
      <c r="M1733" s="42">
        <f t="shared" si="56"/>
        <v>0</v>
      </c>
    </row>
    <row r="1734" spans="8:13" x14ac:dyDescent="0.2">
      <c r="H1734" s="10">
        <v>1993</v>
      </c>
      <c r="I1734" s="10">
        <v>10</v>
      </c>
      <c r="J1734" s="10">
        <v>6</v>
      </c>
      <c r="K1734" s="42">
        <v>3.375</v>
      </c>
      <c r="L1734" s="44">
        <f t="shared" si="55"/>
        <v>3.3608413056576018E-2</v>
      </c>
      <c r="M1734" s="42">
        <f t="shared" si="56"/>
        <v>0</v>
      </c>
    </row>
    <row r="1735" spans="8:13" x14ac:dyDescent="0.2">
      <c r="H1735" s="10">
        <v>1993</v>
      </c>
      <c r="I1735" s="10">
        <v>10</v>
      </c>
      <c r="J1735" s="10">
        <v>7</v>
      </c>
      <c r="K1735" s="42">
        <v>3.375</v>
      </c>
      <c r="L1735" s="44">
        <f t="shared" si="55"/>
        <v>3.3608413056576018E-2</v>
      </c>
      <c r="M1735" s="42">
        <f t="shared" si="56"/>
        <v>0</v>
      </c>
    </row>
    <row r="1736" spans="8:13" x14ac:dyDescent="0.2">
      <c r="H1736" s="10">
        <v>1993</v>
      </c>
      <c r="I1736" s="10">
        <v>10</v>
      </c>
      <c r="J1736" s="10">
        <v>8</v>
      </c>
      <c r="K1736" s="42">
        <v>3.375</v>
      </c>
      <c r="L1736" s="44">
        <f t="shared" si="55"/>
        <v>3.3608413056576018E-2</v>
      </c>
      <c r="M1736" s="42">
        <f t="shared" si="56"/>
        <v>0</v>
      </c>
    </row>
    <row r="1737" spans="8:13" x14ac:dyDescent="0.2">
      <c r="H1737" s="10">
        <v>1993</v>
      </c>
      <c r="I1737" s="10">
        <v>10</v>
      </c>
      <c r="J1737" s="10">
        <v>11</v>
      </c>
      <c r="K1737" s="42">
        <v>3.375</v>
      </c>
      <c r="L1737" s="44">
        <f t="shared" si="55"/>
        <v>3.3608413056576018E-2</v>
      </c>
      <c r="M1737" s="42">
        <f t="shared" si="56"/>
        <v>0</v>
      </c>
    </row>
    <row r="1738" spans="8:13" x14ac:dyDescent="0.2">
      <c r="H1738" s="10">
        <v>1993</v>
      </c>
      <c r="I1738" s="10">
        <v>10</v>
      </c>
      <c r="J1738" s="10">
        <v>12</v>
      </c>
      <c r="K1738" s="42">
        <v>3.375</v>
      </c>
      <c r="L1738" s="44">
        <f t="shared" si="55"/>
        <v>3.3608413056576018E-2</v>
      </c>
      <c r="M1738" s="42">
        <f t="shared" si="56"/>
        <v>0</v>
      </c>
    </row>
    <row r="1739" spans="8:13" x14ac:dyDescent="0.2">
      <c r="H1739" s="10">
        <v>1993</v>
      </c>
      <c r="I1739" s="10">
        <v>10</v>
      </c>
      <c r="J1739" s="10">
        <v>13</v>
      </c>
      <c r="K1739" s="42">
        <v>3.375</v>
      </c>
      <c r="L1739" s="44">
        <f t="shared" si="55"/>
        <v>3.3608413056576018E-2</v>
      </c>
      <c r="M1739" s="42">
        <f t="shared" si="56"/>
        <v>0</v>
      </c>
    </row>
    <row r="1740" spans="8:13" x14ac:dyDescent="0.2">
      <c r="H1740" s="10">
        <v>1993</v>
      </c>
      <c r="I1740" s="10">
        <v>10</v>
      </c>
      <c r="J1740" s="10">
        <v>14</v>
      </c>
      <c r="K1740" s="42">
        <v>3.375</v>
      </c>
      <c r="L1740" s="44">
        <f t="shared" si="55"/>
        <v>3.3608413056576018E-2</v>
      </c>
      <c r="M1740" s="42">
        <f t="shared" si="56"/>
        <v>0</v>
      </c>
    </row>
    <row r="1741" spans="8:13" x14ac:dyDescent="0.2">
      <c r="H1741" s="10">
        <v>1993</v>
      </c>
      <c r="I1741" s="10">
        <v>10</v>
      </c>
      <c r="J1741" s="10">
        <v>15</v>
      </c>
      <c r="K1741" s="42">
        <v>3.375</v>
      </c>
      <c r="L1741" s="44">
        <f t="shared" si="55"/>
        <v>3.3608413056576018E-2</v>
      </c>
      <c r="M1741" s="42">
        <f t="shared" si="56"/>
        <v>0</v>
      </c>
    </row>
    <row r="1742" spans="8:13" x14ac:dyDescent="0.2">
      <c r="H1742" s="10">
        <v>1993</v>
      </c>
      <c r="I1742" s="10">
        <v>10</v>
      </c>
      <c r="J1742" s="10">
        <v>18</v>
      </c>
      <c r="K1742" s="42">
        <v>3.375</v>
      </c>
      <c r="L1742" s="44">
        <f t="shared" si="55"/>
        <v>3.3608413056576018E-2</v>
      </c>
      <c r="M1742" s="42">
        <f t="shared" si="56"/>
        <v>0</v>
      </c>
    </row>
    <row r="1743" spans="8:13" x14ac:dyDescent="0.2">
      <c r="H1743" s="10">
        <v>1993</v>
      </c>
      <c r="I1743" s="10">
        <v>10</v>
      </c>
      <c r="J1743" s="10">
        <v>19</v>
      </c>
      <c r="K1743" s="42">
        <v>3.375</v>
      </c>
      <c r="L1743" s="44">
        <f t="shared" si="55"/>
        <v>3.3608413056576018E-2</v>
      </c>
      <c r="M1743" s="42">
        <f t="shared" si="56"/>
        <v>0</v>
      </c>
    </row>
    <row r="1744" spans="8:13" x14ac:dyDescent="0.2">
      <c r="H1744" s="10">
        <v>1993</v>
      </c>
      <c r="I1744" s="10">
        <v>10</v>
      </c>
      <c r="J1744" s="10">
        <v>20</v>
      </c>
      <c r="K1744" s="42">
        <v>3.375</v>
      </c>
      <c r="L1744" s="44">
        <f t="shared" si="55"/>
        <v>3.3608413056576018E-2</v>
      </c>
      <c r="M1744" s="42">
        <f t="shared" si="56"/>
        <v>0</v>
      </c>
    </row>
    <row r="1745" spans="8:13" x14ac:dyDescent="0.2">
      <c r="H1745" s="10">
        <v>1993</v>
      </c>
      <c r="I1745" s="10">
        <v>10</v>
      </c>
      <c r="J1745" s="10">
        <v>21</v>
      </c>
      <c r="K1745" s="42">
        <v>3.375</v>
      </c>
      <c r="L1745" s="44">
        <f t="shared" si="55"/>
        <v>3.3608413056576018E-2</v>
      </c>
      <c r="M1745" s="42">
        <f t="shared" si="56"/>
        <v>0</v>
      </c>
    </row>
    <row r="1746" spans="8:13" x14ac:dyDescent="0.2">
      <c r="H1746" s="10">
        <v>1993</v>
      </c>
      <c r="I1746" s="10">
        <v>10</v>
      </c>
      <c r="J1746" s="10">
        <v>22</v>
      </c>
      <c r="K1746" s="42">
        <v>3.375</v>
      </c>
      <c r="L1746" s="44">
        <f t="shared" si="55"/>
        <v>3.3608413056576018E-2</v>
      </c>
      <c r="M1746" s="42">
        <f t="shared" si="56"/>
        <v>0</v>
      </c>
    </row>
    <row r="1747" spans="8:13" x14ac:dyDescent="0.2">
      <c r="H1747" s="10">
        <v>1993</v>
      </c>
      <c r="I1747" s="10">
        <v>10</v>
      </c>
      <c r="J1747" s="10">
        <v>25</v>
      </c>
      <c r="K1747" s="42">
        <v>3.375</v>
      </c>
      <c r="L1747" s="44">
        <f t="shared" si="55"/>
        <v>3.3608413056576018E-2</v>
      </c>
      <c r="M1747" s="42">
        <f t="shared" si="56"/>
        <v>0</v>
      </c>
    </row>
    <row r="1748" spans="8:13" x14ac:dyDescent="0.2">
      <c r="H1748" s="10">
        <v>1993</v>
      </c>
      <c r="I1748" s="10">
        <v>10</v>
      </c>
      <c r="J1748" s="10">
        <v>26</v>
      </c>
      <c r="K1748" s="42">
        <v>3.4375</v>
      </c>
      <c r="L1748" s="44">
        <f t="shared" si="55"/>
        <v>3.4228135731918422E-2</v>
      </c>
      <c r="M1748" s="42">
        <f t="shared" si="56"/>
        <v>6.1972267534240316E-4</v>
      </c>
    </row>
    <row r="1749" spans="8:13" x14ac:dyDescent="0.2">
      <c r="H1749" s="10">
        <v>1993</v>
      </c>
      <c r="I1749" s="10">
        <v>10</v>
      </c>
      <c r="J1749" s="10">
        <v>27</v>
      </c>
      <c r="K1749" s="42">
        <v>3.4375</v>
      </c>
      <c r="L1749" s="44">
        <f t="shared" ref="L1749:L1812" si="57">LN(1+K1749/100/4)*4</f>
        <v>3.4228135731918422E-2</v>
      </c>
      <c r="M1749" s="42">
        <f t="shared" ref="M1749:M1812" si="58">L1749-L1748</f>
        <v>0</v>
      </c>
    </row>
    <row r="1750" spans="8:13" x14ac:dyDescent="0.2">
      <c r="H1750" s="10">
        <v>1993</v>
      </c>
      <c r="I1750" s="10">
        <v>10</v>
      </c>
      <c r="J1750" s="10">
        <v>28</v>
      </c>
      <c r="K1750" s="42">
        <v>3.4375</v>
      </c>
      <c r="L1750" s="44">
        <f t="shared" si="57"/>
        <v>3.4228135731918422E-2</v>
      </c>
      <c r="M1750" s="42">
        <f t="shared" si="58"/>
        <v>0</v>
      </c>
    </row>
    <row r="1751" spans="8:13" x14ac:dyDescent="0.2">
      <c r="H1751" s="10">
        <v>1993</v>
      </c>
      <c r="I1751" s="10">
        <v>10</v>
      </c>
      <c r="J1751" s="10">
        <v>29</v>
      </c>
      <c r="K1751" s="42">
        <v>3.4375</v>
      </c>
      <c r="L1751" s="44">
        <f t="shared" si="57"/>
        <v>3.4228135731918422E-2</v>
      </c>
      <c r="M1751" s="42">
        <f t="shared" si="58"/>
        <v>0</v>
      </c>
    </row>
    <row r="1752" spans="8:13" x14ac:dyDescent="0.2">
      <c r="H1752" s="10">
        <v>1993</v>
      </c>
      <c r="I1752" s="10">
        <v>11</v>
      </c>
      <c r="J1752" s="10">
        <v>1</v>
      </c>
      <c r="K1752" s="42">
        <v>3.4375</v>
      </c>
      <c r="L1752" s="44">
        <f t="shared" si="57"/>
        <v>3.4228135731918422E-2</v>
      </c>
      <c r="M1752" s="42">
        <f t="shared" si="58"/>
        <v>0</v>
      </c>
    </row>
    <row r="1753" spans="8:13" x14ac:dyDescent="0.2">
      <c r="H1753" s="10">
        <v>1993</v>
      </c>
      <c r="I1753" s="10">
        <v>11</v>
      </c>
      <c r="J1753" s="10">
        <v>2</v>
      </c>
      <c r="K1753" s="42">
        <v>3.5</v>
      </c>
      <c r="L1753" s="44">
        <f t="shared" si="57"/>
        <v>3.4847762408086146E-2</v>
      </c>
      <c r="M1753" s="42">
        <f t="shared" si="58"/>
        <v>6.196266761677241E-4</v>
      </c>
    </row>
    <row r="1754" spans="8:13" x14ac:dyDescent="0.2">
      <c r="H1754" s="10">
        <v>1993</v>
      </c>
      <c r="I1754" s="10">
        <v>11</v>
      </c>
      <c r="J1754" s="10">
        <v>3</v>
      </c>
      <c r="K1754" s="42">
        <v>3.5</v>
      </c>
      <c r="L1754" s="44">
        <f t="shared" si="57"/>
        <v>3.4847762408086146E-2</v>
      </c>
      <c r="M1754" s="42">
        <f t="shared" si="58"/>
        <v>0</v>
      </c>
    </row>
    <row r="1755" spans="8:13" x14ac:dyDescent="0.2">
      <c r="H1755" s="10">
        <v>1993</v>
      </c>
      <c r="I1755" s="10">
        <v>11</v>
      </c>
      <c r="J1755" s="10">
        <v>4</v>
      </c>
      <c r="K1755" s="42">
        <v>3.5</v>
      </c>
      <c r="L1755" s="44">
        <f t="shared" si="57"/>
        <v>3.4847762408086146E-2</v>
      </c>
      <c r="M1755" s="42">
        <f t="shared" si="58"/>
        <v>0</v>
      </c>
    </row>
    <row r="1756" spans="8:13" x14ac:dyDescent="0.2">
      <c r="H1756" s="10">
        <v>1993</v>
      </c>
      <c r="I1756" s="10">
        <v>11</v>
      </c>
      <c r="J1756" s="10">
        <v>5</v>
      </c>
      <c r="K1756" s="42">
        <v>3.5</v>
      </c>
      <c r="L1756" s="44">
        <f t="shared" si="57"/>
        <v>3.4847762408086146E-2</v>
      </c>
      <c r="M1756" s="42">
        <f t="shared" si="58"/>
        <v>0</v>
      </c>
    </row>
    <row r="1757" spans="8:13" x14ac:dyDescent="0.2">
      <c r="H1757" s="10">
        <v>1993</v>
      </c>
      <c r="I1757" s="10">
        <v>11</v>
      </c>
      <c r="J1757" s="10">
        <v>8</v>
      </c>
      <c r="K1757" s="42">
        <v>3.5</v>
      </c>
      <c r="L1757" s="44">
        <f t="shared" si="57"/>
        <v>3.4847762408086146E-2</v>
      </c>
      <c r="M1757" s="42">
        <f t="shared" si="58"/>
        <v>0</v>
      </c>
    </row>
    <row r="1758" spans="8:13" x14ac:dyDescent="0.2">
      <c r="H1758" s="10">
        <v>1993</v>
      </c>
      <c r="I1758" s="10">
        <v>11</v>
      </c>
      <c r="J1758" s="10">
        <v>9</v>
      </c>
      <c r="K1758" s="42">
        <v>3.5</v>
      </c>
      <c r="L1758" s="44">
        <f t="shared" si="57"/>
        <v>3.4847762408086146E-2</v>
      </c>
      <c r="M1758" s="42">
        <f t="shared" si="58"/>
        <v>0</v>
      </c>
    </row>
    <row r="1759" spans="8:13" x14ac:dyDescent="0.2">
      <c r="H1759" s="10">
        <v>1993</v>
      </c>
      <c r="I1759" s="10">
        <v>11</v>
      </c>
      <c r="J1759" s="10">
        <v>10</v>
      </c>
      <c r="K1759" s="42">
        <v>3.5</v>
      </c>
      <c r="L1759" s="44">
        <f t="shared" si="57"/>
        <v>3.4847762408086146E-2</v>
      </c>
      <c r="M1759" s="42">
        <f t="shared" si="58"/>
        <v>0</v>
      </c>
    </row>
    <row r="1760" spans="8:13" x14ac:dyDescent="0.2">
      <c r="H1760" s="10">
        <v>1993</v>
      </c>
      <c r="I1760" s="10">
        <v>11</v>
      </c>
      <c r="J1760" s="10">
        <v>11</v>
      </c>
      <c r="K1760" s="42">
        <v>3.5</v>
      </c>
      <c r="L1760" s="44">
        <f t="shared" si="57"/>
        <v>3.4847762408086146E-2</v>
      </c>
      <c r="M1760" s="42">
        <f t="shared" si="58"/>
        <v>0</v>
      </c>
    </row>
    <row r="1761" spans="8:13" x14ac:dyDescent="0.2">
      <c r="H1761" s="10">
        <v>1993</v>
      </c>
      <c r="I1761" s="10">
        <v>11</v>
      </c>
      <c r="J1761" s="10">
        <v>12</v>
      </c>
      <c r="K1761" s="42">
        <v>3.5</v>
      </c>
      <c r="L1761" s="44">
        <f t="shared" si="57"/>
        <v>3.4847762408086146E-2</v>
      </c>
      <c r="M1761" s="42">
        <f t="shared" si="58"/>
        <v>0</v>
      </c>
    </row>
    <row r="1762" spans="8:13" x14ac:dyDescent="0.2">
      <c r="H1762" s="10">
        <v>1993</v>
      </c>
      <c r="I1762" s="10">
        <v>11</v>
      </c>
      <c r="J1762" s="10">
        <v>15</v>
      </c>
      <c r="K1762" s="42">
        <v>3.5</v>
      </c>
      <c r="L1762" s="44">
        <f t="shared" si="57"/>
        <v>3.4847762408086146E-2</v>
      </c>
      <c r="M1762" s="42">
        <f t="shared" si="58"/>
        <v>0</v>
      </c>
    </row>
    <row r="1763" spans="8:13" x14ac:dyDescent="0.2">
      <c r="H1763" s="10">
        <v>1993</v>
      </c>
      <c r="I1763" s="10">
        <v>11</v>
      </c>
      <c r="J1763" s="10">
        <v>16</v>
      </c>
      <c r="K1763" s="42">
        <v>3.4375</v>
      </c>
      <c r="L1763" s="44">
        <f t="shared" si="57"/>
        <v>3.4228135731918422E-2</v>
      </c>
      <c r="M1763" s="42">
        <f t="shared" si="58"/>
        <v>-6.196266761677241E-4</v>
      </c>
    </row>
    <row r="1764" spans="8:13" x14ac:dyDescent="0.2">
      <c r="H1764" s="10">
        <v>1993</v>
      </c>
      <c r="I1764" s="10">
        <v>11</v>
      </c>
      <c r="J1764" s="10">
        <v>17</v>
      </c>
      <c r="K1764" s="42">
        <v>3.4375</v>
      </c>
      <c r="L1764" s="44">
        <f t="shared" si="57"/>
        <v>3.4228135731918422E-2</v>
      </c>
      <c r="M1764" s="42">
        <f t="shared" si="58"/>
        <v>0</v>
      </c>
    </row>
    <row r="1765" spans="8:13" x14ac:dyDescent="0.2">
      <c r="H1765" s="10">
        <v>1993</v>
      </c>
      <c r="I1765" s="10">
        <v>11</v>
      </c>
      <c r="J1765" s="10">
        <v>18</v>
      </c>
      <c r="K1765" s="42">
        <v>3.4375</v>
      </c>
      <c r="L1765" s="44">
        <f t="shared" si="57"/>
        <v>3.4228135731918422E-2</v>
      </c>
      <c r="M1765" s="42">
        <f t="shared" si="58"/>
        <v>0</v>
      </c>
    </row>
    <row r="1766" spans="8:13" x14ac:dyDescent="0.2">
      <c r="H1766" s="10">
        <v>1993</v>
      </c>
      <c r="I1766" s="10">
        <v>11</v>
      </c>
      <c r="J1766" s="10">
        <v>19</v>
      </c>
      <c r="K1766" s="42">
        <v>3.5</v>
      </c>
      <c r="L1766" s="44">
        <f t="shared" si="57"/>
        <v>3.4847762408086146E-2</v>
      </c>
      <c r="M1766" s="42">
        <f t="shared" si="58"/>
        <v>6.196266761677241E-4</v>
      </c>
    </row>
    <row r="1767" spans="8:13" x14ac:dyDescent="0.2">
      <c r="H1767" s="10">
        <v>1993</v>
      </c>
      <c r="I1767" s="10">
        <v>11</v>
      </c>
      <c r="J1767" s="10">
        <v>22</v>
      </c>
      <c r="K1767" s="42">
        <v>3.5</v>
      </c>
      <c r="L1767" s="44">
        <f t="shared" si="57"/>
        <v>3.4847762408086146E-2</v>
      </c>
      <c r="M1767" s="42">
        <f t="shared" si="58"/>
        <v>0</v>
      </c>
    </row>
    <row r="1768" spans="8:13" x14ac:dyDescent="0.2">
      <c r="H1768" s="10">
        <v>1993</v>
      </c>
      <c r="I1768" s="10">
        <v>11</v>
      </c>
      <c r="J1768" s="10">
        <v>23</v>
      </c>
      <c r="K1768" s="42">
        <v>3.5</v>
      </c>
      <c r="L1768" s="44">
        <f t="shared" si="57"/>
        <v>3.4847762408086146E-2</v>
      </c>
      <c r="M1768" s="42">
        <f t="shared" si="58"/>
        <v>0</v>
      </c>
    </row>
    <row r="1769" spans="8:13" x14ac:dyDescent="0.2">
      <c r="H1769" s="10">
        <v>1993</v>
      </c>
      <c r="I1769" s="10">
        <v>11</v>
      </c>
      <c r="J1769" s="10">
        <v>24</v>
      </c>
      <c r="K1769" s="42">
        <v>3.5</v>
      </c>
      <c r="L1769" s="44">
        <f t="shared" si="57"/>
        <v>3.4847762408086146E-2</v>
      </c>
      <c r="M1769" s="42">
        <f t="shared" si="58"/>
        <v>0</v>
      </c>
    </row>
    <row r="1770" spans="8:13" x14ac:dyDescent="0.2">
      <c r="H1770" s="10">
        <v>1993</v>
      </c>
      <c r="I1770" s="10">
        <v>11</v>
      </c>
      <c r="J1770" s="10">
        <v>25</v>
      </c>
      <c r="K1770" s="42">
        <v>3.5</v>
      </c>
      <c r="L1770" s="44">
        <f t="shared" si="57"/>
        <v>3.4847762408086146E-2</v>
      </c>
      <c r="M1770" s="42">
        <f t="shared" si="58"/>
        <v>0</v>
      </c>
    </row>
    <row r="1771" spans="8:13" x14ac:dyDescent="0.2">
      <c r="H1771" s="10">
        <v>1993</v>
      </c>
      <c r="I1771" s="10">
        <v>11</v>
      </c>
      <c r="J1771" s="10">
        <v>26</v>
      </c>
      <c r="K1771" s="42">
        <v>3.5</v>
      </c>
      <c r="L1771" s="44">
        <f t="shared" si="57"/>
        <v>3.4847762408086146E-2</v>
      </c>
      <c r="M1771" s="42">
        <f t="shared" si="58"/>
        <v>0</v>
      </c>
    </row>
    <row r="1772" spans="8:13" x14ac:dyDescent="0.2">
      <c r="H1772" s="10">
        <v>1993</v>
      </c>
      <c r="I1772" s="10">
        <v>11</v>
      </c>
      <c r="J1772" s="10">
        <v>29</v>
      </c>
      <c r="K1772" s="42">
        <v>3.5</v>
      </c>
      <c r="L1772" s="44">
        <f t="shared" si="57"/>
        <v>3.4847762408086146E-2</v>
      </c>
      <c r="M1772" s="42">
        <f t="shared" si="58"/>
        <v>0</v>
      </c>
    </row>
    <row r="1773" spans="8:13" x14ac:dyDescent="0.2">
      <c r="H1773" s="10">
        <v>1993</v>
      </c>
      <c r="I1773" s="10">
        <v>11</v>
      </c>
      <c r="J1773" s="10">
        <v>30</v>
      </c>
      <c r="K1773" s="42">
        <v>3.5</v>
      </c>
      <c r="L1773" s="44">
        <f t="shared" si="57"/>
        <v>3.4847762408086146E-2</v>
      </c>
      <c r="M1773" s="42">
        <f t="shared" si="58"/>
        <v>0</v>
      </c>
    </row>
    <row r="1774" spans="8:13" x14ac:dyDescent="0.2">
      <c r="H1774" s="10">
        <v>1993</v>
      </c>
      <c r="I1774" s="10">
        <v>12</v>
      </c>
      <c r="J1774" s="10">
        <v>1</v>
      </c>
      <c r="K1774" s="42">
        <v>3.5</v>
      </c>
      <c r="L1774" s="44">
        <f t="shared" si="57"/>
        <v>3.4847762408086146E-2</v>
      </c>
      <c r="M1774" s="42">
        <f t="shared" si="58"/>
        <v>0</v>
      </c>
    </row>
    <row r="1775" spans="8:13" x14ac:dyDescent="0.2">
      <c r="H1775" s="10">
        <v>1993</v>
      </c>
      <c r="I1775" s="10">
        <v>12</v>
      </c>
      <c r="J1775" s="10">
        <v>2</v>
      </c>
      <c r="K1775" s="42">
        <v>3.5</v>
      </c>
      <c r="L1775" s="44">
        <f t="shared" si="57"/>
        <v>3.4847762408086146E-2</v>
      </c>
      <c r="M1775" s="42">
        <f t="shared" si="58"/>
        <v>0</v>
      </c>
    </row>
    <row r="1776" spans="8:13" x14ac:dyDescent="0.2">
      <c r="H1776" s="10">
        <v>1993</v>
      </c>
      <c r="I1776" s="10">
        <v>12</v>
      </c>
      <c r="J1776" s="10">
        <v>3</v>
      </c>
      <c r="K1776" s="42">
        <v>3.5</v>
      </c>
      <c r="L1776" s="44">
        <f t="shared" si="57"/>
        <v>3.4847762408086146E-2</v>
      </c>
      <c r="M1776" s="42">
        <f t="shared" si="58"/>
        <v>0</v>
      </c>
    </row>
    <row r="1777" spans="8:13" x14ac:dyDescent="0.2">
      <c r="H1777" s="10">
        <v>1993</v>
      </c>
      <c r="I1777" s="10">
        <v>12</v>
      </c>
      <c r="J1777" s="10">
        <v>6</v>
      </c>
      <c r="K1777" s="42">
        <v>3.5</v>
      </c>
      <c r="L1777" s="44">
        <f t="shared" si="57"/>
        <v>3.4847762408086146E-2</v>
      </c>
      <c r="M1777" s="42">
        <f t="shared" si="58"/>
        <v>0</v>
      </c>
    </row>
    <row r="1778" spans="8:13" x14ac:dyDescent="0.2">
      <c r="H1778" s="10">
        <v>1993</v>
      </c>
      <c r="I1778" s="10">
        <v>12</v>
      </c>
      <c r="J1778" s="10">
        <v>7</v>
      </c>
      <c r="K1778" s="42">
        <v>3.4375</v>
      </c>
      <c r="L1778" s="44">
        <f t="shared" si="57"/>
        <v>3.4228135731918422E-2</v>
      </c>
      <c r="M1778" s="42">
        <f t="shared" si="58"/>
        <v>-6.196266761677241E-4</v>
      </c>
    </row>
    <row r="1779" spans="8:13" x14ac:dyDescent="0.2">
      <c r="H1779" s="10">
        <v>1993</v>
      </c>
      <c r="I1779" s="10">
        <v>12</v>
      </c>
      <c r="J1779" s="10">
        <v>8</v>
      </c>
      <c r="K1779" s="42">
        <v>3.4375</v>
      </c>
      <c r="L1779" s="44">
        <f t="shared" si="57"/>
        <v>3.4228135731918422E-2</v>
      </c>
      <c r="M1779" s="42">
        <f t="shared" si="58"/>
        <v>0</v>
      </c>
    </row>
    <row r="1780" spans="8:13" x14ac:dyDescent="0.2">
      <c r="H1780" s="10">
        <v>1993</v>
      </c>
      <c r="I1780" s="10">
        <v>12</v>
      </c>
      <c r="J1780" s="10">
        <v>9</v>
      </c>
      <c r="K1780" s="42">
        <v>3.375</v>
      </c>
      <c r="L1780" s="44">
        <f t="shared" si="57"/>
        <v>3.3608413056576018E-2</v>
      </c>
      <c r="M1780" s="42">
        <f t="shared" si="58"/>
        <v>-6.1972267534240316E-4</v>
      </c>
    </row>
    <row r="1781" spans="8:13" x14ac:dyDescent="0.2">
      <c r="H1781" s="10">
        <v>1993</v>
      </c>
      <c r="I1781" s="10">
        <v>12</v>
      </c>
      <c r="J1781" s="10">
        <v>10</v>
      </c>
      <c r="K1781" s="42">
        <v>3.375</v>
      </c>
      <c r="L1781" s="44">
        <f t="shared" si="57"/>
        <v>3.3608413056576018E-2</v>
      </c>
      <c r="M1781" s="42">
        <f t="shared" si="58"/>
        <v>0</v>
      </c>
    </row>
    <row r="1782" spans="8:13" x14ac:dyDescent="0.2">
      <c r="H1782" s="10">
        <v>1993</v>
      </c>
      <c r="I1782" s="10">
        <v>12</v>
      </c>
      <c r="J1782" s="10">
        <v>13</v>
      </c>
      <c r="K1782" s="42">
        <v>3.375</v>
      </c>
      <c r="L1782" s="44">
        <f t="shared" si="57"/>
        <v>3.3608413056576018E-2</v>
      </c>
      <c r="M1782" s="42">
        <f t="shared" si="58"/>
        <v>0</v>
      </c>
    </row>
    <row r="1783" spans="8:13" x14ac:dyDescent="0.2">
      <c r="H1783" s="10">
        <v>1993</v>
      </c>
      <c r="I1783" s="10">
        <v>12</v>
      </c>
      <c r="J1783" s="10">
        <v>14</v>
      </c>
      <c r="K1783" s="42">
        <v>3.375</v>
      </c>
      <c r="L1783" s="44">
        <f t="shared" si="57"/>
        <v>3.3608413056576018E-2</v>
      </c>
      <c r="M1783" s="42">
        <f t="shared" si="58"/>
        <v>0</v>
      </c>
    </row>
    <row r="1784" spans="8:13" x14ac:dyDescent="0.2">
      <c r="H1784" s="10">
        <v>1993</v>
      </c>
      <c r="I1784" s="10">
        <v>12</v>
      </c>
      <c r="J1784" s="10">
        <v>15</v>
      </c>
      <c r="K1784" s="42">
        <v>3.3125</v>
      </c>
      <c r="L1784" s="44">
        <f t="shared" si="57"/>
        <v>3.2988594352306139E-2</v>
      </c>
      <c r="M1784" s="42">
        <f t="shared" si="58"/>
        <v>-6.1981870426987967E-4</v>
      </c>
    </row>
    <row r="1785" spans="8:13" x14ac:dyDescent="0.2">
      <c r="H1785" s="10">
        <v>1993</v>
      </c>
      <c r="I1785" s="10">
        <v>12</v>
      </c>
      <c r="J1785" s="10">
        <v>16</v>
      </c>
      <c r="K1785" s="42">
        <v>3.3125</v>
      </c>
      <c r="L1785" s="44">
        <f t="shared" si="57"/>
        <v>3.2988594352306139E-2</v>
      </c>
      <c r="M1785" s="42">
        <f t="shared" si="58"/>
        <v>0</v>
      </c>
    </row>
    <row r="1786" spans="8:13" x14ac:dyDescent="0.2">
      <c r="H1786" s="10">
        <v>1993</v>
      </c>
      <c r="I1786" s="10">
        <v>12</v>
      </c>
      <c r="J1786" s="10">
        <v>17</v>
      </c>
      <c r="K1786" s="42">
        <v>3.25</v>
      </c>
      <c r="L1786" s="44">
        <f t="shared" si="57"/>
        <v>3.2368679589344779E-2</v>
      </c>
      <c r="M1786" s="42">
        <f t="shared" si="58"/>
        <v>-6.1991476296135994E-4</v>
      </c>
    </row>
    <row r="1787" spans="8:13" x14ac:dyDescent="0.2">
      <c r="H1787" s="10">
        <v>1993</v>
      </c>
      <c r="I1787" s="10">
        <v>12</v>
      </c>
      <c r="J1787" s="10">
        <v>20</v>
      </c>
      <c r="K1787" s="42">
        <v>3.25</v>
      </c>
      <c r="L1787" s="44">
        <f t="shared" si="57"/>
        <v>3.2368679589344779E-2</v>
      </c>
      <c r="M1787" s="42">
        <f t="shared" si="58"/>
        <v>0</v>
      </c>
    </row>
    <row r="1788" spans="8:13" x14ac:dyDescent="0.2">
      <c r="H1788" s="10">
        <v>1993</v>
      </c>
      <c r="I1788" s="10">
        <v>12</v>
      </c>
      <c r="J1788" s="10">
        <v>21</v>
      </c>
      <c r="K1788" s="42">
        <v>3.28125</v>
      </c>
      <c r="L1788" s="44">
        <f t="shared" si="57"/>
        <v>3.2678648980023178E-2</v>
      </c>
      <c r="M1788" s="42">
        <f t="shared" si="58"/>
        <v>3.0996939067839957E-4</v>
      </c>
    </row>
    <row r="1789" spans="8:13" x14ac:dyDescent="0.2">
      <c r="H1789" s="10">
        <v>1993</v>
      </c>
      <c r="I1789" s="10">
        <v>12</v>
      </c>
      <c r="J1789" s="10">
        <v>22</v>
      </c>
      <c r="K1789" s="42">
        <v>3.3125</v>
      </c>
      <c r="L1789" s="44">
        <f t="shared" si="57"/>
        <v>3.2988594352306139E-2</v>
      </c>
      <c r="M1789" s="42">
        <f t="shared" si="58"/>
        <v>3.0994537228296037E-4</v>
      </c>
    </row>
    <row r="1790" spans="8:13" x14ac:dyDescent="0.2">
      <c r="H1790" s="10">
        <v>1993</v>
      </c>
      <c r="I1790" s="10">
        <v>12</v>
      </c>
      <c r="J1790" s="10">
        <v>23</v>
      </c>
      <c r="K1790" s="42">
        <v>3.3125</v>
      </c>
      <c r="L1790" s="44">
        <f t="shared" si="57"/>
        <v>3.2988594352306139E-2</v>
      </c>
      <c r="M1790" s="42">
        <f t="shared" si="58"/>
        <v>0</v>
      </c>
    </row>
    <row r="1791" spans="8:13" x14ac:dyDescent="0.2">
      <c r="H1791" s="10">
        <v>1993</v>
      </c>
      <c r="I1791" s="10">
        <v>12</v>
      </c>
      <c r="J1791" s="10">
        <v>24</v>
      </c>
      <c r="K1791" s="42">
        <v>3.3125</v>
      </c>
      <c r="L1791" s="44">
        <f t="shared" si="57"/>
        <v>3.2988594352306139E-2</v>
      </c>
      <c r="M1791" s="42">
        <f t="shared" si="58"/>
        <v>0</v>
      </c>
    </row>
    <row r="1792" spans="8:13" x14ac:dyDescent="0.2">
      <c r="H1792" s="10">
        <v>1993</v>
      </c>
      <c r="I1792" s="10">
        <v>12</v>
      </c>
      <c r="J1792" s="10">
        <v>29</v>
      </c>
      <c r="K1792" s="42">
        <v>3.375</v>
      </c>
      <c r="L1792" s="44">
        <f t="shared" si="57"/>
        <v>3.3608413056576018E-2</v>
      </c>
      <c r="M1792" s="42">
        <f t="shared" si="58"/>
        <v>6.1981870426987967E-4</v>
      </c>
    </row>
    <row r="1793" spans="8:13" x14ac:dyDescent="0.2">
      <c r="H1793" s="10">
        <v>1993</v>
      </c>
      <c r="I1793" s="10">
        <v>12</v>
      </c>
      <c r="J1793" s="10">
        <v>30</v>
      </c>
      <c r="K1793" s="42">
        <v>3.375</v>
      </c>
      <c r="L1793" s="44">
        <f t="shared" si="57"/>
        <v>3.3608413056576018E-2</v>
      </c>
      <c r="M1793" s="42">
        <f t="shared" si="58"/>
        <v>0</v>
      </c>
    </row>
    <row r="1794" spans="8:13" x14ac:dyDescent="0.2">
      <c r="H1794" s="10">
        <v>1993</v>
      </c>
      <c r="I1794" s="10">
        <v>12</v>
      </c>
      <c r="J1794" s="10">
        <v>31</v>
      </c>
      <c r="K1794" s="42">
        <v>3.375</v>
      </c>
      <c r="L1794" s="44">
        <f t="shared" si="57"/>
        <v>3.3608413056576018E-2</v>
      </c>
      <c r="M1794" s="42">
        <f t="shared" si="58"/>
        <v>0</v>
      </c>
    </row>
    <row r="1795" spans="8:13" x14ac:dyDescent="0.2">
      <c r="H1795" s="10">
        <v>1994</v>
      </c>
      <c r="I1795" s="10">
        <v>1</v>
      </c>
      <c r="J1795" s="10">
        <v>4</v>
      </c>
      <c r="K1795" s="42">
        <v>3.375</v>
      </c>
      <c r="L1795" s="44">
        <f t="shared" si="57"/>
        <v>3.3608413056576018E-2</v>
      </c>
      <c r="M1795" s="42">
        <f t="shared" si="58"/>
        <v>0</v>
      </c>
    </row>
    <row r="1796" spans="8:13" x14ac:dyDescent="0.2">
      <c r="H1796" s="10">
        <v>1994</v>
      </c>
      <c r="I1796" s="10">
        <v>1</v>
      </c>
      <c r="J1796" s="10">
        <v>5</v>
      </c>
      <c r="K1796" s="42">
        <v>3.375</v>
      </c>
      <c r="L1796" s="44">
        <f t="shared" si="57"/>
        <v>3.3608413056576018E-2</v>
      </c>
      <c r="M1796" s="42">
        <f t="shared" si="58"/>
        <v>0</v>
      </c>
    </row>
    <row r="1797" spans="8:13" x14ac:dyDescent="0.2">
      <c r="H1797" s="10">
        <v>1994</v>
      </c>
      <c r="I1797" s="10">
        <v>1</v>
      </c>
      <c r="J1797" s="10">
        <v>6</v>
      </c>
      <c r="K1797" s="42">
        <v>3.375</v>
      </c>
      <c r="L1797" s="44">
        <f t="shared" si="57"/>
        <v>3.3608413056576018E-2</v>
      </c>
      <c r="M1797" s="42">
        <f t="shared" si="58"/>
        <v>0</v>
      </c>
    </row>
    <row r="1798" spans="8:13" x14ac:dyDescent="0.2">
      <c r="H1798" s="10">
        <v>1994</v>
      </c>
      <c r="I1798" s="10">
        <v>1</v>
      </c>
      <c r="J1798" s="10">
        <v>7</v>
      </c>
      <c r="K1798" s="42">
        <v>3.3125</v>
      </c>
      <c r="L1798" s="44">
        <f t="shared" si="57"/>
        <v>3.2988594352306139E-2</v>
      </c>
      <c r="M1798" s="42">
        <f t="shared" si="58"/>
        <v>-6.1981870426987967E-4</v>
      </c>
    </row>
    <row r="1799" spans="8:13" x14ac:dyDescent="0.2">
      <c r="H1799" s="10">
        <v>1994</v>
      </c>
      <c r="I1799" s="10">
        <v>1</v>
      </c>
      <c r="J1799" s="10">
        <v>10</v>
      </c>
      <c r="K1799" s="42">
        <v>3.25</v>
      </c>
      <c r="L1799" s="44">
        <f t="shared" si="57"/>
        <v>3.2368679589344779E-2</v>
      </c>
      <c r="M1799" s="42">
        <f t="shared" si="58"/>
        <v>-6.1991476296135994E-4</v>
      </c>
    </row>
    <row r="1800" spans="8:13" x14ac:dyDescent="0.2">
      <c r="H1800" s="10">
        <v>1994</v>
      </c>
      <c r="I1800" s="10">
        <v>1</v>
      </c>
      <c r="J1800" s="10">
        <v>11</v>
      </c>
      <c r="K1800" s="42">
        <v>3.25</v>
      </c>
      <c r="L1800" s="44">
        <f t="shared" si="57"/>
        <v>3.2368679589344779E-2</v>
      </c>
      <c r="M1800" s="42">
        <f t="shared" si="58"/>
        <v>0</v>
      </c>
    </row>
    <row r="1801" spans="8:13" x14ac:dyDescent="0.2">
      <c r="H1801" s="10">
        <v>1994</v>
      </c>
      <c r="I1801" s="10">
        <v>1</v>
      </c>
      <c r="J1801" s="10">
        <v>12</v>
      </c>
      <c r="K1801" s="42">
        <v>3.25</v>
      </c>
      <c r="L1801" s="44">
        <f t="shared" si="57"/>
        <v>3.2368679589344779E-2</v>
      </c>
      <c r="M1801" s="42">
        <f t="shared" si="58"/>
        <v>0</v>
      </c>
    </row>
    <row r="1802" spans="8:13" x14ac:dyDescent="0.2">
      <c r="H1802" s="10">
        <v>1994</v>
      </c>
      <c r="I1802" s="10">
        <v>1</v>
      </c>
      <c r="J1802" s="10">
        <v>13</v>
      </c>
      <c r="K1802" s="42">
        <v>3.25</v>
      </c>
      <c r="L1802" s="44">
        <f t="shared" si="57"/>
        <v>3.2368679589344779E-2</v>
      </c>
      <c r="M1802" s="42">
        <f t="shared" si="58"/>
        <v>0</v>
      </c>
    </row>
    <row r="1803" spans="8:13" x14ac:dyDescent="0.2">
      <c r="H1803" s="10">
        <v>1994</v>
      </c>
      <c r="I1803" s="10">
        <v>1</v>
      </c>
      <c r="J1803" s="10">
        <v>14</v>
      </c>
      <c r="K1803" s="42">
        <v>3.25</v>
      </c>
      <c r="L1803" s="44">
        <f t="shared" si="57"/>
        <v>3.2368679589344779E-2</v>
      </c>
      <c r="M1803" s="42">
        <f t="shared" si="58"/>
        <v>0</v>
      </c>
    </row>
    <row r="1804" spans="8:13" x14ac:dyDescent="0.2">
      <c r="H1804" s="10">
        <v>1994</v>
      </c>
      <c r="I1804" s="10">
        <v>1</v>
      </c>
      <c r="J1804" s="10">
        <v>17</v>
      </c>
      <c r="K1804" s="42">
        <v>3.25</v>
      </c>
      <c r="L1804" s="44">
        <f t="shared" si="57"/>
        <v>3.2368679589344779E-2</v>
      </c>
      <c r="M1804" s="42">
        <f t="shared" si="58"/>
        <v>0</v>
      </c>
    </row>
    <row r="1805" spans="8:13" x14ac:dyDescent="0.2">
      <c r="H1805" s="10">
        <v>1994</v>
      </c>
      <c r="I1805" s="10">
        <v>1</v>
      </c>
      <c r="J1805" s="10">
        <v>18</v>
      </c>
      <c r="K1805" s="42">
        <v>3.25</v>
      </c>
      <c r="L1805" s="44">
        <f t="shared" si="57"/>
        <v>3.2368679589344779E-2</v>
      </c>
      <c r="M1805" s="42">
        <f t="shared" si="58"/>
        <v>0</v>
      </c>
    </row>
    <row r="1806" spans="8:13" x14ac:dyDescent="0.2">
      <c r="H1806" s="10">
        <v>1994</v>
      </c>
      <c r="I1806" s="10">
        <v>1</v>
      </c>
      <c r="J1806" s="10">
        <v>19</v>
      </c>
      <c r="K1806" s="42">
        <v>3.25</v>
      </c>
      <c r="L1806" s="44">
        <f t="shared" si="57"/>
        <v>3.2368679589344779E-2</v>
      </c>
      <c r="M1806" s="42">
        <f t="shared" si="58"/>
        <v>0</v>
      </c>
    </row>
    <row r="1807" spans="8:13" x14ac:dyDescent="0.2">
      <c r="H1807" s="10">
        <v>1994</v>
      </c>
      <c r="I1807" s="10">
        <v>1</v>
      </c>
      <c r="J1807" s="10">
        <v>20</v>
      </c>
      <c r="K1807" s="42">
        <v>3.25</v>
      </c>
      <c r="L1807" s="44">
        <f t="shared" si="57"/>
        <v>3.2368679589344779E-2</v>
      </c>
      <c r="M1807" s="42">
        <f t="shared" si="58"/>
        <v>0</v>
      </c>
    </row>
    <row r="1808" spans="8:13" x14ac:dyDescent="0.2">
      <c r="H1808" s="10">
        <v>1994</v>
      </c>
      <c r="I1808" s="10">
        <v>1</v>
      </c>
      <c r="J1808" s="10">
        <v>21</v>
      </c>
      <c r="K1808" s="42">
        <v>3.25</v>
      </c>
      <c r="L1808" s="44">
        <f t="shared" si="57"/>
        <v>3.2368679589344779E-2</v>
      </c>
      <c r="M1808" s="42">
        <f t="shared" si="58"/>
        <v>0</v>
      </c>
    </row>
    <row r="1809" spans="8:13" x14ac:dyDescent="0.2">
      <c r="H1809" s="10">
        <v>1994</v>
      </c>
      <c r="I1809" s="10">
        <v>1</v>
      </c>
      <c r="J1809" s="10">
        <v>24</v>
      </c>
      <c r="K1809" s="42">
        <v>3.25</v>
      </c>
      <c r="L1809" s="44">
        <f t="shared" si="57"/>
        <v>3.2368679589344779E-2</v>
      </c>
      <c r="M1809" s="42">
        <f t="shared" si="58"/>
        <v>0</v>
      </c>
    </row>
    <row r="1810" spans="8:13" x14ac:dyDescent="0.2">
      <c r="H1810" s="10">
        <v>1994</v>
      </c>
      <c r="I1810" s="10">
        <v>1</v>
      </c>
      <c r="J1810" s="10">
        <v>25</v>
      </c>
      <c r="K1810" s="42">
        <v>3.25</v>
      </c>
      <c r="L1810" s="44">
        <f t="shared" si="57"/>
        <v>3.2368679589344779E-2</v>
      </c>
      <c r="M1810" s="42">
        <f t="shared" si="58"/>
        <v>0</v>
      </c>
    </row>
    <row r="1811" spans="8:13" x14ac:dyDescent="0.2">
      <c r="H1811" s="10">
        <v>1994</v>
      </c>
      <c r="I1811" s="10">
        <v>1</v>
      </c>
      <c r="J1811" s="10">
        <v>26</v>
      </c>
      <c r="K1811" s="42">
        <v>3.25</v>
      </c>
      <c r="L1811" s="44">
        <f t="shared" si="57"/>
        <v>3.2368679589344779E-2</v>
      </c>
      <c r="M1811" s="42">
        <f t="shared" si="58"/>
        <v>0</v>
      </c>
    </row>
    <row r="1812" spans="8:13" x14ac:dyDescent="0.2">
      <c r="H1812" s="10">
        <v>1994</v>
      </c>
      <c r="I1812" s="10">
        <v>1</v>
      </c>
      <c r="J1812" s="10">
        <v>27</v>
      </c>
      <c r="K1812" s="42">
        <v>3.25</v>
      </c>
      <c r="L1812" s="44">
        <f t="shared" si="57"/>
        <v>3.2368679589344779E-2</v>
      </c>
      <c r="M1812" s="42">
        <f t="shared" si="58"/>
        <v>0</v>
      </c>
    </row>
    <row r="1813" spans="8:13" x14ac:dyDescent="0.2">
      <c r="H1813" s="10">
        <v>1994</v>
      </c>
      <c r="I1813" s="10">
        <v>1</v>
      </c>
      <c r="J1813" s="10">
        <v>28</v>
      </c>
      <c r="K1813" s="42">
        <v>3.25</v>
      </c>
      <c r="L1813" s="44">
        <f t="shared" ref="L1813:L1876" si="59">LN(1+K1813/100/4)*4</f>
        <v>3.2368679589344779E-2</v>
      </c>
      <c r="M1813" s="42">
        <f t="shared" ref="M1813:M1876" si="60">L1813-L1812</f>
        <v>0</v>
      </c>
    </row>
    <row r="1814" spans="8:13" x14ac:dyDescent="0.2">
      <c r="H1814" s="10">
        <v>1994</v>
      </c>
      <c r="I1814" s="10">
        <v>1</v>
      </c>
      <c r="J1814" s="10">
        <v>31</v>
      </c>
      <c r="K1814" s="42">
        <v>3.25</v>
      </c>
      <c r="L1814" s="44">
        <f t="shared" si="59"/>
        <v>3.2368679589344779E-2</v>
      </c>
      <c r="M1814" s="42">
        <f t="shared" si="60"/>
        <v>0</v>
      </c>
    </row>
    <row r="1815" spans="8:13" x14ac:dyDescent="0.2">
      <c r="H1815" s="10">
        <v>1994</v>
      </c>
      <c r="I1815" s="10">
        <v>2</v>
      </c>
      <c r="J1815" s="10">
        <v>1</v>
      </c>
      <c r="K1815" s="42">
        <v>3.25</v>
      </c>
      <c r="L1815" s="44">
        <f t="shared" si="59"/>
        <v>3.2368679589344779E-2</v>
      </c>
      <c r="M1815" s="42">
        <f t="shared" si="60"/>
        <v>0</v>
      </c>
    </row>
    <row r="1816" spans="8:13" x14ac:dyDescent="0.2">
      <c r="H1816" s="10">
        <v>1994</v>
      </c>
      <c r="I1816" s="10">
        <v>2</v>
      </c>
      <c r="J1816" s="10">
        <v>2</v>
      </c>
      <c r="K1816" s="42">
        <v>3.3125</v>
      </c>
      <c r="L1816" s="44">
        <f t="shared" si="59"/>
        <v>3.2988594352306139E-2</v>
      </c>
      <c r="M1816" s="42">
        <f t="shared" si="60"/>
        <v>6.1991476296135994E-4</v>
      </c>
    </row>
    <row r="1817" spans="8:13" x14ac:dyDescent="0.2">
      <c r="H1817" s="10">
        <v>1994</v>
      </c>
      <c r="I1817" s="10">
        <v>2</v>
      </c>
      <c r="J1817" s="10">
        <v>3</v>
      </c>
      <c r="K1817" s="42">
        <v>3.375</v>
      </c>
      <c r="L1817" s="44">
        <f t="shared" si="59"/>
        <v>3.3608413056576018E-2</v>
      </c>
      <c r="M1817" s="42">
        <f t="shared" si="60"/>
        <v>6.1981870426987967E-4</v>
      </c>
    </row>
    <row r="1818" spans="8:13" x14ac:dyDescent="0.2">
      <c r="H1818" s="10">
        <v>1994</v>
      </c>
      <c r="I1818" s="10">
        <v>2</v>
      </c>
      <c r="J1818" s="10">
        <v>4</v>
      </c>
      <c r="K1818" s="42">
        <v>3.4375</v>
      </c>
      <c r="L1818" s="44">
        <f t="shared" si="59"/>
        <v>3.4228135731918422E-2</v>
      </c>
      <c r="M1818" s="42">
        <f t="shared" si="60"/>
        <v>6.1972267534240316E-4</v>
      </c>
    </row>
    <row r="1819" spans="8:13" x14ac:dyDescent="0.2">
      <c r="H1819" s="10">
        <v>1994</v>
      </c>
      <c r="I1819" s="10">
        <v>2</v>
      </c>
      <c r="J1819" s="10">
        <v>7</v>
      </c>
      <c r="K1819" s="42">
        <v>3.5</v>
      </c>
      <c r="L1819" s="44">
        <f t="shared" si="59"/>
        <v>3.4847762408086146E-2</v>
      </c>
      <c r="M1819" s="42">
        <f t="shared" si="60"/>
        <v>6.196266761677241E-4</v>
      </c>
    </row>
    <row r="1820" spans="8:13" x14ac:dyDescent="0.2">
      <c r="H1820" s="10">
        <v>1994</v>
      </c>
      <c r="I1820" s="10">
        <v>2</v>
      </c>
      <c r="J1820" s="10">
        <v>8</v>
      </c>
      <c r="K1820" s="42">
        <v>3.5625</v>
      </c>
      <c r="L1820" s="44">
        <f t="shared" si="59"/>
        <v>3.5467293114814648E-2</v>
      </c>
      <c r="M1820" s="42">
        <f t="shared" si="60"/>
        <v>6.1953070672850219E-4</v>
      </c>
    </row>
    <row r="1821" spans="8:13" x14ac:dyDescent="0.2">
      <c r="H1821" s="10">
        <v>1994</v>
      </c>
      <c r="I1821" s="10">
        <v>2</v>
      </c>
      <c r="J1821" s="10">
        <v>9</v>
      </c>
      <c r="K1821" s="42">
        <v>3.5625</v>
      </c>
      <c r="L1821" s="44">
        <f t="shared" si="59"/>
        <v>3.5467293114814648E-2</v>
      </c>
      <c r="M1821" s="42">
        <f t="shared" si="60"/>
        <v>0</v>
      </c>
    </row>
    <row r="1822" spans="8:13" x14ac:dyDescent="0.2">
      <c r="H1822" s="10">
        <v>1994</v>
      </c>
      <c r="I1822" s="10">
        <v>2</v>
      </c>
      <c r="J1822" s="10">
        <v>10</v>
      </c>
      <c r="K1822" s="42">
        <v>3.5625</v>
      </c>
      <c r="L1822" s="44">
        <f t="shared" si="59"/>
        <v>3.5467293114814648E-2</v>
      </c>
      <c r="M1822" s="42">
        <f t="shared" si="60"/>
        <v>0</v>
      </c>
    </row>
    <row r="1823" spans="8:13" x14ac:dyDescent="0.2">
      <c r="H1823" s="10">
        <v>1994</v>
      </c>
      <c r="I1823" s="10">
        <v>2</v>
      </c>
      <c r="J1823" s="10">
        <v>11</v>
      </c>
      <c r="K1823" s="42">
        <v>3.5625</v>
      </c>
      <c r="L1823" s="44">
        <f t="shared" si="59"/>
        <v>3.5467293114814648E-2</v>
      </c>
      <c r="M1823" s="42">
        <f t="shared" si="60"/>
        <v>0</v>
      </c>
    </row>
    <row r="1824" spans="8:13" x14ac:dyDescent="0.2">
      <c r="H1824" s="10">
        <v>1994</v>
      </c>
      <c r="I1824" s="10">
        <v>2</v>
      </c>
      <c r="J1824" s="10">
        <v>14</v>
      </c>
      <c r="K1824" s="42">
        <v>3.5625</v>
      </c>
      <c r="L1824" s="44">
        <f t="shared" si="59"/>
        <v>3.5467293114814648E-2</v>
      </c>
      <c r="M1824" s="42">
        <f t="shared" si="60"/>
        <v>0</v>
      </c>
    </row>
    <row r="1825" spans="8:13" x14ac:dyDescent="0.2">
      <c r="H1825" s="10">
        <v>1994</v>
      </c>
      <c r="I1825" s="10">
        <v>2</v>
      </c>
      <c r="J1825" s="10">
        <v>15</v>
      </c>
      <c r="K1825" s="42">
        <v>3.5625</v>
      </c>
      <c r="L1825" s="44">
        <f t="shared" si="59"/>
        <v>3.5467293114814648E-2</v>
      </c>
      <c r="M1825" s="42">
        <f t="shared" si="60"/>
        <v>0</v>
      </c>
    </row>
    <row r="1826" spans="8:13" x14ac:dyDescent="0.2">
      <c r="H1826" s="10">
        <v>1994</v>
      </c>
      <c r="I1826" s="10">
        <v>2</v>
      </c>
      <c r="J1826" s="10">
        <v>16</v>
      </c>
      <c r="K1826" s="42">
        <v>3.5625</v>
      </c>
      <c r="L1826" s="44">
        <f t="shared" si="59"/>
        <v>3.5467293114814648E-2</v>
      </c>
      <c r="M1826" s="42">
        <f t="shared" si="60"/>
        <v>0</v>
      </c>
    </row>
    <row r="1827" spans="8:13" x14ac:dyDescent="0.2">
      <c r="H1827" s="10">
        <v>1994</v>
      </c>
      <c r="I1827" s="10">
        <v>2</v>
      </c>
      <c r="J1827" s="10">
        <v>17</v>
      </c>
      <c r="K1827" s="42">
        <v>3.5625</v>
      </c>
      <c r="L1827" s="44">
        <f t="shared" si="59"/>
        <v>3.5467293114814648E-2</v>
      </c>
      <c r="M1827" s="42">
        <f t="shared" si="60"/>
        <v>0</v>
      </c>
    </row>
    <row r="1828" spans="8:13" x14ac:dyDescent="0.2">
      <c r="H1828" s="10">
        <v>1994</v>
      </c>
      <c r="I1828" s="10">
        <v>2</v>
      </c>
      <c r="J1828" s="10">
        <v>18</v>
      </c>
      <c r="K1828" s="42">
        <v>3.5625</v>
      </c>
      <c r="L1828" s="44">
        <f t="shared" si="59"/>
        <v>3.5467293114814648E-2</v>
      </c>
      <c r="M1828" s="42">
        <f t="shared" si="60"/>
        <v>0</v>
      </c>
    </row>
    <row r="1829" spans="8:13" x14ac:dyDescent="0.2">
      <c r="H1829" s="10">
        <v>1994</v>
      </c>
      <c r="I1829" s="10">
        <v>2</v>
      </c>
      <c r="J1829" s="10">
        <v>21</v>
      </c>
      <c r="K1829" s="42">
        <v>3.625</v>
      </c>
      <c r="L1829" s="44">
        <f t="shared" si="59"/>
        <v>3.6086727881829095E-2</v>
      </c>
      <c r="M1829" s="42">
        <f t="shared" si="60"/>
        <v>6.1943476701444705E-4</v>
      </c>
    </row>
    <row r="1830" spans="8:13" x14ac:dyDescent="0.2">
      <c r="H1830" s="10">
        <v>1994</v>
      </c>
      <c r="I1830" s="10">
        <v>2</v>
      </c>
      <c r="J1830" s="10">
        <v>22</v>
      </c>
      <c r="K1830" s="42">
        <v>3.625</v>
      </c>
      <c r="L1830" s="44">
        <f t="shared" si="59"/>
        <v>3.6086727881829095E-2</v>
      </c>
      <c r="M1830" s="42">
        <f t="shared" si="60"/>
        <v>0</v>
      </c>
    </row>
    <row r="1831" spans="8:13" x14ac:dyDescent="0.2">
      <c r="H1831" s="10">
        <v>1994</v>
      </c>
      <c r="I1831" s="10">
        <v>2</v>
      </c>
      <c r="J1831" s="10">
        <v>23</v>
      </c>
      <c r="K1831" s="42">
        <v>3.625</v>
      </c>
      <c r="L1831" s="44">
        <f t="shared" si="59"/>
        <v>3.6086727881829095E-2</v>
      </c>
      <c r="M1831" s="42">
        <f t="shared" si="60"/>
        <v>0</v>
      </c>
    </row>
    <row r="1832" spans="8:13" x14ac:dyDescent="0.2">
      <c r="H1832" s="10">
        <v>1994</v>
      </c>
      <c r="I1832" s="10">
        <v>2</v>
      </c>
      <c r="J1832" s="10">
        <v>24</v>
      </c>
      <c r="K1832" s="42">
        <v>3.75</v>
      </c>
      <c r="L1832" s="44">
        <f t="shared" si="59"/>
        <v>3.7325309715536888E-2</v>
      </c>
      <c r="M1832" s="42">
        <f t="shared" si="60"/>
        <v>1.2385818337077928E-3</v>
      </c>
    </row>
    <row r="1833" spans="8:13" x14ac:dyDescent="0.2">
      <c r="H1833" s="10">
        <v>1994</v>
      </c>
      <c r="I1833" s="10">
        <v>2</v>
      </c>
      <c r="J1833" s="10">
        <v>25</v>
      </c>
      <c r="K1833" s="42">
        <v>3.75</v>
      </c>
      <c r="L1833" s="44">
        <f t="shared" si="59"/>
        <v>3.7325309715536888E-2</v>
      </c>
      <c r="M1833" s="42">
        <f t="shared" si="60"/>
        <v>0</v>
      </c>
    </row>
    <row r="1834" spans="8:13" x14ac:dyDescent="0.2">
      <c r="H1834" s="10">
        <v>1994</v>
      </c>
      <c r="I1834" s="10">
        <v>2</v>
      </c>
      <c r="J1834" s="10">
        <v>28</v>
      </c>
      <c r="K1834" s="42">
        <v>3.75</v>
      </c>
      <c r="L1834" s="44">
        <f t="shared" si="59"/>
        <v>3.7325309715536888E-2</v>
      </c>
      <c r="M1834" s="42">
        <f t="shared" si="60"/>
        <v>0</v>
      </c>
    </row>
    <row r="1835" spans="8:13" x14ac:dyDescent="0.2">
      <c r="H1835" s="10">
        <v>1994</v>
      </c>
      <c r="I1835" s="10">
        <v>3</v>
      </c>
      <c r="J1835" s="10">
        <v>1</v>
      </c>
      <c r="K1835" s="42">
        <v>3.71875</v>
      </c>
      <c r="L1835" s="44">
        <f t="shared" si="59"/>
        <v>3.7015700210370789E-2</v>
      </c>
      <c r="M1835" s="42">
        <f t="shared" si="60"/>
        <v>-3.0960950516609881E-4</v>
      </c>
    </row>
    <row r="1836" spans="8:13" x14ac:dyDescent="0.2">
      <c r="H1836" s="10">
        <v>1994</v>
      </c>
      <c r="I1836" s="10">
        <v>3</v>
      </c>
      <c r="J1836" s="10">
        <v>2</v>
      </c>
      <c r="K1836" s="42">
        <v>3.8593799999999998</v>
      </c>
      <c r="L1836" s="44">
        <f t="shared" si="59"/>
        <v>3.8408803824224305E-2</v>
      </c>
      <c r="M1836" s="42">
        <f t="shared" si="60"/>
        <v>1.3931036138535163E-3</v>
      </c>
    </row>
    <row r="1837" spans="8:13" x14ac:dyDescent="0.2">
      <c r="H1837" s="10">
        <v>1994</v>
      </c>
      <c r="I1837" s="10">
        <v>3</v>
      </c>
      <c r="J1837" s="10">
        <v>3</v>
      </c>
      <c r="K1837" s="42">
        <v>3.8125</v>
      </c>
      <c r="L1837" s="44">
        <f t="shared" si="59"/>
        <v>3.7944456841608916E-2</v>
      </c>
      <c r="M1837" s="42">
        <f t="shared" si="60"/>
        <v>-4.6434698261538926E-4</v>
      </c>
    </row>
    <row r="1838" spans="8:13" x14ac:dyDescent="0.2">
      <c r="H1838" s="10">
        <v>1994</v>
      </c>
      <c r="I1838" s="10">
        <v>3</v>
      </c>
      <c r="J1838" s="10">
        <v>4</v>
      </c>
      <c r="K1838" s="42">
        <v>3.8281299999999998</v>
      </c>
      <c r="L1838" s="44">
        <f t="shared" si="59"/>
        <v>3.809927817596398E-2</v>
      </c>
      <c r="M1838" s="42">
        <f t="shared" si="60"/>
        <v>1.548213343550639E-4</v>
      </c>
    </row>
    <row r="1839" spans="8:13" x14ac:dyDescent="0.2">
      <c r="H1839" s="10">
        <v>1994</v>
      </c>
      <c r="I1839" s="10">
        <v>3</v>
      </c>
      <c r="J1839" s="10">
        <v>7</v>
      </c>
      <c r="K1839" s="42">
        <v>3.875</v>
      </c>
      <c r="L1839" s="44">
        <f t="shared" si="59"/>
        <v>3.8563508146721645E-2</v>
      </c>
      <c r="M1839" s="42">
        <f t="shared" si="60"/>
        <v>4.6422997075766526E-4</v>
      </c>
    </row>
    <row r="1840" spans="8:13" x14ac:dyDescent="0.2">
      <c r="H1840" s="10">
        <v>1994</v>
      </c>
      <c r="I1840" s="10">
        <v>3</v>
      </c>
      <c r="J1840" s="10">
        <v>8</v>
      </c>
      <c r="K1840" s="42">
        <v>3.875</v>
      </c>
      <c r="L1840" s="44">
        <f t="shared" si="59"/>
        <v>3.8563508146721645E-2</v>
      </c>
      <c r="M1840" s="42">
        <f t="shared" si="60"/>
        <v>0</v>
      </c>
    </row>
    <row r="1841" spans="8:13" x14ac:dyDescent="0.2">
      <c r="H1841" s="10">
        <v>1994</v>
      </c>
      <c r="I1841" s="10">
        <v>3</v>
      </c>
      <c r="J1841" s="10">
        <v>9</v>
      </c>
      <c r="K1841" s="42">
        <v>3.875</v>
      </c>
      <c r="L1841" s="44">
        <f t="shared" si="59"/>
        <v>3.8563508146721645E-2</v>
      </c>
      <c r="M1841" s="42">
        <f t="shared" si="60"/>
        <v>0</v>
      </c>
    </row>
    <row r="1842" spans="8:13" x14ac:dyDescent="0.2">
      <c r="H1842" s="10">
        <v>1994</v>
      </c>
      <c r="I1842" s="10">
        <v>3</v>
      </c>
      <c r="J1842" s="10">
        <v>10</v>
      </c>
      <c r="K1842" s="42">
        <v>3.875</v>
      </c>
      <c r="L1842" s="44">
        <f t="shared" si="59"/>
        <v>3.8563508146721645E-2</v>
      </c>
      <c r="M1842" s="42">
        <f t="shared" si="60"/>
        <v>0</v>
      </c>
    </row>
    <row r="1843" spans="8:13" x14ac:dyDescent="0.2">
      <c r="H1843" s="10">
        <v>1994</v>
      </c>
      <c r="I1843" s="10">
        <v>3</v>
      </c>
      <c r="J1843" s="10">
        <v>11</v>
      </c>
      <c r="K1843" s="42">
        <v>3.875</v>
      </c>
      <c r="L1843" s="44">
        <f t="shared" si="59"/>
        <v>3.8563508146721645E-2</v>
      </c>
      <c r="M1843" s="42">
        <f t="shared" si="60"/>
        <v>0</v>
      </c>
    </row>
    <row r="1844" spans="8:13" x14ac:dyDescent="0.2">
      <c r="H1844" s="10">
        <v>1994</v>
      </c>
      <c r="I1844" s="10">
        <v>3</v>
      </c>
      <c r="J1844" s="10">
        <v>14</v>
      </c>
      <c r="K1844" s="42">
        <v>3.875</v>
      </c>
      <c r="L1844" s="44">
        <f t="shared" si="59"/>
        <v>3.8563508146721645E-2</v>
      </c>
      <c r="M1844" s="42">
        <f t="shared" si="60"/>
        <v>0</v>
      </c>
    </row>
    <row r="1845" spans="8:13" x14ac:dyDescent="0.2">
      <c r="H1845" s="10">
        <v>1994</v>
      </c>
      <c r="I1845" s="10">
        <v>3</v>
      </c>
      <c r="J1845" s="10">
        <v>15</v>
      </c>
      <c r="K1845" s="42">
        <v>3.875</v>
      </c>
      <c r="L1845" s="44">
        <f t="shared" si="59"/>
        <v>3.8563508146721645E-2</v>
      </c>
      <c r="M1845" s="42">
        <f t="shared" si="60"/>
        <v>0</v>
      </c>
    </row>
    <row r="1846" spans="8:13" x14ac:dyDescent="0.2">
      <c r="H1846" s="10">
        <v>1994</v>
      </c>
      <c r="I1846" s="10">
        <v>3</v>
      </c>
      <c r="J1846" s="10">
        <v>16</v>
      </c>
      <c r="K1846" s="42">
        <v>3.875</v>
      </c>
      <c r="L1846" s="44">
        <f t="shared" si="59"/>
        <v>3.8563508146721645E-2</v>
      </c>
      <c r="M1846" s="42">
        <f t="shared" si="60"/>
        <v>0</v>
      </c>
    </row>
    <row r="1847" spans="8:13" x14ac:dyDescent="0.2">
      <c r="H1847" s="10">
        <v>1994</v>
      </c>
      <c r="I1847" s="10">
        <v>3</v>
      </c>
      <c r="J1847" s="10">
        <v>17</v>
      </c>
      <c r="K1847" s="42">
        <v>3.875</v>
      </c>
      <c r="L1847" s="44">
        <f t="shared" si="59"/>
        <v>3.8563508146721645E-2</v>
      </c>
      <c r="M1847" s="42">
        <f t="shared" si="60"/>
        <v>0</v>
      </c>
    </row>
    <row r="1848" spans="8:13" x14ac:dyDescent="0.2">
      <c r="H1848" s="10">
        <v>1994</v>
      </c>
      <c r="I1848" s="10">
        <v>3</v>
      </c>
      <c r="J1848" s="10">
        <v>18</v>
      </c>
      <c r="K1848" s="42">
        <v>3.875</v>
      </c>
      <c r="L1848" s="44">
        <f t="shared" si="59"/>
        <v>3.8563508146721645E-2</v>
      </c>
      <c r="M1848" s="42">
        <f t="shared" si="60"/>
        <v>0</v>
      </c>
    </row>
    <row r="1849" spans="8:13" x14ac:dyDescent="0.2">
      <c r="H1849" s="10">
        <v>1994</v>
      </c>
      <c r="I1849" s="10">
        <v>3</v>
      </c>
      <c r="J1849" s="10">
        <v>21</v>
      </c>
      <c r="K1849" s="42">
        <v>3.9375</v>
      </c>
      <c r="L1849" s="44">
        <f t="shared" si="59"/>
        <v>3.9182463660528646E-2</v>
      </c>
      <c r="M1849" s="42">
        <f t="shared" si="60"/>
        <v>6.1895551380700131E-4</v>
      </c>
    </row>
    <row r="1850" spans="8:13" x14ac:dyDescent="0.2">
      <c r="H1850" s="10">
        <v>1994</v>
      </c>
      <c r="I1850" s="10">
        <v>3</v>
      </c>
      <c r="J1850" s="10">
        <v>22</v>
      </c>
      <c r="K1850" s="42">
        <v>4</v>
      </c>
      <c r="L1850" s="44">
        <f t="shared" si="59"/>
        <v>3.9801323412672368E-2</v>
      </c>
      <c r="M1850" s="42">
        <f t="shared" si="60"/>
        <v>6.1885975214372169E-4</v>
      </c>
    </row>
    <row r="1851" spans="8:13" x14ac:dyDescent="0.2">
      <c r="H1851" s="10">
        <v>1994</v>
      </c>
      <c r="I1851" s="10">
        <v>3</v>
      </c>
      <c r="J1851" s="10">
        <v>23</v>
      </c>
      <c r="K1851" s="42">
        <v>3.8984399999999999</v>
      </c>
      <c r="L1851" s="44">
        <f t="shared" si="59"/>
        <v>3.8795652447050084E-2</v>
      </c>
      <c r="M1851" s="42">
        <f t="shared" si="60"/>
        <v>-1.0056709656222837E-3</v>
      </c>
    </row>
    <row r="1852" spans="8:13" x14ac:dyDescent="0.2">
      <c r="H1852" s="10">
        <v>1994</v>
      </c>
      <c r="I1852" s="10">
        <v>3</v>
      </c>
      <c r="J1852" s="10">
        <v>24</v>
      </c>
      <c r="K1852" s="42">
        <v>3.875</v>
      </c>
      <c r="L1852" s="44">
        <f t="shared" si="59"/>
        <v>3.8563508146721645E-2</v>
      </c>
      <c r="M1852" s="42">
        <f t="shared" si="60"/>
        <v>-2.321443003284393E-4</v>
      </c>
    </row>
    <row r="1853" spans="8:13" x14ac:dyDescent="0.2">
      <c r="H1853" s="10">
        <v>1994</v>
      </c>
      <c r="I1853" s="10">
        <v>3</v>
      </c>
      <c r="J1853" s="10">
        <v>25</v>
      </c>
      <c r="K1853" s="42">
        <v>3.875</v>
      </c>
      <c r="L1853" s="44">
        <f t="shared" si="59"/>
        <v>3.8563508146721645E-2</v>
      </c>
      <c r="M1853" s="42">
        <f t="shared" si="60"/>
        <v>0</v>
      </c>
    </row>
    <row r="1854" spans="8:13" x14ac:dyDescent="0.2">
      <c r="H1854" s="10">
        <v>1994</v>
      </c>
      <c r="I1854" s="10">
        <v>3</v>
      </c>
      <c r="J1854" s="10">
        <v>28</v>
      </c>
      <c r="K1854" s="42">
        <v>3.875</v>
      </c>
      <c r="L1854" s="44">
        <f t="shared" si="59"/>
        <v>3.8563508146721645E-2</v>
      </c>
      <c r="M1854" s="42">
        <f t="shared" si="60"/>
        <v>0</v>
      </c>
    </row>
    <row r="1855" spans="8:13" x14ac:dyDescent="0.2">
      <c r="H1855" s="10">
        <v>1994</v>
      </c>
      <c r="I1855" s="10">
        <v>3</v>
      </c>
      <c r="J1855" s="10">
        <v>29</v>
      </c>
      <c r="K1855" s="42">
        <v>3.875</v>
      </c>
      <c r="L1855" s="44">
        <f t="shared" si="59"/>
        <v>3.8563508146721645E-2</v>
      </c>
      <c r="M1855" s="42">
        <f t="shared" si="60"/>
        <v>0</v>
      </c>
    </row>
    <row r="1856" spans="8:13" x14ac:dyDescent="0.2">
      <c r="H1856" s="10">
        <v>1994</v>
      </c>
      <c r="I1856" s="10">
        <v>3</v>
      </c>
      <c r="J1856" s="10">
        <v>30</v>
      </c>
      <c r="K1856" s="42">
        <v>3.9375</v>
      </c>
      <c r="L1856" s="44">
        <f t="shared" si="59"/>
        <v>3.9182463660528646E-2</v>
      </c>
      <c r="M1856" s="42">
        <f t="shared" si="60"/>
        <v>6.1895551380700131E-4</v>
      </c>
    </row>
    <row r="1857" spans="8:13" x14ac:dyDescent="0.2">
      <c r="H1857" s="10">
        <v>1994</v>
      </c>
      <c r="I1857" s="10">
        <v>3</v>
      </c>
      <c r="J1857" s="10">
        <v>31</v>
      </c>
      <c r="K1857" s="42">
        <v>3.9375</v>
      </c>
      <c r="L1857" s="44">
        <f t="shared" si="59"/>
        <v>3.9182463660528646E-2</v>
      </c>
      <c r="M1857" s="42">
        <f t="shared" si="60"/>
        <v>0</v>
      </c>
    </row>
    <row r="1858" spans="8:13" x14ac:dyDescent="0.2">
      <c r="H1858" s="10">
        <v>1994</v>
      </c>
      <c r="I1858" s="10">
        <v>4</v>
      </c>
      <c r="J1858" s="10">
        <v>5</v>
      </c>
      <c r="K1858" s="42">
        <v>4.0625</v>
      </c>
      <c r="L1858" s="44">
        <f t="shared" si="59"/>
        <v>4.0420087432778869E-2</v>
      </c>
      <c r="M1858" s="42">
        <f t="shared" si="60"/>
        <v>1.2376237722502223E-3</v>
      </c>
    </row>
    <row r="1859" spans="8:13" x14ac:dyDescent="0.2">
      <c r="H1859" s="10">
        <v>1994</v>
      </c>
      <c r="I1859" s="10">
        <v>4</v>
      </c>
      <c r="J1859" s="10">
        <v>6</v>
      </c>
      <c r="K1859" s="42">
        <v>4</v>
      </c>
      <c r="L1859" s="44">
        <f t="shared" si="59"/>
        <v>3.9801323412672368E-2</v>
      </c>
      <c r="M1859" s="42">
        <f t="shared" si="60"/>
        <v>-6.1876402010650061E-4</v>
      </c>
    </row>
    <row r="1860" spans="8:13" x14ac:dyDescent="0.2">
      <c r="H1860" s="10">
        <v>1994</v>
      </c>
      <c r="I1860" s="10">
        <v>4</v>
      </c>
      <c r="J1860" s="10">
        <v>7</v>
      </c>
      <c r="K1860" s="42">
        <v>4</v>
      </c>
      <c r="L1860" s="44">
        <f t="shared" si="59"/>
        <v>3.9801323412672368E-2</v>
      </c>
      <c r="M1860" s="42">
        <f t="shared" si="60"/>
        <v>0</v>
      </c>
    </row>
    <row r="1861" spans="8:13" x14ac:dyDescent="0.2">
      <c r="H1861" s="10">
        <v>1994</v>
      </c>
      <c r="I1861" s="10">
        <v>4</v>
      </c>
      <c r="J1861" s="10">
        <v>8</v>
      </c>
      <c r="K1861" s="42">
        <v>4</v>
      </c>
      <c r="L1861" s="44">
        <f t="shared" si="59"/>
        <v>3.9801323412672368E-2</v>
      </c>
      <c r="M1861" s="42">
        <f t="shared" si="60"/>
        <v>0</v>
      </c>
    </row>
    <row r="1862" spans="8:13" x14ac:dyDescent="0.2">
      <c r="H1862" s="10">
        <v>1994</v>
      </c>
      <c r="I1862" s="10">
        <v>4</v>
      </c>
      <c r="J1862" s="10">
        <v>11</v>
      </c>
      <c r="K1862" s="42">
        <v>4</v>
      </c>
      <c r="L1862" s="44">
        <f t="shared" si="59"/>
        <v>3.9801323412672368E-2</v>
      </c>
      <c r="M1862" s="42">
        <f t="shared" si="60"/>
        <v>0</v>
      </c>
    </row>
    <row r="1863" spans="8:13" x14ac:dyDescent="0.2">
      <c r="H1863" s="10">
        <v>1994</v>
      </c>
      <c r="I1863" s="10">
        <v>4</v>
      </c>
      <c r="J1863" s="10">
        <v>12</v>
      </c>
      <c r="K1863" s="42">
        <v>4</v>
      </c>
      <c r="L1863" s="44">
        <f t="shared" si="59"/>
        <v>3.9801323412672368E-2</v>
      </c>
      <c r="M1863" s="42">
        <f t="shared" si="60"/>
        <v>0</v>
      </c>
    </row>
    <row r="1864" spans="8:13" x14ac:dyDescent="0.2">
      <c r="H1864" s="10">
        <v>1994</v>
      </c>
      <c r="I1864" s="10">
        <v>4</v>
      </c>
      <c r="J1864" s="10">
        <v>13</v>
      </c>
      <c r="K1864" s="42">
        <v>4</v>
      </c>
      <c r="L1864" s="44">
        <f t="shared" si="59"/>
        <v>3.9801323412672368E-2</v>
      </c>
      <c r="M1864" s="42">
        <f t="shared" si="60"/>
        <v>0</v>
      </c>
    </row>
    <row r="1865" spans="8:13" x14ac:dyDescent="0.2">
      <c r="H1865" s="10">
        <v>1994</v>
      </c>
      <c r="I1865" s="10">
        <v>4</v>
      </c>
      <c r="J1865" s="10">
        <v>14</v>
      </c>
      <c r="K1865" s="42">
        <v>4</v>
      </c>
      <c r="L1865" s="44">
        <f t="shared" si="59"/>
        <v>3.9801323412672368E-2</v>
      </c>
      <c r="M1865" s="42">
        <f t="shared" si="60"/>
        <v>0</v>
      </c>
    </row>
    <row r="1866" spans="8:13" x14ac:dyDescent="0.2">
      <c r="H1866" s="10">
        <v>1994</v>
      </c>
      <c r="I1866" s="10">
        <v>4</v>
      </c>
      <c r="J1866" s="10">
        <v>15</v>
      </c>
      <c r="K1866" s="42">
        <v>4.0625</v>
      </c>
      <c r="L1866" s="44">
        <f t="shared" si="59"/>
        <v>4.0420087432778869E-2</v>
      </c>
      <c r="M1866" s="42">
        <f t="shared" si="60"/>
        <v>6.1876402010650061E-4</v>
      </c>
    </row>
    <row r="1867" spans="8:13" x14ac:dyDescent="0.2">
      <c r="H1867" s="10">
        <v>1994</v>
      </c>
      <c r="I1867" s="10">
        <v>4</v>
      </c>
      <c r="J1867" s="10">
        <v>18</v>
      </c>
      <c r="K1867" s="42">
        <v>4.0625</v>
      </c>
      <c r="L1867" s="44">
        <f t="shared" si="59"/>
        <v>4.0420087432778869E-2</v>
      </c>
      <c r="M1867" s="42">
        <f t="shared" si="60"/>
        <v>0</v>
      </c>
    </row>
    <row r="1868" spans="8:13" x14ac:dyDescent="0.2">
      <c r="H1868" s="10">
        <v>1994</v>
      </c>
      <c r="I1868" s="10">
        <v>4</v>
      </c>
      <c r="J1868" s="10">
        <v>19</v>
      </c>
      <c r="K1868" s="42">
        <v>4.25</v>
      </c>
      <c r="L1868" s="44">
        <f t="shared" si="59"/>
        <v>4.2275805396937378E-2</v>
      </c>
      <c r="M1868" s="42">
        <f t="shared" si="60"/>
        <v>1.8557179641585098E-3</v>
      </c>
    </row>
    <row r="1869" spans="8:13" x14ac:dyDescent="0.2">
      <c r="H1869" s="10">
        <v>1994</v>
      </c>
      <c r="I1869" s="10">
        <v>4</v>
      </c>
      <c r="J1869" s="10">
        <v>20</v>
      </c>
      <c r="K1869" s="42">
        <v>4.25</v>
      </c>
      <c r="L1869" s="44">
        <f t="shared" si="59"/>
        <v>4.2275805396937378E-2</v>
      </c>
      <c r="M1869" s="42">
        <f t="shared" si="60"/>
        <v>0</v>
      </c>
    </row>
    <row r="1870" spans="8:13" x14ac:dyDescent="0.2">
      <c r="H1870" s="10">
        <v>1994</v>
      </c>
      <c r="I1870" s="10">
        <v>4</v>
      </c>
      <c r="J1870" s="10">
        <v>21</v>
      </c>
      <c r="K1870" s="42">
        <v>4.25</v>
      </c>
      <c r="L1870" s="44">
        <f t="shared" si="59"/>
        <v>4.2275805396937378E-2</v>
      </c>
      <c r="M1870" s="42">
        <f t="shared" si="60"/>
        <v>0</v>
      </c>
    </row>
    <row r="1871" spans="8:13" x14ac:dyDescent="0.2">
      <c r="H1871" s="10">
        <v>1994</v>
      </c>
      <c r="I1871" s="10">
        <v>4</v>
      </c>
      <c r="J1871" s="10">
        <v>22</v>
      </c>
      <c r="K1871" s="42">
        <v>4.25</v>
      </c>
      <c r="L1871" s="44">
        <f t="shared" si="59"/>
        <v>4.2275805396937378E-2</v>
      </c>
      <c r="M1871" s="42">
        <f t="shared" si="60"/>
        <v>0</v>
      </c>
    </row>
    <row r="1872" spans="8:13" x14ac:dyDescent="0.2">
      <c r="H1872" s="10">
        <v>1994</v>
      </c>
      <c r="I1872" s="10">
        <v>4</v>
      </c>
      <c r="J1872" s="10">
        <v>25</v>
      </c>
      <c r="K1872" s="42">
        <v>4.25</v>
      </c>
      <c r="L1872" s="44">
        <f t="shared" si="59"/>
        <v>4.2275805396937378E-2</v>
      </c>
      <c r="M1872" s="42">
        <f t="shared" si="60"/>
        <v>0</v>
      </c>
    </row>
    <row r="1873" spans="8:13" x14ac:dyDescent="0.2">
      <c r="H1873" s="10">
        <v>1994</v>
      </c>
      <c r="I1873" s="10">
        <v>4</v>
      </c>
      <c r="J1873" s="10">
        <v>26</v>
      </c>
      <c r="K1873" s="42">
        <v>4.25</v>
      </c>
      <c r="L1873" s="44">
        <f t="shared" si="59"/>
        <v>4.2275805396937378E-2</v>
      </c>
      <c r="M1873" s="42">
        <f t="shared" si="60"/>
        <v>0</v>
      </c>
    </row>
    <row r="1874" spans="8:13" x14ac:dyDescent="0.2">
      <c r="H1874" s="10">
        <v>1994</v>
      </c>
      <c r="I1874" s="10">
        <v>4</v>
      </c>
      <c r="J1874" s="10">
        <v>27</v>
      </c>
      <c r="K1874" s="42">
        <v>4.25</v>
      </c>
      <c r="L1874" s="44">
        <f t="shared" si="59"/>
        <v>4.2275805396937378E-2</v>
      </c>
      <c r="M1874" s="42">
        <f t="shared" si="60"/>
        <v>0</v>
      </c>
    </row>
    <row r="1875" spans="8:13" x14ac:dyDescent="0.2">
      <c r="H1875" s="10">
        <v>1994</v>
      </c>
      <c r="I1875" s="10">
        <v>4</v>
      </c>
      <c r="J1875" s="10">
        <v>28</v>
      </c>
      <c r="K1875" s="42">
        <v>4.25</v>
      </c>
      <c r="L1875" s="44">
        <f t="shared" si="59"/>
        <v>4.2275805396937378E-2</v>
      </c>
      <c r="M1875" s="42">
        <f t="shared" si="60"/>
        <v>0</v>
      </c>
    </row>
    <row r="1876" spans="8:13" x14ac:dyDescent="0.2">
      <c r="H1876" s="10">
        <v>1994</v>
      </c>
      <c r="I1876" s="10">
        <v>4</v>
      </c>
      <c r="J1876" s="10">
        <v>29</v>
      </c>
      <c r="K1876" s="42">
        <v>4.3125</v>
      </c>
      <c r="L1876" s="44">
        <f t="shared" si="59"/>
        <v>4.2894186784888676E-2</v>
      </c>
      <c r="M1876" s="42">
        <f t="shared" si="60"/>
        <v>6.1838138795129727E-4</v>
      </c>
    </row>
    <row r="1877" spans="8:13" x14ac:dyDescent="0.2">
      <c r="H1877" s="10">
        <v>1994</v>
      </c>
      <c r="I1877" s="10">
        <v>5</v>
      </c>
      <c r="J1877" s="10">
        <v>3</v>
      </c>
      <c r="K1877" s="42">
        <v>4.375</v>
      </c>
      <c r="L1877" s="44">
        <f t="shared" ref="L1877:L1940" si="61">LN(1+K1877/100/4)*4</f>
        <v>4.3512472588732275E-2</v>
      </c>
      <c r="M1877" s="42">
        <f t="shared" ref="M1877:M1940" si="62">L1877-L1876</f>
        <v>6.1828580384359899E-4</v>
      </c>
    </row>
    <row r="1878" spans="8:13" x14ac:dyDescent="0.2">
      <c r="H1878" s="10">
        <v>1994</v>
      </c>
      <c r="I1878" s="10">
        <v>5</v>
      </c>
      <c r="J1878" s="10">
        <v>4</v>
      </c>
      <c r="K1878" s="42">
        <v>4.4375</v>
      </c>
      <c r="L1878" s="44">
        <f t="shared" si="61"/>
        <v>4.4130662838011002E-2</v>
      </c>
      <c r="M1878" s="42">
        <f t="shared" si="62"/>
        <v>6.1819024927872723E-4</v>
      </c>
    </row>
    <row r="1879" spans="8:13" x14ac:dyDescent="0.2">
      <c r="H1879" s="10">
        <v>1994</v>
      </c>
      <c r="I1879" s="10">
        <v>5</v>
      </c>
      <c r="J1879" s="10">
        <v>5</v>
      </c>
      <c r="K1879" s="42">
        <v>4.5625</v>
      </c>
      <c r="L1879" s="44">
        <f t="shared" si="61"/>
        <v>4.5366756790988096E-2</v>
      </c>
      <c r="M1879" s="42">
        <f t="shared" si="62"/>
        <v>1.2360939529770937E-3</v>
      </c>
    </row>
    <row r="1880" spans="8:13" x14ac:dyDescent="0.2">
      <c r="H1880" s="10">
        <v>1994</v>
      </c>
      <c r="I1880" s="10">
        <v>5</v>
      </c>
      <c r="J1880" s="10">
        <v>6</v>
      </c>
      <c r="K1880" s="42">
        <v>4.5625</v>
      </c>
      <c r="L1880" s="44">
        <f t="shared" si="61"/>
        <v>4.5366756790988096E-2</v>
      </c>
      <c r="M1880" s="42">
        <f t="shared" si="62"/>
        <v>0</v>
      </c>
    </row>
    <row r="1881" spans="8:13" x14ac:dyDescent="0.2">
      <c r="H1881" s="10">
        <v>1994</v>
      </c>
      <c r="I1881" s="10">
        <v>5</v>
      </c>
      <c r="J1881" s="10">
        <v>9</v>
      </c>
      <c r="K1881" s="42">
        <v>4.8125</v>
      </c>
      <c r="L1881" s="44">
        <f t="shared" si="61"/>
        <v>4.7837799340615036E-2</v>
      </c>
      <c r="M1881" s="42">
        <f t="shared" si="62"/>
        <v>2.4710425496269409E-3</v>
      </c>
    </row>
    <row r="1882" spans="8:13" x14ac:dyDescent="0.2">
      <c r="H1882" s="10">
        <v>1994</v>
      </c>
      <c r="I1882" s="10">
        <v>5</v>
      </c>
      <c r="J1882" s="10">
        <v>10</v>
      </c>
      <c r="K1882" s="42">
        <v>4.8125</v>
      </c>
      <c r="L1882" s="44">
        <f t="shared" si="61"/>
        <v>4.7837799340615036E-2</v>
      </c>
      <c r="M1882" s="42">
        <f t="shared" si="62"/>
        <v>0</v>
      </c>
    </row>
    <row r="1883" spans="8:13" x14ac:dyDescent="0.2">
      <c r="H1883" s="10">
        <v>1994</v>
      </c>
      <c r="I1883" s="10">
        <v>5</v>
      </c>
      <c r="J1883" s="10">
        <v>11</v>
      </c>
      <c r="K1883" s="42">
        <v>4.8125</v>
      </c>
      <c r="L1883" s="44">
        <f t="shared" si="61"/>
        <v>4.7837799340615036E-2</v>
      </c>
      <c r="M1883" s="42">
        <f t="shared" si="62"/>
        <v>0</v>
      </c>
    </row>
    <row r="1884" spans="8:13" x14ac:dyDescent="0.2">
      <c r="H1884" s="10">
        <v>1994</v>
      </c>
      <c r="I1884" s="10">
        <v>5</v>
      </c>
      <c r="J1884" s="10">
        <v>12</v>
      </c>
      <c r="K1884" s="42">
        <v>4.875</v>
      </c>
      <c r="L1884" s="44">
        <f t="shared" si="61"/>
        <v>4.8455321534045602E-2</v>
      </c>
      <c r="M1884" s="42">
        <f t="shared" si="62"/>
        <v>6.1752219343056552E-4</v>
      </c>
    </row>
    <row r="1885" spans="8:13" x14ac:dyDescent="0.2">
      <c r="H1885" s="10">
        <v>1994</v>
      </c>
      <c r="I1885" s="10">
        <v>5</v>
      </c>
      <c r="J1885" s="10">
        <v>13</v>
      </c>
      <c r="K1885" s="42">
        <v>4.8125</v>
      </c>
      <c r="L1885" s="44">
        <f t="shared" si="61"/>
        <v>4.7837799340615036E-2</v>
      </c>
      <c r="M1885" s="42">
        <f t="shared" si="62"/>
        <v>-6.1752219343056552E-4</v>
      </c>
    </row>
    <row r="1886" spans="8:13" x14ac:dyDescent="0.2">
      <c r="H1886" s="10">
        <v>1994</v>
      </c>
      <c r="I1886" s="10">
        <v>5</v>
      </c>
      <c r="J1886" s="10">
        <v>16</v>
      </c>
      <c r="K1886" s="42">
        <v>4.75</v>
      </c>
      <c r="L1886" s="44">
        <f t="shared" si="61"/>
        <v>4.7220181799050416E-2</v>
      </c>
      <c r="M1886" s="42">
        <f t="shared" si="62"/>
        <v>-6.176175415646204E-4</v>
      </c>
    </row>
    <row r="1887" spans="8:13" x14ac:dyDescent="0.2">
      <c r="H1887" s="10">
        <v>1994</v>
      </c>
      <c r="I1887" s="10">
        <v>5</v>
      </c>
      <c r="J1887" s="10">
        <v>17</v>
      </c>
      <c r="K1887" s="42">
        <v>4.6875</v>
      </c>
      <c r="L1887" s="44">
        <f t="shared" si="61"/>
        <v>4.6602468879901097E-2</v>
      </c>
      <c r="M1887" s="42">
        <f t="shared" si="62"/>
        <v>-6.1771291914931858E-4</v>
      </c>
    </row>
    <row r="1888" spans="8:13" x14ac:dyDescent="0.2">
      <c r="H1888" s="10">
        <v>1994</v>
      </c>
      <c r="I1888" s="10">
        <v>5</v>
      </c>
      <c r="J1888" s="10">
        <v>18</v>
      </c>
      <c r="K1888" s="42">
        <v>4.625</v>
      </c>
      <c r="L1888" s="44">
        <f t="shared" si="61"/>
        <v>4.5984660553705425E-2</v>
      </c>
      <c r="M1888" s="42">
        <f t="shared" si="62"/>
        <v>-6.1780832619567211E-4</v>
      </c>
    </row>
    <row r="1889" spans="8:13" x14ac:dyDescent="0.2">
      <c r="H1889" s="10">
        <v>1994</v>
      </c>
      <c r="I1889" s="10">
        <v>5</v>
      </c>
      <c r="J1889" s="10">
        <v>19</v>
      </c>
      <c r="K1889" s="42">
        <v>4.625</v>
      </c>
      <c r="L1889" s="44">
        <f t="shared" si="61"/>
        <v>4.5984660553705425E-2</v>
      </c>
      <c r="M1889" s="42">
        <f t="shared" si="62"/>
        <v>0</v>
      </c>
    </row>
    <row r="1890" spans="8:13" x14ac:dyDescent="0.2">
      <c r="H1890" s="10">
        <v>1994</v>
      </c>
      <c r="I1890" s="10">
        <v>5</v>
      </c>
      <c r="J1890" s="10">
        <v>20</v>
      </c>
      <c r="K1890" s="42">
        <v>4.5625</v>
      </c>
      <c r="L1890" s="44">
        <f t="shared" si="61"/>
        <v>4.5366756790988096E-2</v>
      </c>
      <c r="M1890" s="42">
        <f t="shared" si="62"/>
        <v>-6.1790376271732977E-4</v>
      </c>
    </row>
    <row r="1891" spans="8:13" x14ac:dyDescent="0.2">
      <c r="H1891" s="10">
        <v>1994</v>
      </c>
      <c r="I1891" s="10">
        <v>5</v>
      </c>
      <c r="J1891" s="10">
        <v>23</v>
      </c>
      <c r="K1891" s="42">
        <v>4.5625</v>
      </c>
      <c r="L1891" s="44">
        <f t="shared" si="61"/>
        <v>4.5366756790988096E-2</v>
      </c>
      <c r="M1891" s="42">
        <f t="shared" si="62"/>
        <v>0</v>
      </c>
    </row>
    <row r="1892" spans="8:13" x14ac:dyDescent="0.2">
      <c r="H1892" s="10">
        <v>1994</v>
      </c>
      <c r="I1892" s="10">
        <v>5</v>
      </c>
      <c r="J1892" s="10">
        <v>24</v>
      </c>
      <c r="K1892" s="42">
        <v>4.625</v>
      </c>
      <c r="L1892" s="44">
        <f t="shared" si="61"/>
        <v>4.5984660553705425E-2</v>
      </c>
      <c r="M1892" s="42">
        <f t="shared" si="62"/>
        <v>6.1790376271732977E-4</v>
      </c>
    </row>
    <row r="1893" spans="8:13" x14ac:dyDescent="0.2">
      <c r="H1893" s="10">
        <v>1994</v>
      </c>
      <c r="I1893" s="10">
        <v>5</v>
      </c>
      <c r="J1893" s="10">
        <v>25</v>
      </c>
      <c r="K1893" s="42">
        <v>4.625</v>
      </c>
      <c r="L1893" s="44">
        <f t="shared" si="61"/>
        <v>4.5984660553705425E-2</v>
      </c>
      <c r="M1893" s="42">
        <f t="shared" si="62"/>
        <v>0</v>
      </c>
    </row>
    <row r="1894" spans="8:13" x14ac:dyDescent="0.2">
      <c r="H1894" s="10">
        <v>1994</v>
      </c>
      <c r="I1894" s="10">
        <v>5</v>
      </c>
      <c r="J1894" s="10">
        <v>26</v>
      </c>
      <c r="K1894" s="42">
        <v>4.625</v>
      </c>
      <c r="L1894" s="44">
        <f t="shared" si="61"/>
        <v>4.5984660553705425E-2</v>
      </c>
      <c r="M1894" s="42">
        <f t="shared" si="62"/>
        <v>0</v>
      </c>
    </row>
    <row r="1895" spans="8:13" x14ac:dyDescent="0.2">
      <c r="H1895" s="10">
        <v>1994</v>
      </c>
      <c r="I1895" s="10">
        <v>5</v>
      </c>
      <c r="J1895" s="10">
        <v>27</v>
      </c>
      <c r="K1895" s="42">
        <v>4.625</v>
      </c>
      <c r="L1895" s="44">
        <f t="shared" si="61"/>
        <v>4.5984660553705425E-2</v>
      </c>
      <c r="M1895" s="42">
        <f t="shared" si="62"/>
        <v>0</v>
      </c>
    </row>
    <row r="1896" spans="8:13" x14ac:dyDescent="0.2">
      <c r="H1896" s="10">
        <v>1994</v>
      </c>
      <c r="I1896" s="10">
        <v>5</v>
      </c>
      <c r="J1896" s="10">
        <v>31</v>
      </c>
      <c r="K1896" s="42">
        <v>4.625</v>
      </c>
      <c r="L1896" s="44">
        <f t="shared" si="61"/>
        <v>4.5984660553705425E-2</v>
      </c>
      <c r="M1896" s="42">
        <f t="shared" si="62"/>
        <v>0</v>
      </c>
    </row>
    <row r="1897" spans="8:13" x14ac:dyDescent="0.2">
      <c r="H1897" s="10">
        <v>1994</v>
      </c>
      <c r="I1897" s="10">
        <v>6</v>
      </c>
      <c r="J1897" s="10">
        <v>1</v>
      </c>
      <c r="K1897" s="42">
        <v>4.625</v>
      </c>
      <c r="L1897" s="44">
        <f t="shared" si="61"/>
        <v>4.5984660553705425E-2</v>
      </c>
      <c r="M1897" s="42">
        <f t="shared" si="62"/>
        <v>0</v>
      </c>
    </row>
    <row r="1898" spans="8:13" x14ac:dyDescent="0.2">
      <c r="H1898" s="10">
        <v>1994</v>
      </c>
      <c r="I1898" s="10">
        <v>6</v>
      </c>
      <c r="J1898" s="10">
        <v>2</v>
      </c>
      <c r="K1898" s="42">
        <v>4.625</v>
      </c>
      <c r="L1898" s="44">
        <f t="shared" si="61"/>
        <v>4.5984660553705425E-2</v>
      </c>
      <c r="M1898" s="42">
        <f t="shared" si="62"/>
        <v>0</v>
      </c>
    </row>
    <row r="1899" spans="8:13" x14ac:dyDescent="0.2">
      <c r="H1899" s="10">
        <v>1994</v>
      </c>
      <c r="I1899" s="10">
        <v>6</v>
      </c>
      <c r="J1899" s="10">
        <v>3</v>
      </c>
      <c r="K1899" s="42">
        <v>4.625</v>
      </c>
      <c r="L1899" s="44">
        <f t="shared" si="61"/>
        <v>4.5984660553705425E-2</v>
      </c>
      <c r="M1899" s="42">
        <f t="shared" si="62"/>
        <v>0</v>
      </c>
    </row>
    <row r="1900" spans="8:13" x14ac:dyDescent="0.2">
      <c r="H1900" s="10">
        <v>1994</v>
      </c>
      <c r="I1900" s="10">
        <v>6</v>
      </c>
      <c r="J1900" s="10">
        <v>6</v>
      </c>
      <c r="K1900" s="42">
        <v>4.5625</v>
      </c>
      <c r="L1900" s="44">
        <f t="shared" si="61"/>
        <v>4.5366756790988096E-2</v>
      </c>
      <c r="M1900" s="42">
        <f t="shared" si="62"/>
        <v>-6.1790376271732977E-4</v>
      </c>
    </row>
    <row r="1901" spans="8:13" x14ac:dyDescent="0.2">
      <c r="H1901" s="10">
        <v>1994</v>
      </c>
      <c r="I1901" s="10">
        <v>6</v>
      </c>
      <c r="J1901" s="10">
        <v>7</v>
      </c>
      <c r="K1901" s="42">
        <v>4.5625</v>
      </c>
      <c r="L1901" s="44">
        <f t="shared" si="61"/>
        <v>4.5366756790988096E-2</v>
      </c>
      <c r="M1901" s="42">
        <f t="shared" si="62"/>
        <v>0</v>
      </c>
    </row>
    <row r="1902" spans="8:13" x14ac:dyDescent="0.2">
      <c r="H1902" s="10">
        <v>1994</v>
      </c>
      <c r="I1902" s="10">
        <v>6</v>
      </c>
      <c r="J1902" s="10">
        <v>8</v>
      </c>
      <c r="K1902" s="42">
        <v>4.5625</v>
      </c>
      <c r="L1902" s="44">
        <f t="shared" si="61"/>
        <v>4.5366756790988096E-2</v>
      </c>
      <c r="M1902" s="42">
        <f t="shared" si="62"/>
        <v>0</v>
      </c>
    </row>
    <row r="1903" spans="8:13" x14ac:dyDescent="0.2">
      <c r="H1903" s="10">
        <v>1994</v>
      </c>
      <c r="I1903" s="10">
        <v>6</v>
      </c>
      <c r="J1903" s="10">
        <v>9</v>
      </c>
      <c r="K1903" s="42">
        <v>4.5625</v>
      </c>
      <c r="L1903" s="44">
        <f t="shared" si="61"/>
        <v>4.5366756790988096E-2</v>
      </c>
      <c r="M1903" s="42">
        <f t="shared" si="62"/>
        <v>0</v>
      </c>
    </row>
    <row r="1904" spans="8:13" x14ac:dyDescent="0.2">
      <c r="H1904" s="10">
        <v>1994</v>
      </c>
      <c r="I1904" s="10">
        <v>6</v>
      </c>
      <c r="J1904" s="10">
        <v>10</v>
      </c>
      <c r="K1904" s="42">
        <v>4.5625</v>
      </c>
      <c r="L1904" s="44">
        <f t="shared" si="61"/>
        <v>4.5366756790988096E-2</v>
      </c>
      <c r="M1904" s="42">
        <f t="shared" si="62"/>
        <v>0</v>
      </c>
    </row>
    <row r="1905" spans="8:13" x14ac:dyDescent="0.2">
      <c r="H1905" s="10">
        <v>1994</v>
      </c>
      <c r="I1905" s="10">
        <v>6</v>
      </c>
      <c r="J1905" s="10">
        <v>13</v>
      </c>
      <c r="K1905" s="42">
        <v>4.5625</v>
      </c>
      <c r="L1905" s="44">
        <f t="shared" si="61"/>
        <v>4.5366756790988096E-2</v>
      </c>
      <c r="M1905" s="42">
        <f t="shared" si="62"/>
        <v>0</v>
      </c>
    </row>
    <row r="1906" spans="8:13" x14ac:dyDescent="0.2">
      <c r="H1906" s="10">
        <v>1994</v>
      </c>
      <c r="I1906" s="10">
        <v>6</v>
      </c>
      <c r="J1906" s="10">
        <v>14</v>
      </c>
      <c r="K1906" s="42">
        <v>4.625</v>
      </c>
      <c r="L1906" s="44">
        <f t="shared" si="61"/>
        <v>4.5984660553705425E-2</v>
      </c>
      <c r="M1906" s="42">
        <f t="shared" si="62"/>
        <v>6.1790376271732977E-4</v>
      </c>
    </row>
    <row r="1907" spans="8:13" x14ac:dyDescent="0.2">
      <c r="H1907" s="10">
        <v>1994</v>
      </c>
      <c r="I1907" s="10">
        <v>6</v>
      </c>
      <c r="J1907" s="10">
        <v>15</v>
      </c>
      <c r="K1907" s="42">
        <v>4.5625</v>
      </c>
      <c r="L1907" s="44">
        <f t="shared" si="61"/>
        <v>4.5366756790988096E-2</v>
      </c>
      <c r="M1907" s="42">
        <f t="shared" si="62"/>
        <v>-6.1790376271732977E-4</v>
      </c>
    </row>
    <row r="1908" spans="8:13" x14ac:dyDescent="0.2">
      <c r="H1908" s="10">
        <v>1994</v>
      </c>
      <c r="I1908" s="10">
        <v>6</v>
      </c>
      <c r="J1908" s="10">
        <v>16</v>
      </c>
      <c r="K1908" s="42">
        <v>4.5625</v>
      </c>
      <c r="L1908" s="44">
        <f t="shared" si="61"/>
        <v>4.5366756790988096E-2</v>
      </c>
      <c r="M1908" s="42">
        <f t="shared" si="62"/>
        <v>0</v>
      </c>
    </row>
    <row r="1909" spans="8:13" x14ac:dyDescent="0.2">
      <c r="H1909" s="10">
        <v>1994</v>
      </c>
      <c r="I1909" s="10">
        <v>6</v>
      </c>
      <c r="J1909" s="10">
        <v>17</v>
      </c>
      <c r="K1909" s="42">
        <v>4.5625</v>
      </c>
      <c r="L1909" s="44">
        <f t="shared" si="61"/>
        <v>4.5366756790988096E-2</v>
      </c>
      <c r="M1909" s="42">
        <f t="shared" si="62"/>
        <v>0</v>
      </c>
    </row>
    <row r="1910" spans="8:13" x14ac:dyDescent="0.2">
      <c r="H1910" s="10">
        <v>1994</v>
      </c>
      <c r="I1910" s="10">
        <v>6</v>
      </c>
      <c r="J1910" s="10">
        <v>20</v>
      </c>
      <c r="K1910" s="42">
        <v>4.5625</v>
      </c>
      <c r="L1910" s="44">
        <f t="shared" si="61"/>
        <v>4.5366756790988096E-2</v>
      </c>
      <c r="M1910" s="42">
        <f t="shared" si="62"/>
        <v>0</v>
      </c>
    </row>
    <row r="1911" spans="8:13" x14ac:dyDescent="0.2">
      <c r="H1911" s="10">
        <v>1994</v>
      </c>
      <c r="I1911" s="10">
        <v>6</v>
      </c>
      <c r="J1911" s="10">
        <v>21</v>
      </c>
      <c r="K1911" s="42">
        <v>4.625</v>
      </c>
      <c r="L1911" s="44">
        <f t="shared" si="61"/>
        <v>4.5984660553705425E-2</v>
      </c>
      <c r="M1911" s="42">
        <f t="shared" si="62"/>
        <v>6.1790376271732977E-4</v>
      </c>
    </row>
    <row r="1912" spans="8:13" x14ac:dyDescent="0.2">
      <c r="H1912" s="10">
        <v>1994</v>
      </c>
      <c r="I1912" s="10">
        <v>6</v>
      </c>
      <c r="J1912" s="10">
        <v>22</v>
      </c>
      <c r="K1912" s="42">
        <v>4.6875</v>
      </c>
      <c r="L1912" s="44">
        <f t="shared" si="61"/>
        <v>4.6602468879901097E-2</v>
      </c>
      <c r="M1912" s="42">
        <f t="shared" si="62"/>
        <v>6.1780832619567211E-4</v>
      </c>
    </row>
    <row r="1913" spans="8:13" x14ac:dyDescent="0.2">
      <c r="H1913" s="10">
        <v>1994</v>
      </c>
      <c r="I1913" s="10">
        <v>6</v>
      </c>
      <c r="J1913" s="10">
        <v>23</v>
      </c>
      <c r="K1913" s="42">
        <v>4.625</v>
      </c>
      <c r="L1913" s="44">
        <f t="shared" si="61"/>
        <v>4.5984660553705425E-2</v>
      </c>
      <c r="M1913" s="42">
        <f t="shared" si="62"/>
        <v>-6.1780832619567211E-4</v>
      </c>
    </row>
    <row r="1914" spans="8:13" x14ac:dyDescent="0.2">
      <c r="H1914" s="10">
        <v>1994</v>
      </c>
      <c r="I1914" s="10">
        <v>6</v>
      </c>
      <c r="J1914" s="10">
        <v>24</v>
      </c>
      <c r="K1914" s="42">
        <v>4.6875</v>
      </c>
      <c r="L1914" s="44">
        <f t="shared" si="61"/>
        <v>4.6602468879901097E-2</v>
      </c>
      <c r="M1914" s="42">
        <f t="shared" si="62"/>
        <v>6.1780832619567211E-4</v>
      </c>
    </row>
    <row r="1915" spans="8:13" x14ac:dyDescent="0.2">
      <c r="H1915" s="10">
        <v>1994</v>
      </c>
      <c r="I1915" s="10">
        <v>6</v>
      </c>
      <c r="J1915" s="10">
        <v>27</v>
      </c>
      <c r="K1915" s="42">
        <v>4.75</v>
      </c>
      <c r="L1915" s="44">
        <f t="shared" si="61"/>
        <v>4.7220181799050416E-2</v>
      </c>
      <c r="M1915" s="42">
        <f t="shared" si="62"/>
        <v>6.1771291914931858E-4</v>
      </c>
    </row>
    <row r="1916" spans="8:13" x14ac:dyDescent="0.2">
      <c r="H1916" s="10">
        <v>1994</v>
      </c>
      <c r="I1916" s="10">
        <v>6</v>
      </c>
      <c r="J1916" s="10">
        <v>28</v>
      </c>
      <c r="K1916" s="42">
        <v>4.7656299999999998</v>
      </c>
      <c r="L1916" s="44">
        <f t="shared" si="61"/>
        <v>4.7374644536249427E-2</v>
      </c>
      <c r="M1916" s="42">
        <f t="shared" si="62"/>
        <v>1.5446273719901121E-4</v>
      </c>
    </row>
    <row r="1917" spans="8:13" x14ac:dyDescent="0.2">
      <c r="H1917" s="10">
        <v>1994</v>
      </c>
      <c r="I1917" s="10">
        <v>6</v>
      </c>
      <c r="J1917" s="10">
        <v>29</v>
      </c>
      <c r="K1917" s="42">
        <v>4.875</v>
      </c>
      <c r="L1917" s="44">
        <f t="shared" si="61"/>
        <v>4.8455321534045602E-2</v>
      </c>
      <c r="M1917" s="42">
        <f t="shared" si="62"/>
        <v>1.0806769977961747E-3</v>
      </c>
    </row>
    <row r="1918" spans="8:13" x14ac:dyDescent="0.2">
      <c r="H1918" s="10">
        <v>1994</v>
      </c>
      <c r="I1918" s="10">
        <v>6</v>
      </c>
      <c r="J1918" s="10">
        <v>30</v>
      </c>
      <c r="K1918" s="42">
        <v>4.875</v>
      </c>
      <c r="L1918" s="44">
        <f t="shared" si="61"/>
        <v>4.8455321534045602E-2</v>
      </c>
      <c r="M1918" s="42">
        <f t="shared" si="62"/>
        <v>0</v>
      </c>
    </row>
    <row r="1919" spans="8:13" x14ac:dyDescent="0.2">
      <c r="H1919" s="10">
        <v>1994</v>
      </c>
      <c r="I1919" s="10">
        <v>7</v>
      </c>
      <c r="J1919" s="10">
        <v>1</v>
      </c>
      <c r="K1919" s="42">
        <v>4.9375</v>
      </c>
      <c r="L1919" s="44">
        <f t="shared" si="61"/>
        <v>4.9072748408776491E-2</v>
      </c>
      <c r="M1919" s="42">
        <f t="shared" si="62"/>
        <v>6.174268747308892E-4</v>
      </c>
    </row>
    <row r="1920" spans="8:13" x14ac:dyDescent="0.2">
      <c r="H1920" s="10">
        <v>1994</v>
      </c>
      <c r="I1920" s="10">
        <v>7</v>
      </c>
      <c r="J1920" s="10">
        <v>4</v>
      </c>
      <c r="K1920" s="42">
        <v>4.9375</v>
      </c>
      <c r="L1920" s="44">
        <f t="shared" si="61"/>
        <v>4.9072748408776491E-2</v>
      </c>
      <c r="M1920" s="42">
        <f t="shared" si="62"/>
        <v>0</v>
      </c>
    </row>
    <row r="1921" spans="8:13" x14ac:dyDescent="0.2">
      <c r="H1921" s="10">
        <v>1994</v>
      </c>
      <c r="I1921" s="10">
        <v>7</v>
      </c>
      <c r="J1921" s="10">
        <v>5</v>
      </c>
      <c r="K1921" s="42">
        <v>4.9375</v>
      </c>
      <c r="L1921" s="44">
        <f t="shared" si="61"/>
        <v>4.9072748408776491E-2</v>
      </c>
      <c r="M1921" s="42">
        <f t="shared" si="62"/>
        <v>0</v>
      </c>
    </row>
    <row r="1922" spans="8:13" x14ac:dyDescent="0.2">
      <c r="H1922" s="10">
        <v>1994</v>
      </c>
      <c r="I1922" s="10">
        <v>7</v>
      </c>
      <c r="J1922" s="10">
        <v>6</v>
      </c>
      <c r="K1922" s="42">
        <v>4.9375</v>
      </c>
      <c r="L1922" s="44">
        <f t="shared" si="61"/>
        <v>4.9072748408776491E-2</v>
      </c>
      <c r="M1922" s="42">
        <f t="shared" si="62"/>
        <v>0</v>
      </c>
    </row>
    <row r="1923" spans="8:13" x14ac:dyDescent="0.2">
      <c r="H1923" s="10">
        <v>1994</v>
      </c>
      <c r="I1923" s="10">
        <v>7</v>
      </c>
      <c r="J1923" s="10">
        <v>7</v>
      </c>
      <c r="K1923" s="42">
        <v>4.8281299999999998</v>
      </c>
      <c r="L1923" s="44">
        <f t="shared" si="61"/>
        <v>4.7992238230392448E-2</v>
      </c>
      <c r="M1923" s="42">
        <f t="shared" si="62"/>
        <v>-1.0805101783840435E-3</v>
      </c>
    </row>
    <row r="1924" spans="8:13" x14ac:dyDescent="0.2">
      <c r="H1924" s="10">
        <v>1994</v>
      </c>
      <c r="I1924" s="10">
        <v>7</v>
      </c>
      <c r="J1924" s="10">
        <v>8</v>
      </c>
      <c r="K1924" s="42">
        <v>4.8203100000000001</v>
      </c>
      <c r="L1924" s="44">
        <f t="shared" si="61"/>
        <v>4.7914970126223831E-2</v>
      </c>
      <c r="M1924" s="42">
        <f t="shared" si="62"/>
        <v>-7.7268104168616569E-5</v>
      </c>
    </row>
    <row r="1925" spans="8:13" x14ac:dyDescent="0.2">
      <c r="H1925" s="10">
        <v>1994</v>
      </c>
      <c r="I1925" s="10">
        <v>7</v>
      </c>
      <c r="J1925" s="10">
        <v>11</v>
      </c>
      <c r="K1925" s="42">
        <v>4.9375</v>
      </c>
      <c r="L1925" s="44">
        <f t="shared" si="61"/>
        <v>4.9072748408776491E-2</v>
      </c>
      <c r="M1925" s="42">
        <f t="shared" si="62"/>
        <v>1.15777828255266E-3</v>
      </c>
    </row>
    <row r="1926" spans="8:13" x14ac:dyDescent="0.2">
      <c r="H1926" s="10">
        <v>1994</v>
      </c>
      <c r="I1926" s="10">
        <v>7</v>
      </c>
      <c r="J1926" s="10">
        <v>12</v>
      </c>
      <c r="K1926" s="42">
        <v>5</v>
      </c>
      <c r="L1926" s="44">
        <f t="shared" si="61"/>
        <v>4.9690079994228441E-2</v>
      </c>
      <c r="M1926" s="42">
        <f t="shared" si="62"/>
        <v>6.1733158545194955E-4</v>
      </c>
    </row>
    <row r="1927" spans="8:13" x14ac:dyDescent="0.2">
      <c r="H1927" s="10">
        <v>1994</v>
      </c>
      <c r="I1927" s="10">
        <v>7</v>
      </c>
      <c r="J1927" s="10">
        <v>13</v>
      </c>
      <c r="K1927" s="42">
        <v>4.9375</v>
      </c>
      <c r="L1927" s="44">
        <f t="shared" si="61"/>
        <v>4.9072748408776491E-2</v>
      </c>
      <c r="M1927" s="42">
        <f t="shared" si="62"/>
        <v>-6.1733158545194955E-4</v>
      </c>
    </row>
    <row r="1928" spans="8:13" x14ac:dyDescent="0.2">
      <c r="H1928" s="10">
        <v>1994</v>
      </c>
      <c r="I1928" s="10">
        <v>7</v>
      </c>
      <c r="J1928" s="10">
        <v>14</v>
      </c>
      <c r="K1928" s="42">
        <v>4.9375</v>
      </c>
      <c r="L1928" s="44">
        <f t="shared" si="61"/>
        <v>4.9072748408776491E-2</v>
      </c>
      <c r="M1928" s="42">
        <f t="shared" si="62"/>
        <v>0</v>
      </c>
    </row>
    <row r="1929" spans="8:13" x14ac:dyDescent="0.2">
      <c r="H1929" s="10">
        <v>1994</v>
      </c>
      <c r="I1929" s="10">
        <v>7</v>
      </c>
      <c r="J1929" s="10">
        <v>15</v>
      </c>
      <c r="K1929" s="42">
        <v>4.8125</v>
      </c>
      <c r="L1929" s="44">
        <f t="shared" si="61"/>
        <v>4.7837799340615036E-2</v>
      </c>
      <c r="M1929" s="42">
        <f t="shared" si="62"/>
        <v>-1.2349490681614547E-3</v>
      </c>
    </row>
    <row r="1930" spans="8:13" x14ac:dyDescent="0.2">
      <c r="H1930" s="10">
        <v>1994</v>
      </c>
      <c r="I1930" s="10">
        <v>7</v>
      </c>
      <c r="J1930" s="10">
        <v>18</v>
      </c>
      <c r="K1930" s="42">
        <v>4.75</v>
      </c>
      <c r="L1930" s="44">
        <f t="shared" si="61"/>
        <v>4.7220181799050416E-2</v>
      </c>
      <c r="M1930" s="42">
        <f t="shared" si="62"/>
        <v>-6.176175415646204E-4</v>
      </c>
    </row>
    <row r="1931" spans="8:13" x14ac:dyDescent="0.2">
      <c r="H1931" s="10">
        <v>1994</v>
      </c>
      <c r="I1931" s="10">
        <v>7</v>
      </c>
      <c r="J1931" s="10">
        <v>19</v>
      </c>
      <c r="K1931" s="42">
        <v>4.75</v>
      </c>
      <c r="L1931" s="44">
        <f t="shared" si="61"/>
        <v>4.7220181799050416E-2</v>
      </c>
      <c r="M1931" s="42">
        <f t="shared" si="62"/>
        <v>0</v>
      </c>
    </row>
    <row r="1932" spans="8:13" x14ac:dyDescent="0.2">
      <c r="H1932" s="10">
        <v>1994</v>
      </c>
      <c r="I1932" s="10">
        <v>7</v>
      </c>
      <c r="J1932" s="10">
        <v>20</v>
      </c>
      <c r="K1932" s="42">
        <v>4.6875</v>
      </c>
      <c r="L1932" s="44">
        <f t="shared" si="61"/>
        <v>4.6602468879901097E-2</v>
      </c>
      <c r="M1932" s="42">
        <f t="shared" si="62"/>
        <v>-6.1771291914931858E-4</v>
      </c>
    </row>
    <row r="1933" spans="8:13" x14ac:dyDescent="0.2">
      <c r="H1933" s="10">
        <v>1994</v>
      </c>
      <c r="I1933" s="10">
        <v>7</v>
      </c>
      <c r="J1933" s="10">
        <v>21</v>
      </c>
      <c r="K1933" s="42">
        <v>4.8125</v>
      </c>
      <c r="L1933" s="44">
        <f t="shared" si="61"/>
        <v>4.7837799340615036E-2</v>
      </c>
      <c r="M1933" s="42">
        <f t="shared" si="62"/>
        <v>1.235330460713939E-3</v>
      </c>
    </row>
    <row r="1934" spans="8:13" x14ac:dyDescent="0.2">
      <c r="H1934" s="10">
        <v>1994</v>
      </c>
      <c r="I1934" s="10">
        <v>7</v>
      </c>
      <c r="J1934" s="10">
        <v>22</v>
      </c>
      <c r="K1934" s="42">
        <v>4.8125</v>
      </c>
      <c r="L1934" s="44">
        <f t="shared" si="61"/>
        <v>4.7837799340615036E-2</v>
      </c>
      <c r="M1934" s="42">
        <f t="shared" si="62"/>
        <v>0</v>
      </c>
    </row>
    <row r="1935" spans="8:13" x14ac:dyDescent="0.2">
      <c r="H1935" s="10">
        <v>1994</v>
      </c>
      <c r="I1935" s="10">
        <v>7</v>
      </c>
      <c r="J1935" s="10">
        <v>25</v>
      </c>
      <c r="K1935" s="42">
        <v>4.8125</v>
      </c>
      <c r="L1935" s="44">
        <f t="shared" si="61"/>
        <v>4.7837799340615036E-2</v>
      </c>
      <c r="M1935" s="42">
        <f t="shared" si="62"/>
        <v>0</v>
      </c>
    </row>
    <row r="1936" spans="8:13" x14ac:dyDescent="0.2">
      <c r="H1936" s="10">
        <v>1994</v>
      </c>
      <c r="I1936" s="10">
        <v>7</v>
      </c>
      <c r="J1936" s="10">
        <v>26</v>
      </c>
      <c r="K1936" s="42">
        <v>4.8125</v>
      </c>
      <c r="L1936" s="44">
        <f t="shared" si="61"/>
        <v>4.7837799340615036E-2</v>
      </c>
      <c r="M1936" s="42">
        <f t="shared" si="62"/>
        <v>0</v>
      </c>
    </row>
    <row r="1937" spans="8:13" x14ac:dyDescent="0.2">
      <c r="H1937" s="10">
        <v>1994</v>
      </c>
      <c r="I1937" s="10">
        <v>7</v>
      </c>
      <c r="J1937" s="10">
        <v>27</v>
      </c>
      <c r="K1937" s="42">
        <v>4.8125</v>
      </c>
      <c r="L1937" s="44">
        <f t="shared" si="61"/>
        <v>4.7837799340615036E-2</v>
      </c>
      <c r="M1937" s="42">
        <f t="shared" si="62"/>
        <v>0</v>
      </c>
    </row>
    <row r="1938" spans="8:13" x14ac:dyDescent="0.2">
      <c r="H1938" s="10">
        <v>1994</v>
      </c>
      <c r="I1938" s="10">
        <v>7</v>
      </c>
      <c r="J1938" s="10">
        <v>28</v>
      </c>
      <c r="K1938" s="42">
        <v>4.875</v>
      </c>
      <c r="L1938" s="44">
        <f t="shared" si="61"/>
        <v>4.8455321534045602E-2</v>
      </c>
      <c r="M1938" s="42">
        <f t="shared" si="62"/>
        <v>6.1752219343056552E-4</v>
      </c>
    </row>
    <row r="1939" spans="8:13" x14ac:dyDescent="0.2">
      <c r="H1939" s="10">
        <v>1994</v>
      </c>
      <c r="I1939" s="10">
        <v>7</v>
      </c>
      <c r="J1939" s="10">
        <v>29</v>
      </c>
      <c r="K1939" s="42">
        <v>4.875</v>
      </c>
      <c r="L1939" s="44">
        <f t="shared" si="61"/>
        <v>4.8455321534045602E-2</v>
      </c>
      <c r="M1939" s="42">
        <f t="shared" si="62"/>
        <v>0</v>
      </c>
    </row>
    <row r="1940" spans="8:13" x14ac:dyDescent="0.2">
      <c r="H1940" s="10">
        <v>1994</v>
      </c>
      <c r="I1940" s="10">
        <v>8</v>
      </c>
      <c r="J1940" s="10">
        <v>1</v>
      </c>
      <c r="K1940" s="42">
        <v>4.8125</v>
      </c>
      <c r="L1940" s="44">
        <f t="shared" si="61"/>
        <v>4.7837799340615036E-2</v>
      </c>
      <c r="M1940" s="42">
        <f t="shared" si="62"/>
        <v>-6.1752219343056552E-4</v>
      </c>
    </row>
    <row r="1941" spans="8:13" x14ac:dyDescent="0.2">
      <c r="H1941" s="10">
        <v>1994</v>
      </c>
      <c r="I1941" s="10">
        <v>8</v>
      </c>
      <c r="J1941" s="10">
        <v>2</v>
      </c>
      <c r="K1941" s="42">
        <v>4.8125</v>
      </c>
      <c r="L1941" s="44">
        <f t="shared" ref="L1941:L2004" si="63">LN(1+K1941/100/4)*4</f>
        <v>4.7837799340615036E-2</v>
      </c>
      <c r="M1941" s="42">
        <f t="shared" ref="M1941:M2004" si="64">L1941-L1940</f>
        <v>0</v>
      </c>
    </row>
    <row r="1942" spans="8:13" x14ac:dyDescent="0.2">
      <c r="H1942" s="10">
        <v>1994</v>
      </c>
      <c r="I1942" s="10">
        <v>8</v>
      </c>
      <c r="J1942" s="10">
        <v>3</v>
      </c>
      <c r="K1942" s="42">
        <v>4.8046899999999999</v>
      </c>
      <c r="L1942" s="44">
        <f t="shared" si="63"/>
        <v>4.7760627066145853E-2</v>
      </c>
      <c r="M1942" s="42">
        <f t="shared" si="64"/>
        <v>-7.7172274469183844E-5</v>
      </c>
    </row>
    <row r="1943" spans="8:13" x14ac:dyDescent="0.2">
      <c r="H1943" s="10">
        <v>1994</v>
      </c>
      <c r="I1943" s="10">
        <v>8</v>
      </c>
      <c r="J1943" s="10">
        <v>4</v>
      </c>
      <c r="K1943" s="42">
        <v>4.75</v>
      </c>
      <c r="L1943" s="44">
        <f t="shared" si="63"/>
        <v>4.7220181799050416E-2</v>
      </c>
      <c r="M1943" s="42">
        <f t="shared" si="64"/>
        <v>-5.4044526709543655E-4</v>
      </c>
    </row>
    <row r="1944" spans="8:13" x14ac:dyDescent="0.2">
      <c r="H1944" s="10">
        <v>1994</v>
      </c>
      <c r="I1944" s="10">
        <v>8</v>
      </c>
      <c r="J1944" s="10">
        <v>5</v>
      </c>
      <c r="K1944" s="42">
        <v>4.75</v>
      </c>
      <c r="L1944" s="44">
        <f t="shared" si="63"/>
        <v>4.7220181799050416E-2</v>
      </c>
      <c r="M1944" s="42">
        <f t="shared" si="64"/>
        <v>0</v>
      </c>
    </row>
    <row r="1945" spans="8:13" x14ac:dyDescent="0.2">
      <c r="H1945" s="10">
        <v>1994</v>
      </c>
      <c r="I1945" s="10">
        <v>8</v>
      </c>
      <c r="J1945" s="10">
        <v>8</v>
      </c>
      <c r="K1945" s="42">
        <v>4.875</v>
      </c>
      <c r="L1945" s="44">
        <f t="shared" si="63"/>
        <v>4.8455321534045602E-2</v>
      </c>
      <c r="M1945" s="42">
        <f t="shared" si="64"/>
        <v>1.2351397349951859E-3</v>
      </c>
    </row>
    <row r="1946" spans="8:13" x14ac:dyDescent="0.2">
      <c r="H1946" s="10">
        <v>1994</v>
      </c>
      <c r="I1946" s="10">
        <v>8</v>
      </c>
      <c r="J1946" s="10">
        <v>9</v>
      </c>
      <c r="K1946" s="42">
        <v>4.875</v>
      </c>
      <c r="L1946" s="44">
        <f t="shared" si="63"/>
        <v>4.8455321534045602E-2</v>
      </c>
      <c r="M1946" s="42">
        <f t="shared" si="64"/>
        <v>0</v>
      </c>
    </row>
    <row r="1947" spans="8:13" x14ac:dyDescent="0.2">
      <c r="H1947" s="10">
        <v>1994</v>
      </c>
      <c r="I1947" s="10">
        <v>8</v>
      </c>
      <c r="J1947" s="10">
        <v>10</v>
      </c>
      <c r="K1947" s="42">
        <v>4.875</v>
      </c>
      <c r="L1947" s="44">
        <f t="shared" si="63"/>
        <v>4.8455321534045602E-2</v>
      </c>
      <c r="M1947" s="42">
        <f t="shared" si="64"/>
        <v>0</v>
      </c>
    </row>
    <row r="1948" spans="8:13" x14ac:dyDescent="0.2">
      <c r="H1948" s="10">
        <v>1994</v>
      </c>
      <c r="I1948" s="10">
        <v>8</v>
      </c>
      <c r="J1948" s="10">
        <v>11</v>
      </c>
      <c r="K1948" s="42">
        <v>4.875</v>
      </c>
      <c r="L1948" s="44">
        <f t="shared" si="63"/>
        <v>4.8455321534045602E-2</v>
      </c>
      <c r="M1948" s="42">
        <f t="shared" si="64"/>
        <v>0</v>
      </c>
    </row>
    <row r="1949" spans="8:13" x14ac:dyDescent="0.2">
      <c r="H1949" s="10">
        <v>1994</v>
      </c>
      <c r="I1949" s="10">
        <v>8</v>
      </c>
      <c r="J1949" s="10">
        <v>12</v>
      </c>
      <c r="K1949" s="42">
        <v>4.9375</v>
      </c>
      <c r="L1949" s="44">
        <f t="shared" si="63"/>
        <v>4.9072748408776491E-2</v>
      </c>
      <c r="M1949" s="42">
        <f t="shared" si="64"/>
        <v>6.174268747308892E-4</v>
      </c>
    </row>
    <row r="1950" spans="8:13" x14ac:dyDescent="0.2">
      <c r="H1950" s="10">
        <v>1994</v>
      </c>
      <c r="I1950" s="10">
        <v>8</v>
      </c>
      <c r="J1950" s="10">
        <v>15</v>
      </c>
      <c r="K1950" s="42">
        <v>4.9375</v>
      </c>
      <c r="L1950" s="44">
        <f t="shared" si="63"/>
        <v>4.9072748408776491E-2</v>
      </c>
      <c r="M1950" s="42">
        <f t="shared" si="64"/>
        <v>0</v>
      </c>
    </row>
    <row r="1951" spans="8:13" x14ac:dyDescent="0.2">
      <c r="H1951" s="10">
        <v>1994</v>
      </c>
      <c r="I1951" s="10">
        <v>8</v>
      </c>
      <c r="J1951" s="10">
        <v>16</v>
      </c>
      <c r="K1951" s="42">
        <v>5</v>
      </c>
      <c r="L1951" s="44">
        <f t="shared" si="63"/>
        <v>4.9690079994228441E-2</v>
      </c>
      <c r="M1951" s="42">
        <f t="shared" si="64"/>
        <v>6.1733158545194955E-4</v>
      </c>
    </row>
    <row r="1952" spans="8:13" x14ac:dyDescent="0.2">
      <c r="H1952" s="10">
        <v>1994</v>
      </c>
      <c r="I1952" s="10">
        <v>8</v>
      </c>
      <c r="J1952" s="10">
        <v>17</v>
      </c>
      <c r="K1952" s="42">
        <v>4.9765600000000001</v>
      </c>
      <c r="L1952" s="44">
        <f t="shared" si="63"/>
        <v>4.9458567121741841E-2</v>
      </c>
      <c r="M1952" s="42">
        <f t="shared" si="64"/>
        <v>-2.3151287248660002E-4</v>
      </c>
    </row>
    <row r="1953" spans="8:13" x14ac:dyDescent="0.2">
      <c r="H1953" s="10">
        <v>1994</v>
      </c>
      <c r="I1953" s="10">
        <v>8</v>
      </c>
      <c r="J1953" s="10">
        <v>18</v>
      </c>
      <c r="K1953" s="42">
        <v>5</v>
      </c>
      <c r="L1953" s="44">
        <f t="shared" si="63"/>
        <v>4.9690079994228441E-2</v>
      </c>
      <c r="M1953" s="42">
        <f t="shared" si="64"/>
        <v>2.3151287248660002E-4</v>
      </c>
    </row>
    <row r="1954" spans="8:13" x14ac:dyDescent="0.2">
      <c r="H1954" s="10">
        <v>1994</v>
      </c>
      <c r="I1954" s="10">
        <v>8</v>
      </c>
      <c r="J1954" s="10">
        <v>19</v>
      </c>
      <c r="K1954" s="42">
        <v>5</v>
      </c>
      <c r="L1954" s="44">
        <f t="shared" si="63"/>
        <v>4.9690079994228441E-2</v>
      </c>
      <c r="M1954" s="42">
        <f t="shared" si="64"/>
        <v>0</v>
      </c>
    </row>
    <row r="1955" spans="8:13" x14ac:dyDescent="0.2">
      <c r="H1955" s="10">
        <v>1994</v>
      </c>
      <c r="I1955" s="10">
        <v>8</v>
      </c>
      <c r="J1955" s="10">
        <v>22</v>
      </c>
      <c r="K1955" s="42">
        <v>5</v>
      </c>
      <c r="L1955" s="44">
        <f t="shared" si="63"/>
        <v>4.9690079994228441E-2</v>
      </c>
      <c r="M1955" s="42">
        <f t="shared" si="64"/>
        <v>0</v>
      </c>
    </row>
    <row r="1956" spans="8:13" x14ac:dyDescent="0.2">
      <c r="H1956" s="10">
        <v>1994</v>
      </c>
      <c r="I1956" s="10">
        <v>8</v>
      </c>
      <c r="J1956" s="10">
        <v>23</v>
      </c>
      <c r="K1956" s="42">
        <v>5</v>
      </c>
      <c r="L1956" s="44">
        <f t="shared" si="63"/>
        <v>4.9690079994228441E-2</v>
      </c>
      <c r="M1956" s="42">
        <f t="shared" si="64"/>
        <v>0</v>
      </c>
    </row>
    <row r="1957" spans="8:13" x14ac:dyDescent="0.2">
      <c r="H1957" s="10">
        <v>1994</v>
      </c>
      <c r="I1957" s="10">
        <v>8</v>
      </c>
      <c r="J1957" s="10">
        <v>24</v>
      </c>
      <c r="K1957" s="42">
        <v>5</v>
      </c>
      <c r="L1957" s="44">
        <f t="shared" si="63"/>
        <v>4.9690079994228441E-2</v>
      </c>
      <c r="M1957" s="42">
        <f t="shared" si="64"/>
        <v>0</v>
      </c>
    </row>
    <row r="1958" spans="8:13" x14ac:dyDescent="0.2">
      <c r="H1958" s="10">
        <v>1994</v>
      </c>
      <c r="I1958" s="10">
        <v>8</v>
      </c>
      <c r="J1958" s="10">
        <v>25</v>
      </c>
      <c r="K1958" s="42">
        <v>4.9375</v>
      </c>
      <c r="L1958" s="44">
        <f t="shared" si="63"/>
        <v>4.9072748408776491E-2</v>
      </c>
      <c r="M1958" s="42">
        <f t="shared" si="64"/>
        <v>-6.1733158545194955E-4</v>
      </c>
    </row>
    <row r="1959" spans="8:13" x14ac:dyDescent="0.2">
      <c r="H1959" s="10">
        <v>1994</v>
      </c>
      <c r="I1959" s="10">
        <v>8</v>
      </c>
      <c r="J1959" s="10">
        <v>26</v>
      </c>
      <c r="K1959" s="42">
        <v>4.9843799999999998</v>
      </c>
      <c r="L1959" s="44">
        <f t="shared" si="63"/>
        <v>4.95358054142475E-2</v>
      </c>
      <c r="M1959" s="42">
        <f t="shared" si="64"/>
        <v>4.6305700547100842E-4</v>
      </c>
    </row>
    <row r="1960" spans="8:13" x14ac:dyDescent="0.2">
      <c r="H1960" s="10">
        <v>1994</v>
      </c>
      <c r="I1960" s="10">
        <v>8</v>
      </c>
      <c r="J1960" s="10">
        <v>30</v>
      </c>
      <c r="K1960" s="42">
        <v>5</v>
      </c>
      <c r="L1960" s="44">
        <f t="shared" si="63"/>
        <v>4.9690079994228441E-2</v>
      </c>
      <c r="M1960" s="42">
        <f t="shared" si="64"/>
        <v>1.5427457998094113E-4</v>
      </c>
    </row>
    <row r="1961" spans="8:13" x14ac:dyDescent="0.2">
      <c r="H1961" s="10">
        <v>1994</v>
      </c>
      <c r="I1961" s="10">
        <v>8</v>
      </c>
      <c r="J1961" s="10">
        <v>31</v>
      </c>
      <c r="K1961" s="42">
        <v>5</v>
      </c>
      <c r="L1961" s="44">
        <f t="shared" si="63"/>
        <v>4.9690079994228441E-2</v>
      </c>
      <c r="M1961" s="42">
        <f t="shared" si="64"/>
        <v>0</v>
      </c>
    </row>
    <row r="1962" spans="8:13" x14ac:dyDescent="0.2">
      <c r="H1962" s="10">
        <v>1994</v>
      </c>
      <c r="I1962" s="10">
        <v>9</v>
      </c>
      <c r="J1962" s="10">
        <v>1</v>
      </c>
      <c r="K1962" s="42">
        <v>5</v>
      </c>
      <c r="L1962" s="44">
        <f t="shared" si="63"/>
        <v>4.9690079994228441E-2</v>
      </c>
      <c r="M1962" s="42">
        <f t="shared" si="64"/>
        <v>0</v>
      </c>
    </row>
    <row r="1963" spans="8:13" x14ac:dyDescent="0.2">
      <c r="H1963" s="10">
        <v>1994</v>
      </c>
      <c r="I1963" s="10">
        <v>9</v>
      </c>
      <c r="J1963" s="10">
        <v>2</v>
      </c>
      <c r="K1963" s="42">
        <v>5</v>
      </c>
      <c r="L1963" s="44">
        <f t="shared" si="63"/>
        <v>4.9690079994228441E-2</v>
      </c>
      <c r="M1963" s="42">
        <f t="shared" si="64"/>
        <v>0</v>
      </c>
    </row>
    <row r="1964" spans="8:13" x14ac:dyDescent="0.2">
      <c r="H1964" s="10">
        <v>1994</v>
      </c>
      <c r="I1964" s="10">
        <v>9</v>
      </c>
      <c r="J1964" s="10">
        <v>5</v>
      </c>
      <c r="K1964" s="42">
        <v>5</v>
      </c>
      <c r="L1964" s="44">
        <f t="shared" si="63"/>
        <v>4.9690079994228441E-2</v>
      </c>
      <c r="M1964" s="42">
        <f t="shared" si="64"/>
        <v>0</v>
      </c>
    </row>
    <row r="1965" spans="8:13" x14ac:dyDescent="0.2">
      <c r="H1965" s="10">
        <v>1994</v>
      </c>
      <c r="I1965" s="10">
        <v>9</v>
      </c>
      <c r="J1965" s="10">
        <v>6</v>
      </c>
      <c r="K1965" s="42">
        <v>5</v>
      </c>
      <c r="L1965" s="44">
        <f t="shared" si="63"/>
        <v>4.9690079994228441E-2</v>
      </c>
      <c r="M1965" s="42">
        <f t="shared" si="64"/>
        <v>0</v>
      </c>
    </row>
    <row r="1966" spans="8:13" x14ac:dyDescent="0.2">
      <c r="H1966" s="10">
        <v>1994</v>
      </c>
      <c r="I1966" s="10">
        <v>9</v>
      </c>
      <c r="J1966" s="10">
        <v>7</v>
      </c>
      <c r="K1966" s="42">
        <v>5</v>
      </c>
      <c r="L1966" s="44">
        <f t="shared" si="63"/>
        <v>4.9690079994228441E-2</v>
      </c>
      <c r="M1966" s="42">
        <f t="shared" si="64"/>
        <v>0</v>
      </c>
    </row>
    <row r="1967" spans="8:13" x14ac:dyDescent="0.2">
      <c r="H1967" s="10">
        <v>1994</v>
      </c>
      <c r="I1967" s="10">
        <v>9</v>
      </c>
      <c r="J1967" s="10">
        <v>8</v>
      </c>
      <c r="K1967" s="42">
        <v>5</v>
      </c>
      <c r="L1967" s="44">
        <f t="shared" si="63"/>
        <v>4.9690079994228441E-2</v>
      </c>
      <c r="M1967" s="42">
        <f t="shared" si="64"/>
        <v>0</v>
      </c>
    </row>
    <row r="1968" spans="8:13" x14ac:dyDescent="0.2">
      <c r="H1968" s="10">
        <v>1994</v>
      </c>
      <c r="I1968" s="10">
        <v>9</v>
      </c>
      <c r="J1968" s="10">
        <v>9</v>
      </c>
      <c r="K1968" s="42">
        <v>5</v>
      </c>
      <c r="L1968" s="44">
        <f t="shared" si="63"/>
        <v>4.9690079994228441E-2</v>
      </c>
      <c r="M1968" s="42">
        <f t="shared" si="64"/>
        <v>0</v>
      </c>
    </row>
    <row r="1969" spans="8:13" x14ac:dyDescent="0.2">
      <c r="H1969" s="10">
        <v>1994</v>
      </c>
      <c r="I1969" s="10">
        <v>9</v>
      </c>
      <c r="J1969" s="10">
        <v>12</v>
      </c>
      <c r="K1969" s="42">
        <v>5.0625</v>
      </c>
      <c r="L1969" s="44">
        <f t="shared" si="63"/>
        <v>5.030731631981121E-2</v>
      </c>
      <c r="M1969" s="42">
        <f t="shared" si="64"/>
        <v>6.1723632558276925E-4</v>
      </c>
    </row>
    <row r="1970" spans="8:13" x14ac:dyDescent="0.2">
      <c r="H1970" s="10">
        <v>1994</v>
      </c>
      <c r="I1970" s="10">
        <v>9</v>
      </c>
      <c r="J1970" s="10">
        <v>13</v>
      </c>
      <c r="K1970" s="42">
        <v>5.0625</v>
      </c>
      <c r="L1970" s="44">
        <f t="shared" si="63"/>
        <v>5.030731631981121E-2</v>
      </c>
      <c r="M1970" s="42">
        <f t="shared" si="64"/>
        <v>0</v>
      </c>
    </row>
    <row r="1971" spans="8:13" x14ac:dyDescent="0.2">
      <c r="H1971" s="10">
        <v>1994</v>
      </c>
      <c r="I1971" s="10">
        <v>9</v>
      </c>
      <c r="J1971" s="10">
        <v>14</v>
      </c>
      <c r="K1971" s="42">
        <v>5.0625</v>
      </c>
      <c r="L1971" s="44">
        <f t="shared" si="63"/>
        <v>5.030731631981121E-2</v>
      </c>
      <c r="M1971" s="42">
        <f t="shared" si="64"/>
        <v>0</v>
      </c>
    </row>
    <row r="1972" spans="8:13" x14ac:dyDescent="0.2">
      <c r="H1972" s="10">
        <v>1994</v>
      </c>
      <c r="I1972" s="10">
        <v>9</v>
      </c>
      <c r="J1972" s="10">
        <v>15</v>
      </c>
      <c r="K1972" s="42">
        <v>5.0625</v>
      </c>
      <c r="L1972" s="44">
        <f t="shared" si="63"/>
        <v>5.030731631981121E-2</v>
      </c>
      <c r="M1972" s="42">
        <f t="shared" si="64"/>
        <v>0</v>
      </c>
    </row>
    <row r="1973" spans="8:13" x14ac:dyDescent="0.2">
      <c r="H1973" s="10">
        <v>1994</v>
      </c>
      <c r="I1973" s="10">
        <v>9</v>
      </c>
      <c r="J1973" s="10">
        <v>16</v>
      </c>
      <c r="K1973" s="42">
        <v>5.0625</v>
      </c>
      <c r="L1973" s="44">
        <f t="shared" si="63"/>
        <v>5.030731631981121E-2</v>
      </c>
      <c r="M1973" s="42">
        <f t="shared" si="64"/>
        <v>0</v>
      </c>
    </row>
    <row r="1974" spans="8:13" x14ac:dyDescent="0.2">
      <c r="H1974" s="10">
        <v>1994</v>
      </c>
      <c r="I1974" s="10">
        <v>9</v>
      </c>
      <c r="J1974" s="10">
        <v>19</v>
      </c>
      <c r="K1974" s="42">
        <v>5.0625</v>
      </c>
      <c r="L1974" s="44">
        <f t="shared" si="63"/>
        <v>5.030731631981121E-2</v>
      </c>
      <c r="M1974" s="42">
        <f t="shared" si="64"/>
        <v>0</v>
      </c>
    </row>
    <row r="1975" spans="8:13" x14ac:dyDescent="0.2">
      <c r="H1975" s="10">
        <v>1994</v>
      </c>
      <c r="I1975" s="10">
        <v>9</v>
      </c>
      <c r="J1975" s="10">
        <v>20</v>
      </c>
      <c r="K1975" s="42">
        <v>5.125</v>
      </c>
      <c r="L1975" s="44">
        <f t="shared" si="63"/>
        <v>5.0924457414917433E-2</v>
      </c>
      <c r="M1975" s="42">
        <f t="shared" si="64"/>
        <v>6.1714109510622311E-4</v>
      </c>
    </row>
    <row r="1976" spans="8:13" x14ac:dyDescent="0.2">
      <c r="H1976" s="10">
        <v>1994</v>
      </c>
      <c r="I1976" s="10">
        <v>9</v>
      </c>
      <c r="J1976" s="10">
        <v>21</v>
      </c>
      <c r="K1976" s="42">
        <v>5.125</v>
      </c>
      <c r="L1976" s="44">
        <f t="shared" si="63"/>
        <v>5.0924457414917433E-2</v>
      </c>
      <c r="M1976" s="42">
        <f t="shared" si="64"/>
        <v>0</v>
      </c>
    </row>
    <row r="1977" spans="8:13" x14ac:dyDescent="0.2">
      <c r="H1977" s="10">
        <v>1994</v>
      </c>
      <c r="I1977" s="10">
        <v>9</v>
      </c>
      <c r="J1977" s="10">
        <v>22</v>
      </c>
      <c r="K1977" s="42">
        <v>5.25</v>
      </c>
      <c r="L1977" s="44">
        <f t="shared" si="63"/>
        <v>5.2158454031214198E-2</v>
      </c>
      <c r="M1977" s="42">
        <f t="shared" si="64"/>
        <v>1.2339966162967647E-3</v>
      </c>
    </row>
    <row r="1978" spans="8:13" x14ac:dyDescent="0.2">
      <c r="H1978" s="10">
        <v>1994</v>
      </c>
      <c r="I1978" s="10">
        <v>9</v>
      </c>
      <c r="J1978" s="10">
        <v>23</v>
      </c>
      <c r="K1978" s="42">
        <v>5.25</v>
      </c>
      <c r="L1978" s="44">
        <f t="shared" si="63"/>
        <v>5.2158454031214198E-2</v>
      </c>
      <c r="M1978" s="42">
        <f t="shared" si="64"/>
        <v>0</v>
      </c>
    </row>
    <row r="1979" spans="8:13" x14ac:dyDescent="0.2">
      <c r="H1979" s="10">
        <v>1994</v>
      </c>
      <c r="I1979" s="10">
        <v>9</v>
      </c>
      <c r="J1979" s="10">
        <v>26</v>
      </c>
      <c r="K1979" s="42">
        <v>5.25</v>
      </c>
      <c r="L1979" s="44">
        <f t="shared" si="63"/>
        <v>5.2158454031214198E-2</v>
      </c>
      <c r="M1979" s="42">
        <f t="shared" si="64"/>
        <v>0</v>
      </c>
    </row>
    <row r="1980" spans="8:13" x14ac:dyDescent="0.2">
      <c r="H1980" s="10">
        <v>1994</v>
      </c>
      <c r="I1980" s="10">
        <v>9</v>
      </c>
      <c r="J1980" s="10">
        <v>27</v>
      </c>
      <c r="K1980" s="42">
        <v>5.25</v>
      </c>
      <c r="L1980" s="44">
        <f t="shared" si="63"/>
        <v>5.2158454031214198E-2</v>
      </c>
      <c r="M1980" s="42">
        <f t="shared" si="64"/>
        <v>0</v>
      </c>
    </row>
    <row r="1981" spans="8:13" x14ac:dyDescent="0.2">
      <c r="H1981" s="10">
        <v>1994</v>
      </c>
      <c r="I1981" s="10">
        <v>9</v>
      </c>
      <c r="J1981" s="10">
        <v>28</v>
      </c>
      <c r="K1981" s="42">
        <v>5.25</v>
      </c>
      <c r="L1981" s="44">
        <f t="shared" si="63"/>
        <v>5.2158454031214198E-2</v>
      </c>
      <c r="M1981" s="42">
        <f t="shared" si="64"/>
        <v>0</v>
      </c>
    </row>
    <row r="1982" spans="8:13" x14ac:dyDescent="0.2">
      <c r="H1982" s="10">
        <v>1994</v>
      </c>
      <c r="I1982" s="10">
        <v>9</v>
      </c>
      <c r="J1982" s="10">
        <v>29</v>
      </c>
      <c r="K1982" s="42">
        <v>5.4375</v>
      </c>
      <c r="L1982" s="44">
        <f t="shared" si="63"/>
        <v>5.4008735461168987E-2</v>
      </c>
      <c r="M1982" s="42">
        <f t="shared" si="64"/>
        <v>1.8502814299547893E-3</v>
      </c>
    </row>
    <row r="1983" spans="8:13" x14ac:dyDescent="0.2">
      <c r="H1983" s="10">
        <v>1994</v>
      </c>
      <c r="I1983" s="10">
        <v>9</v>
      </c>
      <c r="J1983" s="10">
        <v>30</v>
      </c>
      <c r="K1983" s="42">
        <v>5.5</v>
      </c>
      <c r="L1983" s="44">
        <f t="shared" si="63"/>
        <v>5.4625305789942222E-2</v>
      </c>
      <c r="M1983" s="42">
        <f t="shared" si="64"/>
        <v>6.1657032877323464E-4</v>
      </c>
    </row>
    <row r="1984" spans="8:13" x14ac:dyDescent="0.2">
      <c r="H1984" s="10">
        <v>1994</v>
      </c>
      <c r="I1984" s="10">
        <v>10</v>
      </c>
      <c r="J1984" s="10">
        <v>3</v>
      </c>
      <c r="K1984" s="42">
        <v>5.5</v>
      </c>
      <c r="L1984" s="44">
        <f t="shared" si="63"/>
        <v>5.4625305789942222E-2</v>
      </c>
      <c r="M1984" s="42">
        <f t="shared" si="64"/>
        <v>0</v>
      </c>
    </row>
    <row r="1985" spans="8:13" x14ac:dyDescent="0.2">
      <c r="H1985" s="10">
        <v>1994</v>
      </c>
      <c r="I1985" s="10">
        <v>10</v>
      </c>
      <c r="J1985" s="10">
        <v>4</v>
      </c>
      <c r="K1985" s="42">
        <v>5.5703100000000001</v>
      </c>
      <c r="L1985" s="44">
        <f t="shared" si="63"/>
        <v>5.5318809169949974E-2</v>
      </c>
      <c r="M1985" s="42">
        <f t="shared" si="64"/>
        <v>6.9350338000775252E-4</v>
      </c>
    </row>
    <row r="1986" spans="8:13" x14ac:dyDescent="0.2">
      <c r="H1986" s="10">
        <v>1994</v>
      </c>
      <c r="I1986" s="10">
        <v>10</v>
      </c>
      <c r="J1986" s="10">
        <v>5</v>
      </c>
      <c r="K1986" s="42">
        <v>5.625</v>
      </c>
      <c r="L1986" s="44">
        <f t="shared" si="63"/>
        <v>5.5858161401490164E-2</v>
      </c>
      <c r="M1986" s="42">
        <f t="shared" si="64"/>
        <v>5.3935223154018969E-4</v>
      </c>
    </row>
    <row r="1987" spans="8:13" x14ac:dyDescent="0.2">
      <c r="H1987" s="10">
        <v>1994</v>
      </c>
      <c r="I1987" s="10">
        <v>10</v>
      </c>
      <c r="J1987" s="10">
        <v>6</v>
      </c>
      <c r="K1987" s="42">
        <v>5.6875</v>
      </c>
      <c r="L1987" s="44">
        <f t="shared" si="63"/>
        <v>5.6474446742821191E-2</v>
      </c>
      <c r="M1987" s="42">
        <f t="shared" si="64"/>
        <v>6.1628534133102708E-4</v>
      </c>
    </row>
    <row r="1988" spans="8:13" x14ac:dyDescent="0.2">
      <c r="H1988" s="10">
        <v>1994</v>
      </c>
      <c r="I1988" s="10">
        <v>10</v>
      </c>
      <c r="J1988" s="10">
        <v>7</v>
      </c>
      <c r="K1988" s="42">
        <v>5.6875</v>
      </c>
      <c r="L1988" s="44">
        <f t="shared" si="63"/>
        <v>5.6474446742821191E-2</v>
      </c>
      <c r="M1988" s="42">
        <f t="shared" si="64"/>
        <v>0</v>
      </c>
    </row>
    <row r="1989" spans="8:13" x14ac:dyDescent="0.2">
      <c r="H1989" s="10">
        <v>1994</v>
      </c>
      <c r="I1989" s="10">
        <v>10</v>
      </c>
      <c r="J1989" s="10">
        <v>10</v>
      </c>
      <c r="K1989" s="42">
        <v>5.625</v>
      </c>
      <c r="L1989" s="44">
        <f t="shared" si="63"/>
        <v>5.5858161401490164E-2</v>
      </c>
      <c r="M1989" s="42">
        <f t="shared" si="64"/>
        <v>-6.1628534133102708E-4</v>
      </c>
    </row>
    <row r="1990" spans="8:13" x14ac:dyDescent="0.2">
      <c r="H1990" s="10">
        <v>1994</v>
      </c>
      <c r="I1990" s="10">
        <v>10</v>
      </c>
      <c r="J1990" s="10">
        <v>11</v>
      </c>
      <c r="K1990" s="42">
        <v>5.625</v>
      </c>
      <c r="L1990" s="44">
        <f t="shared" si="63"/>
        <v>5.5858161401490164E-2</v>
      </c>
      <c r="M1990" s="42">
        <f t="shared" si="64"/>
        <v>0</v>
      </c>
    </row>
    <row r="1991" spans="8:13" x14ac:dyDescent="0.2">
      <c r="H1991" s="10">
        <v>1994</v>
      </c>
      <c r="I1991" s="10">
        <v>10</v>
      </c>
      <c r="J1991" s="10">
        <v>12</v>
      </c>
      <c r="K1991" s="42">
        <v>5.625</v>
      </c>
      <c r="L1991" s="44">
        <f t="shared" si="63"/>
        <v>5.5858161401490164E-2</v>
      </c>
      <c r="M1991" s="42">
        <f t="shared" si="64"/>
        <v>0</v>
      </c>
    </row>
    <row r="1992" spans="8:13" x14ac:dyDescent="0.2">
      <c r="H1992" s="10">
        <v>1994</v>
      </c>
      <c r="I1992" s="10">
        <v>10</v>
      </c>
      <c r="J1992" s="10">
        <v>13</v>
      </c>
      <c r="K1992" s="42">
        <v>5.625</v>
      </c>
      <c r="L1992" s="44">
        <f t="shared" si="63"/>
        <v>5.5858161401490164E-2</v>
      </c>
      <c r="M1992" s="42">
        <f t="shared" si="64"/>
        <v>0</v>
      </c>
    </row>
    <row r="1993" spans="8:13" x14ac:dyDescent="0.2">
      <c r="H1993" s="10">
        <v>1994</v>
      </c>
      <c r="I1993" s="10">
        <v>10</v>
      </c>
      <c r="J1993" s="10">
        <v>14</v>
      </c>
      <c r="K1993" s="42">
        <v>5.625</v>
      </c>
      <c r="L1993" s="44">
        <f t="shared" si="63"/>
        <v>5.5858161401490164E-2</v>
      </c>
      <c r="M1993" s="42">
        <f t="shared" si="64"/>
        <v>0</v>
      </c>
    </row>
    <row r="1994" spans="8:13" x14ac:dyDescent="0.2">
      <c r="H1994" s="10">
        <v>1994</v>
      </c>
      <c r="I1994" s="10">
        <v>10</v>
      </c>
      <c r="J1994" s="10">
        <v>17</v>
      </c>
      <c r="K1994" s="42">
        <v>5.5625</v>
      </c>
      <c r="L1994" s="44">
        <f t="shared" si="63"/>
        <v>5.5241781093620969E-2</v>
      </c>
      <c r="M1994" s="42">
        <f t="shared" si="64"/>
        <v>-6.1638030786919512E-4</v>
      </c>
    </row>
    <row r="1995" spans="8:13" x14ac:dyDescent="0.2">
      <c r="H1995" s="10">
        <v>1994</v>
      </c>
      <c r="I1995" s="10">
        <v>10</v>
      </c>
      <c r="J1995" s="10">
        <v>18</v>
      </c>
      <c r="K1995" s="42">
        <v>5.5625</v>
      </c>
      <c r="L1995" s="44">
        <f t="shared" si="63"/>
        <v>5.5241781093620969E-2</v>
      </c>
      <c r="M1995" s="42">
        <f t="shared" si="64"/>
        <v>0</v>
      </c>
    </row>
    <row r="1996" spans="8:13" x14ac:dyDescent="0.2">
      <c r="H1996" s="10">
        <v>1994</v>
      </c>
      <c r="I1996" s="10">
        <v>10</v>
      </c>
      <c r="J1996" s="10">
        <v>19</v>
      </c>
      <c r="K1996" s="42">
        <v>5.5625</v>
      </c>
      <c r="L1996" s="44">
        <f t="shared" si="63"/>
        <v>5.5241781093620969E-2</v>
      </c>
      <c r="M1996" s="42">
        <f t="shared" si="64"/>
        <v>0</v>
      </c>
    </row>
    <row r="1997" spans="8:13" x14ac:dyDescent="0.2">
      <c r="H1997" s="10">
        <v>1994</v>
      </c>
      <c r="I1997" s="10">
        <v>10</v>
      </c>
      <c r="J1997" s="10">
        <v>20</v>
      </c>
      <c r="K1997" s="42">
        <v>5.5625</v>
      </c>
      <c r="L1997" s="44">
        <f t="shared" si="63"/>
        <v>5.5241781093620969E-2</v>
      </c>
      <c r="M1997" s="42">
        <f t="shared" si="64"/>
        <v>0</v>
      </c>
    </row>
    <row r="1998" spans="8:13" x14ac:dyDescent="0.2">
      <c r="H1998" s="10">
        <v>1994</v>
      </c>
      <c r="I1998" s="10">
        <v>10</v>
      </c>
      <c r="J1998" s="10">
        <v>21</v>
      </c>
      <c r="K1998" s="42">
        <v>5.625</v>
      </c>
      <c r="L1998" s="44">
        <f t="shared" si="63"/>
        <v>5.5858161401490164E-2</v>
      </c>
      <c r="M1998" s="42">
        <f t="shared" si="64"/>
        <v>6.1638030786919512E-4</v>
      </c>
    </row>
    <row r="1999" spans="8:13" x14ac:dyDescent="0.2">
      <c r="H1999" s="10">
        <v>1994</v>
      </c>
      <c r="I1999" s="10">
        <v>10</v>
      </c>
      <c r="J1999" s="10">
        <v>24</v>
      </c>
      <c r="K1999" s="42">
        <v>5.625</v>
      </c>
      <c r="L1999" s="44">
        <f t="shared" si="63"/>
        <v>5.5858161401490164E-2</v>
      </c>
      <c r="M1999" s="42">
        <f t="shared" si="64"/>
        <v>0</v>
      </c>
    </row>
    <row r="2000" spans="8:13" x14ac:dyDescent="0.2">
      <c r="H2000" s="10">
        <v>1994</v>
      </c>
      <c r="I2000" s="10">
        <v>10</v>
      </c>
      <c r="J2000" s="10">
        <v>25</v>
      </c>
      <c r="K2000" s="42">
        <v>5.6875</v>
      </c>
      <c r="L2000" s="44">
        <f t="shared" si="63"/>
        <v>5.6474446742821191E-2</v>
      </c>
      <c r="M2000" s="42">
        <f t="shared" si="64"/>
        <v>6.1628534133102708E-4</v>
      </c>
    </row>
    <row r="2001" spans="8:13" x14ac:dyDescent="0.2">
      <c r="H2001" s="10">
        <v>1994</v>
      </c>
      <c r="I2001" s="10">
        <v>10</v>
      </c>
      <c r="J2001" s="10">
        <v>26</v>
      </c>
      <c r="K2001" s="42">
        <v>5.6875</v>
      </c>
      <c r="L2001" s="44">
        <f t="shared" si="63"/>
        <v>5.6474446742821191E-2</v>
      </c>
      <c r="M2001" s="42">
        <f t="shared" si="64"/>
        <v>0</v>
      </c>
    </row>
    <row r="2002" spans="8:13" x14ac:dyDescent="0.2">
      <c r="H2002" s="10">
        <v>1994</v>
      </c>
      <c r="I2002" s="10">
        <v>10</v>
      </c>
      <c r="J2002" s="10">
        <v>27</v>
      </c>
      <c r="K2002" s="42">
        <v>5.6875</v>
      </c>
      <c r="L2002" s="44">
        <f t="shared" si="63"/>
        <v>5.6474446742821191E-2</v>
      </c>
      <c r="M2002" s="42">
        <f t="shared" si="64"/>
        <v>0</v>
      </c>
    </row>
    <row r="2003" spans="8:13" x14ac:dyDescent="0.2">
      <c r="H2003" s="10">
        <v>1994</v>
      </c>
      <c r="I2003" s="10">
        <v>10</v>
      </c>
      <c r="J2003" s="10">
        <v>28</v>
      </c>
      <c r="K2003" s="42">
        <v>5.6875</v>
      </c>
      <c r="L2003" s="44">
        <f t="shared" si="63"/>
        <v>5.6474446742821191E-2</v>
      </c>
      <c r="M2003" s="42">
        <f t="shared" si="64"/>
        <v>0</v>
      </c>
    </row>
    <row r="2004" spans="8:13" x14ac:dyDescent="0.2">
      <c r="H2004" s="10">
        <v>1994</v>
      </c>
      <c r="I2004" s="10">
        <v>10</v>
      </c>
      <c r="J2004" s="10">
        <v>31</v>
      </c>
      <c r="K2004" s="42">
        <v>5.625</v>
      </c>
      <c r="L2004" s="44">
        <f t="shared" si="63"/>
        <v>5.5858161401490164E-2</v>
      </c>
      <c r="M2004" s="42">
        <f t="shared" si="64"/>
        <v>-6.1628534133102708E-4</v>
      </c>
    </row>
    <row r="2005" spans="8:13" x14ac:dyDescent="0.2">
      <c r="H2005" s="10">
        <v>1994</v>
      </c>
      <c r="I2005" s="10">
        <v>11</v>
      </c>
      <c r="J2005" s="10">
        <v>1</v>
      </c>
      <c r="K2005" s="42">
        <v>5.625</v>
      </c>
      <c r="L2005" s="44">
        <f t="shared" ref="L2005:L2068" si="65">LN(1+K2005/100/4)*4</f>
        <v>5.5858161401490164E-2</v>
      </c>
      <c r="M2005" s="42">
        <f t="shared" ref="M2005:M2068" si="66">L2005-L2004</f>
        <v>0</v>
      </c>
    </row>
    <row r="2006" spans="8:13" x14ac:dyDescent="0.2">
      <c r="H2006" s="10">
        <v>1994</v>
      </c>
      <c r="I2006" s="10">
        <v>11</v>
      </c>
      <c r="J2006" s="10">
        <v>2</v>
      </c>
      <c r="K2006" s="42">
        <v>5.6875</v>
      </c>
      <c r="L2006" s="44">
        <f t="shared" si="65"/>
        <v>5.6474446742821191E-2</v>
      </c>
      <c r="M2006" s="42">
        <f t="shared" si="66"/>
        <v>6.1628534133102708E-4</v>
      </c>
    </row>
    <row r="2007" spans="8:13" x14ac:dyDescent="0.2">
      <c r="H2007" s="10">
        <v>1994</v>
      </c>
      <c r="I2007" s="10">
        <v>11</v>
      </c>
      <c r="J2007" s="10">
        <v>3</v>
      </c>
      <c r="K2007" s="42">
        <v>5.7265600000000001</v>
      </c>
      <c r="L2007" s="44">
        <f t="shared" si="65"/>
        <v>5.6859552221818634E-2</v>
      </c>
      <c r="M2007" s="42">
        <f t="shared" si="66"/>
        <v>3.8510547899744257E-4</v>
      </c>
    </row>
    <row r="2008" spans="8:13" x14ac:dyDescent="0.2">
      <c r="H2008" s="10">
        <v>1994</v>
      </c>
      <c r="I2008" s="10">
        <v>11</v>
      </c>
      <c r="J2008" s="10">
        <v>4</v>
      </c>
      <c r="K2008" s="42">
        <v>5.75</v>
      </c>
      <c r="L2008" s="44">
        <f t="shared" si="65"/>
        <v>5.7090637146874533E-2</v>
      </c>
      <c r="M2008" s="42">
        <f t="shared" si="66"/>
        <v>2.3108492505589939E-4</v>
      </c>
    </row>
    <row r="2009" spans="8:13" x14ac:dyDescent="0.2">
      <c r="H2009" s="10">
        <v>1994</v>
      </c>
      <c r="I2009" s="10">
        <v>11</v>
      </c>
      <c r="J2009" s="10">
        <v>7</v>
      </c>
      <c r="K2009" s="42">
        <v>5.8125</v>
      </c>
      <c r="L2009" s="44">
        <f t="shared" si="65"/>
        <v>5.7706732642894533E-2</v>
      </c>
      <c r="M2009" s="42">
        <f t="shared" si="66"/>
        <v>6.1609549601999991E-4</v>
      </c>
    </row>
    <row r="2010" spans="8:13" x14ac:dyDescent="0.2">
      <c r="H2010" s="10">
        <v>1994</v>
      </c>
      <c r="I2010" s="10">
        <v>11</v>
      </c>
      <c r="J2010" s="10">
        <v>8</v>
      </c>
      <c r="K2010" s="42">
        <v>5.8125</v>
      </c>
      <c r="L2010" s="44">
        <f t="shared" si="65"/>
        <v>5.7706732642894533E-2</v>
      </c>
      <c r="M2010" s="42">
        <f t="shared" si="66"/>
        <v>0</v>
      </c>
    </row>
    <row r="2011" spans="8:13" x14ac:dyDescent="0.2">
      <c r="H2011" s="10">
        <v>1994</v>
      </c>
      <c r="I2011" s="10">
        <v>11</v>
      </c>
      <c r="J2011" s="10">
        <v>9</v>
      </c>
      <c r="K2011" s="42">
        <v>5.8125</v>
      </c>
      <c r="L2011" s="44">
        <f t="shared" si="65"/>
        <v>5.7706732642894533E-2</v>
      </c>
      <c r="M2011" s="42">
        <f t="shared" si="66"/>
        <v>0</v>
      </c>
    </row>
    <row r="2012" spans="8:13" x14ac:dyDescent="0.2">
      <c r="H2012" s="10">
        <v>1994</v>
      </c>
      <c r="I2012" s="10">
        <v>11</v>
      </c>
      <c r="J2012" s="10">
        <v>10</v>
      </c>
      <c r="K2012" s="42">
        <v>5.8125</v>
      </c>
      <c r="L2012" s="44">
        <f t="shared" si="65"/>
        <v>5.7706732642894533E-2</v>
      </c>
      <c r="M2012" s="42">
        <f t="shared" si="66"/>
        <v>0</v>
      </c>
    </row>
    <row r="2013" spans="8:13" x14ac:dyDescent="0.2">
      <c r="H2013" s="10">
        <v>1994</v>
      </c>
      <c r="I2013" s="10">
        <v>11</v>
      </c>
      <c r="J2013" s="10">
        <v>11</v>
      </c>
      <c r="K2013" s="42">
        <v>5.8125</v>
      </c>
      <c r="L2013" s="44">
        <f t="shared" si="65"/>
        <v>5.7706732642894533E-2</v>
      </c>
      <c r="M2013" s="42">
        <f t="shared" si="66"/>
        <v>0</v>
      </c>
    </row>
    <row r="2014" spans="8:13" x14ac:dyDescent="0.2">
      <c r="H2014" s="10">
        <v>1994</v>
      </c>
      <c r="I2014" s="10">
        <v>11</v>
      </c>
      <c r="J2014" s="10">
        <v>14</v>
      </c>
      <c r="K2014" s="42">
        <v>5.8125</v>
      </c>
      <c r="L2014" s="44">
        <f t="shared" si="65"/>
        <v>5.7706732642894533E-2</v>
      </c>
      <c r="M2014" s="42">
        <f t="shared" si="66"/>
        <v>0</v>
      </c>
    </row>
    <row r="2015" spans="8:13" x14ac:dyDescent="0.2">
      <c r="H2015" s="10">
        <v>1994</v>
      </c>
      <c r="I2015" s="10">
        <v>11</v>
      </c>
      <c r="J2015" s="10">
        <v>15</v>
      </c>
      <c r="K2015" s="42">
        <v>5.8125</v>
      </c>
      <c r="L2015" s="44">
        <f t="shared" si="65"/>
        <v>5.7706732642894533E-2</v>
      </c>
      <c r="M2015" s="42">
        <f t="shared" si="66"/>
        <v>0</v>
      </c>
    </row>
    <row r="2016" spans="8:13" x14ac:dyDescent="0.2">
      <c r="H2016" s="10">
        <v>1994</v>
      </c>
      <c r="I2016" s="10">
        <v>11</v>
      </c>
      <c r="J2016" s="10">
        <v>16</v>
      </c>
      <c r="K2016" s="42">
        <v>5.9375</v>
      </c>
      <c r="L2016" s="44">
        <f t="shared" si="65"/>
        <v>5.8938639027746931E-2</v>
      </c>
      <c r="M2016" s="42">
        <f t="shared" si="66"/>
        <v>1.2319063848523978E-3</v>
      </c>
    </row>
    <row r="2017" spans="8:13" x14ac:dyDescent="0.2">
      <c r="H2017" s="10">
        <v>1994</v>
      </c>
      <c r="I2017" s="10">
        <v>11</v>
      </c>
      <c r="J2017" s="10">
        <v>17</v>
      </c>
      <c r="K2017" s="42">
        <v>5.9375</v>
      </c>
      <c r="L2017" s="44">
        <f t="shared" si="65"/>
        <v>5.8938639027746931E-2</v>
      </c>
      <c r="M2017" s="42">
        <f t="shared" si="66"/>
        <v>0</v>
      </c>
    </row>
    <row r="2018" spans="8:13" x14ac:dyDescent="0.2">
      <c r="H2018" s="10">
        <v>1994</v>
      </c>
      <c r="I2018" s="10">
        <v>11</v>
      </c>
      <c r="J2018" s="10">
        <v>18</v>
      </c>
      <c r="K2018" s="42">
        <v>5.9843799999999998</v>
      </c>
      <c r="L2018" s="44">
        <f t="shared" si="65"/>
        <v>5.9400555388982201E-2</v>
      </c>
      <c r="M2018" s="42">
        <f t="shared" si="66"/>
        <v>4.6191636123527058E-4</v>
      </c>
    </row>
    <row r="2019" spans="8:13" x14ac:dyDescent="0.2">
      <c r="H2019" s="10">
        <v>1994</v>
      </c>
      <c r="I2019" s="10">
        <v>11</v>
      </c>
      <c r="J2019" s="10">
        <v>21</v>
      </c>
      <c r="K2019" s="42">
        <v>6</v>
      </c>
      <c r="L2019" s="44">
        <f t="shared" si="65"/>
        <v>5.9554449975002234E-2</v>
      </c>
      <c r="M2019" s="42">
        <f t="shared" si="66"/>
        <v>1.5389458602003275E-4</v>
      </c>
    </row>
    <row r="2020" spans="8:13" x14ac:dyDescent="0.2">
      <c r="H2020" s="10">
        <v>1994</v>
      </c>
      <c r="I2020" s="10">
        <v>11</v>
      </c>
      <c r="J2020" s="10">
        <v>22</v>
      </c>
      <c r="K2020" s="42">
        <v>6</v>
      </c>
      <c r="L2020" s="44">
        <f t="shared" si="65"/>
        <v>5.9554449975002234E-2</v>
      </c>
      <c r="M2020" s="42">
        <f t="shared" si="66"/>
        <v>0</v>
      </c>
    </row>
    <row r="2021" spans="8:13" x14ac:dyDescent="0.2">
      <c r="H2021" s="10">
        <v>1994</v>
      </c>
      <c r="I2021" s="10">
        <v>11</v>
      </c>
      <c r="J2021" s="10">
        <v>23</v>
      </c>
      <c r="K2021" s="42">
        <v>5.9375</v>
      </c>
      <c r="L2021" s="44">
        <f t="shared" si="65"/>
        <v>5.8938639027746931E-2</v>
      </c>
      <c r="M2021" s="42">
        <f t="shared" si="66"/>
        <v>-6.1581094725530333E-4</v>
      </c>
    </row>
    <row r="2022" spans="8:13" x14ac:dyDescent="0.2">
      <c r="H2022" s="10">
        <v>1994</v>
      </c>
      <c r="I2022" s="10">
        <v>11</v>
      </c>
      <c r="J2022" s="10">
        <v>24</v>
      </c>
      <c r="K2022" s="42">
        <v>5.9375</v>
      </c>
      <c r="L2022" s="44">
        <f t="shared" si="65"/>
        <v>5.8938639027746931E-2</v>
      </c>
      <c r="M2022" s="42">
        <f t="shared" si="66"/>
        <v>0</v>
      </c>
    </row>
    <row r="2023" spans="8:13" x14ac:dyDescent="0.2">
      <c r="H2023" s="10">
        <v>1994</v>
      </c>
      <c r="I2023" s="10">
        <v>11</v>
      </c>
      <c r="J2023" s="10">
        <v>25</v>
      </c>
      <c r="K2023" s="42">
        <v>5.9375</v>
      </c>
      <c r="L2023" s="44">
        <f t="shared" si="65"/>
        <v>5.8938639027746931E-2</v>
      </c>
      <c r="M2023" s="42">
        <f t="shared" si="66"/>
        <v>0</v>
      </c>
    </row>
    <row r="2024" spans="8:13" x14ac:dyDescent="0.2">
      <c r="H2024" s="10">
        <v>1994</v>
      </c>
      <c r="I2024" s="10">
        <v>11</v>
      </c>
      <c r="J2024" s="10">
        <v>28</v>
      </c>
      <c r="K2024" s="42">
        <v>5.9843799999999998</v>
      </c>
      <c r="L2024" s="44">
        <f t="shared" si="65"/>
        <v>5.9400555388982201E-2</v>
      </c>
      <c r="M2024" s="42">
        <f t="shared" si="66"/>
        <v>4.6191636123527058E-4</v>
      </c>
    </row>
    <row r="2025" spans="8:13" x14ac:dyDescent="0.2">
      <c r="H2025" s="10">
        <v>1994</v>
      </c>
      <c r="I2025" s="10">
        <v>11</v>
      </c>
      <c r="J2025" s="10">
        <v>29</v>
      </c>
      <c r="K2025" s="42">
        <v>6.0625</v>
      </c>
      <c r="L2025" s="44">
        <f t="shared" si="65"/>
        <v>6.0170166131070901E-2</v>
      </c>
      <c r="M2025" s="42">
        <f t="shared" si="66"/>
        <v>7.6961074208869995E-4</v>
      </c>
    </row>
    <row r="2026" spans="8:13" x14ac:dyDescent="0.2">
      <c r="H2026" s="10">
        <v>1994</v>
      </c>
      <c r="I2026" s="10">
        <v>11</v>
      </c>
      <c r="J2026" s="10">
        <v>30</v>
      </c>
      <c r="K2026" s="42">
        <v>6.1875</v>
      </c>
      <c r="L2026" s="44">
        <f t="shared" si="65"/>
        <v>6.1401314186342315E-2</v>
      </c>
      <c r="M2026" s="42">
        <f t="shared" si="66"/>
        <v>1.2311480552714138E-3</v>
      </c>
    </row>
    <row r="2027" spans="8:13" x14ac:dyDescent="0.2">
      <c r="H2027" s="10">
        <v>1994</v>
      </c>
      <c r="I2027" s="10">
        <v>12</v>
      </c>
      <c r="J2027" s="10">
        <v>1</v>
      </c>
      <c r="K2027" s="42">
        <v>6.25</v>
      </c>
      <c r="L2027" s="44">
        <f t="shared" si="65"/>
        <v>6.2016746143861018E-2</v>
      </c>
      <c r="M2027" s="42">
        <f t="shared" si="66"/>
        <v>6.1543195751870283E-4</v>
      </c>
    </row>
    <row r="2028" spans="8:13" x14ac:dyDescent="0.2">
      <c r="H2028" s="10">
        <v>1994</v>
      </c>
      <c r="I2028" s="10">
        <v>12</v>
      </c>
      <c r="J2028" s="10">
        <v>2</v>
      </c>
      <c r="K2028" s="42">
        <v>6.375</v>
      </c>
      <c r="L2028" s="44">
        <f t="shared" si="65"/>
        <v>6.3247326064349463E-2</v>
      </c>
      <c r="M2028" s="42">
        <f t="shared" si="66"/>
        <v>1.2305799204884449E-3</v>
      </c>
    </row>
    <row r="2029" spans="8:13" x14ac:dyDescent="0.2">
      <c r="H2029" s="10">
        <v>1994</v>
      </c>
      <c r="I2029" s="10">
        <v>12</v>
      </c>
      <c r="J2029" s="10">
        <v>5</v>
      </c>
      <c r="K2029" s="42">
        <v>6.375</v>
      </c>
      <c r="L2029" s="44">
        <f t="shared" si="65"/>
        <v>6.3247326064349463E-2</v>
      </c>
      <c r="M2029" s="42">
        <f t="shared" si="66"/>
        <v>0</v>
      </c>
    </row>
    <row r="2030" spans="8:13" x14ac:dyDescent="0.2">
      <c r="H2030" s="10">
        <v>1994</v>
      </c>
      <c r="I2030" s="10">
        <v>12</v>
      </c>
      <c r="J2030" s="10">
        <v>6</v>
      </c>
      <c r="K2030" s="42">
        <v>6.4375</v>
      </c>
      <c r="L2030" s="44">
        <f t="shared" si="65"/>
        <v>6.3862474085554455E-2</v>
      </c>
      <c r="M2030" s="42">
        <f t="shared" si="66"/>
        <v>6.1514802120499201E-4</v>
      </c>
    </row>
    <row r="2031" spans="8:13" x14ac:dyDescent="0.2">
      <c r="H2031" s="10">
        <v>1994</v>
      </c>
      <c r="I2031" s="10">
        <v>12</v>
      </c>
      <c r="J2031" s="10">
        <v>7</v>
      </c>
      <c r="K2031" s="42">
        <v>6.3125</v>
      </c>
      <c r="L2031" s="44">
        <f t="shared" si="65"/>
        <v>6.2632083426822388E-2</v>
      </c>
      <c r="M2031" s="42">
        <f t="shared" si="66"/>
        <v>-1.2303906587320668E-3</v>
      </c>
    </row>
    <row r="2032" spans="8:13" x14ac:dyDescent="0.2">
      <c r="H2032" s="10">
        <v>1994</v>
      </c>
      <c r="I2032" s="10">
        <v>12</v>
      </c>
      <c r="J2032" s="10">
        <v>8</v>
      </c>
      <c r="K2032" s="42">
        <v>6.375</v>
      </c>
      <c r="L2032" s="44">
        <f t="shared" si="65"/>
        <v>6.3247326064349463E-2</v>
      </c>
      <c r="M2032" s="42">
        <f t="shared" si="66"/>
        <v>6.1524263752707475E-4</v>
      </c>
    </row>
    <row r="2033" spans="8:13" x14ac:dyDescent="0.2">
      <c r="H2033" s="10">
        <v>1994</v>
      </c>
      <c r="I2033" s="10">
        <v>12</v>
      </c>
      <c r="J2033" s="10">
        <v>9</v>
      </c>
      <c r="K2033" s="42">
        <v>6.375</v>
      </c>
      <c r="L2033" s="44">
        <f t="shared" si="65"/>
        <v>6.3247326064349463E-2</v>
      </c>
      <c r="M2033" s="42">
        <f t="shared" si="66"/>
        <v>0</v>
      </c>
    </row>
    <row r="2034" spans="8:13" x14ac:dyDescent="0.2">
      <c r="H2034" s="10">
        <v>1994</v>
      </c>
      <c r="I2034" s="10">
        <v>12</v>
      </c>
      <c r="J2034" s="10">
        <v>12</v>
      </c>
      <c r="K2034" s="42">
        <v>6.375</v>
      </c>
      <c r="L2034" s="44">
        <f t="shared" si="65"/>
        <v>6.3247326064349463E-2</v>
      </c>
      <c r="M2034" s="42">
        <f t="shared" si="66"/>
        <v>0</v>
      </c>
    </row>
    <row r="2035" spans="8:13" x14ac:dyDescent="0.2">
      <c r="H2035" s="10">
        <v>1994</v>
      </c>
      <c r="I2035" s="10">
        <v>12</v>
      </c>
      <c r="J2035" s="10">
        <v>13</v>
      </c>
      <c r="K2035" s="42">
        <v>6.4375</v>
      </c>
      <c r="L2035" s="44">
        <f t="shared" si="65"/>
        <v>6.3862474085554455E-2</v>
      </c>
      <c r="M2035" s="42">
        <f t="shared" si="66"/>
        <v>6.1514802120499201E-4</v>
      </c>
    </row>
    <row r="2036" spans="8:13" x14ac:dyDescent="0.2">
      <c r="H2036" s="10">
        <v>1994</v>
      </c>
      <c r="I2036" s="10">
        <v>12</v>
      </c>
      <c r="J2036" s="10">
        <v>14</v>
      </c>
      <c r="K2036" s="42">
        <v>6.4375</v>
      </c>
      <c r="L2036" s="44">
        <f t="shared" si="65"/>
        <v>6.3862474085554455E-2</v>
      </c>
      <c r="M2036" s="42">
        <f t="shared" si="66"/>
        <v>0</v>
      </c>
    </row>
    <row r="2037" spans="8:13" x14ac:dyDescent="0.2">
      <c r="H2037" s="10">
        <v>1994</v>
      </c>
      <c r="I2037" s="10">
        <v>12</v>
      </c>
      <c r="J2037" s="10">
        <v>15</v>
      </c>
      <c r="K2037" s="42">
        <v>6.375</v>
      </c>
      <c r="L2037" s="44">
        <f t="shared" si="65"/>
        <v>6.3247326064349463E-2</v>
      </c>
      <c r="M2037" s="42">
        <f t="shared" si="66"/>
        <v>-6.1514802120499201E-4</v>
      </c>
    </row>
    <row r="2038" spans="8:13" x14ac:dyDescent="0.2">
      <c r="H2038" s="10">
        <v>1994</v>
      </c>
      <c r="I2038" s="10">
        <v>12</v>
      </c>
      <c r="J2038" s="10">
        <v>16</v>
      </c>
      <c r="K2038" s="42">
        <v>6.3125</v>
      </c>
      <c r="L2038" s="44">
        <f t="shared" si="65"/>
        <v>6.2632083426822388E-2</v>
      </c>
      <c r="M2038" s="42">
        <f t="shared" si="66"/>
        <v>-6.1524263752707475E-4</v>
      </c>
    </row>
    <row r="2039" spans="8:13" x14ac:dyDescent="0.2">
      <c r="H2039" s="10">
        <v>1994</v>
      </c>
      <c r="I2039" s="10">
        <v>12</v>
      </c>
      <c r="J2039" s="10">
        <v>19</v>
      </c>
      <c r="K2039" s="42">
        <v>6.375</v>
      </c>
      <c r="L2039" s="44">
        <f t="shared" si="65"/>
        <v>6.3247326064349463E-2</v>
      </c>
      <c r="M2039" s="42">
        <f t="shared" si="66"/>
        <v>6.1524263752707475E-4</v>
      </c>
    </row>
    <row r="2040" spans="8:13" x14ac:dyDescent="0.2">
      <c r="H2040" s="10">
        <v>1994</v>
      </c>
      <c r="I2040" s="10">
        <v>12</v>
      </c>
      <c r="J2040" s="10">
        <v>20</v>
      </c>
      <c r="K2040" s="42">
        <v>6.375</v>
      </c>
      <c r="L2040" s="44">
        <f t="shared" si="65"/>
        <v>6.3247326064349463E-2</v>
      </c>
      <c r="M2040" s="42">
        <f t="shared" si="66"/>
        <v>0</v>
      </c>
    </row>
    <row r="2041" spans="8:13" x14ac:dyDescent="0.2">
      <c r="H2041" s="10">
        <v>1994</v>
      </c>
      <c r="I2041" s="10">
        <v>12</v>
      </c>
      <c r="J2041" s="10">
        <v>21</v>
      </c>
      <c r="K2041" s="42">
        <v>6.3125</v>
      </c>
      <c r="L2041" s="44">
        <f t="shared" si="65"/>
        <v>6.2632083426822388E-2</v>
      </c>
      <c r="M2041" s="42">
        <f t="shared" si="66"/>
        <v>-6.1524263752707475E-4</v>
      </c>
    </row>
    <row r="2042" spans="8:13" x14ac:dyDescent="0.2">
      <c r="H2042" s="10">
        <v>1994</v>
      </c>
      <c r="I2042" s="10">
        <v>12</v>
      </c>
      <c r="J2042" s="10">
        <v>22</v>
      </c>
      <c r="K2042" s="42">
        <v>6.3125</v>
      </c>
      <c r="L2042" s="44">
        <f t="shared" si="65"/>
        <v>6.2632083426822388E-2</v>
      </c>
      <c r="M2042" s="42">
        <f t="shared" si="66"/>
        <v>0</v>
      </c>
    </row>
    <row r="2043" spans="8:13" x14ac:dyDescent="0.2">
      <c r="H2043" s="10">
        <v>1994</v>
      </c>
      <c r="I2043" s="10">
        <v>12</v>
      </c>
      <c r="J2043" s="10">
        <v>23</v>
      </c>
      <c r="K2043" s="42">
        <v>6.375</v>
      </c>
      <c r="L2043" s="44">
        <f t="shared" si="65"/>
        <v>6.3247326064349463E-2</v>
      </c>
      <c r="M2043" s="42">
        <f t="shared" si="66"/>
        <v>6.1524263752707475E-4</v>
      </c>
    </row>
    <row r="2044" spans="8:13" x14ac:dyDescent="0.2">
      <c r="H2044" s="10">
        <v>1994</v>
      </c>
      <c r="I2044" s="10">
        <v>12</v>
      </c>
      <c r="J2044" s="10">
        <v>28</v>
      </c>
      <c r="K2044" s="42">
        <v>6.5</v>
      </c>
      <c r="L2044" s="44">
        <f t="shared" si="65"/>
        <v>6.4477527519533562E-2</v>
      </c>
      <c r="M2044" s="42">
        <f t="shared" si="66"/>
        <v>1.230201455184099E-3</v>
      </c>
    </row>
    <row r="2045" spans="8:13" x14ac:dyDescent="0.2">
      <c r="H2045" s="10">
        <v>1994</v>
      </c>
      <c r="I2045" s="10">
        <v>12</v>
      </c>
      <c r="J2045" s="10">
        <v>29</v>
      </c>
      <c r="K2045" s="42">
        <v>6.5</v>
      </c>
      <c r="L2045" s="44">
        <f t="shared" si="65"/>
        <v>6.4477527519533562E-2</v>
      </c>
      <c r="M2045" s="42">
        <f t="shared" si="66"/>
        <v>0</v>
      </c>
    </row>
    <row r="2046" spans="8:13" x14ac:dyDescent="0.2">
      <c r="H2046" s="10">
        <v>1994</v>
      </c>
      <c r="I2046" s="10">
        <v>12</v>
      </c>
      <c r="J2046" s="10">
        <v>30</v>
      </c>
      <c r="K2046" s="42">
        <v>6.5</v>
      </c>
      <c r="L2046" s="44">
        <f t="shared" si="65"/>
        <v>6.4477527519533562E-2</v>
      </c>
      <c r="M2046" s="42">
        <f t="shared" si="66"/>
        <v>0</v>
      </c>
    </row>
    <row r="2047" spans="8:13" x14ac:dyDescent="0.2">
      <c r="H2047" s="10">
        <v>1995</v>
      </c>
      <c r="I2047" s="10">
        <v>1</v>
      </c>
      <c r="J2047" s="10">
        <v>3</v>
      </c>
      <c r="K2047" s="42">
        <v>6.5</v>
      </c>
      <c r="L2047" s="44">
        <f t="shared" si="65"/>
        <v>6.4477527519533562E-2</v>
      </c>
      <c r="M2047" s="42">
        <f t="shared" si="66"/>
        <v>0</v>
      </c>
    </row>
    <row r="2048" spans="8:13" x14ac:dyDescent="0.2">
      <c r="H2048" s="10">
        <v>1995</v>
      </c>
      <c r="I2048" s="10">
        <v>1</v>
      </c>
      <c r="J2048" s="10">
        <v>4</v>
      </c>
      <c r="K2048" s="42">
        <v>6.5</v>
      </c>
      <c r="L2048" s="44">
        <f t="shared" si="65"/>
        <v>6.4477527519533562E-2</v>
      </c>
      <c r="M2048" s="42">
        <f t="shared" si="66"/>
        <v>0</v>
      </c>
    </row>
    <row r="2049" spans="8:13" x14ac:dyDescent="0.2">
      <c r="H2049" s="10">
        <v>1995</v>
      </c>
      <c r="I2049" s="10">
        <v>1</v>
      </c>
      <c r="J2049" s="10">
        <v>5</v>
      </c>
      <c r="K2049" s="42">
        <v>6.4375</v>
      </c>
      <c r="L2049" s="44">
        <f t="shared" si="65"/>
        <v>6.3862474085554455E-2</v>
      </c>
      <c r="M2049" s="42">
        <f t="shared" si="66"/>
        <v>-6.1505343397910694E-4</v>
      </c>
    </row>
    <row r="2050" spans="8:13" x14ac:dyDescent="0.2">
      <c r="H2050" s="10">
        <v>1995</v>
      </c>
      <c r="I2050" s="10">
        <v>1</v>
      </c>
      <c r="J2050" s="10">
        <v>6</v>
      </c>
      <c r="K2050" s="42">
        <v>6.4375</v>
      </c>
      <c r="L2050" s="44">
        <f t="shared" si="65"/>
        <v>6.3862474085554455E-2</v>
      </c>
      <c r="M2050" s="42">
        <f t="shared" si="66"/>
        <v>0</v>
      </c>
    </row>
    <row r="2051" spans="8:13" x14ac:dyDescent="0.2">
      <c r="H2051" s="10">
        <v>1995</v>
      </c>
      <c r="I2051" s="10">
        <v>1</v>
      </c>
      <c r="J2051" s="10">
        <v>9</v>
      </c>
      <c r="K2051" s="42">
        <v>6.375</v>
      </c>
      <c r="L2051" s="44">
        <f t="shared" si="65"/>
        <v>6.3247326064349463E-2</v>
      </c>
      <c r="M2051" s="42">
        <f t="shared" si="66"/>
        <v>-6.1514802120499201E-4</v>
      </c>
    </row>
    <row r="2052" spans="8:13" x14ac:dyDescent="0.2">
      <c r="H2052" s="10">
        <v>1995</v>
      </c>
      <c r="I2052" s="10">
        <v>1</v>
      </c>
      <c r="J2052" s="10">
        <v>10</v>
      </c>
      <c r="K2052" s="42">
        <v>6.375</v>
      </c>
      <c r="L2052" s="44">
        <f t="shared" si="65"/>
        <v>6.3247326064349463E-2</v>
      </c>
      <c r="M2052" s="42">
        <f t="shared" si="66"/>
        <v>0</v>
      </c>
    </row>
    <row r="2053" spans="8:13" x14ac:dyDescent="0.2">
      <c r="H2053" s="10">
        <v>1995</v>
      </c>
      <c r="I2053" s="10">
        <v>1</v>
      </c>
      <c r="J2053" s="10">
        <v>11</v>
      </c>
      <c r="K2053" s="42">
        <v>6.3359399999999999</v>
      </c>
      <c r="L2053" s="44">
        <f t="shared" si="65"/>
        <v>6.2862835115771745E-2</v>
      </c>
      <c r="M2053" s="42">
        <f t="shared" si="66"/>
        <v>-3.844909485777176E-4</v>
      </c>
    </row>
    <row r="2054" spans="8:13" x14ac:dyDescent="0.2">
      <c r="H2054" s="10">
        <v>1995</v>
      </c>
      <c r="I2054" s="10">
        <v>1</v>
      </c>
      <c r="J2054" s="10">
        <v>12</v>
      </c>
      <c r="K2054" s="42">
        <v>6.25</v>
      </c>
      <c r="L2054" s="44">
        <f t="shared" si="65"/>
        <v>6.2016746143861018E-2</v>
      </c>
      <c r="M2054" s="42">
        <f t="shared" si="66"/>
        <v>-8.4608897191072729E-4</v>
      </c>
    </row>
    <row r="2055" spans="8:13" x14ac:dyDescent="0.2">
      <c r="H2055" s="10">
        <v>1995</v>
      </c>
      <c r="I2055" s="10">
        <v>1</v>
      </c>
      <c r="J2055" s="10">
        <v>13</v>
      </c>
      <c r="K2055" s="42">
        <v>6.25</v>
      </c>
      <c r="L2055" s="44">
        <f t="shared" si="65"/>
        <v>6.2016746143861018E-2</v>
      </c>
      <c r="M2055" s="42">
        <f t="shared" si="66"/>
        <v>0</v>
      </c>
    </row>
    <row r="2056" spans="8:13" x14ac:dyDescent="0.2">
      <c r="H2056" s="10">
        <v>1995</v>
      </c>
      <c r="I2056" s="10">
        <v>1</v>
      </c>
      <c r="J2056" s="10">
        <v>16</v>
      </c>
      <c r="K2056" s="42">
        <v>6.1875</v>
      </c>
      <c r="L2056" s="44">
        <f t="shared" si="65"/>
        <v>6.1401314186342315E-2</v>
      </c>
      <c r="M2056" s="42">
        <f t="shared" si="66"/>
        <v>-6.1543195751870283E-4</v>
      </c>
    </row>
    <row r="2057" spans="8:13" x14ac:dyDescent="0.2">
      <c r="H2057" s="10">
        <v>1995</v>
      </c>
      <c r="I2057" s="10">
        <v>1</v>
      </c>
      <c r="J2057" s="10">
        <v>17</v>
      </c>
      <c r="K2057" s="42">
        <v>6.1875</v>
      </c>
      <c r="L2057" s="44">
        <f t="shared" si="65"/>
        <v>6.1401314186342315E-2</v>
      </c>
      <c r="M2057" s="42">
        <f t="shared" si="66"/>
        <v>0</v>
      </c>
    </row>
    <row r="2058" spans="8:13" x14ac:dyDescent="0.2">
      <c r="H2058" s="10">
        <v>1995</v>
      </c>
      <c r="I2058" s="10">
        <v>1</v>
      </c>
      <c r="J2058" s="10">
        <v>18</v>
      </c>
      <c r="K2058" s="42">
        <v>6.3125</v>
      </c>
      <c r="L2058" s="44">
        <f t="shared" si="65"/>
        <v>6.2632083426822388E-2</v>
      </c>
      <c r="M2058" s="42">
        <f t="shared" si="66"/>
        <v>1.230769240480073E-3</v>
      </c>
    </row>
    <row r="2059" spans="8:13" x14ac:dyDescent="0.2">
      <c r="H2059" s="10">
        <v>1995</v>
      </c>
      <c r="I2059" s="10">
        <v>1</v>
      </c>
      <c r="J2059" s="10">
        <v>19</v>
      </c>
      <c r="K2059" s="42">
        <v>6.375</v>
      </c>
      <c r="L2059" s="44">
        <f t="shared" si="65"/>
        <v>6.3247326064349463E-2</v>
      </c>
      <c r="M2059" s="42">
        <f t="shared" si="66"/>
        <v>6.1524263752707475E-4</v>
      </c>
    </row>
    <row r="2060" spans="8:13" x14ac:dyDescent="0.2">
      <c r="H2060" s="10">
        <v>1995</v>
      </c>
      <c r="I2060" s="10">
        <v>1</v>
      </c>
      <c r="J2060" s="10">
        <v>20</v>
      </c>
      <c r="K2060" s="42">
        <v>6.3125</v>
      </c>
      <c r="L2060" s="44">
        <f t="shared" si="65"/>
        <v>6.2632083426822388E-2</v>
      </c>
      <c r="M2060" s="42">
        <f t="shared" si="66"/>
        <v>-6.1524263752707475E-4</v>
      </c>
    </row>
    <row r="2061" spans="8:13" x14ac:dyDescent="0.2">
      <c r="H2061" s="10">
        <v>1995</v>
      </c>
      <c r="I2061" s="10">
        <v>1</v>
      </c>
      <c r="J2061" s="10">
        <v>23</v>
      </c>
      <c r="K2061" s="42">
        <v>6.3125</v>
      </c>
      <c r="L2061" s="44">
        <f t="shared" si="65"/>
        <v>6.2632083426822388E-2</v>
      </c>
      <c r="M2061" s="42">
        <f t="shared" si="66"/>
        <v>0</v>
      </c>
    </row>
    <row r="2062" spans="8:13" x14ac:dyDescent="0.2">
      <c r="H2062" s="10">
        <v>1995</v>
      </c>
      <c r="I2062" s="10">
        <v>1</v>
      </c>
      <c r="J2062" s="10">
        <v>24</v>
      </c>
      <c r="K2062" s="42">
        <v>6.3125</v>
      </c>
      <c r="L2062" s="44">
        <f t="shared" si="65"/>
        <v>6.2632083426822388E-2</v>
      </c>
      <c r="M2062" s="42">
        <f t="shared" si="66"/>
        <v>0</v>
      </c>
    </row>
    <row r="2063" spans="8:13" x14ac:dyDescent="0.2">
      <c r="H2063" s="10">
        <v>1995</v>
      </c>
      <c r="I2063" s="10">
        <v>1</v>
      </c>
      <c r="J2063" s="10">
        <v>25</v>
      </c>
      <c r="K2063" s="42">
        <v>6.375</v>
      </c>
      <c r="L2063" s="44">
        <f t="shared" si="65"/>
        <v>6.3247326064349463E-2</v>
      </c>
      <c r="M2063" s="42">
        <f t="shared" si="66"/>
        <v>6.1524263752707475E-4</v>
      </c>
    </row>
    <row r="2064" spans="8:13" x14ac:dyDescent="0.2">
      <c r="H2064" s="10">
        <v>1995</v>
      </c>
      <c r="I2064" s="10">
        <v>1</v>
      </c>
      <c r="J2064" s="10">
        <v>26</v>
      </c>
      <c r="K2064" s="42">
        <v>6.3125</v>
      </c>
      <c r="L2064" s="44">
        <f t="shared" si="65"/>
        <v>6.2632083426822388E-2</v>
      </c>
      <c r="M2064" s="42">
        <f t="shared" si="66"/>
        <v>-6.1524263752707475E-4</v>
      </c>
    </row>
    <row r="2065" spans="8:13" x14ac:dyDescent="0.2">
      <c r="H2065" s="10">
        <v>1995</v>
      </c>
      <c r="I2065" s="10">
        <v>1</v>
      </c>
      <c r="J2065" s="10">
        <v>27</v>
      </c>
      <c r="K2065" s="42">
        <v>6.3125</v>
      </c>
      <c r="L2065" s="44">
        <f t="shared" si="65"/>
        <v>6.2632083426822388E-2</v>
      </c>
      <c r="M2065" s="42">
        <f t="shared" si="66"/>
        <v>0</v>
      </c>
    </row>
    <row r="2066" spans="8:13" x14ac:dyDescent="0.2">
      <c r="H2066" s="10">
        <v>1995</v>
      </c>
      <c r="I2066" s="10">
        <v>1</v>
      </c>
      <c r="J2066" s="10">
        <v>30</v>
      </c>
      <c r="K2066" s="42">
        <v>6.3125</v>
      </c>
      <c r="L2066" s="44">
        <f t="shared" si="65"/>
        <v>6.2632083426822388E-2</v>
      </c>
      <c r="M2066" s="42">
        <f t="shared" si="66"/>
        <v>0</v>
      </c>
    </row>
    <row r="2067" spans="8:13" x14ac:dyDescent="0.2">
      <c r="H2067" s="10">
        <v>1995</v>
      </c>
      <c r="I2067" s="10">
        <v>1</v>
      </c>
      <c r="J2067" s="10">
        <v>31</v>
      </c>
      <c r="K2067" s="42">
        <v>6.3125</v>
      </c>
      <c r="L2067" s="44">
        <f t="shared" si="65"/>
        <v>6.2632083426822388E-2</v>
      </c>
      <c r="M2067" s="42">
        <f t="shared" si="66"/>
        <v>0</v>
      </c>
    </row>
    <row r="2068" spans="8:13" x14ac:dyDescent="0.2">
      <c r="H2068" s="10">
        <v>1995</v>
      </c>
      <c r="I2068" s="10">
        <v>2</v>
      </c>
      <c r="J2068" s="10">
        <v>1</v>
      </c>
      <c r="K2068" s="42">
        <v>6.3125</v>
      </c>
      <c r="L2068" s="44">
        <f t="shared" si="65"/>
        <v>6.2632083426822388E-2</v>
      </c>
      <c r="M2068" s="42">
        <f t="shared" si="66"/>
        <v>0</v>
      </c>
    </row>
    <row r="2069" spans="8:13" x14ac:dyDescent="0.2">
      <c r="H2069" s="10">
        <v>1995</v>
      </c>
      <c r="I2069" s="10">
        <v>2</v>
      </c>
      <c r="J2069" s="10">
        <v>2</v>
      </c>
      <c r="K2069" s="42">
        <v>6.3125</v>
      </c>
      <c r="L2069" s="44">
        <f t="shared" ref="L2069:L2132" si="67">LN(1+K2069/100/4)*4</f>
        <v>6.2632083426822388E-2</v>
      </c>
      <c r="M2069" s="42">
        <f t="shared" ref="M2069:M2132" si="68">L2069-L2068</f>
        <v>0</v>
      </c>
    </row>
    <row r="2070" spans="8:13" x14ac:dyDescent="0.2">
      <c r="H2070" s="10">
        <v>1995</v>
      </c>
      <c r="I2070" s="10">
        <v>2</v>
      </c>
      <c r="J2070" s="10">
        <v>3</v>
      </c>
      <c r="K2070" s="42">
        <v>6.3125</v>
      </c>
      <c r="L2070" s="44">
        <f t="shared" si="67"/>
        <v>6.2632083426822388E-2</v>
      </c>
      <c r="M2070" s="42">
        <f t="shared" si="68"/>
        <v>0</v>
      </c>
    </row>
    <row r="2071" spans="8:13" x14ac:dyDescent="0.2">
      <c r="H2071" s="10">
        <v>1995</v>
      </c>
      <c r="I2071" s="10">
        <v>2</v>
      </c>
      <c r="J2071" s="10">
        <v>6</v>
      </c>
      <c r="K2071" s="42">
        <v>6.25</v>
      </c>
      <c r="L2071" s="44">
        <f t="shared" si="67"/>
        <v>6.2016746143861018E-2</v>
      </c>
      <c r="M2071" s="42">
        <f t="shared" si="68"/>
        <v>-6.1533728296137014E-4</v>
      </c>
    </row>
    <row r="2072" spans="8:13" x14ac:dyDescent="0.2">
      <c r="H2072" s="10">
        <v>1995</v>
      </c>
      <c r="I2072" s="10">
        <v>2</v>
      </c>
      <c r="J2072" s="10">
        <v>7</v>
      </c>
      <c r="K2072" s="42">
        <v>6.25</v>
      </c>
      <c r="L2072" s="44">
        <f t="shared" si="67"/>
        <v>6.2016746143861018E-2</v>
      </c>
      <c r="M2072" s="42">
        <f t="shared" si="68"/>
        <v>0</v>
      </c>
    </row>
    <row r="2073" spans="8:13" x14ac:dyDescent="0.2">
      <c r="H2073" s="10">
        <v>1995</v>
      </c>
      <c r="I2073" s="10">
        <v>2</v>
      </c>
      <c r="J2073" s="10">
        <v>8</v>
      </c>
      <c r="K2073" s="42">
        <v>6.25</v>
      </c>
      <c r="L2073" s="44">
        <f t="shared" si="67"/>
        <v>6.2016746143861018E-2</v>
      </c>
      <c r="M2073" s="42">
        <f t="shared" si="68"/>
        <v>0</v>
      </c>
    </row>
    <row r="2074" spans="8:13" x14ac:dyDescent="0.2">
      <c r="H2074" s="10">
        <v>1995</v>
      </c>
      <c r="I2074" s="10">
        <v>2</v>
      </c>
      <c r="J2074" s="10">
        <v>10</v>
      </c>
      <c r="K2074" s="42">
        <v>6.25</v>
      </c>
      <c r="L2074" s="44">
        <f t="shared" si="67"/>
        <v>6.2016746143861018E-2</v>
      </c>
      <c r="M2074" s="42">
        <f t="shared" si="68"/>
        <v>0</v>
      </c>
    </row>
    <row r="2075" spans="8:13" x14ac:dyDescent="0.2">
      <c r="H2075" s="10">
        <v>1995</v>
      </c>
      <c r="I2075" s="10">
        <v>2</v>
      </c>
      <c r="J2075" s="10">
        <v>13</v>
      </c>
      <c r="K2075" s="42">
        <v>6.3125</v>
      </c>
      <c r="L2075" s="44">
        <f t="shared" si="67"/>
        <v>6.2632083426822388E-2</v>
      </c>
      <c r="M2075" s="42">
        <f t="shared" si="68"/>
        <v>6.1533728296137014E-4</v>
      </c>
    </row>
    <row r="2076" spans="8:13" x14ac:dyDescent="0.2">
      <c r="H2076" s="10">
        <v>1995</v>
      </c>
      <c r="I2076" s="10">
        <v>2</v>
      </c>
      <c r="J2076" s="10">
        <v>14</v>
      </c>
      <c r="K2076" s="42">
        <v>6.3125</v>
      </c>
      <c r="L2076" s="44">
        <f t="shared" si="67"/>
        <v>6.2632083426822388E-2</v>
      </c>
      <c r="M2076" s="42">
        <f t="shared" si="68"/>
        <v>0</v>
      </c>
    </row>
    <row r="2077" spans="8:13" x14ac:dyDescent="0.2">
      <c r="H2077" s="10">
        <v>1995</v>
      </c>
      <c r="I2077" s="10">
        <v>2</v>
      </c>
      <c r="J2077" s="10">
        <v>15</v>
      </c>
      <c r="K2077" s="42">
        <v>6.25</v>
      </c>
      <c r="L2077" s="44">
        <f t="shared" si="67"/>
        <v>6.2016746143861018E-2</v>
      </c>
      <c r="M2077" s="42">
        <f t="shared" si="68"/>
        <v>-6.1533728296137014E-4</v>
      </c>
    </row>
    <row r="2078" spans="8:13" x14ac:dyDescent="0.2">
      <c r="H2078" s="10">
        <v>1995</v>
      </c>
      <c r="I2078" s="10">
        <v>2</v>
      </c>
      <c r="J2078" s="10">
        <v>16</v>
      </c>
      <c r="K2078" s="42">
        <v>6.25</v>
      </c>
      <c r="L2078" s="44">
        <f t="shared" si="67"/>
        <v>6.2016746143861018E-2</v>
      </c>
      <c r="M2078" s="42">
        <f t="shared" si="68"/>
        <v>0</v>
      </c>
    </row>
    <row r="2079" spans="8:13" x14ac:dyDescent="0.2">
      <c r="H2079" s="10">
        <v>1995</v>
      </c>
      <c r="I2079" s="10">
        <v>2</v>
      </c>
      <c r="J2079" s="10">
        <v>17</v>
      </c>
      <c r="K2079" s="42">
        <v>6.25</v>
      </c>
      <c r="L2079" s="44">
        <f t="shared" si="67"/>
        <v>6.2016746143861018E-2</v>
      </c>
      <c r="M2079" s="42">
        <f t="shared" si="68"/>
        <v>0</v>
      </c>
    </row>
    <row r="2080" spans="8:13" x14ac:dyDescent="0.2">
      <c r="H2080" s="10">
        <v>1995</v>
      </c>
      <c r="I2080" s="10">
        <v>2</v>
      </c>
      <c r="J2080" s="10">
        <v>20</v>
      </c>
      <c r="K2080" s="42">
        <v>6.25</v>
      </c>
      <c r="L2080" s="44">
        <f t="shared" si="67"/>
        <v>6.2016746143861018E-2</v>
      </c>
      <c r="M2080" s="42">
        <f t="shared" si="68"/>
        <v>0</v>
      </c>
    </row>
    <row r="2081" spans="8:13" x14ac:dyDescent="0.2">
      <c r="H2081" s="10">
        <v>1995</v>
      </c>
      <c r="I2081" s="10">
        <v>2</v>
      </c>
      <c r="J2081" s="10">
        <v>21</v>
      </c>
      <c r="K2081" s="42">
        <v>6.25</v>
      </c>
      <c r="L2081" s="44">
        <f t="shared" si="67"/>
        <v>6.2016746143861018E-2</v>
      </c>
      <c r="M2081" s="42">
        <f t="shared" si="68"/>
        <v>0</v>
      </c>
    </row>
    <row r="2082" spans="8:13" x14ac:dyDescent="0.2">
      <c r="H2082" s="10">
        <v>1995</v>
      </c>
      <c r="I2082" s="10">
        <v>2</v>
      </c>
      <c r="J2082" s="10">
        <v>22</v>
      </c>
      <c r="K2082" s="42">
        <v>6.25</v>
      </c>
      <c r="L2082" s="44">
        <f t="shared" si="67"/>
        <v>6.2016746143861018E-2</v>
      </c>
      <c r="M2082" s="42">
        <f t="shared" si="68"/>
        <v>0</v>
      </c>
    </row>
    <row r="2083" spans="8:13" x14ac:dyDescent="0.2">
      <c r="H2083" s="10">
        <v>1995</v>
      </c>
      <c r="I2083" s="10">
        <v>2</v>
      </c>
      <c r="J2083" s="10">
        <v>23</v>
      </c>
      <c r="K2083" s="42">
        <v>6.1875</v>
      </c>
      <c r="L2083" s="44">
        <f t="shared" si="67"/>
        <v>6.1401314186342315E-2</v>
      </c>
      <c r="M2083" s="42">
        <f t="shared" si="68"/>
        <v>-6.1543195751870283E-4</v>
      </c>
    </row>
    <row r="2084" spans="8:13" x14ac:dyDescent="0.2">
      <c r="H2084" s="10">
        <v>1995</v>
      </c>
      <c r="I2084" s="10">
        <v>2</v>
      </c>
      <c r="J2084" s="10">
        <v>24</v>
      </c>
      <c r="K2084" s="42">
        <v>6.2343799999999998</v>
      </c>
      <c r="L2084" s="44">
        <f t="shared" si="67"/>
        <v>6.1862946264021453E-2</v>
      </c>
      <c r="M2084" s="42">
        <f t="shared" si="68"/>
        <v>4.6163207767913744E-4</v>
      </c>
    </row>
    <row r="2085" spans="8:13" x14ac:dyDescent="0.2">
      <c r="H2085" s="10">
        <v>1995</v>
      </c>
      <c r="I2085" s="10">
        <v>2</v>
      </c>
      <c r="J2085" s="10">
        <v>27</v>
      </c>
      <c r="K2085" s="42">
        <v>6.25</v>
      </c>
      <c r="L2085" s="44">
        <f t="shared" si="67"/>
        <v>6.2016746143861018E-2</v>
      </c>
      <c r="M2085" s="42">
        <f t="shared" si="68"/>
        <v>1.5379987983956539E-4</v>
      </c>
    </row>
    <row r="2086" spans="8:13" x14ac:dyDescent="0.2">
      <c r="H2086" s="10">
        <v>1995</v>
      </c>
      <c r="I2086" s="10">
        <v>2</v>
      </c>
      <c r="J2086" s="10">
        <v>28</v>
      </c>
      <c r="K2086" s="42">
        <v>6.25</v>
      </c>
      <c r="L2086" s="44">
        <f t="shared" si="67"/>
        <v>6.2016746143861018E-2</v>
      </c>
      <c r="M2086" s="42">
        <f t="shared" si="68"/>
        <v>0</v>
      </c>
    </row>
    <row r="2087" spans="8:13" x14ac:dyDescent="0.2">
      <c r="H2087" s="10">
        <v>1995</v>
      </c>
      <c r="I2087" s="10">
        <v>3</v>
      </c>
      <c r="J2087" s="10">
        <v>1</v>
      </c>
      <c r="K2087" s="42">
        <v>6.25</v>
      </c>
      <c r="L2087" s="44">
        <f t="shared" si="67"/>
        <v>6.2016746143861018E-2</v>
      </c>
      <c r="M2087" s="42">
        <f t="shared" si="68"/>
        <v>0</v>
      </c>
    </row>
    <row r="2088" spans="8:13" x14ac:dyDescent="0.2">
      <c r="H2088" s="10">
        <v>1995</v>
      </c>
      <c r="I2088" s="10">
        <v>3</v>
      </c>
      <c r="J2088" s="10">
        <v>2</v>
      </c>
      <c r="K2088" s="42">
        <v>6.25</v>
      </c>
      <c r="L2088" s="44">
        <f t="shared" si="67"/>
        <v>6.2016746143861018E-2</v>
      </c>
      <c r="M2088" s="42">
        <f t="shared" si="68"/>
        <v>0</v>
      </c>
    </row>
    <row r="2089" spans="8:13" x14ac:dyDescent="0.2">
      <c r="H2089" s="10">
        <v>1995</v>
      </c>
      <c r="I2089" s="10">
        <v>3</v>
      </c>
      <c r="J2089" s="10">
        <v>3</v>
      </c>
      <c r="K2089" s="42">
        <v>6.25</v>
      </c>
      <c r="L2089" s="44">
        <f t="shared" si="67"/>
        <v>6.2016746143861018E-2</v>
      </c>
      <c r="M2089" s="42">
        <f t="shared" si="68"/>
        <v>0</v>
      </c>
    </row>
    <row r="2090" spans="8:13" x14ac:dyDescent="0.2">
      <c r="H2090" s="10">
        <v>1995</v>
      </c>
      <c r="I2090" s="10">
        <v>3</v>
      </c>
      <c r="J2090" s="10">
        <v>6</v>
      </c>
      <c r="K2090" s="42">
        <v>6.3125</v>
      </c>
      <c r="L2090" s="44">
        <f t="shared" si="67"/>
        <v>6.2632083426822388E-2</v>
      </c>
      <c r="M2090" s="42">
        <f t="shared" si="68"/>
        <v>6.1533728296137014E-4</v>
      </c>
    </row>
    <row r="2091" spans="8:13" x14ac:dyDescent="0.2">
      <c r="H2091" s="10">
        <v>1995</v>
      </c>
      <c r="I2091" s="10">
        <v>3</v>
      </c>
      <c r="J2091" s="10">
        <v>7</v>
      </c>
      <c r="K2091" s="42">
        <v>6.3125</v>
      </c>
      <c r="L2091" s="44">
        <f t="shared" si="67"/>
        <v>6.2632083426822388E-2</v>
      </c>
      <c r="M2091" s="42">
        <f t="shared" si="68"/>
        <v>0</v>
      </c>
    </row>
    <row r="2092" spans="8:13" x14ac:dyDescent="0.2">
      <c r="H2092" s="10">
        <v>1995</v>
      </c>
      <c r="I2092" s="10">
        <v>3</v>
      </c>
      <c r="J2092" s="10">
        <v>8</v>
      </c>
      <c r="K2092" s="42">
        <v>6.3125</v>
      </c>
      <c r="L2092" s="44">
        <f t="shared" si="67"/>
        <v>6.2632083426822388E-2</v>
      </c>
      <c r="M2092" s="42">
        <f t="shared" si="68"/>
        <v>0</v>
      </c>
    </row>
    <row r="2093" spans="8:13" x14ac:dyDescent="0.2">
      <c r="H2093" s="10">
        <v>1995</v>
      </c>
      <c r="I2093" s="10">
        <v>3</v>
      </c>
      <c r="J2093" s="10">
        <v>9</v>
      </c>
      <c r="K2093" s="42">
        <v>6.3125</v>
      </c>
      <c r="L2093" s="44">
        <f t="shared" si="67"/>
        <v>6.2632083426822388E-2</v>
      </c>
      <c r="M2093" s="42">
        <f t="shared" si="68"/>
        <v>0</v>
      </c>
    </row>
    <row r="2094" spans="8:13" x14ac:dyDescent="0.2">
      <c r="H2094" s="10">
        <v>1995</v>
      </c>
      <c r="I2094" s="10">
        <v>3</v>
      </c>
      <c r="J2094" s="10">
        <v>10</v>
      </c>
      <c r="K2094" s="42">
        <v>6.3125</v>
      </c>
      <c r="L2094" s="44">
        <f t="shared" si="67"/>
        <v>6.2632083426822388E-2</v>
      </c>
      <c r="M2094" s="42">
        <f t="shared" si="68"/>
        <v>0</v>
      </c>
    </row>
    <row r="2095" spans="8:13" x14ac:dyDescent="0.2">
      <c r="H2095" s="10">
        <v>1995</v>
      </c>
      <c r="I2095" s="10">
        <v>3</v>
      </c>
      <c r="J2095" s="10">
        <v>13</v>
      </c>
      <c r="K2095" s="42">
        <v>6.3125</v>
      </c>
      <c r="L2095" s="44">
        <f t="shared" si="67"/>
        <v>6.2632083426822388E-2</v>
      </c>
      <c r="M2095" s="42">
        <f t="shared" si="68"/>
        <v>0</v>
      </c>
    </row>
    <row r="2096" spans="8:13" x14ac:dyDescent="0.2">
      <c r="H2096" s="10">
        <v>1995</v>
      </c>
      <c r="I2096" s="10">
        <v>3</v>
      </c>
      <c r="J2096" s="10">
        <v>14</v>
      </c>
      <c r="K2096" s="42">
        <v>6.25</v>
      </c>
      <c r="L2096" s="44">
        <f t="shared" si="67"/>
        <v>6.2016746143861018E-2</v>
      </c>
      <c r="M2096" s="42">
        <f t="shared" si="68"/>
        <v>-6.1533728296137014E-4</v>
      </c>
    </row>
    <row r="2097" spans="8:13" x14ac:dyDescent="0.2">
      <c r="H2097" s="10">
        <v>1995</v>
      </c>
      <c r="I2097" s="10">
        <v>3</v>
      </c>
      <c r="J2097" s="10">
        <v>15</v>
      </c>
      <c r="K2097" s="42">
        <v>6.25</v>
      </c>
      <c r="L2097" s="44">
        <f t="shared" si="67"/>
        <v>6.2016746143861018E-2</v>
      </c>
      <c r="M2097" s="42">
        <f t="shared" si="68"/>
        <v>0</v>
      </c>
    </row>
    <row r="2098" spans="8:13" x14ac:dyDescent="0.2">
      <c r="H2098" s="10">
        <v>1995</v>
      </c>
      <c r="I2098" s="10">
        <v>3</v>
      </c>
      <c r="J2098" s="10">
        <v>16</v>
      </c>
      <c r="K2098" s="42">
        <v>6.25</v>
      </c>
      <c r="L2098" s="44">
        <f t="shared" si="67"/>
        <v>6.2016746143861018E-2</v>
      </c>
      <c r="M2098" s="42">
        <f t="shared" si="68"/>
        <v>0</v>
      </c>
    </row>
    <row r="2099" spans="8:13" x14ac:dyDescent="0.2">
      <c r="H2099" s="10">
        <v>1995</v>
      </c>
      <c r="I2099" s="10">
        <v>3</v>
      </c>
      <c r="J2099" s="10">
        <v>17</v>
      </c>
      <c r="K2099" s="42">
        <v>6.25</v>
      </c>
      <c r="L2099" s="44">
        <f t="shared" si="67"/>
        <v>6.2016746143861018E-2</v>
      </c>
      <c r="M2099" s="42">
        <f t="shared" si="68"/>
        <v>0</v>
      </c>
    </row>
    <row r="2100" spans="8:13" x14ac:dyDescent="0.2">
      <c r="H2100" s="10">
        <v>1995</v>
      </c>
      <c r="I2100" s="10">
        <v>3</v>
      </c>
      <c r="J2100" s="10">
        <v>20</v>
      </c>
      <c r="K2100" s="42">
        <v>6.25</v>
      </c>
      <c r="L2100" s="44">
        <f t="shared" si="67"/>
        <v>6.2016746143861018E-2</v>
      </c>
      <c r="M2100" s="42">
        <f t="shared" si="68"/>
        <v>0</v>
      </c>
    </row>
    <row r="2101" spans="8:13" x14ac:dyDescent="0.2">
      <c r="H2101" s="10">
        <v>1995</v>
      </c>
      <c r="I2101" s="10">
        <v>3</v>
      </c>
      <c r="J2101" s="10">
        <v>21</v>
      </c>
      <c r="K2101" s="42">
        <v>6.25</v>
      </c>
      <c r="L2101" s="44">
        <f t="shared" si="67"/>
        <v>6.2016746143861018E-2</v>
      </c>
      <c r="M2101" s="42">
        <f t="shared" si="68"/>
        <v>0</v>
      </c>
    </row>
    <row r="2102" spans="8:13" x14ac:dyDescent="0.2">
      <c r="H2102" s="10">
        <v>1995</v>
      </c>
      <c r="I2102" s="10">
        <v>3</v>
      </c>
      <c r="J2102" s="10">
        <v>22</v>
      </c>
      <c r="K2102" s="42">
        <v>6.25</v>
      </c>
      <c r="L2102" s="44">
        <f t="shared" si="67"/>
        <v>6.2016746143861018E-2</v>
      </c>
      <c r="M2102" s="42">
        <f t="shared" si="68"/>
        <v>0</v>
      </c>
    </row>
    <row r="2103" spans="8:13" x14ac:dyDescent="0.2">
      <c r="H2103" s="10">
        <v>1995</v>
      </c>
      <c r="I2103" s="10">
        <v>3</v>
      </c>
      <c r="J2103" s="10">
        <v>23</v>
      </c>
      <c r="K2103" s="42">
        <v>6.25</v>
      </c>
      <c r="L2103" s="44">
        <f t="shared" si="67"/>
        <v>6.2016746143861018E-2</v>
      </c>
      <c r="M2103" s="42">
        <f t="shared" si="68"/>
        <v>0</v>
      </c>
    </row>
    <row r="2104" spans="8:13" x14ac:dyDescent="0.2">
      <c r="H2104" s="10">
        <v>1995</v>
      </c>
      <c r="I2104" s="10">
        <v>3</v>
      </c>
      <c r="J2104" s="10">
        <v>24</v>
      </c>
      <c r="K2104" s="42">
        <v>6.25</v>
      </c>
      <c r="L2104" s="44">
        <f t="shared" si="67"/>
        <v>6.2016746143861018E-2</v>
      </c>
      <c r="M2104" s="42">
        <f t="shared" si="68"/>
        <v>0</v>
      </c>
    </row>
    <row r="2105" spans="8:13" x14ac:dyDescent="0.2">
      <c r="H2105" s="10">
        <v>1995</v>
      </c>
      <c r="I2105" s="10">
        <v>3</v>
      </c>
      <c r="J2105" s="10">
        <v>27</v>
      </c>
      <c r="K2105" s="42">
        <v>6.25</v>
      </c>
      <c r="L2105" s="44">
        <f t="shared" si="67"/>
        <v>6.2016746143861018E-2</v>
      </c>
      <c r="M2105" s="42">
        <f t="shared" si="68"/>
        <v>0</v>
      </c>
    </row>
    <row r="2106" spans="8:13" x14ac:dyDescent="0.2">
      <c r="H2106" s="10">
        <v>1995</v>
      </c>
      <c r="I2106" s="10">
        <v>3</v>
      </c>
      <c r="J2106" s="10">
        <v>28</v>
      </c>
      <c r="K2106" s="42">
        <v>6.25</v>
      </c>
      <c r="L2106" s="44">
        <f t="shared" si="67"/>
        <v>6.2016746143861018E-2</v>
      </c>
      <c r="M2106" s="42">
        <f t="shared" si="68"/>
        <v>0</v>
      </c>
    </row>
    <row r="2107" spans="8:13" x14ac:dyDescent="0.2">
      <c r="H2107" s="10">
        <v>1995</v>
      </c>
      <c r="I2107" s="10">
        <v>3</v>
      </c>
      <c r="J2107" s="10">
        <v>29</v>
      </c>
      <c r="K2107" s="42">
        <v>6.3046899999999999</v>
      </c>
      <c r="L2107" s="44">
        <f t="shared" si="67"/>
        <v>6.2555196055042395E-2</v>
      </c>
      <c r="M2107" s="42">
        <f t="shared" si="68"/>
        <v>5.3844991118137675E-4</v>
      </c>
    </row>
    <row r="2108" spans="8:13" x14ac:dyDescent="0.2">
      <c r="H2108" s="10">
        <v>1995</v>
      </c>
      <c r="I2108" s="10">
        <v>3</v>
      </c>
      <c r="J2108" s="10">
        <v>30</v>
      </c>
      <c r="K2108" s="42">
        <v>6.25</v>
      </c>
      <c r="L2108" s="44">
        <f t="shared" si="67"/>
        <v>6.2016746143861018E-2</v>
      </c>
      <c r="M2108" s="42">
        <f t="shared" si="68"/>
        <v>-5.3844991118137675E-4</v>
      </c>
    </row>
    <row r="2109" spans="8:13" x14ac:dyDescent="0.2">
      <c r="H2109" s="10">
        <v>1995</v>
      </c>
      <c r="I2109" s="10">
        <v>3</v>
      </c>
      <c r="J2109" s="10">
        <v>31</v>
      </c>
      <c r="K2109" s="42">
        <v>6.25</v>
      </c>
      <c r="L2109" s="44">
        <f t="shared" si="67"/>
        <v>6.2016746143861018E-2</v>
      </c>
      <c r="M2109" s="42">
        <f t="shared" si="68"/>
        <v>0</v>
      </c>
    </row>
    <row r="2110" spans="8:13" x14ac:dyDescent="0.2">
      <c r="H2110" s="10">
        <v>1995</v>
      </c>
      <c r="I2110" s="10">
        <v>4</v>
      </c>
      <c r="J2110" s="10">
        <v>3</v>
      </c>
      <c r="K2110" s="42">
        <v>6.3125</v>
      </c>
      <c r="L2110" s="44">
        <f t="shared" si="67"/>
        <v>6.2632083426822388E-2</v>
      </c>
      <c r="M2110" s="42">
        <f t="shared" si="68"/>
        <v>6.1533728296137014E-4</v>
      </c>
    </row>
    <row r="2111" spans="8:13" x14ac:dyDescent="0.2">
      <c r="H2111" s="10">
        <v>1995</v>
      </c>
      <c r="I2111" s="10">
        <v>4</v>
      </c>
      <c r="J2111" s="10">
        <v>4</v>
      </c>
      <c r="K2111" s="42">
        <v>6.3125</v>
      </c>
      <c r="L2111" s="44">
        <f t="shared" si="67"/>
        <v>6.2632083426822388E-2</v>
      </c>
      <c r="M2111" s="42">
        <f t="shared" si="68"/>
        <v>0</v>
      </c>
    </row>
    <row r="2112" spans="8:13" x14ac:dyDescent="0.2">
      <c r="H2112" s="10">
        <v>1995</v>
      </c>
      <c r="I2112" s="10">
        <v>4</v>
      </c>
      <c r="J2112" s="10">
        <v>5</v>
      </c>
      <c r="K2112" s="42">
        <v>6.25</v>
      </c>
      <c r="L2112" s="44">
        <f t="shared" si="67"/>
        <v>6.2016746143861018E-2</v>
      </c>
      <c r="M2112" s="42">
        <f t="shared" si="68"/>
        <v>-6.1533728296137014E-4</v>
      </c>
    </row>
    <row r="2113" spans="8:13" x14ac:dyDescent="0.2">
      <c r="H2113" s="10">
        <v>1995</v>
      </c>
      <c r="I2113" s="10">
        <v>4</v>
      </c>
      <c r="J2113" s="10">
        <v>6</v>
      </c>
      <c r="K2113" s="42">
        <v>6.25</v>
      </c>
      <c r="L2113" s="44">
        <f t="shared" si="67"/>
        <v>6.2016746143861018E-2</v>
      </c>
      <c r="M2113" s="42">
        <f t="shared" si="68"/>
        <v>0</v>
      </c>
    </row>
    <row r="2114" spans="8:13" x14ac:dyDescent="0.2">
      <c r="H2114" s="10">
        <v>1995</v>
      </c>
      <c r="I2114" s="10">
        <v>4</v>
      </c>
      <c r="J2114" s="10">
        <v>7</v>
      </c>
      <c r="K2114" s="42">
        <v>6.25</v>
      </c>
      <c r="L2114" s="44">
        <f t="shared" si="67"/>
        <v>6.2016746143861018E-2</v>
      </c>
      <c r="M2114" s="42">
        <f t="shared" si="68"/>
        <v>0</v>
      </c>
    </row>
    <row r="2115" spans="8:13" x14ac:dyDescent="0.2">
      <c r="H2115" s="10">
        <v>1995</v>
      </c>
      <c r="I2115" s="10">
        <v>4</v>
      </c>
      <c r="J2115" s="10">
        <v>10</v>
      </c>
      <c r="K2115" s="42">
        <v>6.25</v>
      </c>
      <c r="L2115" s="44">
        <f t="shared" si="67"/>
        <v>6.2016746143861018E-2</v>
      </c>
      <c r="M2115" s="42">
        <f t="shared" si="68"/>
        <v>0</v>
      </c>
    </row>
    <row r="2116" spans="8:13" x14ac:dyDescent="0.2">
      <c r="H2116" s="10">
        <v>1995</v>
      </c>
      <c r="I2116" s="10">
        <v>4</v>
      </c>
      <c r="J2116" s="10">
        <v>11</v>
      </c>
      <c r="K2116" s="42">
        <v>6.25</v>
      </c>
      <c r="L2116" s="44">
        <f t="shared" si="67"/>
        <v>6.2016746143861018E-2</v>
      </c>
      <c r="M2116" s="42">
        <f t="shared" si="68"/>
        <v>0</v>
      </c>
    </row>
    <row r="2117" spans="8:13" x14ac:dyDescent="0.2">
      <c r="H2117" s="10">
        <v>1995</v>
      </c>
      <c r="I2117" s="10">
        <v>4</v>
      </c>
      <c r="J2117" s="10">
        <v>12</v>
      </c>
      <c r="K2117" s="42">
        <v>6.25</v>
      </c>
      <c r="L2117" s="44">
        <f t="shared" si="67"/>
        <v>6.2016746143861018E-2</v>
      </c>
      <c r="M2117" s="42">
        <f t="shared" si="68"/>
        <v>0</v>
      </c>
    </row>
    <row r="2118" spans="8:13" x14ac:dyDescent="0.2">
      <c r="H2118" s="10">
        <v>1995</v>
      </c>
      <c r="I2118" s="10">
        <v>4</v>
      </c>
      <c r="J2118" s="10">
        <v>13</v>
      </c>
      <c r="K2118" s="42">
        <v>6.25</v>
      </c>
      <c r="L2118" s="44">
        <f t="shared" si="67"/>
        <v>6.2016746143861018E-2</v>
      </c>
      <c r="M2118" s="42">
        <f t="shared" si="68"/>
        <v>0</v>
      </c>
    </row>
    <row r="2119" spans="8:13" x14ac:dyDescent="0.2">
      <c r="H2119" s="10">
        <v>1995</v>
      </c>
      <c r="I2119" s="10">
        <v>4</v>
      </c>
      <c r="J2119" s="10">
        <v>18</v>
      </c>
      <c r="K2119" s="42">
        <v>6.25</v>
      </c>
      <c r="L2119" s="44">
        <f t="shared" si="67"/>
        <v>6.2016746143861018E-2</v>
      </c>
      <c r="M2119" s="42">
        <f t="shared" si="68"/>
        <v>0</v>
      </c>
    </row>
    <row r="2120" spans="8:13" x14ac:dyDescent="0.2">
      <c r="H2120" s="10">
        <v>1995</v>
      </c>
      <c r="I2120" s="10">
        <v>4</v>
      </c>
      <c r="J2120" s="10">
        <v>19</v>
      </c>
      <c r="K2120" s="42">
        <v>6.25</v>
      </c>
      <c r="L2120" s="44">
        <f t="shared" si="67"/>
        <v>6.2016746143861018E-2</v>
      </c>
      <c r="M2120" s="42">
        <f t="shared" si="68"/>
        <v>0</v>
      </c>
    </row>
    <row r="2121" spans="8:13" x14ac:dyDescent="0.2">
      <c r="H2121" s="10">
        <v>1995</v>
      </c>
      <c r="I2121" s="10">
        <v>4</v>
      </c>
      <c r="J2121" s="10">
        <v>20</v>
      </c>
      <c r="K2121" s="42">
        <v>6.25</v>
      </c>
      <c r="L2121" s="44">
        <f t="shared" si="67"/>
        <v>6.2016746143861018E-2</v>
      </c>
      <c r="M2121" s="42">
        <f t="shared" si="68"/>
        <v>0</v>
      </c>
    </row>
    <row r="2122" spans="8:13" x14ac:dyDescent="0.2">
      <c r="H2122" s="10">
        <v>1995</v>
      </c>
      <c r="I2122" s="10">
        <v>4</v>
      </c>
      <c r="J2122" s="10">
        <v>21</v>
      </c>
      <c r="K2122" s="42">
        <v>6.1875</v>
      </c>
      <c r="L2122" s="44">
        <f t="shared" si="67"/>
        <v>6.1401314186342315E-2</v>
      </c>
      <c r="M2122" s="42">
        <f t="shared" si="68"/>
        <v>-6.1543195751870283E-4</v>
      </c>
    </row>
    <row r="2123" spans="8:13" x14ac:dyDescent="0.2">
      <c r="H2123" s="10">
        <v>1995</v>
      </c>
      <c r="I2123" s="10">
        <v>4</v>
      </c>
      <c r="J2123" s="10">
        <v>24</v>
      </c>
      <c r="K2123" s="42">
        <v>6.1875</v>
      </c>
      <c r="L2123" s="44">
        <f t="shared" si="67"/>
        <v>6.1401314186342315E-2</v>
      </c>
      <c r="M2123" s="42">
        <f t="shared" si="68"/>
        <v>0</v>
      </c>
    </row>
    <row r="2124" spans="8:13" x14ac:dyDescent="0.2">
      <c r="H2124" s="10">
        <v>1995</v>
      </c>
      <c r="I2124" s="10">
        <v>4</v>
      </c>
      <c r="J2124" s="10">
        <v>25</v>
      </c>
      <c r="K2124" s="42">
        <v>6.1875</v>
      </c>
      <c r="L2124" s="44">
        <f t="shared" si="67"/>
        <v>6.1401314186342315E-2</v>
      </c>
      <c r="M2124" s="42">
        <f t="shared" si="68"/>
        <v>0</v>
      </c>
    </row>
    <row r="2125" spans="8:13" x14ac:dyDescent="0.2">
      <c r="H2125" s="10">
        <v>1995</v>
      </c>
      <c r="I2125" s="10">
        <v>4</v>
      </c>
      <c r="J2125" s="10">
        <v>26</v>
      </c>
      <c r="K2125" s="42">
        <v>6.1875</v>
      </c>
      <c r="L2125" s="44">
        <f t="shared" si="67"/>
        <v>6.1401314186342315E-2</v>
      </c>
      <c r="M2125" s="42">
        <f t="shared" si="68"/>
        <v>0</v>
      </c>
    </row>
    <row r="2126" spans="8:13" x14ac:dyDescent="0.2">
      <c r="H2126" s="10">
        <v>1995</v>
      </c>
      <c r="I2126" s="10">
        <v>4</v>
      </c>
      <c r="J2126" s="10">
        <v>27</v>
      </c>
      <c r="K2126" s="42">
        <v>6.1875</v>
      </c>
      <c r="L2126" s="44">
        <f t="shared" si="67"/>
        <v>6.1401314186342315E-2</v>
      </c>
      <c r="M2126" s="42">
        <f t="shared" si="68"/>
        <v>0</v>
      </c>
    </row>
    <row r="2127" spans="8:13" x14ac:dyDescent="0.2">
      <c r="H2127" s="10">
        <v>1995</v>
      </c>
      <c r="I2127" s="10">
        <v>4</v>
      </c>
      <c r="J2127" s="10">
        <v>28</v>
      </c>
      <c r="K2127" s="42">
        <v>6.1875</v>
      </c>
      <c r="L2127" s="44">
        <f t="shared" si="67"/>
        <v>6.1401314186342315E-2</v>
      </c>
      <c r="M2127" s="42">
        <f t="shared" si="68"/>
        <v>0</v>
      </c>
    </row>
    <row r="2128" spans="8:13" x14ac:dyDescent="0.2">
      <c r="H2128" s="10">
        <v>1995</v>
      </c>
      <c r="I2128" s="10">
        <v>5</v>
      </c>
      <c r="J2128" s="10">
        <v>1</v>
      </c>
      <c r="K2128" s="42">
        <v>6.1875</v>
      </c>
      <c r="L2128" s="44">
        <f t="shared" si="67"/>
        <v>6.1401314186342315E-2</v>
      </c>
      <c r="M2128" s="42">
        <f t="shared" si="68"/>
        <v>0</v>
      </c>
    </row>
    <row r="2129" spans="8:13" x14ac:dyDescent="0.2">
      <c r="H2129" s="10">
        <v>1995</v>
      </c>
      <c r="I2129" s="10">
        <v>5</v>
      </c>
      <c r="J2129" s="10">
        <v>2</v>
      </c>
      <c r="K2129" s="42">
        <v>6.1875</v>
      </c>
      <c r="L2129" s="44">
        <f t="shared" si="67"/>
        <v>6.1401314186342315E-2</v>
      </c>
      <c r="M2129" s="42">
        <f t="shared" si="68"/>
        <v>0</v>
      </c>
    </row>
    <row r="2130" spans="8:13" x14ac:dyDescent="0.2">
      <c r="H2130" s="10">
        <v>1995</v>
      </c>
      <c r="I2130" s="10">
        <v>5</v>
      </c>
      <c r="J2130" s="10">
        <v>3</v>
      </c>
      <c r="K2130" s="42">
        <v>6.1875</v>
      </c>
      <c r="L2130" s="44">
        <f t="shared" si="67"/>
        <v>6.1401314186342315E-2</v>
      </c>
      <c r="M2130" s="42">
        <f t="shared" si="68"/>
        <v>0</v>
      </c>
    </row>
    <row r="2131" spans="8:13" x14ac:dyDescent="0.2">
      <c r="H2131" s="10">
        <v>1995</v>
      </c>
      <c r="I2131" s="10">
        <v>5</v>
      </c>
      <c r="J2131" s="10">
        <v>4</v>
      </c>
      <c r="K2131" s="42">
        <v>6.1875</v>
      </c>
      <c r="L2131" s="44">
        <f t="shared" si="67"/>
        <v>6.1401314186342315E-2</v>
      </c>
      <c r="M2131" s="42">
        <f t="shared" si="68"/>
        <v>0</v>
      </c>
    </row>
    <row r="2132" spans="8:13" x14ac:dyDescent="0.2">
      <c r="H2132" s="10">
        <v>1995</v>
      </c>
      <c r="I2132" s="10">
        <v>5</v>
      </c>
      <c r="J2132" s="10">
        <v>5</v>
      </c>
      <c r="K2132" s="42">
        <v>6.1875</v>
      </c>
      <c r="L2132" s="44">
        <f t="shared" si="67"/>
        <v>6.1401314186342315E-2</v>
      </c>
      <c r="M2132" s="42">
        <f t="shared" si="68"/>
        <v>0</v>
      </c>
    </row>
    <row r="2133" spans="8:13" x14ac:dyDescent="0.2">
      <c r="H2133" s="10">
        <v>1995</v>
      </c>
      <c r="I2133" s="10">
        <v>5</v>
      </c>
      <c r="J2133" s="10">
        <v>9</v>
      </c>
      <c r="K2133" s="42">
        <v>6.125</v>
      </c>
      <c r="L2133" s="44">
        <f t="shared" ref="L2133:L2196" si="69">LN(1+K2133/100/4)*4</f>
        <v>6.0785787525129795E-2</v>
      </c>
      <c r="M2133" s="42">
        <f t="shared" ref="M2133:M2196" si="70">L2133-L2132</f>
        <v>-6.1552666121252042E-4</v>
      </c>
    </row>
    <row r="2134" spans="8:13" x14ac:dyDescent="0.2">
      <c r="H2134" s="10">
        <v>1995</v>
      </c>
      <c r="I2134" s="10">
        <v>5</v>
      </c>
      <c r="J2134" s="10">
        <v>10</v>
      </c>
      <c r="K2134" s="42">
        <v>6.0625</v>
      </c>
      <c r="L2134" s="44">
        <f t="shared" si="69"/>
        <v>6.0170166131070901E-2</v>
      </c>
      <c r="M2134" s="42">
        <f t="shared" si="70"/>
        <v>-6.1562139405889338E-4</v>
      </c>
    </row>
    <row r="2135" spans="8:13" x14ac:dyDescent="0.2">
      <c r="H2135" s="10">
        <v>1995</v>
      </c>
      <c r="I2135" s="10">
        <v>5</v>
      </c>
      <c r="J2135" s="10">
        <v>11</v>
      </c>
      <c r="K2135" s="42">
        <v>6.125</v>
      </c>
      <c r="L2135" s="44">
        <f t="shared" si="69"/>
        <v>6.0785787525129795E-2</v>
      </c>
      <c r="M2135" s="42">
        <f t="shared" si="70"/>
        <v>6.1562139405889338E-4</v>
      </c>
    </row>
    <row r="2136" spans="8:13" x14ac:dyDescent="0.2">
      <c r="H2136" s="10">
        <v>1995</v>
      </c>
      <c r="I2136" s="10">
        <v>5</v>
      </c>
      <c r="J2136" s="10">
        <v>12</v>
      </c>
      <c r="K2136" s="42">
        <v>6.125</v>
      </c>
      <c r="L2136" s="44">
        <f t="shared" si="69"/>
        <v>6.0785787525129795E-2</v>
      </c>
      <c r="M2136" s="42">
        <f t="shared" si="70"/>
        <v>0</v>
      </c>
    </row>
    <row r="2137" spans="8:13" x14ac:dyDescent="0.2">
      <c r="H2137" s="10">
        <v>1995</v>
      </c>
      <c r="I2137" s="10">
        <v>5</v>
      </c>
      <c r="J2137" s="10">
        <v>15</v>
      </c>
      <c r="K2137" s="42">
        <v>6.125</v>
      </c>
      <c r="L2137" s="44">
        <f t="shared" si="69"/>
        <v>6.0785787525129795E-2</v>
      </c>
      <c r="M2137" s="42">
        <f t="shared" si="70"/>
        <v>0</v>
      </c>
    </row>
    <row r="2138" spans="8:13" x14ac:dyDescent="0.2">
      <c r="H2138" s="10">
        <v>1995</v>
      </c>
      <c r="I2138" s="10">
        <v>5</v>
      </c>
      <c r="J2138" s="10">
        <v>16</v>
      </c>
      <c r="K2138" s="42">
        <v>6.125</v>
      </c>
      <c r="L2138" s="44">
        <f t="shared" si="69"/>
        <v>6.0785787525129795E-2</v>
      </c>
      <c r="M2138" s="42">
        <f t="shared" si="70"/>
        <v>0</v>
      </c>
    </row>
    <row r="2139" spans="8:13" x14ac:dyDescent="0.2">
      <c r="H2139" s="10">
        <v>1995</v>
      </c>
      <c r="I2139" s="10">
        <v>5</v>
      </c>
      <c r="J2139" s="10">
        <v>17</v>
      </c>
      <c r="K2139" s="42">
        <v>6.125</v>
      </c>
      <c r="L2139" s="44">
        <f t="shared" si="69"/>
        <v>6.0785787525129795E-2</v>
      </c>
      <c r="M2139" s="42">
        <f t="shared" si="70"/>
        <v>0</v>
      </c>
    </row>
    <row r="2140" spans="8:13" x14ac:dyDescent="0.2">
      <c r="H2140" s="10">
        <v>1995</v>
      </c>
      <c r="I2140" s="10">
        <v>5</v>
      </c>
      <c r="J2140" s="10">
        <v>18</v>
      </c>
      <c r="K2140" s="42">
        <v>6.125</v>
      </c>
      <c r="L2140" s="44">
        <f t="shared" si="69"/>
        <v>6.0785787525129795E-2</v>
      </c>
      <c r="M2140" s="42">
        <f t="shared" si="70"/>
        <v>0</v>
      </c>
    </row>
    <row r="2141" spans="8:13" x14ac:dyDescent="0.2">
      <c r="H2141" s="10">
        <v>1995</v>
      </c>
      <c r="I2141" s="10">
        <v>5</v>
      </c>
      <c r="J2141" s="10">
        <v>19</v>
      </c>
      <c r="K2141" s="42">
        <v>6.125</v>
      </c>
      <c r="L2141" s="44">
        <f t="shared" si="69"/>
        <v>6.0785787525129795E-2</v>
      </c>
      <c r="M2141" s="42">
        <f t="shared" si="70"/>
        <v>0</v>
      </c>
    </row>
    <row r="2142" spans="8:13" x14ac:dyDescent="0.2">
      <c r="H2142" s="10">
        <v>1995</v>
      </c>
      <c r="I2142" s="10">
        <v>5</v>
      </c>
      <c r="J2142" s="10">
        <v>22</v>
      </c>
      <c r="K2142" s="42">
        <v>6.125</v>
      </c>
      <c r="L2142" s="44">
        <f t="shared" si="69"/>
        <v>6.0785787525129795E-2</v>
      </c>
      <c r="M2142" s="42">
        <f t="shared" si="70"/>
        <v>0</v>
      </c>
    </row>
    <row r="2143" spans="8:13" x14ac:dyDescent="0.2">
      <c r="H2143" s="10">
        <v>1995</v>
      </c>
      <c r="I2143" s="10">
        <v>5</v>
      </c>
      <c r="J2143" s="10">
        <v>23</v>
      </c>
      <c r="K2143" s="42">
        <v>6.125</v>
      </c>
      <c r="L2143" s="44">
        <f t="shared" si="69"/>
        <v>6.0785787525129795E-2</v>
      </c>
      <c r="M2143" s="42">
        <f t="shared" si="70"/>
        <v>0</v>
      </c>
    </row>
    <row r="2144" spans="8:13" x14ac:dyDescent="0.2">
      <c r="H2144" s="10">
        <v>1995</v>
      </c>
      <c r="I2144" s="10">
        <v>5</v>
      </c>
      <c r="J2144" s="10">
        <v>24</v>
      </c>
      <c r="K2144" s="42">
        <v>6.125</v>
      </c>
      <c r="L2144" s="44">
        <f t="shared" si="69"/>
        <v>6.0785787525129795E-2</v>
      </c>
      <c r="M2144" s="42">
        <f t="shared" si="70"/>
        <v>0</v>
      </c>
    </row>
    <row r="2145" spans="8:13" x14ac:dyDescent="0.2">
      <c r="H2145" s="10">
        <v>1995</v>
      </c>
      <c r="I2145" s="10">
        <v>5</v>
      </c>
      <c r="J2145" s="10">
        <v>25</v>
      </c>
      <c r="K2145" s="42">
        <v>6.0625</v>
      </c>
      <c r="L2145" s="44">
        <f t="shared" si="69"/>
        <v>6.0170166131070901E-2</v>
      </c>
      <c r="M2145" s="42">
        <f t="shared" si="70"/>
        <v>-6.1562139405889338E-4</v>
      </c>
    </row>
    <row r="2146" spans="8:13" x14ac:dyDescent="0.2">
      <c r="H2146" s="10">
        <v>1995</v>
      </c>
      <c r="I2146" s="10">
        <v>5</v>
      </c>
      <c r="J2146" s="10">
        <v>26</v>
      </c>
      <c r="K2146" s="42">
        <v>6.0625</v>
      </c>
      <c r="L2146" s="44">
        <f t="shared" si="69"/>
        <v>6.0170166131070901E-2</v>
      </c>
      <c r="M2146" s="42">
        <f t="shared" si="70"/>
        <v>0</v>
      </c>
    </row>
    <row r="2147" spans="8:13" x14ac:dyDescent="0.2">
      <c r="H2147" s="10">
        <v>1995</v>
      </c>
      <c r="I2147" s="10">
        <v>5</v>
      </c>
      <c r="J2147" s="10">
        <v>30</v>
      </c>
      <c r="K2147" s="42">
        <v>6.0625</v>
      </c>
      <c r="L2147" s="44">
        <f t="shared" si="69"/>
        <v>6.0170166131070901E-2</v>
      </c>
      <c r="M2147" s="42">
        <f t="shared" si="70"/>
        <v>0</v>
      </c>
    </row>
    <row r="2148" spans="8:13" x14ac:dyDescent="0.2">
      <c r="H2148" s="10">
        <v>1995</v>
      </c>
      <c r="I2148" s="10">
        <v>5</v>
      </c>
      <c r="J2148" s="10">
        <v>31</v>
      </c>
      <c r="K2148" s="42">
        <v>6.0625</v>
      </c>
      <c r="L2148" s="44">
        <f t="shared" si="69"/>
        <v>6.0170166131070901E-2</v>
      </c>
      <c r="M2148" s="42">
        <f t="shared" si="70"/>
        <v>0</v>
      </c>
    </row>
    <row r="2149" spans="8:13" x14ac:dyDescent="0.2">
      <c r="H2149" s="10">
        <v>1995</v>
      </c>
      <c r="I2149" s="10">
        <v>6</v>
      </c>
      <c r="J2149" s="10">
        <v>1</v>
      </c>
      <c r="K2149" s="42">
        <v>6.0625</v>
      </c>
      <c r="L2149" s="44">
        <f t="shared" si="69"/>
        <v>6.0170166131070901E-2</v>
      </c>
      <c r="M2149" s="42">
        <f t="shared" si="70"/>
        <v>0</v>
      </c>
    </row>
    <row r="2150" spans="8:13" x14ac:dyDescent="0.2">
      <c r="H2150" s="10">
        <v>1995</v>
      </c>
      <c r="I2150" s="10">
        <v>6</v>
      </c>
      <c r="J2150" s="10">
        <v>2</v>
      </c>
      <c r="K2150" s="42">
        <v>6</v>
      </c>
      <c r="L2150" s="44">
        <f t="shared" si="69"/>
        <v>5.9554449975002234E-2</v>
      </c>
      <c r="M2150" s="42">
        <f t="shared" si="70"/>
        <v>-6.157161560686672E-4</v>
      </c>
    </row>
    <row r="2151" spans="8:13" x14ac:dyDescent="0.2">
      <c r="H2151" s="10">
        <v>1995</v>
      </c>
      <c r="I2151" s="10">
        <v>6</v>
      </c>
      <c r="J2151" s="10">
        <v>5</v>
      </c>
      <c r="K2151" s="42">
        <v>5.875</v>
      </c>
      <c r="L2151" s="44">
        <f t="shared" si="69"/>
        <v>5.832273326011201E-2</v>
      </c>
      <c r="M2151" s="42">
        <f t="shared" si="70"/>
        <v>-1.2317167148902242E-3</v>
      </c>
    </row>
    <row r="2152" spans="8:13" x14ac:dyDescent="0.2">
      <c r="H2152" s="10">
        <v>1995</v>
      </c>
      <c r="I2152" s="10">
        <v>6</v>
      </c>
      <c r="J2152" s="10">
        <v>6</v>
      </c>
      <c r="K2152" s="42">
        <v>5.9375</v>
      </c>
      <c r="L2152" s="44">
        <f t="shared" si="69"/>
        <v>5.8938639027746931E-2</v>
      </c>
      <c r="M2152" s="42">
        <f t="shared" si="70"/>
        <v>6.1590576763492083E-4</v>
      </c>
    </row>
    <row r="2153" spans="8:13" x14ac:dyDescent="0.2">
      <c r="H2153" s="10">
        <v>1995</v>
      </c>
      <c r="I2153" s="10">
        <v>6</v>
      </c>
      <c r="J2153" s="10">
        <v>7</v>
      </c>
      <c r="K2153" s="42">
        <v>5.9375</v>
      </c>
      <c r="L2153" s="44">
        <f t="shared" si="69"/>
        <v>5.8938639027746931E-2</v>
      </c>
      <c r="M2153" s="42">
        <f t="shared" si="70"/>
        <v>0</v>
      </c>
    </row>
    <row r="2154" spans="8:13" x14ac:dyDescent="0.2">
      <c r="H2154" s="10">
        <v>1995</v>
      </c>
      <c r="I2154" s="10">
        <v>6</v>
      </c>
      <c r="J2154" s="10">
        <v>8</v>
      </c>
      <c r="K2154" s="42">
        <v>6.0390600000000001</v>
      </c>
      <c r="L2154" s="44">
        <f t="shared" si="69"/>
        <v>5.9939259050862684E-2</v>
      </c>
      <c r="M2154" s="42">
        <f t="shared" si="70"/>
        <v>1.000620023115753E-3</v>
      </c>
    </row>
    <row r="2155" spans="8:13" x14ac:dyDescent="0.2">
      <c r="H2155" s="10">
        <v>1995</v>
      </c>
      <c r="I2155" s="10">
        <v>6</v>
      </c>
      <c r="J2155" s="10">
        <v>9</v>
      </c>
      <c r="K2155" s="42">
        <v>6.0625</v>
      </c>
      <c r="L2155" s="44">
        <f t="shared" si="69"/>
        <v>6.0170166131070901E-2</v>
      </c>
      <c r="M2155" s="42">
        <f t="shared" si="70"/>
        <v>2.3090708020821749E-4</v>
      </c>
    </row>
    <row r="2156" spans="8:13" x14ac:dyDescent="0.2">
      <c r="H2156" s="10">
        <v>1995</v>
      </c>
      <c r="I2156" s="10">
        <v>6</v>
      </c>
      <c r="J2156" s="10">
        <v>12</v>
      </c>
      <c r="K2156" s="42">
        <v>6.0625</v>
      </c>
      <c r="L2156" s="44">
        <f t="shared" si="69"/>
        <v>6.0170166131070901E-2</v>
      </c>
      <c r="M2156" s="42">
        <f t="shared" si="70"/>
        <v>0</v>
      </c>
    </row>
    <row r="2157" spans="8:13" x14ac:dyDescent="0.2">
      <c r="H2157" s="10">
        <v>1995</v>
      </c>
      <c r="I2157" s="10">
        <v>6</v>
      </c>
      <c r="J2157" s="10">
        <v>13</v>
      </c>
      <c r="K2157" s="42">
        <v>6.0625</v>
      </c>
      <c r="L2157" s="44">
        <f t="shared" si="69"/>
        <v>6.0170166131070901E-2</v>
      </c>
      <c r="M2157" s="42">
        <f t="shared" si="70"/>
        <v>0</v>
      </c>
    </row>
    <row r="2158" spans="8:13" x14ac:dyDescent="0.2">
      <c r="H2158" s="10">
        <v>1995</v>
      </c>
      <c r="I2158" s="10">
        <v>6</v>
      </c>
      <c r="J2158" s="10">
        <v>14</v>
      </c>
      <c r="K2158" s="42">
        <v>6</v>
      </c>
      <c r="L2158" s="44">
        <f t="shared" si="69"/>
        <v>5.9554449975002234E-2</v>
      </c>
      <c r="M2158" s="42">
        <f t="shared" si="70"/>
        <v>-6.157161560686672E-4</v>
      </c>
    </row>
    <row r="2159" spans="8:13" x14ac:dyDescent="0.2">
      <c r="H2159" s="10">
        <v>1995</v>
      </c>
      <c r="I2159" s="10">
        <v>6</v>
      </c>
      <c r="J2159" s="10">
        <v>15</v>
      </c>
      <c r="K2159" s="42">
        <v>6</v>
      </c>
      <c r="L2159" s="44">
        <f t="shared" si="69"/>
        <v>5.9554449975002234E-2</v>
      </c>
      <c r="M2159" s="42">
        <f t="shared" si="70"/>
        <v>0</v>
      </c>
    </row>
    <row r="2160" spans="8:13" x14ac:dyDescent="0.2">
      <c r="H2160" s="10">
        <v>1995</v>
      </c>
      <c r="I2160" s="10">
        <v>6</v>
      </c>
      <c r="J2160" s="10">
        <v>16</v>
      </c>
      <c r="K2160" s="42">
        <v>6.0625</v>
      </c>
      <c r="L2160" s="44">
        <f t="shared" si="69"/>
        <v>6.0170166131070901E-2</v>
      </c>
      <c r="M2160" s="42">
        <f t="shared" si="70"/>
        <v>6.157161560686672E-4</v>
      </c>
    </row>
    <row r="2161" spans="8:13" x14ac:dyDescent="0.2">
      <c r="H2161" s="10">
        <v>1995</v>
      </c>
      <c r="I2161" s="10">
        <v>6</v>
      </c>
      <c r="J2161" s="10">
        <v>19</v>
      </c>
      <c r="K2161" s="42">
        <v>6.0625</v>
      </c>
      <c r="L2161" s="44">
        <f t="shared" si="69"/>
        <v>6.0170166131070901E-2</v>
      </c>
      <c r="M2161" s="42">
        <f t="shared" si="70"/>
        <v>0</v>
      </c>
    </row>
    <row r="2162" spans="8:13" x14ac:dyDescent="0.2">
      <c r="H2162" s="10">
        <v>1995</v>
      </c>
      <c r="I2162" s="10">
        <v>6</v>
      </c>
      <c r="J2162" s="10">
        <v>20</v>
      </c>
      <c r="K2162" s="42">
        <v>6.03125</v>
      </c>
      <c r="L2162" s="44">
        <f t="shared" si="69"/>
        <v>5.9862319900111517E-2</v>
      </c>
      <c r="M2162" s="42">
        <f t="shared" si="70"/>
        <v>-3.0784623095938407E-4</v>
      </c>
    </row>
    <row r="2163" spans="8:13" x14ac:dyDescent="0.2">
      <c r="H2163" s="10">
        <v>1995</v>
      </c>
      <c r="I2163" s="10">
        <v>6</v>
      </c>
      <c r="J2163" s="10">
        <v>21</v>
      </c>
      <c r="K2163" s="42">
        <v>6</v>
      </c>
      <c r="L2163" s="44">
        <f t="shared" si="69"/>
        <v>5.9554449975002234E-2</v>
      </c>
      <c r="M2163" s="42">
        <f t="shared" si="70"/>
        <v>-3.0786992510928313E-4</v>
      </c>
    </row>
    <row r="2164" spans="8:13" x14ac:dyDescent="0.2">
      <c r="H2164" s="10">
        <v>1995</v>
      </c>
      <c r="I2164" s="10">
        <v>6</v>
      </c>
      <c r="J2164" s="10">
        <v>22</v>
      </c>
      <c r="K2164" s="42">
        <v>6</v>
      </c>
      <c r="L2164" s="44">
        <f t="shared" si="69"/>
        <v>5.9554449975002234E-2</v>
      </c>
      <c r="M2164" s="42">
        <f t="shared" si="70"/>
        <v>0</v>
      </c>
    </row>
    <row r="2165" spans="8:13" x14ac:dyDescent="0.2">
      <c r="H2165" s="10">
        <v>1995</v>
      </c>
      <c r="I2165" s="10">
        <v>6</v>
      </c>
      <c r="J2165" s="10">
        <v>23</v>
      </c>
      <c r="K2165" s="42">
        <v>5.9375</v>
      </c>
      <c r="L2165" s="44">
        <f t="shared" si="69"/>
        <v>5.8938639027746931E-2</v>
      </c>
      <c r="M2165" s="42">
        <f t="shared" si="70"/>
        <v>-6.1581094725530333E-4</v>
      </c>
    </row>
    <row r="2166" spans="8:13" x14ac:dyDescent="0.2">
      <c r="H2166" s="10">
        <v>1995</v>
      </c>
      <c r="I2166" s="10">
        <v>6</v>
      </c>
      <c r="J2166" s="10">
        <v>26</v>
      </c>
      <c r="K2166" s="42">
        <v>5.9375</v>
      </c>
      <c r="L2166" s="44">
        <f t="shared" si="69"/>
        <v>5.8938639027746931E-2</v>
      </c>
      <c r="M2166" s="42">
        <f t="shared" si="70"/>
        <v>0</v>
      </c>
    </row>
    <row r="2167" spans="8:13" x14ac:dyDescent="0.2">
      <c r="H2167" s="10">
        <v>1995</v>
      </c>
      <c r="I2167" s="10">
        <v>6</v>
      </c>
      <c r="J2167" s="10">
        <v>27</v>
      </c>
      <c r="K2167" s="42">
        <v>6</v>
      </c>
      <c r="L2167" s="44">
        <f t="shared" si="69"/>
        <v>5.9554449975002234E-2</v>
      </c>
      <c r="M2167" s="42">
        <f t="shared" si="70"/>
        <v>6.1581094725530333E-4</v>
      </c>
    </row>
    <row r="2168" spans="8:13" x14ac:dyDescent="0.2">
      <c r="H2168" s="10">
        <v>1995</v>
      </c>
      <c r="I2168" s="10">
        <v>6</v>
      </c>
      <c r="J2168" s="10">
        <v>28</v>
      </c>
      <c r="K2168" s="42">
        <v>6</v>
      </c>
      <c r="L2168" s="44">
        <f t="shared" si="69"/>
        <v>5.9554449975002234E-2</v>
      </c>
      <c r="M2168" s="42">
        <f t="shared" si="70"/>
        <v>0</v>
      </c>
    </row>
    <row r="2169" spans="8:13" x14ac:dyDescent="0.2">
      <c r="H2169" s="10">
        <v>1995</v>
      </c>
      <c r="I2169" s="10">
        <v>6</v>
      </c>
      <c r="J2169" s="10">
        <v>29</v>
      </c>
      <c r="K2169" s="42">
        <v>6</v>
      </c>
      <c r="L2169" s="44">
        <f t="shared" si="69"/>
        <v>5.9554449975002234E-2</v>
      </c>
      <c r="M2169" s="42">
        <f t="shared" si="70"/>
        <v>0</v>
      </c>
    </row>
    <row r="2170" spans="8:13" x14ac:dyDescent="0.2">
      <c r="H2170" s="10">
        <v>1995</v>
      </c>
      <c r="I2170" s="10">
        <v>6</v>
      </c>
      <c r="J2170" s="10">
        <v>30</v>
      </c>
      <c r="K2170" s="42">
        <v>6.0585899999999997</v>
      </c>
      <c r="L2170" s="44">
        <f t="shared" si="69"/>
        <v>6.0131649707368798E-2</v>
      </c>
      <c r="M2170" s="42">
        <f t="shared" si="70"/>
        <v>5.7719973236656369E-4</v>
      </c>
    </row>
    <row r="2171" spans="8:13" x14ac:dyDescent="0.2">
      <c r="H2171" s="10">
        <v>1995</v>
      </c>
      <c r="I2171" s="10">
        <v>7</v>
      </c>
      <c r="J2171" s="10">
        <v>3</v>
      </c>
      <c r="K2171" s="42">
        <v>6</v>
      </c>
      <c r="L2171" s="44">
        <f t="shared" si="69"/>
        <v>5.9554449975002234E-2</v>
      </c>
      <c r="M2171" s="42">
        <f t="shared" si="70"/>
        <v>-5.7719973236656369E-4</v>
      </c>
    </row>
    <row r="2172" spans="8:13" x14ac:dyDescent="0.2">
      <c r="H2172" s="10">
        <v>1995</v>
      </c>
      <c r="I2172" s="10">
        <v>7</v>
      </c>
      <c r="J2172" s="10">
        <v>4</v>
      </c>
      <c r="K2172" s="42">
        <v>6</v>
      </c>
      <c r="L2172" s="44">
        <f t="shared" si="69"/>
        <v>5.9554449975002234E-2</v>
      </c>
      <c r="M2172" s="42">
        <f t="shared" si="70"/>
        <v>0</v>
      </c>
    </row>
    <row r="2173" spans="8:13" x14ac:dyDescent="0.2">
      <c r="H2173" s="10">
        <v>1995</v>
      </c>
      <c r="I2173" s="10">
        <v>7</v>
      </c>
      <c r="J2173" s="10">
        <v>5</v>
      </c>
      <c r="K2173" s="42">
        <v>6</v>
      </c>
      <c r="L2173" s="44">
        <f t="shared" si="69"/>
        <v>5.9554449975002234E-2</v>
      </c>
      <c r="M2173" s="42">
        <f t="shared" si="70"/>
        <v>0</v>
      </c>
    </row>
    <row r="2174" spans="8:13" x14ac:dyDescent="0.2">
      <c r="H2174" s="10">
        <v>1995</v>
      </c>
      <c r="I2174" s="10">
        <v>7</v>
      </c>
      <c r="J2174" s="10">
        <v>6</v>
      </c>
      <c r="K2174" s="42">
        <v>5.9492200000000004</v>
      </c>
      <c r="L2174" s="44">
        <f t="shared" si="69"/>
        <v>5.9054123118934605E-2</v>
      </c>
      <c r="M2174" s="42">
        <f t="shared" si="70"/>
        <v>-5.0032685606762883E-4</v>
      </c>
    </row>
    <row r="2175" spans="8:13" x14ac:dyDescent="0.2">
      <c r="H2175" s="10">
        <v>1995</v>
      </c>
      <c r="I2175" s="10">
        <v>7</v>
      </c>
      <c r="J2175" s="10">
        <v>7</v>
      </c>
      <c r="K2175" s="42">
        <v>5.8125</v>
      </c>
      <c r="L2175" s="44">
        <f t="shared" si="69"/>
        <v>5.7706732642894533E-2</v>
      </c>
      <c r="M2175" s="42">
        <f t="shared" si="70"/>
        <v>-1.3473904760400723E-3</v>
      </c>
    </row>
    <row r="2176" spans="8:13" x14ac:dyDescent="0.2">
      <c r="H2176" s="10">
        <v>1995</v>
      </c>
      <c r="I2176" s="10">
        <v>7</v>
      </c>
      <c r="J2176" s="10">
        <v>10</v>
      </c>
      <c r="K2176" s="42">
        <v>5.875</v>
      </c>
      <c r="L2176" s="44">
        <f t="shared" si="69"/>
        <v>5.832273326011201E-2</v>
      </c>
      <c r="M2176" s="42">
        <f t="shared" si="70"/>
        <v>6.1600061721747701E-4</v>
      </c>
    </row>
    <row r="2177" spans="8:13" x14ac:dyDescent="0.2">
      <c r="H2177" s="10">
        <v>1995</v>
      </c>
      <c r="I2177" s="10">
        <v>7</v>
      </c>
      <c r="J2177" s="10">
        <v>11</v>
      </c>
      <c r="K2177" s="42">
        <v>5.875</v>
      </c>
      <c r="L2177" s="44">
        <f t="shared" si="69"/>
        <v>5.832273326011201E-2</v>
      </c>
      <c r="M2177" s="42">
        <f t="shared" si="70"/>
        <v>0</v>
      </c>
    </row>
    <row r="2178" spans="8:13" x14ac:dyDescent="0.2">
      <c r="H2178" s="10">
        <v>1995</v>
      </c>
      <c r="I2178" s="10">
        <v>7</v>
      </c>
      <c r="J2178" s="10">
        <v>12</v>
      </c>
      <c r="K2178" s="42">
        <v>5.875</v>
      </c>
      <c r="L2178" s="44">
        <f t="shared" si="69"/>
        <v>5.832273326011201E-2</v>
      </c>
      <c r="M2178" s="42">
        <f t="shared" si="70"/>
        <v>0</v>
      </c>
    </row>
    <row r="2179" spans="8:13" x14ac:dyDescent="0.2">
      <c r="H2179" s="10">
        <v>1995</v>
      </c>
      <c r="I2179" s="10">
        <v>7</v>
      </c>
      <c r="J2179" s="10">
        <v>13</v>
      </c>
      <c r="K2179" s="42">
        <v>5.8125</v>
      </c>
      <c r="L2179" s="44">
        <f t="shared" si="69"/>
        <v>5.7706732642894533E-2</v>
      </c>
      <c r="M2179" s="42">
        <f t="shared" si="70"/>
        <v>-6.1600061721747701E-4</v>
      </c>
    </row>
    <row r="2180" spans="8:13" x14ac:dyDescent="0.2">
      <c r="H2180" s="10">
        <v>1995</v>
      </c>
      <c r="I2180" s="10">
        <v>7</v>
      </c>
      <c r="J2180" s="10">
        <v>14</v>
      </c>
      <c r="K2180" s="42">
        <v>5.8125</v>
      </c>
      <c r="L2180" s="44">
        <f t="shared" si="69"/>
        <v>5.7706732642894533E-2</v>
      </c>
      <c r="M2180" s="42">
        <f t="shared" si="70"/>
        <v>0</v>
      </c>
    </row>
    <row r="2181" spans="8:13" x14ac:dyDescent="0.2">
      <c r="H2181" s="10">
        <v>1995</v>
      </c>
      <c r="I2181" s="10">
        <v>7</v>
      </c>
      <c r="J2181" s="10">
        <v>17</v>
      </c>
      <c r="K2181" s="42">
        <v>5.875</v>
      </c>
      <c r="L2181" s="44">
        <f t="shared" si="69"/>
        <v>5.832273326011201E-2</v>
      </c>
      <c r="M2181" s="42">
        <f t="shared" si="70"/>
        <v>6.1600061721747701E-4</v>
      </c>
    </row>
    <row r="2182" spans="8:13" x14ac:dyDescent="0.2">
      <c r="H2182" s="10">
        <v>1995</v>
      </c>
      <c r="I2182" s="10">
        <v>7</v>
      </c>
      <c r="J2182" s="10">
        <v>18</v>
      </c>
      <c r="K2182" s="42">
        <v>5.875</v>
      </c>
      <c r="L2182" s="44">
        <f t="shared" si="69"/>
        <v>5.832273326011201E-2</v>
      </c>
      <c r="M2182" s="42">
        <f t="shared" si="70"/>
        <v>0</v>
      </c>
    </row>
    <row r="2183" spans="8:13" x14ac:dyDescent="0.2">
      <c r="H2183" s="10">
        <v>1995</v>
      </c>
      <c r="I2183" s="10">
        <v>7</v>
      </c>
      <c r="J2183" s="10">
        <v>19</v>
      </c>
      <c r="K2183" s="42">
        <v>5.875</v>
      </c>
      <c r="L2183" s="44">
        <f t="shared" si="69"/>
        <v>5.832273326011201E-2</v>
      </c>
      <c r="M2183" s="42">
        <f t="shared" si="70"/>
        <v>0</v>
      </c>
    </row>
    <row r="2184" spans="8:13" x14ac:dyDescent="0.2">
      <c r="H2184" s="10">
        <v>1995</v>
      </c>
      <c r="I2184" s="10">
        <v>7</v>
      </c>
      <c r="J2184" s="10">
        <v>20</v>
      </c>
      <c r="K2184" s="42">
        <v>5.9218799999999998</v>
      </c>
      <c r="L2184" s="44">
        <f t="shared" si="69"/>
        <v>5.8784720746953588E-2</v>
      </c>
      <c r="M2184" s="42">
        <f t="shared" si="70"/>
        <v>4.6198748684157798E-4</v>
      </c>
    </row>
    <row r="2185" spans="8:13" x14ac:dyDescent="0.2">
      <c r="H2185" s="10">
        <v>1995</v>
      </c>
      <c r="I2185" s="10">
        <v>7</v>
      </c>
      <c r="J2185" s="10">
        <v>21</v>
      </c>
      <c r="K2185" s="42">
        <v>5.875</v>
      </c>
      <c r="L2185" s="44">
        <f t="shared" si="69"/>
        <v>5.832273326011201E-2</v>
      </c>
      <c r="M2185" s="42">
        <f t="shared" si="70"/>
        <v>-4.6198748684157798E-4</v>
      </c>
    </row>
    <row r="2186" spans="8:13" x14ac:dyDescent="0.2">
      <c r="H2186" s="10">
        <v>1995</v>
      </c>
      <c r="I2186" s="10">
        <v>7</v>
      </c>
      <c r="J2186" s="10">
        <v>24</v>
      </c>
      <c r="K2186" s="42">
        <v>5.9375</v>
      </c>
      <c r="L2186" s="44">
        <f t="shared" si="69"/>
        <v>5.8938639027746931E-2</v>
      </c>
      <c r="M2186" s="42">
        <f t="shared" si="70"/>
        <v>6.1590576763492083E-4</v>
      </c>
    </row>
    <row r="2187" spans="8:13" x14ac:dyDescent="0.2">
      <c r="H2187" s="10">
        <v>1995</v>
      </c>
      <c r="I2187" s="10">
        <v>7</v>
      </c>
      <c r="J2187" s="10">
        <v>25</v>
      </c>
      <c r="K2187" s="42">
        <v>5.9335899999999997</v>
      </c>
      <c r="L2187" s="44">
        <f t="shared" si="69"/>
        <v>5.8900110743656205E-2</v>
      </c>
      <c r="M2187" s="42">
        <f t="shared" si="70"/>
        <v>-3.8528284090726117E-5</v>
      </c>
    </row>
    <row r="2188" spans="8:13" x14ac:dyDescent="0.2">
      <c r="H2188" s="10">
        <v>1995</v>
      </c>
      <c r="I2188" s="10">
        <v>7</v>
      </c>
      <c r="J2188" s="10">
        <v>26</v>
      </c>
      <c r="K2188" s="42">
        <v>5.8828100000000001</v>
      </c>
      <c r="L2188" s="44">
        <f t="shared" si="69"/>
        <v>5.8399702029901052E-2</v>
      </c>
      <c r="M2188" s="42">
        <f t="shared" si="70"/>
        <v>-5.00408713755153E-4</v>
      </c>
    </row>
    <row r="2189" spans="8:13" x14ac:dyDescent="0.2">
      <c r="H2189" s="10">
        <v>1995</v>
      </c>
      <c r="I2189" s="10">
        <v>7</v>
      </c>
      <c r="J2189" s="10">
        <v>27</v>
      </c>
      <c r="K2189" s="42">
        <v>5.9179700000000004</v>
      </c>
      <c r="L2189" s="44">
        <f t="shared" si="69"/>
        <v>5.8746190980275385E-2</v>
      </c>
      <c r="M2189" s="42">
        <f t="shared" si="70"/>
        <v>3.4648895037433375E-4</v>
      </c>
    </row>
    <row r="2190" spans="8:13" x14ac:dyDescent="0.2">
      <c r="H2190" s="10">
        <v>1995</v>
      </c>
      <c r="I2190" s="10">
        <v>7</v>
      </c>
      <c r="J2190" s="10">
        <v>28</v>
      </c>
      <c r="K2190" s="42">
        <v>5.875</v>
      </c>
      <c r="L2190" s="44">
        <f t="shared" si="69"/>
        <v>5.832273326011201E-2</v>
      </c>
      <c r="M2190" s="42">
        <f t="shared" si="70"/>
        <v>-4.2345772016337546E-4</v>
      </c>
    </row>
    <row r="2191" spans="8:13" x14ac:dyDescent="0.2">
      <c r="H2191" s="10">
        <v>1995</v>
      </c>
      <c r="I2191" s="10">
        <v>7</v>
      </c>
      <c r="J2191" s="10">
        <v>31</v>
      </c>
      <c r="K2191" s="42">
        <v>5.875</v>
      </c>
      <c r="L2191" s="44">
        <f t="shared" si="69"/>
        <v>5.832273326011201E-2</v>
      </c>
      <c r="M2191" s="42">
        <f t="shared" si="70"/>
        <v>0</v>
      </c>
    </row>
    <row r="2192" spans="8:13" x14ac:dyDescent="0.2">
      <c r="H2192" s="10">
        <v>1995</v>
      </c>
      <c r="I2192" s="10">
        <v>8</v>
      </c>
      <c r="J2192" s="10">
        <v>1</v>
      </c>
      <c r="K2192" s="42">
        <v>5.875</v>
      </c>
      <c r="L2192" s="44">
        <f t="shared" si="69"/>
        <v>5.832273326011201E-2</v>
      </c>
      <c r="M2192" s="42">
        <f t="shared" si="70"/>
        <v>0</v>
      </c>
    </row>
    <row r="2193" spans="8:13" x14ac:dyDescent="0.2">
      <c r="H2193" s="10">
        <v>1995</v>
      </c>
      <c r="I2193" s="10">
        <v>8</v>
      </c>
      <c r="J2193" s="10">
        <v>2</v>
      </c>
      <c r="K2193" s="42">
        <v>5.875</v>
      </c>
      <c r="L2193" s="44">
        <f t="shared" si="69"/>
        <v>5.832273326011201E-2</v>
      </c>
      <c r="M2193" s="42">
        <f t="shared" si="70"/>
        <v>0</v>
      </c>
    </row>
    <row r="2194" spans="8:13" x14ac:dyDescent="0.2">
      <c r="H2194" s="10">
        <v>1995</v>
      </c>
      <c r="I2194" s="10">
        <v>8</v>
      </c>
      <c r="J2194" s="10">
        <v>3</v>
      </c>
      <c r="K2194" s="42">
        <v>5.875</v>
      </c>
      <c r="L2194" s="44">
        <f t="shared" si="69"/>
        <v>5.832273326011201E-2</v>
      </c>
      <c r="M2194" s="42">
        <f t="shared" si="70"/>
        <v>0</v>
      </c>
    </row>
    <row r="2195" spans="8:13" x14ac:dyDescent="0.2">
      <c r="H2195" s="10">
        <v>1995</v>
      </c>
      <c r="I2195" s="10">
        <v>8</v>
      </c>
      <c r="J2195" s="10">
        <v>4</v>
      </c>
      <c r="K2195" s="42">
        <v>5.875</v>
      </c>
      <c r="L2195" s="44">
        <f t="shared" si="69"/>
        <v>5.832273326011201E-2</v>
      </c>
      <c r="M2195" s="42">
        <f t="shared" si="70"/>
        <v>0</v>
      </c>
    </row>
    <row r="2196" spans="8:13" x14ac:dyDescent="0.2">
      <c r="H2196" s="10">
        <v>1995</v>
      </c>
      <c r="I2196" s="10">
        <v>8</v>
      </c>
      <c r="J2196" s="10">
        <v>7</v>
      </c>
      <c r="K2196" s="42">
        <v>5.875</v>
      </c>
      <c r="L2196" s="44">
        <f t="shared" si="69"/>
        <v>5.832273326011201E-2</v>
      </c>
      <c r="M2196" s="42">
        <f t="shared" si="70"/>
        <v>0</v>
      </c>
    </row>
    <row r="2197" spans="8:13" x14ac:dyDescent="0.2">
      <c r="H2197" s="10">
        <v>1995</v>
      </c>
      <c r="I2197" s="10">
        <v>8</v>
      </c>
      <c r="J2197" s="10">
        <v>8</v>
      </c>
      <c r="K2197" s="42">
        <v>5.875</v>
      </c>
      <c r="L2197" s="44">
        <f t="shared" ref="L2197:L2260" si="71">LN(1+K2197/100/4)*4</f>
        <v>5.832273326011201E-2</v>
      </c>
      <c r="M2197" s="42">
        <f t="shared" ref="M2197:M2260" si="72">L2197-L2196</f>
        <v>0</v>
      </c>
    </row>
    <row r="2198" spans="8:13" x14ac:dyDescent="0.2">
      <c r="H2198" s="10">
        <v>1995</v>
      </c>
      <c r="I2198" s="10">
        <v>8</v>
      </c>
      <c r="J2198" s="10">
        <v>9</v>
      </c>
      <c r="K2198" s="42">
        <v>5.875</v>
      </c>
      <c r="L2198" s="44">
        <f t="shared" si="71"/>
        <v>5.832273326011201E-2</v>
      </c>
      <c r="M2198" s="42">
        <f t="shared" si="72"/>
        <v>0</v>
      </c>
    </row>
    <row r="2199" spans="8:13" x14ac:dyDescent="0.2">
      <c r="H2199" s="10">
        <v>1995</v>
      </c>
      <c r="I2199" s="10">
        <v>8</v>
      </c>
      <c r="J2199" s="10">
        <v>10</v>
      </c>
      <c r="K2199" s="42">
        <v>5.875</v>
      </c>
      <c r="L2199" s="44">
        <f t="shared" si="71"/>
        <v>5.832273326011201E-2</v>
      </c>
      <c r="M2199" s="42">
        <f t="shared" si="72"/>
        <v>0</v>
      </c>
    </row>
    <row r="2200" spans="8:13" x14ac:dyDescent="0.2">
      <c r="H2200" s="10">
        <v>1995</v>
      </c>
      <c r="I2200" s="10">
        <v>8</v>
      </c>
      <c r="J2200" s="10">
        <v>11</v>
      </c>
      <c r="K2200" s="42">
        <v>5.875</v>
      </c>
      <c r="L2200" s="44">
        <f t="shared" si="71"/>
        <v>5.832273326011201E-2</v>
      </c>
      <c r="M2200" s="42">
        <f t="shared" si="72"/>
        <v>0</v>
      </c>
    </row>
    <row r="2201" spans="8:13" x14ac:dyDescent="0.2">
      <c r="H2201" s="10">
        <v>1995</v>
      </c>
      <c r="I2201" s="10">
        <v>8</v>
      </c>
      <c r="J2201" s="10">
        <v>14</v>
      </c>
      <c r="K2201" s="42">
        <v>5.9375</v>
      </c>
      <c r="L2201" s="44">
        <f t="shared" si="71"/>
        <v>5.8938639027746931E-2</v>
      </c>
      <c r="M2201" s="42">
        <f t="shared" si="72"/>
        <v>6.1590576763492083E-4</v>
      </c>
    </row>
    <row r="2202" spans="8:13" x14ac:dyDescent="0.2">
      <c r="H2202" s="10">
        <v>1995</v>
      </c>
      <c r="I2202" s="10">
        <v>8</v>
      </c>
      <c r="J2202" s="10">
        <v>15</v>
      </c>
      <c r="K2202" s="42">
        <v>5.9375</v>
      </c>
      <c r="L2202" s="44">
        <f t="shared" si="71"/>
        <v>5.8938639027746931E-2</v>
      </c>
      <c r="M2202" s="42">
        <f t="shared" si="72"/>
        <v>0</v>
      </c>
    </row>
    <row r="2203" spans="8:13" x14ac:dyDescent="0.2">
      <c r="H2203" s="10">
        <v>1995</v>
      </c>
      <c r="I2203" s="10">
        <v>8</v>
      </c>
      <c r="J2203" s="10">
        <v>16</v>
      </c>
      <c r="K2203" s="42">
        <v>5.9414100000000003</v>
      </c>
      <c r="L2203" s="44">
        <f t="shared" si="71"/>
        <v>5.8977166940733183E-2</v>
      </c>
      <c r="M2203" s="42">
        <f t="shared" si="72"/>
        <v>3.8527912986252577E-5</v>
      </c>
    </row>
    <row r="2204" spans="8:13" x14ac:dyDescent="0.2">
      <c r="H2204" s="10">
        <v>1995</v>
      </c>
      <c r="I2204" s="10">
        <v>8</v>
      </c>
      <c r="J2204" s="10">
        <v>17</v>
      </c>
      <c r="K2204" s="42">
        <v>5.9375</v>
      </c>
      <c r="L2204" s="44">
        <f t="shared" si="71"/>
        <v>5.8938639027746931E-2</v>
      </c>
      <c r="M2204" s="42">
        <f t="shared" si="72"/>
        <v>-3.8527912986252577E-5</v>
      </c>
    </row>
    <row r="2205" spans="8:13" x14ac:dyDescent="0.2">
      <c r="H2205" s="10">
        <v>1995</v>
      </c>
      <c r="I2205" s="10">
        <v>8</v>
      </c>
      <c r="J2205" s="10">
        <v>18</v>
      </c>
      <c r="K2205" s="42">
        <v>5.9375</v>
      </c>
      <c r="L2205" s="44">
        <f t="shared" si="71"/>
        <v>5.8938639027746931E-2</v>
      </c>
      <c r="M2205" s="42">
        <f t="shared" si="72"/>
        <v>0</v>
      </c>
    </row>
    <row r="2206" spans="8:13" x14ac:dyDescent="0.2">
      <c r="H2206" s="10">
        <v>1995</v>
      </c>
      <c r="I2206" s="10">
        <v>8</v>
      </c>
      <c r="J2206" s="10">
        <v>21</v>
      </c>
      <c r="K2206" s="42">
        <v>5.9375</v>
      </c>
      <c r="L2206" s="44">
        <f t="shared" si="71"/>
        <v>5.8938639027746931E-2</v>
      </c>
      <c r="M2206" s="42">
        <f t="shared" si="72"/>
        <v>0</v>
      </c>
    </row>
    <row r="2207" spans="8:13" x14ac:dyDescent="0.2">
      <c r="H2207" s="10">
        <v>1995</v>
      </c>
      <c r="I2207" s="10">
        <v>8</v>
      </c>
      <c r="J2207" s="10">
        <v>22</v>
      </c>
      <c r="K2207" s="42">
        <v>5.9375</v>
      </c>
      <c r="L2207" s="44">
        <f t="shared" si="71"/>
        <v>5.8938639027746931E-2</v>
      </c>
      <c r="M2207" s="42">
        <f t="shared" si="72"/>
        <v>0</v>
      </c>
    </row>
    <row r="2208" spans="8:13" x14ac:dyDescent="0.2">
      <c r="H2208" s="10">
        <v>1995</v>
      </c>
      <c r="I2208" s="10">
        <v>8</v>
      </c>
      <c r="J2208" s="10">
        <v>23</v>
      </c>
      <c r="K2208" s="42">
        <v>5.9375</v>
      </c>
      <c r="L2208" s="44">
        <f t="shared" si="71"/>
        <v>5.8938639027746931E-2</v>
      </c>
      <c r="M2208" s="42">
        <f t="shared" si="72"/>
        <v>0</v>
      </c>
    </row>
    <row r="2209" spans="8:13" x14ac:dyDescent="0.2">
      <c r="H2209" s="10">
        <v>1995</v>
      </c>
      <c r="I2209" s="10">
        <v>8</v>
      </c>
      <c r="J2209" s="10">
        <v>24</v>
      </c>
      <c r="K2209" s="42">
        <v>5.9375</v>
      </c>
      <c r="L2209" s="44">
        <f t="shared" si="71"/>
        <v>5.8938639027746931E-2</v>
      </c>
      <c r="M2209" s="42">
        <f t="shared" si="72"/>
        <v>0</v>
      </c>
    </row>
    <row r="2210" spans="8:13" x14ac:dyDescent="0.2">
      <c r="H2210" s="10">
        <v>1995</v>
      </c>
      <c r="I2210" s="10">
        <v>8</v>
      </c>
      <c r="J2210" s="10">
        <v>25</v>
      </c>
      <c r="K2210" s="42">
        <v>5.8984399999999999</v>
      </c>
      <c r="L2210" s="44">
        <f t="shared" si="71"/>
        <v>5.8553733673296485E-2</v>
      </c>
      <c r="M2210" s="42">
        <f t="shared" si="72"/>
        <v>-3.8490535445044605E-4</v>
      </c>
    </row>
    <row r="2211" spans="8:13" x14ac:dyDescent="0.2">
      <c r="H2211" s="10">
        <v>1995</v>
      </c>
      <c r="I2211" s="10">
        <v>8</v>
      </c>
      <c r="J2211" s="10">
        <v>29</v>
      </c>
      <c r="K2211" s="42">
        <v>5.875</v>
      </c>
      <c r="L2211" s="44">
        <f t="shared" si="71"/>
        <v>5.832273326011201E-2</v>
      </c>
      <c r="M2211" s="42">
        <f t="shared" si="72"/>
        <v>-2.3100041318447478E-4</v>
      </c>
    </row>
    <row r="2212" spans="8:13" x14ac:dyDescent="0.2">
      <c r="H2212" s="10">
        <v>1995</v>
      </c>
      <c r="I2212" s="10">
        <v>8</v>
      </c>
      <c r="J2212" s="10">
        <v>30</v>
      </c>
      <c r="K2212" s="42">
        <v>5.875</v>
      </c>
      <c r="L2212" s="44">
        <f t="shared" si="71"/>
        <v>5.832273326011201E-2</v>
      </c>
      <c r="M2212" s="42">
        <f t="shared" si="72"/>
        <v>0</v>
      </c>
    </row>
    <row r="2213" spans="8:13" x14ac:dyDescent="0.2">
      <c r="H2213" s="10">
        <v>1995</v>
      </c>
      <c r="I2213" s="10">
        <v>8</v>
      </c>
      <c r="J2213" s="10">
        <v>31</v>
      </c>
      <c r="K2213" s="42">
        <v>5.8828100000000001</v>
      </c>
      <c r="L2213" s="44">
        <f t="shared" si="71"/>
        <v>5.8399702029901052E-2</v>
      </c>
      <c r="M2213" s="42">
        <f t="shared" si="72"/>
        <v>7.6968769789041713E-5</v>
      </c>
    </row>
    <row r="2214" spans="8:13" x14ac:dyDescent="0.2">
      <c r="H2214" s="10">
        <v>1995</v>
      </c>
      <c r="I2214" s="10">
        <v>9</v>
      </c>
      <c r="J2214" s="10">
        <v>1</v>
      </c>
      <c r="K2214" s="42">
        <v>5.875</v>
      </c>
      <c r="L2214" s="44">
        <f t="shared" si="71"/>
        <v>5.832273326011201E-2</v>
      </c>
      <c r="M2214" s="42">
        <f t="shared" si="72"/>
        <v>-7.6968769789041713E-5</v>
      </c>
    </row>
    <row r="2215" spans="8:13" x14ac:dyDescent="0.2">
      <c r="H2215" s="10">
        <v>1995</v>
      </c>
      <c r="I2215" s="10">
        <v>9</v>
      </c>
      <c r="J2215" s="10">
        <v>4</v>
      </c>
      <c r="K2215" s="42">
        <v>5.875</v>
      </c>
      <c r="L2215" s="44">
        <f t="shared" si="71"/>
        <v>5.832273326011201E-2</v>
      </c>
      <c r="M2215" s="42">
        <f t="shared" si="72"/>
        <v>0</v>
      </c>
    </row>
    <row r="2216" spans="8:13" x14ac:dyDescent="0.2">
      <c r="H2216" s="10">
        <v>1995</v>
      </c>
      <c r="I2216" s="10">
        <v>9</v>
      </c>
      <c r="J2216" s="10">
        <v>5</v>
      </c>
      <c r="K2216" s="42">
        <v>5.875</v>
      </c>
      <c r="L2216" s="44">
        <f t="shared" si="71"/>
        <v>5.832273326011201E-2</v>
      </c>
      <c r="M2216" s="42">
        <f t="shared" si="72"/>
        <v>0</v>
      </c>
    </row>
    <row r="2217" spans="8:13" x14ac:dyDescent="0.2">
      <c r="H2217" s="10">
        <v>1995</v>
      </c>
      <c r="I2217" s="10">
        <v>9</v>
      </c>
      <c r="J2217" s="10">
        <v>6</v>
      </c>
      <c r="K2217" s="42">
        <v>5.875</v>
      </c>
      <c r="L2217" s="44">
        <f t="shared" si="71"/>
        <v>5.832273326011201E-2</v>
      </c>
      <c r="M2217" s="42">
        <f t="shared" si="72"/>
        <v>0</v>
      </c>
    </row>
    <row r="2218" spans="8:13" x14ac:dyDescent="0.2">
      <c r="H2218" s="10">
        <v>1995</v>
      </c>
      <c r="I2218" s="10">
        <v>9</v>
      </c>
      <c r="J2218" s="10">
        <v>7</v>
      </c>
      <c r="K2218" s="42">
        <v>5.875</v>
      </c>
      <c r="L2218" s="44">
        <f t="shared" si="71"/>
        <v>5.832273326011201E-2</v>
      </c>
      <c r="M2218" s="42">
        <f t="shared" si="72"/>
        <v>0</v>
      </c>
    </row>
    <row r="2219" spans="8:13" x14ac:dyDescent="0.2">
      <c r="H2219" s="10">
        <v>1995</v>
      </c>
      <c r="I2219" s="10">
        <v>9</v>
      </c>
      <c r="J2219" s="10">
        <v>8</v>
      </c>
      <c r="K2219" s="42">
        <v>5.875</v>
      </c>
      <c r="L2219" s="44">
        <f t="shared" si="71"/>
        <v>5.832273326011201E-2</v>
      </c>
      <c r="M2219" s="42">
        <f t="shared" si="72"/>
        <v>0</v>
      </c>
    </row>
    <row r="2220" spans="8:13" x14ac:dyDescent="0.2">
      <c r="H2220" s="10">
        <v>1995</v>
      </c>
      <c r="I2220" s="10">
        <v>9</v>
      </c>
      <c r="J2220" s="10">
        <v>11</v>
      </c>
      <c r="K2220" s="42">
        <v>5.875</v>
      </c>
      <c r="L2220" s="44">
        <f t="shared" si="71"/>
        <v>5.832273326011201E-2</v>
      </c>
      <c r="M2220" s="42">
        <f t="shared" si="72"/>
        <v>0</v>
      </c>
    </row>
    <row r="2221" spans="8:13" x14ac:dyDescent="0.2">
      <c r="H2221" s="10">
        <v>1995</v>
      </c>
      <c r="I2221" s="10">
        <v>9</v>
      </c>
      <c r="J2221" s="10">
        <v>12</v>
      </c>
      <c r="K2221" s="42">
        <v>5.875</v>
      </c>
      <c r="L2221" s="44">
        <f t="shared" si="71"/>
        <v>5.832273326011201E-2</v>
      </c>
      <c r="M2221" s="42">
        <f t="shared" si="72"/>
        <v>0</v>
      </c>
    </row>
    <row r="2222" spans="8:13" x14ac:dyDescent="0.2">
      <c r="H2222" s="10">
        <v>1995</v>
      </c>
      <c r="I2222" s="10">
        <v>9</v>
      </c>
      <c r="J2222" s="10">
        <v>13</v>
      </c>
      <c r="K2222" s="42">
        <v>5.875</v>
      </c>
      <c r="L2222" s="44">
        <f t="shared" si="71"/>
        <v>5.832273326011201E-2</v>
      </c>
      <c r="M2222" s="42">
        <f t="shared" si="72"/>
        <v>0</v>
      </c>
    </row>
    <row r="2223" spans="8:13" x14ac:dyDescent="0.2">
      <c r="H2223" s="10">
        <v>1995</v>
      </c>
      <c r="I2223" s="10">
        <v>9</v>
      </c>
      <c r="J2223" s="10">
        <v>14</v>
      </c>
      <c r="K2223" s="42">
        <v>5.8710899999999997</v>
      </c>
      <c r="L2223" s="44">
        <f t="shared" si="71"/>
        <v>5.8284199043088736E-2</v>
      </c>
      <c r="M2223" s="42">
        <f t="shared" si="72"/>
        <v>-3.8534217023274142E-5</v>
      </c>
    </row>
    <row r="2224" spans="8:13" x14ac:dyDescent="0.2">
      <c r="H2224" s="10">
        <v>1995</v>
      </c>
      <c r="I2224" s="10">
        <v>9</v>
      </c>
      <c r="J2224" s="10">
        <v>15</v>
      </c>
      <c r="K2224" s="42">
        <v>5.8125</v>
      </c>
      <c r="L2224" s="44">
        <f t="shared" si="71"/>
        <v>5.7706732642894533E-2</v>
      </c>
      <c r="M2224" s="42">
        <f t="shared" si="72"/>
        <v>-5.7746640019420287E-4</v>
      </c>
    </row>
    <row r="2225" spans="8:13" x14ac:dyDescent="0.2">
      <c r="H2225" s="10">
        <v>1995</v>
      </c>
      <c r="I2225" s="10">
        <v>9</v>
      </c>
      <c r="J2225" s="10">
        <v>18</v>
      </c>
      <c r="K2225" s="42">
        <v>5.8125</v>
      </c>
      <c r="L2225" s="44">
        <f t="shared" si="71"/>
        <v>5.7706732642894533E-2</v>
      </c>
      <c r="M2225" s="42">
        <f t="shared" si="72"/>
        <v>0</v>
      </c>
    </row>
    <row r="2226" spans="8:13" x14ac:dyDescent="0.2">
      <c r="H2226" s="10">
        <v>1995</v>
      </c>
      <c r="I2226" s="10">
        <v>9</v>
      </c>
      <c r="J2226" s="10">
        <v>19</v>
      </c>
      <c r="K2226" s="42">
        <v>5.8125</v>
      </c>
      <c r="L2226" s="44">
        <f t="shared" si="71"/>
        <v>5.7706732642894533E-2</v>
      </c>
      <c r="M2226" s="42">
        <f t="shared" si="72"/>
        <v>0</v>
      </c>
    </row>
    <row r="2227" spans="8:13" x14ac:dyDescent="0.2">
      <c r="H2227" s="10">
        <v>1995</v>
      </c>
      <c r="I2227" s="10">
        <v>9</v>
      </c>
      <c r="J2227" s="10">
        <v>20</v>
      </c>
      <c r="K2227" s="42">
        <v>5.8125</v>
      </c>
      <c r="L2227" s="44">
        <f t="shared" si="71"/>
        <v>5.7706732642894533E-2</v>
      </c>
      <c r="M2227" s="42">
        <f t="shared" si="72"/>
        <v>0</v>
      </c>
    </row>
    <row r="2228" spans="8:13" x14ac:dyDescent="0.2">
      <c r="H2228" s="10">
        <v>1995</v>
      </c>
      <c r="I2228" s="10">
        <v>9</v>
      </c>
      <c r="J2228" s="10">
        <v>21</v>
      </c>
      <c r="K2228" s="42">
        <v>5.8125</v>
      </c>
      <c r="L2228" s="44">
        <f t="shared" si="71"/>
        <v>5.7706732642894533E-2</v>
      </c>
      <c r="M2228" s="42">
        <f t="shared" si="72"/>
        <v>0</v>
      </c>
    </row>
    <row r="2229" spans="8:13" x14ac:dyDescent="0.2">
      <c r="H2229" s="10">
        <v>1995</v>
      </c>
      <c r="I2229" s="10">
        <v>9</v>
      </c>
      <c r="J2229" s="10">
        <v>22</v>
      </c>
      <c r="K2229" s="42">
        <v>5.8359399999999999</v>
      </c>
      <c r="L2229" s="44">
        <f t="shared" si="71"/>
        <v>5.7937768631889326E-2</v>
      </c>
      <c r="M2229" s="42">
        <f t="shared" si="72"/>
        <v>2.3103598899479327E-4</v>
      </c>
    </row>
    <row r="2230" spans="8:13" x14ac:dyDescent="0.2">
      <c r="H2230" s="10">
        <v>1995</v>
      </c>
      <c r="I2230" s="10">
        <v>9</v>
      </c>
      <c r="J2230" s="10">
        <v>25</v>
      </c>
      <c r="K2230" s="42">
        <v>5.8671899999999999</v>
      </c>
      <c r="L2230" s="44">
        <f t="shared" si="71"/>
        <v>5.8245763009247463E-2</v>
      </c>
      <c r="M2230" s="42">
        <f t="shared" si="72"/>
        <v>3.0799437735813673E-4</v>
      </c>
    </row>
    <row r="2231" spans="8:13" x14ac:dyDescent="0.2">
      <c r="H2231" s="10">
        <v>1995</v>
      </c>
      <c r="I2231" s="10">
        <v>9</v>
      </c>
      <c r="J2231" s="10">
        <v>26</v>
      </c>
      <c r="K2231" s="42">
        <v>5.8710899999999997</v>
      </c>
      <c r="L2231" s="44">
        <f t="shared" si="71"/>
        <v>5.8284199043088736E-2</v>
      </c>
      <c r="M2231" s="42">
        <f t="shared" si="72"/>
        <v>3.8436033841272865E-5</v>
      </c>
    </row>
    <row r="2232" spans="8:13" x14ac:dyDescent="0.2">
      <c r="H2232" s="10">
        <v>1995</v>
      </c>
      <c r="I2232" s="10">
        <v>9</v>
      </c>
      <c r="J2232" s="10">
        <v>27</v>
      </c>
      <c r="K2232" s="42">
        <v>5.875</v>
      </c>
      <c r="L2232" s="44">
        <f t="shared" si="71"/>
        <v>5.832273326011201E-2</v>
      </c>
      <c r="M2232" s="42">
        <f t="shared" si="72"/>
        <v>3.8534217023274142E-5</v>
      </c>
    </row>
    <row r="2233" spans="8:13" x14ac:dyDescent="0.2">
      <c r="H2233" s="10">
        <v>1995</v>
      </c>
      <c r="I2233" s="10">
        <v>9</v>
      </c>
      <c r="J2233" s="10">
        <v>28</v>
      </c>
      <c r="K2233" s="42">
        <v>5.9375</v>
      </c>
      <c r="L2233" s="44">
        <f t="shared" si="71"/>
        <v>5.8938639027746931E-2</v>
      </c>
      <c r="M2233" s="42">
        <f t="shared" si="72"/>
        <v>6.1590576763492083E-4</v>
      </c>
    </row>
    <row r="2234" spans="8:13" x14ac:dyDescent="0.2">
      <c r="H2234" s="10">
        <v>1995</v>
      </c>
      <c r="I2234" s="10">
        <v>9</v>
      </c>
      <c r="J2234" s="10">
        <v>29</v>
      </c>
      <c r="K2234" s="42">
        <v>5.9531299999999998</v>
      </c>
      <c r="L2234" s="44">
        <f t="shared" si="71"/>
        <v>5.9092649919602017E-2</v>
      </c>
      <c r="M2234" s="42">
        <f t="shared" si="72"/>
        <v>1.5401089185508587E-4</v>
      </c>
    </row>
    <row r="2235" spans="8:13" x14ac:dyDescent="0.2">
      <c r="H2235" s="10">
        <v>1995</v>
      </c>
      <c r="I2235" s="10">
        <v>10</v>
      </c>
      <c r="J2235" s="10">
        <v>2</v>
      </c>
      <c r="K2235" s="42">
        <v>5.9375</v>
      </c>
      <c r="L2235" s="44">
        <f t="shared" si="71"/>
        <v>5.8938639027746931E-2</v>
      </c>
      <c r="M2235" s="42">
        <f t="shared" si="72"/>
        <v>-1.5401089185508587E-4</v>
      </c>
    </row>
    <row r="2236" spans="8:13" x14ac:dyDescent="0.2">
      <c r="H2236" s="10">
        <v>1995</v>
      </c>
      <c r="I2236" s="10">
        <v>10</v>
      </c>
      <c r="J2236" s="10">
        <v>3</v>
      </c>
      <c r="K2236" s="42">
        <v>5.9375</v>
      </c>
      <c r="L2236" s="44">
        <f t="shared" si="71"/>
        <v>5.8938639027746931E-2</v>
      </c>
      <c r="M2236" s="42">
        <f t="shared" si="72"/>
        <v>0</v>
      </c>
    </row>
    <row r="2237" spans="8:13" x14ac:dyDescent="0.2">
      <c r="H2237" s="10">
        <v>1995</v>
      </c>
      <c r="I2237" s="10">
        <v>10</v>
      </c>
      <c r="J2237" s="10">
        <v>4</v>
      </c>
      <c r="K2237" s="42">
        <v>5.9375</v>
      </c>
      <c r="L2237" s="44">
        <f t="shared" si="71"/>
        <v>5.8938639027746931E-2</v>
      </c>
      <c r="M2237" s="42">
        <f t="shared" si="72"/>
        <v>0</v>
      </c>
    </row>
    <row r="2238" spans="8:13" x14ac:dyDescent="0.2">
      <c r="H2238" s="10">
        <v>1995</v>
      </c>
      <c r="I2238" s="10">
        <v>10</v>
      </c>
      <c r="J2238" s="10">
        <v>5</v>
      </c>
      <c r="K2238" s="42">
        <v>5.9375</v>
      </c>
      <c r="L2238" s="44">
        <f t="shared" si="71"/>
        <v>5.8938639027746931E-2</v>
      </c>
      <c r="M2238" s="42">
        <f t="shared" si="72"/>
        <v>0</v>
      </c>
    </row>
    <row r="2239" spans="8:13" x14ac:dyDescent="0.2">
      <c r="H2239" s="10">
        <v>1995</v>
      </c>
      <c r="I2239" s="10">
        <v>10</v>
      </c>
      <c r="J2239" s="10">
        <v>6</v>
      </c>
      <c r="K2239" s="42">
        <v>5.9375</v>
      </c>
      <c r="L2239" s="44">
        <f t="shared" si="71"/>
        <v>5.8938639027746931E-2</v>
      </c>
      <c r="M2239" s="42">
        <f t="shared" si="72"/>
        <v>0</v>
      </c>
    </row>
    <row r="2240" spans="8:13" x14ac:dyDescent="0.2">
      <c r="H2240" s="10">
        <v>1995</v>
      </c>
      <c r="I2240" s="10">
        <v>10</v>
      </c>
      <c r="J2240" s="10">
        <v>9</v>
      </c>
      <c r="K2240" s="42">
        <v>5.9375</v>
      </c>
      <c r="L2240" s="44">
        <f t="shared" si="71"/>
        <v>5.8938639027746931E-2</v>
      </c>
      <c r="M2240" s="42">
        <f t="shared" si="72"/>
        <v>0</v>
      </c>
    </row>
    <row r="2241" spans="8:13" x14ac:dyDescent="0.2">
      <c r="H2241" s="10">
        <v>1995</v>
      </c>
      <c r="I2241" s="10">
        <v>10</v>
      </c>
      <c r="J2241" s="10">
        <v>10</v>
      </c>
      <c r="K2241" s="42">
        <v>5.9375</v>
      </c>
      <c r="L2241" s="44">
        <f t="shared" si="71"/>
        <v>5.8938639027746931E-2</v>
      </c>
      <c r="M2241" s="42">
        <f t="shared" si="72"/>
        <v>0</v>
      </c>
    </row>
    <row r="2242" spans="8:13" x14ac:dyDescent="0.2">
      <c r="H2242" s="10">
        <v>1995</v>
      </c>
      <c r="I2242" s="10">
        <v>10</v>
      </c>
      <c r="J2242" s="10">
        <v>11</v>
      </c>
      <c r="K2242" s="42">
        <v>5.9375</v>
      </c>
      <c r="L2242" s="44">
        <f t="shared" si="71"/>
        <v>5.8938639027746931E-2</v>
      </c>
      <c r="M2242" s="42">
        <f t="shared" si="72"/>
        <v>0</v>
      </c>
    </row>
    <row r="2243" spans="8:13" x14ac:dyDescent="0.2">
      <c r="H2243" s="10">
        <v>1995</v>
      </c>
      <c r="I2243" s="10">
        <v>10</v>
      </c>
      <c r="J2243" s="10">
        <v>12</v>
      </c>
      <c r="K2243" s="42">
        <v>5.9375</v>
      </c>
      <c r="L2243" s="44">
        <f t="shared" si="71"/>
        <v>5.8938639027746931E-2</v>
      </c>
      <c r="M2243" s="42">
        <f t="shared" si="72"/>
        <v>0</v>
      </c>
    </row>
    <row r="2244" spans="8:13" x14ac:dyDescent="0.2">
      <c r="H2244" s="10">
        <v>1995</v>
      </c>
      <c r="I2244" s="10">
        <v>10</v>
      </c>
      <c r="J2244" s="10">
        <v>13</v>
      </c>
      <c r="K2244" s="42">
        <v>5.9375</v>
      </c>
      <c r="L2244" s="44">
        <f t="shared" si="71"/>
        <v>5.8938639027746931E-2</v>
      </c>
      <c r="M2244" s="42">
        <f t="shared" si="72"/>
        <v>0</v>
      </c>
    </row>
    <row r="2245" spans="8:13" x14ac:dyDescent="0.2">
      <c r="H2245" s="10">
        <v>1995</v>
      </c>
      <c r="I2245" s="10">
        <v>10</v>
      </c>
      <c r="J2245" s="10">
        <v>16</v>
      </c>
      <c r="K2245" s="42">
        <v>5.9375</v>
      </c>
      <c r="L2245" s="44">
        <f t="shared" si="71"/>
        <v>5.8938639027746931E-2</v>
      </c>
      <c r="M2245" s="42">
        <f t="shared" si="72"/>
        <v>0</v>
      </c>
    </row>
    <row r="2246" spans="8:13" x14ac:dyDescent="0.2">
      <c r="H2246" s="10">
        <v>1995</v>
      </c>
      <c r="I2246" s="10">
        <v>10</v>
      </c>
      <c r="J2246" s="10">
        <v>17</v>
      </c>
      <c r="K2246" s="42">
        <v>5.9375</v>
      </c>
      <c r="L2246" s="44">
        <f t="shared" si="71"/>
        <v>5.8938639027746931E-2</v>
      </c>
      <c r="M2246" s="42">
        <f t="shared" si="72"/>
        <v>0</v>
      </c>
    </row>
    <row r="2247" spans="8:13" x14ac:dyDescent="0.2">
      <c r="H2247" s="10">
        <v>1995</v>
      </c>
      <c r="I2247" s="10">
        <v>10</v>
      </c>
      <c r="J2247" s="10">
        <v>18</v>
      </c>
      <c r="K2247" s="42">
        <v>5.9375</v>
      </c>
      <c r="L2247" s="44">
        <f t="shared" si="71"/>
        <v>5.8938639027746931E-2</v>
      </c>
      <c r="M2247" s="42">
        <f t="shared" si="72"/>
        <v>0</v>
      </c>
    </row>
    <row r="2248" spans="8:13" x14ac:dyDescent="0.2">
      <c r="H2248" s="10">
        <v>1995</v>
      </c>
      <c r="I2248" s="10">
        <v>10</v>
      </c>
      <c r="J2248" s="10">
        <v>19</v>
      </c>
      <c r="K2248" s="42">
        <v>5.9375</v>
      </c>
      <c r="L2248" s="44">
        <f t="shared" si="71"/>
        <v>5.8938639027746931E-2</v>
      </c>
      <c r="M2248" s="42">
        <f t="shared" si="72"/>
        <v>0</v>
      </c>
    </row>
    <row r="2249" spans="8:13" x14ac:dyDescent="0.2">
      <c r="H2249" s="10">
        <v>1995</v>
      </c>
      <c r="I2249" s="10">
        <v>10</v>
      </c>
      <c r="J2249" s="10">
        <v>20</v>
      </c>
      <c r="K2249" s="42">
        <v>5.9375</v>
      </c>
      <c r="L2249" s="44">
        <f t="shared" si="71"/>
        <v>5.8938639027746931E-2</v>
      </c>
      <c r="M2249" s="42">
        <f t="shared" si="72"/>
        <v>0</v>
      </c>
    </row>
    <row r="2250" spans="8:13" x14ac:dyDescent="0.2">
      <c r="H2250" s="10">
        <v>1995</v>
      </c>
      <c r="I2250" s="10">
        <v>10</v>
      </c>
      <c r="J2250" s="10">
        <v>23</v>
      </c>
      <c r="K2250" s="42">
        <v>5.9375</v>
      </c>
      <c r="L2250" s="44">
        <f t="shared" si="71"/>
        <v>5.8938639027746931E-2</v>
      </c>
      <c r="M2250" s="42">
        <f t="shared" si="72"/>
        <v>0</v>
      </c>
    </row>
    <row r="2251" spans="8:13" x14ac:dyDescent="0.2">
      <c r="H2251" s="10">
        <v>1995</v>
      </c>
      <c r="I2251" s="10">
        <v>10</v>
      </c>
      <c r="J2251" s="10">
        <v>24</v>
      </c>
      <c r="K2251" s="42">
        <v>5.9375</v>
      </c>
      <c r="L2251" s="44">
        <f t="shared" si="71"/>
        <v>5.8938639027746931E-2</v>
      </c>
      <c r="M2251" s="42">
        <f t="shared" si="72"/>
        <v>0</v>
      </c>
    </row>
    <row r="2252" spans="8:13" x14ac:dyDescent="0.2">
      <c r="H2252" s="10">
        <v>1995</v>
      </c>
      <c r="I2252" s="10">
        <v>10</v>
      </c>
      <c r="J2252" s="10">
        <v>25</v>
      </c>
      <c r="K2252" s="42">
        <v>5.9375</v>
      </c>
      <c r="L2252" s="44">
        <f t="shared" si="71"/>
        <v>5.8938639027746931E-2</v>
      </c>
      <c r="M2252" s="42">
        <f t="shared" si="72"/>
        <v>0</v>
      </c>
    </row>
    <row r="2253" spans="8:13" x14ac:dyDescent="0.2">
      <c r="H2253" s="10">
        <v>1995</v>
      </c>
      <c r="I2253" s="10">
        <v>10</v>
      </c>
      <c r="J2253" s="10">
        <v>26</v>
      </c>
      <c r="K2253" s="42">
        <v>5.9375</v>
      </c>
      <c r="L2253" s="44">
        <f t="shared" si="71"/>
        <v>5.8938639027746931E-2</v>
      </c>
      <c r="M2253" s="42">
        <f t="shared" si="72"/>
        <v>0</v>
      </c>
    </row>
    <row r="2254" spans="8:13" x14ac:dyDescent="0.2">
      <c r="H2254" s="10">
        <v>1995</v>
      </c>
      <c r="I2254" s="10">
        <v>10</v>
      </c>
      <c r="J2254" s="10">
        <v>27</v>
      </c>
      <c r="K2254" s="42">
        <v>5.9375</v>
      </c>
      <c r="L2254" s="44">
        <f t="shared" si="71"/>
        <v>5.8938639027746931E-2</v>
      </c>
      <c r="M2254" s="42">
        <f t="shared" si="72"/>
        <v>0</v>
      </c>
    </row>
    <row r="2255" spans="8:13" x14ac:dyDescent="0.2">
      <c r="H2255" s="10">
        <v>1995</v>
      </c>
      <c r="I2255" s="10">
        <v>10</v>
      </c>
      <c r="J2255" s="10">
        <v>30</v>
      </c>
      <c r="K2255" s="42">
        <v>5.9375</v>
      </c>
      <c r="L2255" s="44">
        <f t="shared" si="71"/>
        <v>5.8938639027746931E-2</v>
      </c>
      <c r="M2255" s="42">
        <f t="shared" si="72"/>
        <v>0</v>
      </c>
    </row>
    <row r="2256" spans="8:13" x14ac:dyDescent="0.2">
      <c r="H2256" s="10">
        <v>1995</v>
      </c>
      <c r="I2256" s="10">
        <v>10</v>
      </c>
      <c r="J2256" s="10">
        <v>31</v>
      </c>
      <c r="K2256" s="42">
        <v>5.9375</v>
      </c>
      <c r="L2256" s="44">
        <f t="shared" si="71"/>
        <v>5.8938639027746931E-2</v>
      </c>
      <c r="M2256" s="42">
        <f t="shared" si="72"/>
        <v>0</v>
      </c>
    </row>
    <row r="2257" spans="8:13" x14ac:dyDescent="0.2">
      <c r="H2257" s="10">
        <v>1995</v>
      </c>
      <c r="I2257" s="10">
        <v>11</v>
      </c>
      <c r="J2257" s="10">
        <v>1</v>
      </c>
      <c r="K2257" s="42">
        <v>5.9375</v>
      </c>
      <c r="L2257" s="44">
        <f t="shared" si="71"/>
        <v>5.8938639027746931E-2</v>
      </c>
      <c r="M2257" s="42">
        <f t="shared" si="72"/>
        <v>0</v>
      </c>
    </row>
    <row r="2258" spans="8:13" x14ac:dyDescent="0.2">
      <c r="H2258" s="10">
        <v>1995</v>
      </c>
      <c r="I2258" s="10">
        <v>11</v>
      </c>
      <c r="J2258" s="10">
        <v>2</v>
      </c>
      <c r="K2258" s="42">
        <v>5.90625</v>
      </c>
      <c r="L2258" s="44">
        <f t="shared" si="71"/>
        <v>5.8630697998301354E-2</v>
      </c>
      <c r="M2258" s="42">
        <f t="shared" si="72"/>
        <v>-3.07941029445577E-4</v>
      </c>
    </row>
    <row r="2259" spans="8:13" x14ac:dyDescent="0.2">
      <c r="H2259" s="10">
        <v>1995</v>
      </c>
      <c r="I2259" s="10">
        <v>11</v>
      </c>
      <c r="J2259" s="10">
        <v>3</v>
      </c>
      <c r="K2259" s="42">
        <v>5.875</v>
      </c>
      <c r="L2259" s="44">
        <f t="shared" si="71"/>
        <v>5.832273326011201E-2</v>
      </c>
      <c r="M2259" s="42">
        <f t="shared" si="72"/>
        <v>-3.0796473818934383E-4</v>
      </c>
    </row>
    <row r="2260" spans="8:13" x14ac:dyDescent="0.2">
      <c r="H2260" s="10">
        <v>1995</v>
      </c>
      <c r="I2260" s="10">
        <v>11</v>
      </c>
      <c r="J2260" s="10">
        <v>6</v>
      </c>
      <c r="K2260" s="42">
        <v>5.875</v>
      </c>
      <c r="L2260" s="44">
        <f t="shared" si="71"/>
        <v>5.832273326011201E-2</v>
      </c>
      <c r="M2260" s="42">
        <f t="shared" si="72"/>
        <v>0</v>
      </c>
    </row>
    <row r="2261" spans="8:13" x14ac:dyDescent="0.2">
      <c r="H2261" s="10">
        <v>1995</v>
      </c>
      <c r="I2261" s="10">
        <v>11</v>
      </c>
      <c r="J2261" s="10">
        <v>7</v>
      </c>
      <c r="K2261" s="42">
        <v>5.875</v>
      </c>
      <c r="L2261" s="44">
        <f t="shared" ref="L2261:L2324" si="73">LN(1+K2261/100/4)*4</f>
        <v>5.832273326011201E-2</v>
      </c>
      <c r="M2261" s="42">
        <f t="shared" ref="M2261:M2324" si="74">L2261-L2260</f>
        <v>0</v>
      </c>
    </row>
    <row r="2262" spans="8:13" x14ac:dyDescent="0.2">
      <c r="H2262" s="10">
        <v>1995</v>
      </c>
      <c r="I2262" s="10">
        <v>11</v>
      </c>
      <c r="J2262" s="10">
        <v>8</v>
      </c>
      <c r="K2262" s="42">
        <v>5.875</v>
      </c>
      <c r="L2262" s="44">
        <f t="shared" si="73"/>
        <v>5.832273326011201E-2</v>
      </c>
      <c r="M2262" s="42">
        <f t="shared" si="74"/>
        <v>0</v>
      </c>
    </row>
    <row r="2263" spans="8:13" x14ac:dyDescent="0.2">
      <c r="H2263" s="10">
        <v>1995</v>
      </c>
      <c r="I2263" s="10">
        <v>11</v>
      </c>
      <c r="J2263" s="10">
        <v>9</v>
      </c>
      <c r="K2263" s="42">
        <v>5.875</v>
      </c>
      <c r="L2263" s="44">
        <f t="shared" si="73"/>
        <v>5.832273326011201E-2</v>
      </c>
      <c r="M2263" s="42">
        <f t="shared" si="74"/>
        <v>0</v>
      </c>
    </row>
    <row r="2264" spans="8:13" x14ac:dyDescent="0.2">
      <c r="H2264" s="10">
        <v>1995</v>
      </c>
      <c r="I2264" s="10">
        <v>11</v>
      </c>
      <c r="J2264" s="10">
        <v>10</v>
      </c>
      <c r="K2264" s="42">
        <v>5.875</v>
      </c>
      <c r="L2264" s="44">
        <f t="shared" si="73"/>
        <v>5.832273326011201E-2</v>
      </c>
      <c r="M2264" s="42">
        <f t="shared" si="74"/>
        <v>0</v>
      </c>
    </row>
    <row r="2265" spans="8:13" x14ac:dyDescent="0.2">
      <c r="H2265" s="10">
        <v>1995</v>
      </c>
      <c r="I2265" s="10">
        <v>11</v>
      </c>
      <c r="J2265" s="10">
        <v>13</v>
      </c>
      <c r="K2265" s="42">
        <v>5.875</v>
      </c>
      <c r="L2265" s="44">
        <f t="shared" si="73"/>
        <v>5.832273326011201E-2</v>
      </c>
      <c r="M2265" s="42">
        <f t="shared" si="74"/>
        <v>0</v>
      </c>
    </row>
    <row r="2266" spans="8:13" x14ac:dyDescent="0.2">
      <c r="H2266" s="10">
        <v>1995</v>
      </c>
      <c r="I2266" s="10">
        <v>11</v>
      </c>
      <c r="J2266" s="10">
        <v>14</v>
      </c>
      <c r="K2266" s="42">
        <v>5.875</v>
      </c>
      <c r="L2266" s="44">
        <f t="shared" si="73"/>
        <v>5.832273326011201E-2</v>
      </c>
      <c r="M2266" s="42">
        <f t="shared" si="74"/>
        <v>0</v>
      </c>
    </row>
    <row r="2267" spans="8:13" x14ac:dyDescent="0.2">
      <c r="H2267" s="10">
        <v>1995</v>
      </c>
      <c r="I2267" s="10">
        <v>11</v>
      </c>
      <c r="J2267" s="10">
        <v>15</v>
      </c>
      <c r="K2267" s="42">
        <v>5.875</v>
      </c>
      <c r="L2267" s="44">
        <f t="shared" si="73"/>
        <v>5.832273326011201E-2</v>
      </c>
      <c r="M2267" s="42">
        <f t="shared" si="74"/>
        <v>0</v>
      </c>
    </row>
    <row r="2268" spans="8:13" x14ac:dyDescent="0.2">
      <c r="H2268" s="10">
        <v>1995</v>
      </c>
      <c r="I2268" s="10">
        <v>11</v>
      </c>
      <c r="J2268" s="10">
        <v>16</v>
      </c>
      <c r="K2268" s="42">
        <v>5.875</v>
      </c>
      <c r="L2268" s="44">
        <f t="shared" si="73"/>
        <v>5.832273326011201E-2</v>
      </c>
      <c r="M2268" s="42">
        <f t="shared" si="74"/>
        <v>0</v>
      </c>
    </row>
    <row r="2269" spans="8:13" x14ac:dyDescent="0.2">
      <c r="H2269" s="10">
        <v>1995</v>
      </c>
      <c r="I2269" s="10">
        <v>11</v>
      </c>
      <c r="J2269" s="10">
        <v>17</v>
      </c>
      <c r="K2269" s="42">
        <v>5.875</v>
      </c>
      <c r="L2269" s="44">
        <f t="shared" si="73"/>
        <v>5.832273326011201E-2</v>
      </c>
      <c r="M2269" s="42">
        <f t="shared" si="74"/>
        <v>0</v>
      </c>
    </row>
    <row r="2270" spans="8:13" x14ac:dyDescent="0.2">
      <c r="H2270" s="10">
        <v>1995</v>
      </c>
      <c r="I2270" s="10">
        <v>11</v>
      </c>
      <c r="J2270" s="10">
        <v>20</v>
      </c>
      <c r="K2270" s="42">
        <v>5.8632799999999996</v>
      </c>
      <c r="L2270" s="44">
        <f t="shared" si="73"/>
        <v>5.8207228050715522E-2</v>
      </c>
      <c r="M2270" s="42">
        <f t="shared" si="74"/>
        <v>-1.1550520939648812E-4</v>
      </c>
    </row>
    <row r="2271" spans="8:13" x14ac:dyDescent="0.2">
      <c r="H2271" s="10">
        <v>1995</v>
      </c>
      <c r="I2271" s="10">
        <v>11</v>
      </c>
      <c r="J2271" s="10">
        <v>21</v>
      </c>
      <c r="K2271" s="42">
        <v>5.8671899999999999</v>
      </c>
      <c r="L2271" s="44">
        <f t="shared" si="73"/>
        <v>5.8245763009247463E-2</v>
      </c>
      <c r="M2271" s="42">
        <f t="shared" si="74"/>
        <v>3.853495853194111E-5</v>
      </c>
    </row>
    <row r="2272" spans="8:13" x14ac:dyDescent="0.2">
      <c r="H2272" s="10">
        <v>1995</v>
      </c>
      <c r="I2272" s="10">
        <v>11</v>
      </c>
      <c r="J2272" s="10">
        <v>22</v>
      </c>
      <c r="K2272" s="42">
        <v>5.8671899999999999</v>
      </c>
      <c r="L2272" s="44">
        <f t="shared" si="73"/>
        <v>5.8245763009247463E-2</v>
      </c>
      <c r="M2272" s="42">
        <f t="shared" si="74"/>
        <v>0</v>
      </c>
    </row>
    <row r="2273" spans="8:13" x14ac:dyDescent="0.2">
      <c r="H2273" s="10">
        <v>1995</v>
      </c>
      <c r="I2273" s="10">
        <v>11</v>
      </c>
      <c r="J2273" s="10">
        <v>23</v>
      </c>
      <c r="K2273" s="42">
        <v>5.875</v>
      </c>
      <c r="L2273" s="44">
        <f t="shared" si="73"/>
        <v>5.832273326011201E-2</v>
      </c>
      <c r="M2273" s="42">
        <f t="shared" si="74"/>
        <v>7.6970250864547007E-5</v>
      </c>
    </row>
    <row r="2274" spans="8:13" x14ac:dyDescent="0.2">
      <c r="H2274" s="10">
        <v>1995</v>
      </c>
      <c r="I2274" s="10">
        <v>11</v>
      </c>
      <c r="J2274" s="10">
        <v>24</v>
      </c>
      <c r="K2274" s="42">
        <v>5.8671899999999999</v>
      </c>
      <c r="L2274" s="44">
        <f t="shared" si="73"/>
        <v>5.8245763009247463E-2</v>
      </c>
      <c r="M2274" s="42">
        <f t="shared" si="74"/>
        <v>-7.6970250864547007E-5</v>
      </c>
    </row>
    <row r="2275" spans="8:13" x14ac:dyDescent="0.2">
      <c r="H2275" s="10">
        <v>1995</v>
      </c>
      <c r="I2275" s="10">
        <v>11</v>
      </c>
      <c r="J2275" s="10">
        <v>27</v>
      </c>
      <c r="K2275" s="42">
        <v>5.8710899999999997</v>
      </c>
      <c r="L2275" s="44">
        <f t="shared" si="73"/>
        <v>5.8284199043088736E-2</v>
      </c>
      <c r="M2275" s="42">
        <f t="shared" si="74"/>
        <v>3.8436033841272865E-5</v>
      </c>
    </row>
    <row r="2276" spans="8:13" x14ac:dyDescent="0.2">
      <c r="H2276" s="10">
        <v>1995</v>
      </c>
      <c r="I2276" s="10">
        <v>11</v>
      </c>
      <c r="J2276" s="10">
        <v>28</v>
      </c>
      <c r="K2276" s="42">
        <v>5.875</v>
      </c>
      <c r="L2276" s="44">
        <f t="shared" si="73"/>
        <v>5.832273326011201E-2</v>
      </c>
      <c r="M2276" s="42">
        <f t="shared" si="74"/>
        <v>3.8534217023274142E-5</v>
      </c>
    </row>
    <row r="2277" spans="8:13" x14ac:dyDescent="0.2">
      <c r="H2277" s="10">
        <v>1995</v>
      </c>
      <c r="I2277" s="10">
        <v>11</v>
      </c>
      <c r="J2277" s="10">
        <v>29</v>
      </c>
      <c r="K2277" s="42">
        <v>5.875</v>
      </c>
      <c r="L2277" s="44">
        <f t="shared" si="73"/>
        <v>5.832273326011201E-2</v>
      </c>
      <c r="M2277" s="42">
        <f t="shared" si="74"/>
        <v>0</v>
      </c>
    </row>
    <row r="2278" spans="8:13" x14ac:dyDescent="0.2">
      <c r="H2278" s="10">
        <v>1995</v>
      </c>
      <c r="I2278" s="10">
        <v>11</v>
      </c>
      <c r="J2278" s="10">
        <v>30</v>
      </c>
      <c r="K2278" s="42">
        <v>5.875</v>
      </c>
      <c r="L2278" s="44">
        <f t="shared" si="73"/>
        <v>5.832273326011201E-2</v>
      </c>
      <c r="M2278" s="42">
        <f t="shared" si="74"/>
        <v>0</v>
      </c>
    </row>
    <row r="2279" spans="8:13" x14ac:dyDescent="0.2">
      <c r="H2279" s="10">
        <v>1995</v>
      </c>
      <c r="I2279" s="10">
        <v>12</v>
      </c>
      <c r="J2279" s="10">
        <v>1</v>
      </c>
      <c r="K2279" s="42">
        <v>5.8281299999999998</v>
      </c>
      <c r="L2279" s="44">
        <f t="shared" si="73"/>
        <v>5.786079097289102E-2</v>
      </c>
      <c r="M2279" s="42">
        <f t="shared" si="74"/>
        <v>-4.6194228722098996E-4</v>
      </c>
    </row>
    <row r="2280" spans="8:13" x14ac:dyDescent="0.2">
      <c r="H2280" s="10">
        <v>1995</v>
      </c>
      <c r="I2280" s="10">
        <v>12</v>
      </c>
      <c r="J2280" s="10">
        <v>4</v>
      </c>
      <c r="K2280" s="42">
        <v>5.8125</v>
      </c>
      <c r="L2280" s="44">
        <f t="shared" si="73"/>
        <v>5.7706732642894533E-2</v>
      </c>
      <c r="M2280" s="42">
        <f t="shared" si="74"/>
        <v>-1.5405832999648705E-4</v>
      </c>
    </row>
    <row r="2281" spans="8:13" x14ac:dyDescent="0.2">
      <c r="H2281" s="10">
        <v>1995</v>
      </c>
      <c r="I2281" s="10">
        <v>12</v>
      </c>
      <c r="J2281" s="10">
        <v>5</v>
      </c>
      <c r="K2281" s="42">
        <v>5.8125</v>
      </c>
      <c r="L2281" s="44">
        <f t="shared" si="73"/>
        <v>5.7706732642894533E-2</v>
      </c>
      <c r="M2281" s="42">
        <f t="shared" si="74"/>
        <v>0</v>
      </c>
    </row>
    <row r="2282" spans="8:13" x14ac:dyDescent="0.2">
      <c r="H2282" s="10">
        <v>1995</v>
      </c>
      <c r="I2282" s="10">
        <v>12</v>
      </c>
      <c r="J2282" s="10">
        <v>6</v>
      </c>
      <c r="K2282" s="42">
        <v>5.8125</v>
      </c>
      <c r="L2282" s="44">
        <f t="shared" si="73"/>
        <v>5.7706732642894533E-2</v>
      </c>
      <c r="M2282" s="42">
        <f t="shared" si="74"/>
        <v>0</v>
      </c>
    </row>
    <row r="2283" spans="8:13" x14ac:dyDescent="0.2">
      <c r="H2283" s="10">
        <v>1995</v>
      </c>
      <c r="I2283" s="10">
        <v>12</v>
      </c>
      <c r="J2283" s="10">
        <v>7</v>
      </c>
      <c r="K2283" s="42">
        <v>5.8085899999999997</v>
      </c>
      <c r="L2283" s="44">
        <f t="shared" si="73"/>
        <v>5.7668192491109459E-2</v>
      </c>
      <c r="M2283" s="42">
        <f t="shared" si="74"/>
        <v>-3.8540151785074195E-5</v>
      </c>
    </row>
    <row r="2284" spans="8:13" x14ac:dyDescent="0.2">
      <c r="H2284" s="10">
        <v>1995</v>
      </c>
      <c r="I2284" s="10">
        <v>12</v>
      </c>
      <c r="J2284" s="10">
        <v>8</v>
      </c>
      <c r="K2284" s="42">
        <v>5.8085899999999997</v>
      </c>
      <c r="L2284" s="44">
        <f t="shared" si="73"/>
        <v>5.7668192491109459E-2</v>
      </c>
      <c r="M2284" s="42">
        <f t="shared" si="74"/>
        <v>0</v>
      </c>
    </row>
    <row r="2285" spans="8:13" x14ac:dyDescent="0.2">
      <c r="H2285" s="10">
        <v>1995</v>
      </c>
      <c r="I2285" s="10">
        <v>12</v>
      </c>
      <c r="J2285" s="10">
        <v>11</v>
      </c>
      <c r="K2285" s="42">
        <v>5.8125</v>
      </c>
      <c r="L2285" s="44">
        <f t="shared" si="73"/>
        <v>5.7706732642894533E-2</v>
      </c>
      <c r="M2285" s="42">
        <f t="shared" si="74"/>
        <v>3.8540151785074195E-5</v>
      </c>
    </row>
    <row r="2286" spans="8:13" x14ac:dyDescent="0.2">
      <c r="H2286" s="10">
        <v>1995</v>
      </c>
      <c r="I2286" s="10">
        <v>12</v>
      </c>
      <c r="J2286" s="10">
        <v>12</v>
      </c>
      <c r="K2286" s="42">
        <v>5.8125</v>
      </c>
      <c r="L2286" s="44">
        <f t="shared" si="73"/>
        <v>5.7706732642894533E-2</v>
      </c>
      <c r="M2286" s="42">
        <f t="shared" si="74"/>
        <v>0</v>
      </c>
    </row>
    <row r="2287" spans="8:13" x14ac:dyDescent="0.2">
      <c r="H2287" s="10">
        <v>1995</v>
      </c>
      <c r="I2287" s="10">
        <v>12</v>
      </c>
      <c r="J2287" s="10">
        <v>13</v>
      </c>
      <c r="K2287" s="42">
        <v>5.8125</v>
      </c>
      <c r="L2287" s="44">
        <f t="shared" si="73"/>
        <v>5.7706732642894533E-2</v>
      </c>
      <c r="M2287" s="42">
        <f t="shared" si="74"/>
        <v>0</v>
      </c>
    </row>
    <row r="2288" spans="8:13" x14ac:dyDescent="0.2">
      <c r="H2288" s="10">
        <v>1995</v>
      </c>
      <c r="I2288" s="10">
        <v>12</v>
      </c>
      <c r="J2288" s="10">
        <v>14</v>
      </c>
      <c r="K2288" s="42">
        <v>5.8125</v>
      </c>
      <c r="L2288" s="44">
        <f t="shared" si="73"/>
        <v>5.7706732642894533E-2</v>
      </c>
      <c r="M2288" s="42">
        <f t="shared" si="74"/>
        <v>0</v>
      </c>
    </row>
    <row r="2289" spans="8:13" x14ac:dyDescent="0.2">
      <c r="H2289" s="10">
        <v>1995</v>
      </c>
      <c r="I2289" s="10">
        <v>12</v>
      </c>
      <c r="J2289" s="10">
        <v>15</v>
      </c>
      <c r="K2289" s="42">
        <v>5.8125</v>
      </c>
      <c r="L2289" s="44">
        <f t="shared" si="73"/>
        <v>5.7706732642894533E-2</v>
      </c>
      <c r="M2289" s="42">
        <f t="shared" si="74"/>
        <v>0</v>
      </c>
    </row>
    <row r="2290" spans="8:13" x14ac:dyDescent="0.2">
      <c r="H2290" s="10">
        <v>1995</v>
      </c>
      <c r="I2290" s="10">
        <v>12</v>
      </c>
      <c r="J2290" s="10">
        <v>18</v>
      </c>
      <c r="K2290" s="42">
        <v>5.8125</v>
      </c>
      <c r="L2290" s="44">
        <f t="shared" si="73"/>
        <v>5.7706732642894533E-2</v>
      </c>
      <c r="M2290" s="42">
        <f t="shared" si="74"/>
        <v>0</v>
      </c>
    </row>
    <row r="2291" spans="8:13" x14ac:dyDescent="0.2">
      <c r="H2291" s="10">
        <v>1995</v>
      </c>
      <c r="I2291" s="10">
        <v>12</v>
      </c>
      <c r="J2291" s="10">
        <v>19</v>
      </c>
      <c r="K2291" s="42">
        <v>5.8125</v>
      </c>
      <c r="L2291" s="44">
        <f t="shared" si="73"/>
        <v>5.7706732642894533E-2</v>
      </c>
      <c r="M2291" s="42">
        <f t="shared" si="74"/>
        <v>0</v>
      </c>
    </row>
    <row r="2292" spans="8:13" x14ac:dyDescent="0.2">
      <c r="H2292" s="10">
        <v>1995</v>
      </c>
      <c r="I2292" s="10">
        <v>12</v>
      </c>
      <c r="J2292" s="10">
        <v>20</v>
      </c>
      <c r="K2292" s="42">
        <v>5.6679700000000004</v>
      </c>
      <c r="L2292" s="44">
        <f t="shared" si="73"/>
        <v>5.6281880098721392E-2</v>
      </c>
      <c r="M2292" s="42">
        <f t="shared" si="74"/>
        <v>-1.4248525441731413E-3</v>
      </c>
    </row>
    <row r="2293" spans="8:13" x14ac:dyDescent="0.2">
      <c r="H2293" s="10">
        <v>1995</v>
      </c>
      <c r="I2293" s="10">
        <v>12</v>
      </c>
      <c r="J2293" s="10">
        <v>21</v>
      </c>
      <c r="K2293" s="42">
        <v>5.6796899999999999</v>
      </c>
      <c r="L2293" s="44">
        <f t="shared" si="73"/>
        <v>5.6397440917626759E-2</v>
      </c>
      <c r="M2293" s="42">
        <f t="shared" si="74"/>
        <v>1.1556081890536779E-4</v>
      </c>
    </row>
    <row r="2294" spans="8:13" x14ac:dyDescent="0.2">
      <c r="H2294" s="10">
        <v>1995</v>
      </c>
      <c r="I2294" s="10">
        <v>12</v>
      </c>
      <c r="J2294" s="10">
        <v>22</v>
      </c>
      <c r="K2294" s="42">
        <v>5.6796899999999999</v>
      </c>
      <c r="L2294" s="44">
        <f t="shared" si="73"/>
        <v>5.6397440917626759E-2</v>
      </c>
      <c r="M2294" s="42">
        <f t="shared" si="74"/>
        <v>0</v>
      </c>
    </row>
    <row r="2295" spans="8:13" x14ac:dyDescent="0.2">
      <c r="H2295" s="10">
        <v>1995</v>
      </c>
      <c r="I2295" s="10">
        <v>12</v>
      </c>
      <c r="J2295" s="10">
        <v>27</v>
      </c>
      <c r="K2295" s="42">
        <v>5.6875</v>
      </c>
      <c r="L2295" s="44">
        <f t="shared" si="73"/>
        <v>5.6474446742821191E-2</v>
      </c>
      <c r="M2295" s="42">
        <f t="shared" si="74"/>
        <v>7.7005825194431665E-5</v>
      </c>
    </row>
    <row r="2296" spans="8:13" x14ac:dyDescent="0.2">
      <c r="H2296" s="10">
        <v>1995</v>
      </c>
      <c r="I2296" s="10">
        <v>12</v>
      </c>
      <c r="J2296" s="10">
        <v>28</v>
      </c>
      <c r="K2296" s="42">
        <v>5.6289100000000003</v>
      </c>
      <c r="L2296" s="44">
        <f t="shared" si="73"/>
        <v>5.5896718996854923E-2</v>
      </c>
      <c r="M2296" s="42">
        <f t="shared" si="74"/>
        <v>-5.7772774596626802E-4</v>
      </c>
    </row>
    <row r="2297" spans="8:13" x14ac:dyDescent="0.2">
      <c r="H2297" s="10">
        <v>1995</v>
      </c>
      <c r="I2297" s="10">
        <v>12</v>
      </c>
      <c r="J2297" s="10">
        <v>29</v>
      </c>
      <c r="K2297" s="42">
        <v>5.625</v>
      </c>
      <c r="L2297" s="44">
        <f t="shared" si="73"/>
        <v>5.5858161401490164E-2</v>
      </c>
      <c r="M2297" s="42">
        <f t="shared" si="74"/>
        <v>-3.8557595364759056E-5</v>
      </c>
    </row>
    <row r="2298" spans="8:13" x14ac:dyDescent="0.2">
      <c r="H2298" s="10">
        <v>1996</v>
      </c>
      <c r="I2298" s="10">
        <v>1</v>
      </c>
      <c r="J2298" s="10">
        <v>2</v>
      </c>
      <c r="K2298" s="42">
        <v>5.625</v>
      </c>
      <c r="L2298" s="44">
        <f t="shared" si="73"/>
        <v>5.5858161401490164E-2</v>
      </c>
      <c r="M2298" s="42">
        <f t="shared" si="74"/>
        <v>0</v>
      </c>
    </row>
    <row r="2299" spans="8:13" x14ac:dyDescent="0.2">
      <c r="H2299" s="10">
        <v>1996</v>
      </c>
      <c r="I2299" s="10">
        <v>1</v>
      </c>
      <c r="J2299" s="10">
        <v>3</v>
      </c>
      <c r="K2299" s="42">
        <v>5.625</v>
      </c>
      <c r="L2299" s="44">
        <f t="shared" si="73"/>
        <v>5.5858161401490164E-2</v>
      </c>
      <c r="M2299" s="42">
        <f t="shared" si="74"/>
        <v>0</v>
      </c>
    </row>
    <row r="2300" spans="8:13" x14ac:dyDescent="0.2">
      <c r="H2300" s="10">
        <v>1996</v>
      </c>
      <c r="I2300" s="10">
        <v>1</v>
      </c>
      <c r="J2300" s="10">
        <v>4</v>
      </c>
      <c r="K2300" s="42">
        <v>5.6054700000000004</v>
      </c>
      <c r="L2300" s="44">
        <f t="shared" si="73"/>
        <v>5.5665565085389473E-2</v>
      </c>
      <c r="M2300" s="42">
        <f t="shared" si="74"/>
        <v>-1.925963161006905E-4</v>
      </c>
    </row>
    <row r="2301" spans="8:13" x14ac:dyDescent="0.2">
      <c r="H2301" s="10">
        <v>1996</v>
      </c>
      <c r="I2301" s="10">
        <v>1</v>
      </c>
      <c r="J2301" s="10">
        <v>5</v>
      </c>
      <c r="K2301" s="42">
        <v>5.6054700000000004</v>
      </c>
      <c r="L2301" s="44">
        <f t="shared" si="73"/>
        <v>5.5665565085389473E-2</v>
      </c>
      <c r="M2301" s="42">
        <f t="shared" si="74"/>
        <v>0</v>
      </c>
    </row>
    <row r="2302" spans="8:13" x14ac:dyDescent="0.2">
      <c r="H2302" s="10">
        <v>1996</v>
      </c>
      <c r="I2302" s="10">
        <v>1</v>
      </c>
      <c r="J2302" s="10">
        <v>8</v>
      </c>
      <c r="K2302" s="42">
        <v>5.6015600000000001</v>
      </c>
      <c r="L2302" s="44">
        <f t="shared" si="73"/>
        <v>5.5627005261764846E-2</v>
      </c>
      <c r="M2302" s="42">
        <f t="shared" si="74"/>
        <v>-3.8559823624627343E-5</v>
      </c>
    </row>
    <row r="2303" spans="8:13" x14ac:dyDescent="0.2">
      <c r="H2303" s="10">
        <v>1996</v>
      </c>
      <c r="I2303" s="10">
        <v>1</v>
      </c>
      <c r="J2303" s="10">
        <v>9</v>
      </c>
      <c r="K2303" s="42">
        <v>5.5976600000000003</v>
      </c>
      <c r="L2303" s="44">
        <f t="shared" si="73"/>
        <v>5.5588543686320609E-2</v>
      </c>
      <c r="M2303" s="42">
        <f t="shared" si="74"/>
        <v>-3.846157544423745E-5</v>
      </c>
    </row>
    <row r="2304" spans="8:13" x14ac:dyDescent="0.2">
      <c r="H2304" s="10">
        <v>1996</v>
      </c>
      <c r="I2304" s="10">
        <v>1</v>
      </c>
      <c r="J2304" s="10">
        <v>10</v>
      </c>
      <c r="K2304" s="42">
        <v>5.5898399999999997</v>
      </c>
      <c r="L2304" s="44">
        <f t="shared" si="73"/>
        <v>5.5511422182350355E-2</v>
      </c>
      <c r="M2304" s="42">
        <f t="shared" si="74"/>
        <v>-7.7121503970253857E-5</v>
      </c>
    </row>
    <row r="2305" spans="8:13" x14ac:dyDescent="0.2">
      <c r="H2305" s="10">
        <v>1996</v>
      </c>
      <c r="I2305" s="10">
        <v>1</v>
      </c>
      <c r="J2305" s="10">
        <v>11</v>
      </c>
      <c r="K2305" s="42">
        <v>5.6093799999999998</v>
      </c>
      <c r="L2305" s="44">
        <f t="shared" si="73"/>
        <v>5.5704124537303557E-2</v>
      </c>
      <c r="M2305" s="42">
        <f t="shared" si="74"/>
        <v>1.927023549532017E-4</v>
      </c>
    </row>
    <row r="2306" spans="8:13" x14ac:dyDescent="0.2">
      <c r="H2306" s="10">
        <v>1996</v>
      </c>
      <c r="I2306" s="10">
        <v>1</v>
      </c>
      <c r="J2306" s="10">
        <v>12</v>
      </c>
      <c r="K2306" s="42">
        <v>5.5976600000000003</v>
      </c>
      <c r="L2306" s="44">
        <f t="shared" si="73"/>
        <v>5.5588543686320609E-2</v>
      </c>
      <c r="M2306" s="42">
        <f t="shared" si="74"/>
        <v>-1.1558085098294785E-4</v>
      </c>
    </row>
    <row r="2307" spans="8:13" x14ac:dyDescent="0.2">
      <c r="H2307" s="10">
        <v>1996</v>
      </c>
      <c r="I2307" s="10">
        <v>1</v>
      </c>
      <c r="J2307" s="10">
        <v>15</v>
      </c>
      <c r="K2307" s="42">
        <v>5.5742200000000004</v>
      </c>
      <c r="L2307" s="44">
        <f t="shared" si="73"/>
        <v>5.5357371964672344E-2</v>
      </c>
      <c r="M2307" s="42">
        <f t="shared" si="74"/>
        <v>-2.3117172164826422E-4</v>
      </c>
    </row>
    <row r="2308" spans="8:13" x14ac:dyDescent="0.2">
      <c r="H2308" s="10">
        <v>1996</v>
      </c>
      <c r="I2308" s="10">
        <v>1</v>
      </c>
      <c r="J2308" s="10">
        <v>16</v>
      </c>
      <c r="K2308" s="42">
        <v>5.5625</v>
      </c>
      <c r="L2308" s="44">
        <f t="shared" si="73"/>
        <v>5.5241781093620969E-2</v>
      </c>
      <c r="M2308" s="42">
        <f t="shared" si="74"/>
        <v>-1.1559087105137561E-4</v>
      </c>
    </row>
    <row r="2309" spans="8:13" x14ac:dyDescent="0.2">
      <c r="H2309" s="10">
        <v>1996</v>
      </c>
      <c r="I2309" s="10">
        <v>1</v>
      </c>
      <c r="J2309" s="10">
        <v>17</v>
      </c>
      <c r="K2309" s="42">
        <v>5.5585899999999997</v>
      </c>
      <c r="L2309" s="44">
        <f t="shared" si="73"/>
        <v>5.5203217184500365E-2</v>
      </c>
      <c r="M2309" s="42">
        <f t="shared" si="74"/>
        <v>-3.856390912060359E-5</v>
      </c>
    </row>
    <row r="2310" spans="8:13" x14ac:dyDescent="0.2">
      <c r="H2310" s="10">
        <v>1996</v>
      </c>
      <c r="I2310" s="10">
        <v>1</v>
      </c>
      <c r="J2310" s="10">
        <v>18</v>
      </c>
      <c r="K2310" s="42">
        <v>5.5468799999999998</v>
      </c>
      <c r="L2310" s="44">
        <f t="shared" si="73"/>
        <v>5.5087720490825852E-2</v>
      </c>
      <c r="M2310" s="42">
        <f t="shared" si="74"/>
        <v>-1.1549669367451332E-4</v>
      </c>
    </row>
    <row r="2311" spans="8:13" x14ac:dyDescent="0.2">
      <c r="H2311" s="10">
        <v>1996</v>
      </c>
      <c r="I2311" s="10">
        <v>1</v>
      </c>
      <c r="J2311" s="10">
        <v>19</v>
      </c>
      <c r="K2311" s="42">
        <v>5.5</v>
      </c>
      <c r="L2311" s="44">
        <f t="shared" si="73"/>
        <v>5.4625305789942222E-2</v>
      </c>
      <c r="M2311" s="42">
        <f t="shared" si="74"/>
        <v>-4.6241470088363018E-4</v>
      </c>
    </row>
    <row r="2312" spans="8:13" x14ac:dyDescent="0.2">
      <c r="H2312" s="10">
        <v>1996</v>
      </c>
      <c r="I2312" s="10">
        <v>1</v>
      </c>
      <c r="J2312" s="10">
        <v>22</v>
      </c>
      <c r="K2312" s="42">
        <v>5.5</v>
      </c>
      <c r="L2312" s="44">
        <f t="shared" si="73"/>
        <v>5.4625305789942222E-2</v>
      </c>
      <c r="M2312" s="42">
        <f t="shared" si="74"/>
        <v>0</v>
      </c>
    </row>
    <row r="2313" spans="8:13" x14ac:dyDescent="0.2">
      <c r="H2313" s="10">
        <v>1996</v>
      </c>
      <c r="I2313" s="10">
        <v>1</v>
      </c>
      <c r="J2313" s="10">
        <v>23</v>
      </c>
      <c r="K2313" s="42">
        <v>5.5</v>
      </c>
      <c r="L2313" s="44">
        <f t="shared" si="73"/>
        <v>5.4625305789942222E-2</v>
      </c>
      <c r="M2313" s="42">
        <f t="shared" si="74"/>
        <v>0</v>
      </c>
    </row>
    <row r="2314" spans="8:13" x14ac:dyDescent="0.2">
      <c r="H2314" s="10">
        <v>1996</v>
      </c>
      <c r="I2314" s="10">
        <v>1</v>
      </c>
      <c r="J2314" s="10">
        <v>24</v>
      </c>
      <c r="K2314" s="42">
        <v>5.5</v>
      </c>
      <c r="L2314" s="44">
        <f t="shared" si="73"/>
        <v>5.4625305789942222E-2</v>
      </c>
      <c r="M2314" s="42">
        <f t="shared" si="74"/>
        <v>0</v>
      </c>
    </row>
    <row r="2315" spans="8:13" x14ac:dyDescent="0.2">
      <c r="H2315" s="10">
        <v>1996</v>
      </c>
      <c r="I2315" s="10">
        <v>1</v>
      </c>
      <c r="J2315" s="10">
        <v>25</v>
      </c>
      <c r="K2315" s="42">
        <v>5.5</v>
      </c>
      <c r="L2315" s="44">
        <f t="shared" si="73"/>
        <v>5.4625305789942222E-2</v>
      </c>
      <c r="M2315" s="42">
        <f t="shared" si="74"/>
        <v>0</v>
      </c>
    </row>
    <row r="2316" spans="8:13" x14ac:dyDescent="0.2">
      <c r="H2316" s="10">
        <v>1996</v>
      </c>
      <c r="I2316" s="10">
        <v>1</v>
      </c>
      <c r="J2316" s="10">
        <v>26</v>
      </c>
      <c r="K2316" s="42">
        <v>5.5</v>
      </c>
      <c r="L2316" s="44">
        <f t="shared" si="73"/>
        <v>5.4625305789942222E-2</v>
      </c>
      <c r="M2316" s="42">
        <f t="shared" si="74"/>
        <v>0</v>
      </c>
    </row>
    <row r="2317" spans="8:13" x14ac:dyDescent="0.2">
      <c r="H2317" s="10">
        <v>1996</v>
      </c>
      <c r="I2317" s="10">
        <v>1</v>
      </c>
      <c r="J2317" s="10">
        <v>29</v>
      </c>
      <c r="K2317" s="42">
        <v>5.4414100000000003</v>
      </c>
      <c r="L2317" s="44">
        <f t="shared" si="73"/>
        <v>5.4047310887923958E-2</v>
      </c>
      <c r="M2317" s="42">
        <f t="shared" si="74"/>
        <v>-5.7799490201826398E-4</v>
      </c>
    </row>
    <row r="2318" spans="8:13" x14ac:dyDescent="0.2">
      <c r="H2318" s="10">
        <v>1996</v>
      </c>
      <c r="I2318" s="10">
        <v>1</v>
      </c>
      <c r="J2318" s="10">
        <v>30</v>
      </c>
      <c r="K2318" s="42">
        <v>5.4257799999999996</v>
      </c>
      <c r="L2318" s="44">
        <f t="shared" si="73"/>
        <v>5.3893105610466459E-2</v>
      </c>
      <c r="M2318" s="42">
        <f t="shared" si="74"/>
        <v>-1.5420527745749896E-4</v>
      </c>
    </row>
    <row r="2319" spans="8:13" x14ac:dyDescent="0.2">
      <c r="H2319" s="10">
        <v>1996</v>
      </c>
      <c r="I2319" s="10">
        <v>1</v>
      </c>
      <c r="J2319" s="10">
        <v>31</v>
      </c>
      <c r="K2319" s="42">
        <v>5.375</v>
      </c>
      <c r="L2319" s="44">
        <f t="shared" si="73"/>
        <v>5.3392070078000183E-2</v>
      </c>
      <c r="M2319" s="42">
        <f t="shared" si="74"/>
        <v>-5.010355324662763E-4</v>
      </c>
    </row>
    <row r="2320" spans="8:13" x14ac:dyDescent="0.2">
      <c r="H2320" s="10">
        <v>1996</v>
      </c>
      <c r="I2320" s="10">
        <v>2</v>
      </c>
      <c r="J2320" s="10">
        <v>1</v>
      </c>
      <c r="K2320" s="42">
        <v>5.3125</v>
      </c>
      <c r="L2320" s="44">
        <f t="shared" si="73"/>
        <v>5.2775309611123776E-2</v>
      </c>
      <c r="M2320" s="42">
        <f t="shared" si="74"/>
        <v>-6.1676046687640651E-4</v>
      </c>
    </row>
    <row r="2321" spans="8:13" x14ac:dyDescent="0.2">
      <c r="H2321" s="10">
        <v>1996</v>
      </c>
      <c r="I2321" s="10">
        <v>2</v>
      </c>
      <c r="J2321" s="10">
        <v>2</v>
      </c>
      <c r="K2321" s="42">
        <v>5.3125</v>
      </c>
      <c r="L2321" s="44">
        <f t="shared" si="73"/>
        <v>5.2775309611123776E-2</v>
      </c>
      <c r="M2321" s="42">
        <f t="shared" si="74"/>
        <v>0</v>
      </c>
    </row>
    <row r="2322" spans="8:13" x14ac:dyDescent="0.2">
      <c r="H2322" s="10">
        <v>1996</v>
      </c>
      <c r="I2322" s="10">
        <v>2</v>
      </c>
      <c r="J2322" s="10">
        <v>5</v>
      </c>
      <c r="K2322" s="42">
        <v>5.3125</v>
      </c>
      <c r="L2322" s="44">
        <f t="shared" si="73"/>
        <v>5.2775309611123776E-2</v>
      </c>
      <c r="M2322" s="42">
        <f t="shared" si="74"/>
        <v>0</v>
      </c>
    </row>
    <row r="2323" spans="8:13" x14ac:dyDescent="0.2">
      <c r="H2323" s="10">
        <v>1996</v>
      </c>
      <c r="I2323" s="10">
        <v>2</v>
      </c>
      <c r="J2323" s="10">
        <v>6</v>
      </c>
      <c r="K2323" s="42">
        <v>5.3125</v>
      </c>
      <c r="L2323" s="44">
        <f t="shared" si="73"/>
        <v>5.2775309611123776E-2</v>
      </c>
      <c r="M2323" s="42">
        <f t="shared" si="74"/>
        <v>0</v>
      </c>
    </row>
    <row r="2324" spans="8:13" x14ac:dyDescent="0.2">
      <c r="H2324" s="10">
        <v>1996</v>
      </c>
      <c r="I2324" s="10">
        <v>2</v>
      </c>
      <c r="J2324" s="10">
        <v>7</v>
      </c>
      <c r="K2324" s="42">
        <v>5.3007799999999996</v>
      </c>
      <c r="L2324" s="44">
        <f t="shared" si="73"/>
        <v>5.2659644099196108E-2</v>
      </c>
      <c r="M2324" s="42">
        <f t="shared" si="74"/>
        <v>-1.1566551192766783E-4</v>
      </c>
    </row>
    <row r="2325" spans="8:13" x14ac:dyDescent="0.2">
      <c r="H2325" s="10">
        <v>1996</v>
      </c>
      <c r="I2325" s="10">
        <v>2</v>
      </c>
      <c r="J2325" s="10">
        <v>8</v>
      </c>
      <c r="K2325" s="42">
        <v>5.3046899999999999</v>
      </c>
      <c r="L2325" s="44">
        <f t="shared" ref="L2325:L2388" si="75">LN(1+K2325/100/4)*4</f>
        <v>5.2698232538527227E-2</v>
      </c>
      <c r="M2325" s="42">
        <f t="shared" ref="M2325:M2388" si="76">L2325-L2324</f>
        <v>3.8588439331119218E-5</v>
      </c>
    </row>
    <row r="2326" spans="8:13" x14ac:dyDescent="0.2">
      <c r="H2326" s="10">
        <v>1996</v>
      </c>
      <c r="I2326" s="10">
        <v>2</v>
      </c>
      <c r="J2326" s="10">
        <v>9</v>
      </c>
      <c r="K2326" s="42">
        <v>5.2773399999999997</v>
      </c>
      <c r="L2326" s="44">
        <f t="shared" si="75"/>
        <v>5.2428303040975066E-2</v>
      </c>
      <c r="M2326" s="42">
        <f t="shared" si="76"/>
        <v>-2.6992949755216128E-4</v>
      </c>
    </row>
    <row r="2327" spans="8:13" x14ac:dyDescent="0.2">
      <c r="H2327" s="10">
        <v>1996</v>
      </c>
      <c r="I2327" s="10">
        <v>2</v>
      </c>
      <c r="J2327" s="10">
        <v>12</v>
      </c>
      <c r="K2327" s="42">
        <v>5.2578100000000001</v>
      </c>
      <c r="L2327" s="44">
        <f t="shared" si="75"/>
        <v>5.2235541505549141E-2</v>
      </c>
      <c r="M2327" s="42">
        <f t="shared" si="76"/>
        <v>-1.9276153542592545E-4</v>
      </c>
    </row>
    <row r="2328" spans="8:13" x14ac:dyDescent="0.2">
      <c r="H2328" s="10">
        <v>1996</v>
      </c>
      <c r="I2328" s="10">
        <v>2</v>
      </c>
      <c r="J2328" s="10">
        <v>13</v>
      </c>
      <c r="K2328" s="42">
        <v>5.25</v>
      </c>
      <c r="L2328" s="44">
        <f t="shared" si="75"/>
        <v>5.2158454031214198E-2</v>
      </c>
      <c r="M2328" s="42">
        <f t="shared" si="76"/>
        <v>-7.708747433494284E-5</v>
      </c>
    </row>
    <row r="2329" spans="8:13" x14ac:dyDescent="0.2">
      <c r="H2329" s="10">
        <v>1996</v>
      </c>
      <c r="I2329" s="10">
        <v>2</v>
      </c>
      <c r="J2329" s="10">
        <v>14</v>
      </c>
      <c r="K2329" s="42">
        <v>5.25</v>
      </c>
      <c r="L2329" s="44">
        <f t="shared" si="75"/>
        <v>5.2158454031214198E-2</v>
      </c>
      <c r="M2329" s="42">
        <f t="shared" si="76"/>
        <v>0</v>
      </c>
    </row>
    <row r="2330" spans="8:13" x14ac:dyDescent="0.2">
      <c r="H2330" s="10">
        <v>1996</v>
      </c>
      <c r="I2330" s="10">
        <v>2</v>
      </c>
      <c r="J2330" s="10">
        <v>15</v>
      </c>
      <c r="K2330" s="42">
        <v>5.25</v>
      </c>
      <c r="L2330" s="44">
        <f t="shared" si="75"/>
        <v>5.2158454031214198E-2</v>
      </c>
      <c r="M2330" s="42">
        <f t="shared" si="76"/>
        <v>0</v>
      </c>
    </row>
    <row r="2331" spans="8:13" x14ac:dyDescent="0.2">
      <c r="H2331" s="10">
        <v>1996</v>
      </c>
      <c r="I2331" s="10">
        <v>2</v>
      </c>
      <c r="J2331" s="10">
        <v>16</v>
      </c>
      <c r="K2331" s="42">
        <v>5.25</v>
      </c>
      <c r="L2331" s="44">
        <f t="shared" si="75"/>
        <v>5.2158454031214198E-2</v>
      </c>
      <c r="M2331" s="42">
        <f t="shared" si="76"/>
        <v>0</v>
      </c>
    </row>
    <row r="2332" spans="8:13" x14ac:dyDescent="0.2">
      <c r="H2332" s="10">
        <v>1996</v>
      </c>
      <c r="I2332" s="10">
        <v>2</v>
      </c>
      <c r="J2332" s="10">
        <v>19</v>
      </c>
      <c r="K2332" s="42">
        <v>5.25</v>
      </c>
      <c r="L2332" s="44">
        <f t="shared" si="75"/>
        <v>5.2158454031214198E-2</v>
      </c>
      <c r="M2332" s="42">
        <f t="shared" si="76"/>
        <v>0</v>
      </c>
    </row>
    <row r="2333" spans="8:13" x14ac:dyDescent="0.2">
      <c r="H2333" s="10">
        <v>1996</v>
      </c>
      <c r="I2333" s="10">
        <v>2</v>
      </c>
      <c r="J2333" s="10">
        <v>20</v>
      </c>
      <c r="K2333" s="42">
        <v>5.25</v>
      </c>
      <c r="L2333" s="44">
        <f t="shared" si="75"/>
        <v>5.2158454031214198E-2</v>
      </c>
      <c r="M2333" s="42">
        <f t="shared" si="76"/>
        <v>0</v>
      </c>
    </row>
    <row r="2334" spans="8:13" x14ac:dyDescent="0.2">
      <c r="H2334" s="10">
        <v>1996</v>
      </c>
      <c r="I2334" s="10">
        <v>2</v>
      </c>
      <c r="J2334" s="10">
        <v>21</v>
      </c>
      <c r="K2334" s="42">
        <v>5.2929700000000004</v>
      </c>
      <c r="L2334" s="44">
        <f t="shared" si="75"/>
        <v>5.2582564797756096E-2</v>
      </c>
      <c r="M2334" s="42">
        <f t="shared" si="76"/>
        <v>4.2411076654189778E-4</v>
      </c>
    </row>
    <row r="2335" spans="8:13" x14ac:dyDescent="0.2">
      <c r="H2335" s="10">
        <v>1996</v>
      </c>
      <c r="I2335" s="10">
        <v>2</v>
      </c>
      <c r="J2335" s="10">
        <v>22</v>
      </c>
      <c r="K2335" s="42">
        <v>5.2695299999999996</v>
      </c>
      <c r="L2335" s="44">
        <f t="shared" si="75"/>
        <v>5.2351219281460519E-2</v>
      </c>
      <c r="M2335" s="42">
        <f t="shared" si="76"/>
        <v>-2.3134551629557659E-4</v>
      </c>
    </row>
    <row r="2336" spans="8:13" x14ac:dyDescent="0.2">
      <c r="H2336" s="10">
        <v>1996</v>
      </c>
      <c r="I2336" s="10">
        <v>2</v>
      </c>
      <c r="J2336" s="10">
        <v>23</v>
      </c>
      <c r="K2336" s="42">
        <v>5.25</v>
      </c>
      <c r="L2336" s="44">
        <f t="shared" si="75"/>
        <v>5.2158454031214198E-2</v>
      </c>
      <c r="M2336" s="42">
        <f t="shared" si="76"/>
        <v>-1.9276525024632118E-4</v>
      </c>
    </row>
    <row r="2337" spans="8:13" x14ac:dyDescent="0.2">
      <c r="H2337" s="10">
        <v>1996</v>
      </c>
      <c r="I2337" s="10">
        <v>2</v>
      </c>
      <c r="J2337" s="10">
        <v>26</v>
      </c>
      <c r="K2337" s="42">
        <v>5.25</v>
      </c>
      <c r="L2337" s="44">
        <f t="shared" si="75"/>
        <v>5.2158454031214198E-2</v>
      </c>
      <c r="M2337" s="42">
        <f t="shared" si="76"/>
        <v>0</v>
      </c>
    </row>
    <row r="2338" spans="8:13" x14ac:dyDescent="0.2">
      <c r="H2338" s="10">
        <v>1996</v>
      </c>
      <c r="I2338" s="10">
        <v>2</v>
      </c>
      <c r="J2338" s="10">
        <v>27</v>
      </c>
      <c r="K2338" s="42">
        <v>5.25</v>
      </c>
      <c r="L2338" s="44">
        <f t="shared" si="75"/>
        <v>5.2158454031214198E-2</v>
      </c>
      <c r="M2338" s="42">
        <f t="shared" si="76"/>
        <v>0</v>
      </c>
    </row>
    <row r="2339" spans="8:13" x14ac:dyDescent="0.2">
      <c r="H2339" s="10">
        <v>1996</v>
      </c>
      <c r="I2339" s="10">
        <v>2</v>
      </c>
      <c r="J2339" s="10">
        <v>28</v>
      </c>
      <c r="K2339" s="42">
        <v>5.2695299999999996</v>
      </c>
      <c r="L2339" s="44">
        <f t="shared" si="75"/>
        <v>5.2351219281460519E-2</v>
      </c>
      <c r="M2339" s="42">
        <f t="shared" si="76"/>
        <v>1.9276525024632118E-4</v>
      </c>
    </row>
    <row r="2340" spans="8:13" x14ac:dyDescent="0.2">
      <c r="H2340" s="10">
        <v>1996</v>
      </c>
      <c r="I2340" s="10">
        <v>2</v>
      </c>
      <c r="J2340" s="10">
        <v>29</v>
      </c>
      <c r="K2340" s="42">
        <v>5.3046899999999999</v>
      </c>
      <c r="L2340" s="44">
        <f t="shared" si="75"/>
        <v>5.2698232538527227E-2</v>
      </c>
      <c r="M2340" s="42">
        <f t="shared" si="76"/>
        <v>3.4701325706670838E-4</v>
      </c>
    </row>
    <row r="2341" spans="8:13" x14ac:dyDescent="0.2">
      <c r="H2341" s="10">
        <v>1996</v>
      </c>
      <c r="I2341" s="10">
        <v>3</v>
      </c>
      <c r="J2341" s="10">
        <v>1</v>
      </c>
      <c r="K2341" s="42">
        <v>5.3125</v>
      </c>
      <c r="L2341" s="44">
        <f t="shared" si="75"/>
        <v>5.2775309611123776E-2</v>
      </c>
      <c r="M2341" s="42">
        <f t="shared" si="76"/>
        <v>7.7077072596548613E-5</v>
      </c>
    </row>
    <row r="2342" spans="8:13" x14ac:dyDescent="0.2">
      <c r="H2342" s="10">
        <v>1996</v>
      </c>
      <c r="I2342" s="10">
        <v>3</v>
      </c>
      <c r="J2342" s="10">
        <v>4</v>
      </c>
      <c r="K2342" s="42">
        <v>5.2851600000000003</v>
      </c>
      <c r="L2342" s="44">
        <f t="shared" si="75"/>
        <v>5.2505484010982782E-2</v>
      </c>
      <c r="M2342" s="42">
        <f t="shared" si="76"/>
        <v>-2.6982560014099377E-4</v>
      </c>
    </row>
    <row r="2343" spans="8:13" x14ac:dyDescent="0.2">
      <c r="H2343" s="10">
        <v>1996</v>
      </c>
      <c r="I2343" s="10">
        <v>3</v>
      </c>
      <c r="J2343" s="10">
        <v>5</v>
      </c>
      <c r="K2343" s="42">
        <v>5.2539100000000003</v>
      </c>
      <c r="L2343" s="44">
        <f t="shared" si="75"/>
        <v>5.2197047305859667E-2</v>
      </c>
      <c r="M2343" s="42">
        <f t="shared" si="76"/>
        <v>-3.0843670512311488E-4</v>
      </c>
    </row>
    <row r="2344" spans="8:13" x14ac:dyDescent="0.2">
      <c r="H2344" s="10">
        <v>1996</v>
      </c>
      <c r="I2344" s="10">
        <v>3</v>
      </c>
      <c r="J2344" s="10">
        <v>6</v>
      </c>
      <c r="K2344" s="42">
        <v>5.2929700000000004</v>
      </c>
      <c r="L2344" s="44">
        <f t="shared" si="75"/>
        <v>5.2582564797756096E-2</v>
      </c>
      <c r="M2344" s="42">
        <f t="shared" si="76"/>
        <v>3.8551749189642825E-4</v>
      </c>
    </row>
    <row r="2345" spans="8:13" x14ac:dyDescent="0.2">
      <c r="H2345" s="10">
        <v>1996</v>
      </c>
      <c r="I2345" s="10">
        <v>3</v>
      </c>
      <c r="J2345" s="10">
        <v>7</v>
      </c>
      <c r="K2345" s="42">
        <v>5.3007799999999996</v>
      </c>
      <c r="L2345" s="44">
        <f t="shared" si="75"/>
        <v>5.2659644099196108E-2</v>
      </c>
      <c r="M2345" s="42">
        <f t="shared" si="76"/>
        <v>7.7079301440012571E-5</v>
      </c>
    </row>
    <row r="2346" spans="8:13" x14ac:dyDescent="0.2">
      <c r="H2346" s="10">
        <v>1996</v>
      </c>
      <c r="I2346" s="10">
        <v>3</v>
      </c>
      <c r="J2346" s="10">
        <v>8</v>
      </c>
      <c r="K2346" s="42">
        <v>5.3085899999999997</v>
      </c>
      <c r="L2346" s="44">
        <f t="shared" si="75"/>
        <v>5.2736721915360947E-2</v>
      </c>
      <c r="M2346" s="42">
        <f t="shared" si="76"/>
        <v>7.7077816164838886E-5</v>
      </c>
    </row>
    <row r="2347" spans="8:13" x14ac:dyDescent="0.2">
      <c r="H2347" s="10">
        <v>1996</v>
      </c>
      <c r="I2347" s="10">
        <v>3</v>
      </c>
      <c r="J2347" s="10">
        <v>11</v>
      </c>
      <c r="K2347" s="42">
        <v>5.4140600000000001</v>
      </c>
      <c r="L2347" s="44">
        <f t="shared" si="75"/>
        <v>5.3777472417101714E-2</v>
      </c>
      <c r="M2347" s="42">
        <f t="shared" si="76"/>
        <v>1.040750501740767E-3</v>
      </c>
    </row>
    <row r="2348" spans="8:13" x14ac:dyDescent="0.2">
      <c r="H2348" s="10">
        <v>1996</v>
      </c>
      <c r="I2348" s="10">
        <v>3</v>
      </c>
      <c r="J2348" s="10">
        <v>12</v>
      </c>
      <c r="K2348" s="42">
        <v>5.4101600000000003</v>
      </c>
      <c r="L2348" s="44">
        <f t="shared" si="75"/>
        <v>5.373899305347301E-2</v>
      </c>
      <c r="M2348" s="42">
        <f t="shared" si="76"/>
        <v>-3.8479363628704522E-5</v>
      </c>
    </row>
    <row r="2349" spans="8:13" x14ac:dyDescent="0.2">
      <c r="H2349" s="10">
        <v>1996</v>
      </c>
      <c r="I2349" s="10">
        <v>3</v>
      </c>
      <c r="J2349" s="10">
        <v>13</v>
      </c>
      <c r="K2349" s="42">
        <v>5.4140600000000001</v>
      </c>
      <c r="L2349" s="44">
        <f t="shared" si="75"/>
        <v>5.3777472417101714E-2</v>
      </c>
      <c r="M2349" s="42">
        <f t="shared" si="76"/>
        <v>3.8479363628704522E-5</v>
      </c>
    </row>
    <row r="2350" spans="8:13" x14ac:dyDescent="0.2">
      <c r="H2350" s="10">
        <v>1996</v>
      </c>
      <c r="I2350" s="10">
        <v>3</v>
      </c>
      <c r="J2350" s="10">
        <v>14</v>
      </c>
      <c r="K2350" s="42">
        <v>5.4218799999999998</v>
      </c>
      <c r="L2350" s="44">
        <f t="shared" si="75"/>
        <v>5.3854627359199957E-2</v>
      </c>
      <c r="M2350" s="42">
        <f t="shared" si="76"/>
        <v>7.7154942098242585E-5</v>
      </c>
    </row>
    <row r="2351" spans="8:13" x14ac:dyDescent="0.2">
      <c r="H2351" s="10">
        <v>1996</v>
      </c>
      <c r="I2351" s="10">
        <v>3</v>
      </c>
      <c r="J2351" s="10">
        <v>15</v>
      </c>
      <c r="K2351" s="42">
        <v>5.4218799999999998</v>
      </c>
      <c r="L2351" s="44">
        <f t="shared" si="75"/>
        <v>5.3854627359199957E-2</v>
      </c>
      <c r="M2351" s="42">
        <f t="shared" si="76"/>
        <v>0</v>
      </c>
    </row>
    <row r="2352" spans="8:13" x14ac:dyDescent="0.2">
      <c r="H2352" s="10">
        <v>1996</v>
      </c>
      <c r="I2352" s="10">
        <v>3</v>
      </c>
      <c r="J2352" s="10">
        <v>18</v>
      </c>
      <c r="K2352" s="42">
        <v>5.4375</v>
      </c>
      <c r="L2352" s="44">
        <f t="shared" si="75"/>
        <v>5.4008735461168987E-2</v>
      </c>
      <c r="M2352" s="42">
        <f t="shared" si="76"/>
        <v>1.5410810196903046E-4</v>
      </c>
    </row>
    <row r="2353" spans="8:13" x14ac:dyDescent="0.2">
      <c r="H2353" s="10">
        <v>1996</v>
      </c>
      <c r="I2353" s="10">
        <v>3</v>
      </c>
      <c r="J2353" s="10">
        <v>19</v>
      </c>
      <c r="K2353" s="42">
        <v>5.4375</v>
      </c>
      <c r="L2353" s="44">
        <f t="shared" si="75"/>
        <v>5.4008735461168987E-2</v>
      </c>
      <c r="M2353" s="42">
        <f t="shared" si="76"/>
        <v>0</v>
      </c>
    </row>
    <row r="2354" spans="8:13" x14ac:dyDescent="0.2">
      <c r="H2354" s="10">
        <v>1996</v>
      </c>
      <c r="I2354" s="10">
        <v>3</v>
      </c>
      <c r="J2354" s="10">
        <v>20</v>
      </c>
      <c r="K2354" s="42">
        <v>5.4375</v>
      </c>
      <c r="L2354" s="44">
        <f t="shared" si="75"/>
        <v>5.4008735461168987E-2</v>
      </c>
      <c r="M2354" s="42">
        <f t="shared" si="76"/>
        <v>0</v>
      </c>
    </row>
    <row r="2355" spans="8:13" x14ac:dyDescent="0.2">
      <c r="H2355" s="10">
        <v>1996</v>
      </c>
      <c r="I2355" s="10">
        <v>3</v>
      </c>
      <c r="J2355" s="10">
        <v>21</v>
      </c>
      <c r="K2355" s="42">
        <v>5.4375</v>
      </c>
      <c r="L2355" s="44">
        <f t="shared" si="75"/>
        <v>5.4008735461168987E-2</v>
      </c>
      <c r="M2355" s="42">
        <f t="shared" si="76"/>
        <v>0</v>
      </c>
    </row>
    <row r="2356" spans="8:13" x14ac:dyDescent="0.2">
      <c r="H2356" s="10">
        <v>1996</v>
      </c>
      <c r="I2356" s="10">
        <v>3</v>
      </c>
      <c r="J2356" s="10">
        <v>22</v>
      </c>
      <c r="K2356" s="42">
        <v>5.4375</v>
      </c>
      <c r="L2356" s="44">
        <f t="shared" si="75"/>
        <v>5.4008735461168987E-2</v>
      </c>
      <c r="M2356" s="42">
        <f t="shared" si="76"/>
        <v>0</v>
      </c>
    </row>
    <row r="2357" spans="8:13" x14ac:dyDescent="0.2">
      <c r="H2357" s="10">
        <v>1996</v>
      </c>
      <c r="I2357" s="10">
        <v>3</v>
      </c>
      <c r="J2357" s="10">
        <v>25</v>
      </c>
      <c r="K2357" s="42">
        <v>5.4375</v>
      </c>
      <c r="L2357" s="44">
        <f t="shared" si="75"/>
        <v>5.4008735461168987E-2</v>
      </c>
      <c r="M2357" s="42">
        <f t="shared" si="76"/>
        <v>0</v>
      </c>
    </row>
    <row r="2358" spans="8:13" x14ac:dyDescent="0.2">
      <c r="H2358" s="10">
        <v>1996</v>
      </c>
      <c r="I2358" s="10">
        <v>3</v>
      </c>
      <c r="J2358" s="10">
        <v>26</v>
      </c>
      <c r="K2358" s="42">
        <v>5.4375</v>
      </c>
      <c r="L2358" s="44">
        <f t="shared" si="75"/>
        <v>5.4008735461168987E-2</v>
      </c>
      <c r="M2358" s="42">
        <f t="shared" si="76"/>
        <v>0</v>
      </c>
    </row>
    <row r="2359" spans="8:13" x14ac:dyDescent="0.2">
      <c r="H2359" s="10">
        <v>1996</v>
      </c>
      <c r="I2359" s="10">
        <v>3</v>
      </c>
      <c r="J2359" s="10">
        <v>27</v>
      </c>
      <c r="K2359" s="42">
        <v>5.4375</v>
      </c>
      <c r="L2359" s="44">
        <f t="shared" si="75"/>
        <v>5.4008735461168987E-2</v>
      </c>
      <c r="M2359" s="42">
        <f t="shared" si="76"/>
        <v>0</v>
      </c>
    </row>
    <row r="2360" spans="8:13" x14ac:dyDescent="0.2">
      <c r="H2360" s="10">
        <v>1996</v>
      </c>
      <c r="I2360" s="10">
        <v>3</v>
      </c>
      <c r="J2360" s="10">
        <v>28</v>
      </c>
      <c r="K2360" s="42">
        <v>5.46875</v>
      </c>
      <c r="L2360" s="44">
        <f t="shared" si="75"/>
        <v>5.4317032505523416E-2</v>
      </c>
      <c r="M2360" s="42">
        <f t="shared" si="76"/>
        <v>3.082970443544289E-4</v>
      </c>
    </row>
    <row r="2361" spans="8:13" x14ac:dyDescent="0.2">
      <c r="H2361" s="10">
        <v>1996</v>
      </c>
      <c r="I2361" s="10">
        <v>3</v>
      </c>
      <c r="J2361" s="10">
        <v>29</v>
      </c>
      <c r="K2361" s="42">
        <v>5.4726600000000003</v>
      </c>
      <c r="L2361" s="44">
        <f t="shared" si="75"/>
        <v>5.4355604959235658E-2</v>
      </c>
      <c r="M2361" s="42">
        <f t="shared" si="76"/>
        <v>3.8572453712241994E-5</v>
      </c>
    </row>
    <row r="2362" spans="8:13" x14ac:dyDescent="0.2">
      <c r="H2362" s="10">
        <v>1996</v>
      </c>
      <c r="I2362" s="10">
        <v>4</v>
      </c>
      <c r="J2362" s="10">
        <v>1</v>
      </c>
      <c r="K2362" s="42">
        <v>5.4648399999999997</v>
      </c>
      <c r="L2362" s="44">
        <f t="shared" si="75"/>
        <v>5.4278459679849039E-2</v>
      </c>
      <c r="M2362" s="42">
        <f t="shared" si="76"/>
        <v>-7.7145279386618693E-5</v>
      </c>
    </row>
    <row r="2363" spans="8:13" x14ac:dyDescent="0.2">
      <c r="H2363" s="10">
        <v>1996</v>
      </c>
      <c r="I2363" s="10">
        <v>4</v>
      </c>
      <c r="J2363" s="10">
        <v>2</v>
      </c>
      <c r="K2363" s="42">
        <v>5.46875</v>
      </c>
      <c r="L2363" s="44">
        <f t="shared" si="75"/>
        <v>5.4317032505523416E-2</v>
      </c>
      <c r="M2363" s="42">
        <f t="shared" si="76"/>
        <v>3.8572825674376698E-5</v>
      </c>
    </row>
    <row r="2364" spans="8:13" x14ac:dyDescent="0.2">
      <c r="H2364" s="10">
        <v>1996</v>
      </c>
      <c r="I2364" s="10">
        <v>4</v>
      </c>
      <c r="J2364" s="10">
        <v>3</v>
      </c>
      <c r="K2364" s="42">
        <v>5.4609399999999999</v>
      </c>
      <c r="L2364" s="44">
        <f t="shared" si="75"/>
        <v>5.4239985135360359E-2</v>
      </c>
      <c r="M2364" s="42">
        <f t="shared" si="76"/>
        <v>-7.7047370163056683E-5</v>
      </c>
    </row>
    <row r="2365" spans="8:13" x14ac:dyDescent="0.2">
      <c r="H2365" s="10">
        <v>1996</v>
      </c>
      <c r="I2365" s="10">
        <v>4</v>
      </c>
      <c r="J2365" s="10">
        <v>4</v>
      </c>
      <c r="K2365" s="42">
        <v>5.4648399999999997</v>
      </c>
      <c r="L2365" s="44">
        <f t="shared" si="75"/>
        <v>5.4278459679849039E-2</v>
      </c>
      <c r="M2365" s="42">
        <f t="shared" si="76"/>
        <v>3.8474544488679985E-5</v>
      </c>
    </row>
    <row r="2366" spans="8:13" x14ac:dyDescent="0.2">
      <c r="H2366" s="10">
        <v>1996</v>
      </c>
      <c r="I2366" s="10">
        <v>4</v>
      </c>
      <c r="J2366" s="10">
        <v>9</v>
      </c>
      <c r="K2366" s="42">
        <v>5.53125</v>
      </c>
      <c r="L2366" s="44">
        <f t="shared" si="75"/>
        <v>5.4933555318088273E-2</v>
      </c>
      <c r="M2366" s="42">
        <f t="shared" si="76"/>
        <v>6.5509563823923367E-4</v>
      </c>
    </row>
    <row r="2367" spans="8:13" x14ac:dyDescent="0.2">
      <c r="H2367" s="10">
        <v>1996</v>
      </c>
      <c r="I2367" s="10">
        <v>4</v>
      </c>
      <c r="J2367" s="10">
        <v>10</v>
      </c>
      <c r="K2367" s="42">
        <v>5.5351600000000003</v>
      </c>
      <c r="L2367" s="44">
        <f t="shared" si="75"/>
        <v>5.497212182708703E-2</v>
      </c>
      <c r="M2367" s="42">
        <f t="shared" si="76"/>
        <v>3.8566508998756632E-5</v>
      </c>
    </row>
    <row r="2368" spans="8:13" x14ac:dyDescent="0.2">
      <c r="H2368" s="10">
        <v>1996</v>
      </c>
      <c r="I2368" s="10">
        <v>4</v>
      </c>
      <c r="J2368" s="10">
        <v>11</v>
      </c>
      <c r="K2368" s="42">
        <v>5.5351600000000003</v>
      </c>
      <c r="L2368" s="44">
        <f t="shared" si="75"/>
        <v>5.497212182708703E-2</v>
      </c>
      <c r="M2368" s="42">
        <f t="shared" si="76"/>
        <v>0</v>
      </c>
    </row>
    <row r="2369" spans="8:13" x14ac:dyDescent="0.2">
      <c r="H2369" s="10">
        <v>1996</v>
      </c>
      <c r="I2369" s="10">
        <v>4</v>
      </c>
      <c r="J2369" s="10">
        <v>12</v>
      </c>
      <c r="K2369" s="42">
        <v>5.5234399999999999</v>
      </c>
      <c r="L2369" s="44">
        <f t="shared" si="75"/>
        <v>5.4856519822488896E-2</v>
      </c>
      <c r="M2369" s="42">
        <f t="shared" si="76"/>
        <v>-1.1560200459813375E-4</v>
      </c>
    </row>
    <row r="2370" spans="8:13" x14ac:dyDescent="0.2">
      <c r="H2370" s="10">
        <v>1996</v>
      </c>
      <c r="I2370" s="10">
        <v>4</v>
      </c>
      <c r="J2370" s="10">
        <v>15</v>
      </c>
      <c r="K2370" s="42">
        <v>5.5</v>
      </c>
      <c r="L2370" s="44">
        <f t="shared" si="75"/>
        <v>5.4625305789942222E-2</v>
      </c>
      <c r="M2370" s="42">
        <f t="shared" si="76"/>
        <v>-2.3121403254667411E-4</v>
      </c>
    </row>
    <row r="2371" spans="8:13" x14ac:dyDescent="0.2">
      <c r="H2371" s="10">
        <v>1996</v>
      </c>
      <c r="I2371" s="10">
        <v>4</v>
      </c>
      <c r="J2371" s="10">
        <v>16</v>
      </c>
      <c r="K2371" s="42">
        <v>5.5</v>
      </c>
      <c r="L2371" s="44">
        <f t="shared" si="75"/>
        <v>5.4625305789942222E-2</v>
      </c>
      <c r="M2371" s="42">
        <f t="shared" si="76"/>
        <v>0</v>
      </c>
    </row>
    <row r="2372" spans="8:13" x14ac:dyDescent="0.2">
      <c r="H2372" s="10">
        <v>1996</v>
      </c>
      <c r="I2372" s="10">
        <v>4</v>
      </c>
      <c r="J2372" s="10">
        <v>17</v>
      </c>
      <c r="K2372" s="42">
        <v>5.5</v>
      </c>
      <c r="L2372" s="44">
        <f t="shared" si="75"/>
        <v>5.4625305789942222E-2</v>
      </c>
      <c r="M2372" s="42">
        <f t="shared" si="76"/>
        <v>0</v>
      </c>
    </row>
    <row r="2373" spans="8:13" x14ac:dyDescent="0.2">
      <c r="H2373" s="10">
        <v>1996</v>
      </c>
      <c r="I2373" s="10">
        <v>4</v>
      </c>
      <c r="J2373" s="10">
        <v>18</v>
      </c>
      <c r="K2373" s="42">
        <v>5.5</v>
      </c>
      <c r="L2373" s="44">
        <f t="shared" si="75"/>
        <v>5.4625305789942222E-2</v>
      </c>
      <c r="M2373" s="42">
        <f t="shared" si="76"/>
        <v>0</v>
      </c>
    </row>
    <row r="2374" spans="8:13" x14ac:dyDescent="0.2">
      <c r="H2374" s="10">
        <v>1996</v>
      </c>
      <c r="I2374" s="10">
        <v>4</v>
      </c>
      <c r="J2374" s="10">
        <v>19</v>
      </c>
      <c r="K2374" s="42">
        <v>5.5</v>
      </c>
      <c r="L2374" s="44">
        <f t="shared" si="75"/>
        <v>5.4625305789942222E-2</v>
      </c>
      <c r="M2374" s="42">
        <f t="shared" si="76"/>
        <v>0</v>
      </c>
    </row>
    <row r="2375" spans="8:13" x14ac:dyDescent="0.2">
      <c r="H2375" s="10">
        <v>1996</v>
      </c>
      <c r="I2375" s="10">
        <v>4</v>
      </c>
      <c r="J2375" s="10">
        <v>22</v>
      </c>
      <c r="K2375" s="42">
        <v>5.4843799999999998</v>
      </c>
      <c r="L2375" s="44">
        <f t="shared" si="75"/>
        <v>5.4471221441221629E-2</v>
      </c>
      <c r="M2375" s="42">
        <f t="shared" si="76"/>
        <v>-1.5408434872059285E-4</v>
      </c>
    </row>
    <row r="2376" spans="8:13" x14ac:dyDescent="0.2">
      <c r="H2376" s="10">
        <v>1996</v>
      </c>
      <c r="I2376" s="10">
        <v>4</v>
      </c>
      <c r="J2376" s="10">
        <v>23</v>
      </c>
      <c r="K2376" s="42">
        <v>5.4843799999999998</v>
      </c>
      <c r="L2376" s="44">
        <f t="shared" si="75"/>
        <v>5.4471221441221629E-2</v>
      </c>
      <c r="M2376" s="42">
        <f t="shared" si="76"/>
        <v>0</v>
      </c>
    </row>
    <row r="2377" spans="8:13" x14ac:dyDescent="0.2">
      <c r="H2377" s="10">
        <v>1996</v>
      </c>
      <c r="I2377" s="10">
        <v>4</v>
      </c>
      <c r="J2377" s="10">
        <v>24</v>
      </c>
      <c r="K2377" s="42">
        <v>5.4804700000000004</v>
      </c>
      <c r="L2377" s="44">
        <f t="shared" si="75"/>
        <v>5.4432650102401503E-2</v>
      </c>
      <c r="M2377" s="42">
        <f t="shared" si="76"/>
        <v>-3.8571338820125867E-5</v>
      </c>
    </row>
    <row r="2378" spans="8:13" x14ac:dyDescent="0.2">
      <c r="H2378" s="10">
        <v>1996</v>
      </c>
      <c r="I2378" s="10">
        <v>4</v>
      </c>
      <c r="J2378" s="10">
        <v>26</v>
      </c>
      <c r="K2378" s="42">
        <v>5.4882799999999996</v>
      </c>
      <c r="L2378" s="44">
        <f t="shared" si="75"/>
        <v>5.4509693761607407E-2</v>
      </c>
      <c r="M2378" s="42">
        <f t="shared" si="76"/>
        <v>7.7043659205904003E-5</v>
      </c>
    </row>
    <row r="2379" spans="8:13" x14ac:dyDescent="0.2">
      <c r="H2379" s="10">
        <v>1996</v>
      </c>
      <c r="I2379" s="10">
        <v>4</v>
      </c>
      <c r="J2379" s="10">
        <v>29</v>
      </c>
      <c r="K2379" s="42">
        <v>5.4843799999999998</v>
      </c>
      <c r="L2379" s="44">
        <f t="shared" si="75"/>
        <v>5.4471221441221629E-2</v>
      </c>
      <c r="M2379" s="42">
        <f t="shared" si="76"/>
        <v>-3.8472320385778136E-5</v>
      </c>
    </row>
    <row r="2380" spans="8:13" x14ac:dyDescent="0.2">
      <c r="H2380" s="10">
        <v>1996</v>
      </c>
      <c r="I2380" s="10">
        <v>4</v>
      </c>
      <c r="J2380" s="10">
        <v>30</v>
      </c>
      <c r="K2380" s="42">
        <v>5.4843799999999998</v>
      </c>
      <c r="L2380" s="44">
        <f t="shared" si="75"/>
        <v>5.4471221441221629E-2</v>
      </c>
      <c r="M2380" s="42">
        <f t="shared" si="76"/>
        <v>0</v>
      </c>
    </row>
    <row r="2381" spans="8:13" x14ac:dyDescent="0.2">
      <c r="H2381" s="10">
        <v>1996</v>
      </c>
      <c r="I2381" s="10">
        <v>5</v>
      </c>
      <c r="J2381" s="10">
        <v>1</v>
      </c>
      <c r="K2381" s="42">
        <v>5.5</v>
      </c>
      <c r="L2381" s="44">
        <f t="shared" si="75"/>
        <v>5.4625305789942222E-2</v>
      </c>
      <c r="M2381" s="42">
        <f t="shared" si="76"/>
        <v>1.5408434872059285E-4</v>
      </c>
    </row>
    <row r="2382" spans="8:13" x14ac:dyDescent="0.2">
      <c r="H2382" s="10">
        <v>1996</v>
      </c>
      <c r="I2382" s="10">
        <v>5</v>
      </c>
      <c r="J2382" s="10">
        <v>2</v>
      </c>
      <c r="K2382" s="42">
        <v>5.5</v>
      </c>
      <c r="L2382" s="44">
        <f t="shared" si="75"/>
        <v>5.4625305789942222E-2</v>
      </c>
      <c r="M2382" s="42">
        <f t="shared" si="76"/>
        <v>0</v>
      </c>
    </row>
    <row r="2383" spans="8:13" x14ac:dyDescent="0.2">
      <c r="H2383" s="10">
        <v>1996</v>
      </c>
      <c r="I2383" s="10">
        <v>5</v>
      </c>
      <c r="J2383" s="10">
        <v>3</v>
      </c>
      <c r="K2383" s="42">
        <v>5.5273399999999997</v>
      </c>
      <c r="L2383" s="44">
        <f t="shared" si="75"/>
        <v>5.4894988437241152E-2</v>
      </c>
      <c r="M2383" s="42">
        <f t="shared" si="76"/>
        <v>2.6968264729892999E-4</v>
      </c>
    </row>
    <row r="2384" spans="8:13" x14ac:dyDescent="0.2">
      <c r="H2384" s="10">
        <v>1996</v>
      </c>
      <c r="I2384" s="10">
        <v>5</v>
      </c>
      <c r="J2384" s="10">
        <v>7</v>
      </c>
      <c r="K2384" s="42">
        <v>5.5</v>
      </c>
      <c r="L2384" s="44">
        <f t="shared" si="75"/>
        <v>5.4625305789942222E-2</v>
      </c>
      <c r="M2384" s="42">
        <f t="shared" si="76"/>
        <v>-2.6968264729892999E-4</v>
      </c>
    </row>
    <row r="2385" spans="8:13" x14ac:dyDescent="0.2">
      <c r="H2385" s="10">
        <v>1996</v>
      </c>
      <c r="I2385" s="10">
        <v>5</v>
      </c>
      <c r="J2385" s="10">
        <v>8</v>
      </c>
      <c r="K2385" s="42">
        <v>5.5</v>
      </c>
      <c r="L2385" s="44">
        <f t="shared" si="75"/>
        <v>5.4625305789942222E-2</v>
      </c>
      <c r="M2385" s="42">
        <f t="shared" si="76"/>
        <v>0</v>
      </c>
    </row>
    <row r="2386" spans="8:13" x14ac:dyDescent="0.2">
      <c r="H2386" s="10">
        <v>1996</v>
      </c>
      <c r="I2386" s="10">
        <v>5</v>
      </c>
      <c r="J2386" s="10">
        <v>9</v>
      </c>
      <c r="K2386" s="42">
        <v>5.5</v>
      </c>
      <c r="L2386" s="44">
        <f t="shared" si="75"/>
        <v>5.4625305789942222E-2</v>
      </c>
      <c r="M2386" s="42">
        <f t="shared" si="76"/>
        <v>0</v>
      </c>
    </row>
    <row r="2387" spans="8:13" x14ac:dyDescent="0.2">
      <c r="H2387" s="10">
        <v>1996</v>
      </c>
      <c r="I2387" s="10">
        <v>5</v>
      </c>
      <c r="J2387" s="10">
        <v>10</v>
      </c>
      <c r="K2387" s="42">
        <v>5.5</v>
      </c>
      <c r="L2387" s="44">
        <f t="shared" si="75"/>
        <v>5.4625305789942222E-2</v>
      </c>
      <c r="M2387" s="42">
        <f t="shared" si="76"/>
        <v>0</v>
      </c>
    </row>
    <row r="2388" spans="8:13" x14ac:dyDescent="0.2">
      <c r="H2388" s="10">
        <v>1996</v>
      </c>
      <c r="I2388" s="10">
        <v>5</v>
      </c>
      <c r="J2388" s="10">
        <v>13</v>
      </c>
      <c r="K2388" s="42">
        <v>5.5</v>
      </c>
      <c r="L2388" s="44">
        <f t="shared" si="75"/>
        <v>5.4625305789942222E-2</v>
      </c>
      <c r="M2388" s="42">
        <f t="shared" si="76"/>
        <v>0</v>
      </c>
    </row>
    <row r="2389" spans="8:13" x14ac:dyDescent="0.2">
      <c r="H2389" s="10">
        <v>1996</v>
      </c>
      <c r="I2389" s="10">
        <v>5</v>
      </c>
      <c r="J2389" s="10">
        <v>14</v>
      </c>
      <c r="K2389" s="42">
        <v>5.5</v>
      </c>
      <c r="L2389" s="44">
        <f t="shared" ref="L2389:L2452" si="77">LN(1+K2389/100/4)*4</f>
        <v>5.4625305789942222E-2</v>
      </c>
      <c r="M2389" s="42">
        <f t="shared" ref="M2389:M2452" si="78">L2389-L2388</f>
        <v>0</v>
      </c>
    </row>
    <row r="2390" spans="8:13" x14ac:dyDescent="0.2">
      <c r="H2390" s="10">
        <v>1996</v>
      </c>
      <c r="I2390" s="10">
        <v>5</v>
      </c>
      <c r="J2390" s="10">
        <v>15</v>
      </c>
      <c r="K2390" s="42">
        <v>5.4804700000000004</v>
      </c>
      <c r="L2390" s="44">
        <f t="shared" si="77"/>
        <v>5.4432650102401503E-2</v>
      </c>
      <c r="M2390" s="42">
        <f t="shared" si="78"/>
        <v>-1.9265568754071871E-4</v>
      </c>
    </row>
    <row r="2391" spans="8:13" x14ac:dyDescent="0.2">
      <c r="H2391" s="10">
        <v>1996</v>
      </c>
      <c r="I2391" s="10">
        <v>5</v>
      </c>
      <c r="J2391" s="10">
        <v>16</v>
      </c>
      <c r="K2391" s="42">
        <v>5.4882799999999996</v>
      </c>
      <c r="L2391" s="44">
        <f t="shared" si="77"/>
        <v>5.4509693761607407E-2</v>
      </c>
      <c r="M2391" s="42">
        <f t="shared" si="78"/>
        <v>7.7043659205904003E-5</v>
      </c>
    </row>
    <row r="2392" spans="8:13" x14ac:dyDescent="0.2">
      <c r="H2392" s="10">
        <v>1996</v>
      </c>
      <c r="I2392" s="10">
        <v>5</v>
      </c>
      <c r="J2392" s="10">
        <v>17</v>
      </c>
      <c r="K2392" s="42">
        <v>5.4960899999999997</v>
      </c>
      <c r="L2392" s="44">
        <f t="shared" si="77"/>
        <v>5.4586735936911421E-2</v>
      </c>
      <c r="M2392" s="42">
        <f t="shared" si="78"/>
        <v>7.7042175304013749E-5</v>
      </c>
    </row>
    <row r="2393" spans="8:13" x14ac:dyDescent="0.2">
      <c r="H2393" s="10">
        <v>1996</v>
      </c>
      <c r="I2393" s="10">
        <v>5</v>
      </c>
      <c r="J2393" s="10">
        <v>20</v>
      </c>
      <c r="K2393" s="42">
        <v>5.5</v>
      </c>
      <c r="L2393" s="44">
        <f t="shared" si="77"/>
        <v>5.4625305789942222E-2</v>
      </c>
      <c r="M2393" s="42">
        <f t="shared" si="78"/>
        <v>3.856985303080096E-5</v>
      </c>
    </row>
    <row r="2394" spans="8:13" x14ac:dyDescent="0.2">
      <c r="H2394" s="10">
        <v>1996</v>
      </c>
      <c r="I2394" s="10">
        <v>5</v>
      </c>
      <c r="J2394" s="10">
        <v>21</v>
      </c>
      <c r="K2394" s="42">
        <v>5.4921899999999999</v>
      </c>
      <c r="L2394" s="44">
        <f t="shared" si="77"/>
        <v>5.4548264357519007E-2</v>
      </c>
      <c r="M2394" s="42">
        <f t="shared" si="78"/>
        <v>-7.7041432423215206E-5</v>
      </c>
    </row>
    <row r="2395" spans="8:13" x14ac:dyDescent="0.2">
      <c r="H2395" s="10">
        <v>1996</v>
      </c>
      <c r="I2395" s="10">
        <v>5</v>
      </c>
      <c r="J2395" s="10">
        <v>22</v>
      </c>
      <c r="K2395" s="42">
        <v>5.4921899999999999</v>
      </c>
      <c r="L2395" s="44">
        <f t="shared" si="77"/>
        <v>5.4548264357519007E-2</v>
      </c>
      <c r="M2395" s="42">
        <f t="shared" si="78"/>
        <v>0</v>
      </c>
    </row>
    <row r="2396" spans="8:13" x14ac:dyDescent="0.2">
      <c r="H2396" s="10">
        <v>1996</v>
      </c>
      <c r="I2396" s="10">
        <v>5</v>
      </c>
      <c r="J2396" s="10">
        <v>23</v>
      </c>
      <c r="K2396" s="42">
        <v>5.4882799999999996</v>
      </c>
      <c r="L2396" s="44">
        <f t="shared" si="77"/>
        <v>5.4509693761607407E-2</v>
      </c>
      <c r="M2396" s="42">
        <f t="shared" si="78"/>
        <v>-3.8570595911599503E-5</v>
      </c>
    </row>
    <row r="2397" spans="8:13" x14ac:dyDescent="0.2">
      <c r="H2397" s="10">
        <v>1996</v>
      </c>
      <c r="I2397" s="10">
        <v>5</v>
      </c>
      <c r="J2397" s="10">
        <v>24</v>
      </c>
      <c r="K2397" s="42">
        <v>5.4921899999999999</v>
      </c>
      <c r="L2397" s="44">
        <f t="shared" si="77"/>
        <v>5.4548264357519007E-2</v>
      </c>
      <c r="M2397" s="42">
        <f t="shared" si="78"/>
        <v>3.8570595911599503E-5</v>
      </c>
    </row>
    <row r="2398" spans="8:13" x14ac:dyDescent="0.2">
      <c r="H2398" s="10">
        <v>1996</v>
      </c>
      <c r="I2398" s="10">
        <v>5</v>
      </c>
      <c r="J2398" s="10">
        <v>28</v>
      </c>
      <c r="K2398" s="42">
        <v>5.4921899999999999</v>
      </c>
      <c r="L2398" s="44">
        <f t="shared" si="77"/>
        <v>5.4548264357519007E-2</v>
      </c>
      <c r="M2398" s="42">
        <f t="shared" si="78"/>
        <v>0</v>
      </c>
    </row>
    <row r="2399" spans="8:13" x14ac:dyDescent="0.2">
      <c r="H2399" s="10">
        <v>1996</v>
      </c>
      <c r="I2399" s="10">
        <v>5</v>
      </c>
      <c r="J2399" s="10">
        <v>29</v>
      </c>
      <c r="K2399" s="42">
        <v>5.4804700000000004</v>
      </c>
      <c r="L2399" s="44">
        <f t="shared" si="77"/>
        <v>5.4432650102401503E-2</v>
      </c>
      <c r="M2399" s="42">
        <f t="shared" si="78"/>
        <v>-1.1561425511750351E-4</v>
      </c>
    </row>
    <row r="2400" spans="8:13" x14ac:dyDescent="0.2">
      <c r="H2400" s="10">
        <v>1996</v>
      </c>
      <c r="I2400" s="10">
        <v>5</v>
      </c>
      <c r="J2400" s="10">
        <v>30</v>
      </c>
      <c r="K2400" s="42">
        <v>5.5</v>
      </c>
      <c r="L2400" s="44">
        <f t="shared" si="77"/>
        <v>5.4625305789942222E-2</v>
      </c>
      <c r="M2400" s="42">
        <f t="shared" si="78"/>
        <v>1.9265568754071871E-4</v>
      </c>
    </row>
    <row r="2401" spans="8:13" x14ac:dyDescent="0.2">
      <c r="H2401" s="10">
        <v>1996</v>
      </c>
      <c r="I2401" s="10">
        <v>5</v>
      </c>
      <c r="J2401" s="10">
        <v>31</v>
      </c>
      <c r="K2401" s="42">
        <v>5.5</v>
      </c>
      <c r="L2401" s="44">
        <f t="shared" si="77"/>
        <v>5.4625305789942222E-2</v>
      </c>
      <c r="M2401" s="42">
        <f t="shared" si="78"/>
        <v>0</v>
      </c>
    </row>
    <row r="2402" spans="8:13" x14ac:dyDescent="0.2">
      <c r="H2402" s="10">
        <v>1996</v>
      </c>
      <c r="I2402" s="10">
        <v>6</v>
      </c>
      <c r="J2402" s="10">
        <v>3</v>
      </c>
      <c r="K2402" s="42">
        <v>5.53125</v>
      </c>
      <c r="L2402" s="44">
        <f t="shared" si="77"/>
        <v>5.4933555318088273E-2</v>
      </c>
      <c r="M2402" s="42">
        <f t="shared" si="78"/>
        <v>3.0824952814605122E-4</v>
      </c>
    </row>
    <row r="2403" spans="8:13" x14ac:dyDescent="0.2">
      <c r="H2403" s="10">
        <v>1996</v>
      </c>
      <c r="I2403" s="10">
        <v>6</v>
      </c>
      <c r="J2403" s="10">
        <v>4</v>
      </c>
      <c r="K2403" s="42">
        <v>5.5351600000000003</v>
      </c>
      <c r="L2403" s="44">
        <f t="shared" si="77"/>
        <v>5.497212182708703E-2</v>
      </c>
      <c r="M2403" s="42">
        <f t="shared" si="78"/>
        <v>3.8566508998756632E-5</v>
      </c>
    </row>
    <row r="2404" spans="8:13" x14ac:dyDescent="0.2">
      <c r="H2404" s="10">
        <v>1996</v>
      </c>
      <c r="I2404" s="10">
        <v>6</v>
      </c>
      <c r="J2404" s="10">
        <v>5</v>
      </c>
      <c r="K2404" s="42">
        <v>5.5351600000000003</v>
      </c>
      <c r="L2404" s="44">
        <f t="shared" si="77"/>
        <v>5.497212182708703E-2</v>
      </c>
      <c r="M2404" s="42">
        <f t="shared" si="78"/>
        <v>0</v>
      </c>
    </row>
    <row r="2405" spans="8:13" x14ac:dyDescent="0.2">
      <c r="H2405" s="10">
        <v>1996</v>
      </c>
      <c r="I2405" s="10">
        <v>6</v>
      </c>
      <c r="J2405" s="10">
        <v>6</v>
      </c>
      <c r="K2405" s="42">
        <v>5.5390600000000001</v>
      </c>
      <c r="L2405" s="44">
        <f t="shared" si="77"/>
        <v>5.5010589330098454E-2</v>
      </c>
      <c r="M2405" s="42">
        <f t="shared" si="78"/>
        <v>3.8467503011424542E-5</v>
      </c>
    </row>
    <row r="2406" spans="8:13" x14ac:dyDescent="0.2">
      <c r="H2406" s="10">
        <v>1996</v>
      </c>
      <c r="I2406" s="10">
        <v>6</v>
      </c>
      <c r="J2406" s="10">
        <v>7</v>
      </c>
      <c r="K2406" s="42">
        <v>5.5</v>
      </c>
      <c r="L2406" s="44">
        <f t="shared" si="77"/>
        <v>5.4625305789942222E-2</v>
      </c>
      <c r="M2406" s="42">
        <f t="shared" si="78"/>
        <v>-3.852835401562324E-4</v>
      </c>
    </row>
    <row r="2407" spans="8:13" x14ac:dyDescent="0.2">
      <c r="H2407" s="10">
        <v>1996</v>
      </c>
      <c r="I2407" s="10">
        <v>6</v>
      </c>
      <c r="J2407" s="10">
        <v>10</v>
      </c>
      <c r="K2407" s="42">
        <v>5.6015600000000001</v>
      </c>
      <c r="L2407" s="44">
        <f t="shared" si="77"/>
        <v>5.5627005261764846E-2</v>
      </c>
      <c r="M2407" s="42">
        <f t="shared" si="78"/>
        <v>1.0016994718226244E-3</v>
      </c>
    </row>
    <row r="2408" spans="8:13" x14ac:dyDescent="0.2">
      <c r="H2408" s="10">
        <v>1996</v>
      </c>
      <c r="I2408" s="10">
        <v>6</v>
      </c>
      <c r="J2408" s="10">
        <v>11</v>
      </c>
      <c r="K2408" s="42">
        <v>5.6054700000000004</v>
      </c>
      <c r="L2408" s="44">
        <f t="shared" si="77"/>
        <v>5.5665565085389473E-2</v>
      </c>
      <c r="M2408" s="42">
        <f t="shared" si="78"/>
        <v>3.8559823624627343E-5</v>
      </c>
    </row>
    <row r="2409" spans="8:13" x14ac:dyDescent="0.2">
      <c r="H2409" s="10">
        <v>1996</v>
      </c>
      <c r="I2409" s="10">
        <v>6</v>
      </c>
      <c r="J2409" s="10">
        <v>12</v>
      </c>
      <c r="K2409" s="42">
        <v>5.6093799999999998</v>
      </c>
      <c r="L2409" s="44">
        <f t="shared" si="77"/>
        <v>5.5704124537303557E-2</v>
      </c>
      <c r="M2409" s="42">
        <f t="shared" si="78"/>
        <v>3.8559451914083054E-5</v>
      </c>
    </row>
    <row r="2410" spans="8:13" x14ac:dyDescent="0.2">
      <c r="H2410" s="10">
        <v>1996</v>
      </c>
      <c r="I2410" s="10">
        <v>6</v>
      </c>
      <c r="J2410" s="10">
        <v>13</v>
      </c>
      <c r="K2410" s="42">
        <v>5.6132799999999996</v>
      </c>
      <c r="L2410" s="44">
        <f t="shared" si="77"/>
        <v>5.574258500141379E-2</v>
      </c>
      <c r="M2410" s="42">
        <f t="shared" si="78"/>
        <v>3.8460464110233461E-5</v>
      </c>
    </row>
    <row r="2411" spans="8:13" x14ac:dyDescent="0.2">
      <c r="H2411" s="10">
        <v>1996</v>
      </c>
      <c r="I2411" s="10">
        <v>6</v>
      </c>
      <c r="J2411" s="10">
        <v>14</v>
      </c>
      <c r="K2411" s="42">
        <v>5.5976600000000003</v>
      </c>
      <c r="L2411" s="44">
        <f t="shared" si="77"/>
        <v>5.5588543686320609E-2</v>
      </c>
      <c r="M2411" s="42">
        <f t="shared" si="78"/>
        <v>-1.5404131509318131E-4</v>
      </c>
    </row>
    <row r="2412" spans="8:13" x14ac:dyDescent="0.2">
      <c r="H2412" s="10">
        <v>1996</v>
      </c>
      <c r="I2412" s="10">
        <v>6</v>
      </c>
      <c r="J2412" s="10">
        <v>17</v>
      </c>
      <c r="K2412" s="42">
        <v>5.5820299999999996</v>
      </c>
      <c r="L2412" s="44">
        <f t="shared" si="77"/>
        <v>5.5434397815119336E-2</v>
      </c>
      <c r="M2412" s="42">
        <f t="shared" si="78"/>
        <v>-1.5414587120127221E-4</v>
      </c>
    </row>
    <row r="2413" spans="8:13" x14ac:dyDescent="0.2">
      <c r="H2413" s="10">
        <v>1996</v>
      </c>
      <c r="I2413" s="10">
        <v>6</v>
      </c>
      <c r="J2413" s="10">
        <v>18</v>
      </c>
      <c r="K2413" s="42">
        <v>5.5625</v>
      </c>
      <c r="L2413" s="44">
        <f t="shared" si="77"/>
        <v>5.5241781093620969E-2</v>
      </c>
      <c r="M2413" s="42">
        <f t="shared" si="78"/>
        <v>-1.9261672149836762E-4</v>
      </c>
    </row>
    <row r="2414" spans="8:13" x14ac:dyDescent="0.2">
      <c r="H2414" s="10">
        <v>1996</v>
      </c>
      <c r="I2414" s="10">
        <v>6</v>
      </c>
      <c r="J2414" s="10">
        <v>19</v>
      </c>
      <c r="K2414" s="42">
        <v>5.5625</v>
      </c>
      <c r="L2414" s="44">
        <f t="shared" si="77"/>
        <v>5.5241781093620969E-2</v>
      </c>
      <c r="M2414" s="42">
        <f t="shared" si="78"/>
        <v>0</v>
      </c>
    </row>
    <row r="2415" spans="8:13" x14ac:dyDescent="0.2">
      <c r="H2415" s="10">
        <v>1996</v>
      </c>
      <c r="I2415" s="10">
        <v>6</v>
      </c>
      <c r="J2415" s="10">
        <v>20</v>
      </c>
      <c r="K2415" s="42">
        <v>5.5625</v>
      </c>
      <c r="L2415" s="44">
        <f t="shared" si="77"/>
        <v>5.5241781093620969E-2</v>
      </c>
      <c r="M2415" s="42">
        <f t="shared" si="78"/>
        <v>0</v>
      </c>
    </row>
    <row r="2416" spans="8:13" x14ac:dyDescent="0.2">
      <c r="H2416" s="10">
        <v>1996</v>
      </c>
      <c r="I2416" s="10">
        <v>6</v>
      </c>
      <c r="J2416" s="10">
        <v>21</v>
      </c>
      <c r="K2416" s="42">
        <v>5.5781299999999998</v>
      </c>
      <c r="L2416" s="44">
        <f t="shared" si="77"/>
        <v>5.5395934387625141E-2</v>
      </c>
      <c r="M2416" s="42">
        <f t="shared" si="78"/>
        <v>1.5415329400417233E-4</v>
      </c>
    </row>
    <row r="2417" spans="8:13" x14ac:dyDescent="0.2">
      <c r="H2417" s="10">
        <v>1996</v>
      </c>
      <c r="I2417" s="10">
        <v>6</v>
      </c>
      <c r="J2417" s="10">
        <v>24</v>
      </c>
      <c r="K2417" s="42">
        <v>5.5664100000000003</v>
      </c>
      <c r="L2417" s="44">
        <f t="shared" si="77"/>
        <v>5.528034463095139E-2</v>
      </c>
      <c r="M2417" s="42">
        <f t="shared" si="78"/>
        <v>-1.1558975667375071E-4</v>
      </c>
    </row>
    <row r="2418" spans="8:13" x14ac:dyDescent="0.2">
      <c r="H2418" s="10">
        <v>1996</v>
      </c>
      <c r="I2418" s="10">
        <v>6</v>
      </c>
      <c r="J2418" s="10">
        <v>25</v>
      </c>
      <c r="K2418" s="42">
        <v>5.5625</v>
      </c>
      <c r="L2418" s="44">
        <f t="shared" si="77"/>
        <v>5.5241781093620969E-2</v>
      </c>
      <c r="M2418" s="42">
        <f t="shared" si="78"/>
        <v>-3.8563537330421616E-5</v>
      </c>
    </row>
    <row r="2419" spans="8:13" x14ac:dyDescent="0.2">
      <c r="H2419" s="10">
        <v>1996</v>
      </c>
      <c r="I2419" s="10">
        <v>6</v>
      </c>
      <c r="J2419" s="10">
        <v>26</v>
      </c>
      <c r="K2419" s="42">
        <v>5.5703100000000001</v>
      </c>
      <c r="L2419" s="44">
        <f t="shared" si="77"/>
        <v>5.5318809169949974E-2</v>
      </c>
      <c r="M2419" s="42">
        <f t="shared" si="78"/>
        <v>7.7028076329005435E-5</v>
      </c>
    </row>
    <row r="2420" spans="8:13" x14ac:dyDescent="0.2">
      <c r="H2420" s="10">
        <v>1996</v>
      </c>
      <c r="I2420" s="10">
        <v>6</v>
      </c>
      <c r="J2420" s="10">
        <v>27</v>
      </c>
      <c r="K2420" s="42">
        <v>5.5976600000000003</v>
      </c>
      <c r="L2420" s="44">
        <f t="shared" si="77"/>
        <v>5.5588543686320609E-2</v>
      </c>
      <c r="M2420" s="42">
        <f t="shared" si="78"/>
        <v>2.6973451637063439E-4</v>
      </c>
    </row>
    <row r="2421" spans="8:13" x14ac:dyDescent="0.2">
      <c r="H2421" s="10">
        <v>1996</v>
      </c>
      <c r="I2421" s="10">
        <v>6</v>
      </c>
      <c r="J2421" s="10">
        <v>28</v>
      </c>
      <c r="K2421" s="42">
        <v>5.5820299999999996</v>
      </c>
      <c r="L2421" s="44">
        <f t="shared" si="77"/>
        <v>5.5434397815119336E-2</v>
      </c>
      <c r="M2421" s="42">
        <f t="shared" si="78"/>
        <v>-1.5414587120127221E-4</v>
      </c>
    </row>
    <row r="2422" spans="8:13" x14ac:dyDescent="0.2">
      <c r="H2422" s="10">
        <v>1996</v>
      </c>
      <c r="I2422" s="10">
        <v>7</v>
      </c>
      <c r="J2422" s="10">
        <v>1</v>
      </c>
      <c r="K2422" s="42">
        <v>5.5625</v>
      </c>
      <c r="L2422" s="44">
        <f t="shared" si="77"/>
        <v>5.5241781093620969E-2</v>
      </c>
      <c r="M2422" s="42">
        <f t="shared" si="78"/>
        <v>-1.9261672149836762E-4</v>
      </c>
    </row>
    <row r="2423" spans="8:13" x14ac:dyDescent="0.2">
      <c r="H2423" s="10">
        <v>1996</v>
      </c>
      <c r="I2423" s="10">
        <v>7</v>
      </c>
      <c r="J2423" s="10">
        <v>2</v>
      </c>
      <c r="K2423" s="42">
        <v>5.5625</v>
      </c>
      <c r="L2423" s="44">
        <f t="shared" si="77"/>
        <v>5.5241781093620969E-2</v>
      </c>
      <c r="M2423" s="42">
        <f t="shared" si="78"/>
        <v>0</v>
      </c>
    </row>
    <row r="2424" spans="8:13" x14ac:dyDescent="0.2">
      <c r="H2424" s="10">
        <v>1996</v>
      </c>
      <c r="I2424" s="10">
        <v>7</v>
      </c>
      <c r="J2424" s="10">
        <v>3</v>
      </c>
      <c r="K2424" s="42">
        <v>5.5976600000000003</v>
      </c>
      <c r="L2424" s="44">
        <f t="shared" si="77"/>
        <v>5.5588543686320609E-2</v>
      </c>
      <c r="M2424" s="42">
        <f t="shared" si="78"/>
        <v>3.4676259269963983E-4</v>
      </c>
    </row>
    <row r="2425" spans="8:13" x14ac:dyDescent="0.2">
      <c r="H2425" s="10">
        <v>1996</v>
      </c>
      <c r="I2425" s="10">
        <v>7</v>
      </c>
      <c r="J2425" s="10">
        <v>4</v>
      </c>
      <c r="K2425" s="42">
        <v>5.5703100000000001</v>
      </c>
      <c r="L2425" s="44">
        <f t="shared" si="77"/>
        <v>5.5318809169949974E-2</v>
      </c>
      <c r="M2425" s="42">
        <f t="shared" si="78"/>
        <v>-2.6973451637063439E-4</v>
      </c>
    </row>
    <row r="2426" spans="8:13" x14ac:dyDescent="0.2">
      <c r="H2426" s="10">
        <v>1996</v>
      </c>
      <c r="I2426" s="10">
        <v>7</v>
      </c>
      <c r="J2426" s="10">
        <v>5</v>
      </c>
      <c r="K2426" s="42">
        <v>5.5742200000000004</v>
      </c>
      <c r="L2426" s="44">
        <f t="shared" si="77"/>
        <v>5.5357371964672344E-2</v>
      </c>
      <c r="M2426" s="42">
        <f t="shared" si="78"/>
        <v>3.8562794722370175E-5</v>
      </c>
    </row>
    <row r="2427" spans="8:13" x14ac:dyDescent="0.2">
      <c r="H2427" s="10">
        <v>1996</v>
      </c>
      <c r="I2427" s="10">
        <v>7</v>
      </c>
      <c r="J2427" s="10">
        <v>8</v>
      </c>
      <c r="K2427" s="42">
        <v>5.6875</v>
      </c>
      <c r="L2427" s="44">
        <f t="shared" si="77"/>
        <v>5.6474446742821191E-2</v>
      </c>
      <c r="M2427" s="42">
        <f t="shared" si="78"/>
        <v>1.1170747781488466E-3</v>
      </c>
    </row>
    <row r="2428" spans="8:13" x14ac:dyDescent="0.2">
      <c r="H2428" s="10">
        <v>1996</v>
      </c>
      <c r="I2428" s="10">
        <v>7</v>
      </c>
      <c r="J2428" s="10">
        <v>9</v>
      </c>
      <c r="K2428" s="42">
        <v>5.6875</v>
      </c>
      <c r="L2428" s="44">
        <f t="shared" si="77"/>
        <v>5.6474446742821191E-2</v>
      </c>
      <c r="M2428" s="42">
        <f t="shared" si="78"/>
        <v>0</v>
      </c>
    </row>
    <row r="2429" spans="8:13" x14ac:dyDescent="0.2">
      <c r="H2429" s="10">
        <v>1996</v>
      </c>
      <c r="I2429" s="10">
        <v>7</v>
      </c>
      <c r="J2429" s="10">
        <v>10</v>
      </c>
      <c r="K2429" s="42">
        <v>5.6875</v>
      </c>
      <c r="L2429" s="44">
        <f t="shared" si="77"/>
        <v>5.6474446742821191E-2</v>
      </c>
      <c r="M2429" s="42">
        <f t="shared" si="78"/>
        <v>0</v>
      </c>
    </row>
    <row r="2430" spans="8:13" x14ac:dyDescent="0.2">
      <c r="H2430" s="10">
        <v>1996</v>
      </c>
      <c r="I2430" s="10">
        <v>7</v>
      </c>
      <c r="J2430" s="10">
        <v>11</v>
      </c>
      <c r="K2430" s="42">
        <v>5.6875</v>
      </c>
      <c r="L2430" s="44">
        <f t="shared" si="77"/>
        <v>5.6474446742821191E-2</v>
      </c>
      <c r="M2430" s="42">
        <f t="shared" si="78"/>
        <v>0</v>
      </c>
    </row>
    <row r="2431" spans="8:13" x14ac:dyDescent="0.2">
      <c r="H2431" s="10">
        <v>1996</v>
      </c>
      <c r="I2431" s="10">
        <v>7</v>
      </c>
      <c r="J2431" s="10">
        <v>12</v>
      </c>
      <c r="K2431" s="42">
        <v>5.6757799999999996</v>
      </c>
      <c r="L2431" s="44">
        <f t="shared" si="77"/>
        <v>5.6358888148640603E-2</v>
      </c>
      <c r="M2431" s="42">
        <f t="shared" si="78"/>
        <v>-1.1555859418058839E-4</v>
      </c>
    </row>
    <row r="2432" spans="8:13" x14ac:dyDescent="0.2">
      <c r="H2432" s="10">
        <v>1996</v>
      </c>
      <c r="I2432" s="10">
        <v>7</v>
      </c>
      <c r="J2432" s="10">
        <v>15</v>
      </c>
      <c r="K2432" s="42">
        <v>5.6757799999999996</v>
      </c>
      <c r="L2432" s="44">
        <f t="shared" si="77"/>
        <v>5.6358888148640603E-2</v>
      </c>
      <c r="M2432" s="42">
        <f t="shared" si="78"/>
        <v>0</v>
      </c>
    </row>
    <row r="2433" spans="8:13" x14ac:dyDescent="0.2">
      <c r="H2433" s="10">
        <v>1996</v>
      </c>
      <c r="I2433" s="10">
        <v>7</v>
      </c>
      <c r="J2433" s="10">
        <v>16</v>
      </c>
      <c r="K2433" s="42">
        <v>5.6835899999999997</v>
      </c>
      <c r="L2433" s="44">
        <f t="shared" si="77"/>
        <v>5.6435894716029292E-2</v>
      </c>
      <c r="M2433" s="42">
        <f t="shared" si="78"/>
        <v>7.7006567388689107E-5</v>
      </c>
    </row>
    <row r="2434" spans="8:13" x14ac:dyDescent="0.2">
      <c r="H2434" s="10">
        <v>1996</v>
      </c>
      <c r="I2434" s="10">
        <v>7</v>
      </c>
      <c r="J2434" s="10">
        <v>17</v>
      </c>
      <c r="K2434" s="42">
        <v>5.6601600000000003</v>
      </c>
      <c r="L2434" s="44">
        <f t="shared" si="77"/>
        <v>5.6204870566212824E-2</v>
      </c>
      <c r="M2434" s="42">
        <f t="shared" si="78"/>
        <v>-2.3102414981646807E-4</v>
      </c>
    </row>
    <row r="2435" spans="8:13" x14ac:dyDescent="0.2">
      <c r="H2435" s="10">
        <v>1996</v>
      </c>
      <c r="I2435" s="10">
        <v>7</v>
      </c>
      <c r="J2435" s="10">
        <v>18</v>
      </c>
      <c r="K2435" s="42">
        <v>5.6601600000000003</v>
      </c>
      <c r="L2435" s="44">
        <f t="shared" si="77"/>
        <v>5.6204870566212824E-2</v>
      </c>
      <c r="M2435" s="42">
        <f t="shared" si="78"/>
        <v>0</v>
      </c>
    </row>
    <row r="2436" spans="8:13" x14ac:dyDescent="0.2">
      <c r="H2436" s="10">
        <v>1996</v>
      </c>
      <c r="I2436" s="10">
        <v>7</v>
      </c>
      <c r="J2436" s="10">
        <v>19</v>
      </c>
      <c r="K2436" s="42">
        <v>5.625</v>
      </c>
      <c r="L2436" s="44">
        <f t="shared" si="77"/>
        <v>5.5858161401490164E-2</v>
      </c>
      <c r="M2436" s="42">
        <f t="shared" si="78"/>
        <v>-3.4670916472265972E-4</v>
      </c>
    </row>
    <row r="2437" spans="8:13" x14ac:dyDescent="0.2">
      <c r="H2437" s="10">
        <v>1996</v>
      </c>
      <c r="I2437" s="10">
        <v>7</v>
      </c>
      <c r="J2437" s="10">
        <v>22</v>
      </c>
      <c r="K2437" s="42">
        <v>5.625</v>
      </c>
      <c r="L2437" s="44">
        <f t="shared" si="77"/>
        <v>5.5858161401490164E-2</v>
      </c>
      <c r="M2437" s="42">
        <f t="shared" si="78"/>
        <v>0</v>
      </c>
    </row>
    <row r="2438" spans="8:13" x14ac:dyDescent="0.2">
      <c r="H2438" s="10">
        <v>1996</v>
      </c>
      <c r="I2438" s="10">
        <v>7</v>
      </c>
      <c r="J2438" s="10">
        <v>23</v>
      </c>
      <c r="K2438" s="42">
        <v>5.625</v>
      </c>
      <c r="L2438" s="44">
        <f t="shared" si="77"/>
        <v>5.5858161401490164E-2</v>
      </c>
      <c r="M2438" s="42">
        <f t="shared" si="78"/>
        <v>0</v>
      </c>
    </row>
    <row r="2439" spans="8:13" x14ac:dyDescent="0.2">
      <c r="H2439" s="10">
        <v>1996</v>
      </c>
      <c r="I2439" s="10">
        <v>7</v>
      </c>
      <c r="J2439" s="10">
        <v>24</v>
      </c>
      <c r="K2439" s="42">
        <v>5.625</v>
      </c>
      <c r="L2439" s="44">
        <f t="shared" si="77"/>
        <v>5.5858161401490164E-2</v>
      </c>
      <c r="M2439" s="42">
        <f t="shared" si="78"/>
        <v>0</v>
      </c>
    </row>
    <row r="2440" spans="8:13" x14ac:dyDescent="0.2">
      <c r="H2440" s="10">
        <v>1996</v>
      </c>
      <c r="I2440" s="10">
        <v>7</v>
      </c>
      <c r="J2440" s="10">
        <v>25</v>
      </c>
      <c r="K2440" s="42">
        <v>5.625</v>
      </c>
      <c r="L2440" s="44">
        <f t="shared" si="77"/>
        <v>5.5858161401490164E-2</v>
      </c>
      <c r="M2440" s="42">
        <f t="shared" si="78"/>
        <v>0</v>
      </c>
    </row>
    <row r="2441" spans="8:13" x14ac:dyDescent="0.2">
      <c r="H2441" s="10">
        <v>1996</v>
      </c>
      <c r="I2441" s="10">
        <v>7</v>
      </c>
      <c r="J2441" s="10">
        <v>26</v>
      </c>
      <c r="K2441" s="42">
        <v>5.625</v>
      </c>
      <c r="L2441" s="44">
        <f t="shared" si="77"/>
        <v>5.5858161401490164E-2</v>
      </c>
      <c r="M2441" s="42">
        <f t="shared" si="78"/>
        <v>0</v>
      </c>
    </row>
    <row r="2442" spans="8:13" x14ac:dyDescent="0.2">
      <c r="H2442" s="10">
        <v>1996</v>
      </c>
      <c r="I2442" s="10">
        <v>7</v>
      </c>
      <c r="J2442" s="10">
        <v>29</v>
      </c>
      <c r="K2442" s="42">
        <v>5.6406299999999998</v>
      </c>
      <c r="L2442" s="44">
        <f t="shared" si="77"/>
        <v>5.601229094351836E-2</v>
      </c>
      <c r="M2442" s="42">
        <f t="shared" si="78"/>
        <v>1.5412954202819601E-4</v>
      </c>
    </row>
    <row r="2443" spans="8:13" x14ac:dyDescent="0.2">
      <c r="H2443" s="10">
        <v>1996</v>
      </c>
      <c r="I2443" s="10">
        <v>7</v>
      </c>
      <c r="J2443" s="10">
        <v>30</v>
      </c>
      <c r="K2443" s="42">
        <v>5.6875</v>
      </c>
      <c r="L2443" s="44">
        <f t="shared" si="77"/>
        <v>5.6474446742821191E-2</v>
      </c>
      <c r="M2443" s="42">
        <f t="shared" si="78"/>
        <v>4.6215579930283107E-4</v>
      </c>
    </row>
    <row r="2444" spans="8:13" x14ac:dyDescent="0.2">
      <c r="H2444" s="10">
        <v>1996</v>
      </c>
      <c r="I2444" s="10">
        <v>7</v>
      </c>
      <c r="J2444" s="10">
        <v>31</v>
      </c>
      <c r="K2444" s="42">
        <v>5.6757799999999996</v>
      </c>
      <c r="L2444" s="44">
        <f t="shared" si="77"/>
        <v>5.6358888148640603E-2</v>
      </c>
      <c r="M2444" s="42">
        <f t="shared" si="78"/>
        <v>-1.1555859418058839E-4</v>
      </c>
    </row>
    <row r="2445" spans="8:13" x14ac:dyDescent="0.2">
      <c r="H2445" s="10">
        <v>1996</v>
      </c>
      <c r="I2445" s="10">
        <v>8</v>
      </c>
      <c r="J2445" s="10">
        <v>1</v>
      </c>
      <c r="K2445" s="42">
        <v>5.6328100000000001</v>
      </c>
      <c r="L2445" s="44">
        <f t="shared" si="77"/>
        <v>5.5935177609200561E-2</v>
      </c>
      <c r="M2445" s="42">
        <f t="shared" si="78"/>
        <v>-4.23710539440042E-4</v>
      </c>
    </row>
    <row r="2446" spans="8:13" x14ac:dyDescent="0.2">
      <c r="H2446" s="10">
        <v>1996</v>
      </c>
      <c r="I2446" s="10">
        <v>8</v>
      </c>
      <c r="J2446" s="10">
        <v>2</v>
      </c>
      <c r="K2446" s="42">
        <v>5.5859399999999999</v>
      </c>
      <c r="L2446" s="44">
        <f t="shared" si="77"/>
        <v>5.547295949550788E-2</v>
      </c>
      <c r="M2446" s="42">
        <f t="shared" si="78"/>
        <v>-4.6221811369268062E-4</v>
      </c>
    </row>
    <row r="2447" spans="8:13" x14ac:dyDescent="0.2">
      <c r="H2447" s="10">
        <v>1996</v>
      </c>
      <c r="I2447" s="10">
        <v>8</v>
      </c>
      <c r="J2447" s="10">
        <v>5</v>
      </c>
      <c r="K2447" s="42">
        <v>5.5507799999999996</v>
      </c>
      <c r="L2447" s="44">
        <f t="shared" si="77"/>
        <v>5.5126186882160699E-2</v>
      </c>
      <c r="M2447" s="42">
        <f t="shared" si="78"/>
        <v>-3.4677261334718074E-4</v>
      </c>
    </row>
    <row r="2448" spans="8:13" x14ac:dyDescent="0.2">
      <c r="H2448" s="10">
        <v>1996</v>
      </c>
      <c r="I2448" s="10">
        <v>8</v>
      </c>
      <c r="J2448" s="10">
        <v>6</v>
      </c>
      <c r="K2448" s="42">
        <v>5.5390600000000001</v>
      </c>
      <c r="L2448" s="44">
        <f t="shared" si="77"/>
        <v>5.5010589330098454E-2</v>
      </c>
      <c r="M2448" s="42">
        <f t="shared" si="78"/>
        <v>-1.1559755206224515E-4</v>
      </c>
    </row>
    <row r="2449" spans="8:13" x14ac:dyDescent="0.2">
      <c r="H2449" s="10">
        <v>1996</v>
      </c>
      <c r="I2449" s="10">
        <v>8</v>
      </c>
      <c r="J2449" s="10">
        <v>7</v>
      </c>
      <c r="K2449" s="42">
        <v>5.5390600000000001</v>
      </c>
      <c r="L2449" s="44">
        <f t="shared" si="77"/>
        <v>5.5010589330098454E-2</v>
      </c>
      <c r="M2449" s="42">
        <f t="shared" si="78"/>
        <v>0</v>
      </c>
    </row>
    <row r="2450" spans="8:13" x14ac:dyDescent="0.2">
      <c r="H2450" s="10">
        <v>1996</v>
      </c>
      <c r="I2450" s="10">
        <v>8</v>
      </c>
      <c r="J2450" s="10">
        <v>8</v>
      </c>
      <c r="K2450" s="42">
        <v>5.5390600000000001</v>
      </c>
      <c r="L2450" s="44">
        <f t="shared" si="77"/>
        <v>5.5010589330098454E-2</v>
      </c>
      <c r="M2450" s="42">
        <f t="shared" si="78"/>
        <v>0</v>
      </c>
    </row>
    <row r="2451" spans="8:13" x14ac:dyDescent="0.2">
      <c r="H2451" s="10">
        <v>1996</v>
      </c>
      <c r="I2451" s="10">
        <v>8</v>
      </c>
      <c r="J2451" s="10">
        <v>9</v>
      </c>
      <c r="K2451" s="42">
        <v>5.5351600000000003</v>
      </c>
      <c r="L2451" s="44">
        <f t="shared" si="77"/>
        <v>5.497212182708703E-2</v>
      </c>
      <c r="M2451" s="42">
        <f t="shared" si="78"/>
        <v>-3.8467503011424542E-5</v>
      </c>
    </row>
    <row r="2452" spans="8:13" x14ac:dyDescent="0.2">
      <c r="H2452" s="10">
        <v>1996</v>
      </c>
      <c r="I2452" s="10">
        <v>8</v>
      </c>
      <c r="J2452" s="10">
        <v>12</v>
      </c>
      <c r="K2452" s="42">
        <v>5.5</v>
      </c>
      <c r="L2452" s="44">
        <f t="shared" si="77"/>
        <v>5.4625305789942222E-2</v>
      </c>
      <c r="M2452" s="42">
        <f t="shared" si="78"/>
        <v>-3.4681603714480785E-4</v>
      </c>
    </row>
    <row r="2453" spans="8:13" x14ac:dyDescent="0.2">
      <c r="H2453" s="10">
        <v>1996</v>
      </c>
      <c r="I2453" s="10">
        <v>8</v>
      </c>
      <c r="J2453" s="10">
        <v>13</v>
      </c>
      <c r="K2453" s="42">
        <v>5.5</v>
      </c>
      <c r="L2453" s="44">
        <f t="shared" ref="L2453:L2516" si="79">LN(1+K2453/100/4)*4</f>
        <v>5.4625305789942222E-2</v>
      </c>
      <c r="M2453" s="42">
        <f t="shared" ref="M2453:M2516" si="80">L2453-L2452</f>
        <v>0</v>
      </c>
    </row>
    <row r="2454" spans="8:13" x14ac:dyDescent="0.2">
      <c r="H2454" s="10">
        <v>1996</v>
      </c>
      <c r="I2454" s="10">
        <v>8</v>
      </c>
      <c r="J2454" s="10">
        <v>14</v>
      </c>
      <c r="K2454" s="42">
        <v>5.5</v>
      </c>
      <c r="L2454" s="44">
        <f t="shared" si="79"/>
        <v>5.4625305789942222E-2</v>
      </c>
      <c r="M2454" s="42">
        <f t="shared" si="80"/>
        <v>0</v>
      </c>
    </row>
    <row r="2455" spans="8:13" x14ac:dyDescent="0.2">
      <c r="H2455" s="10">
        <v>1996</v>
      </c>
      <c r="I2455" s="10">
        <v>8</v>
      </c>
      <c r="J2455" s="10">
        <v>15</v>
      </c>
      <c r="K2455" s="42">
        <v>5.5</v>
      </c>
      <c r="L2455" s="44">
        <f t="shared" si="79"/>
        <v>5.4625305789942222E-2</v>
      </c>
      <c r="M2455" s="42">
        <f t="shared" si="80"/>
        <v>0</v>
      </c>
    </row>
    <row r="2456" spans="8:13" x14ac:dyDescent="0.2">
      <c r="H2456" s="10">
        <v>1996</v>
      </c>
      <c r="I2456" s="10">
        <v>8</v>
      </c>
      <c r="J2456" s="10">
        <v>16</v>
      </c>
      <c r="K2456" s="42">
        <v>5.5</v>
      </c>
      <c r="L2456" s="44">
        <f t="shared" si="79"/>
        <v>5.4625305789942222E-2</v>
      </c>
      <c r="M2456" s="42">
        <f t="shared" si="80"/>
        <v>0</v>
      </c>
    </row>
    <row r="2457" spans="8:13" x14ac:dyDescent="0.2">
      <c r="H2457" s="10">
        <v>1996</v>
      </c>
      <c r="I2457" s="10">
        <v>8</v>
      </c>
      <c r="J2457" s="10">
        <v>19</v>
      </c>
      <c r="K2457" s="42">
        <v>5.5</v>
      </c>
      <c r="L2457" s="44">
        <f t="shared" si="79"/>
        <v>5.4625305789942222E-2</v>
      </c>
      <c r="M2457" s="42">
        <f t="shared" si="80"/>
        <v>0</v>
      </c>
    </row>
    <row r="2458" spans="8:13" x14ac:dyDescent="0.2">
      <c r="H2458" s="10">
        <v>1996</v>
      </c>
      <c r="I2458" s="10">
        <v>8</v>
      </c>
      <c r="J2458" s="10">
        <v>20</v>
      </c>
      <c r="K2458" s="42">
        <v>5.5</v>
      </c>
      <c r="L2458" s="44">
        <f t="shared" si="79"/>
        <v>5.4625305789942222E-2</v>
      </c>
      <c r="M2458" s="42">
        <f t="shared" si="80"/>
        <v>0</v>
      </c>
    </row>
    <row r="2459" spans="8:13" x14ac:dyDescent="0.2">
      <c r="H2459" s="10">
        <v>1996</v>
      </c>
      <c r="I2459" s="10">
        <v>8</v>
      </c>
      <c r="J2459" s="10">
        <v>21</v>
      </c>
      <c r="K2459" s="42">
        <v>5.5</v>
      </c>
      <c r="L2459" s="44">
        <f t="shared" si="79"/>
        <v>5.4625305789942222E-2</v>
      </c>
      <c r="M2459" s="42">
        <f t="shared" si="80"/>
        <v>0</v>
      </c>
    </row>
    <row r="2460" spans="8:13" x14ac:dyDescent="0.2">
      <c r="H2460" s="10">
        <v>1996</v>
      </c>
      <c r="I2460" s="10">
        <v>8</v>
      </c>
      <c r="J2460" s="10">
        <v>22</v>
      </c>
      <c r="K2460" s="42">
        <v>5.4921899999999999</v>
      </c>
      <c r="L2460" s="44">
        <f t="shared" si="79"/>
        <v>5.4548264357519007E-2</v>
      </c>
      <c r="M2460" s="42">
        <f t="shared" si="80"/>
        <v>-7.7041432423215206E-5</v>
      </c>
    </row>
    <row r="2461" spans="8:13" x14ac:dyDescent="0.2">
      <c r="H2461" s="10">
        <v>1996</v>
      </c>
      <c r="I2461" s="10">
        <v>8</v>
      </c>
      <c r="J2461" s="10">
        <v>23</v>
      </c>
      <c r="K2461" s="42">
        <v>5.4843799999999998</v>
      </c>
      <c r="L2461" s="44">
        <f t="shared" si="79"/>
        <v>5.4471221441221629E-2</v>
      </c>
      <c r="M2461" s="42">
        <f t="shared" si="80"/>
        <v>-7.7042916297377639E-5</v>
      </c>
    </row>
    <row r="2462" spans="8:13" x14ac:dyDescent="0.2">
      <c r="H2462" s="10">
        <v>1996</v>
      </c>
      <c r="I2462" s="10">
        <v>8</v>
      </c>
      <c r="J2462" s="10">
        <v>27</v>
      </c>
      <c r="K2462" s="42">
        <v>5.53125</v>
      </c>
      <c r="L2462" s="44">
        <f t="shared" si="79"/>
        <v>5.4933555318088273E-2</v>
      </c>
      <c r="M2462" s="42">
        <f t="shared" si="80"/>
        <v>4.6233387686664407E-4</v>
      </c>
    </row>
    <row r="2463" spans="8:13" x14ac:dyDescent="0.2">
      <c r="H2463" s="10">
        <v>1996</v>
      </c>
      <c r="I2463" s="10">
        <v>8</v>
      </c>
      <c r="J2463" s="10">
        <v>28</v>
      </c>
      <c r="K2463" s="42">
        <v>5.53125</v>
      </c>
      <c r="L2463" s="44">
        <f t="shared" si="79"/>
        <v>5.4933555318088273E-2</v>
      </c>
      <c r="M2463" s="42">
        <f t="shared" si="80"/>
        <v>0</v>
      </c>
    </row>
    <row r="2464" spans="8:13" x14ac:dyDescent="0.2">
      <c r="H2464" s="10">
        <v>1996</v>
      </c>
      <c r="I2464" s="10">
        <v>8</v>
      </c>
      <c r="J2464" s="10">
        <v>29</v>
      </c>
      <c r="K2464" s="42">
        <v>5.5507799999999996</v>
      </c>
      <c r="L2464" s="44">
        <f t="shared" si="79"/>
        <v>5.5126186882160699E-2</v>
      </c>
      <c r="M2464" s="42">
        <f t="shared" si="80"/>
        <v>1.9263156407242632E-4</v>
      </c>
    </row>
    <row r="2465" spans="8:13" x14ac:dyDescent="0.2">
      <c r="H2465" s="10">
        <v>1996</v>
      </c>
      <c r="I2465" s="10">
        <v>8</v>
      </c>
      <c r="J2465" s="10">
        <v>30</v>
      </c>
      <c r="K2465" s="42">
        <v>5.5625</v>
      </c>
      <c r="L2465" s="44">
        <f t="shared" si="79"/>
        <v>5.5241781093620969E-2</v>
      </c>
      <c r="M2465" s="42">
        <f t="shared" si="80"/>
        <v>1.1559421146026955E-4</v>
      </c>
    </row>
    <row r="2466" spans="8:13" x14ac:dyDescent="0.2">
      <c r="H2466" s="10">
        <v>1996</v>
      </c>
      <c r="I2466" s="10">
        <v>9</v>
      </c>
      <c r="J2466" s="10">
        <v>2</v>
      </c>
      <c r="K2466" s="42">
        <v>5.5820299999999996</v>
      </c>
      <c r="L2466" s="44">
        <f t="shared" si="79"/>
        <v>5.5434397815119336E-2</v>
      </c>
      <c r="M2466" s="42">
        <f t="shared" si="80"/>
        <v>1.9261672149836762E-4</v>
      </c>
    </row>
    <row r="2467" spans="8:13" x14ac:dyDescent="0.2">
      <c r="H2467" s="10">
        <v>1996</v>
      </c>
      <c r="I2467" s="10">
        <v>9</v>
      </c>
      <c r="J2467" s="10">
        <v>3</v>
      </c>
      <c r="K2467" s="42">
        <v>5.65625</v>
      </c>
      <c r="L2467" s="44">
        <f t="shared" si="79"/>
        <v>5.6166315941143852E-2</v>
      </c>
      <c r="M2467" s="42">
        <f t="shared" si="80"/>
        <v>7.3191812602451528E-4</v>
      </c>
    </row>
    <row r="2468" spans="8:13" x14ac:dyDescent="0.2">
      <c r="H2468" s="10">
        <v>1996</v>
      </c>
      <c r="I2468" s="10">
        <v>9</v>
      </c>
      <c r="J2468" s="10">
        <v>4</v>
      </c>
      <c r="K2468" s="42">
        <v>5.6367200000000004</v>
      </c>
      <c r="L2468" s="44">
        <f t="shared" si="79"/>
        <v>5.5973734462186973E-2</v>
      </c>
      <c r="M2468" s="42">
        <f t="shared" si="80"/>
        <v>-1.9258147895687833E-4</v>
      </c>
    </row>
    <row r="2469" spans="8:13" x14ac:dyDescent="0.2">
      <c r="H2469" s="10">
        <v>1996</v>
      </c>
      <c r="I2469" s="10">
        <v>9</v>
      </c>
      <c r="J2469" s="10">
        <v>5</v>
      </c>
      <c r="K2469" s="42">
        <v>5.65625</v>
      </c>
      <c r="L2469" s="44">
        <f t="shared" si="79"/>
        <v>5.6166315941143852E-2</v>
      </c>
      <c r="M2469" s="42">
        <f t="shared" si="80"/>
        <v>1.9258147895687833E-4</v>
      </c>
    </row>
    <row r="2470" spans="8:13" x14ac:dyDescent="0.2">
      <c r="H2470" s="10">
        <v>1996</v>
      </c>
      <c r="I2470" s="10">
        <v>9</v>
      </c>
      <c r="J2470" s="10">
        <v>6</v>
      </c>
      <c r="K2470" s="42">
        <v>5.65625</v>
      </c>
      <c r="L2470" s="44">
        <f t="shared" si="79"/>
        <v>5.6166315941143852E-2</v>
      </c>
      <c r="M2470" s="42">
        <f t="shared" si="80"/>
        <v>0</v>
      </c>
    </row>
    <row r="2471" spans="8:13" x14ac:dyDescent="0.2">
      <c r="H2471" s="10">
        <v>1996</v>
      </c>
      <c r="I2471" s="10">
        <v>9</v>
      </c>
      <c r="J2471" s="10">
        <v>9</v>
      </c>
      <c r="K2471" s="42">
        <v>5.625</v>
      </c>
      <c r="L2471" s="44">
        <f t="shared" si="79"/>
        <v>5.5858161401490164E-2</v>
      </c>
      <c r="M2471" s="42">
        <f t="shared" si="80"/>
        <v>-3.0815453965368778E-4</v>
      </c>
    </row>
    <row r="2472" spans="8:13" x14ac:dyDescent="0.2">
      <c r="H2472" s="10">
        <v>1996</v>
      </c>
      <c r="I2472" s="10">
        <v>9</v>
      </c>
      <c r="J2472" s="10">
        <v>10</v>
      </c>
      <c r="K2472" s="42">
        <v>5.625</v>
      </c>
      <c r="L2472" s="44">
        <f t="shared" si="79"/>
        <v>5.5858161401490164E-2</v>
      </c>
      <c r="M2472" s="42">
        <f t="shared" si="80"/>
        <v>0</v>
      </c>
    </row>
    <row r="2473" spans="8:13" x14ac:dyDescent="0.2">
      <c r="H2473" s="10">
        <v>1996</v>
      </c>
      <c r="I2473" s="10">
        <v>9</v>
      </c>
      <c r="J2473" s="10">
        <v>11</v>
      </c>
      <c r="K2473" s="42">
        <v>5.625</v>
      </c>
      <c r="L2473" s="44">
        <f t="shared" si="79"/>
        <v>5.5858161401490164E-2</v>
      </c>
      <c r="M2473" s="42">
        <f t="shared" si="80"/>
        <v>0</v>
      </c>
    </row>
    <row r="2474" spans="8:13" x14ac:dyDescent="0.2">
      <c r="H2474" s="10">
        <v>1996</v>
      </c>
      <c r="I2474" s="10">
        <v>9</v>
      </c>
      <c r="J2474" s="10">
        <v>12</v>
      </c>
      <c r="K2474" s="42">
        <v>5.625</v>
      </c>
      <c r="L2474" s="44">
        <f t="shared" si="79"/>
        <v>5.5858161401490164E-2</v>
      </c>
      <c r="M2474" s="42">
        <f t="shared" si="80"/>
        <v>0</v>
      </c>
    </row>
    <row r="2475" spans="8:13" x14ac:dyDescent="0.2">
      <c r="H2475" s="10">
        <v>1996</v>
      </c>
      <c r="I2475" s="10">
        <v>9</v>
      </c>
      <c r="J2475" s="10">
        <v>13</v>
      </c>
      <c r="K2475" s="42">
        <v>5.625</v>
      </c>
      <c r="L2475" s="44">
        <f t="shared" si="79"/>
        <v>5.5858161401490164E-2</v>
      </c>
      <c r="M2475" s="42">
        <f t="shared" si="80"/>
        <v>0</v>
      </c>
    </row>
    <row r="2476" spans="8:13" x14ac:dyDescent="0.2">
      <c r="H2476" s="10">
        <v>1996</v>
      </c>
      <c r="I2476" s="10">
        <v>9</v>
      </c>
      <c r="J2476" s="10">
        <v>16</v>
      </c>
      <c r="K2476" s="42">
        <v>5.5625</v>
      </c>
      <c r="L2476" s="44">
        <f t="shared" si="79"/>
        <v>5.5241781093620969E-2</v>
      </c>
      <c r="M2476" s="42">
        <f t="shared" si="80"/>
        <v>-6.1638030786919512E-4</v>
      </c>
    </row>
    <row r="2477" spans="8:13" x14ac:dyDescent="0.2">
      <c r="H2477" s="10">
        <v>1996</v>
      </c>
      <c r="I2477" s="10">
        <v>9</v>
      </c>
      <c r="J2477" s="10">
        <v>17</v>
      </c>
      <c r="K2477" s="42">
        <v>5.5625</v>
      </c>
      <c r="L2477" s="44">
        <f t="shared" si="79"/>
        <v>5.5241781093620969E-2</v>
      </c>
      <c r="M2477" s="42">
        <f t="shared" si="80"/>
        <v>0</v>
      </c>
    </row>
    <row r="2478" spans="8:13" x14ac:dyDescent="0.2">
      <c r="H2478" s="10">
        <v>1996</v>
      </c>
      <c r="I2478" s="10">
        <v>9</v>
      </c>
      <c r="J2478" s="10">
        <v>18</v>
      </c>
      <c r="K2478" s="42">
        <v>5.625</v>
      </c>
      <c r="L2478" s="44">
        <f t="shared" si="79"/>
        <v>5.5858161401490164E-2</v>
      </c>
      <c r="M2478" s="42">
        <f t="shared" si="80"/>
        <v>6.1638030786919512E-4</v>
      </c>
    </row>
    <row r="2479" spans="8:13" x14ac:dyDescent="0.2">
      <c r="H2479" s="10">
        <v>1996</v>
      </c>
      <c r="I2479" s="10">
        <v>9</v>
      </c>
      <c r="J2479" s="10">
        <v>19</v>
      </c>
      <c r="K2479" s="42">
        <v>5.625</v>
      </c>
      <c r="L2479" s="44">
        <f t="shared" si="79"/>
        <v>5.5858161401490164E-2</v>
      </c>
      <c r="M2479" s="42">
        <f t="shared" si="80"/>
        <v>0</v>
      </c>
    </row>
    <row r="2480" spans="8:13" x14ac:dyDescent="0.2">
      <c r="H2480" s="10">
        <v>1996</v>
      </c>
      <c r="I2480" s="10">
        <v>9</v>
      </c>
      <c r="J2480" s="10">
        <v>20</v>
      </c>
      <c r="K2480" s="42">
        <v>5.6289100000000003</v>
      </c>
      <c r="L2480" s="44">
        <f t="shared" si="79"/>
        <v>5.5896718996854923E-2</v>
      </c>
      <c r="M2480" s="42">
        <f t="shared" si="80"/>
        <v>3.8557595364759056E-5</v>
      </c>
    </row>
    <row r="2481" spans="8:13" x14ac:dyDescent="0.2">
      <c r="H2481" s="10">
        <v>1996</v>
      </c>
      <c r="I2481" s="10">
        <v>9</v>
      </c>
      <c r="J2481" s="10">
        <v>23</v>
      </c>
      <c r="K2481" s="42">
        <v>5.6367200000000004</v>
      </c>
      <c r="L2481" s="44">
        <f t="shared" si="79"/>
        <v>5.5973734462186973E-2</v>
      </c>
      <c r="M2481" s="42">
        <f t="shared" si="80"/>
        <v>7.7015465332050392E-5</v>
      </c>
    </row>
    <row r="2482" spans="8:13" x14ac:dyDescent="0.2">
      <c r="H2482" s="10">
        <v>1996</v>
      </c>
      <c r="I2482" s="10">
        <v>9</v>
      </c>
      <c r="J2482" s="10">
        <v>24</v>
      </c>
      <c r="K2482" s="42">
        <v>5.65625</v>
      </c>
      <c r="L2482" s="44">
        <f t="shared" si="79"/>
        <v>5.6166315941143852E-2</v>
      </c>
      <c r="M2482" s="42">
        <f t="shared" si="80"/>
        <v>1.9258147895687833E-4</v>
      </c>
    </row>
    <row r="2483" spans="8:13" x14ac:dyDescent="0.2">
      <c r="H2483" s="10">
        <v>1996</v>
      </c>
      <c r="I2483" s="10">
        <v>9</v>
      </c>
      <c r="J2483" s="10">
        <v>25</v>
      </c>
      <c r="K2483" s="42">
        <v>5.5625</v>
      </c>
      <c r="L2483" s="44">
        <f t="shared" si="79"/>
        <v>5.5241781093620969E-2</v>
      </c>
      <c r="M2483" s="42">
        <f t="shared" si="80"/>
        <v>-9.245348475228829E-4</v>
      </c>
    </row>
    <row r="2484" spans="8:13" x14ac:dyDescent="0.2">
      <c r="H2484" s="10">
        <v>1996</v>
      </c>
      <c r="I2484" s="10">
        <v>9</v>
      </c>
      <c r="J2484" s="10">
        <v>26</v>
      </c>
      <c r="K2484" s="42">
        <v>5.5507799999999996</v>
      </c>
      <c r="L2484" s="44">
        <f t="shared" si="79"/>
        <v>5.5126186882160699E-2</v>
      </c>
      <c r="M2484" s="42">
        <f t="shared" si="80"/>
        <v>-1.1559421146026955E-4</v>
      </c>
    </row>
    <row r="2485" spans="8:13" x14ac:dyDescent="0.2">
      <c r="H2485" s="10">
        <v>1996</v>
      </c>
      <c r="I2485" s="10">
        <v>9</v>
      </c>
      <c r="J2485" s="10">
        <v>27</v>
      </c>
      <c r="K2485" s="42">
        <v>5.625</v>
      </c>
      <c r="L2485" s="44">
        <f t="shared" si="79"/>
        <v>5.5858161401490164E-2</v>
      </c>
      <c r="M2485" s="42">
        <f t="shared" si="80"/>
        <v>7.3197451932946467E-4</v>
      </c>
    </row>
    <row r="2486" spans="8:13" x14ac:dyDescent="0.2">
      <c r="H2486" s="10">
        <v>1996</v>
      </c>
      <c r="I2486" s="10">
        <v>9</v>
      </c>
      <c r="J2486" s="10">
        <v>30</v>
      </c>
      <c r="K2486" s="42">
        <v>5.625</v>
      </c>
      <c r="L2486" s="44">
        <f t="shared" si="79"/>
        <v>5.5858161401490164E-2</v>
      </c>
      <c r="M2486" s="42">
        <f t="shared" si="80"/>
        <v>0</v>
      </c>
    </row>
    <row r="2487" spans="8:13" x14ac:dyDescent="0.2">
      <c r="H2487" s="10">
        <v>1996</v>
      </c>
      <c r="I2487" s="10">
        <v>10</v>
      </c>
      <c r="J2487" s="10">
        <v>1</v>
      </c>
      <c r="K2487" s="42">
        <v>5.6328100000000001</v>
      </c>
      <c r="L2487" s="44">
        <f t="shared" si="79"/>
        <v>5.5935177609200561E-2</v>
      </c>
      <c r="M2487" s="42">
        <f t="shared" si="80"/>
        <v>7.7016207710396689E-5</v>
      </c>
    </row>
    <row r="2488" spans="8:13" x14ac:dyDescent="0.2">
      <c r="H2488" s="10">
        <v>1996</v>
      </c>
      <c r="I2488" s="10">
        <v>10</v>
      </c>
      <c r="J2488" s="10">
        <v>2</v>
      </c>
      <c r="K2488" s="42">
        <v>5.625</v>
      </c>
      <c r="L2488" s="44">
        <f t="shared" si="79"/>
        <v>5.5858161401490164E-2</v>
      </c>
      <c r="M2488" s="42">
        <f t="shared" si="80"/>
        <v>-7.7016207710396689E-5</v>
      </c>
    </row>
    <row r="2489" spans="8:13" x14ac:dyDescent="0.2">
      <c r="H2489" s="10">
        <v>1996</v>
      </c>
      <c r="I2489" s="10">
        <v>10</v>
      </c>
      <c r="J2489" s="10">
        <v>3</v>
      </c>
      <c r="K2489" s="42">
        <v>5.6054700000000004</v>
      </c>
      <c r="L2489" s="44">
        <f t="shared" si="79"/>
        <v>5.5665565085389473E-2</v>
      </c>
      <c r="M2489" s="42">
        <f t="shared" si="80"/>
        <v>-1.925963161006905E-4</v>
      </c>
    </row>
    <row r="2490" spans="8:13" x14ac:dyDescent="0.2">
      <c r="H2490" s="10">
        <v>1996</v>
      </c>
      <c r="I2490" s="10">
        <v>10</v>
      </c>
      <c r="J2490" s="10">
        <v>4</v>
      </c>
      <c r="K2490" s="42">
        <v>5.5976600000000003</v>
      </c>
      <c r="L2490" s="44">
        <f t="shared" si="79"/>
        <v>5.5588543686320609E-2</v>
      </c>
      <c r="M2490" s="42">
        <f t="shared" si="80"/>
        <v>-7.7021399068864793E-5</v>
      </c>
    </row>
    <row r="2491" spans="8:13" x14ac:dyDescent="0.2">
      <c r="H2491" s="10">
        <v>1996</v>
      </c>
      <c r="I2491" s="10">
        <v>10</v>
      </c>
      <c r="J2491" s="10">
        <v>7</v>
      </c>
      <c r="K2491" s="42">
        <v>5.53125</v>
      </c>
      <c r="L2491" s="44">
        <f t="shared" si="79"/>
        <v>5.4933555318088273E-2</v>
      </c>
      <c r="M2491" s="42">
        <f t="shared" si="80"/>
        <v>-6.5498836823233569E-4</v>
      </c>
    </row>
    <row r="2492" spans="8:13" x14ac:dyDescent="0.2">
      <c r="H2492" s="10">
        <v>1996</v>
      </c>
      <c r="I2492" s="10">
        <v>10</v>
      </c>
      <c r="J2492" s="10">
        <v>8</v>
      </c>
      <c r="K2492" s="42">
        <v>5.53125</v>
      </c>
      <c r="L2492" s="44">
        <f t="shared" si="79"/>
        <v>5.4933555318088273E-2</v>
      </c>
      <c r="M2492" s="42">
        <f t="shared" si="80"/>
        <v>0</v>
      </c>
    </row>
    <row r="2493" spans="8:13" x14ac:dyDescent="0.2">
      <c r="H2493" s="10">
        <v>1996</v>
      </c>
      <c r="I2493" s="10">
        <v>10</v>
      </c>
      <c r="J2493" s="10">
        <v>9</v>
      </c>
      <c r="K2493" s="42">
        <v>5.53125</v>
      </c>
      <c r="L2493" s="44">
        <f t="shared" si="79"/>
        <v>5.4933555318088273E-2</v>
      </c>
      <c r="M2493" s="42">
        <f t="shared" si="80"/>
        <v>0</v>
      </c>
    </row>
    <row r="2494" spans="8:13" x14ac:dyDescent="0.2">
      <c r="H2494" s="10">
        <v>1996</v>
      </c>
      <c r="I2494" s="10">
        <v>10</v>
      </c>
      <c r="J2494" s="10">
        <v>10</v>
      </c>
      <c r="K2494" s="42">
        <v>5.53125</v>
      </c>
      <c r="L2494" s="44">
        <f t="shared" si="79"/>
        <v>5.4933555318088273E-2</v>
      </c>
      <c r="M2494" s="42">
        <f t="shared" si="80"/>
        <v>0</v>
      </c>
    </row>
    <row r="2495" spans="8:13" x14ac:dyDescent="0.2">
      <c r="H2495" s="10">
        <v>1996</v>
      </c>
      <c r="I2495" s="10">
        <v>10</v>
      </c>
      <c r="J2495" s="10">
        <v>11</v>
      </c>
      <c r="K2495" s="42">
        <v>5.5625</v>
      </c>
      <c r="L2495" s="44">
        <f t="shared" si="79"/>
        <v>5.5241781093620969E-2</v>
      </c>
      <c r="M2495" s="42">
        <f t="shared" si="80"/>
        <v>3.0822577553269587E-4</v>
      </c>
    </row>
    <row r="2496" spans="8:13" x14ac:dyDescent="0.2">
      <c r="H2496" s="10">
        <v>1996</v>
      </c>
      <c r="I2496" s="10">
        <v>10</v>
      </c>
      <c r="J2496" s="10">
        <v>14</v>
      </c>
      <c r="K2496" s="42">
        <v>5.53125</v>
      </c>
      <c r="L2496" s="44">
        <f t="shared" si="79"/>
        <v>5.4933555318088273E-2</v>
      </c>
      <c r="M2496" s="42">
        <f t="shared" si="80"/>
        <v>-3.0822577553269587E-4</v>
      </c>
    </row>
    <row r="2497" spans="8:13" x14ac:dyDescent="0.2">
      <c r="H2497" s="10">
        <v>1996</v>
      </c>
      <c r="I2497" s="10">
        <v>10</v>
      </c>
      <c r="J2497" s="10">
        <v>15</v>
      </c>
      <c r="K2497" s="42">
        <v>5.5351600000000003</v>
      </c>
      <c r="L2497" s="44">
        <f t="shared" si="79"/>
        <v>5.497212182708703E-2</v>
      </c>
      <c r="M2497" s="42">
        <f t="shared" si="80"/>
        <v>3.8566508998756632E-5</v>
      </c>
    </row>
    <row r="2498" spans="8:13" x14ac:dyDescent="0.2">
      <c r="H2498" s="10">
        <v>1996</v>
      </c>
      <c r="I2498" s="10">
        <v>10</v>
      </c>
      <c r="J2498" s="10">
        <v>16</v>
      </c>
      <c r="K2498" s="42">
        <v>5.5351600000000003</v>
      </c>
      <c r="L2498" s="44">
        <f t="shared" si="79"/>
        <v>5.497212182708703E-2</v>
      </c>
      <c r="M2498" s="42">
        <f t="shared" si="80"/>
        <v>0</v>
      </c>
    </row>
    <row r="2499" spans="8:13" x14ac:dyDescent="0.2">
      <c r="H2499" s="10">
        <v>1996</v>
      </c>
      <c r="I2499" s="10">
        <v>10</v>
      </c>
      <c r="J2499" s="10">
        <v>17</v>
      </c>
      <c r="K2499" s="42">
        <v>5.5351600000000003</v>
      </c>
      <c r="L2499" s="44">
        <f t="shared" si="79"/>
        <v>5.497212182708703E-2</v>
      </c>
      <c r="M2499" s="42">
        <f t="shared" si="80"/>
        <v>0</v>
      </c>
    </row>
    <row r="2500" spans="8:13" x14ac:dyDescent="0.2">
      <c r="H2500" s="10">
        <v>1996</v>
      </c>
      <c r="I2500" s="10">
        <v>10</v>
      </c>
      <c r="J2500" s="10">
        <v>18</v>
      </c>
      <c r="K2500" s="42">
        <v>5.5273399999999997</v>
      </c>
      <c r="L2500" s="44">
        <f t="shared" si="79"/>
        <v>5.4894988437241152E-2</v>
      </c>
      <c r="M2500" s="42">
        <f t="shared" si="80"/>
        <v>-7.7133389845877864E-5</v>
      </c>
    </row>
    <row r="2501" spans="8:13" x14ac:dyDescent="0.2">
      <c r="H2501" s="10">
        <v>1996</v>
      </c>
      <c r="I2501" s="10">
        <v>10</v>
      </c>
      <c r="J2501" s="10">
        <v>21</v>
      </c>
      <c r="K2501" s="42">
        <v>5.53125</v>
      </c>
      <c r="L2501" s="44">
        <f t="shared" si="79"/>
        <v>5.4933555318088273E-2</v>
      </c>
      <c r="M2501" s="42">
        <f t="shared" si="80"/>
        <v>3.8566880847121232E-5</v>
      </c>
    </row>
    <row r="2502" spans="8:13" x14ac:dyDescent="0.2">
      <c r="H2502" s="10">
        <v>1996</v>
      </c>
      <c r="I2502" s="10">
        <v>10</v>
      </c>
      <c r="J2502" s="10">
        <v>22</v>
      </c>
      <c r="K2502" s="42">
        <v>5.53125</v>
      </c>
      <c r="L2502" s="44">
        <f t="shared" si="79"/>
        <v>5.4933555318088273E-2</v>
      </c>
      <c r="M2502" s="42">
        <f t="shared" si="80"/>
        <v>0</v>
      </c>
    </row>
    <row r="2503" spans="8:13" x14ac:dyDescent="0.2">
      <c r="H2503" s="10">
        <v>1996</v>
      </c>
      <c r="I2503" s="10">
        <v>10</v>
      </c>
      <c r="J2503" s="10">
        <v>23</v>
      </c>
      <c r="K2503" s="42">
        <v>5.53125</v>
      </c>
      <c r="L2503" s="44">
        <f t="shared" si="79"/>
        <v>5.4933555318088273E-2</v>
      </c>
      <c r="M2503" s="42">
        <f t="shared" si="80"/>
        <v>0</v>
      </c>
    </row>
    <row r="2504" spans="8:13" x14ac:dyDescent="0.2">
      <c r="H2504" s="10">
        <v>1996</v>
      </c>
      <c r="I2504" s="10">
        <v>10</v>
      </c>
      <c r="J2504" s="10">
        <v>24</v>
      </c>
      <c r="K2504" s="42">
        <v>5.53125</v>
      </c>
      <c r="L2504" s="44">
        <f t="shared" si="79"/>
        <v>5.4933555318088273E-2</v>
      </c>
      <c r="M2504" s="42">
        <f t="shared" si="80"/>
        <v>0</v>
      </c>
    </row>
    <row r="2505" spans="8:13" x14ac:dyDescent="0.2">
      <c r="H2505" s="10">
        <v>1996</v>
      </c>
      <c r="I2505" s="10">
        <v>10</v>
      </c>
      <c r="J2505" s="10">
        <v>25</v>
      </c>
      <c r="K2505" s="42">
        <v>5.53125</v>
      </c>
      <c r="L2505" s="44">
        <f t="shared" si="79"/>
        <v>5.4933555318088273E-2</v>
      </c>
      <c r="M2505" s="42">
        <f t="shared" si="80"/>
        <v>0</v>
      </c>
    </row>
    <row r="2506" spans="8:13" x14ac:dyDescent="0.2">
      <c r="H2506" s="10">
        <v>1996</v>
      </c>
      <c r="I2506" s="10">
        <v>10</v>
      </c>
      <c r="J2506" s="10">
        <v>28</v>
      </c>
      <c r="K2506" s="42">
        <v>5.53125</v>
      </c>
      <c r="L2506" s="44">
        <f t="shared" si="79"/>
        <v>5.4933555318088273E-2</v>
      </c>
      <c r="M2506" s="42">
        <f t="shared" si="80"/>
        <v>0</v>
      </c>
    </row>
    <row r="2507" spans="8:13" x14ac:dyDescent="0.2">
      <c r="H2507" s="10">
        <v>1996</v>
      </c>
      <c r="I2507" s="10">
        <v>10</v>
      </c>
      <c r="J2507" s="10">
        <v>29</v>
      </c>
      <c r="K2507" s="42">
        <v>5.53125</v>
      </c>
      <c r="L2507" s="44">
        <f t="shared" si="79"/>
        <v>5.4933555318088273E-2</v>
      </c>
      <c r="M2507" s="42">
        <f t="shared" si="80"/>
        <v>0</v>
      </c>
    </row>
    <row r="2508" spans="8:13" x14ac:dyDescent="0.2">
      <c r="H2508" s="10">
        <v>1996</v>
      </c>
      <c r="I2508" s="10">
        <v>10</v>
      </c>
      <c r="J2508" s="10">
        <v>30</v>
      </c>
      <c r="K2508" s="42">
        <v>5.5</v>
      </c>
      <c r="L2508" s="44">
        <f t="shared" si="79"/>
        <v>5.4625305789942222E-2</v>
      </c>
      <c r="M2508" s="42">
        <f t="shared" si="80"/>
        <v>-3.0824952814605122E-4</v>
      </c>
    </row>
    <row r="2509" spans="8:13" x14ac:dyDescent="0.2">
      <c r="H2509" s="10">
        <v>1996</v>
      </c>
      <c r="I2509" s="10">
        <v>10</v>
      </c>
      <c r="J2509" s="10">
        <v>31</v>
      </c>
      <c r="K2509" s="42">
        <v>5.5</v>
      </c>
      <c r="L2509" s="44">
        <f t="shared" si="79"/>
        <v>5.4625305789942222E-2</v>
      </c>
      <c r="M2509" s="42">
        <f t="shared" si="80"/>
        <v>0</v>
      </c>
    </row>
    <row r="2510" spans="8:13" x14ac:dyDescent="0.2">
      <c r="H2510" s="10">
        <v>1996</v>
      </c>
      <c r="I2510" s="10">
        <v>11</v>
      </c>
      <c r="J2510" s="10">
        <v>1</v>
      </c>
      <c r="K2510" s="42">
        <v>5.5</v>
      </c>
      <c r="L2510" s="44">
        <f t="shared" si="79"/>
        <v>5.4625305789942222E-2</v>
      </c>
      <c r="M2510" s="42">
        <f t="shared" si="80"/>
        <v>0</v>
      </c>
    </row>
    <row r="2511" spans="8:13" x14ac:dyDescent="0.2">
      <c r="H2511" s="10">
        <v>1996</v>
      </c>
      <c r="I2511" s="10">
        <v>11</v>
      </c>
      <c r="J2511" s="10">
        <v>4</v>
      </c>
      <c r="K2511" s="42">
        <v>5.5</v>
      </c>
      <c r="L2511" s="44">
        <f t="shared" si="79"/>
        <v>5.4625305789942222E-2</v>
      </c>
      <c r="M2511" s="42">
        <f t="shared" si="80"/>
        <v>0</v>
      </c>
    </row>
    <row r="2512" spans="8:13" x14ac:dyDescent="0.2">
      <c r="H2512" s="10">
        <v>1996</v>
      </c>
      <c r="I2512" s="10">
        <v>11</v>
      </c>
      <c r="J2512" s="10">
        <v>5</v>
      </c>
      <c r="K2512" s="42">
        <v>5.5</v>
      </c>
      <c r="L2512" s="44">
        <f t="shared" si="79"/>
        <v>5.4625305789942222E-2</v>
      </c>
      <c r="M2512" s="42">
        <f t="shared" si="80"/>
        <v>0</v>
      </c>
    </row>
    <row r="2513" spans="8:13" x14ac:dyDescent="0.2">
      <c r="H2513" s="10">
        <v>1996</v>
      </c>
      <c r="I2513" s="10">
        <v>11</v>
      </c>
      <c r="J2513" s="10">
        <v>6</v>
      </c>
      <c r="K2513" s="42">
        <v>5.5</v>
      </c>
      <c r="L2513" s="44">
        <f t="shared" si="79"/>
        <v>5.4625305789942222E-2</v>
      </c>
      <c r="M2513" s="42">
        <f t="shared" si="80"/>
        <v>0</v>
      </c>
    </row>
    <row r="2514" spans="8:13" x14ac:dyDescent="0.2">
      <c r="H2514" s="10">
        <v>1996</v>
      </c>
      <c r="I2514" s="10">
        <v>11</v>
      </c>
      <c r="J2514" s="10">
        <v>7</v>
      </c>
      <c r="K2514" s="42">
        <v>5.5</v>
      </c>
      <c r="L2514" s="44">
        <f t="shared" si="79"/>
        <v>5.4625305789942222E-2</v>
      </c>
      <c r="M2514" s="42">
        <f t="shared" si="80"/>
        <v>0</v>
      </c>
    </row>
    <row r="2515" spans="8:13" x14ac:dyDescent="0.2">
      <c r="H2515" s="10">
        <v>1996</v>
      </c>
      <c r="I2515" s="10">
        <v>11</v>
      </c>
      <c r="J2515" s="10">
        <v>8</v>
      </c>
      <c r="K2515" s="42">
        <v>5.5</v>
      </c>
      <c r="L2515" s="44">
        <f t="shared" si="79"/>
        <v>5.4625305789942222E-2</v>
      </c>
      <c r="M2515" s="42">
        <f t="shared" si="80"/>
        <v>0</v>
      </c>
    </row>
    <row r="2516" spans="8:13" x14ac:dyDescent="0.2">
      <c r="H2516" s="10">
        <v>1996</v>
      </c>
      <c r="I2516" s="10">
        <v>11</v>
      </c>
      <c r="J2516" s="10">
        <v>11</v>
      </c>
      <c r="K2516" s="42">
        <v>5.5</v>
      </c>
      <c r="L2516" s="44">
        <f t="shared" si="79"/>
        <v>5.4625305789942222E-2</v>
      </c>
      <c r="M2516" s="42">
        <f t="shared" si="80"/>
        <v>0</v>
      </c>
    </row>
    <row r="2517" spans="8:13" x14ac:dyDescent="0.2">
      <c r="H2517" s="10">
        <v>1996</v>
      </c>
      <c r="I2517" s="10">
        <v>11</v>
      </c>
      <c r="J2517" s="10">
        <v>12</v>
      </c>
      <c r="K2517" s="42">
        <v>5.5</v>
      </c>
      <c r="L2517" s="44">
        <f t="shared" ref="L2517:L2580" si="81">LN(1+K2517/100/4)*4</f>
        <v>5.4625305789942222E-2</v>
      </c>
      <c r="M2517" s="42">
        <f t="shared" ref="M2517:M2580" si="82">L2517-L2516</f>
        <v>0</v>
      </c>
    </row>
    <row r="2518" spans="8:13" x14ac:dyDescent="0.2">
      <c r="H2518" s="10">
        <v>1996</v>
      </c>
      <c r="I2518" s="10">
        <v>11</v>
      </c>
      <c r="J2518" s="10">
        <v>13</v>
      </c>
      <c r="K2518" s="42">
        <v>5.5</v>
      </c>
      <c r="L2518" s="44">
        <f t="shared" si="81"/>
        <v>5.4625305789942222E-2</v>
      </c>
      <c r="M2518" s="42">
        <f t="shared" si="82"/>
        <v>0</v>
      </c>
    </row>
    <row r="2519" spans="8:13" x14ac:dyDescent="0.2">
      <c r="H2519" s="10">
        <v>1996</v>
      </c>
      <c r="I2519" s="10">
        <v>11</v>
      </c>
      <c r="J2519" s="10">
        <v>14</v>
      </c>
      <c r="K2519" s="42">
        <v>5.5</v>
      </c>
      <c r="L2519" s="44">
        <f t="shared" si="81"/>
        <v>5.4625305789942222E-2</v>
      </c>
      <c r="M2519" s="42">
        <f t="shared" si="82"/>
        <v>0</v>
      </c>
    </row>
    <row r="2520" spans="8:13" x14ac:dyDescent="0.2">
      <c r="H2520" s="10">
        <v>1996</v>
      </c>
      <c r="I2520" s="10">
        <v>11</v>
      </c>
      <c r="J2520" s="10">
        <v>15</v>
      </c>
      <c r="K2520" s="42">
        <v>5.5</v>
      </c>
      <c r="L2520" s="44">
        <f t="shared" si="81"/>
        <v>5.4625305789942222E-2</v>
      </c>
      <c r="M2520" s="42">
        <f t="shared" si="82"/>
        <v>0</v>
      </c>
    </row>
    <row r="2521" spans="8:13" x14ac:dyDescent="0.2">
      <c r="H2521" s="10">
        <v>1996</v>
      </c>
      <c r="I2521" s="10">
        <v>11</v>
      </c>
      <c r="J2521" s="10">
        <v>18</v>
      </c>
      <c r="K2521" s="42">
        <v>5.5</v>
      </c>
      <c r="L2521" s="44">
        <f t="shared" si="81"/>
        <v>5.4625305789942222E-2</v>
      </c>
      <c r="M2521" s="42">
        <f t="shared" si="82"/>
        <v>0</v>
      </c>
    </row>
    <row r="2522" spans="8:13" x14ac:dyDescent="0.2">
      <c r="H2522" s="10">
        <v>1996</v>
      </c>
      <c r="I2522" s="10">
        <v>11</v>
      </c>
      <c r="J2522" s="10">
        <v>19</v>
      </c>
      <c r="K2522" s="42">
        <v>5.5</v>
      </c>
      <c r="L2522" s="44">
        <f t="shared" si="81"/>
        <v>5.4625305789942222E-2</v>
      </c>
      <c r="M2522" s="42">
        <f t="shared" si="82"/>
        <v>0</v>
      </c>
    </row>
    <row r="2523" spans="8:13" x14ac:dyDescent="0.2">
      <c r="H2523" s="10">
        <v>1996</v>
      </c>
      <c r="I2523" s="10">
        <v>11</v>
      </c>
      <c r="J2523" s="10">
        <v>20</v>
      </c>
      <c r="K2523" s="42">
        <v>5.5</v>
      </c>
      <c r="L2523" s="44">
        <f t="shared" si="81"/>
        <v>5.4625305789942222E-2</v>
      </c>
      <c r="M2523" s="42">
        <f t="shared" si="82"/>
        <v>0</v>
      </c>
    </row>
    <row r="2524" spans="8:13" x14ac:dyDescent="0.2">
      <c r="H2524" s="10">
        <v>1996</v>
      </c>
      <c r="I2524" s="10">
        <v>11</v>
      </c>
      <c r="J2524" s="10">
        <v>21</v>
      </c>
      <c r="K2524" s="42">
        <v>5.5</v>
      </c>
      <c r="L2524" s="44">
        <f t="shared" si="81"/>
        <v>5.4625305789942222E-2</v>
      </c>
      <c r="M2524" s="42">
        <f t="shared" si="82"/>
        <v>0</v>
      </c>
    </row>
    <row r="2525" spans="8:13" x14ac:dyDescent="0.2">
      <c r="H2525" s="10">
        <v>1996</v>
      </c>
      <c r="I2525" s="10">
        <v>11</v>
      </c>
      <c r="J2525" s="10">
        <v>22</v>
      </c>
      <c r="K2525" s="42">
        <v>5.5</v>
      </c>
      <c r="L2525" s="44">
        <f t="shared" si="81"/>
        <v>5.4625305789942222E-2</v>
      </c>
      <c r="M2525" s="42">
        <f t="shared" si="82"/>
        <v>0</v>
      </c>
    </row>
    <row r="2526" spans="8:13" x14ac:dyDescent="0.2">
      <c r="H2526" s="10">
        <v>1996</v>
      </c>
      <c r="I2526" s="10">
        <v>11</v>
      </c>
      <c r="J2526" s="10">
        <v>25</v>
      </c>
      <c r="K2526" s="42">
        <v>5.5</v>
      </c>
      <c r="L2526" s="44">
        <f t="shared" si="81"/>
        <v>5.4625305789942222E-2</v>
      </c>
      <c r="M2526" s="42">
        <f t="shared" si="82"/>
        <v>0</v>
      </c>
    </row>
    <row r="2527" spans="8:13" x14ac:dyDescent="0.2">
      <c r="H2527" s="10">
        <v>1996</v>
      </c>
      <c r="I2527" s="10">
        <v>11</v>
      </c>
      <c r="J2527" s="10">
        <v>26</v>
      </c>
      <c r="K2527" s="42">
        <v>5.5</v>
      </c>
      <c r="L2527" s="44">
        <f t="shared" si="81"/>
        <v>5.4625305789942222E-2</v>
      </c>
      <c r="M2527" s="42">
        <f t="shared" si="82"/>
        <v>0</v>
      </c>
    </row>
    <row r="2528" spans="8:13" x14ac:dyDescent="0.2">
      <c r="H2528" s="10">
        <v>1996</v>
      </c>
      <c r="I2528" s="10">
        <v>11</v>
      </c>
      <c r="J2528" s="10">
        <v>27</v>
      </c>
      <c r="K2528" s="42">
        <v>5.5</v>
      </c>
      <c r="L2528" s="44">
        <f t="shared" si="81"/>
        <v>5.4625305789942222E-2</v>
      </c>
      <c r="M2528" s="42">
        <f t="shared" si="82"/>
        <v>0</v>
      </c>
    </row>
    <row r="2529" spans="8:13" x14ac:dyDescent="0.2">
      <c r="H2529" s="10">
        <v>1996</v>
      </c>
      <c r="I2529" s="10">
        <v>11</v>
      </c>
      <c r="J2529" s="10">
        <v>28</v>
      </c>
      <c r="K2529" s="42">
        <v>5.5</v>
      </c>
      <c r="L2529" s="44">
        <f t="shared" si="81"/>
        <v>5.4625305789942222E-2</v>
      </c>
      <c r="M2529" s="42">
        <f t="shared" si="82"/>
        <v>0</v>
      </c>
    </row>
    <row r="2530" spans="8:13" x14ac:dyDescent="0.2">
      <c r="H2530" s="10">
        <v>1996</v>
      </c>
      <c r="I2530" s="10">
        <v>11</v>
      </c>
      <c r="J2530" s="10">
        <v>29</v>
      </c>
      <c r="K2530" s="42">
        <v>5.5</v>
      </c>
      <c r="L2530" s="44">
        <f t="shared" si="81"/>
        <v>5.4625305789942222E-2</v>
      </c>
      <c r="M2530" s="42">
        <f t="shared" si="82"/>
        <v>0</v>
      </c>
    </row>
    <row r="2531" spans="8:13" x14ac:dyDescent="0.2">
      <c r="H2531" s="10">
        <v>1996</v>
      </c>
      <c r="I2531" s="10">
        <v>12</v>
      </c>
      <c r="J2531" s="10">
        <v>2</v>
      </c>
      <c r="K2531" s="42">
        <v>5.5</v>
      </c>
      <c r="L2531" s="44">
        <f t="shared" si="81"/>
        <v>5.4625305789942222E-2</v>
      </c>
      <c r="M2531" s="42">
        <f t="shared" si="82"/>
        <v>0</v>
      </c>
    </row>
    <row r="2532" spans="8:13" x14ac:dyDescent="0.2">
      <c r="H2532" s="10">
        <v>1996</v>
      </c>
      <c r="I2532" s="10">
        <v>12</v>
      </c>
      <c r="J2532" s="10">
        <v>3</v>
      </c>
      <c r="K2532" s="42">
        <v>5.5</v>
      </c>
      <c r="L2532" s="44">
        <f t="shared" si="81"/>
        <v>5.4625305789942222E-2</v>
      </c>
      <c r="M2532" s="42">
        <f t="shared" si="82"/>
        <v>0</v>
      </c>
    </row>
    <row r="2533" spans="8:13" x14ac:dyDescent="0.2">
      <c r="H2533" s="10">
        <v>1996</v>
      </c>
      <c r="I2533" s="10">
        <v>12</v>
      </c>
      <c r="J2533" s="10">
        <v>4</v>
      </c>
      <c r="K2533" s="42">
        <v>5.5</v>
      </c>
      <c r="L2533" s="44">
        <f t="shared" si="81"/>
        <v>5.4625305789942222E-2</v>
      </c>
      <c r="M2533" s="42">
        <f t="shared" si="82"/>
        <v>0</v>
      </c>
    </row>
    <row r="2534" spans="8:13" x14ac:dyDescent="0.2">
      <c r="H2534" s="10">
        <v>1996</v>
      </c>
      <c r="I2534" s="10">
        <v>12</v>
      </c>
      <c r="J2534" s="10">
        <v>5</v>
      </c>
      <c r="K2534" s="42">
        <v>5.5</v>
      </c>
      <c r="L2534" s="44">
        <f t="shared" si="81"/>
        <v>5.4625305789942222E-2</v>
      </c>
      <c r="M2534" s="42">
        <f t="shared" si="82"/>
        <v>0</v>
      </c>
    </row>
    <row r="2535" spans="8:13" x14ac:dyDescent="0.2">
      <c r="H2535" s="10">
        <v>1996</v>
      </c>
      <c r="I2535" s="10">
        <v>12</v>
      </c>
      <c r="J2535" s="10">
        <v>6</v>
      </c>
      <c r="K2535" s="42">
        <v>5.5468799999999998</v>
      </c>
      <c r="L2535" s="44">
        <f t="shared" si="81"/>
        <v>5.5087720490825852E-2</v>
      </c>
      <c r="M2535" s="42">
        <f t="shared" si="82"/>
        <v>4.6241470088363018E-4</v>
      </c>
    </row>
    <row r="2536" spans="8:13" x14ac:dyDescent="0.2">
      <c r="H2536" s="10">
        <v>1996</v>
      </c>
      <c r="I2536" s="10">
        <v>12</v>
      </c>
      <c r="J2536" s="10">
        <v>9</v>
      </c>
      <c r="K2536" s="42">
        <v>5.5351600000000003</v>
      </c>
      <c r="L2536" s="44">
        <f t="shared" si="81"/>
        <v>5.497212182708703E-2</v>
      </c>
      <c r="M2536" s="42">
        <f t="shared" si="82"/>
        <v>-1.1559866373882233E-4</v>
      </c>
    </row>
    <row r="2537" spans="8:13" x14ac:dyDescent="0.2">
      <c r="H2537" s="10">
        <v>1996</v>
      </c>
      <c r="I2537" s="10">
        <v>12</v>
      </c>
      <c r="J2537" s="10">
        <v>10</v>
      </c>
      <c r="K2537" s="42">
        <v>5.53125</v>
      </c>
      <c r="L2537" s="44">
        <f t="shared" si="81"/>
        <v>5.4933555318088273E-2</v>
      </c>
      <c r="M2537" s="42">
        <f t="shared" si="82"/>
        <v>-3.8566508998756632E-5</v>
      </c>
    </row>
    <row r="2538" spans="8:13" x14ac:dyDescent="0.2">
      <c r="H2538" s="10">
        <v>1996</v>
      </c>
      <c r="I2538" s="10">
        <v>12</v>
      </c>
      <c r="J2538" s="10">
        <v>11</v>
      </c>
      <c r="K2538" s="42">
        <v>5.53125</v>
      </c>
      <c r="L2538" s="44">
        <f t="shared" si="81"/>
        <v>5.4933555318088273E-2</v>
      </c>
      <c r="M2538" s="42">
        <f t="shared" si="82"/>
        <v>0</v>
      </c>
    </row>
    <row r="2539" spans="8:13" x14ac:dyDescent="0.2">
      <c r="H2539" s="10">
        <v>1996</v>
      </c>
      <c r="I2539" s="10">
        <v>12</v>
      </c>
      <c r="J2539" s="10">
        <v>12</v>
      </c>
      <c r="K2539" s="42">
        <v>5.5351600000000003</v>
      </c>
      <c r="L2539" s="44">
        <f t="shared" si="81"/>
        <v>5.497212182708703E-2</v>
      </c>
      <c r="M2539" s="42">
        <f t="shared" si="82"/>
        <v>3.8566508998756632E-5</v>
      </c>
    </row>
    <row r="2540" spans="8:13" x14ac:dyDescent="0.2">
      <c r="H2540" s="10">
        <v>1996</v>
      </c>
      <c r="I2540" s="10">
        <v>12</v>
      </c>
      <c r="J2540" s="10">
        <v>13</v>
      </c>
      <c r="K2540" s="42">
        <v>5.5507799999999996</v>
      </c>
      <c r="L2540" s="44">
        <f t="shared" si="81"/>
        <v>5.5126186882160699E-2</v>
      </c>
      <c r="M2540" s="42">
        <f t="shared" si="82"/>
        <v>1.5406505507366969E-4</v>
      </c>
    </row>
    <row r="2541" spans="8:13" x14ac:dyDescent="0.2">
      <c r="H2541" s="10">
        <v>1996</v>
      </c>
      <c r="I2541" s="10">
        <v>12</v>
      </c>
      <c r="J2541" s="10">
        <v>16</v>
      </c>
      <c r="K2541" s="42">
        <v>5.5429700000000004</v>
      </c>
      <c r="L2541" s="44">
        <f t="shared" si="81"/>
        <v>5.504915509637559E-2</v>
      </c>
      <c r="M2541" s="42">
        <f t="shared" si="82"/>
        <v>-7.7031785785108831E-5</v>
      </c>
    </row>
    <row r="2542" spans="8:13" x14ac:dyDescent="0.2">
      <c r="H2542" s="10">
        <v>1996</v>
      </c>
      <c r="I2542" s="10">
        <v>12</v>
      </c>
      <c r="J2542" s="10">
        <v>17</v>
      </c>
      <c r="K2542" s="42">
        <v>5.5625</v>
      </c>
      <c r="L2542" s="44">
        <f t="shared" si="81"/>
        <v>5.5241781093620969E-2</v>
      </c>
      <c r="M2542" s="42">
        <f t="shared" si="82"/>
        <v>1.9262599724537838E-4</v>
      </c>
    </row>
    <row r="2543" spans="8:13" x14ac:dyDescent="0.2">
      <c r="H2543" s="10">
        <v>1996</v>
      </c>
      <c r="I2543" s="10">
        <v>12</v>
      </c>
      <c r="J2543" s="10">
        <v>18</v>
      </c>
      <c r="K2543" s="42">
        <v>5.5820299999999996</v>
      </c>
      <c r="L2543" s="44">
        <f t="shared" si="81"/>
        <v>5.5434397815119336E-2</v>
      </c>
      <c r="M2543" s="42">
        <f t="shared" si="82"/>
        <v>1.9261672149836762E-4</v>
      </c>
    </row>
    <row r="2544" spans="8:13" x14ac:dyDescent="0.2">
      <c r="H2544" s="10">
        <v>1996</v>
      </c>
      <c r="I2544" s="10">
        <v>12</v>
      </c>
      <c r="J2544" s="10">
        <v>19</v>
      </c>
      <c r="K2544" s="42">
        <v>5.59375</v>
      </c>
      <c r="L2544" s="44">
        <f t="shared" si="81"/>
        <v>5.5549983120201492E-2</v>
      </c>
      <c r="M2544" s="42">
        <f t="shared" si="82"/>
        <v>1.1558530508215537E-4</v>
      </c>
    </row>
    <row r="2545" spans="8:13" x14ac:dyDescent="0.2">
      <c r="H2545" s="10">
        <v>1996</v>
      </c>
      <c r="I2545" s="10">
        <v>12</v>
      </c>
      <c r="J2545" s="10">
        <v>20</v>
      </c>
      <c r="K2545" s="42">
        <v>5.59375</v>
      </c>
      <c r="L2545" s="44">
        <f t="shared" si="81"/>
        <v>5.5549983120201492E-2</v>
      </c>
      <c r="M2545" s="42">
        <f t="shared" si="82"/>
        <v>0</v>
      </c>
    </row>
    <row r="2546" spans="8:13" x14ac:dyDescent="0.2">
      <c r="H2546" s="10">
        <v>1996</v>
      </c>
      <c r="I2546" s="10">
        <v>12</v>
      </c>
      <c r="J2546" s="10">
        <v>23</v>
      </c>
      <c r="K2546" s="42">
        <v>5.59375</v>
      </c>
      <c r="L2546" s="44">
        <f t="shared" si="81"/>
        <v>5.5549983120201492E-2</v>
      </c>
      <c r="M2546" s="42">
        <f t="shared" si="82"/>
        <v>0</v>
      </c>
    </row>
    <row r="2547" spans="8:13" x14ac:dyDescent="0.2">
      <c r="H2547" s="10">
        <v>1996</v>
      </c>
      <c r="I2547" s="10">
        <v>12</v>
      </c>
      <c r="J2547" s="10">
        <v>24</v>
      </c>
      <c r="K2547" s="42">
        <v>5.59375</v>
      </c>
      <c r="L2547" s="44">
        <f t="shared" si="81"/>
        <v>5.5549983120201492E-2</v>
      </c>
      <c r="M2547" s="42">
        <f t="shared" si="82"/>
        <v>0</v>
      </c>
    </row>
    <row r="2548" spans="8:13" x14ac:dyDescent="0.2">
      <c r="H2548" s="10">
        <v>1996</v>
      </c>
      <c r="I2548" s="10">
        <v>12</v>
      </c>
      <c r="J2548" s="10">
        <v>27</v>
      </c>
      <c r="K2548" s="42">
        <v>5.6171899999999999</v>
      </c>
      <c r="L2548" s="44">
        <f t="shared" si="81"/>
        <v>5.578114371087628E-2</v>
      </c>
      <c r="M2548" s="42">
        <f t="shared" si="82"/>
        <v>2.3116059067478795E-4</v>
      </c>
    </row>
    <row r="2549" spans="8:13" x14ac:dyDescent="0.2">
      <c r="H2549" s="10">
        <v>1996</v>
      </c>
      <c r="I2549" s="10">
        <v>12</v>
      </c>
      <c r="J2549" s="10">
        <v>30</v>
      </c>
      <c r="K2549" s="42">
        <v>5.5625</v>
      </c>
      <c r="L2549" s="44">
        <f t="shared" si="81"/>
        <v>5.5241781093620969E-2</v>
      </c>
      <c r="M2549" s="42">
        <f t="shared" si="82"/>
        <v>-5.3936261725531093E-4</v>
      </c>
    </row>
    <row r="2550" spans="8:13" x14ac:dyDescent="0.2">
      <c r="H2550" s="10">
        <v>1996</v>
      </c>
      <c r="I2550" s="10">
        <v>12</v>
      </c>
      <c r="J2550" s="10">
        <v>31</v>
      </c>
      <c r="K2550" s="42">
        <v>5.5625</v>
      </c>
      <c r="L2550" s="44">
        <f t="shared" si="81"/>
        <v>5.5241781093620969E-2</v>
      </c>
      <c r="M2550" s="42">
        <f t="shared" si="82"/>
        <v>0</v>
      </c>
    </row>
    <row r="2551" spans="8:13" x14ac:dyDescent="0.2">
      <c r="H2551" s="10">
        <v>1997</v>
      </c>
      <c r="I2551" s="10">
        <v>1</v>
      </c>
      <c r="J2551" s="10">
        <v>2</v>
      </c>
      <c r="K2551" s="42">
        <v>5.5625</v>
      </c>
      <c r="L2551" s="44">
        <f t="shared" si="81"/>
        <v>5.5241781093620969E-2</v>
      </c>
      <c r="M2551" s="42">
        <f t="shared" si="82"/>
        <v>0</v>
      </c>
    </row>
    <row r="2552" spans="8:13" x14ac:dyDescent="0.2">
      <c r="H2552" s="10">
        <v>1997</v>
      </c>
      <c r="I2552" s="10">
        <v>1</v>
      </c>
      <c r="J2552" s="10">
        <v>3</v>
      </c>
      <c r="K2552" s="42">
        <v>5.5625</v>
      </c>
      <c r="L2552" s="44">
        <f t="shared" si="81"/>
        <v>5.5241781093620969E-2</v>
      </c>
      <c r="M2552" s="42">
        <f t="shared" si="82"/>
        <v>0</v>
      </c>
    </row>
    <row r="2553" spans="8:13" x14ac:dyDescent="0.2">
      <c r="H2553" s="10">
        <v>1997</v>
      </c>
      <c r="I2553" s="10">
        <v>1</v>
      </c>
      <c r="J2553" s="10">
        <v>6</v>
      </c>
      <c r="K2553" s="42">
        <v>5.5625</v>
      </c>
      <c r="L2553" s="44">
        <f t="shared" si="81"/>
        <v>5.5241781093620969E-2</v>
      </c>
      <c r="M2553" s="42">
        <f t="shared" si="82"/>
        <v>0</v>
      </c>
    </row>
    <row r="2554" spans="8:13" x14ac:dyDescent="0.2">
      <c r="H2554" s="10">
        <v>1997</v>
      </c>
      <c r="I2554" s="10">
        <v>1</v>
      </c>
      <c r="J2554" s="10">
        <v>7</v>
      </c>
      <c r="K2554" s="42">
        <v>5.5625</v>
      </c>
      <c r="L2554" s="44">
        <f t="shared" si="81"/>
        <v>5.5241781093620969E-2</v>
      </c>
      <c r="M2554" s="42">
        <f t="shared" si="82"/>
        <v>0</v>
      </c>
    </row>
    <row r="2555" spans="8:13" x14ac:dyDescent="0.2">
      <c r="H2555" s="10">
        <v>1997</v>
      </c>
      <c r="I2555" s="10">
        <v>1</v>
      </c>
      <c r="J2555" s="10">
        <v>8</v>
      </c>
      <c r="K2555" s="42">
        <v>5.5625</v>
      </c>
      <c r="L2555" s="44">
        <f t="shared" si="81"/>
        <v>5.5241781093620969E-2</v>
      </c>
      <c r="M2555" s="42">
        <f t="shared" si="82"/>
        <v>0</v>
      </c>
    </row>
    <row r="2556" spans="8:13" x14ac:dyDescent="0.2">
      <c r="H2556" s="10">
        <v>1997</v>
      </c>
      <c r="I2556" s="10">
        <v>1</v>
      </c>
      <c r="J2556" s="10">
        <v>9</v>
      </c>
      <c r="K2556" s="42">
        <v>5.5625</v>
      </c>
      <c r="L2556" s="44">
        <f t="shared" si="81"/>
        <v>5.5241781093620969E-2</v>
      </c>
      <c r="M2556" s="42">
        <f t="shared" si="82"/>
        <v>0</v>
      </c>
    </row>
    <row r="2557" spans="8:13" x14ac:dyDescent="0.2">
      <c r="H2557" s="10">
        <v>1997</v>
      </c>
      <c r="I2557" s="10">
        <v>1</v>
      </c>
      <c r="J2557" s="10">
        <v>10</v>
      </c>
      <c r="K2557" s="42">
        <v>5.5625</v>
      </c>
      <c r="L2557" s="44">
        <f t="shared" si="81"/>
        <v>5.5241781093620969E-2</v>
      </c>
      <c r="M2557" s="42">
        <f t="shared" si="82"/>
        <v>0</v>
      </c>
    </row>
    <row r="2558" spans="8:13" x14ac:dyDescent="0.2">
      <c r="H2558" s="10">
        <v>1997</v>
      </c>
      <c r="I2558" s="10">
        <v>1</v>
      </c>
      <c r="J2558" s="10">
        <v>13</v>
      </c>
      <c r="K2558" s="42">
        <v>5.59375</v>
      </c>
      <c r="L2558" s="44">
        <f t="shared" si="81"/>
        <v>5.5549983120201492E-2</v>
      </c>
      <c r="M2558" s="42">
        <f t="shared" si="82"/>
        <v>3.0820202658052298E-4</v>
      </c>
    </row>
    <row r="2559" spans="8:13" x14ac:dyDescent="0.2">
      <c r="H2559" s="10">
        <v>1997</v>
      </c>
      <c r="I2559" s="10">
        <v>1</v>
      </c>
      <c r="J2559" s="10">
        <v>14</v>
      </c>
      <c r="K2559" s="42">
        <v>5.59375</v>
      </c>
      <c r="L2559" s="44">
        <f t="shared" si="81"/>
        <v>5.5549983120201492E-2</v>
      </c>
      <c r="M2559" s="42">
        <f t="shared" si="82"/>
        <v>0</v>
      </c>
    </row>
    <row r="2560" spans="8:13" x14ac:dyDescent="0.2">
      <c r="H2560" s="10">
        <v>1997</v>
      </c>
      <c r="I2560" s="10">
        <v>1</v>
      </c>
      <c r="J2560" s="10">
        <v>15</v>
      </c>
      <c r="K2560" s="42">
        <v>5.5625</v>
      </c>
      <c r="L2560" s="44">
        <f t="shared" si="81"/>
        <v>5.5241781093620969E-2</v>
      </c>
      <c r="M2560" s="42">
        <f t="shared" si="82"/>
        <v>-3.0820202658052298E-4</v>
      </c>
    </row>
    <row r="2561" spans="8:13" x14ac:dyDescent="0.2">
      <c r="H2561" s="10">
        <v>1997</v>
      </c>
      <c r="I2561" s="10">
        <v>1</v>
      </c>
      <c r="J2561" s="10">
        <v>16</v>
      </c>
      <c r="K2561" s="42">
        <v>5.5625</v>
      </c>
      <c r="L2561" s="44">
        <f t="shared" si="81"/>
        <v>5.5241781093620969E-2</v>
      </c>
      <c r="M2561" s="42">
        <f t="shared" si="82"/>
        <v>0</v>
      </c>
    </row>
    <row r="2562" spans="8:13" x14ac:dyDescent="0.2">
      <c r="H2562" s="10">
        <v>1997</v>
      </c>
      <c r="I2562" s="10">
        <v>1</v>
      </c>
      <c r="J2562" s="10">
        <v>17</v>
      </c>
      <c r="K2562" s="42">
        <v>5.5625</v>
      </c>
      <c r="L2562" s="44">
        <f t="shared" si="81"/>
        <v>5.5241781093620969E-2</v>
      </c>
      <c r="M2562" s="42">
        <f t="shared" si="82"/>
        <v>0</v>
      </c>
    </row>
    <row r="2563" spans="8:13" x14ac:dyDescent="0.2">
      <c r="H2563" s="10">
        <v>1997</v>
      </c>
      <c r="I2563" s="10">
        <v>1</v>
      </c>
      <c r="J2563" s="10">
        <v>20</v>
      </c>
      <c r="K2563" s="42">
        <v>5.5625</v>
      </c>
      <c r="L2563" s="44">
        <f t="shared" si="81"/>
        <v>5.5241781093620969E-2</v>
      </c>
      <c r="M2563" s="42">
        <f t="shared" si="82"/>
        <v>0</v>
      </c>
    </row>
    <row r="2564" spans="8:13" x14ac:dyDescent="0.2">
      <c r="H2564" s="10">
        <v>1997</v>
      </c>
      <c r="I2564" s="10">
        <v>1</v>
      </c>
      <c r="J2564" s="10">
        <v>21</v>
      </c>
      <c r="K2564" s="42">
        <v>5.5625</v>
      </c>
      <c r="L2564" s="44">
        <f t="shared" si="81"/>
        <v>5.5241781093620969E-2</v>
      </c>
      <c r="M2564" s="42">
        <f t="shared" si="82"/>
        <v>0</v>
      </c>
    </row>
    <row r="2565" spans="8:13" x14ac:dyDescent="0.2">
      <c r="H2565" s="10">
        <v>1997</v>
      </c>
      <c r="I2565" s="10">
        <v>1</v>
      </c>
      <c r="J2565" s="10">
        <v>22</v>
      </c>
      <c r="K2565" s="42">
        <v>5.5625</v>
      </c>
      <c r="L2565" s="44">
        <f t="shared" si="81"/>
        <v>5.5241781093620969E-2</v>
      </c>
      <c r="M2565" s="42">
        <f t="shared" si="82"/>
        <v>0</v>
      </c>
    </row>
    <row r="2566" spans="8:13" x14ac:dyDescent="0.2">
      <c r="H2566" s="10">
        <v>1997</v>
      </c>
      <c r="I2566" s="10">
        <v>1</v>
      </c>
      <c r="J2566" s="10">
        <v>23</v>
      </c>
      <c r="K2566" s="42">
        <v>5.5625</v>
      </c>
      <c r="L2566" s="44">
        <f t="shared" si="81"/>
        <v>5.5241781093620969E-2</v>
      </c>
      <c r="M2566" s="42">
        <f t="shared" si="82"/>
        <v>0</v>
      </c>
    </row>
    <row r="2567" spans="8:13" x14ac:dyDescent="0.2">
      <c r="H2567" s="10">
        <v>1997</v>
      </c>
      <c r="I2567" s="10">
        <v>1</v>
      </c>
      <c r="J2567" s="10">
        <v>24</v>
      </c>
      <c r="K2567" s="42">
        <v>5.5625</v>
      </c>
      <c r="L2567" s="44">
        <f t="shared" si="81"/>
        <v>5.5241781093620969E-2</v>
      </c>
      <c r="M2567" s="42">
        <f t="shared" si="82"/>
        <v>0</v>
      </c>
    </row>
    <row r="2568" spans="8:13" x14ac:dyDescent="0.2">
      <c r="H2568" s="10">
        <v>1997</v>
      </c>
      <c r="I2568" s="10">
        <v>1</v>
      </c>
      <c r="J2568" s="10">
        <v>27</v>
      </c>
      <c r="K2568" s="42">
        <v>5.5625</v>
      </c>
      <c r="L2568" s="44">
        <f t="shared" si="81"/>
        <v>5.5241781093620969E-2</v>
      </c>
      <c r="M2568" s="42">
        <f t="shared" si="82"/>
        <v>0</v>
      </c>
    </row>
    <row r="2569" spans="8:13" x14ac:dyDescent="0.2">
      <c r="H2569" s="10">
        <v>1997</v>
      </c>
      <c r="I2569" s="10">
        <v>1</v>
      </c>
      <c r="J2569" s="10">
        <v>28</v>
      </c>
      <c r="K2569" s="42">
        <v>5.5625</v>
      </c>
      <c r="L2569" s="44">
        <f t="shared" si="81"/>
        <v>5.5241781093620969E-2</v>
      </c>
      <c r="M2569" s="42">
        <f t="shared" si="82"/>
        <v>0</v>
      </c>
    </row>
    <row r="2570" spans="8:13" x14ac:dyDescent="0.2">
      <c r="H2570" s="10">
        <v>1997</v>
      </c>
      <c r="I2570" s="10">
        <v>1</v>
      </c>
      <c r="J2570" s="10">
        <v>29</v>
      </c>
      <c r="K2570" s="42">
        <v>5.5625</v>
      </c>
      <c r="L2570" s="44">
        <f t="shared" si="81"/>
        <v>5.5241781093620969E-2</v>
      </c>
      <c r="M2570" s="42">
        <f t="shared" si="82"/>
        <v>0</v>
      </c>
    </row>
    <row r="2571" spans="8:13" x14ac:dyDescent="0.2">
      <c r="H2571" s="10">
        <v>1997</v>
      </c>
      <c r="I2571" s="10">
        <v>1</v>
      </c>
      <c r="J2571" s="10">
        <v>30</v>
      </c>
      <c r="K2571" s="42">
        <v>5.5625</v>
      </c>
      <c r="L2571" s="44">
        <f t="shared" si="81"/>
        <v>5.5241781093620969E-2</v>
      </c>
      <c r="M2571" s="42">
        <f t="shared" si="82"/>
        <v>0</v>
      </c>
    </row>
    <row r="2572" spans="8:13" x14ac:dyDescent="0.2">
      <c r="H2572" s="10">
        <v>1997</v>
      </c>
      <c r="I2572" s="10">
        <v>1</v>
      </c>
      <c r="J2572" s="10">
        <v>31</v>
      </c>
      <c r="K2572" s="42">
        <v>5.5625</v>
      </c>
      <c r="L2572" s="44">
        <f t="shared" si="81"/>
        <v>5.5241781093620969E-2</v>
      </c>
      <c r="M2572" s="42">
        <f t="shared" si="82"/>
        <v>0</v>
      </c>
    </row>
    <row r="2573" spans="8:13" x14ac:dyDescent="0.2">
      <c r="H2573" s="10">
        <v>1997</v>
      </c>
      <c r="I2573" s="10">
        <v>2</v>
      </c>
      <c r="J2573" s="10">
        <v>3</v>
      </c>
      <c r="K2573" s="42">
        <v>5.5625</v>
      </c>
      <c r="L2573" s="44">
        <f t="shared" si="81"/>
        <v>5.5241781093620969E-2</v>
      </c>
      <c r="M2573" s="42">
        <f t="shared" si="82"/>
        <v>0</v>
      </c>
    </row>
    <row r="2574" spans="8:13" x14ac:dyDescent="0.2">
      <c r="H2574" s="10">
        <v>1997</v>
      </c>
      <c r="I2574" s="10">
        <v>2</v>
      </c>
      <c r="J2574" s="10">
        <v>4</v>
      </c>
      <c r="K2574" s="42">
        <v>5.5625</v>
      </c>
      <c r="L2574" s="44">
        <f t="shared" si="81"/>
        <v>5.5241781093620969E-2</v>
      </c>
      <c r="M2574" s="42">
        <f t="shared" si="82"/>
        <v>0</v>
      </c>
    </row>
    <row r="2575" spans="8:13" x14ac:dyDescent="0.2">
      <c r="H2575" s="10">
        <v>1997</v>
      </c>
      <c r="I2575" s="10">
        <v>2</v>
      </c>
      <c r="J2575" s="10">
        <v>5</v>
      </c>
      <c r="K2575" s="42">
        <v>5.5625</v>
      </c>
      <c r="L2575" s="44">
        <f t="shared" si="81"/>
        <v>5.5241781093620969E-2</v>
      </c>
      <c r="M2575" s="42">
        <f t="shared" si="82"/>
        <v>0</v>
      </c>
    </row>
    <row r="2576" spans="8:13" x14ac:dyDescent="0.2">
      <c r="H2576" s="10">
        <v>1997</v>
      </c>
      <c r="I2576" s="10">
        <v>2</v>
      </c>
      <c r="J2576" s="10">
        <v>6</v>
      </c>
      <c r="K2576" s="42">
        <v>5.5468799999999998</v>
      </c>
      <c r="L2576" s="44">
        <f t="shared" si="81"/>
        <v>5.5087720490825852E-2</v>
      </c>
      <c r="M2576" s="42">
        <f t="shared" si="82"/>
        <v>-1.5406060279511691E-4</v>
      </c>
    </row>
    <row r="2577" spans="8:13" x14ac:dyDescent="0.2">
      <c r="H2577" s="10">
        <v>1997</v>
      </c>
      <c r="I2577" s="10">
        <v>2</v>
      </c>
      <c r="J2577" s="10">
        <v>7</v>
      </c>
      <c r="K2577" s="42">
        <v>5.5429700000000004</v>
      </c>
      <c r="L2577" s="44">
        <f t="shared" si="81"/>
        <v>5.504915509637559E-2</v>
      </c>
      <c r="M2577" s="42">
        <f t="shared" si="82"/>
        <v>-3.856539445026147E-5</v>
      </c>
    </row>
    <row r="2578" spans="8:13" x14ac:dyDescent="0.2">
      <c r="H2578" s="10">
        <v>1997</v>
      </c>
      <c r="I2578" s="10">
        <v>2</v>
      </c>
      <c r="J2578" s="10">
        <v>10</v>
      </c>
      <c r="K2578" s="42">
        <v>5.5117200000000004</v>
      </c>
      <c r="L2578" s="44">
        <f t="shared" si="81"/>
        <v>5.4740914476838334E-2</v>
      </c>
      <c r="M2578" s="42">
        <f t="shared" si="82"/>
        <v>-3.0824061953725612E-4</v>
      </c>
    </row>
    <row r="2579" spans="8:13" x14ac:dyDescent="0.2">
      <c r="H2579" s="10">
        <v>1997</v>
      </c>
      <c r="I2579" s="10">
        <v>2</v>
      </c>
      <c r="J2579" s="10">
        <v>11</v>
      </c>
      <c r="K2579" s="42">
        <v>5.5039100000000003</v>
      </c>
      <c r="L2579" s="44">
        <f t="shared" si="81"/>
        <v>5.4663875271069091E-2</v>
      </c>
      <c r="M2579" s="42">
        <f t="shared" si="82"/>
        <v>-7.7039205769242891E-5</v>
      </c>
    </row>
    <row r="2580" spans="8:13" x14ac:dyDescent="0.2">
      <c r="H2580" s="10">
        <v>1997</v>
      </c>
      <c r="I2580" s="10">
        <v>2</v>
      </c>
      <c r="J2580" s="10">
        <v>12</v>
      </c>
      <c r="K2580" s="42">
        <v>5.5078100000000001</v>
      </c>
      <c r="L2580" s="44">
        <f t="shared" si="81"/>
        <v>5.4702345738549311E-2</v>
      </c>
      <c r="M2580" s="42">
        <f t="shared" si="82"/>
        <v>3.8470467480219983E-5</v>
      </c>
    </row>
    <row r="2581" spans="8:13" x14ac:dyDescent="0.2">
      <c r="H2581" s="10">
        <v>1997</v>
      </c>
      <c r="I2581" s="10">
        <v>2</v>
      </c>
      <c r="J2581" s="10">
        <v>13</v>
      </c>
      <c r="K2581" s="42">
        <v>5.5039100000000003</v>
      </c>
      <c r="L2581" s="44">
        <f t="shared" ref="L2581:L2644" si="83">LN(1+K2581/100/4)*4</f>
        <v>5.4663875271069091E-2</v>
      </c>
      <c r="M2581" s="42">
        <f t="shared" ref="M2581:M2644" si="84">L2581-L2580</f>
        <v>-3.8470467480219983E-5</v>
      </c>
    </row>
    <row r="2582" spans="8:13" x14ac:dyDescent="0.2">
      <c r="H2582" s="10">
        <v>1997</v>
      </c>
      <c r="I2582" s="10">
        <v>2</v>
      </c>
      <c r="J2582" s="10">
        <v>14</v>
      </c>
      <c r="K2582" s="42">
        <v>5.4960899999999997</v>
      </c>
      <c r="L2582" s="44">
        <f t="shared" si="83"/>
        <v>5.4586735936911421E-2</v>
      </c>
      <c r="M2582" s="42">
        <f t="shared" si="84"/>
        <v>-7.7139334157670658E-5</v>
      </c>
    </row>
    <row r="2583" spans="8:13" x14ac:dyDescent="0.2">
      <c r="H2583" s="10">
        <v>1997</v>
      </c>
      <c r="I2583" s="10">
        <v>2</v>
      </c>
      <c r="J2583" s="10">
        <v>17</v>
      </c>
      <c r="K2583" s="42">
        <v>5.4726600000000003</v>
      </c>
      <c r="L2583" s="44">
        <f t="shared" si="83"/>
        <v>5.4355604959235658E-2</v>
      </c>
      <c r="M2583" s="42">
        <f t="shared" si="84"/>
        <v>-2.3113097767576279E-4</v>
      </c>
    </row>
    <row r="2584" spans="8:13" x14ac:dyDescent="0.2">
      <c r="H2584" s="10">
        <v>1997</v>
      </c>
      <c r="I2584" s="10">
        <v>2</v>
      </c>
      <c r="J2584" s="10">
        <v>18</v>
      </c>
      <c r="K2584" s="42">
        <v>5.4765600000000001</v>
      </c>
      <c r="L2584" s="44">
        <f t="shared" si="83"/>
        <v>5.4394078391640739E-2</v>
      </c>
      <c r="M2584" s="42">
        <f t="shared" si="84"/>
        <v>3.8473432405081165E-5</v>
      </c>
    </row>
    <row r="2585" spans="8:13" x14ac:dyDescent="0.2">
      <c r="H2585" s="10">
        <v>1997</v>
      </c>
      <c r="I2585" s="10">
        <v>2</v>
      </c>
      <c r="J2585" s="10">
        <v>19</v>
      </c>
      <c r="K2585" s="42">
        <v>5.46875</v>
      </c>
      <c r="L2585" s="44">
        <f t="shared" si="83"/>
        <v>5.4317032505523416E-2</v>
      </c>
      <c r="M2585" s="42">
        <f t="shared" si="84"/>
        <v>-7.7045886117323159E-5</v>
      </c>
    </row>
    <row r="2586" spans="8:13" x14ac:dyDescent="0.2">
      <c r="H2586" s="10">
        <v>1997</v>
      </c>
      <c r="I2586" s="10">
        <v>2</v>
      </c>
      <c r="J2586" s="10">
        <v>20</v>
      </c>
      <c r="K2586" s="42">
        <v>5.4726600000000003</v>
      </c>
      <c r="L2586" s="44">
        <f t="shared" si="83"/>
        <v>5.4355604959235658E-2</v>
      </c>
      <c r="M2586" s="42">
        <f t="shared" si="84"/>
        <v>3.8572453712241994E-5</v>
      </c>
    </row>
    <row r="2587" spans="8:13" x14ac:dyDescent="0.2">
      <c r="H2587" s="10">
        <v>1997</v>
      </c>
      <c r="I2587" s="10">
        <v>2</v>
      </c>
      <c r="J2587" s="10">
        <v>21</v>
      </c>
      <c r="K2587" s="42">
        <v>5.4726600000000003</v>
      </c>
      <c r="L2587" s="44">
        <f t="shared" si="83"/>
        <v>5.4355604959235658E-2</v>
      </c>
      <c r="M2587" s="42">
        <f t="shared" si="84"/>
        <v>0</v>
      </c>
    </row>
    <row r="2588" spans="8:13" x14ac:dyDescent="0.2">
      <c r="H2588" s="10">
        <v>1997</v>
      </c>
      <c r="I2588" s="10">
        <v>2</v>
      </c>
      <c r="J2588" s="10">
        <v>24</v>
      </c>
      <c r="K2588" s="42">
        <v>5.4765600000000001</v>
      </c>
      <c r="L2588" s="44">
        <f t="shared" si="83"/>
        <v>5.4394078391640739E-2</v>
      </c>
      <c r="M2588" s="42">
        <f t="shared" si="84"/>
        <v>3.8473432405081165E-5</v>
      </c>
    </row>
    <row r="2589" spans="8:13" x14ac:dyDescent="0.2">
      <c r="H2589" s="10">
        <v>1997</v>
      </c>
      <c r="I2589" s="10">
        <v>2</v>
      </c>
      <c r="J2589" s="10">
        <v>25</v>
      </c>
      <c r="K2589" s="42">
        <v>5.4843799999999998</v>
      </c>
      <c r="L2589" s="44">
        <f t="shared" si="83"/>
        <v>5.4471221441221629E-2</v>
      </c>
      <c r="M2589" s="42">
        <f t="shared" si="84"/>
        <v>7.7143049580889744E-5</v>
      </c>
    </row>
    <row r="2590" spans="8:13" x14ac:dyDescent="0.2">
      <c r="H2590" s="10">
        <v>1997</v>
      </c>
      <c r="I2590" s="10">
        <v>2</v>
      </c>
      <c r="J2590" s="10">
        <v>26</v>
      </c>
      <c r="K2590" s="42">
        <v>5.5</v>
      </c>
      <c r="L2590" s="44">
        <f t="shared" si="83"/>
        <v>5.4625305789942222E-2</v>
      </c>
      <c r="M2590" s="42">
        <f t="shared" si="84"/>
        <v>1.5408434872059285E-4</v>
      </c>
    </row>
    <row r="2591" spans="8:13" x14ac:dyDescent="0.2">
      <c r="H2591" s="10">
        <v>1997</v>
      </c>
      <c r="I2591" s="10">
        <v>2</v>
      </c>
      <c r="J2591" s="10">
        <v>27</v>
      </c>
      <c r="K2591" s="42">
        <v>5.5390600000000001</v>
      </c>
      <c r="L2591" s="44">
        <f t="shared" si="83"/>
        <v>5.5010589330098454E-2</v>
      </c>
      <c r="M2591" s="42">
        <f t="shared" si="84"/>
        <v>3.852835401562324E-4</v>
      </c>
    </row>
    <row r="2592" spans="8:13" x14ac:dyDescent="0.2">
      <c r="H2592" s="10">
        <v>1997</v>
      </c>
      <c r="I2592" s="10">
        <v>2</v>
      </c>
      <c r="J2592" s="10">
        <v>28</v>
      </c>
      <c r="K2592" s="42">
        <v>5.5390600000000001</v>
      </c>
      <c r="L2592" s="44">
        <f t="shared" si="83"/>
        <v>5.5010589330098454E-2</v>
      </c>
      <c r="M2592" s="42">
        <f t="shared" si="84"/>
        <v>0</v>
      </c>
    </row>
    <row r="2593" spans="8:13" x14ac:dyDescent="0.2">
      <c r="H2593" s="10">
        <v>1997</v>
      </c>
      <c r="I2593" s="10">
        <v>3</v>
      </c>
      <c r="J2593" s="10">
        <v>3</v>
      </c>
      <c r="K2593" s="42">
        <v>5.5468799999999998</v>
      </c>
      <c r="L2593" s="44">
        <f t="shared" si="83"/>
        <v>5.5087720490825852E-2</v>
      </c>
      <c r="M2593" s="42">
        <f t="shared" si="84"/>
        <v>7.7131160727397785E-5</v>
      </c>
    </row>
    <row r="2594" spans="8:13" x14ac:dyDescent="0.2">
      <c r="H2594" s="10">
        <v>1997</v>
      </c>
      <c r="I2594" s="10">
        <v>3</v>
      </c>
      <c r="J2594" s="10">
        <v>4</v>
      </c>
      <c r="K2594" s="42">
        <v>5.5546899999999999</v>
      </c>
      <c r="L2594" s="44">
        <f t="shared" si="83"/>
        <v>5.5164751533932264E-2</v>
      </c>
      <c r="M2594" s="42">
        <f t="shared" si="84"/>
        <v>7.7031043106412511E-5</v>
      </c>
    </row>
    <row r="2595" spans="8:13" x14ac:dyDescent="0.2">
      <c r="H2595" s="10">
        <v>1997</v>
      </c>
      <c r="I2595" s="10">
        <v>3</v>
      </c>
      <c r="J2595" s="10">
        <v>5</v>
      </c>
      <c r="K2595" s="42">
        <v>5.5625</v>
      </c>
      <c r="L2595" s="44">
        <f t="shared" si="83"/>
        <v>5.5241781093620969E-2</v>
      </c>
      <c r="M2595" s="42">
        <f t="shared" si="84"/>
        <v>7.7029559688704397E-5</v>
      </c>
    </row>
    <row r="2596" spans="8:13" x14ac:dyDescent="0.2">
      <c r="H2596" s="10">
        <v>1997</v>
      </c>
      <c r="I2596" s="10">
        <v>3</v>
      </c>
      <c r="J2596" s="10">
        <v>6</v>
      </c>
      <c r="K2596" s="42">
        <v>5.5625</v>
      </c>
      <c r="L2596" s="44">
        <f t="shared" si="83"/>
        <v>5.5241781093620969E-2</v>
      </c>
      <c r="M2596" s="42">
        <f t="shared" si="84"/>
        <v>0</v>
      </c>
    </row>
    <row r="2597" spans="8:13" x14ac:dyDescent="0.2">
      <c r="H2597" s="10">
        <v>1997</v>
      </c>
      <c r="I2597" s="10">
        <v>3</v>
      </c>
      <c r="J2597" s="10">
        <v>7</v>
      </c>
      <c r="K2597" s="42">
        <v>5.5625</v>
      </c>
      <c r="L2597" s="44">
        <f t="shared" si="83"/>
        <v>5.5241781093620969E-2</v>
      </c>
      <c r="M2597" s="42">
        <f t="shared" si="84"/>
        <v>0</v>
      </c>
    </row>
    <row r="2598" spans="8:13" x14ac:dyDescent="0.2">
      <c r="H2598" s="10">
        <v>1997</v>
      </c>
      <c r="I2598" s="10">
        <v>3</v>
      </c>
      <c r="J2598" s="10">
        <v>10</v>
      </c>
      <c r="K2598" s="42">
        <v>5.5625</v>
      </c>
      <c r="L2598" s="44">
        <f t="shared" si="83"/>
        <v>5.5241781093620969E-2</v>
      </c>
      <c r="M2598" s="42">
        <f t="shared" si="84"/>
        <v>0</v>
      </c>
    </row>
    <row r="2599" spans="8:13" x14ac:dyDescent="0.2">
      <c r="H2599" s="10">
        <v>1997</v>
      </c>
      <c r="I2599" s="10">
        <v>3</v>
      </c>
      <c r="J2599" s="10">
        <v>11</v>
      </c>
      <c r="K2599" s="42">
        <v>5.5625</v>
      </c>
      <c r="L2599" s="44">
        <f t="shared" si="83"/>
        <v>5.5241781093620969E-2</v>
      </c>
      <c r="M2599" s="42">
        <f t="shared" si="84"/>
        <v>0</v>
      </c>
    </row>
    <row r="2600" spans="8:13" x14ac:dyDescent="0.2">
      <c r="H2600" s="10">
        <v>1997</v>
      </c>
      <c r="I2600" s="10">
        <v>3</v>
      </c>
      <c r="J2600" s="10">
        <v>12</v>
      </c>
      <c r="K2600" s="42">
        <v>5.5625</v>
      </c>
      <c r="L2600" s="44">
        <f t="shared" si="83"/>
        <v>5.5241781093620969E-2</v>
      </c>
      <c r="M2600" s="42">
        <f t="shared" si="84"/>
        <v>0</v>
      </c>
    </row>
    <row r="2601" spans="8:13" x14ac:dyDescent="0.2">
      <c r="H2601" s="10">
        <v>1997</v>
      </c>
      <c r="I2601" s="10">
        <v>3</v>
      </c>
      <c r="J2601" s="10">
        <v>13</v>
      </c>
      <c r="K2601" s="42">
        <v>5.5625</v>
      </c>
      <c r="L2601" s="44">
        <f t="shared" si="83"/>
        <v>5.5241781093620969E-2</v>
      </c>
      <c r="M2601" s="42">
        <f t="shared" si="84"/>
        <v>0</v>
      </c>
    </row>
    <row r="2602" spans="8:13" x14ac:dyDescent="0.2">
      <c r="H2602" s="10">
        <v>1997</v>
      </c>
      <c r="I2602" s="10">
        <v>3</v>
      </c>
      <c r="J2602" s="10">
        <v>14</v>
      </c>
      <c r="K2602" s="42">
        <v>5.5976600000000003</v>
      </c>
      <c r="L2602" s="44">
        <f t="shared" si="83"/>
        <v>5.5588543686320609E-2</v>
      </c>
      <c r="M2602" s="42">
        <f t="shared" si="84"/>
        <v>3.4676259269963983E-4</v>
      </c>
    </row>
    <row r="2603" spans="8:13" x14ac:dyDescent="0.2">
      <c r="H2603" s="10">
        <v>1997</v>
      </c>
      <c r="I2603" s="10">
        <v>3</v>
      </c>
      <c r="J2603" s="10">
        <v>17</v>
      </c>
      <c r="K2603" s="42">
        <v>5.5976600000000003</v>
      </c>
      <c r="L2603" s="44">
        <f t="shared" si="83"/>
        <v>5.5588543686320609E-2</v>
      </c>
      <c r="M2603" s="42">
        <f t="shared" si="84"/>
        <v>0</v>
      </c>
    </row>
    <row r="2604" spans="8:13" x14ac:dyDescent="0.2">
      <c r="H2604" s="10">
        <v>1997</v>
      </c>
      <c r="I2604" s="10">
        <v>3</v>
      </c>
      <c r="J2604" s="10">
        <v>18</v>
      </c>
      <c r="K2604" s="42">
        <v>5.625</v>
      </c>
      <c r="L2604" s="44">
        <f t="shared" si="83"/>
        <v>5.5858161401490164E-2</v>
      </c>
      <c r="M2604" s="42">
        <f t="shared" si="84"/>
        <v>2.6961771516955529E-4</v>
      </c>
    </row>
    <row r="2605" spans="8:13" x14ac:dyDescent="0.2">
      <c r="H2605" s="10">
        <v>1997</v>
      </c>
      <c r="I2605" s="10">
        <v>3</v>
      </c>
      <c r="J2605" s="10">
        <v>19</v>
      </c>
      <c r="K2605" s="42">
        <v>5.625</v>
      </c>
      <c r="L2605" s="44">
        <f t="shared" si="83"/>
        <v>5.5858161401490164E-2</v>
      </c>
      <c r="M2605" s="42">
        <f t="shared" si="84"/>
        <v>0</v>
      </c>
    </row>
    <row r="2606" spans="8:13" x14ac:dyDescent="0.2">
      <c r="H2606" s="10">
        <v>1997</v>
      </c>
      <c r="I2606" s="10">
        <v>3</v>
      </c>
      <c r="J2606" s="10">
        <v>20</v>
      </c>
      <c r="K2606" s="42">
        <v>5.6406299999999998</v>
      </c>
      <c r="L2606" s="44">
        <f t="shared" si="83"/>
        <v>5.601229094351836E-2</v>
      </c>
      <c r="M2606" s="42">
        <f t="shared" si="84"/>
        <v>1.5412954202819601E-4</v>
      </c>
    </row>
    <row r="2607" spans="8:13" x14ac:dyDescent="0.2">
      <c r="H2607" s="10">
        <v>1997</v>
      </c>
      <c r="I2607" s="10">
        <v>3</v>
      </c>
      <c r="J2607" s="10">
        <v>21</v>
      </c>
      <c r="K2607" s="42">
        <v>5.71875</v>
      </c>
      <c r="L2607" s="44">
        <f t="shared" si="83"/>
        <v>5.6782553810179978E-2</v>
      </c>
      <c r="M2607" s="42">
        <f t="shared" si="84"/>
        <v>7.702628666616182E-4</v>
      </c>
    </row>
    <row r="2608" spans="8:13" x14ac:dyDescent="0.2">
      <c r="H2608" s="10">
        <v>1997</v>
      </c>
      <c r="I2608" s="10">
        <v>3</v>
      </c>
      <c r="J2608" s="10">
        <v>24</v>
      </c>
      <c r="K2608" s="42">
        <v>5.7382799999999996</v>
      </c>
      <c r="L2608" s="44">
        <f t="shared" si="83"/>
        <v>5.6975096353104167E-2</v>
      </c>
      <c r="M2608" s="42">
        <f t="shared" si="84"/>
        <v>1.9254254292418865E-4</v>
      </c>
    </row>
    <row r="2609" spans="8:13" x14ac:dyDescent="0.2">
      <c r="H2609" s="10">
        <v>1997</v>
      </c>
      <c r="I2609" s="10">
        <v>3</v>
      </c>
      <c r="J2609" s="10">
        <v>25</v>
      </c>
      <c r="K2609" s="42">
        <v>5.75</v>
      </c>
      <c r="L2609" s="44">
        <f t="shared" si="83"/>
        <v>5.7090637146874533E-2</v>
      </c>
      <c r="M2609" s="42">
        <f t="shared" si="84"/>
        <v>1.1554079377036619E-4</v>
      </c>
    </row>
    <row r="2610" spans="8:13" x14ac:dyDescent="0.2">
      <c r="H2610" s="10">
        <v>1997</v>
      </c>
      <c r="I2610" s="10">
        <v>3</v>
      </c>
      <c r="J2610" s="10">
        <v>26</v>
      </c>
      <c r="K2610" s="42">
        <v>5.7617200000000004</v>
      </c>
      <c r="L2610" s="44">
        <f t="shared" si="83"/>
        <v>5.7206174603322543E-2</v>
      </c>
      <c r="M2610" s="42">
        <f t="shared" si="84"/>
        <v>1.1553745644801022E-4</v>
      </c>
    </row>
    <row r="2611" spans="8:13" x14ac:dyDescent="0.2">
      <c r="H2611" s="10">
        <v>1997</v>
      </c>
      <c r="I2611" s="10">
        <v>3</v>
      </c>
      <c r="J2611" s="10">
        <v>27</v>
      </c>
      <c r="K2611" s="42">
        <v>5.7734399999999999</v>
      </c>
      <c r="L2611" s="44">
        <f t="shared" si="83"/>
        <v>5.7321708722640988E-2</v>
      </c>
      <c r="M2611" s="42">
        <f t="shared" si="84"/>
        <v>1.1553411931844448E-4</v>
      </c>
    </row>
    <row r="2612" spans="8:13" x14ac:dyDescent="0.2">
      <c r="H2612" s="10">
        <v>1997</v>
      </c>
      <c r="I2612" s="10">
        <v>4</v>
      </c>
      <c r="J2612" s="10">
        <v>1</v>
      </c>
      <c r="K2612" s="42">
        <v>5.8125</v>
      </c>
      <c r="L2612" s="44">
        <f t="shared" si="83"/>
        <v>5.7706732642894533E-2</v>
      </c>
      <c r="M2612" s="42">
        <f t="shared" si="84"/>
        <v>3.850239202535452E-4</v>
      </c>
    </row>
    <row r="2613" spans="8:13" x14ac:dyDescent="0.2">
      <c r="H2613" s="10">
        <v>1997</v>
      </c>
      <c r="I2613" s="10">
        <v>4</v>
      </c>
      <c r="J2613" s="10">
        <v>2</v>
      </c>
      <c r="K2613" s="42">
        <v>5.8125</v>
      </c>
      <c r="L2613" s="44">
        <f t="shared" si="83"/>
        <v>5.7706732642894533E-2</v>
      </c>
      <c r="M2613" s="42">
        <f t="shared" si="84"/>
        <v>0</v>
      </c>
    </row>
    <row r="2614" spans="8:13" x14ac:dyDescent="0.2">
      <c r="H2614" s="10">
        <v>1997</v>
      </c>
      <c r="I2614" s="10">
        <v>4</v>
      </c>
      <c r="J2614" s="10">
        <v>3</v>
      </c>
      <c r="K2614" s="42">
        <v>5.8125</v>
      </c>
      <c r="L2614" s="44">
        <f t="shared" si="83"/>
        <v>5.7706732642894533E-2</v>
      </c>
      <c r="M2614" s="42">
        <f t="shared" si="84"/>
        <v>0</v>
      </c>
    </row>
    <row r="2615" spans="8:13" x14ac:dyDescent="0.2">
      <c r="H2615" s="10">
        <v>1997</v>
      </c>
      <c r="I2615" s="10">
        <v>4</v>
      </c>
      <c r="J2615" s="10">
        <v>4</v>
      </c>
      <c r="K2615" s="42">
        <v>5.8125</v>
      </c>
      <c r="L2615" s="44">
        <f t="shared" si="83"/>
        <v>5.7706732642894533E-2</v>
      </c>
      <c r="M2615" s="42">
        <f t="shared" si="84"/>
        <v>0</v>
      </c>
    </row>
    <row r="2616" spans="8:13" x14ac:dyDescent="0.2">
      <c r="H2616" s="10">
        <v>1997</v>
      </c>
      <c r="I2616" s="10">
        <v>4</v>
      </c>
      <c r="J2616" s="10">
        <v>7</v>
      </c>
      <c r="K2616" s="42">
        <v>5.8164100000000003</v>
      </c>
      <c r="L2616" s="44">
        <f t="shared" si="83"/>
        <v>5.7745272423346476E-2</v>
      </c>
      <c r="M2616" s="42">
        <f t="shared" si="84"/>
        <v>3.8539780451943284E-5</v>
      </c>
    </row>
    <row r="2617" spans="8:13" x14ac:dyDescent="0.2">
      <c r="H2617" s="10">
        <v>1997</v>
      </c>
      <c r="I2617" s="10">
        <v>4</v>
      </c>
      <c r="J2617" s="10">
        <v>8</v>
      </c>
      <c r="K2617" s="42">
        <v>5.8164100000000003</v>
      </c>
      <c r="L2617" s="44">
        <f t="shared" si="83"/>
        <v>5.7745272423346476E-2</v>
      </c>
      <c r="M2617" s="42">
        <f t="shared" si="84"/>
        <v>0</v>
      </c>
    </row>
    <row r="2618" spans="8:13" x14ac:dyDescent="0.2">
      <c r="H2618" s="10">
        <v>1997</v>
      </c>
      <c r="I2618" s="10">
        <v>4</v>
      </c>
      <c r="J2618" s="10">
        <v>9</v>
      </c>
      <c r="K2618" s="42">
        <v>5.8125</v>
      </c>
      <c r="L2618" s="44">
        <f t="shared" si="83"/>
        <v>5.7706732642894533E-2</v>
      </c>
      <c r="M2618" s="42">
        <f t="shared" si="84"/>
        <v>-3.8539780451943284E-5</v>
      </c>
    </row>
    <row r="2619" spans="8:13" x14ac:dyDescent="0.2">
      <c r="H2619" s="10">
        <v>1997</v>
      </c>
      <c r="I2619" s="10">
        <v>4</v>
      </c>
      <c r="J2619" s="10">
        <v>10</v>
      </c>
      <c r="K2619" s="42">
        <v>5.8164100000000003</v>
      </c>
      <c r="L2619" s="44">
        <f t="shared" si="83"/>
        <v>5.7745272423346476E-2</v>
      </c>
      <c r="M2619" s="42">
        <f t="shared" si="84"/>
        <v>3.8539780451943284E-5</v>
      </c>
    </row>
    <row r="2620" spans="8:13" x14ac:dyDescent="0.2">
      <c r="H2620" s="10">
        <v>1997</v>
      </c>
      <c r="I2620" s="10">
        <v>4</v>
      </c>
      <c r="J2620" s="10">
        <v>11</v>
      </c>
      <c r="K2620" s="42">
        <v>5.8164100000000003</v>
      </c>
      <c r="L2620" s="44">
        <f t="shared" si="83"/>
        <v>5.7745272423346476E-2</v>
      </c>
      <c r="M2620" s="42">
        <f t="shared" si="84"/>
        <v>0</v>
      </c>
    </row>
    <row r="2621" spans="8:13" x14ac:dyDescent="0.2">
      <c r="H2621" s="10">
        <v>1997</v>
      </c>
      <c r="I2621" s="10">
        <v>4</v>
      </c>
      <c r="J2621" s="10">
        <v>14</v>
      </c>
      <c r="K2621" s="42">
        <v>5.84375</v>
      </c>
      <c r="L2621" s="44">
        <f t="shared" si="83"/>
        <v>5.8014744809527022E-2</v>
      </c>
      <c r="M2621" s="42">
        <f t="shared" si="84"/>
        <v>2.6947238618054564E-4</v>
      </c>
    </row>
    <row r="2622" spans="8:13" x14ac:dyDescent="0.2">
      <c r="H2622" s="10">
        <v>1997</v>
      </c>
      <c r="I2622" s="10">
        <v>4</v>
      </c>
      <c r="J2622" s="10">
        <v>15</v>
      </c>
      <c r="K2622" s="42">
        <v>5.8515600000000001</v>
      </c>
      <c r="L2622" s="44">
        <f t="shared" si="83"/>
        <v>5.8091719505859368E-2</v>
      </c>
      <c r="M2622" s="42">
        <f t="shared" si="84"/>
        <v>7.6974696332346437E-5</v>
      </c>
    </row>
    <row r="2623" spans="8:13" x14ac:dyDescent="0.2">
      <c r="H2623" s="10">
        <v>1997</v>
      </c>
      <c r="I2623" s="10">
        <v>4</v>
      </c>
      <c r="J2623" s="10">
        <v>16</v>
      </c>
      <c r="K2623" s="42">
        <v>5.84375</v>
      </c>
      <c r="L2623" s="44">
        <f t="shared" si="83"/>
        <v>5.8014744809527022E-2</v>
      </c>
      <c r="M2623" s="42">
        <f t="shared" si="84"/>
        <v>-7.6974696332346437E-5</v>
      </c>
    </row>
    <row r="2624" spans="8:13" x14ac:dyDescent="0.2">
      <c r="H2624" s="10">
        <v>1997</v>
      </c>
      <c r="I2624" s="10">
        <v>4</v>
      </c>
      <c r="J2624" s="10">
        <v>17</v>
      </c>
      <c r="K2624" s="42">
        <v>5.84375</v>
      </c>
      <c r="L2624" s="44">
        <f t="shared" si="83"/>
        <v>5.8014744809527022E-2</v>
      </c>
      <c r="M2624" s="42">
        <f t="shared" si="84"/>
        <v>0</v>
      </c>
    </row>
    <row r="2625" spans="8:13" x14ac:dyDescent="0.2">
      <c r="H2625" s="10">
        <v>1997</v>
      </c>
      <c r="I2625" s="10">
        <v>4</v>
      </c>
      <c r="J2625" s="10">
        <v>18</v>
      </c>
      <c r="K2625" s="42">
        <v>5.8359399999999999</v>
      </c>
      <c r="L2625" s="44">
        <f t="shared" si="83"/>
        <v>5.7937768631889326E-2</v>
      </c>
      <c r="M2625" s="42">
        <f t="shared" si="84"/>
        <v>-7.6976177637695653E-5</v>
      </c>
    </row>
    <row r="2626" spans="8:13" x14ac:dyDescent="0.2">
      <c r="H2626" s="10">
        <v>1997</v>
      </c>
      <c r="I2626" s="10">
        <v>4</v>
      </c>
      <c r="J2626" s="10">
        <v>21</v>
      </c>
      <c r="K2626" s="42">
        <v>5.8320299999999996</v>
      </c>
      <c r="L2626" s="44">
        <f t="shared" si="83"/>
        <v>5.789923070609209E-2</v>
      </c>
      <c r="M2626" s="42">
        <f t="shared" si="84"/>
        <v>-3.8537925797235695E-5</v>
      </c>
    </row>
    <row r="2627" spans="8:13" x14ac:dyDescent="0.2">
      <c r="H2627" s="10">
        <v>1997</v>
      </c>
      <c r="I2627" s="10">
        <v>4</v>
      </c>
      <c r="J2627" s="10">
        <v>22</v>
      </c>
      <c r="K2627" s="42">
        <v>5.8359399999999999</v>
      </c>
      <c r="L2627" s="44">
        <f t="shared" si="83"/>
        <v>5.7937768631889326E-2</v>
      </c>
      <c r="M2627" s="42">
        <f t="shared" si="84"/>
        <v>3.8537925797235695E-5</v>
      </c>
    </row>
    <row r="2628" spans="8:13" x14ac:dyDescent="0.2">
      <c r="H2628" s="10">
        <v>1997</v>
      </c>
      <c r="I2628" s="10">
        <v>4</v>
      </c>
      <c r="J2628" s="10">
        <v>23</v>
      </c>
      <c r="K2628" s="42">
        <v>5.8281299999999998</v>
      </c>
      <c r="L2628" s="44">
        <f t="shared" si="83"/>
        <v>5.786079097289102E-2</v>
      </c>
      <c r="M2628" s="42">
        <f t="shared" si="84"/>
        <v>-7.697765899830622E-5</v>
      </c>
    </row>
    <row r="2629" spans="8:13" x14ac:dyDescent="0.2">
      <c r="H2629" s="10">
        <v>1997</v>
      </c>
      <c r="I2629" s="10">
        <v>4</v>
      </c>
      <c r="J2629" s="10">
        <v>24</v>
      </c>
      <c r="K2629" s="42">
        <v>5.8398399999999997</v>
      </c>
      <c r="L2629" s="44">
        <f t="shared" si="83"/>
        <v>5.7976207625350905E-2</v>
      </c>
      <c r="M2629" s="42">
        <f t="shared" si="84"/>
        <v>1.1541665245988486E-4</v>
      </c>
    </row>
    <row r="2630" spans="8:13" x14ac:dyDescent="0.2">
      <c r="H2630" s="10">
        <v>1997</v>
      </c>
      <c r="I2630" s="10">
        <v>4</v>
      </c>
      <c r="J2630" s="10">
        <v>25</v>
      </c>
      <c r="K2630" s="42">
        <v>5.8515600000000001</v>
      </c>
      <c r="L2630" s="44">
        <f t="shared" si="83"/>
        <v>5.8091719505859368E-2</v>
      </c>
      <c r="M2630" s="42">
        <f t="shared" si="84"/>
        <v>1.1551188050846345E-4</v>
      </c>
    </row>
    <row r="2631" spans="8:13" x14ac:dyDescent="0.2">
      <c r="H2631" s="10">
        <v>1997</v>
      </c>
      <c r="I2631" s="10">
        <v>4</v>
      </c>
      <c r="J2631" s="10">
        <v>28</v>
      </c>
      <c r="K2631" s="42">
        <v>5.8515600000000001</v>
      </c>
      <c r="L2631" s="44">
        <f t="shared" si="83"/>
        <v>5.8091719505859368E-2</v>
      </c>
      <c r="M2631" s="42">
        <f t="shared" si="84"/>
        <v>0</v>
      </c>
    </row>
    <row r="2632" spans="8:13" x14ac:dyDescent="0.2">
      <c r="H2632" s="10">
        <v>1997</v>
      </c>
      <c r="I2632" s="10">
        <v>4</v>
      </c>
      <c r="J2632" s="10">
        <v>29</v>
      </c>
      <c r="K2632" s="42">
        <v>5.8593799999999998</v>
      </c>
      <c r="L2632" s="44">
        <f t="shared" si="83"/>
        <v>5.8168791277248659E-2</v>
      </c>
      <c r="M2632" s="42">
        <f t="shared" si="84"/>
        <v>7.7071771389290722E-5</v>
      </c>
    </row>
    <row r="2633" spans="8:13" x14ac:dyDescent="0.2">
      <c r="H2633" s="10">
        <v>1997</v>
      </c>
      <c r="I2633" s="10">
        <v>4</v>
      </c>
      <c r="J2633" s="10">
        <v>30</v>
      </c>
      <c r="K2633" s="42">
        <v>5.8164100000000003</v>
      </c>
      <c r="L2633" s="44">
        <f t="shared" si="83"/>
        <v>5.7745272423346476E-2</v>
      </c>
      <c r="M2633" s="42">
        <f t="shared" si="84"/>
        <v>-4.235188539021828E-4</v>
      </c>
    </row>
    <row r="2634" spans="8:13" x14ac:dyDescent="0.2">
      <c r="H2634" s="10">
        <v>1997</v>
      </c>
      <c r="I2634" s="10">
        <v>5</v>
      </c>
      <c r="J2634" s="10">
        <v>1</v>
      </c>
      <c r="K2634" s="42">
        <v>5.8125</v>
      </c>
      <c r="L2634" s="44">
        <f t="shared" si="83"/>
        <v>5.7706732642894533E-2</v>
      </c>
      <c r="M2634" s="42">
        <f t="shared" si="84"/>
        <v>-3.8539780451943284E-5</v>
      </c>
    </row>
    <row r="2635" spans="8:13" x14ac:dyDescent="0.2">
      <c r="H2635" s="10">
        <v>1997</v>
      </c>
      <c r="I2635" s="10">
        <v>5</v>
      </c>
      <c r="J2635" s="10">
        <v>2</v>
      </c>
      <c r="K2635" s="42">
        <v>5.8203100000000001</v>
      </c>
      <c r="L2635" s="44">
        <f t="shared" si="83"/>
        <v>5.77837132666838E-2</v>
      </c>
      <c r="M2635" s="42">
        <f t="shared" si="84"/>
        <v>7.6980623789267566E-5</v>
      </c>
    </row>
    <row r="2636" spans="8:13" x14ac:dyDescent="0.2">
      <c r="H2636" s="10">
        <v>1997</v>
      </c>
      <c r="I2636" s="10">
        <v>5</v>
      </c>
      <c r="J2636" s="10">
        <v>6</v>
      </c>
      <c r="K2636" s="42">
        <v>5.8164100000000003</v>
      </c>
      <c r="L2636" s="44">
        <f t="shared" si="83"/>
        <v>5.7745272423346476E-2</v>
      </c>
      <c r="M2636" s="42">
        <f t="shared" si="84"/>
        <v>-3.8440843337324282E-5</v>
      </c>
    </row>
    <row r="2637" spans="8:13" x14ac:dyDescent="0.2">
      <c r="H2637" s="10">
        <v>1997</v>
      </c>
      <c r="I2637" s="10">
        <v>5</v>
      </c>
      <c r="J2637" s="10">
        <v>7</v>
      </c>
      <c r="K2637" s="42">
        <v>5.8164100000000003</v>
      </c>
      <c r="L2637" s="44">
        <f t="shared" si="83"/>
        <v>5.7745272423346476E-2</v>
      </c>
      <c r="M2637" s="42">
        <f t="shared" si="84"/>
        <v>0</v>
      </c>
    </row>
    <row r="2638" spans="8:13" x14ac:dyDescent="0.2">
      <c r="H2638" s="10">
        <v>1997</v>
      </c>
      <c r="I2638" s="10">
        <v>5</v>
      </c>
      <c r="J2638" s="10">
        <v>8</v>
      </c>
      <c r="K2638" s="42">
        <v>5.84375</v>
      </c>
      <c r="L2638" s="44">
        <f t="shared" si="83"/>
        <v>5.8014744809527022E-2</v>
      </c>
      <c r="M2638" s="42">
        <f t="shared" si="84"/>
        <v>2.6947238618054564E-4</v>
      </c>
    </row>
    <row r="2639" spans="8:13" x14ac:dyDescent="0.2">
      <c r="H2639" s="10">
        <v>1997</v>
      </c>
      <c r="I2639" s="10">
        <v>5</v>
      </c>
      <c r="J2639" s="10">
        <v>9</v>
      </c>
      <c r="K2639" s="42">
        <v>5.8125</v>
      </c>
      <c r="L2639" s="44">
        <f t="shared" si="83"/>
        <v>5.7706732642894533E-2</v>
      </c>
      <c r="M2639" s="42">
        <f t="shared" si="84"/>
        <v>-3.0801216663248893E-4</v>
      </c>
    </row>
    <row r="2640" spans="8:13" x14ac:dyDescent="0.2">
      <c r="H2640" s="10">
        <v>1997</v>
      </c>
      <c r="I2640" s="10">
        <v>5</v>
      </c>
      <c r="J2640" s="10">
        <v>12</v>
      </c>
      <c r="K2640" s="42">
        <v>5.8125</v>
      </c>
      <c r="L2640" s="44">
        <f t="shared" si="83"/>
        <v>5.7706732642894533E-2</v>
      </c>
      <c r="M2640" s="42">
        <f t="shared" si="84"/>
        <v>0</v>
      </c>
    </row>
    <row r="2641" spans="8:13" x14ac:dyDescent="0.2">
      <c r="H2641" s="10">
        <v>1997</v>
      </c>
      <c r="I2641" s="10">
        <v>5</v>
      </c>
      <c r="J2641" s="10">
        <v>13</v>
      </c>
      <c r="K2641" s="42">
        <v>5.8125</v>
      </c>
      <c r="L2641" s="44">
        <f t="shared" si="83"/>
        <v>5.7706732642894533E-2</v>
      </c>
      <c r="M2641" s="42">
        <f t="shared" si="84"/>
        <v>0</v>
      </c>
    </row>
    <row r="2642" spans="8:13" x14ac:dyDescent="0.2">
      <c r="H2642" s="10">
        <v>1997</v>
      </c>
      <c r="I2642" s="10">
        <v>5</v>
      </c>
      <c r="J2642" s="10">
        <v>14</v>
      </c>
      <c r="K2642" s="42">
        <v>5.8125</v>
      </c>
      <c r="L2642" s="44">
        <f t="shared" si="83"/>
        <v>5.7706732642894533E-2</v>
      </c>
      <c r="M2642" s="42">
        <f t="shared" si="84"/>
        <v>0</v>
      </c>
    </row>
    <row r="2643" spans="8:13" x14ac:dyDescent="0.2">
      <c r="H2643" s="10">
        <v>1997</v>
      </c>
      <c r="I2643" s="10">
        <v>5</v>
      </c>
      <c r="J2643" s="10">
        <v>15</v>
      </c>
      <c r="K2643" s="42">
        <v>5.8125</v>
      </c>
      <c r="L2643" s="44">
        <f t="shared" si="83"/>
        <v>5.7706732642894533E-2</v>
      </c>
      <c r="M2643" s="42">
        <f t="shared" si="84"/>
        <v>0</v>
      </c>
    </row>
    <row r="2644" spans="8:13" x14ac:dyDescent="0.2">
      <c r="H2644" s="10">
        <v>1997</v>
      </c>
      <c r="I2644" s="10">
        <v>5</v>
      </c>
      <c r="J2644" s="10">
        <v>16</v>
      </c>
      <c r="K2644" s="42">
        <v>5.8164100000000003</v>
      </c>
      <c r="L2644" s="44">
        <f t="shared" si="83"/>
        <v>5.7745272423346476E-2</v>
      </c>
      <c r="M2644" s="42">
        <f t="shared" si="84"/>
        <v>3.8539780451943284E-5</v>
      </c>
    </row>
    <row r="2645" spans="8:13" x14ac:dyDescent="0.2">
      <c r="H2645" s="10">
        <v>1997</v>
      </c>
      <c r="I2645" s="10">
        <v>5</v>
      </c>
      <c r="J2645" s="10">
        <v>19</v>
      </c>
      <c r="K2645" s="42">
        <v>5.8398399999999997</v>
      </c>
      <c r="L2645" s="44">
        <f t="shared" ref="L2645:L2708" si="85">LN(1+K2645/100/4)*4</f>
        <v>5.7976207625350905E-2</v>
      </c>
      <c r="M2645" s="42">
        <f t="shared" ref="M2645:M2708" si="86">L2645-L2644</f>
        <v>2.3093520200442863E-4</v>
      </c>
    </row>
    <row r="2646" spans="8:13" x14ac:dyDescent="0.2">
      <c r="H2646" s="10">
        <v>1997</v>
      </c>
      <c r="I2646" s="10">
        <v>5</v>
      </c>
      <c r="J2646" s="10">
        <v>20</v>
      </c>
      <c r="K2646" s="42">
        <v>5.875</v>
      </c>
      <c r="L2646" s="44">
        <f t="shared" si="85"/>
        <v>5.832273326011201E-2</v>
      </c>
      <c r="M2646" s="42">
        <f t="shared" si="86"/>
        <v>3.4652563476110509E-4</v>
      </c>
    </row>
    <row r="2647" spans="8:13" x14ac:dyDescent="0.2">
      <c r="H2647" s="10">
        <v>1997</v>
      </c>
      <c r="I2647" s="10">
        <v>5</v>
      </c>
      <c r="J2647" s="10">
        <v>21</v>
      </c>
      <c r="K2647" s="42">
        <v>5.8125</v>
      </c>
      <c r="L2647" s="44">
        <f t="shared" si="85"/>
        <v>5.7706732642894533E-2</v>
      </c>
      <c r="M2647" s="42">
        <f t="shared" si="86"/>
        <v>-6.1600061721747701E-4</v>
      </c>
    </row>
    <row r="2648" spans="8:13" x14ac:dyDescent="0.2">
      <c r="H2648" s="10">
        <v>1997</v>
      </c>
      <c r="I2648" s="10">
        <v>5</v>
      </c>
      <c r="J2648" s="10">
        <v>22</v>
      </c>
      <c r="K2648" s="42">
        <v>5.8125</v>
      </c>
      <c r="L2648" s="44">
        <f t="shared" si="85"/>
        <v>5.7706732642894533E-2</v>
      </c>
      <c r="M2648" s="42">
        <f t="shared" si="86"/>
        <v>0</v>
      </c>
    </row>
    <row r="2649" spans="8:13" x14ac:dyDescent="0.2">
      <c r="H2649" s="10">
        <v>1997</v>
      </c>
      <c r="I2649" s="10">
        <v>5</v>
      </c>
      <c r="J2649" s="10">
        <v>23</v>
      </c>
      <c r="K2649" s="42">
        <v>5.8046899999999999</v>
      </c>
      <c r="L2649" s="44">
        <f t="shared" si="85"/>
        <v>5.7629750537571765E-2</v>
      </c>
      <c r="M2649" s="42">
        <f t="shared" si="86"/>
        <v>-7.6982105322767613E-5</v>
      </c>
    </row>
    <row r="2650" spans="8:13" x14ac:dyDescent="0.2">
      <c r="H2650" s="10">
        <v>1997</v>
      </c>
      <c r="I2650" s="10">
        <v>5</v>
      </c>
      <c r="J2650" s="10">
        <v>27</v>
      </c>
      <c r="K2650" s="42">
        <v>5.8125</v>
      </c>
      <c r="L2650" s="44">
        <f t="shared" si="85"/>
        <v>5.7706732642894533E-2</v>
      </c>
      <c r="M2650" s="42">
        <f t="shared" si="86"/>
        <v>7.6982105322767613E-5</v>
      </c>
    </row>
    <row r="2651" spans="8:13" x14ac:dyDescent="0.2">
      <c r="H2651" s="10">
        <v>1997</v>
      </c>
      <c r="I2651" s="10">
        <v>5</v>
      </c>
      <c r="J2651" s="10">
        <v>28</v>
      </c>
      <c r="K2651" s="42">
        <v>5.8125</v>
      </c>
      <c r="L2651" s="44">
        <f t="shared" si="85"/>
        <v>5.7706732642894533E-2</v>
      </c>
      <c r="M2651" s="42">
        <f t="shared" si="86"/>
        <v>0</v>
      </c>
    </row>
    <row r="2652" spans="8:13" x14ac:dyDescent="0.2">
      <c r="H2652" s="10">
        <v>1997</v>
      </c>
      <c r="I2652" s="10">
        <v>5</v>
      </c>
      <c r="J2652" s="10">
        <v>29</v>
      </c>
      <c r="K2652" s="42">
        <v>5.8125</v>
      </c>
      <c r="L2652" s="44">
        <f t="shared" si="85"/>
        <v>5.7706732642894533E-2</v>
      </c>
      <c r="M2652" s="42">
        <f t="shared" si="86"/>
        <v>0</v>
      </c>
    </row>
    <row r="2653" spans="8:13" x14ac:dyDescent="0.2">
      <c r="H2653" s="10">
        <v>1997</v>
      </c>
      <c r="I2653" s="10">
        <v>5</v>
      </c>
      <c r="J2653" s="10">
        <v>30</v>
      </c>
      <c r="K2653" s="42">
        <v>5.8125</v>
      </c>
      <c r="L2653" s="44">
        <f t="shared" si="85"/>
        <v>5.7706732642894533E-2</v>
      </c>
      <c r="M2653" s="42">
        <f t="shared" si="86"/>
        <v>0</v>
      </c>
    </row>
    <row r="2654" spans="8:13" x14ac:dyDescent="0.2">
      <c r="H2654" s="10">
        <v>1997</v>
      </c>
      <c r="I2654" s="10">
        <v>6</v>
      </c>
      <c r="J2654" s="10">
        <v>2</v>
      </c>
      <c r="K2654" s="42">
        <v>5.8125</v>
      </c>
      <c r="L2654" s="44">
        <f t="shared" si="85"/>
        <v>5.7706732642894533E-2</v>
      </c>
      <c r="M2654" s="42">
        <f t="shared" si="86"/>
        <v>0</v>
      </c>
    </row>
    <row r="2655" spans="8:13" x14ac:dyDescent="0.2">
      <c r="H2655" s="10">
        <v>1997</v>
      </c>
      <c r="I2655" s="10">
        <v>6</v>
      </c>
      <c r="J2655" s="10">
        <v>3</v>
      </c>
      <c r="K2655" s="42">
        <v>5.8125</v>
      </c>
      <c r="L2655" s="44">
        <f t="shared" si="85"/>
        <v>5.7706732642894533E-2</v>
      </c>
      <c r="M2655" s="42">
        <f t="shared" si="86"/>
        <v>0</v>
      </c>
    </row>
    <row r="2656" spans="8:13" x14ac:dyDescent="0.2">
      <c r="H2656" s="10">
        <v>1997</v>
      </c>
      <c r="I2656" s="10">
        <v>6</v>
      </c>
      <c r="J2656" s="10">
        <v>4</v>
      </c>
      <c r="K2656" s="42">
        <v>5.8125</v>
      </c>
      <c r="L2656" s="44">
        <f t="shared" si="85"/>
        <v>5.7706732642894533E-2</v>
      </c>
      <c r="M2656" s="42">
        <f t="shared" si="86"/>
        <v>0</v>
      </c>
    </row>
    <row r="2657" spans="8:13" x14ac:dyDescent="0.2">
      <c r="H2657" s="10">
        <v>1997</v>
      </c>
      <c r="I2657" s="10">
        <v>6</v>
      </c>
      <c r="J2657" s="10">
        <v>5</v>
      </c>
      <c r="K2657" s="42">
        <v>5.8125</v>
      </c>
      <c r="L2657" s="44">
        <f t="shared" si="85"/>
        <v>5.7706732642894533E-2</v>
      </c>
      <c r="M2657" s="42">
        <f t="shared" si="86"/>
        <v>0</v>
      </c>
    </row>
    <row r="2658" spans="8:13" x14ac:dyDescent="0.2">
      <c r="H2658" s="10">
        <v>1997</v>
      </c>
      <c r="I2658" s="10">
        <v>6</v>
      </c>
      <c r="J2658" s="10">
        <v>6</v>
      </c>
      <c r="K2658" s="42">
        <v>5.8125</v>
      </c>
      <c r="L2658" s="44">
        <f t="shared" si="85"/>
        <v>5.7706732642894533E-2</v>
      </c>
      <c r="M2658" s="42">
        <f t="shared" si="86"/>
        <v>0</v>
      </c>
    </row>
    <row r="2659" spans="8:13" x14ac:dyDescent="0.2">
      <c r="H2659" s="10">
        <v>1997</v>
      </c>
      <c r="I2659" s="10">
        <v>6</v>
      </c>
      <c r="J2659" s="10">
        <v>9</v>
      </c>
      <c r="K2659" s="42">
        <v>5.8085899999999997</v>
      </c>
      <c r="L2659" s="44">
        <f t="shared" si="85"/>
        <v>5.7668192491109459E-2</v>
      </c>
      <c r="M2659" s="42">
        <f t="shared" si="86"/>
        <v>-3.8540151785074195E-5</v>
      </c>
    </row>
    <row r="2660" spans="8:13" x14ac:dyDescent="0.2">
      <c r="H2660" s="10">
        <v>1997</v>
      </c>
      <c r="I2660" s="10">
        <v>6</v>
      </c>
      <c r="J2660" s="10">
        <v>10</v>
      </c>
      <c r="K2660" s="42">
        <v>5.8125</v>
      </c>
      <c r="L2660" s="44">
        <f t="shared" si="85"/>
        <v>5.7706732642894533E-2</v>
      </c>
      <c r="M2660" s="42">
        <f t="shared" si="86"/>
        <v>3.8540151785074195E-5</v>
      </c>
    </row>
    <row r="2661" spans="8:13" x14ac:dyDescent="0.2">
      <c r="H2661" s="10">
        <v>1997</v>
      </c>
      <c r="I2661" s="10">
        <v>6</v>
      </c>
      <c r="J2661" s="10">
        <v>11</v>
      </c>
      <c r="K2661" s="42">
        <v>5.8125</v>
      </c>
      <c r="L2661" s="44">
        <f t="shared" si="85"/>
        <v>5.7706732642894533E-2</v>
      </c>
      <c r="M2661" s="42">
        <f t="shared" si="86"/>
        <v>0</v>
      </c>
    </row>
    <row r="2662" spans="8:13" x14ac:dyDescent="0.2">
      <c r="H2662" s="10">
        <v>1997</v>
      </c>
      <c r="I2662" s="10">
        <v>6</v>
      </c>
      <c r="J2662" s="10">
        <v>12</v>
      </c>
      <c r="K2662" s="42">
        <v>5.8125</v>
      </c>
      <c r="L2662" s="44">
        <f t="shared" si="85"/>
        <v>5.7706732642894533E-2</v>
      </c>
      <c r="M2662" s="42">
        <f t="shared" si="86"/>
        <v>0</v>
      </c>
    </row>
    <row r="2663" spans="8:13" x14ac:dyDescent="0.2">
      <c r="H2663" s="10">
        <v>1997</v>
      </c>
      <c r="I2663" s="10">
        <v>6</v>
      </c>
      <c r="J2663" s="10">
        <v>13</v>
      </c>
      <c r="K2663" s="42">
        <v>5.78125</v>
      </c>
      <c r="L2663" s="44">
        <f t="shared" si="85"/>
        <v>5.7398696756560966E-2</v>
      </c>
      <c r="M2663" s="42">
        <f t="shared" si="86"/>
        <v>-3.0803588633356721E-4</v>
      </c>
    </row>
    <row r="2664" spans="8:13" x14ac:dyDescent="0.2">
      <c r="H2664" s="10">
        <v>1997</v>
      </c>
      <c r="I2664" s="10">
        <v>6</v>
      </c>
      <c r="J2664" s="10">
        <v>16</v>
      </c>
      <c r="K2664" s="42">
        <v>5.7512499999999998</v>
      </c>
      <c r="L2664" s="44">
        <f t="shared" si="85"/>
        <v>5.7102959986795765E-2</v>
      </c>
      <c r="M2664" s="42">
        <f t="shared" si="86"/>
        <v>-2.957367697652008E-4</v>
      </c>
    </row>
    <row r="2665" spans="8:13" x14ac:dyDescent="0.2">
      <c r="H2665" s="10">
        <v>1997</v>
      </c>
      <c r="I2665" s="10">
        <v>6</v>
      </c>
      <c r="J2665" s="10">
        <v>17</v>
      </c>
      <c r="K2665" s="42">
        <v>5.78125</v>
      </c>
      <c r="L2665" s="44">
        <f t="shared" si="85"/>
        <v>5.7398696756560966E-2</v>
      </c>
      <c r="M2665" s="42">
        <f t="shared" si="86"/>
        <v>2.957367697652008E-4</v>
      </c>
    </row>
    <row r="2666" spans="8:13" x14ac:dyDescent="0.2">
      <c r="H2666" s="10">
        <v>1997</v>
      </c>
      <c r="I2666" s="10">
        <v>6</v>
      </c>
      <c r="J2666" s="10">
        <v>18</v>
      </c>
      <c r="K2666" s="42">
        <v>5.78125</v>
      </c>
      <c r="L2666" s="44">
        <f t="shared" si="85"/>
        <v>5.7398696756560966E-2</v>
      </c>
      <c r="M2666" s="42">
        <f t="shared" si="86"/>
        <v>0</v>
      </c>
    </row>
    <row r="2667" spans="8:13" x14ac:dyDescent="0.2">
      <c r="H2667" s="10">
        <v>1997</v>
      </c>
      <c r="I2667" s="10">
        <v>6</v>
      </c>
      <c r="J2667" s="10">
        <v>19</v>
      </c>
      <c r="K2667" s="42">
        <v>5.78125</v>
      </c>
      <c r="L2667" s="44">
        <f t="shared" si="85"/>
        <v>5.7398696756560966E-2</v>
      </c>
      <c r="M2667" s="42">
        <f t="shared" si="86"/>
        <v>0</v>
      </c>
    </row>
    <row r="2668" spans="8:13" x14ac:dyDescent="0.2">
      <c r="H2668" s="10">
        <v>1997</v>
      </c>
      <c r="I2668" s="10">
        <v>6</v>
      </c>
      <c r="J2668" s="10">
        <v>20</v>
      </c>
      <c r="K2668" s="42">
        <v>5.7512499999999998</v>
      </c>
      <c r="L2668" s="44">
        <f t="shared" si="85"/>
        <v>5.7102959986795765E-2</v>
      </c>
      <c r="M2668" s="42">
        <f t="shared" si="86"/>
        <v>-2.957367697652008E-4</v>
      </c>
    </row>
    <row r="2669" spans="8:13" x14ac:dyDescent="0.2">
      <c r="H2669" s="10">
        <v>1997</v>
      </c>
      <c r="I2669" s="10">
        <v>6</v>
      </c>
      <c r="J2669" s="10">
        <v>23</v>
      </c>
      <c r="K2669" s="42">
        <v>5.7512499999999998</v>
      </c>
      <c r="L2669" s="44">
        <f t="shared" si="85"/>
        <v>5.7102959986795765E-2</v>
      </c>
      <c r="M2669" s="42">
        <f t="shared" si="86"/>
        <v>0</v>
      </c>
    </row>
    <row r="2670" spans="8:13" x14ac:dyDescent="0.2">
      <c r="H2670" s="10">
        <v>1997</v>
      </c>
      <c r="I2670" s="10">
        <v>6</v>
      </c>
      <c r="J2670" s="10">
        <v>24</v>
      </c>
      <c r="K2670" s="42">
        <v>5.78125</v>
      </c>
      <c r="L2670" s="44">
        <f t="shared" si="85"/>
        <v>5.7398696756560966E-2</v>
      </c>
      <c r="M2670" s="42">
        <f t="shared" si="86"/>
        <v>2.957367697652008E-4</v>
      </c>
    </row>
    <row r="2671" spans="8:13" x14ac:dyDescent="0.2">
      <c r="H2671" s="10">
        <v>1997</v>
      </c>
      <c r="I2671" s="10">
        <v>6</v>
      </c>
      <c r="J2671" s="10">
        <v>25</v>
      </c>
      <c r="K2671" s="42">
        <v>5.78125</v>
      </c>
      <c r="L2671" s="44">
        <f t="shared" si="85"/>
        <v>5.7398696756560966E-2</v>
      </c>
      <c r="M2671" s="42">
        <f t="shared" si="86"/>
        <v>0</v>
      </c>
    </row>
    <row r="2672" spans="8:13" x14ac:dyDescent="0.2">
      <c r="H2672" s="10">
        <v>1997</v>
      </c>
      <c r="I2672" s="10">
        <v>6</v>
      </c>
      <c r="J2672" s="10">
        <v>26</v>
      </c>
      <c r="K2672" s="42">
        <v>5.78125</v>
      </c>
      <c r="L2672" s="44">
        <f t="shared" si="85"/>
        <v>5.7398696756560966E-2</v>
      </c>
      <c r="M2672" s="42">
        <f t="shared" si="86"/>
        <v>0</v>
      </c>
    </row>
    <row r="2673" spans="8:13" x14ac:dyDescent="0.2">
      <c r="H2673" s="10">
        <v>1997</v>
      </c>
      <c r="I2673" s="10">
        <v>6</v>
      </c>
      <c r="J2673" s="10">
        <v>27</v>
      </c>
      <c r="K2673" s="42">
        <v>5.78125</v>
      </c>
      <c r="L2673" s="44">
        <f t="shared" si="85"/>
        <v>5.7398696756560966E-2</v>
      </c>
      <c r="M2673" s="42">
        <f t="shared" si="86"/>
        <v>0</v>
      </c>
    </row>
    <row r="2674" spans="8:13" x14ac:dyDescent="0.2">
      <c r="H2674" s="10">
        <v>1997</v>
      </c>
      <c r="I2674" s="10">
        <v>6</v>
      </c>
      <c r="J2674" s="10">
        <v>30</v>
      </c>
      <c r="K2674" s="42">
        <v>5.78125</v>
      </c>
      <c r="L2674" s="44">
        <f t="shared" si="85"/>
        <v>5.7398696756560966E-2</v>
      </c>
      <c r="M2674" s="42">
        <f t="shared" si="86"/>
        <v>0</v>
      </c>
    </row>
    <row r="2675" spans="8:13" x14ac:dyDescent="0.2">
      <c r="H2675" s="10">
        <v>1997</v>
      </c>
      <c r="I2675" s="10">
        <v>7</v>
      </c>
      <c r="J2675" s="10">
        <v>1</v>
      </c>
      <c r="K2675" s="42">
        <v>5.8085899999999997</v>
      </c>
      <c r="L2675" s="44">
        <f t="shared" si="85"/>
        <v>5.7668192491109459E-2</v>
      </c>
      <c r="M2675" s="42">
        <f t="shared" si="86"/>
        <v>2.6949573454849302E-4</v>
      </c>
    </row>
    <row r="2676" spans="8:13" x14ac:dyDescent="0.2">
      <c r="H2676" s="10">
        <v>1997</v>
      </c>
      <c r="I2676" s="10">
        <v>7</v>
      </c>
      <c r="J2676" s="10">
        <v>2</v>
      </c>
      <c r="K2676" s="42">
        <v>5.78125</v>
      </c>
      <c r="L2676" s="44">
        <f t="shared" si="85"/>
        <v>5.7398696756560966E-2</v>
      </c>
      <c r="M2676" s="42">
        <f t="shared" si="86"/>
        <v>-2.6949573454849302E-4</v>
      </c>
    </row>
    <row r="2677" spans="8:13" x14ac:dyDescent="0.2">
      <c r="H2677" s="10">
        <v>1997</v>
      </c>
      <c r="I2677" s="10">
        <v>7</v>
      </c>
      <c r="J2677" s="10">
        <v>3</v>
      </c>
      <c r="K2677" s="42">
        <v>5.78125</v>
      </c>
      <c r="L2677" s="44">
        <f t="shared" si="85"/>
        <v>5.7398696756560966E-2</v>
      </c>
      <c r="M2677" s="42">
        <f t="shared" si="86"/>
        <v>0</v>
      </c>
    </row>
    <row r="2678" spans="8:13" x14ac:dyDescent="0.2">
      <c r="H2678" s="10">
        <v>1997</v>
      </c>
      <c r="I2678" s="10">
        <v>7</v>
      </c>
      <c r="J2678" s="10">
        <v>4</v>
      </c>
      <c r="K2678" s="42">
        <v>5.75</v>
      </c>
      <c r="L2678" s="44">
        <f t="shared" si="85"/>
        <v>5.7090637146874533E-2</v>
      </c>
      <c r="M2678" s="42">
        <f t="shared" si="86"/>
        <v>-3.080596096864327E-4</v>
      </c>
    </row>
    <row r="2679" spans="8:13" x14ac:dyDescent="0.2">
      <c r="H2679" s="10">
        <v>1997</v>
      </c>
      <c r="I2679" s="10">
        <v>7</v>
      </c>
      <c r="J2679" s="10">
        <v>7</v>
      </c>
      <c r="K2679" s="42">
        <v>5.75</v>
      </c>
      <c r="L2679" s="44">
        <f t="shared" si="85"/>
        <v>5.7090637146874533E-2</v>
      </c>
      <c r="M2679" s="42">
        <f t="shared" si="86"/>
        <v>0</v>
      </c>
    </row>
    <row r="2680" spans="8:13" x14ac:dyDescent="0.2">
      <c r="H2680" s="10">
        <v>1997</v>
      </c>
      <c r="I2680" s="10">
        <v>7</v>
      </c>
      <c r="J2680" s="10">
        <v>8</v>
      </c>
      <c r="K2680" s="42">
        <v>5.75</v>
      </c>
      <c r="L2680" s="44">
        <f t="shared" si="85"/>
        <v>5.7090637146874533E-2</v>
      </c>
      <c r="M2680" s="42">
        <f t="shared" si="86"/>
        <v>0</v>
      </c>
    </row>
    <row r="2681" spans="8:13" x14ac:dyDescent="0.2">
      <c r="H2681" s="10">
        <v>1997</v>
      </c>
      <c r="I2681" s="10">
        <v>7</v>
      </c>
      <c r="J2681" s="10">
        <v>9</v>
      </c>
      <c r="K2681" s="42">
        <v>5.75</v>
      </c>
      <c r="L2681" s="44">
        <f t="shared" si="85"/>
        <v>5.7090637146874533E-2</v>
      </c>
      <c r="M2681" s="42">
        <f t="shared" si="86"/>
        <v>0</v>
      </c>
    </row>
    <row r="2682" spans="8:13" x14ac:dyDescent="0.2">
      <c r="H2682" s="10">
        <v>1997</v>
      </c>
      <c r="I2682" s="10">
        <v>7</v>
      </c>
      <c r="J2682" s="10">
        <v>10</v>
      </c>
      <c r="K2682" s="42">
        <v>5.75</v>
      </c>
      <c r="L2682" s="44">
        <f t="shared" si="85"/>
        <v>5.7090637146874533E-2</v>
      </c>
      <c r="M2682" s="42">
        <f t="shared" si="86"/>
        <v>0</v>
      </c>
    </row>
    <row r="2683" spans="8:13" x14ac:dyDescent="0.2">
      <c r="H2683" s="10">
        <v>1997</v>
      </c>
      <c r="I2683" s="10">
        <v>7</v>
      </c>
      <c r="J2683" s="10">
        <v>11</v>
      </c>
      <c r="K2683" s="42">
        <v>5.75</v>
      </c>
      <c r="L2683" s="44">
        <f t="shared" si="85"/>
        <v>5.7090637146874533E-2</v>
      </c>
      <c r="M2683" s="42">
        <f t="shared" si="86"/>
        <v>0</v>
      </c>
    </row>
    <row r="2684" spans="8:13" x14ac:dyDescent="0.2">
      <c r="H2684" s="10">
        <v>1997</v>
      </c>
      <c r="I2684" s="10">
        <v>7</v>
      </c>
      <c r="J2684" s="10">
        <v>14</v>
      </c>
      <c r="K2684" s="42">
        <v>5.75</v>
      </c>
      <c r="L2684" s="44">
        <f t="shared" si="85"/>
        <v>5.7090637146874533E-2</v>
      </c>
      <c r="M2684" s="42">
        <f t="shared" si="86"/>
        <v>0</v>
      </c>
    </row>
    <row r="2685" spans="8:13" x14ac:dyDescent="0.2">
      <c r="H2685" s="10">
        <v>1997</v>
      </c>
      <c r="I2685" s="10">
        <v>7</v>
      </c>
      <c r="J2685" s="10">
        <v>15</v>
      </c>
      <c r="K2685" s="42">
        <v>5.75</v>
      </c>
      <c r="L2685" s="44">
        <f t="shared" si="85"/>
        <v>5.7090637146874533E-2</v>
      </c>
      <c r="M2685" s="42">
        <f t="shared" si="86"/>
        <v>0</v>
      </c>
    </row>
    <row r="2686" spans="8:13" x14ac:dyDescent="0.2">
      <c r="H2686" s="10">
        <v>1997</v>
      </c>
      <c r="I2686" s="10">
        <v>7</v>
      </c>
      <c r="J2686" s="10">
        <v>16</v>
      </c>
      <c r="K2686" s="42">
        <v>5.75</v>
      </c>
      <c r="L2686" s="44">
        <f t="shared" si="85"/>
        <v>5.7090637146874533E-2</v>
      </c>
      <c r="M2686" s="42">
        <f t="shared" si="86"/>
        <v>0</v>
      </c>
    </row>
    <row r="2687" spans="8:13" x14ac:dyDescent="0.2">
      <c r="H2687" s="10">
        <v>1997</v>
      </c>
      <c r="I2687" s="10">
        <v>7</v>
      </c>
      <c r="J2687" s="10">
        <v>17</v>
      </c>
      <c r="K2687" s="42">
        <v>5.7460899999999997</v>
      </c>
      <c r="L2687" s="44">
        <f t="shared" si="85"/>
        <v>5.7052091058500204E-2</v>
      </c>
      <c r="M2687" s="42">
        <f t="shared" si="86"/>
        <v>-3.8546088374329102E-5</v>
      </c>
    </row>
    <row r="2688" spans="8:13" x14ac:dyDescent="0.2">
      <c r="H2688" s="10">
        <v>1997</v>
      </c>
      <c r="I2688" s="10">
        <v>7</v>
      </c>
      <c r="J2688" s="10">
        <v>18</v>
      </c>
      <c r="K2688" s="42">
        <v>5.75</v>
      </c>
      <c r="L2688" s="44">
        <f t="shared" si="85"/>
        <v>5.7090637146874533E-2</v>
      </c>
      <c r="M2688" s="42">
        <f t="shared" si="86"/>
        <v>3.8546088374329102E-5</v>
      </c>
    </row>
    <row r="2689" spans="8:13" x14ac:dyDescent="0.2">
      <c r="H2689" s="10">
        <v>1997</v>
      </c>
      <c r="I2689" s="10">
        <v>7</v>
      </c>
      <c r="J2689" s="10">
        <v>21</v>
      </c>
      <c r="K2689" s="42">
        <v>5.75</v>
      </c>
      <c r="L2689" s="44">
        <f t="shared" si="85"/>
        <v>5.7090637146874533E-2</v>
      </c>
      <c r="M2689" s="42">
        <f t="shared" si="86"/>
        <v>0</v>
      </c>
    </row>
    <row r="2690" spans="8:13" x14ac:dyDescent="0.2">
      <c r="H2690" s="10">
        <v>1997</v>
      </c>
      <c r="I2690" s="10">
        <v>7</v>
      </c>
      <c r="J2690" s="10">
        <v>22</v>
      </c>
      <c r="K2690" s="42">
        <v>5.75</v>
      </c>
      <c r="L2690" s="44">
        <f t="shared" si="85"/>
        <v>5.7090637146874533E-2</v>
      </c>
      <c r="M2690" s="42">
        <f t="shared" si="86"/>
        <v>0</v>
      </c>
    </row>
    <row r="2691" spans="8:13" x14ac:dyDescent="0.2">
      <c r="H2691" s="10">
        <v>1997</v>
      </c>
      <c r="I2691" s="10">
        <v>7</v>
      </c>
      <c r="J2691" s="10">
        <v>23</v>
      </c>
      <c r="K2691" s="42">
        <v>5.71875</v>
      </c>
      <c r="L2691" s="44">
        <f t="shared" si="85"/>
        <v>5.6782553810179978E-2</v>
      </c>
      <c r="M2691" s="42">
        <f t="shared" si="86"/>
        <v>-3.0808333669455484E-4</v>
      </c>
    </row>
    <row r="2692" spans="8:13" x14ac:dyDescent="0.2">
      <c r="H2692" s="10">
        <v>1997</v>
      </c>
      <c r="I2692" s="10">
        <v>7</v>
      </c>
      <c r="J2692" s="10">
        <v>24</v>
      </c>
      <c r="K2692" s="42">
        <v>5.71875</v>
      </c>
      <c r="L2692" s="44">
        <f t="shared" si="85"/>
        <v>5.6782553810179978E-2</v>
      </c>
      <c r="M2692" s="42">
        <f t="shared" si="86"/>
        <v>0</v>
      </c>
    </row>
    <row r="2693" spans="8:13" x14ac:dyDescent="0.2">
      <c r="H2693" s="10">
        <v>1997</v>
      </c>
      <c r="I2693" s="10">
        <v>7</v>
      </c>
      <c r="J2693" s="10">
        <v>25</v>
      </c>
      <c r="K2693" s="42">
        <v>5.71875</v>
      </c>
      <c r="L2693" s="44">
        <f t="shared" si="85"/>
        <v>5.6782553810179978E-2</v>
      </c>
      <c r="M2693" s="42">
        <f t="shared" si="86"/>
        <v>0</v>
      </c>
    </row>
    <row r="2694" spans="8:13" x14ac:dyDescent="0.2">
      <c r="H2694" s="10">
        <v>1997</v>
      </c>
      <c r="I2694" s="10">
        <v>7</v>
      </c>
      <c r="J2694" s="10">
        <v>28</v>
      </c>
      <c r="K2694" s="42">
        <v>5.71875</v>
      </c>
      <c r="L2694" s="44">
        <f t="shared" si="85"/>
        <v>5.6782553810179978E-2</v>
      </c>
      <c r="M2694" s="42">
        <f t="shared" si="86"/>
        <v>0</v>
      </c>
    </row>
    <row r="2695" spans="8:13" x14ac:dyDescent="0.2">
      <c r="H2695" s="10">
        <v>1997</v>
      </c>
      <c r="I2695" s="10">
        <v>7</v>
      </c>
      <c r="J2695" s="10">
        <v>29</v>
      </c>
      <c r="K2695" s="42">
        <v>5.71875</v>
      </c>
      <c r="L2695" s="44">
        <f t="shared" si="85"/>
        <v>5.6782553810179978E-2</v>
      </c>
      <c r="M2695" s="42">
        <f t="shared" si="86"/>
        <v>0</v>
      </c>
    </row>
    <row r="2696" spans="8:13" x14ac:dyDescent="0.2">
      <c r="H2696" s="10">
        <v>1997</v>
      </c>
      <c r="I2696" s="10">
        <v>7</v>
      </c>
      <c r="J2696" s="10">
        <v>30</v>
      </c>
      <c r="K2696" s="42">
        <v>5.71875</v>
      </c>
      <c r="L2696" s="44">
        <f t="shared" si="85"/>
        <v>5.6782553810179978E-2</v>
      </c>
      <c r="M2696" s="42">
        <f t="shared" si="86"/>
        <v>0</v>
      </c>
    </row>
    <row r="2697" spans="8:13" x14ac:dyDescent="0.2">
      <c r="H2697" s="10">
        <v>1997</v>
      </c>
      <c r="I2697" s="10">
        <v>7</v>
      </c>
      <c r="J2697" s="10">
        <v>31</v>
      </c>
      <c r="K2697" s="42">
        <v>5.7070299999999996</v>
      </c>
      <c r="L2697" s="44">
        <f t="shared" si="85"/>
        <v>5.6667004116890039E-2</v>
      </c>
      <c r="M2697" s="42">
        <f t="shared" si="86"/>
        <v>-1.1554969328993886E-4</v>
      </c>
    </row>
    <row r="2698" spans="8:13" x14ac:dyDescent="0.2">
      <c r="H2698" s="10">
        <v>1997</v>
      </c>
      <c r="I2698" s="10">
        <v>8</v>
      </c>
      <c r="J2698" s="10">
        <v>1</v>
      </c>
      <c r="K2698" s="42">
        <v>5.6875</v>
      </c>
      <c r="L2698" s="44">
        <f t="shared" si="85"/>
        <v>5.6474446742821191E-2</v>
      </c>
      <c r="M2698" s="42">
        <f t="shared" si="86"/>
        <v>-1.9255737406884826E-4</v>
      </c>
    </row>
    <row r="2699" spans="8:13" x14ac:dyDescent="0.2">
      <c r="H2699" s="10">
        <v>1997</v>
      </c>
      <c r="I2699" s="10">
        <v>8</v>
      </c>
      <c r="J2699" s="10">
        <v>4</v>
      </c>
      <c r="K2699" s="42">
        <v>5.71875</v>
      </c>
      <c r="L2699" s="44">
        <f t="shared" si="85"/>
        <v>5.6782553810179978E-2</v>
      </c>
      <c r="M2699" s="42">
        <f t="shared" si="86"/>
        <v>3.0810706735878712E-4</v>
      </c>
    </row>
    <row r="2700" spans="8:13" x14ac:dyDescent="0.2">
      <c r="H2700" s="10">
        <v>1997</v>
      </c>
      <c r="I2700" s="10">
        <v>8</v>
      </c>
      <c r="J2700" s="10">
        <v>5</v>
      </c>
      <c r="K2700" s="42">
        <v>5.71875</v>
      </c>
      <c r="L2700" s="44">
        <f t="shared" si="85"/>
        <v>5.6782553810179978E-2</v>
      </c>
      <c r="M2700" s="42">
        <f t="shared" si="86"/>
        <v>0</v>
      </c>
    </row>
    <row r="2701" spans="8:13" x14ac:dyDescent="0.2">
      <c r="H2701" s="10">
        <v>1997</v>
      </c>
      <c r="I2701" s="10">
        <v>8</v>
      </c>
      <c r="J2701" s="10">
        <v>6</v>
      </c>
      <c r="K2701" s="42">
        <v>5.71875</v>
      </c>
      <c r="L2701" s="44">
        <f t="shared" si="85"/>
        <v>5.6782553810179978E-2</v>
      </c>
      <c r="M2701" s="42">
        <f t="shared" si="86"/>
        <v>0</v>
      </c>
    </row>
    <row r="2702" spans="8:13" x14ac:dyDescent="0.2">
      <c r="H2702" s="10">
        <v>1997</v>
      </c>
      <c r="I2702" s="10">
        <v>8</v>
      </c>
      <c r="J2702" s="10">
        <v>7</v>
      </c>
      <c r="K2702" s="42">
        <v>5.71875</v>
      </c>
      <c r="L2702" s="44">
        <f t="shared" si="85"/>
        <v>5.6782553810179978E-2</v>
      </c>
      <c r="M2702" s="42">
        <f t="shared" si="86"/>
        <v>0</v>
      </c>
    </row>
    <row r="2703" spans="8:13" x14ac:dyDescent="0.2">
      <c r="H2703" s="10">
        <v>1997</v>
      </c>
      <c r="I2703" s="10">
        <v>8</v>
      </c>
      <c r="J2703" s="10">
        <v>8</v>
      </c>
      <c r="K2703" s="42">
        <v>5.71875</v>
      </c>
      <c r="L2703" s="44">
        <f t="shared" si="85"/>
        <v>5.6782553810179978E-2</v>
      </c>
      <c r="M2703" s="42">
        <f t="shared" si="86"/>
        <v>0</v>
      </c>
    </row>
    <row r="2704" spans="8:13" x14ac:dyDescent="0.2">
      <c r="H2704" s="10">
        <v>1997</v>
      </c>
      <c r="I2704" s="10">
        <v>8</v>
      </c>
      <c r="J2704" s="10">
        <v>11</v>
      </c>
      <c r="K2704" s="42">
        <v>5.75</v>
      </c>
      <c r="L2704" s="44">
        <f t="shared" si="85"/>
        <v>5.7090637146874533E-2</v>
      </c>
      <c r="M2704" s="42">
        <f t="shared" si="86"/>
        <v>3.0808333669455484E-4</v>
      </c>
    </row>
    <row r="2705" spans="8:13" x14ac:dyDescent="0.2">
      <c r="H2705" s="10">
        <v>1997</v>
      </c>
      <c r="I2705" s="10">
        <v>8</v>
      </c>
      <c r="J2705" s="10">
        <v>12</v>
      </c>
      <c r="K2705" s="42">
        <v>5.75</v>
      </c>
      <c r="L2705" s="44">
        <f t="shared" si="85"/>
        <v>5.7090637146874533E-2</v>
      </c>
      <c r="M2705" s="42">
        <f t="shared" si="86"/>
        <v>0</v>
      </c>
    </row>
    <row r="2706" spans="8:13" x14ac:dyDescent="0.2">
      <c r="H2706" s="10">
        <v>1997</v>
      </c>
      <c r="I2706" s="10">
        <v>8</v>
      </c>
      <c r="J2706" s="10">
        <v>13</v>
      </c>
      <c r="K2706" s="42">
        <v>5.75</v>
      </c>
      <c r="L2706" s="44">
        <f t="shared" si="85"/>
        <v>5.7090637146874533E-2</v>
      </c>
      <c r="M2706" s="42">
        <f t="shared" si="86"/>
        <v>0</v>
      </c>
    </row>
    <row r="2707" spans="8:13" x14ac:dyDescent="0.2">
      <c r="H2707" s="10">
        <v>1997</v>
      </c>
      <c r="I2707" s="10">
        <v>8</v>
      </c>
      <c r="J2707" s="10">
        <v>14</v>
      </c>
      <c r="K2707" s="42">
        <v>5.7421899999999999</v>
      </c>
      <c r="L2707" s="44">
        <f t="shared" si="85"/>
        <v>5.7013643183442368E-2</v>
      </c>
      <c r="M2707" s="42">
        <f t="shared" si="86"/>
        <v>-7.6993963432164803E-5</v>
      </c>
    </row>
    <row r="2708" spans="8:13" x14ac:dyDescent="0.2">
      <c r="H2708" s="10">
        <v>1997</v>
      </c>
      <c r="I2708" s="10">
        <v>8</v>
      </c>
      <c r="J2708" s="10">
        <v>15</v>
      </c>
      <c r="K2708" s="42">
        <v>5.7382799999999996</v>
      </c>
      <c r="L2708" s="44">
        <f t="shared" si="85"/>
        <v>5.6975096353104167E-2</v>
      </c>
      <c r="M2708" s="42">
        <f t="shared" si="86"/>
        <v>-3.8546830338201388E-5</v>
      </c>
    </row>
    <row r="2709" spans="8:13" x14ac:dyDescent="0.2">
      <c r="H2709" s="10">
        <v>1997</v>
      </c>
      <c r="I2709" s="10">
        <v>8</v>
      </c>
      <c r="J2709" s="10">
        <v>18</v>
      </c>
      <c r="K2709" s="42">
        <v>5.71875</v>
      </c>
      <c r="L2709" s="44">
        <f t="shared" ref="L2709:L2772" si="87">LN(1+K2709/100/4)*4</f>
        <v>5.6782553810179978E-2</v>
      </c>
      <c r="M2709" s="42">
        <f t="shared" ref="M2709:M2772" si="88">L2709-L2708</f>
        <v>-1.9254254292418865E-4</v>
      </c>
    </row>
    <row r="2710" spans="8:13" x14ac:dyDescent="0.2">
      <c r="H2710" s="10">
        <v>1997</v>
      </c>
      <c r="I2710" s="10">
        <v>8</v>
      </c>
      <c r="J2710" s="10">
        <v>19</v>
      </c>
      <c r="K2710" s="42">
        <v>5.71875</v>
      </c>
      <c r="L2710" s="44">
        <f t="shared" si="87"/>
        <v>5.6782553810179978E-2</v>
      </c>
      <c r="M2710" s="42">
        <f t="shared" si="88"/>
        <v>0</v>
      </c>
    </row>
    <row r="2711" spans="8:13" x14ac:dyDescent="0.2">
      <c r="H2711" s="10">
        <v>1997</v>
      </c>
      <c r="I2711" s="10">
        <v>8</v>
      </c>
      <c r="J2711" s="10">
        <v>20</v>
      </c>
      <c r="K2711" s="42">
        <v>5.71875</v>
      </c>
      <c r="L2711" s="44">
        <f t="shared" si="87"/>
        <v>5.6782553810179978E-2</v>
      </c>
      <c r="M2711" s="42">
        <f t="shared" si="88"/>
        <v>0</v>
      </c>
    </row>
    <row r="2712" spans="8:13" x14ac:dyDescent="0.2">
      <c r="H2712" s="10">
        <v>1997</v>
      </c>
      <c r="I2712" s="10">
        <v>8</v>
      </c>
      <c r="J2712" s="10">
        <v>21</v>
      </c>
      <c r="K2712" s="42">
        <v>5.71875</v>
      </c>
      <c r="L2712" s="44">
        <f t="shared" si="87"/>
        <v>5.6782553810179978E-2</v>
      </c>
      <c r="M2712" s="42">
        <f t="shared" si="88"/>
        <v>0</v>
      </c>
    </row>
    <row r="2713" spans="8:13" x14ac:dyDescent="0.2">
      <c r="H2713" s="10">
        <v>1997</v>
      </c>
      <c r="I2713" s="10">
        <v>8</v>
      </c>
      <c r="J2713" s="10">
        <v>22</v>
      </c>
      <c r="K2713" s="42">
        <v>5.71875</v>
      </c>
      <c r="L2713" s="44">
        <f t="shared" si="87"/>
        <v>5.6782553810179978E-2</v>
      </c>
      <c r="M2713" s="42">
        <f t="shared" si="88"/>
        <v>0</v>
      </c>
    </row>
    <row r="2714" spans="8:13" x14ac:dyDescent="0.2">
      <c r="H2714" s="10">
        <v>1997</v>
      </c>
      <c r="I2714" s="10">
        <v>8</v>
      </c>
      <c r="J2714" s="10">
        <v>26</v>
      </c>
      <c r="K2714" s="42">
        <v>5.7226600000000003</v>
      </c>
      <c r="L2714" s="44">
        <f t="shared" si="87"/>
        <v>5.6821102496030083E-2</v>
      </c>
      <c r="M2714" s="42">
        <f t="shared" si="88"/>
        <v>3.8548685850105235E-5</v>
      </c>
    </row>
    <row r="2715" spans="8:13" x14ac:dyDescent="0.2">
      <c r="H2715" s="10">
        <v>1997</v>
      </c>
      <c r="I2715" s="10">
        <v>8</v>
      </c>
      <c r="J2715" s="10">
        <v>27</v>
      </c>
      <c r="K2715" s="42">
        <v>5.7265600000000001</v>
      </c>
      <c r="L2715" s="44">
        <f t="shared" si="87"/>
        <v>5.6859552221818634E-2</v>
      </c>
      <c r="M2715" s="42">
        <f t="shared" si="88"/>
        <v>3.8449725788550215E-5</v>
      </c>
    </row>
    <row r="2716" spans="8:13" x14ac:dyDescent="0.2">
      <c r="H2716" s="10">
        <v>1997</v>
      </c>
      <c r="I2716" s="10">
        <v>8</v>
      </c>
      <c r="J2716" s="10">
        <v>28</v>
      </c>
      <c r="K2716" s="42">
        <v>5.7343799999999998</v>
      </c>
      <c r="L2716" s="44">
        <f t="shared" si="87"/>
        <v>5.6936647737964946E-2</v>
      </c>
      <c r="M2716" s="42">
        <f t="shared" si="88"/>
        <v>7.7095516146312437E-5</v>
      </c>
    </row>
    <row r="2717" spans="8:13" x14ac:dyDescent="0.2">
      <c r="H2717" s="10">
        <v>1997</v>
      </c>
      <c r="I2717" s="10">
        <v>8</v>
      </c>
      <c r="J2717" s="10">
        <v>29</v>
      </c>
      <c r="K2717" s="42">
        <v>5.71875</v>
      </c>
      <c r="L2717" s="44">
        <f t="shared" si="87"/>
        <v>5.6782553810179978E-2</v>
      </c>
      <c r="M2717" s="42">
        <f t="shared" si="88"/>
        <v>-1.5409392778496789E-4</v>
      </c>
    </row>
    <row r="2718" spans="8:13" x14ac:dyDescent="0.2">
      <c r="H2718" s="10">
        <v>1997</v>
      </c>
      <c r="I2718" s="10">
        <v>9</v>
      </c>
      <c r="J2718" s="10">
        <v>1</v>
      </c>
      <c r="K2718" s="42">
        <v>5.7226600000000003</v>
      </c>
      <c r="L2718" s="44">
        <f t="shared" si="87"/>
        <v>5.6821102496030083E-2</v>
      </c>
      <c r="M2718" s="42">
        <f t="shared" si="88"/>
        <v>3.8548685850105235E-5</v>
      </c>
    </row>
    <row r="2719" spans="8:13" x14ac:dyDescent="0.2">
      <c r="H2719" s="10">
        <v>1997</v>
      </c>
      <c r="I2719" s="10">
        <v>9</v>
      </c>
      <c r="J2719" s="10">
        <v>2</v>
      </c>
      <c r="K2719" s="42">
        <v>5.71875</v>
      </c>
      <c r="L2719" s="44">
        <f t="shared" si="87"/>
        <v>5.6782553810179978E-2</v>
      </c>
      <c r="M2719" s="42">
        <f t="shared" si="88"/>
        <v>-3.8548685850105235E-5</v>
      </c>
    </row>
    <row r="2720" spans="8:13" x14ac:dyDescent="0.2">
      <c r="H2720" s="10">
        <v>1997</v>
      </c>
      <c r="I2720" s="10">
        <v>9</v>
      </c>
      <c r="J2720" s="10">
        <v>3</v>
      </c>
      <c r="K2720" s="42">
        <v>5.71875</v>
      </c>
      <c r="L2720" s="44">
        <f t="shared" si="87"/>
        <v>5.6782553810179978E-2</v>
      </c>
      <c r="M2720" s="42">
        <f t="shared" si="88"/>
        <v>0</v>
      </c>
    </row>
    <row r="2721" spans="8:13" x14ac:dyDescent="0.2">
      <c r="H2721" s="10">
        <v>1997</v>
      </c>
      <c r="I2721" s="10">
        <v>9</v>
      </c>
      <c r="J2721" s="10">
        <v>4</v>
      </c>
      <c r="K2721" s="42">
        <v>5.71875</v>
      </c>
      <c r="L2721" s="44">
        <f t="shared" si="87"/>
        <v>5.6782553810179978E-2</v>
      </c>
      <c r="M2721" s="42">
        <f t="shared" si="88"/>
        <v>0</v>
      </c>
    </row>
    <row r="2722" spans="8:13" x14ac:dyDescent="0.2">
      <c r="H2722" s="10">
        <v>1997</v>
      </c>
      <c r="I2722" s="10">
        <v>9</v>
      </c>
      <c r="J2722" s="10">
        <v>5</v>
      </c>
      <c r="K2722" s="42">
        <v>5.71875</v>
      </c>
      <c r="L2722" s="44">
        <f t="shared" si="87"/>
        <v>5.6782553810179978E-2</v>
      </c>
      <c r="M2722" s="42">
        <f t="shared" si="88"/>
        <v>0</v>
      </c>
    </row>
    <row r="2723" spans="8:13" x14ac:dyDescent="0.2">
      <c r="H2723" s="10">
        <v>1997</v>
      </c>
      <c r="I2723" s="10">
        <v>9</v>
      </c>
      <c r="J2723" s="10">
        <v>8</v>
      </c>
      <c r="K2723" s="42">
        <v>5.71875</v>
      </c>
      <c r="L2723" s="44">
        <f t="shared" si="87"/>
        <v>5.6782553810179978E-2</v>
      </c>
      <c r="M2723" s="42">
        <f t="shared" si="88"/>
        <v>0</v>
      </c>
    </row>
    <row r="2724" spans="8:13" x14ac:dyDescent="0.2">
      <c r="H2724" s="10">
        <v>1997</v>
      </c>
      <c r="I2724" s="10">
        <v>9</v>
      </c>
      <c r="J2724" s="10">
        <v>9</v>
      </c>
      <c r="K2724" s="42">
        <v>5.71875</v>
      </c>
      <c r="L2724" s="44">
        <f t="shared" si="87"/>
        <v>5.6782553810179978E-2</v>
      </c>
      <c r="M2724" s="42">
        <f t="shared" si="88"/>
        <v>0</v>
      </c>
    </row>
    <row r="2725" spans="8:13" x14ac:dyDescent="0.2">
      <c r="H2725" s="10">
        <v>1997</v>
      </c>
      <c r="I2725" s="10">
        <v>9</v>
      </c>
      <c r="J2725" s="10">
        <v>10</v>
      </c>
      <c r="K2725" s="42">
        <v>5.71875</v>
      </c>
      <c r="L2725" s="44">
        <f t="shared" si="87"/>
        <v>5.6782553810179978E-2</v>
      </c>
      <c r="M2725" s="42">
        <f t="shared" si="88"/>
        <v>0</v>
      </c>
    </row>
    <row r="2726" spans="8:13" x14ac:dyDescent="0.2">
      <c r="H2726" s="10">
        <v>1997</v>
      </c>
      <c r="I2726" s="10">
        <v>9</v>
      </c>
      <c r="J2726" s="10">
        <v>11</v>
      </c>
      <c r="K2726" s="42">
        <v>5.71875</v>
      </c>
      <c r="L2726" s="44">
        <f t="shared" si="87"/>
        <v>5.6782553810179978E-2</v>
      </c>
      <c r="M2726" s="42">
        <f t="shared" si="88"/>
        <v>0</v>
      </c>
    </row>
    <row r="2727" spans="8:13" x14ac:dyDescent="0.2">
      <c r="H2727" s="10">
        <v>1997</v>
      </c>
      <c r="I2727" s="10">
        <v>9</v>
      </c>
      <c r="J2727" s="10">
        <v>12</v>
      </c>
      <c r="K2727" s="42">
        <v>5.71875</v>
      </c>
      <c r="L2727" s="44">
        <f t="shared" si="87"/>
        <v>5.6782553810179978E-2</v>
      </c>
      <c r="M2727" s="42">
        <f t="shared" si="88"/>
        <v>0</v>
      </c>
    </row>
    <row r="2728" spans="8:13" x14ac:dyDescent="0.2">
      <c r="H2728" s="10">
        <v>1997</v>
      </c>
      <c r="I2728" s="10">
        <v>9</v>
      </c>
      <c r="J2728" s="10">
        <v>15</v>
      </c>
      <c r="K2728" s="42">
        <v>5.71875</v>
      </c>
      <c r="L2728" s="44">
        <f t="shared" si="87"/>
        <v>5.6782553810179978E-2</v>
      </c>
      <c r="M2728" s="42">
        <f t="shared" si="88"/>
        <v>0</v>
      </c>
    </row>
    <row r="2729" spans="8:13" x14ac:dyDescent="0.2">
      <c r="H2729" s="10">
        <v>1997</v>
      </c>
      <c r="I2729" s="10">
        <v>9</v>
      </c>
      <c r="J2729" s="10">
        <v>16</v>
      </c>
      <c r="K2729" s="42">
        <v>5.71875</v>
      </c>
      <c r="L2729" s="44">
        <f t="shared" si="87"/>
        <v>5.6782553810179978E-2</v>
      </c>
      <c r="M2729" s="42">
        <f t="shared" si="88"/>
        <v>0</v>
      </c>
    </row>
    <row r="2730" spans="8:13" x14ac:dyDescent="0.2">
      <c r="H2730" s="10">
        <v>1997</v>
      </c>
      <c r="I2730" s="10">
        <v>9</v>
      </c>
      <c r="J2730" s="10">
        <v>17</v>
      </c>
      <c r="K2730" s="42">
        <v>5.71875</v>
      </c>
      <c r="L2730" s="44">
        <f t="shared" si="87"/>
        <v>5.6782553810179978E-2</v>
      </c>
      <c r="M2730" s="42">
        <f t="shared" si="88"/>
        <v>0</v>
      </c>
    </row>
    <row r="2731" spans="8:13" x14ac:dyDescent="0.2">
      <c r="H2731" s="10">
        <v>1997</v>
      </c>
      <c r="I2731" s="10">
        <v>9</v>
      </c>
      <c r="J2731" s="10">
        <v>18</v>
      </c>
      <c r="K2731" s="42">
        <v>5.71875</v>
      </c>
      <c r="L2731" s="44">
        <f t="shared" si="87"/>
        <v>5.6782553810179978E-2</v>
      </c>
      <c r="M2731" s="42">
        <f t="shared" si="88"/>
        <v>0</v>
      </c>
    </row>
    <row r="2732" spans="8:13" x14ac:dyDescent="0.2">
      <c r="H2732" s="10">
        <v>1997</v>
      </c>
      <c r="I2732" s="10">
        <v>9</v>
      </c>
      <c r="J2732" s="10">
        <v>19</v>
      </c>
      <c r="K2732" s="42">
        <v>5.71875</v>
      </c>
      <c r="L2732" s="44">
        <f t="shared" si="87"/>
        <v>5.6782553810179978E-2</v>
      </c>
      <c r="M2732" s="42">
        <f t="shared" si="88"/>
        <v>0</v>
      </c>
    </row>
    <row r="2733" spans="8:13" x14ac:dyDescent="0.2">
      <c r="H2733" s="10">
        <v>1997</v>
      </c>
      <c r="I2733" s="10">
        <v>9</v>
      </c>
      <c r="J2733" s="10">
        <v>22</v>
      </c>
      <c r="K2733" s="42">
        <v>5.71875</v>
      </c>
      <c r="L2733" s="44">
        <f t="shared" si="87"/>
        <v>5.6782553810179978E-2</v>
      </c>
      <c r="M2733" s="42">
        <f t="shared" si="88"/>
        <v>0</v>
      </c>
    </row>
    <row r="2734" spans="8:13" x14ac:dyDescent="0.2">
      <c r="H2734" s="10">
        <v>1997</v>
      </c>
      <c r="I2734" s="10">
        <v>9</v>
      </c>
      <c r="J2734" s="10">
        <v>23</v>
      </c>
      <c r="K2734" s="42">
        <v>5.71875</v>
      </c>
      <c r="L2734" s="44">
        <f t="shared" si="87"/>
        <v>5.6782553810179978E-2</v>
      </c>
      <c r="M2734" s="42">
        <f t="shared" si="88"/>
        <v>0</v>
      </c>
    </row>
    <row r="2735" spans="8:13" x14ac:dyDescent="0.2">
      <c r="H2735" s="10">
        <v>1997</v>
      </c>
      <c r="I2735" s="10">
        <v>9</v>
      </c>
      <c r="J2735" s="10">
        <v>24</v>
      </c>
      <c r="K2735" s="42">
        <v>5.71875</v>
      </c>
      <c r="L2735" s="44">
        <f t="shared" si="87"/>
        <v>5.6782553810179978E-2</v>
      </c>
      <c r="M2735" s="42">
        <f t="shared" si="88"/>
        <v>0</v>
      </c>
    </row>
    <row r="2736" spans="8:13" x14ac:dyDescent="0.2">
      <c r="H2736" s="10">
        <v>1997</v>
      </c>
      <c r="I2736" s="10">
        <v>9</v>
      </c>
      <c r="J2736" s="10">
        <v>25</v>
      </c>
      <c r="K2736" s="42">
        <v>5.71875</v>
      </c>
      <c r="L2736" s="44">
        <f t="shared" si="87"/>
        <v>5.6782553810179978E-2</v>
      </c>
      <c r="M2736" s="42">
        <f t="shared" si="88"/>
        <v>0</v>
      </c>
    </row>
    <row r="2737" spans="8:13" x14ac:dyDescent="0.2">
      <c r="H2737" s="10">
        <v>1997</v>
      </c>
      <c r="I2737" s="10">
        <v>9</v>
      </c>
      <c r="J2737" s="10">
        <v>26</v>
      </c>
      <c r="K2737" s="42">
        <v>5.71875</v>
      </c>
      <c r="L2737" s="44">
        <f t="shared" si="87"/>
        <v>5.6782553810179978E-2</v>
      </c>
      <c r="M2737" s="42">
        <f t="shared" si="88"/>
        <v>0</v>
      </c>
    </row>
    <row r="2738" spans="8:13" x14ac:dyDescent="0.2">
      <c r="H2738" s="10">
        <v>1997</v>
      </c>
      <c r="I2738" s="10">
        <v>9</v>
      </c>
      <c r="J2738" s="10">
        <v>29</v>
      </c>
      <c r="K2738" s="42">
        <v>5.7773399999999997</v>
      </c>
      <c r="L2738" s="44">
        <f t="shared" si="87"/>
        <v>5.7360153636710737E-2</v>
      </c>
      <c r="M2738" s="42">
        <f t="shared" si="88"/>
        <v>5.7759982653075859E-4</v>
      </c>
    </row>
    <row r="2739" spans="8:13" x14ac:dyDescent="0.2">
      <c r="H2739" s="10">
        <v>1997</v>
      </c>
      <c r="I2739" s="10">
        <v>9</v>
      </c>
      <c r="J2739" s="10">
        <v>30</v>
      </c>
      <c r="K2739" s="42">
        <v>5.7695299999999996</v>
      </c>
      <c r="L2739" s="44">
        <f t="shared" si="87"/>
        <v>5.7283164860939415E-2</v>
      </c>
      <c r="M2739" s="42">
        <f t="shared" si="88"/>
        <v>-7.6988775771322238E-5</v>
      </c>
    </row>
    <row r="2740" spans="8:13" x14ac:dyDescent="0.2">
      <c r="H2740" s="10">
        <v>1997</v>
      </c>
      <c r="I2740" s="10">
        <v>10</v>
      </c>
      <c r="J2740" s="10">
        <v>1</v>
      </c>
      <c r="K2740" s="42">
        <v>5.7734399999999999</v>
      </c>
      <c r="L2740" s="44">
        <f t="shared" si="87"/>
        <v>5.7321708722640988E-2</v>
      </c>
      <c r="M2740" s="42">
        <f t="shared" si="88"/>
        <v>3.8543861701573201E-5</v>
      </c>
    </row>
    <row r="2741" spans="8:13" x14ac:dyDescent="0.2">
      <c r="H2741" s="10">
        <v>1997</v>
      </c>
      <c r="I2741" s="10">
        <v>10</v>
      </c>
      <c r="J2741" s="10">
        <v>2</v>
      </c>
      <c r="K2741" s="42">
        <v>5.7578100000000001</v>
      </c>
      <c r="L2741" s="44">
        <f t="shared" si="87"/>
        <v>5.716762962831675E-2</v>
      </c>
      <c r="M2741" s="42">
        <f t="shared" si="88"/>
        <v>-1.5407909432423733E-4</v>
      </c>
    </row>
    <row r="2742" spans="8:13" x14ac:dyDescent="0.2">
      <c r="H2742" s="10">
        <v>1997</v>
      </c>
      <c r="I2742" s="10">
        <v>10</v>
      </c>
      <c r="J2742" s="10">
        <v>3</v>
      </c>
      <c r="K2742" s="42">
        <v>5.75</v>
      </c>
      <c r="L2742" s="44">
        <f t="shared" si="87"/>
        <v>5.7090637146874533E-2</v>
      </c>
      <c r="M2742" s="42">
        <f t="shared" si="88"/>
        <v>-7.6992481442217375E-5</v>
      </c>
    </row>
    <row r="2743" spans="8:13" x14ac:dyDescent="0.2">
      <c r="H2743" s="10">
        <v>1997</v>
      </c>
      <c r="I2743" s="10">
        <v>10</v>
      </c>
      <c r="J2743" s="10">
        <v>6</v>
      </c>
      <c r="K2743" s="42">
        <v>5.71875</v>
      </c>
      <c r="L2743" s="44">
        <f t="shared" si="87"/>
        <v>5.6782553810179978E-2</v>
      </c>
      <c r="M2743" s="42">
        <f t="shared" si="88"/>
        <v>-3.0808333669455484E-4</v>
      </c>
    </row>
    <row r="2744" spans="8:13" x14ac:dyDescent="0.2">
      <c r="H2744" s="10">
        <v>1997</v>
      </c>
      <c r="I2744" s="10">
        <v>10</v>
      </c>
      <c r="J2744" s="10">
        <v>7</v>
      </c>
      <c r="K2744" s="42">
        <v>5.71875</v>
      </c>
      <c r="L2744" s="44">
        <f t="shared" si="87"/>
        <v>5.6782553810179978E-2</v>
      </c>
      <c r="M2744" s="42">
        <f t="shared" si="88"/>
        <v>0</v>
      </c>
    </row>
    <row r="2745" spans="8:13" x14ac:dyDescent="0.2">
      <c r="H2745" s="10">
        <v>1997</v>
      </c>
      <c r="I2745" s="10">
        <v>10</v>
      </c>
      <c r="J2745" s="10">
        <v>8</v>
      </c>
      <c r="K2745" s="42">
        <v>5.71875</v>
      </c>
      <c r="L2745" s="44">
        <f t="shared" si="87"/>
        <v>5.6782553810179978E-2</v>
      </c>
      <c r="M2745" s="42">
        <f t="shared" si="88"/>
        <v>0</v>
      </c>
    </row>
    <row r="2746" spans="8:13" x14ac:dyDescent="0.2">
      <c r="H2746" s="10">
        <v>1997</v>
      </c>
      <c r="I2746" s="10">
        <v>10</v>
      </c>
      <c r="J2746" s="10">
        <v>9</v>
      </c>
      <c r="K2746" s="42">
        <v>5.75</v>
      </c>
      <c r="L2746" s="44">
        <f t="shared" si="87"/>
        <v>5.7090637146874533E-2</v>
      </c>
      <c r="M2746" s="42">
        <f t="shared" si="88"/>
        <v>3.0808333669455484E-4</v>
      </c>
    </row>
    <row r="2747" spans="8:13" x14ac:dyDescent="0.2">
      <c r="H2747" s="10">
        <v>1997</v>
      </c>
      <c r="I2747" s="10">
        <v>10</v>
      </c>
      <c r="J2747" s="10">
        <v>10</v>
      </c>
      <c r="K2747" s="42">
        <v>5.75</v>
      </c>
      <c r="L2747" s="44">
        <f t="shared" si="87"/>
        <v>5.7090637146874533E-2</v>
      </c>
      <c r="M2747" s="42">
        <f t="shared" si="88"/>
        <v>0</v>
      </c>
    </row>
    <row r="2748" spans="8:13" x14ac:dyDescent="0.2">
      <c r="H2748" s="10">
        <v>1997</v>
      </c>
      <c r="I2748" s="10">
        <v>10</v>
      </c>
      <c r="J2748" s="10">
        <v>13</v>
      </c>
      <c r="K2748" s="42">
        <v>5.7578100000000001</v>
      </c>
      <c r="L2748" s="44">
        <f t="shared" si="87"/>
        <v>5.716762962831675E-2</v>
      </c>
      <c r="M2748" s="42">
        <f t="shared" si="88"/>
        <v>7.6992481442217375E-5</v>
      </c>
    </row>
    <row r="2749" spans="8:13" x14ac:dyDescent="0.2">
      <c r="H2749" s="10">
        <v>1997</v>
      </c>
      <c r="I2749" s="10">
        <v>10</v>
      </c>
      <c r="J2749" s="10">
        <v>14</v>
      </c>
      <c r="K2749" s="42">
        <v>5.7539100000000003</v>
      </c>
      <c r="L2749" s="44">
        <f t="shared" si="87"/>
        <v>5.7129182863801337E-2</v>
      </c>
      <c r="M2749" s="42">
        <f t="shared" si="88"/>
        <v>-3.8446764515413789E-5</v>
      </c>
    </row>
    <row r="2750" spans="8:13" x14ac:dyDescent="0.2">
      <c r="H2750" s="10">
        <v>1997</v>
      </c>
      <c r="I2750" s="10">
        <v>10</v>
      </c>
      <c r="J2750" s="10">
        <v>15</v>
      </c>
      <c r="K2750" s="42">
        <v>5.7539100000000003</v>
      </c>
      <c r="L2750" s="44">
        <f t="shared" si="87"/>
        <v>5.7129182863801337E-2</v>
      </c>
      <c r="M2750" s="42">
        <f t="shared" si="88"/>
        <v>0</v>
      </c>
    </row>
    <row r="2751" spans="8:13" x14ac:dyDescent="0.2">
      <c r="H2751" s="10">
        <v>1997</v>
      </c>
      <c r="I2751" s="10">
        <v>10</v>
      </c>
      <c r="J2751" s="10">
        <v>16</v>
      </c>
      <c r="K2751" s="42">
        <v>5.7734399999999999</v>
      </c>
      <c r="L2751" s="44">
        <f t="shared" si="87"/>
        <v>5.7321708722640988E-2</v>
      </c>
      <c r="M2751" s="42">
        <f t="shared" si="88"/>
        <v>1.9252585883965112E-4</v>
      </c>
    </row>
    <row r="2752" spans="8:13" x14ac:dyDescent="0.2">
      <c r="H2752" s="10">
        <v>1997</v>
      </c>
      <c r="I2752" s="10">
        <v>10</v>
      </c>
      <c r="J2752" s="10">
        <v>17</v>
      </c>
      <c r="K2752" s="42">
        <v>5.78125</v>
      </c>
      <c r="L2752" s="44">
        <f t="shared" si="87"/>
        <v>5.7398696756560966E-2</v>
      </c>
      <c r="M2752" s="42">
        <f t="shared" si="88"/>
        <v>7.6988033919977994E-5</v>
      </c>
    </row>
    <row r="2753" spans="8:13" x14ac:dyDescent="0.2">
      <c r="H2753" s="10">
        <v>1997</v>
      </c>
      <c r="I2753" s="10">
        <v>10</v>
      </c>
      <c r="J2753" s="10">
        <v>20</v>
      </c>
      <c r="K2753" s="42">
        <v>5.8085899999999997</v>
      </c>
      <c r="L2753" s="44">
        <f t="shared" si="87"/>
        <v>5.7668192491109459E-2</v>
      </c>
      <c r="M2753" s="42">
        <f t="shared" si="88"/>
        <v>2.6949573454849302E-4</v>
      </c>
    </row>
    <row r="2754" spans="8:13" x14ac:dyDescent="0.2">
      <c r="H2754" s="10">
        <v>1997</v>
      </c>
      <c r="I2754" s="10">
        <v>10</v>
      </c>
      <c r="J2754" s="10">
        <v>21</v>
      </c>
      <c r="K2754" s="42">
        <v>5.8125</v>
      </c>
      <c r="L2754" s="44">
        <f t="shared" si="87"/>
        <v>5.7706732642894533E-2</v>
      </c>
      <c r="M2754" s="42">
        <f t="shared" si="88"/>
        <v>3.8540151785074195E-5</v>
      </c>
    </row>
    <row r="2755" spans="8:13" x14ac:dyDescent="0.2">
      <c r="H2755" s="10">
        <v>1997</v>
      </c>
      <c r="I2755" s="10">
        <v>10</v>
      </c>
      <c r="J2755" s="10">
        <v>22</v>
      </c>
      <c r="K2755" s="42">
        <v>5.8125</v>
      </c>
      <c r="L2755" s="44">
        <f t="shared" si="87"/>
        <v>5.7706732642894533E-2</v>
      </c>
      <c r="M2755" s="42">
        <f t="shared" si="88"/>
        <v>0</v>
      </c>
    </row>
    <row r="2756" spans="8:13" x14ac:dyDescent="0.2">
      <c r="H2756" s="10">
        <v>1997</v>
      </c>
      <c r="I2756" s="10">
        <v>10</v>
      </c>
      <c r="J2756" s="10">
        <v>23</v>
      </c>
      <c r="K2756" s="42">
        <v>5.8125</v>
      </c>
      <c r="L2756" s="44">
        <f t="shared" si="87"/>
        <v>5.7706732642894533E-2</v>
      </c>
      <c r="M2756" s="42">
        <f t="shared" si="88"/>
        <v>0</v>
      </c>
    </row>
    <row r="2757" spans="8:13" x14ac:dyDescent="0.2">
      <c r="H2757" s="10">
        <v>1997</v>
      </c>
      <c r="I2757" s="10">
        <v>10</v>
      </c>
      <c r="J2757" s="10">
        <v>24</v>
      </c>
      <c r="K2757" s="42">
        <v>5.8125</v>
      </c>
      <c r="L2757" s="44">
        <f t="shared" si="87"/>
        <v>5.7706732642894533E-2</v>
      </c>
      <c r="M2757" s="42">
        <f t="shared" si="88"/>
        <v>0</v>
      </c>
    </row>
    <row r="2758" spans="8:13" x14ac:dyDescent="0.2">
      <c r="H2758" s="10">
        <v>1997</v>
      </c>
      <c r="I2758" s="10">
        <v>10</v>
      </c>
      <c r="J2758" s="10">
        <v>27</v>
      </c>
      <c r="K2758" s="42">
        <v>5.78125</v>
      </c>
      <c r="L2758" s="44">
        <f t="shared" si="87"/>
        <v>5.7398696756560966E-2</v>
      </c>
      <c r="M2758" s="42">
        <f t="shared" si="88"/>
        <v>-3.0803588633356721E-4</v>
      </c>
    </row>
    <row r="2759" spans="8:13" x14ac:dyDescent="0.2">
      <c r="H2759" s="10">
        <v>1997</v>
      </c>
      <c r="I2759" s="10">
        <v>10</v>
      </c>
      <c r="J2759" s="10">
        <v>28</v>
      </c>
      <c r="K2759" s="42">
        <v>5.75</v>
      </c>
      <c r="L2759" s="44">
        <f t="shared" si="87"/>
        <v>5.7090637146874533E-2</v>
      </c>
      <c r="M2759" s="42">
        <f t="shared" si="88"/>
        <v>-3.080596096864327E-4</v>
      </c>
    </row>
    <row r="2760" spans="8:13" x14ac:dyDescent="0.2">
      <c r="H2760" s="10">
        <v>1997</v>
      </c>
      <c r="I2760" s="10">
        <v>10</v>
      </c>
      <c r="J2760" s="10">
        <v>29</v>
      </c>
      <c r="K2760" s="42">
        <v>5.78125</v>
      </c>
      <c r="L2760" s="44">
        <f t="shared" si="87"/>
        <v>5.7398696756560966E-2</v>
      </c>
      <c r="M2760" s="42">
        <f t="shared" si="88"/>
        <v>3.080596096864327E-4</v>
      </c>
    </row>
    <row r="2761" spans="8:13" x14ac:dyDescent="0.2">
      <c r="H2761" s="10">
        <v>1997</v>
      </c>
      <c r="I2761" s="10">
        <v>10</v>
      </c>
      <c r="J2761" s="10">
        <v>30</v>
      </c>
      <c r="K2761" s="42">
        <v>5.75</v>
      </c>
      <c r="L2761" s="44">
        <f t="shared" si="87"/>
        <v>5.7090637146874533E-2</v>
      </c>
      <c r="M2761" s="42">
        <f t="shared" si="88"/>
        <v>-3.080596096864327E-4</v>
      </c>
    </row>
    <row r="2762" spans="8:13" x14ac:dyDescent="0.2">
      <c r="H2762" s="10">
        <v>1997</v>
      </c>
      <c r="I2762" s="10">
        <v>10</v>
      </c>
      <c r="J2762" s="10">
        <v>31</v>
      </c>
      <c r="K2762" s="42">
        <v>5.75</v>
      </c>
      <c r="L2762" s="44">
        <f t="shared" si="87"/>
        <v>5.7090637146874533E-2</v>
      </c>
      <c r="M2762" s="42">
        <f t="shared" si="88"/>
        <v>0</v>
      </c>
    </row>
    <row r="2763" spans="8:13" x14ac:dyDescent="0.2">
      <c r="H2763" s="10">
        <v>1997</v>
      </c>
      <c r="I2763" s="10">
        <v>11</v>
      </c>
      <c r="J2763" s="10">
        <v>3</v>
      </c>
      <c r="K2763" s="42">
        <v>5.75</v>
      </c>
      <c r="L2763" s="44">
        <f t="shared" si="87"/>
        <v>5.7090637146874533E-2</v>
      </c>
      <c r="M2763" s="42">
        <f t="shared" si="88"/>
        <v>0</v>
      </c>
    </row>
    <row r="2764" spans="8:13" x14ac:dyDescent="0.2">
      <c r="H2764" s="10">
        <v>1997</v>
      </c>
      <c r="I2764" s="10">
        <v>11</v>
      </c>
      <c r="J2764" s="10">
        <v>4</v>
      </c>
      <c r="K2764" s="42">
        <v>5.75</v>
      </c>
      <c r="L2764" s="44">
        <f t="shared" si="87"/>
        <v>5.7090637146874533E-2</v>
      </c>
      <c r="M2764" s="42">
        <f t="shared" si="88"/>
        <v>0</v>
      </c>
    </row>
    <row r="2765" spans="8:13" x14ac:dyDescent="0.2">
      <c r="H2765" s="10">
        <v>1997</v>
      </c>
      <c r="I2765" s="10">
        <v>11</v>
      </c>
      <c r="J2765" s="10">
        <v>5</v>
      </c>
      <c r="K2765" s="42">
        <v>5.7734399999999999</v>
      </c>
      <c r="L2765" s="44">
        <f t="shared" si="87"/>
        <v>5.7321708722640988E-2</v>
      </c>
      <c r="M2765" s="42">
        <f t="shared" si="88"/>
        <v>2.3107157576645471E-4</v>
      </c>
    </row>
    <row r="2766" spans="8:13" x14ac:dyDescent="0.2">
      <c r="H2766" s="10">
        <v>1997</v>
      </c>
      <c r="I2766" s="10">
        <v>11</v>
      </c>
      <c r="J2766" s="10">
        <v>6</v>
      </c>
      <c r="K2766" s="42">
        <v>5.7773399999999997</v>
      </c>
      <c r="L2766" s="44">
        <f t="shared" si="87"/>
        <v>5.7360153636710737E-2</v>
      </c>
      <c r="M2766" s="42">
        <f t="shared" si="88"/>
        <v>3.8444914069749037E-5</v>
      </c>
    </row>
    <row r="2767" spans="8:13" x14ac:dyDescent="0.2">
      <c r="H2767" s="10">
        <v>1997</v>
      </c>
      <c r="I2767" s="10">
        <v>11</v>
      </c>
      <c r="J2767" s="10">
        <v>7</v>
      </c>
      <c r="K2767" s="42">
        <v>5.7617200000000004</v>
      </c>
      <c r="L2767" s="44">
        <f t="shared" si="87"/>
        <v>5.7206174603322543E-2</v>
      </c>
      <c r="M2767" s="42">
        <f t="shared" si="88"/>
        <v>-1.5397903338819352E-4</v>
      </c>
    </row>
    <row r="2768" spans="8:13" x14ac:dyDescent="0.2">
      <c r="H2768" s="10">
        <v>1997</v>
      </c>
      <c r="I2768" s="10">
        <v>11</v>
      </c>
      <c r="J2768" s="10">
        <v>10</v>
      </c>
      <c r="K2768" s="42">
        <v>5.78125</v>
      </c>
      <c r="L2768" s="44">
        <f t="shared" si="87"/>
        <v>5.7398696756560966E-2</v>
      </c>
      <c r="M2768" s="42">
        <f t="shared" si="88"/>
        <v>1.9252215323842248E-4</v>
      </c>
    </row>
    <row r="2769" spans="8:13" x14ac:dyDescent="0.2">
      <c r="H2769" s="10">
        <v>1997</v>
      </c>
      <c r="I2769" s="10">
        <v>11</v>
      </c>
      <c r="J2769" s="10">
        <v>11</v>
      </c>
      <c r="K2769" s="42">
        <v>5.8125</v>
      </c>
      <c r="L2769" s="44">
        <f t="shared" si="87"/>
        <v>5.7706732642894533E-2</v>
      </c>
      <c r="M2769" s="42">
        <f t="shared" si="88"/>
        <v>3.0803588633356721E-4</v>
      </c>
    </row>
    <row r="2770" spans="8:13" x14ac:dyDescent="0.2">
      <c r="H2770" s="10">
        <v>1997</v>
      </c>
      <c r="I2770" s="10">
        <v>11</v>
      </c>
      <c r="J2770" s="10">
        <v>12</v>
      </c>
      <c r="K2770" s="42">
        <v>5.875</v>
      </c>
      <c r="L2770" s="44">
        <f t="shared" si="87"/>
        <v>5.832273326011201E-2</v>
      </c>
      <c r="M2770" s="42">
        <f t="shared" si="88"/>
        <v>6.1600061721747701E-4</v>
      </c>
    </row>
    <row r="2771" spans="8:13" x14ac:dyDescent="0.2">
      <c r="H2771" s="10">
        <v>1997</v>
      </c>
      <c r="I2771" s="10">
        <v>11</v>
      </c>
      <c r="J2771" s="10">
        <v>13</v>
      </c>
      <c r="K2771" s="42">
        <v>5.875</v>
      </c>
      <c r="L2771" s="44">
        <f t="shared" si="87"/>
        <v>5.832273326011201E-2</v>
      </c>
      <c r="M2771" s="42">
        <f t="shared" si="88"/>
        <v>0</v>
      </c>
    </row>
    <row r="2772" spans="8:13" x14ac:dyDescent="0.2">
      <c r="H2772" s="10">
        <v>1997</v>
      </c>
      <c r="I2772" s="10">
        <v>11</v>
      </c>
      <c r="J2772" s="10">
        <v>14</v>
      </c>
      <c r="K2772" s="42">
        <v>5.875</v>
      </c>
      <c r="L2772" s="44">
        <f t="shared" si="87"/>
        <v>5.832273326011201E-2</v>
      </c>
      <c r="M2772" s="42">
        <f t="shared" si="88"/>
        <v>0</v>
      </c>
    </row>
    <row r="2773" spans="8:13" x14ac:dyDescent="0.2">
      <c r="H2773" s="10">
        <v>1997</v>
      </c>
      <c r="I2773" s="10">
        <v>11</v>
      </c>
      <c r="J2773" s="10">
        <v>17</v>
      </c>
      <c r="K2773" s="42">
        <v>5.875</v>
      </c>
      <c r="L2773" s="44">
        <f t="shared" ref="L2773:L2836" si="89">LN(1+K2773/100/4)*4</f>
        <v>5.832273326011201E-2</v>
      </c>
      <c r="M2773" s="42">
        <f t="shared" ref="M2773:M2836" si="90">L2773-L2772</f>
        <v>0</v>
      </c>
    </row>
    <row r="2774" spans="8:13" x14ac:dyDescent="0.2">
      <c r="H2774" s="10">
        <v>1997</v>
      </c>
      <c r="I2774" s="10">
        <v>11</v>
      </c>
      <c r="J2774" s="10">
        <v>18</v>
      </c>
      <c r="K2774" s="42">
        <v>5.875</v>
      </c>
      <c r="L2774" s="44">
        <f t="shared" si="89"/>
        <v>5.832273326011201E-2</v>
      </c>
      <c r="M2774" s="42">
        <f t="shared" si="90"/>
        <v>0</v>
      </c>
    </row>
    <row r="2775" spans="8:13" x14ac:dyDescent="0.2">
      <c r="H2775" s="10">
        <v>1997</v>
      </c>
      <c r="I2775" s="10">
        <v>11</v>
      </c>
      <c r="J2775" s="10">
        <v>19</v>
      </c>
      <c r="K2775" s="42">
        <v>5.875</v>
      </c>
      <c r="L2775" s="44">
        <f t="shared" si="89"/>
        <v>5.832273326011201E-2</v>
      </c>
      <c r="M2775" s="42">
        <f t="shared" si="90"/>
        <v>0</v>
      </c>
    </row>
    <row r="2776" spans="8:13" x14ac:dyDescent="0.2">
      <c r="H2776" s="10">
        <v>1997</v>
      </c>
      <c r="I2776" s="10">
        <v>11</v>
      </c>
      <c r="J2776" s="10">
        <v>20</v>
      </c>
      <c r="K2776" s="42">
        <v>5.875</v>
      </c>
      <c r="L2776" s="44">
        <f t="shared" si="89"/>
        <v>5.832273326011201E-2</v>
      </c>
      <c r="M2776" s="42">
        <f t="shared" si="90"/>
        <v>0</v>
      </c>
    </row>
    <row r="2777" spans="8:13" x14ac:dyDescent="0.2">
      <c r="H2777" s="10">
        <v>1997</v>
      </c>
      <c r="I2777" s="10">
        <v>11</v>
      </c>
      <c r="J2777" s="10">
        <v>21</v>
      </c>
      <c r="K2777" s="42">
        <v>5.875</v>
      </c>
      <c r="L2777" s="44">
        <f t="shared" si="89"/>
        <v>5.832273326011201E-2</v>
      </c>
      <c r="M2777" s="42">
        <f t="shared" si="90"/>
        <v>0</v>
      </c>
    </row>
    <row r="2778" spans="8:13" x14ac:dyDescent="0.2">
      <c r="H2778" s="10">
        <v>1997</v>
      </c>
      <c r="I2778" s="10">
        <v>11</v>
      </c>
      <c r="J2778" s="10">
        <v>24</v>
      </c>
      <c r="K2778" s="42">
        <v>5.875</v>
      </c>
      <c r="L2778" s="44">
        <f t="shared" si="89"/>
        <v>5.832273326011201E-2</v>
      </c>
      <c r="M2778" s="42">
        <f t="shared" si="90"/>
        <v>0</v>
      </c>
    </row>
    <row r="2779" spans="8:13" x14ac:dyDescent="0.2">
      <c r="H2779" s="10">
        <v>1997</v>
      </c>
      <c r="I2779" s="10">
        <v>11</v>
      </c>
      <c r="J2779" s="10">
        <v>25</v>
      </c>
      <c r="K2779" s="42">
        <v>5.875</v>
      </c>
      <c r="L2779" s="44">
        <f t="shared" si="89"/>
        <v>5.832273326011201E-2</v>
      </c>
      <c r="M2779" s="42">
        <f t="shared" si="90"/>
        <v>0</v>
      </c>
    </row>
    <row r="2780" spans="8:13" x14ac:dyDescent="0.2">
      <c r="H2780" s="10">
        <v>1997</v>
      </c>
      <c r="I2780" s="10">
        <v>11</v>
      </c>
      <c r="J2780" s="10">
        <v>26</v>
      </c>
      <c r="K2780" s="42">
        <v>5.875</v>
      </c>
      <c r="L2780" s="44">
        <f t="shared" si="89"/>
        <v>5.832273326011201E-2</v>
      </c>
      <c r="M2780" s="42">
        <f t="shared" si="90"/>
        <v>0</v>
      </c>
    </row>
    <row r="2781" spans="8:13" x14ac:dyDescent="0.2">
      <c r="H2781" s="10">
        <v>1997</v>
      </c>
      <c r="I2781" s="10">
        <v>11</v>
      </c>
      <c r="J2781" s="10">
        <v>27</v>
      </c>
      <c r="K2781" s="42">
        <v>5.8789100000000003</v>
      </c>
      <c r="L2781" s="44">
        <f t="shared" si="89"/>
        <v>5.8361267105918269E-2</v>
      </c>
      <c r="M2781" s="42">
        <f t="shared" si="90"/>
        <v>3.8533845806258682E-5</v>
      </c>
    </row>
    <row r="2782" spans="8:13" x14ac:dyDescent="0.2">
      <c r="H2782" s="10">
        <v>1997</v>
      </c>
      <c r="I2782" s="10">
        <v>11</v>
      </c>
      <c r="J2782" s="10">
        <v>28</v>
      </c>
      <c r="K2782" s="42">
        <v>5.9023399999999997</v>
      </c>
      <c r="L2782" s="44">
        <f t="shared" si="89"/>
        <v>5.8592166747973178E-2</v>
      </c>
      <c r="M2782" s="42">
        <f t="shared" si="90"/>
        <v>2.3089964205490893E-4</v>
      </c>
    </row>
    <row r="2783" spans="8:13" x14ac:dyDescent="0.2">
      <c r="H2783" s="10">
        <v>1997</v>
      </c>
      <c r="I2783" s="10">
        <v>12</v>
      </c>
      <c r="J2783" s="10">
        <v>1</v>
      </c>
      <c r="K2783" s="42">
        <v>5.90625</v>
      </c>
      <c r="L2783" s="44">
        <f t="shared" si="89"/>
        <v>5.8630697998301354E-2</v>
      </c>
      <c r="M2783" s="42">
        <f t="shared" si="90"/>
        <v>3.8531250328176225E-5</v>
      </c>
    </row>
    <row r="2784" spans="8:13" x14ac:dyDescent="0.2">
      <c r="H2784" s="10">
        <v>1997</v>
      </c>
      <c r="I2784" s="10">
        <v>12</v>
      </c>
      <c r="J2784" s="10">
        <v>2</v>
      </c>
      <c r="K2784" s="42">
        <v>5.9179700000000004</v>
      </c>
      <c r="L2784" s="44">
        <f t="shared" si="89"/>
        <v>5.8746190980275385E-2</v>
      </c>
      <c r="M2784" s="42">
        <f t="shared" si="90"/>
        <v>1.1549298197403163E-4</v>
      </c>
    </row>
    <row r="2785" spans="8:13" x14ac:dyDescent="0.2">
      <c r="H2785" s="10">
        <v>1997</v>
      </c>
      <c r="I2785" s="10">
        <v>12</v>
      </c>
      <c r="J2785" s="10">
        <v>3</v>
      </c>
      <c r="K2785" s="42">
        <v>5.9375</v>
      </c>
      <c r="L2785" s="44">
        <f t="shared" si="89"/>
        <v>5.8938639027746931E-2</v>
      </c>
      <c r="M2785" s="42">
        <f t="shared" si="90"/>
        <v>1.9244804747154537E-4</v>
      </c>
    </row>
    <row r="2786" spans="8:13" x14ac:dyDescent="0.2">
      <c r="H2786" s="10">
        <v>1997</v>
      </c>
      <c r="I2786" s="10">
        <v>12</v>
      </c>
      <c r="J2786" s="10">
        <v>4</v>
      </c>
      <c r="K2786" s="42">
        <v>5.9375</v>
      </c>
      <c r="L2786" s="44">
        <f t="shared" si="89"/>
        <v>5.8938639027746931E-2</v>
      </c>
      <c r="M2786" s="42">
        <f t="shared" si="90"/>
        <v>0</v>
      </c>
    </row>
    <row r="2787" spans="8:13" x14ac:dyDescent="0.2">
      <c r="H2787" s="10">
        <v>1997</v>
      </c>
      <c r="I2787" s="10">
        <v>12</v>
      </c>
      <c r="J2787" s="10">
        <v>5</v>
      </c>
      <c r="K2787" s="42">
        <v>5.90625</v>
      </c>
      <c r="L2787" s="44">
        <f t="shared" si="89"/>
        <v>5.8630697998301354E-2</v>
      </c>
      <c r="M2787" s="42">
        <f t="shared" si="90"/>
        <v>-3.07941029445577E-4</v>
      </c>
    </row>
    <row r="2788" spans="8:13" x14ac:dyDescent="0.2">
      <c r="H2788" s="10">
        <v>1997</v>
      </c>
      <c r="I2788" s="10">
        <v>12</v>
      </c>
      <c r="J2788" s="10">
        <v>8</v>
      </c>
      <c r="K2788" s="42">
        <v>5.9375</v>
      </c>
      <c r="L2788" s="44">
        <f t="shared" si="89"/>
        <v>5.8938639027746931E-2</v>
      </c>
      <c r="M2788" s="42">
        <f t="shared" si="90"/>
        <v>3.07941029445577E-4</v>
      </c>
    </row>
    <row r="2789" spans="8:13" x14ac:dyDescent="0.2">
      <c r="H2789" s="10">
        <v>1997</v>
      </c>
      <c r="I2789" s="10">
        <v>12</v>
      </c>
      <c r="J2789" s="10">
        <v>9</v>
      </c>
      <c r="K2789" s="42">
        <v>5.9375</v>
      </c>
      <c r="L2789" s="44">
        <f t="shared" si="89"/>
        <v>5.8938639027746931E-2</v>
      </c>
      <c r="M2789" s="42">
        <f t="shared" si="90"/>
        <v>0</v>
      </c>
    </row>
    <row r="2790" spans="8:13" x14ac:dyDescent="0.2">
      <c r="H2790" s="10">
        <v>1997</v>
      </c>
      <c r="I2790" s="10">
        <v>12</v>
      </c>
      <c r="J2790" s="10">
        <v>10</v>
      </c>
      <c r="K2790" s="42">
        <v>5.9375</v>
      </c>
      <c r="L2790" s="44">
        <f t="shared" si="89"/>
        <v>5.8938639027746931E-2</v>
      </c>
      <c r="M2790" s="42">
        <f t="shared" si="90"/>
        <v>0</v>
      </c>
    </row>
    <row r="2791" spans="8:13" x14ac:dyDescent="0.2">
      <c r="H2791" s="10">
        <v>1997</v>
      </c>
      <c r="I2791" s="10">
        <v>12</v>
      </c>
      <c r="J2791" s="10">
        <v>11</v>
      </c>
      <c r="K2791" s="42">
        <v>5.9375</v>
      </c>
      <c r="L2791" s="44">
        <f t="shared" si="89"/>
        <v>5.8938639027746931E-2</v>
      </c>
      <c r="M2791" s="42">
        <f t="shared" si="90"/>
        <v>0</v>
      </c>
    </row>
    <row r="2792" spans="8:13" x14ac:dyDescent="0.2">
      <c r="H2792" s="10">
        <v>1997</v>
      </c>
      <c r="I2792" s="10">
        <v>12</v>
      </c>
      <c r="J2792" s="10">
        <v>12</v>
      </c>
      <c r="K2792" s="42">
        <v>5.90625</v>
      </c>
      <c r="L2792" s="44">
        <f t="shared" si="89"/>
        <v>5.8630697998301354E-2</v>
      </c>
      <c r="M2792" s="42">
        <f t="shared" si="90"/>
        <v>-3.07941029445577E-4</v>
      </c>
    </row>
    <row r="2793" spans="8:13" x14ac:dyDescent="0.2">
      <c r="H2793" s="10">
        <v>1997</v>
      </c>
      <c r="I2793" s="10">
        <v>12</v>
      </c>
      <c r="J2793" s="10">
        <v>15</v>
      </c>
      <c r="K2793" s="42">
        <v>5.90625</v>
      </c>
      <c r="L2793" s="44">
        <f t="shared" si="89"/>
        <v>5.8630697998301354E-2</v>
      </c>
      <c r="M2793" s="42">
        <f t="shared" si="90"/>
        <v>0</v>
      </c>
    </row>
    <row r="2794" spans="8:13" x14ac:dyDescent="0.2">
      <c r="H2794" s="10">
        <v>1997</v>
      </c>
      <c r="I2794" s="10">
        <v>12</v>
      </c>
      <c r="J2794" s="10">
        <v>16</v>
      </c>
      <c r="K2794" s="42">
        <v>5.90625</v>
      </c>
      <c r="L2794" s="44">
        <f t="shared" si="89"/>
        <v>5.8630697998301354E-2</v>
      </c>
      <c r="M2794" s="42">
        <f t="shared" si="90"/>
        <v>0</v>
      </c>
    </row>
    <row r="2795" spans="8:13" x14ac:dyDescent="0.2">
      <c r="H2795" s="10">
        <v>1997</v>
      </c>
      <c r="I2795" s="10">
        <v>12</v>
      </c>
      <c r="J2795" s="10">
        <v>17</v>
      </c>
      <c r="K2795" s="42">
        <v>5.9052499999999997</v>
      </c>
      <c r="L2795" s="44">
        <f t="shared" si="89"/>
        <v>5.8620843493900142E-2</v>
      </c>
      <c r="M2795" s="42">
        <f t="shared" si="90"/>
        <v>-9.8545044012118832E-6</v>
      </c>
    </row>
    <row r="2796" spans="8:13" x14ac:dyDescent="0.2">
      <c r="H2796" s="10">
        <v>1997</v>
      </c>
      <c r="I2796" s="10">
        <v>12</v>
      </c>
      <c r="J2796" s="10">
        <v>18</v>
      </c>
      <c r="K2796" s="42">
        <v>5.90625</v>
      </c>
      <c r="L2796" s="44">
        <f t="shared" si="89"/>
        <v>5.8630697998301354E-2</v>
      </c>
      <c r="M2796" s="42">
        <f t="shared" si="90"/>
        <v>9.8545044012118832E-6</v>
      </c>
    </row>
    <row r="2797" spans="8:13" x14ac:dyDescent="0.2">
      <c r="H2797" s="10">
        <v>1997</v>
      </c>
      <c r="I2797" s="10">
        <v>12</v>
      </c>
      <c r="J2797" s="10">
        <v>19</v>
      </c>
      <c r="K2797" s="42">
        <v>5.90625</v>
      </c>
      <c r="L2797" s="44">
        <f t="shared" si="89"/>
        <v>5.8630697998301354E-2</v>
      </c>
      <c r="M2797" s="42">
        <f t="shared" si="90"/>
        <v>0</v>
      </c>
    </row>
    <row r="2798" spans="8:13" x14ac:dyDescent="0.2">
      <c r="H2798" s="10">
        <v>1997</v>
      </c>
      <c r="I2798" s="10">
        <v>12</v>
      </c>
      <c r="J2798" s="10">
        <v>22</v>
      </c>
      <c r="K2798" s="42">
        <v>5.90625</v>
      </c>
      <c r="L2798" s="44">
        <f t="shared" si="89"/>
        <v>5.8630697998301354E-2</v>
      </c>
      <c r="M2798" s="42">
        <f t="shared" si="90"/>
        <v>0</v>
      </c>
    </row>
    <row r="2799" spans="8:13" x14ac:dyDescent="0.2">
      <c r="H2799" s="10">
        <v>1997</v>
      </c>
      <c r="I2799" s="10">
        <v>12</v>
      </c>
      <c r="J2799" s="10">
        <v>23</v>
      </c>
      <c r="K2799" s="42">
        <v>5.90625</v>
      </c>
      <c r="L2799" s="44">
        <f t="shared" si="89"/>
        <v>5.8630697998301354E-2</v>
      </c>
      <c r="M2799" s="42">
        <f t="shared" si="90"/>
        <v>0</v>
      </c>
    </row>
    <row r="2800" spans="8:13" x14ac:dyDescent="0.2">
      <c r="H2800" s="10">
        <v>1997</v>
      </c>
      <c r="I2800" s="10">
        <v>12</v>
      </c>
      <c r="J2800" s="10">
        <v>24</v>
      </c>
      <c r="K2800" s="42">
        <v>5.90625</v>
      </c>
      <c r="L2800" s="44">
        <f t="shared" si="89"/>
        <v>5.8630697998301354E-2</v>
      </c>
      <c r="M2800" s="42">
        <f t="shared" si="90"/>
        <v>0</v>
      </c>
    </row>
    <row r="2801" spans="8:13" x14ac:dyDescent="0.2">
      <c r="H2801" s="10">
        <v>1997</v>
      </c>
      <c r="I2801" s="10">
        <v>12</v>
      </c>
      <c r="J2801" s="10">
        <v>29</v>
      </c>
      <c r="K2801" s="42">
        <v>5.90625</v>
      </c>
      <c r="L2801" s="44">
        <f t="shared" si="89"/>
        <v>5.8630697998301354E-2</v>
      </c>
      <c r="M2801" s="42">
        <f t="shared" si="90"/>
        <v>0</v>
      </c>
    </row>
    <row r="2802" spans="8:13" x14ac:dyDescent="0.2">
      <c r="H2802" s="10">
        <v>1997</v>
      </c>
      <c r="I2802" s="10">
        <v>12</v>
      </c>
      <c r="J2802" s="10">
        <v>30</v>
      </c>
      <c r="K2802" s="42">
        <v>5.8125</v>
      </c>
      <c r="L2802" s="44">
        <f t="shared" si="89"/>
        <v>5.7706732642894533E-2</v>
      </c>
      <c r="M2802" s="42">
        <f t="shared" si="90"/>
        <v>-9.2396535540682084E-4</v>
      </c>
    </row>
    <row r="2803" spans="8:13" x14ac:dyDescent="0.2">
      <c r="H2803" s="10">
        <v>1997</v>
      </c>
      <c r="I2803" s="10">
        <v>12</v>
      </c>
      <c r="J2803" s="10">
        <v>31</v>
      </c>
      <c r="K2803" s="42">
        <v>5.8125</v>
      </c>
      <c r="L2803" s="44">
        <f t="shared" si="89"/>
        <v>5.7706732642894533E-2</v>
      </c>
      <c r="M2803" s="42">
        <f t="shared" si="90"/>
        <v>0</v>
      </c>
    </row>
    <row r="2804" spans="8:13" x14ac:dyDescent="0.2">
      <c r="H2804" s="10">
        <v>1998</v>
      </c>
      <c r="I2804" s="10">
        <v>1</v>
      </c>
      <c r="J2804" s="10">
        <v>2</v>
      </c>
      <c r="K2804" s="42">
        <v>5.8085899999999997</v>
      </c>
      <c r="L2804" s="44">
        <f t="shared" si="89"/>
        <v>5.7668192491109459E-2</v>
      </c>
      <c r="M2804" s="42">
        <f t="shared" si="90"/>
        <v>-3.8540151785074195E-5</v>
      </c>
    </row>
    <row r="2805" spans="8:13" x14ac:dyDescent="0.2">
      <c r="H2805" s="10">
        <v>1998</v>
      </c>
      <c r="I2805" s="10">
        <v>1</v>
      </c>
      <c r="J2805" s="10">
        <v>5</v>
      </c>
      <c r="K2805" s="42">
        <v>5.78125</v>
      </c>
      <c r="L2805" s="44">
        <f t="shared" si="89"/>
        <v>5.7398696756560966E-2</v>
      </c>
      <c r="M2805" s="42">
        <f t="shared" si="90"/>
        <v>-2.6949573454849302E-4</v>
      </c>
    </row>
    <row r="2806" spans="8:13" x14ac:dyDescent="0.2">
      <c r="H2806" s="10">
        <v>1998</v>
      </c>
      <c r="I2806" s="10">
        <v>1</v>
      </c>
      <c r="J2806" s="10">
        <v>6</v>
      </c>
      <c r="K2806" s="42">
        <v>5.71875</v>
      </c>
      <c r="L2806" s="44">
        <f t="shared" si="89"/>
        <v>5.6782553810179978E-2</v>
      </c>
      <c r="M2806" s="42">
        <f t="shared" si="90"/>
        <v>-6.1614294638098754E-4</v>
      </c>
    </row>
    <row r="2807" spans="8:13" x14ac:dyDescent="0.2">
      <c r="H2807" s="10">
        <v>1998</v>
      </c>
      <c r="I2807" s="10">
        <v>1</v>
      </c>
      <c r="J2807" s="10">
        <v>7</v>
      </c>
      <c r="K2807" s="42">
        <v>5.6914100000000003</v>
      </c>
      <c r="L2807" s="44">
        <f t="shared" si="89"/>
        <v>5.6512998398052856E-2</v>
      </c>
      <c r="M2807" s="42">
        <f t="shared" si="90"/>
        <v>-2.6955541212712181E-4</v>
      </c>
    </row>
    <row r="2808" spans="8:13" x14ac:dyDescent="0.2">
      <c r="H2808" s="10">
        <v>1998</v>
      </c>
      <c r="I2808" s="10">
        <v>1</v>
      </c>
      <c r="J2808" s="10">
        <v>8</v>
      </c>
      <c r="K2808" s="42">
        <v>5.6875</v>
      </c>
      <c r="L2808" s="44">
        <f t="shared" si="89"/>
        <v>5.6474446742821191E-2</v>
      </c>
      <c r="M2808" s="42">
        <f t="shared" si="90"/>
        <v>-3.8551655231665316E-5</v>
      </c>
    </row>
    <row r="2809" spans="8:13" x14ac:dyDescent="0.2">
      <c r="H2809" s="10">
        <v>1998</v>
      </c>
      <c r="I2809" s="10">
        <v>1</v>
      </c>
      <c r="J2809" s="10">
        <v>9</v>
      </c>
      <c r="K2809" s="42">
        <v>5.65625</v>
      </c>
      <c r="L2809" s="44">
        <f t="shared" si="89"/>
        <v>5.6166315941143852E-2</v>
      </c>
      <c r="M2809" s="42">
        <f t="shared" si="90"/>
        <v>-3.0813080167733931E-4</v>
      </c>
    </row>
    <row r="2810" spans="8:13" x14ac:dyDescent="0.2">
      <c r="H2810" s="10">
        <v>1998</v>
      </c>
      <c r="I2810" s="10">
        <v>1</v>
      </c>
      <c r="J2810" s="10">
        <v>12</v>
      </c>
      <c r="K2810" s="42">
        <v>5.5781299999999998</v>
      </c>
      <c r="L2810" s="44">
        <f t="shared" si="89"/>
        <v>5.5395934387625141E-2</v>
      </c>
      <c r="M2810" s="42">
        <f t="shared" si="90"/>
        <v>-7.7038155351871057E-4</v>
      </c>
    </row>
    <row r="2811" spans="8:13" x14ac:dyDescent="0.2">
      <c r="H2811" s="10">
        <v>1998</v>
      </c>
      <c r="I2811" s="10">
        <v>1</v>
      </c>
      <c r="J2811" s="10">
        <v>13</v>
      </c>
      <c r="K2811" s="42">
        <v>5.59375</v>
      </c>
      <c r="L2811" s="44">
        <f t="shared" si="89"/>
        <v>5.5549983120201492E-2</v>
      </c>
      <c r="M2811" s="42">
        <f t="shared" si="90"/>
        <v>1.5404873257635066E-4</v>
      </c>
    </row>
    <row r="2812" spans="8:13" x14ac:dyDescent="0.2">
      <c r="H2812" s="10">
        <v>1998</v>
      </c>
      <c r="I2812" s="10">
        <v>1</v>
      </c>
      <c r="J2812" s="10">
        <v>14</v>
      </c>
      <c r="K2812" s="42">
        <v>5.625</v>
      </c>
      <c r="L2812" s="44">
        <f t="shared" si="89"/>
        <v>5.5858161401490164E-2</v>
      </c>
      <c r="M2812" s="42">
        <f t="shared" si="90"/>
        <v>3.0817828128867214E-4</v>
      </c>
    </row>
    <row r="2813" spans="8:13" x14ac:dyDescent="0.2">
      <c r="H2813" s="10">
        <v>1998</v>
      </c>
      <c r="I2813" s="10">
        <v>1</v>
      </c>
      <c r="J2813" s="10">
        <v>15</v>
      </c>
      <c r="K2813" s="42">
        <v>5.5976600000000003</v>
      </c>
      <c r="L2813" s="44">
        <f t="shared" si="89"/>
        <v>5.5588543686320609E-2</v>
      </c>
      <c r="M2813" s="42">
        <f t="shared" si="90"/>
        <v>-2.6961771516955529E-4</v>
      </c>
    </row>
    <row r="2814" spans="8:13" x14ac:dyDescent="0.2">
      <c r="H2814" s="10">
        <v>1998</v>
      </c>
      <c r="I2814" s="10">
        <v>1</v>
      </c>
      <c r="J2814" s="10">
        <v>16</v>
      </c>
      <c r="K2814" s="42">
        <v>5.625</v>
      </c>
      <c r="L2814" s="44">
        <f t="shared" si="89"/>
        <v>5.5858161401490164E-2</v>
      </c>
      <c r="M2814" s="42">
        <f t="shared" si="90"/>
        <v>2.6961771516955529E-4</v>
      </c>
    </row>
    <row r="2815" spans="8:13" x14ac:dyDescent="0.2">
      <c r="H2815" s="10">
        <v>1998</v>
      </c>
      <c r="I2815" s="10">
        <v>1</v>
      </c>
      <c r="J2815" s="10">
        <v>19</v>
      </c>
      <c r="K2815" s="42">
        <v>5.625</v>
      </c>
      <c r="L2815" s="44">
        <f t="shared" si="89"/>
        <v>5.5858161401490164E-2</v>
      </c>
      <c r="M2815" s="42">
        <f t="shared" si="90"/>
        <v>0</v>
      </c>
    </row>
    <row r="2816" spans="8:13" x14ac:dyDescent="0.2">
      <c r="H2816" s="10">
        <v>1998</v>
      </c>
      <c r="I2816" s="10">
        <v>1</v>
      </c>
      <c r="J2816" s="10">
        <v>20</v>
      </c>
      <c r="K2816" s="42">
        <v>5.625</v>
      </c>
      <c r="L2816" s="44">
        <f t="shared" si="89"/>
        <v>5.5858161401490164E-2</v>
      </c>
      <c r="M2816" s="42">
        <f t="shared" si="90"/>
        <v>0</v>
      </c>
    </row>
    <row r="2817" spans="8:13" x14ac:dyDescent="0.2">
      <c r="H2817" s="10">
        <v>1998</v>
      </c>
      <c r="I2817" s="10">
        <v>1</v>
      </c>
      <c r="J2817" s="10">
        <v>21</v>
      </c>
      <c r="K2817" s="42">
        <v>5.625</v>
      </c>
      <c r="L2817" s="44">
        <f t="shared" si="89"/>
        <v>5.5858161401490164E-2</v>
      </c>
      <c r="M2817" s="42">
        <f t="shared" si="90"/>
        <v>0</v>
      </c>
    </row>
    <row r="2818" spans="8:13" x14ac:dyDescent="0.2">
      <c r="H2818" s="10">
        <v>1998</v>
      </c>
      <c r="I2818" s="10">
        <v>1</v>
      </c>
      <c r="J2818" s="10">
        <v>22</v>
      </c>
      <c r="K2818" s="42">
        <v>5.6210899999999997</v>
      </c>
      <c r="L2818" s="44">
        <f t="shared" si="89"/>
        <v>5.5819603434448917E-2</v>
      </c>
      <c r="M2818" s="42">
        <f t="shared" si="90"/>
        <v>-3.8557967041247254E-5</v>
      </c>
    </row>
    <row r="2819" spans="8:13" x14ac:dyDescent="0.2">
      <c r="H2819" s="10">
        <v>1998</v>
      </c>
      <c r="I2819" s="10">
        <v>1</v>
      </c>
      <c r="J2819" s="10">
        <v>23</v>
      </c>
      <c r="K2819" s="42">
        <v>5.625</v>
      </c>
      <c r="L2819" s="44">
        <f t="shared" si="89"/>
        <v>5.5858161401490164E-2</v>
      </c>
      <c r="M2819" s="42">
        <f t="shared" si="90"/>
        <v>3.8557967041247254E-5</v>
      </c>
    </row>
    <row r="2820" spans="8:13" x14ac:dyDescent="0.2">
      <c r="H2820" s="10">
        <v>1998</v>
      </c>
      <c r="I2820" s="10">
        <v>1</v>
      </c>
      <c r="J2820" s="10">
        <v>26</v>
      </c>
      <c r="K2820" s="42">
        <v>5.625</v>
      </c>
      <c r="L2820" s="44">
        <f t="shared" si="89"/>
        <v>5.5858161401490164E-2</v>
      </c>
      <c r="M2820" s="42">
        <f t="shared" si="90"/>
        <v>0</v>
      </c>
    </row>
    <row r="2821" spans="8:13" x14ac:dyDescent="0.2">
      <c r="H2821" s="10">
        <v>1998</v>
      </c>
      <c r="I2821" s="10">
        <v>1</v>
      </c>
      <c r="J2821" s="10">
        <v>27</v>
      </c>
      <c r="K2821" s="42">
        <v>5.625</v>
      </c>
      <c r="L2821" s="44">
        <f t="shared" si="89"/>
        <v>5.5858161401490164E-2</v>
      </c>
      <c r="M2821" s="42">
        <f t="shared" si="90"/>
        <v>0</v>
      </c>
    </row>
    <row r="2822" spans="8:13" x14ac:dyDescent="0.2">
      <c r="H2822" s="10">
        <v>1998</v>
      </c>
      <c r="I2822" s="10">
        <v>1</v>
      </c>
      <c r="J2822" s="10">
        <v>28</v>
      </c>
      <c r="K2822" s="42">
        <v>5.6289100000000003</v>
      </c>
      <c r="L2822" s="44">
        <f t="shared" si="89"/>
        <v>5.5896718996854923E-2</v>
      </c>
      <c r="M2822" s="42">
        <f t="shared" si="90"/>
        <v>3.8557595364759056E-5</v>
      </c>
    </row>
    <row r="2823" spans="8:13" x14ac:dyDescent="0.2">
      <c r="H2823" s="10">
        <v>1998</v>
      </c>
      <c r="I2823" s="10">
        <v>1</v>
      </c>
      <c r="J2823" s="10">
        <v>29</v>
      </c>
      <c r="K2823" s="42">
        <v>5.6523399999999997</v>
      </c>
      <c r="L2823" s="44">
        <f t="shared" si="89"/>
        <v>5.6127760944455644E-2</v>
      </c>
      <c r="M2823" s="42">
        <f t="shared" si="90"/>
        <v>2.3104194760072139E-4</v>
      </c>
    </row>
    <row r="2824" spans="8:13" x14ac:dyDescent="0.2">
      <c r="H2824" s="10">
        <v>1998</v>
      </c>
      <c r="I2824" s="10">
        <v>1</v>
      </c>
      <c r="J2824" s="10">
        <v>30</v>
      </c>
      <c r="K2824" s="42">
        <v>5.625</v>
      </c>
      <c r="L2824" s="44">
        <f t="shared" si="89"/>
        <v>5.5858161401490164E-2</v>
      </c>
      <c r="M2824" s="42">
        <f t="shared" si="90"/>
        <v>-2.6959954296548044E-4</v>
      </c>
    </row>
    <row r="2825" spans="8:13" x14ac:dyDescent="0.2">
      <c r="H2825" s="10">
        <v>1998</v>
      </c>
      <c r="I2825" s="10">
        <v>2</v>
      </c>
      <c r="J2825" s="10">
        <v>2</v>
      </c>
      <c r="K2825" s="42">
        <v>5.625</v>
      </c>
      <c r="L2825" s="44">
        <f t="shared" si="89"/>
        <v>5.5858161401490164E-2</v>
      </c>
      <c r="M2825" s="42">
        <f t="shared" si="90"/>
        <v>0</v>
      </c>
    </row>
    <row r="2826" spans="8:13" x14ac:dyDescent="0.2">
      <c r="H2826" s="10">
        <v>1998</v>
      </c>
      <c r="I2826" s="10">
        <v>2</v>
      </c>
      <c r="J2826" s="10">
        <v>3</v>
      </c>
      <c r="K2826" s="42">
        <v>5.625</v>
      </c>
      <c r="L2826" s="44">
        <f t="shared" si="89"/>
        <v>5.5858161401490164E-2</v>
      </c>
      <c r="M2826" s="42">
        <f t="shared" si="90"/>
        <v>0</v>
      </c>
    </row>
    <row r="2827" spans="8:13" x14ac:dyDescent="0.2">
      <c r="H2827" s="10">
        <v>1998</v>
      </c>
      <c r="I2827" s="10">
        <v>2</v>
      </c>
      <c r="J2827" s="10">
        <v>4</v>
      </c>
      <c r="K2827" s="42">
        <v>5.625</v>
      </c>
      <c r="L2827" s="44">
        <f t="shared" si="89"/>
        <v>5.5858161401490164E-2</v>
      </c>
      <c r="M2827" s="42">
        <f t="shared" si="90"/>
        <v>0</v>
      </c>
    </row>
    <row r="2828" spans="8:13" x14ac:dyDescent="0.2">
      <c r="H2828" s="10">
        <v>1998</v>
      </c>
      <c r="I2828" s="10">
        <v>2</v>
      </c>
      <c r="J2828" s="10">
        <v>5</v>
      </c>
      <c r="K2828" s="42">
        <v>5.625</v>
      </c>
      <c r="L2828" s="44">
        <f t="shared" si="89"/>
        <v>5.5858161401490164E-2</v>
      </c>
      <c r="M2828" s="42">
        <f t="shared" si="90"/>
        <v>0</v>
      </c>
    </row>
    <row r="2829" spans="8:13" x14ac:dyDescent="0.2">
      <c r="H2829" s="10">
        <v>1998</v>
      </c>
      <c r="I2829" s="10">
        <v>2</v>
      </c>
      <c r="J2829" s="10">
        <v>6</v>
      </c>
      <c r="K2829" s="42">
        <v>5.625</v>
      </c>
      <c r="L2829" s="44">
        <f t="shared" si="89"/>
        <v>5.5858161401490164E-2</v>
      </c>
      <c r="M2829" s="42">
        <f t="shared" si="90"/>
        <v>0</v>
      </c>
    </row>
    <row r="2830" spans="8:13" x14ac:dyDescent="0.2">
      <c r="H2830" s="10">
        <v>1998</v>
      </c>
      <c r="I2830" s="10">
        <v>2</v>
      </c>
      <c r="J2830" s="10">
        <v>9</v>
      </c>
      <c r="K2830" s="42">
        <v>5.625</v>
      </c>
      <c r="L2830" s="44">
        <f t="shared" si="89"/>
        <v>5.5858161401490164E-2</v>
      </c>
      <c r="M2830" s="42">
        <f t="shared" si="90"/>
        <v>0</v>
      </c>
    </row>
    <row r="2831" spans="8:13" x14ac:dyDescent="0.2">
      <c r="H2831" s="10">
        <v>1998</v>
      </c>
      <c r="I2831" s="10">
        <v>2</v>
      </c>
      <c r="J2831" s="10">
        <v>10</v>
      </c>
      <c r="K2831" s="42">
        <v>5.6289100000000003</v>
      </c>
      <c r="L2831" s="44">
        <f t="shared" si="89"/>
        <v>5.5896718996854923E-2</v>
      </c>
      <c r="M2831" s="42">
        <f t="shared" si="90"/>
        <v>3.8557595364759056E-5</v>
      </c>
    </row>
    <row r="2832" spans="8:13" x14ac:dyDescent="0.2">
      <c r="H2832" s="10">
        <v>1998</v>
      </c>
      <c r="I2832" s="10">
        <v>2</v>
      </c>
      <c r="J2832" s="10">
        <v>11</v>
      </c>
      <c r="K2832" s="42">
        <v>5.625</v>
      </c>
      <c r="L2832" s="44">
        <f t="shared" si="89"/>
        <v>5.5858161401490164E-2</v>
      </c>
      <c r="M2832" s="42">
        <f t="shared" si="90"/>
        <v>-3.8557595364759056E-5</v>
      </c>
    </row>
    <row r="2833" spans="8:13" x14ac:dyDescent="0.2">
      <c r="H2833" s="10">
        <v>1998</v>
      </c>
      <c r="I2833" s="10">
        <v>2</v>
      </c>
      <c r="J2833" s="10">
        <v>12</v>
      </c>
      <c r="K2833" s="42">
        <v>5.625</v>
      </c>
      <c r="L2833" s="44">
        <f t="shared" si="89"/>
        <v>5.5858161401490164E-2</v>
      </c>
      <c r="M2833" s="42">
        <f t="shared" si="90"/>
        <v>0</v>
      </c>
    </row>
    <row r="2834" spans="8:13" x14ac:dyDescent="0.2">
      <c r="H2834" s="10">
        <v>1998</v>
      </c>
      <c r="I2834" s="10">
        <v>2</v>
      </c>
      <c r="J2834" s="10">
        <v>13</v>
      </c>
      <c r="K2834" s="42">
        <v>5.625</v>
      </c>
      <c r="L2834" s="44">
        <f t="shared" si="89"/>
        <v>5.5858161401490164E-2</v>
      </c>
      <c r="M2834" s="42">
        <f t="shared" si="90"/>
        <v>0</v>
      </c>
    </row>
    <row r="2835" spans="8:13" x14ac:dyDescent="0.2">
      <c r="H2835" s="10">
        <v>1998</v>
      </c>
      <c r="I2835" s="10">
        <v>2</v>
      </c>
      <c r="J2835" s="10">
        <v>16</v>
      </c>
      <c r="K2835" s="42">
        <v>5.625</v>
      </c>
      <c r="L2835" s="44">
        <f t="shared" si="89"/>
        <v>5.5858161401490164E-2</v>
      </c>
      <c r="M2835" s="42">
        <f t="shared" si="90"/>
        <v>0</v>
      </c>
    </row>
    <row r="2836" spans="8:13" x14ac:dyDescent="0.2">
      <c r="H2836" s="10">
        <v>1998</v>
      </c>
      <c r="I2836" s="10">
        <v>2</v>
      </c>
      <c r="J2836" s="10">
        <v>17</v>
      </c>
      <c r="K2836" s="42">
        <v>5.625</v>
      </c>
      <c r="L2836" s="44">
        <f t="shared" si="89"/>
        <v>5.5858161401490164E-2</v>
      </c>
      <c r="M2836" s="42">
        <f t="shared" si="90"/>
        <v>0</v>
      </c>
    </row>
    <row r="2837" spans="8:13" x14ac:dyDescent="0.2">
      <c r="H2837" s="10">
        <v>1998</v>
      </c>
      <c r="I2837" s="10">
        <v>2</v>
      </c>
      <c r="J2837" s="10">
        <v>18</v>
      </c>
      <c r="K2837" s="42">
        <v>5.625</v>
      </c>
      <c r="L2837" s="44">
        <f t="shared" ref="L2837:L2900" si="91">LN(1+K2837/100/4)*4</f>
        <v>5.5858161401490164E-2</v>
      </c>
      <c r="M2837" s="42">
        <f t="shared" ref="M2837:M2900" si="92">L2837-L2836</f>
        <v>0</v>
      </c>
    </row>
    <row r="2838" spans="8:13" x14ac:dyDescent="0.2">
      <c r="H2838" s="10">
        <v>1998</v>
      </c>
      <c r="I2838" s="10">
        <v>2</v>
      </c>
      <c r="J2838" s="10">
        <v>19</v>
      </c>
      <c r="K2838" s="42">
        <v>5.625</v>
      </c>
      <c r="L2838" s="44">
        <f t="shared" si="91"/>
        <v>5.5858161401490164E-2</v>
      </c>
      <c r="M2838" s="42">
        <f t="shared" si="92"/>
        <v>0</v>
      </c>
    </row>
    <row r="2839" spans="8:13" x14ac:dyDescent="0.2">
      <c r="H2839" s="10">
        <v>1998</v>
      </c>
      <c r="I2839" s="10">
        <v>2</v>
      </c>
      <c r="J2839" s="10">
        <v>20</v>
      </c>
      <c r="K2839" s="42">
        <v>5.625</v>
      </c>
      <c r="L2839" s="44">
        <f t="shared" si="91"/>
        <v>5.5858161401490164E-2</v>
      </c>
      <c r="M2839" s="42">
        <f t="shared" si="92"/>
        <v>0</v>
      </c>
    </row>
    <row r="2840" spans="8:13" x14ac:dyDescent="0.2">
      <c r="H2840" s="10">
        <v>1998</v>
      </c>
      <c r="I2840" s="10">
        <v>2</v>
      </c>
      <c r="J2840" s="10">
        <v>23</v>
      </c>
      <c r="K2840" s="42">
        <v>5.625</v>
      </c>
      <c r="L2840" s="44">
        <f t="shared" si="91"/>
        <v>5.5858161401490164E-2</v>
      </c>
      <c r="M2840" s="42">
        <f t="shared" si="92"/>
        <v>0</v>
      </c>
    </row>
    <row r="2841" spans="8:13" x14ac:dyDescent="0.2">
      <c r="H2841" s="10">
        <v>1998</v>
      </c>
      <c r="I2841" s="10">
        <v>2</v>
      </c>
      <c r="J2841" s="10">
        <v>24</v>
      </c>
      <c r="K2841" s="42">
        <v>5.6406299999999998</v>
      </c>
      <c r="L2841" s="44">
        <f t="shared" si="91"/>
        <v>5.601229094351836E-2</v>
      </c>
      <c r="M2841" s="42">
        <f t="shared" si="92"/>
        <v>1.5412954202819601E-4</v>
      </c>
    </row>
    <row r="2842" spans="8:13" x14ac:dyDescent="0.2">
      <c r="H2842" s="10">
        <v>1998</v>
      </c>
      <c r="I2842" s="10">
        <v>2</v>
      </c>
      <c r="J2842" s="10">
        <v>25</v>
      </c>
      <c r="K2842" s="42">
        <v>5.6718799999999998</v>
      </c>
      <c r="L2842" s="44">
        <f t="shared" si="91"/>
        <v>5.6320433609928632E-2</v>
      </c>
      <c r="M2842" s="42">
        <f t="shared" si="92"/>
        <v>3.0814266641027155E-4</v>
      </c>
    </row>
    <row r="2843" spans="8:13" x14ac:dyDescent="0.2">
      <c r="H2843" s="10">
        <v>1998</v>
      </c>
      <c r="I2843" s="10">
        <v>2</v>
      </c>
      <c r="J2843" s="10">
        <v>26</v>
      </c>
      <c r="K2843" s="42">
        <v>5.6757799999999996</v>
      </c>
      <c r="L2843" s="44">
        <f t="shared" si="91"/>
        <v>5.6358888148640603E-2</v>
      </c>
      <c r="M2843" s="42">
        <f t="shared" si="92"/>
        <v>3.8454538711971131E-5</v>
      </c>
    </row>
    <row r="2844" spans="8:13" x14ac:dyDescent="0.2">
      <c r="H2844" s="10">
        <v>1998</v>
      </c>
      <c r="I2844" s="10">
        <v>2</v>
      </c>
      <c r="J2844" s="10">
        <v>27</v>
      </c>
      <c r="K2844" s="42">
        <v>5.6796899999999999</v>
      </c>
      <c r="L2844" s="44">
        <f t="shared" si="91"/>
        <v>5.6397440917626759E-2</v>
      </c>
      <c r="M2844" s="42">
        <f t="shared" si="92"/>
        <v>3.8552768986156727E-5</v>
      </c>
    </row>
    <row r="2845" spans="8:13" x14ac:dyDescent="0.2">
      <c r="H2845" s="10">
        <v>1998</v>
      </c>
      <c r="I2845" s="10">
        <v>3</v>
      </c>
      <c r="J2845" s="10">
        <v>2</v>
      </c>
      <c r="K2845" s="42">
        <v>5.6757799999999996</v>
      </c>
      <c r="L2845" s="44">
        <f t="shared" si="91"/>
        <v>5.6358888148640603E-2</v>
      </c>
      <c r="M2845" s="42">
        <f t="shared" si="92"/>
        <v>-3.8552768986156727E-5</v>
      </c>
    </row>
    <row r="2846" spans="8:13" x14ac:dyDescent="0.2">
      <c r="H2846" s="10">
        <v>1998</v>
      </c>
      <c r="I2846" s="10">
        <v>3</v>
      </c>
      <c r="J2846" s="10">
        <v>3</v>
      </c>
      <c r="K2846" s="42">
        <v>5.6875</v>
      </c>
      <c r="L2846" s="44">
        <f t="shared" si="91"/>
        <v>5.6474446742821191E-2</v>
      </c>
      <c r="M2846" s="42">
        <f t="shared" si="92"/>
        <v>1.1555859418058839E-4</v>
      </c>
    </row>
    <row r="2847" spans="8:13" x14ac:dyDescent="0.2">
      <c r="H2847" s="10">
        <v>1998</v>
      </c>
      <c r="I2847" s="10">
        <v>3</v>
      </c>
      <c r="J2847" s="10">
        <v>4</v>
      </c>
      <c r="K2847" s="42">
        <v>5.6875</v>
      </c>
      <c r="L2847" s="44">
        <f t="shared" si="91"/>
        <v>5.6474446742821191E-2</v>
      </c>
      <c r="M2847" s="42">
        <f t="shared" si="92"/>
        <v>0</v>
      </c>
    </row>
    <row r="2848" spans="8:13" x14ac:dyDescent="0.2">
      <c r="H2848" s="10">
        <v>1998</v>
      </c>
      <c r="I2848" s="10">
        <v>3</v>
      </c>
      <c r="J2848" s="10">
        <v>5</v>
      </c>
      <c r="K2848" s="42">
        <v>5.6875</v>
      </c>
      <c r="L2848" s="44">
        <f t="shared" si="91"/>
        <v>5.6474446742821191E-2</v>
      </c>
      <c r="M2848" s="42">
        <f t="shared" si="92"/>
        <v>0</v>
      </c>
    </row>
    <row r="2849" spans="8:13" x14ac:dyDescent="0.2">
      <c r="H2849" s="10">
        <v>1998</v>
      </c>
      <c r="I2849" s="10">
        <v>3</v>
      </c>
      <c r="J2849" s="10">
        <v>6</v>
      </c>
      <c r="K2849" s="42">
        <v>5.6875</v>
      </c>
      <c r="L2849" s="44">
        <f t="shared" si="91"/>
        <v>5.6474446742821191E-2</v>
      </c>
      <c r="M2849" s="42">
        <f t="shared" si="92"/>
        <v>0</v>
      </c>
    </row>
    <row r="2850" spans="8:13" x14ac:dyDescent="0.2">
      <c r="H2850" s="10">
        <v>1998</v>
      </c>
      <c r="I2850" s="10">
        <v>3</v>
      </c>
      <c r="J2850" s="10">
        <v>9</v>
      </c>
      <c r="K2850" s="42">
        <v>5.6875</v>
      </c>
      <c r="L2850" s="44">
        <f t="shared" si="91"/>
        <v>5.6474446742821191E-2</v>
      </c>
      <c r="M2850" s="42">
        <f t="shared" si="92"/>
        <v>0</v>
      </c>
    </row>
    <row r="2851" spans="8:13" x14ac:dyDescent="0.2">
      <c r="H2851" s="10">
        <v>1998</v>
      </c>
      <c r="I2851" s="10">
        <v>3</v>
      </c>
      <c r="J2851" s="10">
        <v>10</v>
      </c>
      <c r="K2851" s="42">
        <v>5.6875</v>
      </c>
      <c r="L2851" s="44">
        <f t="shared" si="91"/>
        <v>5.6474446742821191E-2</v>
      </c>
      <c r="M2851" s="42">
        <f t="shared" si="92"/>
        <v>0</v>
      </c>
    </row>
    <row r="2852" spans="8:13" x14ac:dyDescent="0.2">
      <c r="H2852" s="10">
        <v>1998</v>
      </c>
      <c r="I2852" s="10">
        <v>3</v>
      </c>
      <c r="J2852" s="10">
        <v>11</v>
      </c>
      <c r="K2852" s="42">
        <v>5.6875</v>
      </c>
      <c r="L2852" s="44">
        <f t="shared" si="91"/>
        <v>5.6474446742821191E-2</v>
      </c>
      <c r="M2852" s="42">
        <f t="shared" si="92"/>
        <v>0</v>
      </c>
    </row>
    <row r="2853" spans="8:13" x14ac:dyDescent="0.2">
      <c r="H2853" s="10">
        <v>1998</v>
      </c>
      <c r="I2853" s="10">
        <v>3</v>
      </c>
      <c r="J2853" s="10">
        <v>12</v>
      </c>
      <c r="K2853" s="42">
        <v>5.6875</v>
      </c>
      <c r="L2853" s="44">
        <f t="shared" si="91"/>
        <v>5.6474446742821191E-2</v>
      </c>
      <c r="M2853" s="42">
        <f t="shared" si="92"/>
        <v>0</v>
      </c>
    </row>
    <row r="2854" spans="8:13" x14ac:dyDescent="0.2">
      <c r="H2854" s="10">
        <v>1998</v>
      </c>
      <c r="I2854" s="10">
        <v>3</v>
      </c>
      <c r="J2854" s="10">
        <v>13</v>
      </c>
      <c r="K2854" s="42">
        <v>5.6875</v>
      </c>
      <c r="L2854" s="44">
        <f t="shared" si="91"/>
        <v>5.6474446742821191E-2</v>
      </c>
      <c r="M2854" s="42">
        <f t="shared" si="92"/>
        <v>0</v>
      </c>
    </row>
    <row r="2855" spans="8:13" x14ac:dyDescent="0.2">
      <c r="H2855" s="10">
        <v>1998</v>
      </c>
      <c r="I2855" s="10">
        <v>3</v>
      </c>
      <c r="J2855" s="10">
        <v>16</v>
      </c>
      <c r="K2855" s="42">
        <v>5.6835899999999997</v>
      </c>
      <c r="L2855" s="44">
        <f t="shared" si="91"/>
        <v>5.6435894716029292E-2</v>
      </c>
      <c r="M2855" s="42">
        <f t="shared" si="92"/>
        <v>-3.8552026791899285E-5</v>
      </c>
    </row>
    <row r="2856" spans="8:13" x14ac:dyDescent="0.2">
      <c r="H2856" s="10">
        <v>1998</v>
      </c>
      <c r="I2856" s="10">
        <v>3</v>
      </c>
      <c r="J2856" s="10">
        <v>17</v>
      </c>
      <c r="K2856" s="42">
        <v>5.6875</v>
      </c>
      <c r="L2856" s="44">
        <f t="shared" si="91"/>
        <v>5.6474446742821191E-2</v>
      </c>
      <c r="M2856" s="42">
        <f t="shared" si="92"/>
        <v>3.8552026791899285E-5</v>
      </c>
    </row>
    <row r="2857" spans="8:13" x14ac:dyDescent="0.2">
      <c r="H2857" s="10">
        <v>1998</v>
      </c>
      <c r="I2857" s="10">
        <v>3</v>
      </c>
      <c r="J2857" s="10">
        <v>18</v>
      </c>
      <c r="K2857" s="42">
        <v>5.6875</v>
      </c>
      <c r="L2857" s="44">
        <f t="shared" si="91"/>
        <v>5.6474446742821191E-2</v>
      </c>
      <c r="M2857" s="42">
        <f t="shared" si="92"/>
        <v>0</v>
      </c>
    </row>
    <row r="2858" spans="8:13" x14ac:dyDescent="0.2">
      <c r="H2858" s="10">
        <v>1998</v>
      </c>
      <c r="I2858" s="10">
        <v>3</v>
      </c>
      <c r="J2858" s="10">
        <v>19</v>
      </c>
      <c r="K2858" s="42">
        <v>5.6875</v>
      </c>
      <c r="L2858" s="44">
        <f t="shared" si="91"/>
        <v>5.6474446742821191E-2</v>
      </c>
      <c r="M2858" s="42">
        <f t="shared" si="92"/>
        <v>0</v>
      </c>
    </row>
    <row r="2859" spans="8:13" x14ac:dyDescent="0.2">
      <c r="H2859" s="10">
        <v>1998</v>
      </c>
      <c r="I2859" s="10">
        <v>3</v>
      </c>
      <c r="J2859" s="10">
        <v>20</v>
      </c>
      <c r="K2859" s="42">
        <v>5.6875</v>
      </c>
      <c r="L2859" s="44">
        <f t="shared" si="91"/>
        <v>5.6474446742821191E-2</v>
      </c>
      <c r="M2859" s="42">
        <f t="shared" si="92"/>
        <v>0</v>
      </c>
    </row>
    <row r="2860" spans="8:13" x14ac:dyDescent="0.2">
      <c r="H2860" s="10">
        <v>1998</v>
      </c>
      <c r="I2860" s="10">
        <v>3</v>
      </c>
      <c r="J2860" s="10">
        <v>23</v>
      </c>
      <c r="K2860" s="42">
        <v>5.6875</v>
      </c>
      <c r="L2860" s="44">
        <f t="shared" si="91"/>
        <v>5.6474446742821191E-2</v>
      </c>
      <c r="M2860" s="42">
        <f t="shared" si="92"/>
        <v>0</v>
      </c>
    </row>
    <row r="2861" spans="8:13" x14ac:dyDescent="0.2">
      <c r="H2861" s="10">
        <v>1998</v>
      </c>
      <c r="I2861" s="10">
        <v>3</v>
      </c>
      <c r="J2861" s="10">
        <v>24</v>
      </c>
      <c r="K2861" s="42">
        <v>5.6875</v>
      </c>
      <c r="L2861" s="44">
        <f t="shared" si="91"/>
        <v>5.6474446742821191E-2</v>
      </c>
      <c r="M2861" s="42">
        <f t="shared" si="92"/>
        <v>0</v>
      </c>
    </row>
    <row r="2862" spans="8:13" x14ac:dyDescent="0.2">
      <c r="H2862" s="10">
        <v>1998</v>
      </c>
      <c r="I2862" s="10">
        <v>3</v>
      </c>
      <c r="J2862" s="10">
        <v>25</v>
      </c>
      <c r="K2862" s="42">
        <v>5.6875</v>
      </c>
      <c r="L2862" s="44">
        <f t="shared" si="91"/>
        <v>5.6474446742821191E-2</v>
      </c>
      <c r="M2862" s="42">
        <f t="shared" si="92"/>
        <v>0</v>
      </c>
    </row>
    <row r="2863" spans="8:13" x14ac:dyDescent="0.2">
      <c r="H2863" s="10">
        <v>1998</v>
      </c>
      <c r="I2863" s="10">
        <v>3</v>
      </c>
      <c r="J2863" s="10">
        <v>26</v>
      </c>
      <c r="K2863" s="42">
        <v>5.6875</v>
      </c>
      <c r="L2863" s="44">
        <f t="shared" si="91"/>
        <v>5.6474446742821191E-2</v>
      </c>
      <c r="M2863" s="42">
        <f t="shared" si="92"/>
        <v>0</v>
      </c>
    </row>
    <row r="2864" spans="8:13" x14ac:dyDescent="0.2">
      <c r="H2864" s="10">
        <v>1998</v>
      </c>
      <c r="I2864" s="10">
        <v>3</v>
      </c>
      <c r="J2864" s="10">
        <v>27</v>
      </c>
      <c r="K2864" s="42">
        <v>5.6875</v>
      </c>
      <c r="L2864" s="44">
        <f t="shared" si="91"/>
        <v>5.6474446742821191E-2</v>
      </c>
      <c r="M2864" s="42">
        <f t="shared" si="92"/>
        <v>0</v>
      </c>
    </row>
    <row r="2865" spans="8:13" x14ac:dyDescent="0.2">
      <c r="H2865" s="10">
        <v>1998</v>
      </c>
      <c r="I2865" s="10">
        <v>3</v>
      </c>
      <c r="J2865" s="10">
        <v>30</v>
      </c>
      <c r="K2865" s="42">
        <v>5.6914100000000003</v>
      </c>
      <c r="L2865" s="44">
        <f t="shared" si="91"/>
        <v>5.6512998398052856E-2</v>
      </c>
      <c r="M2865" s="42">
        <f t="shared" si="92"/>
        <v>3.8551655231665316E-5</v>
      </c>
    </row>
    <row r="2866" spans="8:13" x14ac:dyDescent="0.2">
      <c r="H2866" s="10">
        <v>1998</v>
      </c>
      <c r="I2866" s="10">
        <v>3</v>
      </c>
      <c r="J2866" s="10">
        <v>31</v>
      </c>
      <c r="K2866" s="42">
        <v>5.7109399999999999</v>
      </c>
      <c r="L2866" s="44">
        <f t="shared" si="91"/>
        <v>5.6705553916323065E-2</v>
      </c>
      <c r="M2866" s="42">
        <f t="shared" si="92"/>
        <v>1.925555182702085E-4</v>
      </c>
    </row>
    <row r="2867" spans="8:13" x14ac:dyDescent="0.2">
      <c r="H2867" s="10">
        <v>1998</v>
      </c>
      <c r="I2867" s="10">
        <v>4</v>
      </c>
      <c r="J2867" s="10">
        <v>1</v>
      </c>
      <c r="K2867" s="42">
        <v>5.7070299999999996</v>
      </c>
      <c r="L2867" s="44">
        <f t="shared" si="91"/>
        <v>5.6667004116890039E-2</v>
      </c>
      <c r="M2867" s="42">
        <f t="shared" si="92"/>
        <v>-3.8549799433025556E-5</v>
      </c>
    </row>
    <row r="2868" spans="8:13" x14ac:dyDescent="0.2">
      <c r="H2868" s="10">
        <v>1998</v>
      </c>
      <c r="I2868" s="10">
        <v>4</v>
      </c>
      <c r="J2868" s="10">
        <v>2</v>
      </c>
      <c r="K2868" s="42">
        <v>5.7031299999999998</v>
      </c>
      <c r="L2868" s="44">
        <f t="shared" si="91"/>
        <v>5.6628552540192577E-2</v>
      </c>
      <c r="M2868" s="42">
        <f t="shared" si="92"/>
        <v>-3.8451576697462464E-5</v>
      </c>
    </row>
    <row r="2869" spans="8:13" x14ac:dyDescent="0.2">
      <c r="H2869" s="10">
        <v>1998</v>
      </c>
      <c r="I2869" s="10">
        <v>4</v>
      </c>
      <c r="J2869" s="10">
        <v>3</v>
      </c>
      <c r="K2869" s="42">
        <v>5.6875</v>
      </c>
      <c r="L2869" s="44">
        <f t="shared" si="91"/>
        <v>5.6474446742821191E-2</v>
      </c>
      <c r="M2869" s="42">
        <f t="shared" si="92"/>
        <v>-1.541057973713858E-4</v>
      </c>
    </row>
    <row r="2870" spans="8:13" x14ac:dyDescent="0.2">
      <c r="H2870" s="10">
        <v>1998</v>
      </c>
      <c r="I2870" s="10">
        <v>4</v>
      </c>
      <c r="J2870" s="10">
        <v>6</v>
      </c>
      <c r="K2870" s="42">
        <v>5.6718799999999998</v>
      </c>
      <c r="L2870" s="44">
        <f t="shared" si="91"/>
        <v>5.6320433609928632E-2</v>
      </c>
      <c r="M2870" s="42">
        <f t="shared" si="92"/>
        <v>-1.5401313289255952E-4</v>
      </c>
    </row>
    <row r="2871" spans="8:13" x14ac:dyDescent="0.2">
      <c r="H2871" s="10">
        <v>1998</v>
      </c>
      <c r="I2871" s="10">
        <v>4</v>
      </c>
      <c r="J2871" s="10">
        <v>7</v>
      </c>
      <c r="K2871" s="42">
        <v>5.6640600000000001</v>
      </c>
      <c r="L2871" s="44">
        <f t="shared" si="91"/>
        <v>5.6243326215916392E-2</v>
      </c>
      <c r="M2871" s="42">
        <f t="shared" si="92"/>
        <v>-7.7107394012239372E-5</v>
      </c>
    </row>
    <row r="2872" spans="8:13" x14ac:dyDescent="0.2">
      <c r="H2872" s="10">
        <v>1998</v>
      </c>
      <c r="I2872" s="10">
        <v>4</v>
      </c>
      <c r="J2872" s="10">
        <v>8</v>
      </c>
      <c r="K2872" s="42">
        <v>5.6640600000000001</v>
      </c>
      <c r="L2872" s="44">
        <f t="shared" si="91"/>
        <v>5.6243326215916392E-2</v>
      </c>
      <c r="M2872" s="42">
        <f t="shared" si="92"/>
        <v>0</v>
      </c>
    </row>
    <row r="2873" spans="8:13" x14ac:dyDescent="0.2">
      <c r="H2873" s="10">
        <v>1998</v>
      </c>
      <c r="I2873" s="10">
        <v>4</v>
      </c>
      <c r="J2873" s="10">
        <v>9</v>
      </c>
      <c r="K2873" s="42">
        <v>5.65625</v>
      </c>
      <c r="L2873" s="44">
        <f t="shared" si="91"/>
        <v>5.6166315941143852E-2</v>
      </c>
      <c r="M2873" s="42">
        <f t="shared" si="92"/>
        <v>-7.701027477254041E-5</v>
      </c>
    </row>
    <row r="2874" spans="8:13" x14ac:dyDescent="0.2">
      <c r="H2874" s="10">
        <v>1998</v>
      </c>
      <c r="I2874" s="10">
        <v>4</v>
      </c>
      <c r="J2874" s="10">
        <v>14</v>
      </c>
      <c r="K2874" s="42">
        <v>5.6875</v>
      </c>
      <c r="L2874" s="44">
        <f t="shared" si="91"/>
        <v>5.6474446742821191E-2</v>
      </c>
      <c r="M2874" s="42">
        <f t="shared" si="92"/>
        <v>3.0813080167733931E-4</v>
      </c>
    </row>
    <row r="2875" spans="8:13" x14ac:dyDescent="0.2">
      <c r="H2875" s="10">
        <v>1998</v>
      </c>
      <c r="I2875" s="10">
        <v>4</v>
      </c>
      <c r="J2875" s="10">
        <v>15</v>
      </c>
      <c r="K2875" s="42">
        <v>5.6875</v>
      </c>
      <c r="L2875" s="44">
        <f t="shared" si="91"/>
        <v>5.6474446742821191E-2</v>
      </c>
      <c r="M2875" s="42">
        <f t="shared" si="92"/>
        <v>0</v>
      </c>
    </row>
    <row r="2876" spans="8:13" x14ac:dyDescent="0.2">
      <c r="H2876" s="10">
        <v>1998</v>
      </c>
      <c r="I2876" s="10">
        <v>4</v>
      </c>
      <c r="J2876" s="10">
        <v>16</v>
      </c>
      <c r="K2876" s="42">
        <v>5.6875</v>
      </c>
      <c r="L2876" s="44">
        <f t="shared" si="91"/>
        <v>5.6474446742821191E-2</v>
      </c>
      <c r="M2876" s="42">
        <f t="shared" si="92"/>
        <v>0</v>
      </c>
    </row>
    <row r="2877" spans="8:13" x14ac:dyDescent="0.2">
      <c r="H2877" s="10">
        <v>1998</v>
      </c>
      <c r="I2877" s="10">
        <v>4</v>
      </c>
      <c r="J2877" s="10">
        <v>17</v>
      </c>
      <c r="K2877" s="42">
        <v>5.6875</v>
      </c>
      <c r="L2877" s="44">
        <f t="shared" si="91"/>
        <v>5.6474446742821191E-2</v>
      </c>
      <c r="M2877" s="42">
        <f t="shared" si="92"/>
        <v>0</v>
      </c>
    </row>
    <row r="2878" spans="8:13" x14ac:dyDescent="0.2">
      <c r="H2878" s="10">
        <v>1998</v>
      </c>
      <c r="I2878" s="10">
        <v>4</v>
      </c>
      <c r="J2878" s="10">
        <v>20</v>
      </c>
      <c r="K2878" s="42">
        <v>5.6875</v>
      </c>
      <c r="L2878" s="44">
        <f t="shared" si="91"/>
        <v>5.6474446742821191E-2</v>
      </c>
      <c r="M2878" s="42">
        <f t="shared" si="92"/>
        <v>0</v>
      </c>
    </row>
    <row r="2879" spans="8:13" x14ac:dyDescent="0.2">
      <c r="H2879" s="10">
        <v>1998</v>
      </c>
      <c r="I2879" s="10">
        <v>4</v>
      </c>
      <c r="J2879" s="10">
        <v>21</v>
      </c>
      <c r="K2879" s="42">
        <v>5.6875</v>
      </c>
      <c r="L2879" s="44">
        <f t="shared" si="91"/>
        <v>5.6474446742821191E-2</v>
      </c>
      <c r="M2879" s="42">
        <f t="shared" si="92"/>
        <v>0</v>
      </c>
    </row>
    <row r="2880" spans="8:13" x14ac:dyDescent="0.2">
      <c r="H2880" s="10">
        <v>1998</v>
      </c>
      <c r="I2880" s="10">
        <v>4</v>
      </c>
      <c r="J2880" s="10">
        <v>22</v>
      </c>
      <c r="K2880" s="42">
        <v>5.6875</v>
      </c>
      <c r="L2880" s="44">
        <f t="shared" si="91"/>
        <v>5.6474446742821191E-2</v>
      </c>
      <c r="M2880" s="42">
        <f t="shared" si="92"/>
        <v>0</v>
      </c>
    </row>
    <row r="2881" spans="8:13" x14ac:dyDescent="0.2">
      <c r="H2881" s="10">
        <v>1998</v>
      </c>
      <c r="I2881" s="10">
        <v>4</v>
      </c>
      <c r="J2881" s="10">
        <v>23</v>
      </c>
      <c r="K2881" s="42">
        <v>5.6875</v>
      </c>
      <c r="L2881" s="44">
        <f t="shared" si="91"/>
        <v>5.6474446742821191E-2</v>
      </c>
      <c r="M2881" s="42">
        <f t="shared" si="92"/>
        <v>0</v>
      </c>
    </row>
    <row r="2882" spans="8:13" x14ac:dyDescent="0.2">
      <c r="H2882" s="10">
        <v>1998</v>
      </c>
      <c r="I2882" s="10">
        <v>4</v>
      </c>
      <c r="J2882" s="10">
        <v>24</v>
      </c>
      <c r="K2882" s="42">
        <v>5.6875</v>
      </c>
      <c r="L2882" s="44">
        <f t="shared" si="91"/>
        <v>5.6474446742821191E-2</v>
      </c>
      <c r="M2882" s="42">
        <f t="shared" si="92"/>
        <v>0</v>
      </c>
    </row>
    <row r="2883" spans="8:13" x14ac:dyDescent="0.2">
      <c r="H2883" s="10">
        <v>1998</v>
      </c>
      <c r="I2883" s="10">
        <v>4</v>
      </c>
      <c r="J2883" s="10">
        <v>27</v>
      </c>
      <c r="K2883" s="42">
        <v>5.6875</v>
      </c>
      <c r="L2883" s="44">
        <f t="shared" si="91"/>
        <v>5.6474446742821191E-2</v>
      </c>
      <c r="M2883" s="42">
        <f t="shared" si="92"/>
        <v>0</v>
      </c>
    </row>
    <row r="2884" spans="8:13" x14ac:dyDescent="0.2">
      <c r="H2884" s="10">
        <v>1998</v>
      </c>
      <c r="I2884" s="10">
        <v>4</v>
      </c>
      <c r="J2884" s="10">
        <v>28</v>
      </c>
      <c r="K2884" s="42">
        <v>5.71875</v>
      </c>
      <c r="L2884" s="44">
        <f t="shared" si="91"/>
        <v>5.6782553810179978E-2</v>
      </c>
      <c r="M2884" s="42">
        <f t="shared" si="92"/>
        <v>3.0810706735878712E-4</v>
      </c>
    </row>
    <row r="2885" spans="8:13" x14ac:dyDescent="0.2">
      <c r="H2885" s="10">
        <v>1998</v>
      </c>
      <c r="I2885" s="10">
        <v>4</v>
      </c>
      <c r="J2885" s="10">
        <v>29</v>
      </c>
      <c r="K2885" s="42">
        <v>5.71875</v>
      </c>
      <c r="L2885" s="44">
        <f t="shared" si="91"/>
        <v>5.6782553810179978E-2</v>
      </c>
      <c r="M2885" s="42">
        <f t="shared" si="92"/>
        <v>0</v>
      </c>
    </row>
    <row r="2886" spans="8:13" x14ac:dyDescent="0.2">
      <c r="H2886" s="10">
        <v>1998</v>
      </c>
      <c r="I2886" s="10">
        <v>4</v>
      </c>
      <c r="J2886" s="10">
        <v>30</v>
      </c>
      <c r="K2886" s="42">
        <v>5.71875</v>
      </c>
      <c r="L2886" s="44">
        <f t="shared" si="91"/>
        <v>5.6782553810179978E-2</v>
      </c>
      <c r="M2886" s="42">
        <f t="shared" si="92"/>
        <v>0</v>
      </c>
    </row>
    <row r="2887" spans="8:13" x14ac:dyDescent="0.2">
      <c r="H2887" s="10">
        <v>1998</v>
      </c>
      <c r="I2887" s="10">
        <v>5</v>
      </c>
      <c r="J2887" s="10">
        <v>1</v>
      </c>
      <c r="K2887" s="42">
        <v>5.6914100000000003</v>
      </c>
      <c r="L2887" s="44">
        <f t="shared" si="91"/>
        <v>5.6512998398052856E-2</v>
      </c>
      <c r="M2887" s="42">
        <f t="shared" si="92"/>
        <v>-2.6955541212712181E-4</v>
      </c>
    </row>
    <row r="2888" spans="8:13" x14ac:dyDescent="0.2">
      <c r="H2888" s="10">
        <v>1998</v>
      </c>
      <c r="I2888" s="10">
        <v>5</v>
      </c>
      <c r="J2888" s="10">
        <v>5</v>
      </c>
      <c r="K2888" s="42">
        <v>5.6914100000000003</v>
      </c>
      <c r="L2888" s="44">
        <f t="shared" si="91"/>
        <v>5.6512998398052856E-2</v>
      </c>
      <c r="M2888" s="42">
        <f t="shared" si="92"/>
        <v>0</v>
      </c>
    </row>
    <row r="2889" spans="8:13" x14ac:dyDescent="0.2">
      <c r="H2889" s="10">
        <v>1998</v>
      </c>
      <c r="I2889" s="10">
        <v>5</v>
      </c>
      <c r="J2889" s="10">
        <v>6</v>
      </c>
      <c r="K2889" s="42">
        <v>5.6953100000000001</v>
      </c>
      <c r="L2889" s="44">
        <f t="shared" si="91"/>
        <v>5.6551451085570761E-2</v>
      </c>
      <c r="M2889" s="42">
        <f t="shared" si="92"/>
        <v>3.8452687517905038E-5</v>
      </c>
    </row>
    <row r="2890" spans="8:13" x14ac:dyDescent="0.2">
      <c r="H2890" s="10">
        <v>1998</v>
      </c>
      <c r="I2890" s="10">
        <v>5</v>
      </c>
      <c r="J2890" s="10">
        <v>7</v>
      </c>
      <c r="K2890" s="42">
        <v>5.6875</v>
      </c>
      <c r="L2890" s="44">
        <f t="shared" si="91"/>
        <v>5.6474446742821191E-2</v>
      </c>
      <c r="M2890" s="42">
        <f t="shared" si="92"/>
        <v>-7.7004342749570354E-5</v>
      </c>
    </row>
    <row r="2891" spans="8:13" x14ac:dyDescent="0.2">
      <c r="H2891" s="10">
        <v>1998</v>
      </c>
      <c r="I2891" s="10">
        <v>5</v>
      </c>
      <c r="J2891" s="10">
        <v>8</v>
      </c>
      <c r="K2891" s="42">
        <v>5.6875</v>
      </c>
      <c r="L2891" s="44">
        <f t="shared" si="91"/>
        <v>5.6474446742821191E-2</v>
      </c>
      <c r="M2891" s="42">
        <f t="shared" si="92"/>
        <v>0</v>
      </c>
    </row>
    <row r="2892" spans="8:13" x14ac:dyDescent="0.2">
      <c r="H2892" s="10">
        <v>1998</v>
      </c>
      <c r="I2892" s="10">
        <v>5</v>
      </c>
      <c r="J2892" s="10">
        <v>11</v>
      </c>
      <c r="K2892" s="42">
        <v>5.6875</v>
      </c>
      <c r="L2892" s="44">
        <f t="shared" si="91"/>
        <v>5.6474446742821191E-2</v>
      </c>
      <c r="M2892" s="42">
        <f t="shared" si="92"/>
        <v>0</v>
      </c>
    </row>
    <row r="2893" spans="8:13" x14ac:dyDescent="0.2">
      <c r="H2893" s="10">
        <v>1998</v>
      </c>
      <c r="I2893" s="10">
        <v>5</v>
      </c>
      <c r="J2893" s="10">
        <v>12</v>
      </c>
      <c r="K2893" s="42">
        <v>5.6914100000000003</v>
      </c>
      <c r="L2893" s="44">
        <f t="shared" si="91"/>
        <v>5.6512998398052856E-2</v>
      </c>
      <c r="M2893" s="42">
        <f t="shared" si="92"/>
        <v>3.8551655231665316E-5</v>
      </c>
    </row>
    <row r="2894" spans="8:13" x14ac:dyDescent="0.2">
      <c r="H2894" s="10">
        <v>1998</v>
      </c>
      <c r="I2894" s="10">
        <v>5</v>
      </c>
      <c r="J2894" s="10">
        <v>13</v>
      </c>
      <c r="K2894" s="42">
        <v>5.6914100000000003</v>
      </c>
      <c r="L2894" s="44">
        <f t="shared" si="91"/>
        <v>5.6512998398052856E-2</v>
      </c>
      <c r="M2894" s="42">
        <f t="shared" si="92"/>
        <v>0</v>
      </c>
    </row>
    <row r="2895" spans="8:13" x14ac:dyDescent="0.2">
      <c r="H2895" s="10">
        <v>1998</v>
      </c>
      <c r="I2895" s="10">
        <v>5</v>
      </c>
      <c r="J2895" s="10">
        <v>14</v>
      </c>
      <c r="K2895" s="42">
        <v>5.6992200000000004</v>
      </c>
      <c r="L2895" s="44">
        <f t="shared" si="91"/>
        <v>5.6590001998651052E-2</v>
      </c>
      <c r="M2895" s="42">
        <f t="shared" si="92"/>
        <v>7.7003600598195276E-5</v>
      </c>
    </row>
    <row r="2896" spans="8:13" x14ac:dyDescent="0.2">
      <c r="H2896" s="10">
        <v>1998</v>
      </c>
      <c r="I2896" s="10">
        <v>5</v>
      </c>
      <c r="J2896" s="10">
        <v>15</v>
      </c>
      <c r="K2896" s="42">
        <v>5.6992200000000004</v>
      </c>
      <c r="L2896" s="44">
        <f t="shared" si="91"/>
        <v>5.6590001998651052E-2</v>
      </c>
      <c r="M2896" s="42">
        <f t="shared" si="92"/>
        <v>0</v>
      </c>
    </row>
    <row r="2897" spans="8:13" x14ac:dyDescent="0.2">
      <c r="H2897" s="10">
        <v>1998</v>
      </c>
      <c r="I2897" s="10">
        <v>5</v>
      </c>
      <c r="J2897" s="10">
        <v>18</v>
      </c>
      <c r="K2897" s="42">
        <v>5.6953100000000001</v>
      </c>
      <c r="L2897" s="44">
        <f t="shared" si="91"/>
        <v>5.6551451085570761E-2</v>
      </c>
      <c r="M2897" s="42">
        <f t="shared" si="92"/>
        <v>-3.8550913080290239E-5</v>
      </c>
    </row>
    <row r="2898" spans="8:13" x14ac:dyDescent="0.2">
      <c r="H2898" s="10">
        <v>1998</v>
      </c>
      <c r="I2898" s="10">
        <v>5</v>
      </c>
      <c r="J2898" s="10">
        <v>19</v>
      </c>
      <c r="K2898" s="42">
        <v>5.6953100000000001</v>
      </c>
      <c r="L2898" s="44">
        <f t="shared" si="91"/>
        <v>5.6551451085570761E-2</v>
      </c>
      <c r="M2898" s="42">
        <f t="shared" si="92"/>
        <v>0</v>
      </c>
    </row>
    <row r="2899" spans="8:13" x14ac:dyDescent="0.2">
      <c r="H2899" s="10">
        <v>1998</v>
      </c>
      <c r="I2899" s="10">
        <v>5</v>
      </c>
      <c r="J2899" s="10">
        <v>20</v>
      </c>
      <c r="K2899" s="42">
        <v>5.6953100000000001</v>
      </c>
      <c r="L2899" s="44">
        <f t="shared" si="91"/>
        <v>5.6551451085570761E-2</v>
      </c>
      <c r="M2899" s="42">
        <f t="shared" si="92"/>
        <v>0</v>
      </c>
    </row>
    <row r="2900" spans="8:13" x14ac:dyDescent="0.2">
      <c r="H2900" s="10">
        <v>1998</v>
      </c>
      <c r="I2900" s="10">
        <v>5</v>
      </c>
      <c r="J2900" s="10">
        <v>21</v>
      </c>
      <c r="K2900" s="42">
        <v>5.6992200000000004</v>
      </c>
      <c r="L2900" s="44">
        <f t="shared" si="91"/>
        <v>5.6590001998651052E-2</v>
      </c>
      <c r="M2900" s="42">
        <f t="shared" si="92"/>
        <v>3.8550913080290239E-5</v>
      </c>
    </row>
    <row r="2901" spans="8:13" x14ac:dyDescent="0.2">
      <c r="H2901" s="10">
        <v>1998</v>
      </c>
      <c r="I2901" s="10">
        <v>5</v>
      </c>
      <c r="J2901" s="10">
        <v>22</v>
      </c>
      <c r="K2901" s="42">
        <v>5.6914100000000003</v>
      </c>
      <c r="L2901" s="44">
        <f t="shared" ref="L2901:L2964" si="93">LN(1+K2901/100/4)*4</f>
        <v>5.6512998398052856E-2</v>
      </c>
      <c r="M2901" s="42">
        <f t="shared" ref="M2901:M2964" si="94">L2901-L2900</f>
        <v>-7.7003600598195276E-5</v>
      </c>
    </row>
    <row r="2902" spans="8:13" x14ac:dyDescent="0.2">
      <c r="H2902" s="10">
        <v>1998</v>
      </c>
      <c r="I2902" s="10">
        <v>5</v>
      </c>
      <c r="J2902" s="10">
        <v>26</v>
      </c>
      <c r="K2902" s="42">
        <v>5.6914100000000003</v>
      </c>
      <c r="L2902" s="44">
        <f t="shared" si="93"/>
        <v>5.6512998398052856E-2</v>
      </c>
      <c r="M2902" s="42">
        <f t="shared" si="94"/>
        <v>0</v>
      </c>
    </row>
    <row r="2903" spans="8:13" x14ac:dyDescent="0.2">
      <c r="H2903" s="10">
        <v>1998</v>
      </c>
      <c r="I2903" s="10">
        <v>5</v>
      </c>
      <c r="J2903" s="10">
        <v>27</v>
      </c>
      <c r="K2903" s="42">
        <v>5.6875</v>
      </c>
      <c r="L2903" s="44">
        <f t="shared" si="93"/>
        <v>5.6474446742821191E-2</v>
      </c>
      <c r="M2903" s="42">
        <f t="shared" si="94"/>
        <v>-3.8551655231665316E-5</v>
      </c>
    </row>
    <row r="2904" spans="8:13" x14ac:dyDescent="0.2">
      <c r="H2904" s="10">
        <v>1998</v>
      </c>
      <c r="I2904" s="10">
        <v>5</v>
      </c>
      <c r="J2904" s="10">
        <v>28</v>
      </c>
      <c r="K2904" s="42">
        <v>5.6875</v>
      </c>
      <c r="L2904" s="44">
        <f t="shared" si="93"/>
        <v>5.6474446742821191E-2</v>
      </c>
      <c r="M2904" s="42">
        <f t="shared" si="94"/>
        <v>0</v>
      </c>
    </row>
    <row r="2905" spans="8:13" x14ac:dyDescent="0.2">
      <c r="H2905" s="10">
        <v>1998</v>
      </c>
      <c r="I2905" s="10">
        <v>5</v>
      </c>
      <c r="J2905" s="10">
        <v>29</v>
      </c>
      <c r="K2905" s="42">
        <v>5.6875</v>
      </c>
      <c r="L2905" s="44">
        <f t="shared" si="93"/>
        <v>5.6474446742821191E-2</v>
      </c>
      <c r="M2905" s="42">
        <f t="shared" si="94"/>
        <v>0</v>
      </c>
    </row>
    <row r="2906" spans="8:13" x14ac:dyDescent="0.2">
      <c r="H2906" s="10">
        <v>1998</v>
      </c>
      <c r="I2906" s="10">
        <v>6</v>
      </c>
      <c r="J2906" s="10">
        <v>1</v>
      </c>
      <c r="K2906" s="42">
        <v>5.6875</v>
      </c>
      <c r="L2906" s="44">
        <f t="shared" si="93"/>
        <v>5.6474446742821191E-2</v>
      </c>
      <c r="M2906" s="42">
        <f t="shared" si="94"/>
        <v>0</v>
      </c>
    </row>
    <row r="2907" spans="8:13" x14ac:dyDescent="0.2">
      <c r="H2907" s="10">
        <v>1998</v>
      </c>
      <c r="I2907" s="10">
        <v>6</v>
      </c>
      <c r="J2907" s="10">
        <v>2</v>
      </c>
      <c r="K2907" s="42">
        <v>5.6875</v>
      </c>
      <c r="L2907" s="44">
        <f t="shared" si="93"/>
        <v>5.6474446742821191E-2</v>
      </c>
      <c r="M2907" s="42">
        <f t="shared" si="94"/>
        <v>0</v>
      </c>
    </row>
    <row r="2908" spans="8:13" x14ac:dyDescent="0.2">
      <c r="H2908" s="10">
        <v>1998</v>
      </c>
      <c r="I2908" s="10">
        <v>6</v>
      </c>
      <c r="J2908" s="10">
        <v>3</v>
      </c>
      <c r="K2908" s="42">
        <v>5.6875</v>
      </c>
      <c r="L2908" s="44">
        <f t="shared" si="93"/>
        <v>5.6474446742821191E-2</v>
      </c>
      <c r="M2908" s="42">
        <f t="shared" si="94"/>
        <v>0</v>
      </c>
    </row>
    <row r="2909" spans="8:13" x14ac:dyDescent="0.2">
      <c r="H2909" s="10">
        <v>1998</v>
      </c>
      <c r="I2909" s="10">
        <v>6</v>
      </c>
      <c r="J2909" s="10">
        <v>4</v>
      </c>
      <c r="K2909" s="42">
        <v>5.6875</v>
      </c>
      <c r="L2909" s="44">
        <f t="shared" si="93"/>
        <v>5.6474446742821191E-2</v>
      </c>
      <c r="M2909" s="42">
        <f t="shared" si="94"/>
        <v>0</v>
      </c>
    </row>
    <row r="2910" spans="8:13" x14ac:dyDescent="0.2">
      <c r="H2910" s="10">
        <v>1998</v>
      </c>
      <c r="I2910" s="10">
        <v>6</v>
      </c>
      <c r="J2910" s="10">
        <v>5</v>
      </c>
      <c r="K2910" s="42">
        <v>5.6875</v>
      </c>
      <c r="L2910" s="44">
        <f t="shared" si="93"/>
        <v>5.6474446742821191E-2</v>
      </c>
      <c r="M2910" s="42">
        <f t="shared" si="94"/>
        <v>0</v>
      </c>
    </row>
    <row r="2911" spans="8:13" x14ac:dyDescent="0.2">
      <c r="H2911" s="10">
        <v>1998</v>
      </c>
      <c r="I2911" s="10">
        <v>6</v>
      </c>
      <c r="J2911" s="10">
        <v>8</v>
      </c>
      <c r="K2911" s="42">
        <v>5.6875</v>
      </c>
      <c r="L2911" s="44">
        <f t="shared" si="93"/>
        <v>5.6474446742821191E-2</v>
      </c>
      <c r="M2911" s="42">
        <f t="shared" si="94"/>
        <v>0</v>
      </c>
    </row>
    <row r="2912" spans="8:13" x14ac:dyDescent="0.2">
      <c r="H2912" s="10">
        <v>1998</v>
      </c>
      <c r="I2912" s="10">
        <v>6</v>
      </c>
      <c r="J2912" s="10">
        <v>9</v>
      </c>
      <c r="K2912" s="42">
        <v>5.6875</v>
      </c>
      <c r="L2912" s="44">
        <f t="shared" si="93"/>
        <v>5.6474446742821191E-2</v>
      </c>
      <c r="M2912" s="42">
        <f t="shared" si="94"/>
        <v>0</v>
      </c>
    </row>
    <row r="2913" spans="8:13" x14ac:dyDescent="0.2">
      <c r="H2913" s="10">
        <v>1998</v>
      </c>
      <c r="I2913" s="10">
        <v>6</v>
      </c>
      <c r="J2913" s="10">
        <v>10</v>
      </c>
      <c r="K2913" s="42">
        <v>5.6875</v>
      </c>
      <c r="L2913" s="44">
        <f t="shared" si="93"/>
        <v>5.6474446742821191E-2</v>
      </c>
      <c r="M2913" s="42">
        <f t="shared" si="94"/>
        <v>0</v>
      </c>
    </row>
    <row r="2914" spans="8:13" x14ac:dyDescent="0.2">
      <c r="H2914" s="10">
        <v>1998</v>
      </c>
      <c r="I2914" s="10">
        <v>6</v>
      </c>
      <c r="J2914" s="10">
        <v>11</v>
      </c>
      <c r="K2914" s="42">
        <v>5.6875</v>
      </c>
      <c r="L2914" s="44">
        <f t="shared" si="93"/>
        <v>5.6474446742821191E-2</v>
      </c>
      <c r="M2914" s="42">
        <f t="shared" si="94"/>
        <v>0</v>
      </c>
    </row>
    <row r="2915" spans="8:13" x14ac:dyDescent="0.2">
      <c r="H2915" s="10">
        <v>1998</v>
      </c>
      <c r="I2915" s="10">
        <v>6</v>
      </c>
      <c r="J2915" s="10">
        <v>12</v>
      </c>
      <c r="K2915" s="42">
        <v>5.6875</v>
      </c>
      <c r="L2915" s="44">
        <f t="shared" si="93"/>
        <v>5.6474446742821191E-2</v>
      </c>
      <c r="M2915" s="42">
        <f t="shared" si="94"/>
        <v>0</v>
      </c>
    </row>
    <row r="2916" spans="8:13" x14ac:dyDescent="0.2">
      <c r="H2916" s="10">
        <v>1998</v>
      </c>
      <c r="I2916" s="10">
        <v>6</v>
      </c>
      <c r="J2916" s="10">
        <v>15</v>
      </c>
      <c r="K2916" s="42">
        <v>5.6875</v>
      </c>
      <c r="L2916" s="44">
        <f t="shared" si="93"/>
        <v>5.6474446742821191E-2</v>
      </c>
      <c r="M2916" s="42">
        <f t="shared" si="94"/>
        <v>0</v>
      </c>
    </row>
    <row r="2917" spans="8:13" x14ac:dyDescent="0.2">
      <c r="H2917" s="10">
        <v>1998</v>
      </c>
      <c r="I2917" s="10">
        <v>6</v>
      </c>
      <c r="J2917" s="10">
        <v>16</v>
      </c>
      <c r="K2917" s="42">
        <v>5.6875</v>
      </c>
      <c r="L2917" s="44">
        <f t="shared" si="93"/>
        <v>5.6474446742821191E-2</v>
      </c>
      <c r="M2917" s="42">
        <f t="shared" si="94"/>
        <v>0</v>
      </c>
    </row>
    <row r="2918" spans="8:13" x14ac:dyDescent="0.2">
      <c r="H2918" s="10">
        <v>1998</v>
      </c>
      <c r="I2918" s="10">
        <v>6</v>
      </c>
      <c r="J2918" s="10">
        <v>17</v>
      </c>
      <c r="K2918" s="42">
        <v>5.6875</v>
      </c>
      <c r="L2918" s="44">
        <f t="shared" si="93"/>
        <v>5.6474446742821191E-2</v>
      </c>
      <c r="M2918" s="42">
        <f t="shared" si="94"/>
        <v>0</v>
      </c>
    </row>
    <row r="2919" spans="8:13" x14ac:dyDescent="0.2">
      <c r="H2919" s="10">
        <v>1998</v>
      </c>
      <c r="I2919" s="10">
        <v>6</v>
      </c>
      <c r="J2919" s="10">
        <v>18</v>
      </c>
      <c r="K2919" s="42">
        <v>5.6875</v>
      </c>
      <c r="L2919" s="44">
        <f t="shared" si="93"/>
        <v>5.6474446742821191E-2</v>
      </c>
      <c r="M2919" s="42">
        <f t="shared" si="94"/>
        <v>0</v>
      </c>
    </row>
    <row r="2920" spans="8:13" x14ac:dyDescent="0.2">
      <c r="H2920" s="10">
        <v>1998</v>
      </c>
      <c r="I2920" s="10">
        <v>6</v>
      </c>
      <c r="J2920" s="10">
        <v>19</v>
      </c>
      <c r="K2920" s="42">
        <v>5.6875</v>
      </c>
      <c r="L2920" s="44">
        <f t="shared" si="93"/>
        <v>5.6474446742821191E-2</v>
      </c>
      <c r="M2920" s="42">
        <f t="shared" si="94"/>
        <v>0</v>
      </c>
    </row>
    <row r="2921" spans="8:13" x14ac:dyDescent="0.2">
      <c r="H2921" s="10">
        <v>1998</v>
      </c>
      <c r="I2921" s="10">
        <v>6</v>
      </c>
      <c r="J2921" s="10">
        <v>22</v>
      </c>
      <c r="K2921" s="42">
        <v>5.6875</v>
      </c>
      <c r="L2921" s="44">
        <f t="shared" si="93"/>
        <v>5.6474446742821191E-2</v>
      </c>
      <c r="M2921" s="42">
        <f t="shared" si="94"/>
        <v>0</v>
      </c>
    </row>
    <row r="2922" spans="8:13" x14ac:dyDescent="0.2">
      <c r="H2922" s="10">
        <v>1998</v>
      </c>
      <c r="I2922" s="10">
        <v>6</v>
      </c>
      <c r="J2922" s="10">
        <v>23</v>
      </c>
      <c r="K2922" s="42">
        <v>5.6875</v>
      </c>
      <c r="L2922" s="44">
        <f t="shared" si="93"/>
        <v>5.6474446742821191E-2</v>
      </c>
      <c r="M2922" s="42">
        <f t="shared" si="94"/>
        <v>0</v>
      </c>
    </row>
    <row r="2923" spans="8:13" x14ac:dyDescent="0.2">
      <c r="H2923" s="10">
        <v>1998</v>
      </c>
      <c r="I2923" s="10">
        <v>6</v>
      </c>
      <c r="J2923" s="10">
        <v>24</v>
      </c>
      <c r="K2923" s="42">
        <v>5.6875</v>
      </c>
      <c r="L2923" s="44">
        <f t="shared" si="93"/>
        <v>5.6474446742821191E-2</v>
      </c>
      <c r="M2923" s="42">
        <f t="shared" si="94"/>
        <v>0</v>
      </c>
    </row>
    <row r="2924" spans="8:13" x14ac:dyDescent="0.2">
      <c r="H2924" s="10">
        <v>1998</v>
      </c>
      <c r="I2924" s="10">
        <v>6</v>
      </c>
      <c r="J2924" s="10">
        <v>25</v>
      </c>
      <c r="K2924" s="42">
        <v>5.6875</v>
      </c>
      <c r="L2924" s="44">
        <f t="shared" si="93"/>
        <v>5.6474446742821191E-2</v>
      </c>
      <c r="M2924" s="42">
        <f t="shared" si="94"/>
        <v>0</v>
      </c>
    </row>
    <row r="2925" spans="8:13" x14ac:dyDescent="0.2">
      <c r="H2925" s="10">
        <v>1998</v>
      </c>
      <c r="I2925" s="10">
        <v>6</v>
      </c>
      <c r="J2925" s="10">
        <v>26</v>
      </c>
      <c r="K2925" s="42">
        <v>5.6875</v>
      </c>
      <c r="L2925" s="44">
        <f t="shared" si="93"/>
        <v>5.6474446742821191E-2</v>
      </c>
      <c r="M2925" s="42">
        <f t="shared" si="94"/>
        <v>0</v>
      </c>
    </row>
    <row r="2926" spans="8:13" x14ac:dyDescent="0.2">
      <c r="H2926" s="10">
        <v>1998</v>
      </c>
      <c r="I2926" s="10">
        <v>6</v>
      </c>
      <c r="J2926" s="10">
        <v>29</v>
      </c>
      <c r="K2926" s="42">
        <v>5.6992200000000004</v>
      </c>
      <c r="L2926" s="44">
        <f t="shared" si="93"/>
        <v>5.6590001998651052E-2</v>
      </c>
      <c r="M2926" s="42">
        <f t="shared" si="94"/>
        <v>1.1555525582986059E-4</v>
      </c>
    </row>
    <row r="2927" spans="8:13" x14ac:dyDescent="0.2">
      <c r="H2927" s="10">
        <v>1998</v>
      </c>
      <c r="I2927" s="10">
        <v>6</v>
      </c>
      <c r="J2927" s="10">
        <v>30</v>
      </c>
      <c r="K2927" s="42">
        <v>5.71875</v>
      </c>
      <c r="L2927" s="44">
        <f t="shared" si="93"/>
        <v>5.6782553810179978E-2</v>
      </c>
      <c r="M2927" s="42">
        <f t="shared" si="94"/>
        <v>1.9255181152892653E-4</v>
      </c>
    </row>
    <row r="2928" spans="8:13" x14ac:dyDescent="0.2">
      <c r="H2928" s="10">
        <v>1998</v>
      </c>
      <c r="I2928" s="10">
        <v>7</v>
      </c>
      <c r="J2928" s="10">
        <v>1</v>
      </c>
      <c r="K2928" s="42">
        <v>5.71875</v>
      </c>
      <c r="L2928" s="44">
        <f t="shared" si="93"/>
        <v>5.6782553810179978E-2</v>
      </c>
      <c r="M2928" s="42">
        <f t="shared" si="94"/>
        <v>0</v>
      </c>
    </row>
    <row r="2929" spans="8:13" x14ac:dyDescent="0.2">
      <c r="H2929" s="10">
        <v>1998</v>
      </c>
      <c r="I2929" s="10">
        <v>7</v>
      </c>
      <c r="J2929" s="10">
        <v>2</v>
      </c>
      <c r="K2929" s="42">
        <v>5.6875</v>
      </c>
      <c r="L2929" s="44">
        <f t="shared" si="93"/>
        <v>5.6474446742821191E-2</v>
      </c>
      <c r="M2929" s="42">
        <f t="shared" si="94"/>
        <v>-3.0810706735878712E-4</v>
      </c>
    </row>
    <row r="2930" spans="8:13" x14ac:dyDescent="0.2">
      <c r="H2930" s="10">
        <v>1998</v>
      </c>
      <c r="I2930" s="10">
        <v>7</v>
      </c>
      <c r="J2930" s="10">
        <v>3</v>
      </c>
      <c r="K2930" s="42">
        <v>5.6875</v>
      </c>
      <c r="L2930" s="44">
        <f t="shared" si="93"/>
        <v>5.6474446742821191E-2</v>
      </c>
      <c r="M2930" s="42">
        <f t="shared" si="94"/>
        <v>0</v>
      </c>
    </row>
    <row r="2931" spans="8:13" x14ac:dyDescent="0.2">
      <c r="H2931" s="10">
        <v>1998</v>
      </c>
      <c r="I2931" s="10">
        <v>7</v>
      </c>
      <c r="J2931" s="10">
        <v>6</v>
      </c>
      <c r="K2931" s="42">
        <v>5.6875</v>
      </c>
      <c r="L2931" s="44">
        <f t="shared" si="93"/>
        <v>5.6474446742821191E-2</v>
      </c>
      <c r="M2931" s="42">
        <f t="shared" si="94"/>
        <v>0</v>
      </c>
    </row>
    <row r="2932" spans="8:13" x14ac:dyDescent="0.2">
      <c r="H2932" s="10">
        <v>1998</v>
      </c>
      <c r="I2932" s="10">
        <v>7</v>
      </c>
      <c r="J2932" s="10">
        <v>7</v>
      </c>
      <c r="K2932" s="42">
        <v>5.6875</v>
      </c>
      <c r="L2932" s="44">
        <f t="shared" si="93"/>
        <v>5.6474446742821191E-2</v>
      </c>
      <c r="M2932" s="42">
        <f t="shared" si="94"/>
        <v>0</v>
      </c>
    </row>
    <row r="2933" spans="8:13" x14ac:dyDescent="0.2">
      <c r="H2933" s="10">
        <v>1998</v>
      </c>
      <c r="I2933" s="10">
        <v>7</v>
      </c>
      <c r="J2933" s="10">
        <v>8</v>
      </c>
      <c r="K2933" s="42">
        <v>5.6875</v>
      </c>
      <c r="L2933" s="44">
        <f t="shared" si="93"/>
        <v>5.6474446742821191E-2</v>
      </c>
      <c r="M2933" s="42">
        <f t="shared" si="94"/>
        <v>0</v>
      </c>
    </row>
    <row r="2934" spans="8:13" x14ac:dyDescent="0.2">
      <c r="H2934" s="10">
        <v>1998</v>
      </c>
      <c r="I2934" s="10">
        <v>7</v>
      </c>
      <c r="J2934" s="10">
        <v>9</v>
      </c>
      <c r="K2934" s="42">
        <v>5.6875</v>
      </c>
      <c r="L2934" s="44">
        <f t="shared" si="93"/>
        <v>5.6474446742821191E-2</v>
      </c>
      <c r="M2934" s="42">
        <f t="shared" si="94"/>
        <v>0</v>
      </c>
    </row>
    <row r="2935" spans="8:13" x14ac:dyDescent="0.2">
      <c r="H2935" s="10">
        <v>1998</v>
      </c>
      <c r="I2935" s="10">
        <v>7</v>
      </c>
      <c r="J2935" s="10">
        <v>10</v>
      </c>
      <c r="K2935" s="42">
        <v>5.6875</v>
      </c>
      <c r="L2935" s="44">
        <f t="shared" si="93"/>
        <v>5.6474446742821191E-2</v>
      </c>
      <c r="M2935" s="42">
        <f t="shared" si="94"/>
        <v>0</v>
      </c>
    </row>
    <row r="2936" spans="8:13" x14ac:dyDescent="0.2">
      <c r="H2936" s="10">
        <v>1998</v>
      </c>
      <c r="I2936" s="10">
        <v>7</v>
      </c>
      <c r="J2936" s="10">
        <v>13</v>
      </c>
      <c r="K2936" s="42">
        <v>5.6875</v>
      </c>
      <c r="L2936" s="44">
        <f t="shared" si="93"/>
        <v>5.6474446742821191E-2</v>
      </c>
      <c r="M2936" s="42">
        <f t="shared" si="94"/>
        <v>0</v>
      </c>
    </row>
    <row r="2937" spans="8:13" x14ac:dyDescent="0.2">
      <c r="H2937" s="10">
        <v>1998</v>
      </c>
      <c r="I2937" s="10">
        <v>7</v>
      </c>
      <c r="J2937" s="10">
        <v>14</v>
      </c>
      <c r="K2937" s="42">
        <v>5.6875</v>
      </c>
      <c r="L2937" s="44">
        <f t="shared" si="93"/>
        <v>5.6474446742821191E-2</v>
      </c>
      <c r="M2937" s="42">
        <f t="shared" si="94"/>
        <v>0</v>
      </c>
    </row>
    <row r="2938" spans="8:13" x14ac:dyDescent="0.2">
      <c r="H2938" s="10">
        <v>1998</v>
      </c>
      <c r="I2938" s="10">
        <v>7</v>
      </c>
      <c r="J2938" s="10">
        <v>15</v>
      </c>
      <c r="K2938" s="42">
        <v>5.6875</v>
      </c>
      <c r="L2938" s="44">
        <f t="shared" si="93"/>
        <v>5.6474446742821191E-2</v>
      </c>
      <c r="M2938" s="42">
        <f t="shared" si="94"/>
        <v>0</v>
      </c>
    </row>
    <row r="2939" spans="8:13" x14ac:dyDescent="0.2">
      <c r="H2939" s="10">
        <v>1998</v>
      </c>
      <c r="I2939" s="10">
        <v>7</v>
      </c>
      <c r="J2939" s="10">
        <v>16</v>
      </c>
      <c r="K2939" s="42">
        <v>5.6875</v>
      </c>
      <c r="L2939" s="44">
        <f t="shared" si="93"/>
        <v>5.6474446742821191E-2</v>
      </c>
      <c r="M2939" s="42">
        <f t="shared" si="94"/>
        <v>0</v>
      </c>
    </row>
    <row r="2940" spans="8:13" x14ac:dyDescent="0.2">
      <c r="H2940" s="10">
        <v>1998</v>
      </c>
      <c r="I2940" s="10">
        <v>7</v>
      </c>
      <c r="J2940" s="10">
        <v>17</v>
      </c>
      <c r="K2940" s="42">
        <v>5.6875</v>
      </c>
      <c r="L2940" s="44">
        <f t="shared" si="93"/>
        <v>5.6474446742821191E-2</v>
      </c>
      <c r="M2940" s="42">
        <f t="shared" si="94"/>
        <v>0</v>
      </c>
    </row>
    <row r="2941" spans="8:13" x14ac:dyDescent="0.2">
      <c r="H2941" s="10">
        <v>1998</v>
      </c>
      <c r="I2941" s="10">
        <v>7</v>
      </c>
      <c r="J2941" s="10">
        <v>20</v>
      </c>
      <c r="K2941" s="42">
        <v>5.6875</v>
      </c>
      <c r="L2941" s="44">
        <f t="shared" si="93"/>
        <v>5.6474446742821191E-2</v>
      </c>
      <c r="M2941" s="42">
        <f t="shared" si="94"/>
        <v>0</v>
      </c>
    </row>
    <row r="2942" spans="8:13" x14ac:dyDescent="0.2">
      <c r="H2942" s="10">
        <v>1998</v>
      </c>
      <c r="I2942" s="10">
        <v>7</v>
      </c>
      <c r="J2942" s="10">
        <v>21</v>
      </c>
      <c r="K2942" s="42">
        <v>5.6875</v>
      </c>
      <c r="L2942" s="44">
        <f t="shared" si="93"/>
        <v>5.6474446742821191E-2</v>
      </c>
      <c r="M2942" s="42">
        <f t="shared" si="94"/>
        <v>0</v>
      </c>
    </row>
    <row r="2943" spans="8:13" x14ac:dyDescent="0.2">
      <c r="H2943" s="10">
        <v>1998</v>
      </c>
      <c r="I2943" s="10">
        <v>7</v>
      </c>
      <c r="J2943" s="10">
        <v>22</v>
      </c>
      <c r="K2943" s="42">
        <v>5.6875</v>
      </c>
      <c r="L2943" s="44">
        <f t="shared" si="93"/>
        <v>5.6474446742821191E-2</v>
      </c>
      <c r="M2943" s="42">
        <f t="shared" si="94"/>
        <v>0</v>
      </c>
    </row>
    <row r="2944" spans="8:13" x14ac:dyDescent="0.2">
      <c r="H2944" s="10">
        <v>1998</v>
      </c>
      <c r="I2944" s="10">
        <v>7</v>
      </c>
      <c r="J2944" s="10">
        <v>23</v>
      </c>
      <c r="K2944" s="42">
        <v>5.6875</v>
      </c>
      <c r="L2944" s="44">
        <f t="shared" si="93"/>
        <v>5.6474446742821191E-2</v>
      </c>
      <c r="M2944" s="42">
        <f t="shared" si="94"/>
        <v>0</v>
      </c>
    </row>
    <row r="2945" spans="8:13" x14ac:dyDescent="0.2">
      <c r="H2945" s="10">
        <v>1998</v>
      </c>
      <c r="I2945" s="10">
        <v>7</v>
      </c>
      <c r="J2945" s="10">
        <v>24</v>
      </c>
      <c r="K2945" s="42">
        <v>5.6875</v>
      </c>
      <c r="L2945" s="44">
        <f t="shared" si="93"/>
        <v>5.6474446742821191E-2</v>
      </c>
      <c r="M2945" s="42">
        <f t="shared" si="94"/>
        <v>0</v>
      </c>
    </row>
    <row r="2946" spans="8:13" x14ac:dyDescent="0.2">
      <c r="H2946" s="10">
        <v>1998</v>
      </c>
      <c r="I2946" s="10">
        <v>7</v>
      </c>
      <c r="J2946" s="10">
        <v>27</v>
      </c>
      <c r="K2946" s="42">
        <v>5.6875</v>
      </c>
      <c r="L2946" s="44">
        <f t="shared" si="93"/>
        <v>5.6474446742821191E-2</v>
      </c>
      <c r="M2946" s="42">
        <f t="shared" si="94"/>
        <v>0</v>
      </c>
    </row>
    <row r="2947" spans="8:13" x14ac:dyDescent="0.2">
      <c r="H2947" s="10">
        <v>1998</v>
      </c>
      <c r="I2947" s="10">
        <v>7</v>
      </c>
      <c r="J2947" s="10">
        <v>28</v>
      </c>
      <c r="K2947" s="42">
        <v>5.6875</v>
      </c>
      <c r="L2947" s="44">
        <f t="shared" si="93"/>
        <v>5.6474446742821191E-2</v>
      </c>
      <c r="M2947" s="42">
        <f t="shared" si="94"/>
        <v>0</v>
      </c>
    </row>
    <row r="2948" spans="8:13" x14ac:dyDescent="0.2">
      <c r="H2948" s="10">
        <v>1998</v>
      </c>
      <c r="I2948" s="10">
        <v>7</v>
      </c>
      <c r="J2948" s="10">
        <v>29</v>
      </c>
      <c r="K2948" s="42">
        <v>5.6875</v>
      </c>
      <c r="L2948" s="44">
        <f t="shared" si="93"/>
        <v>5.6474446742821191E-2</v>
      </c>
      <c r="M2948" s="42">
        <f t="shared" si="94"/>
        <v>0</v>
      </c>
    </row>
    <row r="2949" spans="8:13" x14ac:dyDescent="0.2">
      <c r="H2949" s="10">
        <v>1998</v>
      </c>
      <c r="I2949" s="10">
        <v>7</v>
      </c>
      <c r="J2949" s="10">
        <v>30</v>
      </c>
      <c r="K2949" s="42">
        <v>5.6875</v>
      </c>
      <c r="L2949" s="44">
        <f t="shared" si="93"/>
        <v>5.6474446742821191E-2</v>
      </c>
      <c r="M2949" s="42">
        <f t="shared" si="94"/>
        <v>0</v>
      </c>
    </row>
    <row r="2950" spans="8:13" x14ac:dyDescent="0.2">
      <c r="H2950" s="10">
        <v>1998</v>
      </c>
      <c r="I2950" s="10">
        <v>7</v>
      </c>
      <c r="J2950" s="10">
        <v>31</v>
      </c>
      <c r="K2950" s="42">
        <v>5.6875</v>
      </c>
      <c r="L2950" s="44">
        <f t="shared" si="93"/>
        <v>5.6474446742821191E-2</v>
      </c>
      <c r="M2950" s="42">
        <f t="shared" si="94"/>
        <v>0</v>
      </c>
    </row>
    <row r="2951" spans="8:13" x14ac:dyDescent="0.2">
      <c r="H2951" s="10">
        <v>1998</v>
      </c>
      <c r="I2951" s="10">
        <v>8</v>
      </c>
      <c r="J2951" s="10">
        <v>3</v>
      </c>
      <c r="K2951" s="42">
        <v>5.6875</v>
      </c>
      <c r="L2951" s="44">
        <f t="shared" si="93"/>
        <v>5.6474446742821191E-2</v>
      </c>
      <c r="M2951" s="42">
        <f t="shared" si="94"/>
        <v>0</v>
      </c>
    </row>
    <row r="2952" spans="8:13" x14ac:dyDescent="0.2">
      <c r="H2952" s="10">
        <v>1998</v>
      </c>
      <c r="I2952" s="10">
        <v>8</v>
      </c>
      <c r="J2952" s="10">
        <v>4</v>
      </c>
      <c r="K2952" s="42">
        <v>5.6875</v>
      </c>
      <c r="L2952" s="44">
        <f t="shared" si="93"/>
        <v>5.6474446742821191E-2</v>
      </c>
      <c r="M2952" s="42">
        <f t="shared" si="94"/>
        <v>0</v>
      </c>
    </row>
    <row r="2953" spans="8:13" x14ac:dyDescent="0.2">
      <c r="H2953" s="10">
        <v>1998</v>
      </c>
      <c r="I2953" s="10">
        <v>8</v>
      </c>
      <c r="J2953" s="10">
        <v>5</v>
      </c>
      <c r="K2953" s="42">
        <v>5.6875</v>
      </c>
      <c r="L2953" s="44">
        <f t="shared" si="93"/>
        <v>5.6474446742821191E-2</v>
      </c>
      <c r="M2953" s="42">
        <f t="shared" si="94"/>
        <v>0</v>
      </c>
    </row>
    <row r="2954" spans="8:13" x14ac:dyDescent="0.2">
      <c r="H2954" s="10">
        <v>1998</v>
      </c>
      <c r="I2954" s="10">
        <v>8</v>
      </c>
      <c r="J2954" s="10">
        <v>6</v>
      </c>
      <c r="K2954" s="42">
        <v>5.6875</v>
      </c>
      <c r="L2954" s="44">
        <f t="shared" si="93"/>
        <v>5.6474446742821191E-2</v>
      </c>
      <c r="M2954" s="42">
        <f t="shared" si="94"/>
        <v>0</v>
      </c>
    </row>
    <row r="2955" spans="8:13" x14ac:dyDescent="0.2">
      <c r="H2955" s="10">
        <v>1998</v>
      </c>
      <c r="I2955" s="10">
        <v>8</v>
      </c>
      <c r="J2955" s="10">
        <v>7</v>
      </c>
      <c r="K2955" s="42">
        <v>5.6875</v>
      </c>
      <c r="L2955" s="44">
        <f t="shared" si="93"/>
        <v>5.6474446742821191E-2</v>
      </c>
      <c r="M2955" s="42">
        <f t="shared" si="94"/>
        <v>0</v>
      </c>
    </row>
    <row r="2956" spans="8:13" x14ac:dyDescent="0.2">
      <c r="H2956" s="10">
        <v>1998</v>
      </c>
      <c r="I2956" s="10">
        <v>8</v>
      </c>
      <c r="J2956" s="10">
        <v>10</v>
      </c>
      <c r="K2956" s="42">
        <v>5.6875</v>
      </c>
      <c r="L2956" s="44">
        <f t="shared" si="93"/>
        <v>5.6474446742821191E-2</v>
      </c>
      <c r="M2956" s="42">
        <f t="shared" si="94"/>
        <v>0</v>
      </c>
    </row>
    <row r="2957" spans="8:13" x14ac:dyDescent="0.2">
      <c r="H2957" s="10">
        <v>1998</v>
      </c>
      <c r="I2957" s="10">
        <v>8</v>
      </c>
      <c r="J2957" s="10">
        <v>11</v>
      </c>
      <c r="K2957" s="42">
        <v>5.6875</v>
      </c>
      <c r="L2957" s="44">
        <f t="shared" si="93"/>
        <v>5.6474446742821191E-2</v>
      </c>
      <c r="M2957" s="42">
        <f t="shared" si="94"/>
        <v>0</v>
      </c>
    </row>
    <row r="2958" spans="8:13" x14ac:dyDescent="0.2">
      <c r="H2958" s="10">
        <v>1998</v>
      </c>
      <c r="I2958" s="10">
        <v>8</v>
      </c>
      <c r="J2958" s="10">
        <v>12</v>
      </c>
      <c r="K2958" s="42">
        <v>5.6875</v>
      </c>
      <c r="L2958" s="44">
        <f t="shared" si="93"/>
        <v>5.6474446742821191E-2</v>
      </c>
      <c r="M2958" s="42">
        <f t="shared" si="94"/>
        <v>0</v>
      </c>
    </row>
    <row r="2959" spans="8:13" x14ac:dyDescent="0.2">
      <c r="H2959" s="10">
        <v>1998</v>
      </c>
      <c r="I2959" s="10">
        <v>8</v>
      </c>
      <c r="J2959" s="10">
        <v>13</v>
      </c>
      <c r="K2959" s="42">
        <v>5.6875</v>
      </c>
      <c r="L2959" s="44">
        <f t="shared" si="93"/>
        <v>5.6474446742821191E-2</v>
      </c>
      <c r="M2959" s="42">
        <f t="shared" si="94"/>
        <v>0</v>
      </c>
    </row>
    <row r="2960" spans="8:13" x14ac:dyDescent="0.2">
      <c r="H2960" s="10">
        <v>1998</v>
      </c>
      <c r="I2960" s="10">
        <v>8</v>
      </c>
      <c r="J2960" s="10">
        <v>14</v>
      </c>
      <c r="K2960" s="42">
        <v>5.6875</v>
      </c>
      <c r="L2960" s="44">
        <f t="shared" si="93"/>
        <v>5.6474446742821191E-2</v>
      </c>
      <c r="M2960" s="42">
        <f t="shared" si="94"/>
        <v>0</v>
      </c>
    </row>
    <row r="2961" spans="8:13" x14ac:dyDescent="0.2">
      <c r="H2961" s="10">
        <v>1998</v>
      </c>
      <c r="I2961" s="10">
        <v>8</v>
      </c>
      <c r="J2961" s="10">
        <v>17</v>
      </c>
      <c r="K2961" s="42">
        <v>5.6875</v>
      </c>
      <c r="L2961" s="44">
        <f t="shared" si="93"/>
        <v>5.6474446742821191E-2</v>
      </c>
      <c r="M2961" s="42">
        <f t="shared" si="94"/>
        <v>0</v>
      </c>
    </row>
    <row r="2962" spans="8:13" x14ac:dyDescent="0.2">
      <c r="H2962" s="10">
        <v>1998</v>
      </c>
      <c r="I2962" s="10">
        <v>8</v>
      </c>
      <c r="J2962" s="10">
        <v>18</v>
      </c>
      <c r="K2962" s="42">
        <v>5.6875</v>
      </c>
      <c r="L2962" s="44">
        <f t="shared" si="93"/>
        <v>5.6474446742821191E-2</v>
      </c>
      <c r="M2962" s="42">
        <f t="shared" si="94"/>
        <v>0</v>
      </c>
    </row>
    <row r="2963" spans="8:13" x14ac:dyDescent="0.2">
      <c r="H2963" s="10">
        <v>1998</v>
      </c>
      <c r="I2963" s="10">
        <v>8</v>
      </c>
      <c r="J2963" s="10">
        <v>19</v>
      </c>
      <c r="K2963" s="42">
        <v>5.6875</v>
      </c>
      <c r="L2963" s="44">
        <f t="shared" si="93"/>
        <v>5.6474446742821191E-2</v>
      </c>
      <c r="M2963" s="42">
        <f t="shared" si="94"/>
        <v>0</v>
      </c>
    </row>
    <row r="2964" spans="8:13" x14ac:dyDescent="0.2">
      <c r="H2964" s="10">
        <v>1998</v>
      </c>
      <c r="I2964" s="10">
        <v>8</v>
      </c>
      <c r="J2964" s="10">
        <v>20</v>
      </c>
      <c r="K2964" s="42">
        <v>5.6875</v>
      </c>
      <c r="L2964" s="44">
        <f t="shared" si="93"/>
        <v>5.6474446742821191E-2</v>
      </c>
      <c r="M2964" s="42">
        <f t="shared" si="94"/>
        <v>0</v>
      </c>
    </row>
    <row r="2965" spans="8:13" x14ac:dyDescent="0.2">
      <c r="H2965" s="10">
        <v>1998</v>
      </c>
      <c r="I2965" s="10">
        <v>8</v>
      </c>
      <c r="J2965" s="10">
        <v>21</v>
      </c>
      <c r="K2965" s="42">
        <v>5.6875</v>
      </c>
      <c r="L2965" s="44">
        <f t="shared" ref="L2965:L3028" si="95">LN(1+K2965/100/4)*4</f>
        <v>5.6474446742821191E-2</v>
      </c>
      <c r="M2965" s="42">
        <f t="shared" ref="M2965:M3028" si="96">L2965-L2964</f>
        <v>0</v>
      </c>
    </row>
    <row r="2966" spans="8:13" x14ac:dyDescent="0.2">
      <c r="H2966" s="10">
        <v>1998</v>
      </c>
      <c r="I2966" s="10">
        <v>8</v>
      </c>
      <c r="J2966" s="10">
        <v>24</v>
      </c>
      <c r="K2966" s="42">
        <v>5.6875</v>
      </c>
      <c r="L2966" s="44">
        <f t="shared" si="95"/>
        <v>5.6474446742821191E-2</v>
      </c>
      <c r="M2966" s="42">
        <f t="shared" si="96"/>
        <v>0</v>
      </c>
    </row>
    <row r="2967" spans="8:13" x14ac:dyDescent="0.2">
      <c r="H2967" s="10">
        <v>1998</v>
      </c>
      <c r="I2967" s="10">
        <v>8</v>
      </c>
      <c r="J2967" s="10">
        <v>25</v>
      </c>
      <c r="K2967" s="42">
        <v>5.6875</v>
      </c>
      <c r="L2967" s="44">
        <f t="shared" si="95"/>
        <v>5.6474446742821191E-2</v>
      </c>
      <c r="M2967" s="42">
        <f t="shared" si="96"/>
        <v>0</v>
      </c>
    </row>
    <row r="2968" spans="8:13" x14ac:dyDescent="0.2">
      <c r="H2968" s="10">
        <v>1998</v>
      </c>
      <c r="I2968" s="10">
        <v>8</v>
      </c>
      <c r="J2968" s="10">
        <v>26</v>
      </c>
      <c r="K2968" s="42">
        <v>5.6875</v>
      </c>
      <c r="L2968" s="44">
        <f t="shared" si="95"/>
        <v>5.6474446742821191E-2</v>
      </c>
      <c r="M2968" s="42">
        <f t="shared" si="96"/>
        <v>0</v>
      </c>
    </row>
    <row r="2969" spans="8:13" x14ac:dyDescent="0.2">
      <c r="H2969" s="10">
        <v>1998</v>
      </c>
      <c r="I2969" s="10">
        <v>8</v>
      </c>
      <c r="J2969" s="10">
        <v>27</v>
      </c>
      <c r="K2969" s="42">
        <v>5.6875</v>
      </c>
      <c r="L2969" s="44">
        <f t="shared" si="95"/>
        <v>5.6474446742821191E-2</v>
      </c>
      <c r="M2969" s="42">
        <f t="shared" si="96"/>
        <v>0</v>
      </c>
    </row>
    <row r="2970" spans="8:13" x14ac:dyDescent="0.2">
      <c r="H2970" s="10">
        <v>1998</v>
      </c>
      <c r="I2970" s="10">
        <v>8</v>
      </c>
      <c r="J2970" s="10">
        <v>28</v>
      </c>
      <c r="K2970" s="42">
        <v>5.625</v>
      </c>
      <c r="L2970" s="44">
        <f t="shared" si="95"/>
        <v>5.5858161401490164E-2</v>
      </c>
      <c r="M2970" s="42">
        <f t="shared" si="96"/>
        <v>-6.1628534133102708E-4</v>
      </c>
    </row>
    <row r="2971" spans="8:13" x14ac:dyDescent="0.2">
      <c r="H2971" s="10">
        <v>1998</v>
      </c>
      <c r="I2971" s="10">
        <v>9</v>
      </c>
      <c r="J2971" s="10">
        <v>1</v>
      </c>
      <c r="K2971" s="42">
        <v>5.59375</v>
      </c>
      <c r="L2971" s="44">
        <f t="shared" si="95"/>
        <v>5.5549983120201492E-2</v>
      </c>
      <c r="M2971" s="42">
        <f t="shared" si="96"/>
        <v>-3.0817828128867214E-4</v>
      </c>
    </row>
    <row r="2972" spans="8:13" x14ac:dyDescent="0.2">
      <c r="H2972" s="10">
        <v>1998</v>
      </c>
      <c r="I2972" s="10">
        <v>9</v>
      </c>
      <c r="J2972" s="10">
        <v>2</v>
      </c>
      <c r="K2972" s="42">
        <v>5.59375</v>
      </c>
      <c r="L2972" s="44">
        <f t="shared" si="95"/>
        <v>5.5549983120201492E-2</v>
      </c>
      <c r="M2972" s="42">
        <f t="shared" si="96"/>
        <v>0</v>
      </c>
    </row>
    <row r="2973" spans="8:13" x14ac:dyDescent="0.2">
      <c r="H2973" s="10">
        <v>1998</v>
      </c>
      <c r="I2973" s="10">
        <v>9</v>
      </c>
      <c r="J2973" s="10">
        <v>3</v>
      </c>
      <c r="K2973" s="42">
        <v>5.59375</v>
      </c>
      <c r="L2973" s="44">
        <f t="shared" si="95"/>
        <v>5.5549983120201492E-2</v>
      </c>
      <c r="M2973" s="42">
        <f t="shared" si="96"/>
        <v>0</v>
      </c>
    </row>
    <row r="2974" spans="8:13" x14ac:dyDescent="0.2">
      <c r="H2974" s="10">
        <v>1998</v>
      </c>
      <c r="I2974" s="10">
        <v>9</v>
      </c>
      <c r="J2974" s="10">
        <v>4</v>
      </c>
      <c r="K2974" s="42">
        <v>5.59375</v>
      </c>
      <c r="L2974" s="44">
        <f t="shared" si="95"/>
        <v>5.5549983120201492E-2</v>
      </c>
      <c r="M2974" s="42">
        <f t="shared" si="96"/>
        <v>0</v>
      </c>
    </row>
    <row r="2975" spans="8:13" x14ac:dyDescent="0.2">
      <c r="H2975" s="10">
        <v>1998</v>
      </c>
      <c r="I2975" s="10">
        <v>9</v>
      </c>
      <c r="J2975" s="10">
        <v>7</v>
      </c>
      <c r="K2975" s="42">
        <v>5.59375</v>
      </c>
      <c r="L2975" s="44">
        <f t="shared" si="95"/>
        <v>5.5549983120201492E-2</v>
      </c>
      <c r="M2975" s="42">
        <f t="shared" si="96"/>
        <v>0</v>
      </c>
    </row>
    <row r="2976" spans="8:13" x14ac:dyDescent="0.2">
      <c r="H2976" s="10">
        <v>1998</v>
      </c>
      <c r="I2976" s="10">
        <v>9</v>
      </c>
      <c r="J2976" s="10">
        <v>8</v>
      </c>
      <c r="K2976" s="42">
        <v>5.3125</v>
      </c>
      <c r="L2976" s="44">
        <f t="shared" si="95"/>
        <v>5.2775309611123776E-2</v>
      </c>
      <c r="M2976" s="42">
        <f t="shared" si="96"/>
        <v>-2.7746735090777158E-3</v>
      </c>
    </row>
    <row r="2977" spans="8:13" x14ac:dyDescent="0.2">
      <c r="H2977" s="10">
        <v>1998</v>
      </c>
      <c r="I2977" s="10">
        <v>9</v>
      </c>
      <c r="J2977" s="10">
        <v>9</v>
      </c>
      <c r="K2977" s="42">
        <v>5.5859399999999999</v>
      </c>
      <c r="L2977" s="44">
        <f t="shared" si="95"/>
        <v>5.547295949550788E-2</v>
      </c>
      <c r="M2977" s="42">
        <f t="shared" si="96"/>
        <v>2.697649884384104E-3</v>
      </c>
    </row>
    <row r="2978" spans="8:13" x14ac:dyDescent="0.2">
      <c r="H2978" s="10">
        <v>1998</v>
      </c>
      <c r="I2978" s="10">
        <v>9</v>
      </c>
      <c r="J2978" s="10">
        <v>10</v>
      </c>
      <c r="K2978" s="42">
        <v>5.5625</v>
      </c>
      <c r="L2978" s="44">
        <f t="shared" si="95"/>
        <v>5.5241781093620969E-2</v>
      </c>
      <c r="M2978" s="42">
        <f t="shared" si="96"/>
        <v>-2.3117840188691119E-4</v>
      </c>
    </row>
    <row r="2979" spans="8:13" x14ac:dyDescent="0.2">
      <c r="H2979" s="10">
        <v>1998</v>
      </c>
      <c r="I2979" s="10">
        <v>9</v>
      </c>
      <c r="J2979" s="10">
        <v>11</v>
      </c>
      <c r="K2979" s="42">
        <v>5.5</v>
      </c>
      <c r="L2979" s="44">
        <f t="shared" si="95"/>
        <v>5.4625305789942222E-2</v>
      </c>
      <c r="M2979" s="42">
        <f t="shared" si="96"/>
        <v>-6.1647530367874709E-4</v>
      </c>
    </row>
    <row r="2980" spans="8:13" x14ac:dyDescent="0.2">
      <c r="H2980" s="10">
        <v>1998</v>
      </c>
      <c r="I2980" s="10">
        <v>9</v>
      </c>
      <c r="J2980" s="10">
        <v>14</v>
      </c>
      <c r="K2980" s="42">
        <v>5.5</v>
      </c>
      <c r="L2980" s="44">
        <f t="shared" si="95"/>
        <v>5.4625305789942222E-2</v>
      </c>
      <c r="M2980" s="42">
        <f t="shared" si="96"/>
        <v>0</v>
      </c>
    </row>
    <row r="2981" spans="8:13" x14ac:dyDescent="0.2">
      <c r="H2981" s="10">
        <v>1998</v>
      </c>
      <c r="I2981" s="10">
        <v>9</v>
      </c>
      <c r="J2981" s="10">
        <v>15</v>
      </c>
      <c r="K2981" s="42">
        <v>5.5</v>
      </c>
      <c r="L2981" s="44">
        <f t="shared" si="95"/>
        <v>5.4625305789942222E-2</v>
      </c>
      <c r="M2981" s="42">
        <f t="shared" si="96"/>
        <v>0</v>
      </c>
    </row>
    <row r="2982" spans="8:13" x14ac:dyDescent="0.2">
      <c r="H2982" s="10">
        <v>1998</v>
      </c>
      <c r="I2982" s="10">
        <v>9</v>
      </c>
      <c r="J2982" s="10">
        <v>16</v>
      </c>
      <c r="K2982" s="42">
        <v>5.5</v>
      </c>
      <c r="L2982" s="44">
        <f t="shared" si="95"/>
        <v>5.4625305789942222E-2</v>
      </c>
      <c r="M2982" s="42">
        <f t="shared" si="96"/>
        <v>0</v>
      </c>
    </row>
    <row r="2983" spans="8:13" x14ac:dyDescent="0.2">
      <c r="H2983" s="10">
        <v>1998</v>
      </c>
      <c r="I2983" s="10">
        <v>9</v>
      </c>
      <c r="J2983" s="10">
        <v>17</v>
      </c>
      <c r="K2983" s="42">
        <v>5.5</v>
      </c>
      <c r="L2983" s="44">
        <f t="shared" si="95"/>
        <v>5.4625305789942222E-2</v>
      </c>
      <c r="M2983" s="42">
        <f t="shared" si="96"/>
        <v>0</v>
      </c>
    </row>
    <row r="2984" spans="8:13" x14ac:dyDescent="0.2">
      <c r="H2984" s="10">
        <v>1998</v>
      </c>
      <c r="I2984" s="10">
        <v>9</v>
      </c>
      <c r="J2984" s="10">
        <v>18</v>
      </c>
      <c r="K2984" s="42">
        <v>5.5</v>
      </c>
      <c r="L2984" s="44">
        <f t="shared" si="95"/>
        <v>5.4625305789942222E-2</v>
      </c>
      <c r="M2984" s="42">
        <f t="shared" si="96"/>
        <v>0</v>
      </c>
    </row>
    <row r="2985" spans="8:13" x14ac:dyDescent="0.2">
      <c r="H2985" s="10">
        <v>1998</v>
      </c>
      <c r="I2985" s="10">
        <v>9</v>
      </c>
      <c r="J2985" s="10">
        <v>21</v>
      </c>
      <c r="K2985" s="42">
        <v>5.5</v>
      </c>
      <c r="L2985" s="44">
        <f t="shared" si="95"/>
        <v>5.4625305789942222E-2</v>
      </c>
      <c r="M2985" s="42">
        <f t="shared" si="96"/>
        <v>0</v>
      </c>
    </row>
    <row r="2986" spans="8:13" x14ac:dyDescent="0.2">
      <c r="H2986" s="10">
        <v>1998</v>
      </c>
      <c r="I2986" s="10">
        <v>9</v>
      </c>
      <c r="J2986" s="10">
        <v>22</v>
      </c>
      <c r="K2986" s="42">
        <v>5.5</v>
      </c>
      <c r="L2986" s="44">
        <f t="shared" si="95"/>
        <v>5.4625305789942222E-2</v>
      </c>
      <c r="M2986" s="42">
        <f t="shared" si="96"/>
        <v>0</v>
      </c>
    </row>
    <row r="2987" spans="8:13" x14ac:dyDescent="0.2">
      <c r="H2987" s="10">
        <v>1998</v>
      </c>
      <c r="I2987" s="10">
        <v>9</v>
      </c>
      <c r="J2987" s="10">
        <v>23</v>
      </c>
      <c r="K2987" s="42">
        <v>5.5</v>
      </c>
      <c r="L2987" s="44">
        <f t="shared" si="95"/>
        <v>5.4625305789942222E-2</v>
      </c>
      <c r="M2987" s="42">
        <f t="shared" si="96"/>
        <v>0</v>
      </c>
    </row>
    <row r="2988" spans="8:13" x14ac:dyDescent="0.2">
      <c r="H2988" s="10">
        <v>1998</v>
      </c>
      <c r="I2988" s="10">
        <v>9</v>
      </c>
      <c r="J2988" s="10">
        <v>24</v>
      </c>
      <c r="K2988" s="42">
        <v>5.4375</v>
      </c>
      <c r="L2988" s="44">
        <f t="shared" si="95"/>
        <v>5.4008735461168987E-2</v>
      </c>
      <c r="M2988" s="42">
        <f t="shared" si="96"/>
        <v>-6.1657032877323464E-4</v>
      </c>
    </row>
    <row r="2989" spans="8:13" x14ac:dyDescent="0.2">
      <c r="H2989" s="10">
        <v>1998</v>
      </c>
      <c r="I2989" s="10">
        <v>9</v>
      </c>
      <c r="J2989" s="10">
        <v>25</v>
      </c>
      <c r="K2989" s="42">
        <v>5.3125</v>
      </c>
      <c r="L2989" s="44">
        <f t="shared" si="95"/>
        <v>5.2775309611123776E-2</v>
      </c>
      <c r="M2989" s="42">
        <f t="shared" si="96"/>
        <v>-1.2334258500452111E-3</v>
      </c>
    </row>
    <row r="2990" spans="8:13" x14ac:dyDescent="0.2">
      <c r="H2990" s="10">
        <v>1998</v>
      </c>
      <c r="I2990" s="10">
        <v>9</v>
      </c>
      <c r="J2990" s="10">
        <v>28</v>
      </c>
      <c r="K2990" s="42">
        <v>5.3125</v>
      </c>
      <c r="L2990" s="44">
        <f t="shared" si="95"/>
        <v>5.2775309611123776E-2</v>
      </c>
      <c r="M2990" s="42">
        <f t="shared" si="96"/>
        <v>0</v>
      </c>
    </row>
    <row r="2991" spans="8:13" x14ac:dyDescent="0.2">
      <c r="H2991" s="10">
        <v>1998</v>
      </c>
      <c r="I2991" s="10">
        <v>9</v>
      </c>
      <c r="J2991" s="10">
        <v>29</v>
      </c>
      <c r="K2991" s="42">
        <v>5.3125</v>
      </c>
      <c r="L2991" s="44">
        <f t="shared" si="95"/>
        <v>5.2775309611123776E-2</v>
      </c>
      <c r="M2991" s="42">
        <f t="shared" si="96"/>
        <v>0</v>
      </c>
    </row>
    <row r="2992" spans="8:13" x14ac:dyDescent="0.2">
      <c r="H2992" s="10">
        <v>1998</v>
      </c>
      <c r="I2992" s="10">
        <v>9</v>
      </c>
      <c r="J2992" s="10">
        <v>30</v>
      </c>
      <c r="K2992" s="42">
        <v>5.3125</v>
      </c>
      <c r="L2992" s="44">
        <f t="shared" si="95"/>
        <v>5.2775309611123776E-2</v>
      </c>
      <c r="M2992" s="42">
        <f t="shared" si="96"/>
        <v>0</v>
      </c>
    </row>
    <row r="2993" spans="8:13" x14ac:dyDescent="0.2">
      <c r="H2993" s="10">
        <v>1998</v>
      </c>
      <c r="I2993" s="10">
        <v>10</v>
      </c>
      <c r="J2993" s="10">
        <v>1</v>
      </c>
      <c r="K2993" s="42">
        <v>5.3125</v>
      </c>
      <c r="L2993" s="44">
        <f t="shared" si="95"/>
        <v>5.2775309611123776E-2</v>
      </c>
      <c r="M2993" s="42">
        <f t="shared" si="96"/>
        <v>0</v>
      </c>
    </row>
    <row r="2994" spans="8:13" x14ac:dyDescent="0.2">
      <c r="H2994" s="10">
        <v>1998</v>
      </c>
      <c r="I2994" s="10">
        <v>10</v>
      </c>
      <c r="J2994" s="10">
        <v>2</v>
      </c>
      <c r="K2994" s="42">
        <v>5.3125</v>
      </c>
      <c r="L2994" s="44">
        <f t="shared" si="95"/>
        <v>5.2775309611123776E-2</v>
      </c>
      <c r="M2994" s="42">
        <f t="shared" si="96"/>
        <v>0</v>
      </c>
    </row>
    <row r="2995" spans="8:13" x14ac:dyDescent="0.2">
      <c r="H2995" s="10">
        <v>1998</v>
      </c>
      <c r="I2995" s="10">
        <v>10</v>
      </c>
      <c r="J2995" s="10">
        <v>5</v>
      </c>
      <c r="K2995" s="42">
        <v>5.3125</v>
      </c>
      <c r="L2995" s="44">
        <f t="shared" si="95"/>
        <v>5.2775309611123776E-2</v>
      </c>
      <c r="M2995" s="42">
        <f t="shared" si="96"/>
        <v>0</v>
      </c>
    </row>
    <row r="2996" spans="8:13" x14ac:dyDescent="0.2">
      <c r="H2996" s="10">
        <v>1998</v>
      </c>
      <c r="I2996" s="10">
        <v>10</v>
      </c>
      <c r="J2996" s="10">
        <v>6</v>
      </c>
      <c r="K2996" s="42">
        <v>5.3203100000000001</v>
      </c>
      <c r="L2996" s="44">
        <f t="shared" si="95"/>
        <v>5.2852385198531047E-2</v>
      </c>
      <c r="M2996" s="42">
        <f t="shared" si="96"/>
        <v>7.7075587407271495E-5</v>
      </c>
    </row>
    <row r="2997" spans="8:13" x14ac:dyDescent="0.2">
      <c r="H2997" s="10">
        <v>1998</v>
      </c>
      <c r="I2997" s="10">
        <v>10</v>
      </c>
      <c r="J2997" s="10">
        <v>7</v>
      </c>
      <c r="K2997" s="42">
        <v>5.3710899999999997</v>
      </c>
      <c r="L2997" s="44">
        <f t="shared" si="95"/>
        <v>5.3353488331647797E-2</v>
      </c>
      <c r="M2997" s="42">
        <f t="shared" si="96"/>
        <v>5.0110313311674953E-4</v>
      </c>
    </row>
    <row r="2998" spans="8:13" x14ac:dyDescent="0.2">
      <c r="H2998" s="10">
        <v>1998</v>
      </c>
      <c r="I2998" s="10">
        <v>10</v>
      </c>
      <c r="J2998" s="10">
        <v>8</v>
      </c>
      <c r="K2998" s="42">
        <v>5.34375</v>
      </c>
      <c r="L2998" s="44">
        <f t="shared" si="95"/>
        <v>5.3083701731858453E-2</v>
      </c>
      <c r="M2998" s="42">
        <f t="shared" si="96"/>
        <v>-2.6978659978934422E-4</v>
      </c>
    </row>
    <row r="2999" spans="8:13" x14ac:dyDescent="0.2">
      <c r="H2999" s="10">
        <v>1998</v>
      </c>
      <c r="I2999" s="10">
        <v>10</v>
      </c>
      <c r="J2999" s="10">
        <v>9</v>
      </c>
      <c r="K2999" s="42">
        <v>5.34375</v>
      </c>
      <c r="L2999" s="44">
        <f t="shared" si="95"/>
        <v>5.3083701731858453E-2</v>
      </c>
      <c r="M2999" s="42">
        <f t="shared" si="96"/>
        <v>0</v>
      </c>
    </row>
    <row r="3000" spans="8:13" x14ac:dyDescent="0.2">
      <c r="H3000" s="10">
        <v>1998</v>
      </c>
      <c r="I3000" s="10">
        <v>10</v>
      </c>
      <c r="J3000" s="10">
        <v>12</v>
      </c>
      <c r="K3000" s="42">
        <v>5.34375</v>
      </c>
      <c r="L3000" s="44">
        <f t="shared" si="95"/>
        <v>5.3083701731858453E-2</v>
      </c>
      <c r="M3000" s="42">
        <f t="shared" si="96"/>
        <v>0</v>
      </c>
    </row>
    <row r="3001" spans="8:13" x14ac:dyDescent="0.2">
      <c r="H3001" s="10">
        <v>1998</v>
      </c>
      <c r="I3001" s="10">
        <v>10</v>
      </c>
      <c r="J3001" s="10">
        <v>13</v>
      </c>
      <c r="K3001" s="42">
        <v>5.3476600000000003</v>
      </c>
      <c r="L3001" s="44">
        <f t="shared" si="95"/>
        <v>5.3122286080494706E-2</v>
      </c>
      <c r="M3001" s="42">
        <f t="shared" si="96"/>
        <v>3.8584348636253041E-5</v>
      </c>
    </row>
    <row r="3002" spans="8:13" x14ac:dyDescent="0.2">
      <c r="H3002" s="10">
        <v>1998</v>
      </c>
      <c r="I3002" s="10">
        <v>10</v>
      </c>
      <c r="J3002" s="10">
        <v>14</v>
      </c>
      <c r="K3002" s="42">
        <v>5.3490599999999997</v>
      </c>
      <c r="L3002" s="44">
        <f t="shared" si="95"/>
        <v>5.3136101357803528E-2</v>
      </c>
      <c r="M3002" s="42">
        <f t="shared" si="96"/>
        <v>1.3815277308822094E-5</v>
      </c>
    </row>
    <row r="3003" spans="8:13" x14ac:dyDescent="0.2">
      <c r="H3003" s="10">
        <v>1998</v>
      </c>
      <c r="I3003" s="10">
        <v>10</v>
      </c>
      <c r="J3003" s="10">
        <v>15</v>
      </c>
      <c r="K3003" s="42">
        <v>5.34328</v>
      </c>
      <c r="L3003" s="44">
        <f t="shared" si="95"/>
        <v>5.3079063690467949E-2</v>
      </c>
      <c r="M3003" s="42">
        <f t="shared" si="96"/>
        <v>-5.7037667335578524E-5</v>
      </c>
    </row>
    <row r="3004" spans="8:13" x14ac:dyDescent="0.2">
      <c r="H3004" s="10">
        <v>1998</v>
      </c>
      <c r="I3004" s="10">
        <v>10</v>
      </c>
      <c r="J3004" s="10">
        <v>16</v>
      </c>
      <c r="K3004" s="42">
        <v>5.2189100000000002</v>
      </c>
      <c r="L3004" s="44">
        <f t="shared" si="95"/>
        <v>5.1851569958236685E-2</v>
      </c>
      <c r="M3004" s="42">
        <f t="shared" si="96"/>
        <v>-1.2274937322312648E-3</v>
      </c>
    </row>
    <row r="3005" spans="8:13" x14ac:dyDescent="0.2">
      <c r="H3005" s="10">
        <v>1998</v>
      </c>
      <c r="I3005" s="10">
        <v>10</v>
      </c>
      <c r="J3005" s="10">
        <v>19</v>
      </c>
      <c r="K3005" s="42">
        <v>5.2</v>
      </c>
      <c r="L3005" s="44">
        <f t="shared" si="95"/>
        <v>5.1664901066184918E-2</v>
      </c>
      <c r="M3005" s="42">
        <f t="shared" si="96"/>
        <v>-1.8666889205176673E-4</v>
      </c>
    </row>
    <row r="3006" spans="8:13" x14ac:dyDescent="0.2">
      <c r="H3006" s="10">
        <v>1998</v>
      </c>
      <c r="I3006" s="10">
        <v>10</v>
      </c>
      <c r="J3006" s="10">
        <v>20</v>
      </c>
      <c r="K3006" s="42">
        <v>5.1884399999999999</v>
      </c>
      <c r="L3006" s="44">
        <f t="shared" si="95"/>
        <v>5.1550782952646347E-2</v>
      </c>
      <c r="M3006" s="42">
        <f t="shared" si="96"/>
        <v>-1.1411811353857076E-4</v>
      </c>
    </row>
    <row r="3007" spans="8:13" x14ac:dyDescent="0.2">
      <c r="H3007" s="10">
        <v>1998</v>
      </c>
      <c r="I3007" s="10">
        <v>10</v>
      </c>
      <c r="J3007" s="10">
        <v>21</v>
      </c>
      <c r="K3007" s="42">
        <v>5.1881300000000001</v>
      </c>
      <c r="L3007" s="44">
        <f t="shared" si="95"/>
        <v>5.1547722646991347E-2</v>
      </c>
      <c r="M3007" s="42">
        <f t="shared" si="96"/>
        <v>-3.0603056550004837E-6</v>
      </c>
    </row>
    <row r="3008" spans="8:13" x14ac:dyDescent="0.2">
      <c r="H3008" s="10">
        <v>1998</v>
      </c>
      <c r="I3008" s="10">
        <v>10</v>
      </c>
      <c r="J3008" s="10">
        <v>22</v>
      </c>
      <c r="K3008" s="42">
        <v>5.2043799999999996</v>
      </c>
      <c r="L3008" s="44">
        <f t="shared" si="95"/>
        <v>5.1708138739703605E-2</v>
      </c>
      <c r="M3008" s="42">
        <f t="shared" si="96"/>
        <v>1.6041609271225804E-4</v>
      </c>
    </row>
    <row r="3009" spans="8:13" x14ac:dyDescent="0.2">
      <c r="H3009" s="10">
        <v>1998</v>
      </c>
      <c r="I3009" s="10">
        <v>10</v>
      </c>
      <c r="J3009" s="10">
        <v>23</v>
      </c>
      <c r="K3009" s="42">
        <v>5.2092200000000002</v>
      </c>
      <c r="L3009" s="44">
        <f t="shared" si="95"/>
        <v>5.1755916812530035E-2</v>
      </c>
      <c r="M3009" s="42">
        <f t="shared" si="96"/>
        <v>4.7778072826430706E-5</v>
      </c>
    </row>
    <row r="3010" spans="8:13" x14ac:dyDescent="0.2">
      <c r="H3010" s="10">
        <v>1998</v>
      </c>
      <c r="I3010" s="10">
        <v>10</v>
      </c>
      <c r="J3010" s="10">
        <v>26</v>
      </c>
      <c r="K3010" s="42">
        <v>5.21922</v>
      </c>
      <c r="L3010" s="44">
        <f t="shared" si="95"/>
        <v>5.1854630031435069E-2</v>
      </c>
      <c r="M3010" s="42">
        <f t="shared" si="96"/>
        <v>9.8713218905033262E-5</v>
      </c>
    </row>
    <row r="3011" spans="8:13" x14ac:dyDescent="0.2">
      <c r="H3011" s="10">
        <v>1998</v>
      </c>
      <c r="I3011" s="10">
        <v>10</v>
      </c>
      <c r="J3011" s="10">
        <v>27</v>
      </c>
      <c r="K3011" s="42">
        <v>5.2220300000000002</v>
      </c>
      <c r="L3011" s="44">
        <f t="shared" si="95"/>
        <v>5.1882368007506612E-2</v>
      </c>
      <c r="M3011" s="42">
        <f t="shared" si="96"/>
        <v>2.7737976071542936E-5</v>
      </c>
    </row>
    <row r="3012" spans="8:13" x14ac:dyDescent="0.2">
      <c r="H3012" s="10">
        <v>1998</v>
      </c>
      <c r="I3012" s="10">
        <v>10</v>
      </c>
      <c r="J3012" s="10">
        <v>28</v>
      </c>
      <c r="K3012" s="42">
        <v>5.2196899999999999</v>
      </c>
      <c r="L3012" s="44">
        <f t="shared" si="95"/>
        <v>5.1859269492785569E-2</v>
      </c>
      <c r="M3012" s="42">
        <f t="shared" si="96"/>
        <v>-2.309851472104274E-5</v>
      </c>
    </row>
    <row r="3013" spans="8:13" x14ac:dyDescent="0.2">
      <c r="H3013" s="10">
        <v>1998</v>
      </c>
      <c r="I3013" s="10">
        <v>10</v>
      </c>
      <c r="J3013" s="10">
        <v>29</v>
      </c>
      <c r="K3013" s="42">
        <v>5.2193800000000001</v>
      </c>
      <c r="L3013" s="44">
        <f t="shared" si="95"/>
        <v>5.1856209423137331E-2</v>
      </c>
      <c r="M3013" s="42">
        <f t="shared" si="96"/>
        <v>-3.0600696482377399E-6</v>
      </c>
    </row>
    <row r="3014" spans="8:13" x14ac:dyDescent="0.2">
      <c r="H3014" s="10">
        <v>1998</v>
      </c>
      <c r="I3014" s="10">
        <v>10</v>
      </c>
      <c r="J3014" s="10">
        <v>30</v>
      </c>
      <c r="K3014" s="42">
        <v>5.2195299999999998</v>
      </c>
      <c r="L3014" s="44">
        <f t="shared" si="95"/>
        <v>5.1857690102291562E-2</v>
      </c>
      <c r="M3014" s="42">
        <f t="shared" si="96"/>
        <v>1.4806791542310016E-6</v>
      </c>
    </row>
    <row r="3015" spans="8:13" x14ac:dyDescent="0.2">
      <c r="H3015" s="10">
        <v>1998</v>
      </c>
      <c r="I3015" s="10">
        <v>11</v>
      </c>
      <c r="J3015" s="10">
        <v>2</v>
      </c>
      <c r="K3015" s="42">
        <v>5.2653100000000004</v>
      </c>
      <c r="L3015" s="44">
        <f t="shared" si="95"/>
        <v>5.2309567771452042E-2</v>
      </c>
      <c r="M3015" s="42">
        <f t="shared" si="96"/>
        <v>4.5187766916048033E-4</v>
      </c>
    </row>
    <row r="3016" spans="8:13" x14ac:dyDescent="0.2">
      <c r="H3016" s="10">
        <v>1998</v>
      </c>
      <c r="I3016" s="10">
        <v>11</v>
      </c>
      <c r="J3016" s="10">
        <v>3</v>
      </c>
      <c r="K3016" s="42">
        <v>5.3115600000000001</v>
      </c>
      <c r="L3016" s="44">
        <f t="shared" si="95"/>
        <v>5.2766032807768377E-2</v>
      </c>
      <c r="M3016" s="42">
        <f t="shared" si="96"/>
        <v>4.56465036316335E-4</v>
      </c>
    </row>
    <row r="3017" spans="8:13" x14ac:dyDescent="0.2">
      <c r="H3017" s="10">
        <v>1998</v>
      </c>
      <c r="I3017" s="10">
        <v>11</v>
      </c>
      <c r="J3017" s="10">
        <v>4</v>
      </c>
      <c r="K3017" s="42">
        <v>5.3350099999999996</v>
      </c>
      <c r="L3017" s="44">
        <f t="shared" si="95"/>
        <v>5.2997453018493026E-2</v>
      </c>
      <c r="M3017" s="42">
        <f t="shared" si="96"/>
        <v>2.3142021072464908E-4</v>
      </c>
    </row>
    <row r="3018" spans="8:13" x14ac:dyDescent="0.2">
      <c r="H3018" s="10">
        <v>1998</v>
      </c>
      <c r="I3018" s="10">
        <v>11</v>
      </c>
      <c r="J3018" s="10">
        <v>5</v>
      </c>
      <c r="K3018" s="42">
        <v>5.3768799999999999</v>
      </c>
      <c r="L3018" s="44">
        <f t="shared" si="95"/>
        <v>5.3410620759622135E-2</v>
      </c>
      <c r="M3018" s="42">
        <f t="shared" si="96"/>
        <v>4.1316774112910848E-4</v>
      </c>
    </row>
    <row r="3019" spans="8:13" x14ac:dyDescent="0.2">
      <c r="H3019" s="10">
        <v>1998</v>
      </c>
      <c r="I3019" s="10">
        <v>11</v>
      </c>
      <c r="J3019" s="10">
        <v>6</v>
      </c>
      <c r="K3019" s="42">
        <v>5.38375</v>
      </c>
      <c r="L3019" s="44">
        <f t="shared" si="95"/>
        <v>5.3478408955012498E-2</v>
      </c>
      <c r="M3019" s="42">
        <f t="shared" si="96"/>
        <v>6.7788195390362793E-5</v>
      </c>
    </row>
    <row r="3020" spans="8:13" x14ac:dyDescent="0.2">
      <c r="H3020" s="10">
        <v>1998</v>
      </c>
      <c r="I3020" s="10">
        <v>11</v>
      </c>
      <c r="J3020" s="10">
        <v>9</v>
      </c>
      <c r="K3020" s="42">
        <v>5.4090699999999998</v>
      </c>
      <c r="L3020" s="44">
        <f t="shared" si="95"/>
        <v>5.3728238498477687E-2</v>
      </c>
      <c r="M3020" s="42">
        <f t="shared" si="96"/>
        <v>2.4982954346518954E-4</v>
      </c>
    </row>
    <row r="3021" spans="8:13" x14ac:dyDescent="0.2">
      <c r="H3021" s="10">
        <v>1998</v>
      </c>
      <c r="I3021" s="10">
        <v>11</v>
      </c>
      <c r="J3021" s="10">
        <v>10</v>
      </c>
      <c r="K3021" s="42">
        <v>5.4017200000000001</v>
      </c>
      <c r="L3021" s="44">
        <f t="shared" si="95"/>
        <v>5.3655718496614296E-2</v>
      </c>
      <c r="M3021" s="42">
        <f t="shared" si="96"/>
        <v>-7.2520001863390915E-5</v>
      </c>
    </row>
    <row r="3022" spans="8:13" x14ac:dyDescent="0.2">
      <c r="H3022" s="10">
        <v>1998</v>
      </c>
      <c r="I3022" s="10">
        <v>11</v>
      </c>
      <c r="J3022" s="10">
        <v>11</v>
      </c>
      <c r="K3022" s="42">
        <v>5.4003100000000002</v>
      </c>
      <c r="L3022" s="44">
        <f t="shared" si="95"/>
        <v>5.3641806345950747E-2</v>
      </c>
      <c r="M3022" s="42">
        <f t="shared" si="96"/>
        <v>-1.391215066354895E-5</v>
      </c>
    </row>
    <row r="3023" spans="8:13" x14ac:dyDescent="0.2">
      <c r="H3023" s="10">
        <v>1998</v>
      </c>
      <c r="I3023" s="10">
        <v>11</v>
      </c>
      <c r="J3023" s="10">
        <v>12</v>
      </c>
      <c r="K3023" s="42">
        <v>5.4023399999999997</v>
      </c>
      <c r="L3023" s="44">
        <f t="shared" si="95"/>
        <v>5.3661835880881477E-2</v>
      </c>
      <c r="M3023" s="42">
        <f t="shared" si="96"/>
        <v>2.0029534930729453E-5</v>
      </c>
    </row>
    <row r="3024" spans="8:13" x14ac:dyDescent="0.2">
      <c r="H3024" s="10">
        <v>1998</v>
      </c>
      <c r="I3024" s="10">
        <v>11</v>
      </c>
      <c r="J3024" s="10">
        <v>13</v>
      </c>
      <c r="K3024" s="42">
        <v>5.4023399999999997</v>
      </c>
      <c r="L3024" s="44">
        <f t="shared" si="95"/>
        <v>5.3661835880881477E-2</v>
      </c>
      <c r="M3024" s="42">
        <f t="shared" si="96"/>
        <v>0</v>
      </c>
    </row>
    <row r="3025" spans="8:13" x14ac:dyDescent="0.2">
      <c r="H3025" s="10">
        <v>1998</v>
      </c>
      <c r="I3025" s="10">
        <v>11</v>
      </c>
      <c r="J3025" s="10">
        <v>16</v>
      </c>
      <c r="K3025" s="42">
        <v>5.4068800000000001</v>
      </c>
      <c r="L3025" s="44">
        <f t="shared" si="95"/>
        <v>5.3706630635435348E-2</v>
      </c>
      <c r="M3025" s="42">
        <f t="shared" si="96"/>
        <v>4.4794754553871552E-5</v>
      </c>
    </row>
    <row r="3026" spans="8:13" x14ac:dyDescent="0.2">
      <c r="H3026" s="10">
        <v>1998</v>
      </c>
      <c r="I3026" s="10">
        <v>11</v>
      </c>
      <c r="J3026" s="10">
        <v>17</v>
      </c>
      <c r="K3026" s="42">
        <v>5.39907</v>
      </c>
      <c r="L3026" s="44">
        <f t="shared" si="95"/>
        <v>5.3629571506797181E-2</v>
      </c>
      <c r="M3026" s="42">
        <f t="shared" si="96"/>
        <v>-7.705912863816694E-5</v>
      </c>
    </row>
    <row r="3027" spans="8:13" x14ac:dyDescent="0.2">
      <c r="H3027" s="10">
        <v>1998</v>
      </c>
      <c r="I3027" s="10">
        <v>11</v>
      </c>
      <c r="J3027" s="10">
        <v>18</v>
      </c>
      <c r="K3027" s="42">
        <v>5.25</v>
      </c>
      <c r="L3027" s="44">
        <f t="shared" si="95"/>
        <v>5.2158454031214198E-2</v>
      </c>
      <c r="M3027" s="42">
        <f t="shared" si="96"/>
        <v>-1.4711174755829837E-3</v>
      </c>
    </row>
    <row r="3028" spans="8:13" x14ac:dyDescent="0.2">
      <c r="H3028" s="10">
        <v>1998</v>
      </c>
      <c r="I3028" s="10">
        <v>11</v>
      </c>
      <c r="J3028" s="10">
        <v>19</v>
      </c>
      <c r="K3028" s="42">
        <v>5.25</v>
      </c>
      <c r="L3028" s="44">
        <f t="shared" si="95"/>
        <v>5.2158454031214198E-2</v>
      </c>
      <c r="M3028" s="42">
        <f t="shared" si="96"/>
        <v>0</v>
      </c>
    </row>
    <row r="3029" spans="8:13" x14ac:dyDescent="0.2">
      <c r="H3029" s="10">
        <v>1998</v>
      </c>
      <c r="I3029" s="10">
        <v>11</v>
      </c>
      <c r="J3029" s="10">
        <v>20</v>
      </c>
      <c r="K3029" s="42">
        <v>5.25</v>
      </c>
      <c r="L3029" s="44">
        <f t="shared" ref="L3029:L3092" si="97">LN(1+K3029/100/4)*4</f>
        <v>5.2158454031214198E-2</v>
      </c>
      <c r="M3029" s="42">
        <f t="shared" ref="M3029:M3092" si="98">L3029-L3028</f>
        <v>0</v>
      </c>
    </row>
    <row r="3030" spans="8:13" x14ac:dyDescent="0.2">
      <c r="H3030" s="10">
        <v>1998</v>
      </c>
      <c r="I3030" s="10">
        <v>11</v>
      </c>
      <c r="J3030" s="10">
        <v>23</v>
      </c>
      <c r="K3030" s="42">
        <v>5.25</v>
      </c>
      <c r="L3030" s="44">
        <f t="shared" si="97"/>
        <v>5.2158454031214198E-2</v>
      </c>
      <c r="M3030" s="42">
        <f t="shared" si="98"/>
        <v>0</v>
      </c>
    </row>
    <row r="3031" spans="8:13" x14ac:dyDescent="0.2">
      <c r="H3031" s="10">
        <v>1998</v>
      </c>
      <c r="I3031" s="10">
        <v>11</v>
      </c>
      <c r="J3031" s="10">
        <v>24</v>
      </c>
      <c r="K3031" s="42">
        <v>5.25</v>
      </c>
      <c r="L3031" s="44">
        <f t="shared" si="97"/>
        <v>5.2158454031214198E-2</v>
      </c>
      <c r="M3031" s="42">
        <f t="shared" si="98"/>
        <v>0</v>
      </c>
    </row>
    <row r="3032" spans="8:13" x14ac:dyDescent="0.2">
      <c r="H3032" s="10">
        <v>1998</v>
      </c>
      <c r="I3032" s="10">
        <v>11</v>
      </c>
      <c r="J3032" s="10">
        <v>25</v>
      </c>
      <c r="K3032" s="42">
        <v>5.25</v>
      </c>
      <c r="L3032" s="44">
        <f t="shared" si="97"/>
        <v>5.2158454031214198E-2</v>
      </c>
      <c r="M3032" s="42">
        <f t="shared" si="98"/>
        <v>0</v>
      </c>
    </row>
    <row r="3033" spans="8:13" x14ac:dyDescent="0.2">
      <c r="H3033" s="10">
        <v>1998</v>
      </c>
      <c r="I3033" s="10">
        <v>11</v>
      </c>
      <c r="J3033" s="10">
        <v>26</v>
      </c>
      <c r="K3033" s="42">
        <v>5.25</v>
      </c>
      <c r="L3033" s="44">
        <f t="shared" si="97"/>
        <v>5.2158454031214198E-2</v>
      </c>
      <c r="M3033" s="42">
        <f t="shared" si="98"/>
        <v>0</v>
      </c>
    </row>
    <row r="3034" spans="8:13" x14ac:dyDescent="0.2">
      <c r="H3034" s="10">
        <v>1998</v>
      </c>
      <c r="I3034" s="10">
        <v>11</v>
      </c>
      <c r="J3034" s="10">
        <v>27</v>
      </c>
      <c r="K3034" s="42">
        <v>5.2612500000000004</v>
      </c>
      <c r="L3034" s="44">
        <f t="shared" si="97"/>
        <v>5.226949505625355E-2</v>
      </c>
      <c r="M3034" s="42">
        <f t="shared" si="98"/>
        <v>1.1104102503935176E-4</v>
      </c>
    </row>
    <row r="3035" spans="8:13" x14ac:dyDescent="0.2">
      <c r="H3035" s="10">
        <v>1998</v>
      </c>
      <c r="I3035" s="10">
        <v>11</v>
      </c>
      <c r="J3035" s="10">
        <v>30</v>
      </c>
      <c r="K3035" s="42">
        <v>5.2826599999999999</v>
      </c>
      <c r="L3035" s="44">
        <f t="shared" si="97"/>
        <v>5.2480809949779592E-2</v>
      </c>
      <c r="M3035" s="42">
        <f t="shared" si="98"/>
        <v>2.1131489352604199E-4</v>
      </c>
    </row>
    <row r="3036" spans="8:13" x14ac:dyDescent="0.2">
      <c r="H3036" s="10">
        <v>1998</v>
      </c>
      <c r="I3036" s="10">
        <v>12</v>
      </c>
      <c r="J3036" s="10">
        <v>1</v>
      </c>
      <c r="K3036" s="42">
        <v>5.2767200000000001</v>
      </c>
      <c r="L3036" s="44">
        <f t="shared" si="97"/>
        <v>5.242218376991694E-2</v>
      </c>
      <c r="M3036" s="42">
        <f t="shared" si="98"/>
        <v>-5.8626179862651673E-5</v>
      </c>
    </row>
    <row r="3037" spans="8:13" x14ac:dyDescent="0.2">
      <c r="H3037" s="10">
        <v>1998</v>
      </c>
      <c r="I3037" s="10">
        <v>12</v>
      </c>
      <c r="J3037" s="10">
        <v>2</v>
      </c>
      <c r="K3037" s="42">
        <v>5.2753100000000002</v>
      </c>
      <c r="L3037" s="44">
        <f t="shared" si="97"/>
        <v>5.2408267328304087E-2</v>
      </c>
      <c r="M3037" s="42">
        <f t="shared" si="98"/>
        <v>-1.3916441612853159E-5</v>
      </c>
    </row>
    <row r="3038" spans="8:13" x14ac:dyDescent="0.2">
      <c r="H3038" s="10">
        <v>1998</v>
      </c>
      <c r="I3038" s="10">
        <v>12</v>
      </c>
      <c r="J3038" s="10">
        <v>3</v>
      </c>
      <c r="K3038" s="42">
        <v>5.2512499999999998</v>
      </c>
      <c r="L3038" s="44">
        <f t="shared" si="97"/>
        <v>5.2170792075109419E-2</v>
      </c>
      <c r="M3038" s="42">
        <f t="shared" si="98"/>
        <v>-2.374752531946675E-4</v>
      </c>
    </row>
    <row r="3039" spans="8:13" x14ac:dyDescent="0.2">
      <c r="H3039" s="10">
        <v>1998</v>
      </c>
      <c r="I3039" s="10">
        <v>12</v>
      </c>
      <c r="J3039" s="10">
        <v>4</v>
      </c>
      <c r="K3039" s="42">
        <v>5.2184400000000002</v>
      </c>
      <c r="L3039" s="44">
        <f t="shared" si="97"/>
        <v>5.1846930487955745E-2</v>
      </c>
      <c r="M3039" s="42">
        <f t="shared" si="98"/>
        <v>-3.2386158715367458E-4</v>
      </c>
    </row>
    <row r="3040" spans="8:13" x14ac:dyDescent="0.2">
      <c r="H3040" s="10">
        <v>1998</v>
      </c>
      <c r="I3040" s="10">
        <v>12</v>
      </c>
      <c r="J3040" s="10">
        <v>7</v>
      </c>
      <c r="K3040" s="42">
        <v>5.2385900000000003</v>
      </c>
      <c r="L3040" s="44">
        <f t="shared" si="97"/>
        <v>5.204583060735303E-2</v>
      </c>
      <c r="M3040" s="42">
        <f t="shared" si="98"/>
        <v>1.9890011939728558E-4</v>
      </c>
    </row>
    <row r="3041" spans="8:13" x14ac:dyDescent="0.2">
      <c r="H3041" s="10">
        <v>1998</v>
      </c>
      <c r="I3041" s="10">
        <v>12</v>
      </c>
      <c r="J3041" s="10">
        <v>8</v>
      </c>
      <c r="K3041" s="42">
        <v>5.2437500000000004</v>
      </c>
      <c r="L3041" s="44">
        <f t="shared" si="97"/>
        <v>5.2096763240876545E-2</v>
      </c>
      <c r="M3041" s="42">
        <f t="shared" si="98"/>
        <v>5.0932633523514959E-5</v>
      </c>
    </row>
    <row r="3042" spans="8:13" x14ac:dyDescent="0.2">
      <c r="H3042" s="10">
        <v>1998</v>
      </c>
      <c r="I3042" s="10">
        <v>12</v>
      </c>
      <c r="J3042" s="10">
        <v>9</v>
      </c>
      <c r="K3042" s="42">
        <v>5.24125</v>
      </c>
      <c r="L3042" s="44">
        <f t="shared" si="97"/>
        <v>5.2072086658336438E-2</v>
      </c>
      <c r="M3042" s="42">
        <f t="shared" si="98"/>
        <v>-2.4676582540107683E-5</v>
      </c>
    </row>
    <row r="3043" spans="8:13" x14ac:dyDescent="0.2">
      <c r="H3043" s="10">
        <v>1998</v>
      </c>
      <c r="I3043" s="10">
        <v>12</v>
      </c>
      <c r="J3043" s="10">
        <v>10</v>
      </c>
      <c r="K3043" s="42">
        <v>5.2387499999999996</v>
      </c>
      <c r="L3043" s="44">
        <f t="shared" si="97"/>
        <v>5.2047409923561966E-2</v>
      </c>
      <c r="M3043" s="42">
        <f t="shared" si="98"/>
        <v>-2.4676734774471687E-5</v>
      </c>
    </row>
    <row r="3044" spans="8:13" x14ac:dyDescent="0.2">
      <c r="H3044" s="10">
        <v>1998</v>
      </c>
      <c r="I3044" s="10">
        <v>12</v>
      </c>
      <c r="J3044" s="10">
        <v>11</v>
      </c>
      <c r="K3044" s="42">
        <v>5.2206299999999999</v>
      </c>
      <c r="L3044" s="44">
        <f t="shared" si="97"/>
        <v>5.1868548399343149E-2</v>
      </c>
      <c r="M3044" s="42">
        <f t="shared" si="98"/>
        <v>-1.7886152421881657E-4</v>
      </c>
    </row>
    <row r="3045" spans="8:13" x14ac:dyDescent="0.2">
      <c r="H3045" s="10">
        <v>1998</v>
      </c>
      <c r="I3045" s="10">
        <v>12</v>
      </c>
      <c r="J3045" s="10">
        <v>14</v>
      </c>
      <c r="K3045" s="42">
        <v>5.2198399999999996</v>
      </c>
      <c r="L3045" s="44">
        <f t="shared" si="97"/>
        <v>5.1860750170807053E-2</v>
      </c>
      <c r="M3045" s="42">
        <f t="shared" si="98"/>
        <v>-7.7982285360961301E-6</v>
      </c>
    </row>
    <row r="3046" spans="8:13" x14ac:dyDescent="0.2">
      <c r="H3046" s="10">
        <v>1998</v>
      </c>
      <c r="I3046" s="10">
        <v>12</v>
      </c>
      <c r="J3046" s="10">
        <v>15</v>
      </c>
      <c r="K3046" s="42">
        <v>5.2193800000000001</v>
      </c>
      <c r="L3046" s="44">
        <f t="shared" si="97"/>
        <v>5.1856209423137331E-2</v>
      </c>
      <c r="M3046" s="42">
        <f t="shared" si="98"/>
        <v>-4.5407476697220672E-6</v>
      </c>
    </row>
    <row r="3047" spans="8:13" x14ac:dyDescent="0.2">
      <c r="H3047" s="10">
        <v>1998</v>
      </c>
      <c r="I3047" s="10">
        <v>12</v>
      </c>
      <c r="J3047" s="10">
        <v>16</v>
      </c>
      <c r="K3047" s="42">
        <v>5.2260900000000001</v>
      </c>
      <c r="L3047" s="44">
        <f t="shared" si="97"/>
        <v>5.1922444601182227E-2</v>
      </c>
      <c r="M3047" s="42">
        <f t="shared" si="98"/>
        <v>6.6235178044896093E-5</v>
      </c>
    </row>
    <row r="3048" spans="8:13" x14ac:dyDescent="0.2">
      <c r="H3048" s="10">
        <v>1998</v>
      </c>
      <c r="I3048" s="10">
        <v>12</v>
      </c>
      <c r="J3048" s="10">
        <v>17</v>
      </c>
      <c r="K3048" s="42">
        <v>5.2209399999999997</v>
      </c>
      <c r="L3048" s="44">
        <f t="shared" si="97"/>
        <v>5.1871608459551868E-2</v>
      </c>
      <c r="M3048" s="42">
        <f t="shared" si="98"/>
        <v>-5.0836141630358767E-5</v>
      </c>
    </row>
    <row r="3049" spans="8:13" x14ac:dyDescent="0.2">
      <c r="H3049" s="10">
        <v>1998</v>
      </c>
      <c r="I3049" s="10">
        <v>12</v>
      </c>
      <c r="J3049" s="10">
        <v>18</v>
      </c>
      <c r="K3049" s="42">
        <v>5.2337499999999997</v>
      </c>
      <c r="L3049" s="44">
        <f t="shared" si="97"/>
        <v>5.1998055997302388E-2</v>
      </c>
      <c r="M3049" s="42">
        <f t="shared" si="98"/>
        <v>1.2644753775051948E-4</v>
      </c>
    </row>
    <row r="3050" spans="8:13" x14ac:dyDescent="0.2">
      <c r="H3050" s="10">
        <v>1998</v>
      </c>
      <c r="I3050" s="10">
        <v>12</v>
      </c>
      <c r="J3050" s="10">
        <v>21</v>
      </c>
      <c r="K3050" s="42">
        <v>5.2474999999999996</v>
      </c>
      <c r="L3050" s="44">
        <f t="shared" si="97"/>
        <v>5.2133777829251805E-2</v>
      </c>
      <c r="M3050" s="42">
        <f t="shared" si="98"/>
        <v>1.3572183194941745E-4</v>
      </c>
    </row>
    <row r="3051" spans="8:13" x14ac:dyDescent="0.2">
      <c r="H3051" s="10">
        <v>1998</v>
      </c>
      <c r="I3051" s="10">
        <v>12</v>
      </c>
      <c r="J3051" s="10">
        <v>22</v>
      </c>
      <c r="K3051" s="42">
        <v>5.25</v>
      </c>
      <c r="L3051" s="44">
        <f t="shared" si="97"/>
        <v>5.2158454031214198E-2</v>
      </c>
      <c r="M3051" s="42">
        <f t="shared" si="98"/>
        <v>2.4676201962392508E-5</v>
      </c>
    </row>
    <row r="3052" spans="8:13" x14ac:dyDescent="0.2">
      <c r="H3052" s="10">
        <v>1998</v>
      </c>
      <c r="I3052" s="10">
        <v>12</v>
      </c>
      <c r="J3052" s="10">
        <v>23</v>
      </c>
      <c r="K3052" s="42">
        <v>5.25</v>
      </c>
      <c r="L3052" s="44">
        <f t="shared" si="97"/>
        <v>5.2158454031214198E-2</v>
      </c>
      <c r="M3052" s="42">
        <f t="shared" si="98"/>
        <v>0</v>
      </c>
    </row>
    <row r="3053" spans="8:13" x14ac:dyDescent="0.2">
      <c r="H3053" s="10">
        <v>1998</v>
      </c>
      <c r="I3053" s="10">
        <v>12</v>
      </c>
      <c r="J3053" s="10">
        <v>24</v>
      </c>
      <c r="K3053" s="42">
        <v>5.2843799999999996</v>
      </c>
      <c r="L3053" s="44">
        <f t="shared" si="97"/>
        <v>5.2497785720222373E-2</v>
      </c>
      <c r="M3053" s="42">
        <f t="shared" si="98"/>
        <v>3.3933168900817517E-4</v>
      </c>
    </row>
    <row r="3054" spans="8:13" x14ac:dyDescent="0.2">
      <c r="H3054" s="10">
        <v>1998</v>
      </c>
      <c r="I3054" s="10">
        <v>12</v>
      </c>
      <c r="J3054" s="10">
        <v>29</v>
      </c>
      <c r="K3054" s="42">
        <v>5.2806300000000004</v>
      </c>
      <c r="L3054" s="44">
        <f t="shared" si="97"/>
        <v>5.2460774500110878E-2</v>
      </c>
      <c r="M3054" s="42">
        <f t="shared" si="98"/>
        <v>-3.7011220111494991E-5</v>
      </c>
    </row>
    <row r="3055" spans="8:13" x14ac:dyDescent="0.2">
      <c r="H3055" s="10">
        <v>1998</v>
      </c>
      <c r="I3055" s="10">
        <v>12</v>
      </c>
      <c r="J3055" s="10">
        <v>30</v>
      </c>
      <c r="K3055" s="42">
        <v>5.0760899999999998</v>
      </c>
      <c r="L3055" s="44">
        <f t="shared" si="97"/>
        <v>5.0441515580718237E-2</v>
      </c>
      <c r="M3055" s="42">
        <f t="shared" si="98"/>
        <v>-2.0192589193926413E-3</v>
      </c>
    </row>
    <row r="3056" spans="8:13" x14ac:dyDescent="0.2">
      <c r="H3056" s="10">
        <v>1998</v>
      </c>
      <c r="I3056" s="10">
        <v>12</v>
      </c>
      <c r="J3056" s="10">
        <v>31</v>
      </c>
      <c r="K3056" s="42">
        <v>5.0656299999999996</v>
      </c>
      <c r="L3056" s="44">
        <f t="shared" si="97"/>
        <v>5.0338225010761121E-2</v>
      </c>
      <c r="M3056" s="42">
        <f t="shared" si="98"/>
        <v>-1.0329056995711516E-4</v>
      </c>
    </row>
    <row r="3057" spans="8:13" x14ac:dyDescent="0.2">
      <c r="H3057" s="10">
        <v>1999</v>
      </c>
      <c r="I3057" s="10">
        <v>1</v>
      </c>
      <c r="J3057" s="10">
        <v>4</v>
      </c>
      <c r="K3057" s="42">
        <v>5.0603100000000003</v>
      </c>
      <c r="L3057" s="44">
        <f t="shared" si="97"/>
        <v>5.0285689969109953E-2</v>
      </c>
      <c r="M3057" s="42">
        <f t="shared" si="98"/>
        <v>-5.2535041651168013E-5</v>
      </c>
    </row>
    <row r="3058" spans="8:13" x14ac:dyDescent="0.2">
      <c r="H3058" s="10">
        <v>1999</v>
      </c>
      <c r="I3058" s="10">
        <v>1</v>
      </c>
      <c r="J3058" s="10">
        <v>5</v>
      </c>
      <c r="K3058" s="42">
        <v>5.0603100000000003</v>
      </c>
      <c r="L3058" s="44">
        <f t="shared" si="97"/>
        <v>5.0285689969109953E-2</v>
      </c>
      <c r="M3058" s="42">
        <f t="shared" si="98"/>
        <v>0</v>
      </c>
    </row>
    <row r="3059" spans="8:13" x14ac:dyDescent="0.2">
      <c r="H3059" s="10">
        <v>1999</v>
      </c>
      <c r="I3059" s="10">
        <v>1</v>
      </c>
      <c r="J3059" s="10">
        <v>6</v>
      </c>
      <c r="K3059" s="42">
        <v>5.0603100000000003</v>
      </c>
      <c r="L3059" s="44">
        <f t="shared" si="97"/>
        <v>5.0285689969109953E-2</v>
      </c>
      <c r="M3059" s="42">
        <f t="shared" si="98"/>
        <v>0</v>
      </c>
    </row>
    <row r="3060" spans="8:13" x14ac:dyDescent="0.2">
      <c r="H3060" s="10">
        <v>1999</v>
      </c>
      <c r="I3060" s="10">
        <v>1</v>
      </c>
      <c r="J3060" s="10">
        <v>7</v>
      </c>
      <c r="K3060" s="42">
        <v>5.0575000000000001</v>
      </c>
      <c r="L3060" s="44">
        <f t="shared" si="97"/>
        <v>5.0257940918635564E-2</v>
      </c>
      <c r="M3060" s="42">
        <f t="shared" si="98"/>
        <v>-2.7749050474389081E-5</v>
      </c>
    </row>
    <row r="3061" spans="8:13" x14ac:dyDescent="0.2">
      <c r="H3061" s="10">
        <v>1999</v>
      </c>
      <c r="I3061" s="10">
        <v>1</v>
      </c>
      <c r="J3061" s="10">
        <v>8</v>
      </c>
      <c r="K3061" s="42">
        <v>5.0378100000000003</v>
      </c>
      <c r="L3061" s="44">
        <f t="shared" si="97"/>
        <v>5.006349466263698E-2</v>
      </c>
      <c r="M3061" s="42">
        <f t="shared" si="98"/>
        <v>-1.9444625599858434E-4</v>
      </c>
    </row>
    <row r="3062" spans="8:13" x14ac:dyDescent="0.2">
      <c r="H3062" s="10">
        <v>1999</v>
      </c>
      <c r="I3062" s="10">
        <v>1</v>
      </c>
      <c r="J3062" s="10">
        <v>11</v>
      </c>
      <c r="K3062" s="42">
        <v>5.0451600000000001</v>
      </c>
      <c r="L3062" s="44">
        <f t="shared" si="97"/>
        <v>5.0136079820181603E-2</v>
      </c>
      <c r="M3062" s="42">
        <f t="shared" si="98"/>
        <v>7.2585157544623191E-5</v>
      </c>
    </row>
    <row r="3063" spans="8:13" x14ac:dyDescent="0.2">
      <c r="H3063" s="10">
        <v>1999</v>
      </c>
      <c r="I3063" s="10">
        <v>1</v>
      </c>
      <c r="J3063" s="10">
        <v>12</v>
      </c>
      <c r="K3063" s="42">
        <v>5.0603100000000003</v>
      </c>
      <c r="L3063" s="44">
        <f t="shared" si="97"/>
        <v>5.0285689969109953E-2</v>
      </c>
      <c r="M3063" s="42">
        <f t="shared" si="98"/>
        <v>1.4961014892835023E-4</v>
      </c>
    </row>
    <row r="3064" spans="8:13" x14ac:dyDescent="0.2">
      <c r="H3064" s="10">
        <v>1999</v>
      </c>
      <c r="I3064" s="10">
        <v>1</v>
      </c>
      <c r="J3064" s="10">
        <v>13</v>
      </c>
      <c r="K3064" s="42">
        <v>5.0301600000000004</v>
      </c>
      <c r="L3064" s="44">
        <f t="shared" si="97"/>
        <v>4.9987945446684778E-2</v>
      </c>
      <c r="M3064" s="42">
        <f t="shared" si="98"/>
        <v>-2.9774452242517513E-4</v>
      </c>
    </row>
    <row r="3065" spans="8:13" x14ac:dyDescent="0.2">
      <c r="H3065" s="10">
        <v>1999</v>
      </c>
      <c r="I3065" s="10">
        <v>1</v>
      </c>
      <c r="J3065" s="10">
        <v>14</v>
      </c>
      <c r="K3065" s="42">
        <v>5.0049999999999999</v>
      </c>
      <c r="L3065" s="44">
        <f t="shared" si="97"/>
        <v>4.9739462405448631E-2</v>
      </c>
      <c r="M3065" s="42">
        <f t="shared" si="98"/>
        <v>-2.4848304123614717E-4</v>
      </c>
    </row>
    <row r="3066" spans="8:13" x14ac:dyDescent="0.2">
      <c r="H3066" s="10">
        <v>1999</v>
      </c>
      <c r="I3066" s="10">
        <v>1</v>
      </c>
      <c r="J3066" s="10">
        <v>15</v>
      </c>
      <c r="K3066" s="42">
        <v>4.9698399999999996</v>
      </c>
      <c r="L3066" s="44">
        <f t="shared" si="97"/>
        <v>4.9392192359163284E-2</v>
      </c>
      <c r="M3066" s="42">
        <f t="shared" si="98"/>
        <v>-3.472700462853473E-4</v>
      </c>
    </row>
    <row r="3067" spans="8:13" x14ac:dyDescent="0.2">
      <c r="H3067" s="10">
        <v>1999</v>
      </c>
      <c r="I3067" s="10">
        <v>1</v>
      </c>
      <c r="J3067" s="10">
        <v>18</v>
      </c>
      <c r="K3067" s="42">
        <v>4.9721900000000003</v>
      </c>
      <c r="L3067" s="44">
        <f t="shared" si="97"/>
        <v>4.9415403896907774E-2</v>
      </c>
      <c r="M3067" s="42">
        <f t="shared" si="98"/>
        <v>2.3211537744489974E-5</v>
      </c>
    </row>
    <row r="3068" spans="8:13" x14ac:dyDescent="0.2">
      <c r="H3068" s="10">
        <v>1999</v>
      </c>
      <c r="I3068" s="10">
        <v>1</v>
      </c>
      <c r="J3068" s="10">
        <v>19</v>
      </c>
      <c r="K3068" s="42">
        <v>4.97</v>
      </c>
      <c r="L3068" s="44">
        <f t="shared" si="97"/>
        <v>4.9393772723453105E-2</v>
      </c>
      <c r="M3068" s="42">
        <f t="shared" si="98"/>
        <v>-2.1631173454668418E-5</v>
      </c>
    </row>
    <row r="3069" spans="8:13" x14ac:dyDescent="0.2">
      <c r="H3069" s="10">
        <v>1999</v>
      </c>
      <c r="I3069" s="10">
        <v>1</v>
      </c>
      <c r="J3069" s="10">
        <v>20</v>
      </c>
      <c r="K3069" s="42">
        <v>4.9710900000000002</v>
      </c>
      <c r="L3069" s="44">
        <f t="shared" si="97"/>
        <v>4.9404538938561782E-2</v>
      </c>
      <c r="M3069" s="42">
        <f t="shared" si="98"/>
        <v>1.0766215108676258E-5</v>
      </c>
    </row>
    <row r="3070" spans="8:13" x14ac:dyDescent="0.2">
      <c r="H3070" s="10">
        <v>1999</v>
      </c>
      <c r="I3070" s="10">
        <v>1</v>
      </c>
      <c r="J3070" s="10">
        <v>21</v>
      </c>
      <c r="K3070" s="42">
        <v>4.9707800000000004</v>
      </c>
      <c r="L3070" s="44">
        <f t="shared" si="97"/>
        <v>4.9401476990424874E-2</v>
      </c>
      <c r="M3070" s="42">
        <f t="shared" si="98"/>
        <v>-3.0619481369079105E-6</v>
      </c>
    </row>
    <row r="3071" spans="8:13" x14ac:dyDescent="0.2">
      <c r="H3071" s="10">
        <v>1999</v>
      </c>
      <c r="I3071" s="10">
        <v>1</v>
      </c>
      <c r="J3071" s="10">
        <v>22</v>
      </c>
      <c r="K3071" s="42">
        <v>4.9681300000000004</v>
      </c>
      <c r="L3071" s="44">
        <f t="shared" si="97"/>
        <v>4.9375302176820041E-2</v>
      </c>
      <c r="M3071" s="42">
        <f t="shared" si="98"/>
        <v>-2.6174813604833147E-5</v>
      </c>
    </row>
    <row r="3072" spans="8:13" x14ac:dyDescent="0.2">
      <c r="H3072" s="10">
        <v>1999</v>
      </c>
      <c r="I3072" s="10">
        <v>1</v>
      </c>
      <c r="J3072" s="10">
        <v>25</v>
      </c>
      <c r="K3072" s="42">
        <v>4.9668799999999997</v>
      </c>
      <c r="L3072" s="44">
        <f t="shared" si="97"/>
        <v>4.9362955507178452E-2</v>
      </c>
      <c r="M3072" s="42">
        <f t="shared" si="98"/>
        <v>-1.2346669641588592E-5</v>
      </c>
    </row>
    <row r="3073" spans="8:13" x14ac:dyDescent="0.2">
      <c r="H3073" s="10">
        <v>1999</v>
      </c>
      <c r="I3073" s="10">
        <v>1</v>
      </c>
      <c r="J3073" s="10">
        <v>26</v>
      </c>
      <c r="K3073" s="42">
        <v>4.96828</v>
      </c>
      <c r="L3073" s="44">
        <f t="shared" si="97"/>
        <v>4.9376783774616746E-2</v>
      </c>
      <c r="M3073" s="42">
        <f t="shared" si="98"/>
        <v>1.3828267438294184E-5</v>
      </c>
    </row>
    <row r="3074" spans="8:13" x14ac:dyDescent="0.2">
      <c r="H3074" s="10">
        <v>1999</v>
      </c>
      <c r="I3074" s="10">
        <v>1</v>
      </c>
      <c r="J3074" s="10">
        <v>27</v>
      </c>
      <c r="K3074" s="42">
        <v>4.9696899999999999</v>
      </c>
      <c r="L3074" s="44">
        <f t="shared" si="97"/>
        <v>4.9390710767074783E-2</v>
      </c>
      <c r="M3074" s="42">
        <f t="shared" si="98"/>
        <v>1.3926992458036802E-5</v>
      </c>
    </row>
    <row r="3075" spans="8:13" x14ac:dyDescent="0.2">
      <c r="H3075" s="10">
        <v>1999</v>
      </c>
      <c r="I3075" s="10">
        <v>1</v>
      </c>
      <c r="J3075" s="10">
        <v>28</v>
      </c>
      <c r="K3075" s="42">
        <v>4.9696899999999999</v>
      </c>
      <c r="L3075" s="44">
        <f t="shared" si="97"/>
        <v>4.9390710767074783E-2</v>
      </c>
      <c r="M3075" s="42">
        <f t="shared" si="98"/>
        <v>0</v>
      </c>
    </row>
    <row r="3076" spans="8:13" x14ac:dyDescent="0.2">
      <c r="H3076" s="10">
        <v>1999</v>
      </c>
      <c r="I3076" s="10">
        <v>1</v>
      </c>
      <c r="J3076" s="10">
        <v>29</v>
      </c>
      <c r="K3076" s="42">
        <v>4.9695299999999998</v>
      </c>
      <c r="L3076" s="44">
        <f t="shared" si="97"/>
        <v>4.9389130401575214E-2</v>
      </c>
      <c r="M3076" s="42">
        <f t="shared" si="98"/>
        <v>-1.5803654995691363E-6</v>
      </c>
    </row>
    <row r="3077" spans="8:13" x14ac:dyDescent="0.2">
      <c r="H3077" s="10">
        <v>1999</v>
      </c>
      <c r="I3077" s="10">
        <v>2</v>
      </c>
      <c r="J3077" s="10">
        <v>1</v>
      </c>
      <c r="K3077" s="42">
        <v>4.9693800000000001</v>
      </c>
      <c r="L3077" s="44">
        <f t="shared" si="97"/>
        <v>4.9387648808352565E-2</v>
      </c>
      <c r="M3077" s="42">
        <f t="shared" si="98"/>
        <v>-1.4815932226491801E-6</v>
      </c>
    </row>
    <row r="3078" spans="8:13" x14ac:dyDescent="0.2">
      <c r="H3078" s="10">
        <v>1999</v>
      </c>
      <c r="I3078" s="10">
        <v>2</v>
      </c>
      <c r="J3078" s="10">
        <v>2</v>
      </c>
      <c r="K3078" s="42">
        <v>4.9735899999999997</v>
      </c>
      <c r="L3078" s="44">
        <f t="shared" si="97"/>
        <v>4.9429231983029981E-2</v>
      </c>
      <c r="M3078" s="42">
        <f t="shared" si="98"/>
        <v>4.1583174677416179E-5</v>
      </c>
    </row>
    <row r="3079" spans="8:13" x14ac:dyDescent="0.2">
      <c r="H3079" s="10">
        <v>1999</v>
      </c>
      <c r="I3079" s="10">
        <v>2</v>
      </c>
      <c r="J3079" s="10">
        <v>3</v>
      </c>
      <c r="K3079" s="42">
        <v>4.9734400000000001</v>
      </c>
      <c r="L3079" s="44">
        <f t="shared" si="97"/>
        <v>4.9427750404660818E-2</v>
      </c>
      <c r="M3079" s="42">
        <f t="shared" si="98"/>
        <v>-1.4815783691626838E-6</v>
      </c>
    </row>
    <row r="3080" spans="8:13" x14ac:dyDescent="0.2">
      <c r="H3080" s="10">
        <v>1999</v>
      </c>
      <c r="I3080" s="10">
        <v>2</v>
      </c>
      <c r="J3080" s="10">
        <v>4</v>
      </c>
      <c r="K3080" s="42">
        <v>4.9709399999999997</v>
      </c>
      <c r="L3080" s="44">
        <f t="shared" si="97"/>
        <v>4.9403057351046428E-2</v>
      </c>
      <c r="M3080" s="42">
        <f t="shared" si="98"/>
        <v>-2.4693053614389948E-5</v>
      </c>
    </row>
    <row r="3081" spans="8:13" x14ac:dyDescent="0.2">
      <c r="H3081" s="10">
        <v>1999</v>
      </c>
      <c r="I3081" s="10">
        <v>2</v>
      </c>
      <c r="J3081" s="10">
        <v>5</v>
      </c>
      <c r="K3081" s="42">
        <v>4.9824999999999999</v>
      </c>
      <c r="L3081" s="44">
        <f t="shared" si="97"/>
        <v>4.9517236753761566E-2</v>
      </c>
      <c r="M3081" s="42">
        <f t="shared" si="98"/>
        <v>1.1417940271513799E-4</v>
      </c>
    </row>
    <row r="3082" spans="8:13" x14ac:dyDescent="0.2">
      <c r="H3082" s="10">
        <v>1999</v>
      </c>
      <c r="I3082" s="10">
        <v>2</v>
      </c>
      <c r="J3082" s="10">
        <v>8</v>
      </c>
      <c r="K3082" s="42">
        <v>5</v>
      </c>
      <c r="L3082" s="44">
        <f t="shared" si="97"/>
        <v>4.9690079994228441E-2</v>
      </c>
      <c r="M3082" s="42">
        <f t="shared" si="98"/>
        <v>1.7284324046687449E-4</v>
      </c>
    </row>
    <row r="3083" spans="8:13" x14ac:dyDescent="0.2">
      <c r="H3083" s="10">
        <v>1999</v>
      </c>
      <c r="I3083" s="10">
        <v>2</v>
      </c>
      <c r="J3083" s="10">
        <v>9</v>
      </c>
      <c r="K3083" s="42">
        <v>5</v>
      </c>
      <c r="L3083" s="44">
        <f t="shared" si="97"/>
        <v>4.9690079994228441E-2</v>
      </c>
      <c r="M3083" s="42">
        <f t="shared" si="98"/>
        <v>0</v>
      </c>
    </row>
    <row r="3084" spans="8:13" x14ac:dyDescent="0.2">
      <c r="H3084" s="10">
        <v>1999</v>
      </c>
      <c r="I3084" s="10">
        <v>2</v>
      </c>
      <c r="J3084" s="10">
        <v>10</v>
      </c>
      <c r="K3084" s="42">
        <v>5</v>
      </c>
      <c r="L3084" s="44">
        <f t="shared" si="97"/>
        <v>4.9690079994228441E-2</v>
      </c>
      <c r="M3084" s="42">
        <f t="shared" si="98"/>
        <v>0</v>
      </c>
    </row>
    <row r="3085" spans="8:13" x14ac:dyDescent="0.2">
      <c r="H3085" s="10">
        <v>1999</v>
      </c>
      <c r="I3085" s="10">
        <v>2</v>
      </c>
      <c r="J3085" s="10">
        <v>11</v>
      </c>
      <c r="K3085" s="42">
        <v>5</v>
      </c>
      <c r="L3085" s="44">
        <f t="shared" si="97"/>
        <v>4.9690079994228441E-2</v>
      </c>
      <c r="M3085" s="42">
        <f t="shared" si="98"/>
        <v>0</v>
      </c>
    </row>
    <row r="3086" spans="8:13" x14ac:dyDescent="0.2">
      <c r="H3086" s="10">
        <v>1999</v>
      </c>
      <c r="I3086" s="10">
        <v>2</v>
      </c>
      <c r="J3086" s="10">
        <v>12</v>
      </c>
      <c r="K3086" s="42">
        <v>5</v>
      </c>
      <c r="L3086" s="44">
        <f t="shared" si="97"/>
        <v>4.9690079994228441E-2</v>
      </c>
      <c r="M3086" s="42">
        <f t="shared" si="98"/>
        <v>0</v>
      </c>
    </row>
    <row r="3087" spans="8:13" x14ac:dyDescent="0.2">
      <c r="H3087" s="10">
        <v>1999</v>
      </c>
      <c r="I3087" s="10">
        <v>2</v>
      </c>
      <c r="J3087" s="10">
        <v>15</v>
      </c>
      <c r="K3087" s="42">
        <v>5</v>
      </c>
      <c r="L3087" s="44">
        <f t="shared" si="97"/>
        <v>4.9690079994228441E-2</v>
      </c>
      <c r="M3087" s="42">
        <f t="shared" si="98"/>
        <v>0</v>
      </c>
    </row>
    <row r="3088" spans="8:13" x14ac:dyDescent="0.2">
      <c r="H3088" s="10">
        <v>1999</v>
      </c>
      <c r="I3088" s="10">
        <v>2</v>
      </c>
      <c r="J3088" s="10">
        <v>16</v>
      </c>
      <c r="K3088" s="42">
        <v>5</v>
      </c>
      <c r="L3088" s="44">
        <f t="shared" si="97"/>
        <v>4.9690079994228441E-2</v>
      </c>
      <c r="M3088" s="42">
        <f t="shared" si="98"/>
        <v>0</v>
      </c>
    </row>
    <row r="3089" spans="8:13" x14ac:dyDescent="0.2">
      <c r="H3089" s="10">
        <v>1999</v>
      </c>
      <c r="I3089" s="10">
        <v>2</v>
      </c>
      <c r="J3089" s="10">
        <v>17</v>
      </c>
      <c r="K3089" s="42">
        <v>5</v>
      </c>
      <c r="L3089" s="44">
        <f t="shared" si="97"/>
        <v>4.9690079994228441E-2</v>
      </c>
      <c r="M3089" s="42">
        <f t="shared" si="98"/>
        <v>0</v>
      </c>
    </row>
    <row r="3090" spans="8:13" x14ac:dyDescent="0.2">
      <c r="H3090" s="10">
        <v>1999</v>
      </c>
      <c r="I3090" s="10">
        <v>2</v>
      </c>
      <c r="J3090" s="10">
        <v>18</v>
      </c>
      <c r="K3090" s="42">
        <v>5</v>
      </c>
      <c r="L3090" s="44">
        <f t="shared" si="97"/>
        <v>4.9690079994228441E-2</v>
      </c>
      <c r="M3090" s="42">
        <f t="shared" si="98"/>
        <v>0</v>
      </c>
    </row>
    <row r="3091" spans="8:13" x14ac:dyDescent="0.2">
      <c r="H3091" s="10">
        <v>1999</v>
      </c>
      <c r="I3091" s="10">
        <v>2</v>
      </c>
      <c r="J3091" s="10">
        <v>19</v>
      </c>
      <c r="K3091" s="42">
        <v>5</v>
      </c>
      <c r="L3091" s="44">
        <f t="shared" si="97"/>
        <v>4.9690079994228441E-2</v>
      </c>
      <c r="M3091" s="42">
        <f t="shared" si="98"/>
        <v>0</v>
      </c>
    </row>
    <row r="3092" spans="8:13" x14ac:dyDescent="0.2">
      <c r="H3092" s="10">
        <v>1999</v>
      </c>
      <c r="I3092" s="10">
        <v>2</v>
      </c>
      <c r="J3092" s="10">
        <v>22</v>
      </c>
      <c r="K3092" s="42">
        <v>5</v>
      </c>
      <c r="L3092" s="44">
        <f t="shared" si="97"/>
        <v>4.9690079994228441E-2</v>
      </c>
      <c r="M3092" s="42">
        <f t="shared" si="98"/>
        <v>0</v>
      </c>
    </row>
    <row r="3093" spans="8:13" x14ac:dyDescent="0.2">
      <c r="H3093" s="10">
        <v>1999</v>
      </c>
      <c r="I3093" s="10">
        <v>2</v>
      </c>
      <c r="J3093" s="10">
        <v>23</v>
      </c>
      <c r="K3093" s="42">
        <v>5</v>
      </c>
      <c r="L3093" s="44">
        <f t="shared" ref="L3093:L3156" si="99">LN(1+K3093/100/4)*4</f>
        <v>4.9690079994228441E-2</v>
      </c>
      <c r="M3093" s="42">
        <f t="shared" ref="M3093:M3156" si="100">L3093-L3092</f>
        <v>0</v>
      </c>
    </row>
    <row r="3094" spans="8:13" x14ac:dyDescent="0.2">
      <c r="H3094" s="10">
        <v>1999</v>
      </c>
      <c r="I3094" s="10">
        <v>2</v>
      </c>
      <c r="J3094" s="10">
        <v>24</v>
      </c>
      <c r="K3094" s="42">
        <v>5.0037500000000001</v>
      </c>
      <c r="L3094" s="44">
        <f t="shared" si="99"/>
        <v>4.9727116859799123E-2</v>
      </c>
      <c r="M3094" s="42">
        <f t="shared" si="100"/>
        <v>3.703686557068181E-5</v>
      </c>
    </row>
    <row r="3095" spans="8:13" x14ac:dyDescent="0.2">
      <c r="H3095" s="10">
        <v>1999</v>
      </c>
      <c r="I3095" s="10">
        <v>2</v>
      </c>
      <c r="J3095" s="10">
        <v>25</v>
      </c>
      <c r="K3095" s="42">
        <v>5.0199999999999996</v>
      </c>
      <c r="L3095" s="44">
        <f t="shared" si="99"/>
        <v>4.9887605981281662E-2</v>
      </c>
      <c r="M3095" s="42">
        <f t="shared" si="100"/>
        <v>1.6048912148253908E-4</v>
      </c>
    </row>
    <row r="3096" spans="8:13" x14ac:dyDescent="0.2">
      <c r="H3096" s="10">
        <v>1999</v>
      </c>
      <c r="I3096" s="10">
        <v>2</v>
      </c>
      <c r="J3096" s="10">
        <v>26</v>
      </c>
      <c r="K3096" s="42">
        <v>5.0262500000000001</v>
      </c>
      <c r="L3096" s="44">
        <f t="shared" si="99"/>
        <v>4.9949330851930124E-2</v>
      </c>
      <c r="M3096" s="42">
        <f t="shared" si="100"/>
        <v>6.172487064846216E-5</v>
      </c>
    </row>
    <row r="3097" spans="8:13" x14ac:dyDescent="0.2">
      <c r="H3097" s="10">
        <v>1999</v>
      </c>
      <c r="I3097" s="10">
        <v>3</v>
      </c>
      <c r="J3097" s="10">
        <v>1</v>
      </c>
      <c r="K3097" s="42">
        <v>5.0274999999999999</v>
      </c>
      <c r="L3097" s="44">
        <f t="shared" si="99"/>
        <v>4.9961675711762375E-2</v>
      </c>
      <c r="M3097" s="42">
        <f t="shared" si="100"/>
        <v>1.2344859832251476E-5</v>
      </c>
    </row>
    <row r="3098" spans="8:13" x14ac:dyDescent="0.2">
      <c r="H3098" s="10">
        <v>1999</v>
      </c>
      <c r="I3098" s="10">
        <v>3</v>
      </c>
      <c r="J3098" s="10">
        <v>2</v>
      </c>
      <c r="K3098" s="42">
        <v>5.0339099999999997</v>
      </c>
      <c r="L3098" s="44">
        <f t="shared" si="99"/>
        <v>5.0024979554370241E-2</v>
      </c>
      <c r="M3098" s="42">
        <f t="shared" si="100"/>
        <v>6.330384260786609E-5</v>
      </c>
    </row>
    <row r="3099" spans="8:13" x14ac:dyDescent="0.2">
      <c r="H3099" s="10">
        <v>1999</v>
      </c>
      <c r="I3099" s="10">
        <v>3</v>
      </c>
      <c r="J3099" s="10">
        <v>3</v>
      </c>
      <c r="K3099" s="42">
        <v>5.03</v>
      </c>
      <c r="L3099" s="44">
        <f t="shared" si="99"/>
        <v>4.998636531712991E-2</v>
      </c>
      <c r="M3099" s="42">
        <f t="shared" si="100"/>
        <v>-3.8614237240330862E-5</v>
      </c>
    </row>
    <row r="3100" spans="8:13" x14ac:dyDescent="0.2">
      <c r="H3100" s="10">
        <v>1999</v>
      </c>
      <c r="I3100" s="10">
        <v>3</v>
      </c>
      <c r="J3100" s="10">
        <v>4</v>
      </c>
      <c r="K3100" s="42">
        <v>5.03</v>
      </c>
      <c r="L3100" s="44">
        <f t="shared" si="99"/>
        <v>4.998636531712991E-2</v>
      </c>
      <c r="M3100" s="42">
        <f t="shared" si="100"/>
        <v>0</v>
      </c>
    </row>
    <row r="3101" spans="8:13" x14ac:dyDescent="0.2">
      <c r="H3101" s="10">
        <v>1999</v>
      </c>
      <c r="I3101" s="10">
        <v>3</v>
      </c>
      <c r="J3101" s="10">
        <v>5</v>
      </c>
      <c r="K3101" s="42">
        <v>5.03</v>
      </c>
      <c r="L3101" s="44">
        <f t="shared" si="99"/>
        <v>4.998636531712991E-2</v>
      </c>
      <c r="M3101" s="42">
        <f t="shared" si="100"/>
        <v>0</v>
      </c>
    </row>
    <row r="3102" spans="8:13" x14ac:dyDescent="0.2">
      <c r="H3102" s="10">
        <v>1999</v>
      </c>
      <c r="I3102" s="10">
        <v>3</v>
      </c>
      <c r="J3102" s="10">
        <v>8</v>
      </c>
      <c r="K3102" s="42">
        <v>5</v>
      </c>
      <c r="L3102" s="44">
        <f t="shared" si="99"/>
        <v>4.9690079994228441E-2</v>
      </c>
      <c r="M3102" s="42">
        <f t="shared" si="100"/>
        <v>-2.9628532290146975E-4</v>
      </c>
    </row>
    <row r="3103" spans="8:13" x14ac:dyDescent="0.2">
      <c r="H3103" s="10">
        <v>1999</v>
      </c>
      <c r="I3103" s="10">
        <v>3</v>
      </c>
      <c r="J3103" s="10">
        <v>9</v>
      </c>
      <c r="K3103" s="42">
        <v>5</v>
      </c>
      <c r="L3103" s="44">
        <f t="shared" si="99"/>
        <v>4.9690079994228441E-2</v>
      </c>
      <c r="M3103" s="42">
        <f t="shared" si="100"/>
        <v>0</v>
      </c>
    </row>
    <row r="3104" spans="8:13" x14ac:dyDescent="0.2">
      <c r="H3104" s="10">
        <v>1999</v>
      </c>
      <c r="I3104" s="10">
        <v>3</v>
      </c>
      <c r="J3104" s="10">
        <v>10</v>
      </c>
      <c r="K3104" s="42">
        <v>5</v>
      </c>
      <c r="L3104" s="44">
        <f t="shared" si="99"/>
        <v>4.9690079994228441E-2</v>
      </c>
      <c r="M3104" s="42">
        <f t="shared" si="100"/>
        <v>0</v>
      </c>
    </row>
    <row r="3105" spans="8:13" x14ac:dyDescent="0.2">
      <c r="H3105" s="10">
        <v>1999</v>
      </c>
      <c r="I3105" s="10">
        <v>3</v>
      </c>
      <c r="J3105" s="10">
        <v>11</v>
      </c>
      <c r="K3105" s="42">
        <v>5</v>
      </c>
      <c r="L3105" s="44">
        <f t="shared" si="99"/>
        <v>4.9690079994228441E-2</v>
      </c>
      <c r="M3105" s="42">
        <f t="shared" si="100"/>
        <v>0</v>
      </c>
    </row>
    <row r="3106" spans="8:13" x14ac:dyDescent="0.2">
      <c r="H3106" s="10">
        <v>1999</v>
      </c>
      <c r="I3106" s="10">
        <v>3</v>
      </c>
      <c r="J3106" s="10">
        <v>12</v>
      </c>
      <c r="K3106" s="42">
        <v>5</v>
      </c>
      <c r="L3106" s="44">
        <f t="shared" si="99"/>
        <v>4.9690079994228441E-2</v>
      </c>
      <c r="M3106" s="42">
        <f t="shared" si="100"/>
        <v>0</v>
      </c>
    </row>
    <row r="3107" spans="8:13" x14ac:dyDescent="0.2">
      <c r="H3107" s="10">
        <v>1999</v>
      </c>
      <c r="I3107" s="10">
        <v>3</v>
      </c>
      <c r="J3107" s="10">
        <v>15</v>
      </c>
      <c r="K3107" s="42">
        <v>5</v>
      </c>
      <c r="L3107" s="44">
        <f t="shared" si="99"/>
        <v>4.9690079994228441E-2</v>
      </c>
      <c r="M3107" s="42">
        <f t="shared" si="100"/>
        <v>0</v>
      </c>
    </row>
    <row r="3108" spans="8:13" x14ac:dyDescent="0.2">
      <c r="H3108" s="10">
        <v>1999</v>
      </c>
      <c r="I3108" s="10">
        <v>3</v>
      </c>
      <c r="J3108" s="10">
        <v>16</v>
      </c>
      <c r="K3108" s="42">
        <v>5</v>
      </c>
      <c r="L3108" s="44">
        <f t="shared" si="99"/>
        <v>4.9690079994228441E-2</v>
      </c>
      <c r="M3108" s="42">
        <f t="shared" si="100"/>
        <v>0</v>
      </c>
    </row>
    <row r="3109" spans="8:13" x14ac:dyDescent="0.2">
      <c r="H3109" s="10">
        <v>1999</v>
      </c>
      <c r="I3109" s="10">
        <v>3</v>
      </c>
      <c r="J3109" s="10">
        <v>17</v>
      </c>
      <c r="K3109" s="42">
        <v>5</v>
      </c>
      <c r="L3109" s="44">
        <f t="shared" si="99"/>
        <v>4.9690079994228441E-2</v>
      </c>
      <c r="M3109" s="42">
        <f t="shared" si="100"/>
        <v>0</v>
      </c>
    </row>
    <row r="3110" spans="8:13" x14ac:dyDescent="0.2">
      <c r="H3110" s="10">
        <v>1999</v>
      </c>
      <c r="I3110" s="10">
        <v>3</v>
      </c>
      <c r="J3110" s="10">
        <v>18</v>
      </c>
      <c r="K3110" s="42">
        <v>5</v>
      </c>
      <c r="L3110" s="44">
        <f t="shared" si="99"/>
        <v>4.9690079994228441E-2</v>
      </c>
      <c r="M3110" s="42">
        <f t="shared" si="100"/>
        <v>0</v>
      </c>
    </row>
    <row r="3111" spans="8:13" x14ac:dyDescent="0.2">
      <c r="H3111" s="10">
        <v>1999</v>
      </c>
      <c r="I3111" s="10">
        <v>3</v>
      </c>
      <c r="J3111" s="10">
        <v>19</v>
      </c>
      <c r="K3111" s="42">
        <v>5</v>
      </c>
      <c r="L3111" s="44">
        <f t="shared" si="99"/>
        <v>4.9690079994228441E-2</v>
      </c>
      <c r="M3111" s="42">
        <f t="shared" si="100"/>
        <v>0</v>
      </c>
    </row>
    <row r="3112" spans="8:13" x14ac:dyDescent="0.2">
      <c r="H3112" s="10">
        <v>1999</v>
      </c>
      <c r="I3112" s="10">
        <v>3</v>
      </c>
      <c r="J3112" s="10">
        <v>22</v>
      </c>
      <c r="K3112" s="42">
        <v>4.9681300000000004</v>
      </c>
      <c r="L3112" s="44">
        <f t="shared" si="99"/>
        <v>4.9375302176820041E-2</v>
      </c>
      <c r="M3112" s="42">
        <f t="shared" si="100"/>
        <v>-3.1477781740840011E-4</v>
      </c>
    </row>
    <row r="3113" spans="8:13" x14ac:dyDescent="0.2">
      <c r="H3113" s="10">
        <v>1999</v>
      </c>
      <c r="I3113" s="10">
        <v>3</v>
      </c>
      <c r="J3113" s="10">
        <v>23</v>
      </c>
      <c r="K3113" s="42">
        <v>5</v>
      </c>
      <c r="L3113" s="44">
        <f t="shared" si="99"/>
        <v>4.9690079994228441E-2</v>
      </c>
      <c r="M3113" s="42">
        <f t="shared" si="100"/>
        <v>3.1477781740840011E-4</v>
      </c>
    </row>
    <row r="3114" spans="8:13" x14ac:dyDescent="0.2">
      <c r="H3114" s="10">
        <v>1999</v>
      </c>
      <c r="I3114" s="10">
        <v>3</v>
      </c>
      <c r="J3114" s="10">
        <v>24</v>
      </c>
      <c r="K3114" s="42">
        <v>5</v>
      </c>
      <c r="L3114" s="44">
        <f t="shared" si="99"/>
        <v>4.9690079994228441E-2</v>
      </c>
      <c r="M3114" s="42">
        <f t="shared" si="100"/>
        <v>0</v>
      </c>
    </row>
    <row r="3115" spans="8:13" x14ac:dyDescent="0.2">
      <c r="H3115" s="10">
        <v>1999</v>
      </c>
      <c r="I3115" s="10">
        <v>3</v>
      </c>
      <c r="J3115" s="10">
        <v>25</v>
      </c>
      <c r="K3115" s="42">
        <v>5</v>
      </c>
      <c r="L3115" s="44">
        <f t="shared" si="99"/>
        <v>4.9690079994228441E-2</v>
      </c>
      <c r="M3115" s="42">
        <f t="shared" si="100"/>
        <v>0</v>
      </c>
    </row>
    <row r="3116" spans="8:13" x14ac:dyDescent="0.2">
      <c r="H3116" s="10">
        <v>1999</v>
      </c>
      <c r="I3116" s="10">
        <v>3</v>
      </c>
      <c r="J3116" s="10">
        <v>26</v>
      </c>
      <c r="K3116" s="42">
        <v>5</v>
      </c>
      <c r="L3116" s="44">
        <f t="shared" si="99"/>
        <v>4.9690079994228441E-2</v>
      </c>
      <c r="M3116" s="42">
        <f t="shared" si="100"/>
        <v>0</v>
      </c>
    </row>
    <row r="3117" spans="8:13" x14ac:dyDescent="0.2">
      <c r="H3117" s="10">
        <v>1999</v>
      </c>
      <c r="I3117" s="10">
        <v>4</v>
      </c>
      <c r="J3117" s="10">
        <v>1</v>
      </c>
      <c r="K3117" s="42">
        <v>5</v>
      </c>
      <c r="L3117" s="44">
        <f t="shared" si="99"/>
        <v>4.9690079994228441E-2</v>
      </c>
      <c r="M3117" s="42">
        <f t="shared" si="100"/>
        <v>0</v>
      </c>
    </row>
    <row r="3118" spans="8:13" x14ac:dyDescent="0.2">
      <c r="H3118" s="10">
        <v>1999</v>
      </c>
      <c r="I3118" s="10">
        <v>4</v>
      </c>
      <c r="J3118" s="10">
        <v>6</v>
      </c>
      <c r="K3118" s="42">
        <v>5</v>
      </c>
      <c r="L3118" s="44">
        <f t="shared" si="99"/>
        <v>4.9690079994228441E-2</v>
      </c>
      <c r="M3118" s="42">
        <f t="shared" si="100"/>
        <v>0</v>
      </c>
    </row>
    <row r="3119" spans="8:13" x14ac:dyDescent="0.2">
      <c r="H3119" s="10">
        <v>1999</v>
      </c>
      <c r="I3119" s="10">
        <v>4</v>
      </c>
      <c r="J3119" s="10">
        <v>7</v>
      </c>
      <c r="K3119" s="42">
        <v>5</v>
      </c>
      <c r="L3119" s="44">
        <f t="shared" si="99"/>
        <v>4.9690079994228441E-2</v>
      </c>
      <c r="M3119" s="42">
        <f t="shared" si="100"/>
        <v>0</v>
      </c>
    </row>
    <row r="3120" spans="8:13" x14ac:dyDescent="0.2">
      <c r="H3120" s="10">
        <v>1999</v>
      </c>
      <c r="I3120" s="10">
        <v>4</v>
      </c>
      <c r="J3120" s="10">
        <v>8</v>
      </c>
      <c r="K3120" s="42">
        <v>5</v>
      </c>
      <c r="L3120" s="44">
        <f t="shared" si="99"/>
        <v>4.9690079994228441E-2</v>
      </c>
      <c r="M3120" s="42">
        <f t="shared" si="100"/>
        <v>0</v>
      </c>
    </row>
    <row r="3121" spans="8:13" x14ac:dyDescent="0.2">
      <c r="H3121" s="10">
        <v>1999</v>
      </c>
      <c r="I3121" s="10">
        <v>4</v>
      </c>
      <c r="J3121" s="10">
        <v>9</v>
      </c>
      <c r="K3121" s="42">
        <v>5</v>
      </c>
      <c r="L3121" s="44">
        <f t="shared" si="99"/>
        <v>4.9690079994228441E-2</v>
      </c>
      <c r="M3121" s="42">
        <f t="shared" si="100"/>
        <v>0</v>
      </c>
    </row>
    <row r="3122" spans="8:13" x14ac:dyDescent="0.2">
      <c r="H3122" s="10">
        <v>1999</v>
      </c>
      <c r="I3122" s="10">
        <v>4</v>
      </c>
      <c r="J3122" s="10">
        <v>12</v>
      </c>
      <c r="K3122" s="42">
        <v>5</v>
      </c>
      <c r="L3122" s="44">
        <f t="shared" si="99"/>
        <v>4.9690079994228441E-2</v>
      </c>
      <c r="M3122" s="42">
        <f t="shared" si="100"/>
        <v>0</v>
      </c>
    </row>
    <row r="3123" spans="8:13" x14ac:dyDescent="0.2">
      <c r="H3123" s="10">
        <v>1999</v>
      </c>
      <c r="I3123" s="10">
        <v>4</v>
      </c>
      <c r="J3123" s="10">
        <v>13</v>
      </c>
      <c r="K3123" s="42">
        <v>5</v>
      </c>
      <c r="L3123" s="44">
        <f t="shared" si="99"/>
        <v>4.9690079994228441E-2</v>
      </c>
      <c r="M3123" s="42">
        <f t="shared" si="100"/>
        <v>0</v>
      </c>
    </row>
    <row r="3124" spans="8:13" x14ac:dyDescent="0.2">
      <c r="H3124" s="10">
        <v>1999</v>
      </c>
      <c r="I3124" s="10">
        <v>4</v>
      </c>
      <c r="J3124" s="10">
        <v>14</v>
      </c>
      <c r="K3124" s="42">
        <v>5</v>
      </c>
      <c r="L3124" s="44">
        <f t="shared" si="99"/>
        <v>4.9690079994228441E-2</v>
      </c>
      <c r="M3124" s="42">
        <f t="shared" si="100"/>
        <v>0</v>
      </c>
    </row>
    <row r="3125" spans="8:13" x14ac:dyDescent="0.2">
      <c r="H3125" s="10">
        <v>1999</v>
      </c>
      <c r="I3125" s="10">
        <v>4</v>
      </c>
      <c r="J3125" s="10">
        <v>15</v>
      </c>
      <c r="K3125" s="42">
        <v>5</v>
      </c>
      <c r="L3125" s="44">
        <f t="shared" si="99"/>
        <v>4.9690079994228441E-2</v>
      </c>
      <c r="M3125" s="42">
        <f t="shared" si="100"/>
        <v>0</v>
      </c>
    </row>
    <row r="3126" spans="8:13" x14ac:dyDescent="0.2">
      <c r="H3126" s="10">
        <v>1999</v>
      </c>
      <c r="I3126" s="10">
        <v>4</v>
      </c>
      <c r="J3126" s="10">
        <v>16</v>
      </c>
      <c r="K3126" s="42">
        <v>5</v>
      </c>
      <c r="L3126" s="44">
        <f t="shared" si="99"/>
        <v>4.9690079994228441E-2</v>
      </c>
      <c r="M3126" s="42">
        <f t="shared" si="100"/>
        <v>0</v>
      </c>
    </row>
    <row r="3127" spans="8:13" x14ac:dyDescent="0.2">
      <c r="H3127" s="10">
        <v>1999</v>
      </c>
      <c r="I3127" s="10">
        <v>4</v>
      </c>
      <c r="J3127" s="10">
        <v>19</v>
      </c>
      <c r="K3127" s="42">
        <v>5</v>
      </c>
      <c r="L3127" s="44">
        <f t="shared" si="99"/>
        <v>4.9690079994228441E-2</v>
      </c>
      <c r="M3127" s="42">
        <f t="shared" si="100"/>
        <v>0</v>
      </c>
    </row>
    <row r="3128" spans="8:13" x14ac:dyDescent="0.2">
      <c r="H3128" s="10">
        <v>1999</v>
      </c>
      <c r="I3128" s="10">
        <v>4</v>
      </c>
      <c r="J3128" s="10">
        <v>20</v>
      </c>
      <c r="K3128" s="42">
        <v>5</v>
      </c>
      <c r="L3128" s="44">
        <f t="shared" si="99"/>
        <v>4.9690079994228441E-2</v>
      </c>
      <c r="M3128" s="42">
        <f t="shared" si="100"/>
        <v>0</v>
      </c>
    </row>
    <row r="3129" spans="8:13" x14ac:dyDescent="0.2">
      <c r="H3129" s="10">
        <v>1999</v>
      </c>
      <c r="I3129" s="10">
        <v>4</v>
      </c>
      <c r="J3129" s="10">
        <v>21</v>
      </c>
      <c r="K3129" s="42">
        <v>5</v>
      </c>
      <c r="L3129" s="44">
        <f t="shared" si="99"/>
        <v>4.9690079994228441E-2</v>
      </c>
      <c r="M3129" s="42">
        <f t="shared" si="100"/>
        <v>0</v>
      </c>
    </row>
    <row r="3130" spans="8:13" x14ac:dyDescent="0.2">
      <c r="H3130" s="10">
        <v>1999</v>
      </c>
      <c r="I3130" s="10">
        <v>4</v>
      </c>
      <c r="J3130" s="10">
        <v>22</v>
      </c>
      <c r="K3130" s="42">
        <v>4.9974999999999996</v>
      </c>
      <c r="L3130" s="44">
        <f t="shared" si="99"/>
        <v>4.9665388559995596E-2</v>
      </c>
      <c r="M3130" s="42">
        <f t="shared" si="100"/>
        <v>-2.4691434232844423E-5</v>
      </c>
    </row>
    <row r="3131" spans="8:13" x14ac:dyDescent="0.2">
      <c r="H3131" s="10">
        <v>1999</v>
      </c>
      <c r="I3131" s="10">
        <v>4</v>
      </c>
      <c r="J3131" s="10">
        <v>23</v>
      </c>
      <c r="K3131" s="42">
        <v>4.9950000000000001</v>
      </c>
      <c r="L3131" s="44">
        <f t="shared" si="99"/>
        <v>4.9640696973345083E-2</v>
      </c>
      <c r="M3131" s="42">
        <f t="shared" si="100"/>
        <v>-2.4691586650513186E-5</v>
      </c>
    </row>
    <row r="3132" spans="8:13" x14ac:dyDescent="0.2">
      <c r="H3132" s="10">
        <v>1999</v>
      </c>
      <c r="I3132" s="10">
        <v>4</v>
      </c>
      <c r="J3132" s="10">
        <v>26</v>
      </c>
      <c r="K3132" s="42">
        <v>4.9962499999999999</v>
      </c>
      <c r="L3132" s="44">
        <f t="shared" si="99"/>
        <v>4.9653042785723106E-2</v>
      </c>
      <c r="M3132" s="42">
        <f t="shared" si="100"/>
        <v>1.2345812378022902E-5</v>
      </c>
    </row>
    <row r="3133" spans="8:13" x14ac:dyDescent="0.2">
      <c r="H3133" s="10">
        <v>1999</v>
      </c>
      <c r="I3133" s="10">
        <v>4</v>
      </c>
      <c r="J3133" s="10">
        <v>27</v>
      </c>
      <c r="K3133" s="42">
        <v>4.9962499999999999</v>
      </c>
      <c r="L3133" s="44">
        <f t="shared" si="99"/>
        <v>4.9653042785723106E-2</v>
      </c>
      <c r="M3133" s="42">
        <f t="shared" si="100"/>
        <v>0</v>
      </c>
    </row>
    <row r="3134" spans="8:13" x14ac:dyDescent="0.2">
      <c r="H3134" s="10">
        <v>1999</v>
      </c>
      <c r="I3134" s="10">
        <v>5</v>
      </c>
      <c r="J3134" s="10">
        <v>4</v>
      </c>
      <c r="K3134" s="42">
        <v>5</v>
      </c>
      <c r="L3134" s="44">
        <f t="shared" si="99"/>
        <v>4.9690079994228441E-2</v>
      </c>
      <c r="M3134" s="42">
        <f t="shared" si="100"/>
        <v>3.7037208505334707E-5</v>
      </c>
    </row>
    <row r="3135" spans="8:13" x14ac:dyDescent="0.2">
      <c r="H3135" s="10">
        <v>1999</v>
      </c>
      <c r="I3135" s="10">
        <v>5</v>
      </c>
      <c r="J3135" s="10">
        <v>5</v>
      </c>
      <c r="K3135" s="42">
        <v>5</v>
      </c>
      <c r="L3135" s="44">
        <f t="shared" si="99"/>
        <v>4.9690079994228441E-2</v>
      </c>
      <c r="M3135" s="42">
        <f t="shared" si="100"/>
        <v>0</v>
      </c>
    </row>
    <row r="3136" spans="8:13" x14ac:dyDescent="0.2">
      <c r="H3136" s="10">
        <v>1999</v>
      </c>
      <c r="I3136" s="10">
        <v>5</v>
      </c>
      <c r="J3136" s="10">
        <v>6</v>
      </c>
      <c r="K3136" s="42">
        <v>5</v>
      </c>
      <c r="L3136" s="44">
        <f t="shared" si="99"/>
        <v>4.9690079994228441E-2</v>
      </c>
      <c r="M3136" s="42">
        <f t="shared" si="100"/>
        <v>0</v>
      </c>
    </row>
    <row r="3137" spans="8:13" x14ac:dyDescent="0.2">
      <c r="H3137" s="10">
        <v>1999</v>
      </c>
      <c r="I3137" s="10">
        <v>5</v>
      </c>
      <c r="J3137" s="10">
        <v>7</v>
      </c>
      <c r="K3137" s="42">
        <v>5</v>
      </c>
      <c r="L3137" s="44">
        <f t="shared" si="99"/>
        <v>4.9690079994228441E-2</v>
      </c>
      <c r="M3137" s="42">
        <f t="shared" si="100"/>
        <v>0</v>
      </c>
    </row>
    <row r="3138" spans="8:13" x14ac:dyDescent="0.2">
      <c r="H3138" s="10">
        <v>1999</v>
      </c>
      <c r="I3138" s="10">
        <v>5</v>
      </c>
      <c r="J3138" s="10">
        <v>10</v>
      </c>
      <c r="K3138" s="42">
        <v>5</v>
      </c>
      <c r="L3138" s="44">
        <f t="shared" si="99"/>
        <v>4.9690079994228441E-2</v>
      </c>
      <c r="M3138" s="42">
        <f t="shared" si="100"/>
        <v>0</v>
      </c>
    </row>
    <row r="3139" spans="8:13" x14ac:dyDescent="0.2">
      <c r="H3139" s="10">
        <v>1999</v>
      </c>
      <c r="I3139" s="10">
        <v>5</v>
      </c>
      <c r="J3139" s="10">
        <v>11</v>
      </c>
      <c r="K3139" s="42">
        <v>5</v>
      </c>
      <c r="L3139" s="44">
        <f t="shared" si="99"/>
        <v>4.9690079994228441E-2</v>
      </c>
      <c r="M3139" s="42">
        <f t="shared" si="100"/>
        <v>0</v>
      </c>
    </row>
    <row r="3140" spans="8:13" x14ac:dyDescent="0.2">
      <c r="H3140" s="10">
        <v>1999</v>
      </c>
      <c r="I3140" s="10">
        <v>5</v>
      </c>
      <c r="J3140" s="10">
        <v>12</v>
      </c>
      <c r="K3140" s="42">
        <v>5</v>
      </c>
      <c r="L3140" s="44">
        <f t="shared" si="99"/>
        <v>4.9690079994228441E-2</v>
      </c>
      <c r="M3140" s="42">
        <f t="shared" si="100"/>
        <v>0</v>
      </c>
    </row>
    <row r="3141" spans="8:13" x14ac:dyDescent="0.2">
      <c r="H3141" s="10">
        <v>1999</v>
      </c>
      <c r="I3141" s="10">
        <v>5</v>
      </c>
      <c r="J3141" s="10">
        <v>13</v>
      </c>
      <c r="K3141" s="42">
        <v>5</v>
      </c>
      <c r="L3141" s="44">
        <f t="shared" si="99"/>
        <v>4.9690079994228441E-2</v>
      </c>
      <c r="M3141" s="42">
        <f t="shared" si="100"/>
        <v>0</v>
      </c>
    </row>
    <row r="3142" spans="8:13" x14ac:dyDescent="0.2">
      <c r="H3142" s="10">
        <v>1999</v>
      </c>
      <c r="I3142" s="10">
        <v>5</v>
      </c>
      <c r="J3142" s="10">
        <v>14</v>
      </c>
      <c r="K3142" s="42">
        <v>5</v>
      </c>
      <c r="L3142" s="44">
        <f t="shared" si="99"/>
        <v>4.9690079994228441E-2</v>
      </c>
      <c r="M3142" s="42">
        <f t="shared" si="100"/>
        <v>0</v>
      </c>
    </row>
    <row r="3143" spans="8:13" x14ac:dyDescent="0.2">
      <c r="H3143" s="10">
        <v>1999</v>
      </c>
      <c r="I3143" s="10">
        <v>5</v>
      </c>
      <c r="J3143" s="10">
        <v>17</v>
      </c>
      <c r="K3143" s="42">
        <v>5.0274999999999999</v>
      </c>
      <c r="L3143" s="44">
        <f t="shared" si="99"/>
        <v>4.9961675711762375E-2</v>
      </c>
      <c r="M3143" s="42">
        <f t="shared" si="100"/>
        <v>2.7159571753393452E-4</v>
      </c>
    </row>
    <row r="3144" spans="8:13" x14ac:dyDescent="0.2">
      <c r="H3144" s="10">
        <v>1999</v>
      </c>
      <c r="I3144" s="10">
        <v>5</v>
      </c>
      <c r="J3144" s="10">
        <v>18</v>
      </c>
      <c r="K3144" s="42">
        <v>5.03</v>
      </c>
      <c r="L3144" s="44">
        <f t="shared" si="99"/>
        <v>4.998636531712991E-2</v>
      </c>
      <c r="M3144" s="42">
        <f t="shared" si="100"/>
        <v>2.4689605367535228E-5</v>
      </c>
    </row>
    <row r="3145" spans="8:13" x14ac:dyDescent="0.2">
      <c r="H3145" s="10">
        <v>1999</v>
      </c>
      <c r="I3145" s="10">
        <v>5</v>
      </c>
      <c r="J3145" s="10">
        <v>19</v>
      </c>
      <c r="K3145" s="42">
        <v>5.05</v>
      </c>
      <c r="L3145" s="44">
        <f t="shared" si="99"/>
        <v>5.018387667407348E-2</v>
      </c>
      <c r="M3145" s="42">
        <f t="shared" si="100"/>
        <v>1.9751135694356936E-4</v>
      </c>
    </row>
    <row r="3146" spans="8:13" x14ac:dyDescent="0.2">
      <c r="H3146" s="10">
        <v>1999</v>
      </c>
      <c r="I3146" s="10">
        <v>5</v>
      </c>
      <c r="J3146" s="10">
        <v>20</v>
      </c>
      <c r="K3146" s="42">
        <v>5.0475000000000003</v>
      </c>
      <c r="L3146" s="44">
        <f t="shared" si="99"/>
        <v>5.0159188287798091E-2</v>
      </c>
      <c r="M3146" s="42">
        <f t="shared" si="100"/>
        <v>-2.4688386275388552E-5</v>
      </c>
    </row>
    <row r="3147" spans="8:13" x14ac:dyDescent="0.2">
      <c r="H3147" s="10">
        <v>1999</v>
      </c>
      <c r="I3147" s="10">
        <v>5</v>
      </c>
      <c r="J3147" s="10">
        <v>21</v>
      </c>
      <c r="K3147" s="42">
        <v>5.0487500000000001</v>
      </c>
      <c r="L3147" s="44">
        <f t="shared" si="99"/>
        <v>5.0171532499983178E-2</v>
      </c>
      <c r="M3147" s="42">
        <f t="shared" si="100"/>
        <v>1.2344212185086412E-5</v>
      </c>
    </row>
    <row r="3148" spans="8:13" x14ac:dyDescent="0.2">
      <c r="H3148" s="10">
        <v>1999</v>
      </c>
      <c r="I3148" s="10">
        <v>5</v>
      </c>
      <c r="J3148" s="10">
        <v>24</v>
      </c>
      <c r="K3148" s="42">
        <v>5.0475000000000003</v>
      </c>
      <c r="L3148" s="44">
        <f t="shared" si="99"/>
        <v>5.0159188287798091E-2</v>
      </c>
      <c r="M3148" s="42">
        <f t="shared" si="100"/>
        <v>-1.2344212185086412E-5</v>
      </c>
    </row>
    <row r="3149" spans="8:13" x14ac:dyDescent="0.2">
      <c r="H3149" s="10">
        <v>1999</v>
      </c>
      <c r="I3149" s="10">
        <v>5</v>
      </c>
      <c r="J3149" s="10">
        <v>25</v>
      </c>
      <c r="K3149" s="42">
        <v>5.0468799999999998</v>
      </c>
      <c r="L3149" s="44">
        <f t="shared" si="99"/>
        <v>5.0153065544421331E-2</v>
      </c>
      <c r="M3149" s="42">
        <f t="shared" si="100"/>
        <v>-6.1227433767602202E-6</v>
      </c>
    </row>
    <row r="3150" spans="8:13" x14ac:dyDescent="0.2">
      <c r="H3150" s="10">
        <v>1999</v>
      </c>
      <c r="I3150" s="10">
        <v>5</v>
      </c>
      <c r="J3150" s="10">
        <v>26</v>
      </c>
      <c r="K3150" s="42">
        <v>5.0425000000000004</v>
      </c>
      <c r="L3150" s="44">
        <f t="shared" si="99"/>
        <v>5.0109811058107051E-2</v>
      </c>
      <c r="M3150" s="42">
        <f t="shared" si="100"/>
        <v>-4.3254486314280027E-5</v>
      </c>
    </row>
    <row r="3151" spans="8:13" x14ac:dyDescent="0.2">
      <c r="H3151" s="10">
        <v>1999</v>
      </c>
      <c r="I3151" s="10">
        <v>5</v>
      </c>
      <c r="J3151" s="10">
        <v>27</v>
      </c>
      <c r="K3151" s="42">
        <v>5.0512499999999996</v>
      </c>
      <c r="L3151" s="44">
        <f t="shared" si="99"/>
        <v>5.0196220810068373E-2</v>
      </c>
      <c r="M3151" s="42">
        <f t="shared" si="100"/>
        <v>8.6409751961322168E-5</v>
      </c>
    </row>
    <row r="3152" spans="8:13" x14ac:dyDescent="0.2">
      <c r="H3152" s="10">
        <v>1999</v>
      </c>
      <c r="I3152" s="10">
        <v>5</v>
      </c>
      <c r="J3152" s="10">
        <v>28</v>
      </c>
      <c r="K3152" s="42">
        <v>5.0662000000000003</v>
      </c>
      <c r="L3152" s="44">
        <f t="shared" si="99"/>
        <v>5.0343853724300246E-2</v>
      </c>
      <c r="M3152" s="42">
        <f t="shared" si="100"/>
        <v>1.4763291423187247E-4</v>
      </c>
    </row>
    <row r="3153" spans="8:13" x14ac:dyDescent="0.2">
      <c r="H3153" s="10">
        <v>1999</v>
      </c>
      <c r="I3153" s="10">
        <v>6</v>
      </c>
      <c r="J3153" s="10">
        <v>1</v>
      </c>
      <c r="K3153" s="42">
        <v>5.0687499999999996</v>
      </c>
      <c r="L3153" s="44">
        <f t="shared" si="99"/>
        <v>5.0369034714208699E-2</v>
      </c>
      <c r="M3153" s="42">
        <f t="shared" si="100"/>
        <v>2.5180989908453466E-5</v>
      </c>
    </row>
    <row r="3154" spans="8:13" x14ac:dyDescent="0.2">
      <c r="H3154" s="10">
        <v>1999</v>
      </c>
      <c r="I3154" s="10">
        <v>6</v>
      </c>
      <c r="J3154" s="10">
        <v>2</v>
      </c>
      <c r="K3154" s="42">
        <v>5.0975000000000001</v>
      </c>
      <c r="L3154" s="44">
        <f t="shared" si="99"/>
        <v>5.0652927063583118E-2</v>
      </c>
      <c r="M3154" s="42">
        <f t="shared" si="100"/>
        <v>2.8389234937441915E-4</v>
      </c>
    </row>
    <row r="3155" spans="8:13" x14ac:dyDescent="0.2">
      <c r="H3155" s="10">
        <v>1999</v>
      </c>
      <c r="I3155" s="10">
        <v>6</v>
      </c>
      <c r="J3155" s="10">
        <v>3</v>
      </c>
      <c r="K3155" s="42">
        <v>5.0962500000000004</v>
      </c>
      <c r="L3155" s="44">
        <f t="shared" si="99"/>
        <v>5.0640584336920098E-2</v>
      </c>
      <c r="M3155" s="42">
        <f t="shared" si="100"/>
        <v>-1.2342726663019943E-5</v>
      </c>
    </row>
    <row r="3156" spans="8:13" x14ac:dyDescent="0.2">
      <c r="H3156" s="10">
        <v>1999</v>
      </c>
      <c r="I3156" s="10">
        <v>6</v>
      </c>
      <c r="J3156" s="10">
        <v>4</v>
      </c>
      <c r="K3156" s="42">
        <v>5.0975000000000001</v>
      </c>
      <c r="L3156" s="44">
        <f t="shared" si="99"/>
        <v>5.0652927063583118E-2</v>
      </c>
      <c r="M3156" s="42">
        <f t="shared" si="100"/>
        <v>1.2342726663019943E-5</v>
      </c>
    </row>
    <row r="3157" spans="8:13" x14ac:dyDescent="0.2">
      <c r="H3157" s="10">
        <v>1999</v>
      </c>
      <c r="I3157" s="10">
        <v>6</v>
      </c>
      <c r="J3157" s="10">
        <v>7</v>
      </c>
      <c r="K3157" s="42">
        <v>5.0987499999999999</v>
      </c>
      <c r="L3157" s="44">
        <f t="shared" ref="L3157:L3220" si="101">LN(1+K3157/100/4)*4</f>
        <v>5.066526975215966E-2</v>
      </c>
      <c r="M3157" s="42">
        <f t="shared" ref="M3157:M3220" si="102">L3157-L3156</f>
        <v>1.2342688576541527E-5</v>
      </c>
    </row>
    <row r="3158" spans="8:13" x14ac:dyDescent="0.2">
      <c r="H3158" s="10">
        <v>1999</v>
      </c>
      <c r="I3158" s="10">
        <v>6</v>
      </c>
      <c r="J3158" s="10">
        <v>8</v>
      </c>
      <c r="K3158" s="42">
        <v>5.0962500000000004</v>
      </c>
      <c r="L3158" s="44">
        <f t="shared" si="101"/>
        <v>5.0640584336920098E-2</v>
      </c>
      <c r="M3158" s="42">
        <f t="shared" si="102"/>
        <v>-2.468541523956147E-5</v>
      </c>
    </row>
    <row r="3159" spans="8:13" x14ac:dyDescent="0.2">
      <c r="H3159" s="10">
        <v>1999</v>
      </c>
      <c r="I3159" s="10">
        <v>6</v>
      </c>
      <c r="J3159" s="10">
        <v>9</v>
      </c>
      <c r="K3159" s="42">
        <v>5.0999999999999996</v>
      </c>
      <c r="L3159" s="44">
        <f t="shared" si="101"/>
        <v>5.0677612402651701E-2</v>
      </c>
      <c r="M3159" s="42">
        <f t="shared" si="102"/>
        <v>3.7028065731602167E-5</v>
      </c>
    </row>
    <row r="3160" spans="8:13" x14ac:dyDescent="0.2">
      <c r="H3160" s="10">
        <v>1999</v>
      </c>
      <c r="I3160" s="10">
        <v>6</v>
      </c>
      <c r="J3160" s="10">
        <v>10</v>
      </c>
      <c r="K3160" s="42">
        <v>5.125</v>
      </c>
      <c r="L3160" s="44">
        <f t="shared" si="101"/>
        <v>5.0924457414917433E-2</v>
      </c>
      <c r="M3160" s="42">
        <f t="shared" si="102"/>
        <v>2.4684501226573258E-4</v>
      </c>
    </row>
    <row r="3161" spans="8:13" x14ac:dyDescent="0.2">
      <c r="H3161" s="10">
        <v>1999</v>
      </c>
      <c r="I3161" s="10">
        <v>6</v>
      </c>
      <c r="J3161" s="10">
        <v>11</v>
      </c>
      <c r="K3161" s="42">
        <v>5.1437499999999998</v>
      </c>
      <c r="L3161" s="44">
        <f t="shared" si="101"/>
        <v>5.1109581177899509E-2</v>
      </c>
      <c r="M3161" s="42">
        <f t="shared" si="102"/>
        <v>1.8512376298207567E-4</v>
      </c>
    </row>
    <row r="3162" spans="8:13" x14ac:dyDescent="0.2">
      <c r="H3162" s="10">
        <v>1999</v>
      </c>
      <c r="I3162" s="10">
        <v>6</v>
      </c>
      <c r="J3162" s="10">
        <v>14</v>
      </c>
      <c r="K3162" s="42">
        <v>5.1550000000000002</v>
      </c>
      <c r="L3162" s="44">
        <f t="shared" si="101"/>
        <v>5.1220651323331583E-2</v>
      </c>
      <c r="M3162" s="42">
        <f t="shared" si="102"/>
        <v>1.1107014543207394E-4</v>
      </c>
    </row>
    <row r="3163" spans="8:13" x14ac:dyDescent="0.2">
      <c r="H3163" s="10">
        <v>1999</v>
      </c>
      <c r="I3163" s="10">
        <v>6</v>
      </c>
      <c r="J3163" s="10">
        <v>15</v>
      </c>
      <c r="K3163" s="42">
        <v>5.1550000000000002</v>
      </c>
      <c r="L3163" s="44">
        <f t="shared" si="101"/>
        <v>5.1220651323331583E-2</v>
      </c>
      <c r="M3163" s="42">
        <f t="shared" si="102"/>
        <v>0</v>
      </c>
    </row>
    <row r="3164" spans="8:13" x14ac:dyDescent="0.2">
      <c r="H3164" s="10">
        <v>1999</v>
      </c>
      <c r="I3164" s="10">
        <v>6</v>
      </c>
      <c r="J3164" s="10">
        <v>16</v>
      </c>
      <c r="K3164" s="42">
        <v>5.1762499999999996</v>
      </c>
      <c r="L3164" s="44">
        <f t="shared" si="101"/>
        <v>5.1430442072533132E-2</v>
      </c>
      <c r="M3164" s="42">
        <f t="shared" si="102"/>
        <v>2.0979074920154939E-4</v>
      </c>
    </row>
    <row r="3165" spans="8:13" x14ac:dyDescent="0.2">
      <c r="H3165" s="10">
        <v>1999</v>
      </c>
      <c r="I3165" s="10">
        <v>6</v>
      </c>
      <c r="J3165" s="10">
        <v>17</v>
      </c>
      <c r="K3165" s="42">
        <v>5.1737500000000001</v>
      </c>
      <c r="L3165" s="44">
        <f t="shared" si="101"/>
        <v>5.140576137900562E-2</v>
      </c>
      <c r="M3165" s="42">
        <f t="shared" si="102"/>
        <v>-2.4680693527512343E-5</v>
      </c>
    </row>
    <row r="3166" spans="8:13" x14ac:dyDescent="0.2">
      <c r="H3166" s="10">
        <v>1999</v>
      </c>
      <c r="I3166" s="10">
        <v>6</v>
      </c>
      <c r="J3166" s="10">
        <v>18</v>
      </c>
      <c r="K3166" s="42">
        <v>5.165</v>
      </c>
      <c r="L3166" s="44">
        <f t="shared" si="101"/>
        <v>5.13193777524023E-2</v>
      </c>
      <c r="M3166" s="42">
        <f t="shared" si="102"/>
        <v>-8.6383626603320218E-5</v>
      </c>
    </row>
    <row r="3167" spans="8:13" x14ac:dyDescent="0.2">
      <c r="H3167" s="10">
        <v>1999</v>
      </c>
      <c r="I3167" s="10">
        <v>6</v>
      </c>
      <c r="J3167" s="10">
        <v>21</v>
      </c>
      <c r="K3167" s="42">
        <v>5.17875</v>
      </c>
      <c r="L3167" s="44">
        <f t="shared" si="101"/>
        <v>5.1455122613777424E-2</v>
      </c>
      <c r="M3167" s="42">
        <f t="shared" si="102"/>
        <v>1.3574486137512415E-4</v>
      </c>
    </row>
    <row r="3168" spans="8:13" x14ac:dyDescent="0.2">
      <c r="H3168" s="10">
        <v>1999</v>
      </c>
      <c r="I3168" s="10">
        <v>6</v>
      </c>
      <c r="J3168" s="10">
        <v>22</v>
      </c>
      <c r="K3168" s="42">
        <v>5.1887499999999998</v>
      </c>
      <c r="L3168" s="44">
        <f t="shared" si="101"/>
        <v>5.1553843255960859E-2</v>
      </c>
      <c r="M3168" s="42">
        <f t="shared" si="102"/>
        <v>9.8720642183434959E-5</v>
      </c>
    </row>
    <row r="3169" spans="8:13" x14ac:dyDescent="0.2">
      <c r="H3169" s="10">
        <v>1999</v>
      </c>
      <c r="I3169" s="10">
        <v>6</v>
      </c>
      <c r="J3169" s="10">
        <v>23</v>
      </c>
      <c r="K3169" s="42">
        <v>5.2175000000000002</v>
      </c>
      <c r="L3169" s="44">
        <f t="shared" si="101"/>
        <v>5.1837651531250327E-2</v>
      </c>
      <c r="M3169" s="42">
        <f t="shared" si="102"/>
        <v>2.8380827528946828E-4</v>
      </c>
    </row>
    <row r="3170" spans="8:13" x14ac:dyDescent="0.2">
      <c r="H3170" s="10">
        <v>1999</v>
      </c>
      <c r="I3170" s="10">
        <v>6</v>
      </c>
      <c r="J3170" s="10">
        <v>24</v>
      </c>
      <c r="K3170" s="42">
        <v>5.2637499999999999</v>
      </c>
      <c r="L3170" s="44">
        <f t="shared" si="101"/>
        <v>5.2294170420986302E-2</v>
      </c>
      <c r="M3170" s="42">
        <f t="shared" si="102"/>
        <v>4.5651888973597538E-4</v>
      </c>
    </row>
    <row r="3171" spans="8:13" x14ac:dyDescent="0.2">
      <c r="H3171" s="10">
        <v>1999</v>
      </c>
      <c r="I3171" s="10">
        <v>6</v>
      </c>
      <c r="J3171" s="10">
        <v>25</v>
      </c>
      <c r="K3171" s="42">
        <v>5.2925000000000004</v>
      </c>
      <c r="L3171" s="44">
        <f t="shared" si="101"/>
        <v>5.2577926175255391E-2</v>
      </c>
      <c r="M3171" s="42">
        <f t="shared" si="102"/>
        <v>2.8375575426908828E-4</v>
      </c>
    </row>
    <row r="3172" spans="8:13" x14ac:dyDescent="0.2">
      <c r="H3172" s="10">
        <v>1999</v>
      </c>
      <c r="I3172" s="10">
        <v>6</v>
      </c>
      <c r="J3172" s="10">
        <v>28</v>
      </c>
      <c r="K3172" s="42">
        <v>5.3274999999999997</v>
      </c>
      <c r="L3172" s="44">
        <f t="shared" si="101"/>
        <v>5.292334079637756E-2</v>
      </c>
      <c r="M3172" s="42">
        <f t="shared" si="102"/>
        <v>3.4541462112216981E-4</v>
      </c>
    </row>
    <row r="3173" spans="8:13" x14ac:dyDescent="0.2">
      <c r="H3173" s="10">
        <v>1999</v>
      </c>
      <c r="I3173" s="10">
        <v>7</v>
      </c>
      <c r="J3173" s="10">
        <v>1</v>
      </c>
      <c r="K3173" s="42">
        <v>5.3025000000000002</v>
      </c>
      <c r="L3173" s="44">
        <f t="shared" si="101"/>
        <v>5.2676619110696481E-2</v>
      </c>
      <c r="M3173" s="42">
        <f t="shared" si="102"/>
        <v>-2.4672168568107972E-4</v>
      </c>
    </row>
    <row r="3174" spans="8:13" x14ac:dyDescent="0.2">
      <c r="H3174" s="10">
        <v>1999</v>
      </c>
      <c r="I3174" s="10">
        <v>7</v>
      </c>
      <c r="J3174" s="10">
        <v>2</v>
      </c>
      <c r="K3174" s="42">
        <v>5.31</v>
      </c>
      <c r="L3174" s="44">
        <f t="shared" si="101"/>
        <v>5.2750637214292927E-2</v>
      </c>
      <c r="M3174" s="42">
        <f t="shared" si="102"/>
        <v>7.4018103596446005E-5</v>
      </c>
    </row>
    <row r="3175" spans="8:13" x14ac:dyDescent="0.2">
      <c r="H3175" s="10">
        <v>1999</v>
      </c>
      <c r="I3175" s="10">
        <v>7</v>
      </c>
      <c r="J3175" s="10">
        <v>5</v>
      </c>
      <c r="K3175" s="42">
        <v>5.31</v>
      </c>
      <c r="L3175" s="44">
        <f t="shared" si="101"/>
        <v>5.2750637214292927E-2</v>
      </c>
      <c r="M3175" s="42">
        <f t="shared" si="102"/>
        <v>0</v>
      </c>
    </row>
    <row r="3176" spans="8:13" x14ac:dyDescent="0.2">
      <c r="H3176" s="10">
        <v>1999</v>
      </c>
      <c r="I3176" s="10">
        <v>7</v>
      </c>
      <c r="J3176" s="10">
        <v>6</v>
      </c>
      <c r="K3176" s="42">
        <v>5.31</v>
      </c>
      <c r="L3176" s="44">
        <f t="shared" si="101"/>
        <v>5.2750637214292927E-2</v>
      </c>
      <c r="M3176" s="42">
        <f t="shared" si="102"/>
        <v>0</v>
      </c>
    </row>
    <row r="3177" spans="8:13" x14ac:dyDescent="0.2">
      <c r="H3177" s="10">
        <v>1999</v>
      </c>
      <c r="I3177" s="10">
        <v>7</v>
      </c>
      <c r="J3177" s="10">
        <v>7</v>
      </c>
      <c r="K3177" s="42">
        <v>5.31</v>
      </c>
      <c r="L3177" s="44">
        <f t="shared" si="101"/>
        <v>5.2750637214292927E-2</v>
      </c>
      <c r="M3177" s="42">
        <f t="shared" si="102"/>
        <v>0</v>
      </c>
    </row>
    <row r="3178" spans="8:13" x14ac:dyDescent="0.2">
      <c r="H3178" s="10">
        <v>1999</v>
      </c>
      <c r="I3178" s="10">
        <v>7</v>
      </c>
      <c r="J3178" s="10">
        <v>8</v>
      </c>
      <c r="K3178" s="42">
        <v>5.31</v>
      </c>
      <c r="L3178" s="44">
        <f t="shared" si="101"/>
        <v>5.2750637214292927E-2</v>
      </c>
      <c r="M3178" s="42">
        <f t="shared" si="102"/>
        <v>0</v>
      </c>
    </row>
    <row r="3179" spans="8:13" x14ac:dyDescent="0.2">
      <c r="H3179" s="10">
        <v>1999</v>
      </c>
      <c r="I3179" s="10">
        <v>7</v>
      </c>
      <c r="J3179" s="10">
        <v>9</v>
      </c>
      <c r="K3179" s="42">
        <v>5.31</v>
      </c>
      <c r="L3179" s="44">
        <f t="shared" si="101"/>
        <v>5.2750637214292927E-2</v>
      </c>
      <c r="M3179" s="42">
        <f t="shared" si="102"/>
        <v>0</v>
      </c>
    </row>
    <row r="3180" spans="8:13" x14ac:dyDescent="0.2">
      <c r="H3180" s="10">
        <v>1999</v>
      </c>
      <c r="I3180" s="10">
        <v>7</v>
      </c>
      <c r="J3180" s="10">
        <v>12</v>
      </c>
      <c r="K3180" s="42">
        <v>5.31</v>
      </c>
      <c r="L3180" s="44">
        <f t="shared" si="101"/>
        <v>5.2750637214292927E-2</v>
      </c>
      <c r="M3180" s="42">
        <f t="shared" si="102"/>
        <v>0</v>
      </c>
    </row>
    <row r="3181" spans="8:13" x14ac:dyDescent="0.2">
      <c r="H3181" s="10">
        <v>1999</v>
      </c>
      <c r="I3181" s="10">
        <v>7</v>
      </c>
      <c r="J3181" s="10">
        <v>13</v>
      </c>
      <c r="K3181" s="42">
        <v>5.31</v>
      </c>
      <c r="L3181" s="44">
        <f t="shared" si="101"/>
        <v>5.2750637214292927E-2</v>
      </c>
      <c r="M3181" s="42">
        <f t="shared" si="102"/>
        <v>0</v>
      </c>
    </row>
    <row r="3182" spans="8:13" x14ac:dyDescent="0.2">
      <c r="H3182" s="10">
        <v>1999</v>
      </c>
      <c r="I3182" s="10">
        <v>7</v>
      </c>
      <c r="J3182" s="10">
        <v>14</v>
      </c>
      <c r="K3182" s="42">
        <v>5.31</v>
      </c>
      <c r="L3182" s="44">
        <f t="shared" si="101"/>
        <v>5.2750637214292927E-2</v>
      </c>
      <c r="M3182" s="42">
        <f t="shared" si="102"/>
        <v>0</v>
      </c>
    </row>
    <row r="3183" spans="8:13" x14ac:dyDescent="0.2">
      <c r="H3183" s="10">
        <v>1999</v>
      </c>
      <c r="I3183" s="10">
        <v>7</v>
      </c>
      <c r="J3183" s="10">
        <v>15</v>
      </c>
      <c r="K3183" s="42">
        <v>5.31</v>
      </c>
      <c r="L3183" s="44">
        <f t="shared" si="101"/>
        <v>5.2750637214292927E-2</v>
      </c>
      <c r="M3183" s="42">
        <f t="shared" si="102"/>
        <v>0</v>
      </c>
    </row>
    <row r="3184" spans="8:13" x14ac:dyDescent="0.2">
      <c r="H3184" s="10">
        <v>1999</v>
      </c>
      <c r="I3184" s="10">
        <v>7</v>
      </c>
      <c r="J3184" s="10">
        <v>16</v>
      </c>
      <c r="K3184" s="42">
        <v>5.31</v>
      </c>
      <c r="L3184" s="44">
        <f t="shared" si="101"/>
        <v>5.2750637214292927E-2</v>
      </c>
      <c r="M3184" s="42">
        <f t="shared" si="102"/>
        <v>0</v>
      </c>
    </row>
    <row r="3185" spans="8:13" x14ac:dyDescent="0.2">
      <c r="H3185" s="10">
        <v>1999</v>
      </c>
      <c r="I3185" s="10">
        <v>7</v>
      </c>
      <c r="J3185" s="10">
        <v>19</v>
      </c>
      <c r="K3185" s="42">
        <v>5.3087499999999999</v>
      </c>
      <c r="L3185" s="44">
        <f t="shared" si="101"/>
        <v>5.2738300958809534E-2</v>
      </c>
      <c r="M3185" s="42">
        <f t="shared" si="102"/>
        <v>-1.2336255483393066E-5</v>
      </c>
    </row>
    <row r="3186" spans="8:13" x14ac:dyDescent="0.2">
      <c r="H3186" s="10">
        <v>1999</v>
      </c>
      <c r="I3186" s="10">
        <v>7</v>
      </c>
      <c r="J3186" s="10">
        <v>20</v>
      </c>
      <c r="K3186" s="42">
        <v>5.3087499999999999</v>
      </c>
      <c r="L3186" s="44">
        <f t="shared" si="101"/>
        <v>5.2738300958809534E-2</v>
      </c>
      <c r="M3186" s="42">
        <f t="shared" si="102"/>
        <v>0</v>
      </c>
    </row>
    <row r="3187" spans="8:13" x14ac:dyDescent="0.2">
      <c r="H3187" s="10">
        <v>1999</v>
      </c>
      <c r="I3187" s="10">
        <v>7</v>
      </c>
      <c r="J3187" s="10">
        <v>21</v>
      </c>
      <c r="K3187" s="42">
        <v>5.2912499999999998</v>
      </c>
      <c r="L3187" s="44">
        <f t="shared" si="101"/>
        <v>5.2565589387106926E-2</v>
      </c>
      <c r="M3187" s="42">
        <f t="shared" si="102"/>
        <v>-1.7271157170260787E-4</v>
      </c>
    </row>
    <row r="3188" spans="8:13" x14ac:dyDescent="0.2">
      <c r="H3188" s="10">
        <v>1999</v>
      </c>
      <c r="I3188" s="10">
        <v>7</v>
      </c>
      <c r="J3188" s="10">
        <v>22</v>
      </c>
      <c r="K3188" s="42">
        <v>5.2874999999999996</v>
      </c>
      <c r="L3188" s="44">
        <f t="shared" si="101"/>
        <v>5.252857879436712E-2</v>
      </c>
      <c r="M3188" s="42">
        <f t="shared" si="102"/>
        <v>-3.701059273980567E-5</v>
      </c>
    </row>
    <row r="3189" spans="8:13" x14ac:dyDescent="0.2">
      <c r="H3189" s="10">
        <v>1999</v>
      </c>
      <c r="I3189" s="10">
        <v>7</v>
      </c>
      <c r="J3189" s="10">
        <v>23</v>
      </c>
      <c r="K3189" s="42">
        <v>5.31</v>
      </c>
      <c r="L3189" s="44">
        <f t="shared" si="101"/>
        <v>5.2750637214292927E-2</v>
      </c>
      <c r="M3189" s="42">
        <f t="shared" si="102"/>
        <v>2.220584199258066E-4</v>
      </c>
    </row>
    <row r="3190" spans="8:13" x14ac:dyDescent="0.2">
      <c r="H3190" s="10">
        <v>1999</v>
      </c>
      <c r="I3190" s="10">
        <v>7</v>
      </c>
      <c r="J3190" s="10">
        <v>26</v>
      </c>
      <c r="K3190" s="42">
        <v>5.3112500000000002</v>
      </c>
      <c r="L3190" s="44">
        <f t="shared" si="101"/>
        <v>5.2762973431731516E-2</v>
      </c>
      <c r="M3190" s="42">
        <f t="shared" si="102"/>
        <v>1.2336217438589647E-5</v>
      </c>
    </row>
    <row r="3191" spans="8:13" x14ac:dyDescent="0.2">
      <c r="H3191" s="10">
        <v>1999</v>
      </c>
      <c r="I3191" s="10">
        <v>7</v>
      </c>
      <c r="J3191" s="10">
        <v>27</v>
      </c>
      <c r="K3191" s="42">
        <v>5.3125</v>
      </c>
      <c r="L3191" s="44">
        <f t="shared" si="101"/>
        <v>5.2775309611123776E-2</v>
      </c>
      <c r="M3191" s="42">
        <f t="shared" si="102"/>
        <v>1.2336179392259672E-5</v>
      </c>
    </row>
    <row r="3192" spans="8:13" x14ac:dyDescent="0.2">
      <c r="H3192" s="10">
        <v>1999</v>
      </c>
      <c r="I3192" s="10">
        <v>7</v>
      </c>
      <c r="J3192" s="10">
        <v>28</v>
      </c>
      <c r="K3192" s="42">
        <v>5.3125</v>
      </c>
      <c r="L3192" s="44">
        <f t="shared" si="101"/>
        <v>5.2775309611123776E-2</v>
      </c>
      <c r="M3192" s="42">
        <f t="shared" si="102"/>
        <v>0</v>
      </c>
    </row>
    <row r="3193" spans="8:13" x14ac:dyDescent="0.2">
      <c r="H3193" s="10">
        <v>1999</v>
      </c>
      <c r="I3193" s="10">
        <v>8</v>
      </c>
      <c r="J3193" s="10">
        <v>2</v>
      </c>
      <c r="K3193" s="42">
        <v>5.3637499999999996</v>
      </c>
      <c r="L3193" s="44">
        <f t="shared" si="101"/>
        <v>5.3281060211991034E-2</v>
      </c>
      <c r="M3193" s="42">
        <f t="shared" si="102"/>
        <v>5.0575060086725798E-4</v>
      </c>
    </row>
    <row r="3194" spans="8:13" x14ac:dyDescent="0.2">
      <c r="H3194" s="10">
        <v>1999</v>
      </c>
      <c r="I3194" s="10">
        <v>8</v>
      </c>
      <c r="J3194" s="10">
        <v>3</v>
      </c>
      <c r="K3194" s="42">
        <v>5.37</v>
      </c>
      <c r="L3194" s="44">
        <f t="shared" si="101"/>
        <v>5.3342732740119081E-2</v>
      </c>
      <c r="M3194" s="42">
        <f t="shared" si="102"/>
        <v>6.1672528128046966E-5</v>
      </c>
    </row>
    <row r="3195" spans="8:13" x14ac:dyDescent="0.2">
      <c r="H3195" s="10">
        <v>1999</v>
      </c>
      <c r="I3195" s="10">
        <v>8</v>
      </c>
      <c r="J3195" s="10">
        <v>4</v>
      </c>
      <c r="K3195" s="42">
        <v>5.3737500000000002</v>
      </c>
      <c r="L3195" s="44">
        <f t="shared" si="101"/>
        <v>5.3379735800581155E-2</v>
      </c>
      <c r="M3195" s="42">
        <f t="shared" si="102"/>
        <v>3.7003060462073578E-5</v>
      </c>
    </row>
    <row r="3196" spans="8:13" x14ac:dyDescent="0.2">
      <c r="H3196" s="10">
        <v>1999</v>
      </c>
      <c r="I3196" s="10">
        <v>8</v>
      </c>
      <c r="J3196" s="10">
        <v>5</v>
      </c>
      <c r="K3196" s="42">
        <v>5.3724999999999996</v>
      </c>
      <c r="L3196" s="44">
        <f t="shared" si="101"/>
        <v>5.336740148512753E-2</v>
      </c>
      <c r="M3196" s="42">
        <f t="shared" si="102"/>
        <v>-1.2334315453624289E-5</v>
      </c>
    </row>
    <row r="3197" spans="8:13" x14ac:dyDescent="0.2">
      <c r="H3197" s="10">
        <v>1999</v>
      </c>
      <c r="I3197" s="10">
        <v>8</v>
      </c>
      <c r="J3197" s="10">
        <v>6</v>
      </c>
      <c r="K3197" s="42">
        <v>5.37</v>
      </c>
      <c r="L3197" s="44">
        <f t="shared" si="101"/>
        <v>5.3342732740119081E-2</v>
      </c>
      <c r="M3197" s="42">
        <f t="shared" si="102"/>
        <v>-2.4668745008449289E-5</v>
      </c>
    </row>
    <row r="3198" spans="8:13" x14ac:dyDescent="0.2">
      <c r="H3198" s="10">
        <v>1999</v>
      </c>
      <c r="I3198" s="10">
        <v>8</v>
      </c>
      <c r="J3198" s="10">
        <v>9</v>
      </c>
      <c r="K3198" s="42">
        <v>5.4249999999999998</v>
      </c>
      <c r="L3198" s="44">
        <f t="shared" si="101"/>
        <v>5.3885409989824093E-2</v>
      </c>
      <c r="M3198" s="42">
        <f t="shared" si="102"/>
        <v>5.4267724970501197E-4</v>
      </c>
    </row>
    <row r="3199" spans="8:13" x14ac:dyDescent="0.2">
      <c r="H3199" s="10">
        <v>1999</v>
      </c>
      <c r="I3199" s="10">
        <v>8</v>
      </c>
      <c r="J3199" s="10">
        <v>10</v>
      </c>
      <c r="K3199" s="42">
        <v>5.44</v>
      </c>
      <c r="L3199" s="44">
        <f t="shared" si="101"/>
        <v>5.4033400099169196E-2</v>
      </c>
      <c r="M3199" s="42">
        <f t="shared" si="102"/>
        <v>1.4799010934510304E-4</v>
      </c>
    </row>
    <row r="3200" spans="8:13" x14ac:dyDescent="0.2">
      <c r="H3200" s="10">
        <v>1999</v>
      </c>
      <c r="I3200" s="10">
        <v>8</v>
      </c>
      <c r="J3200" s="10">
        <v>11</v>
      </c>
      <c r="K3200" s="42">
        <v>5.44</v>
      </c>
      <c r="L3200" s="44">
        <f t="shared" si="101"/>
        <v>5.4033400099169196E-2</v>
      </c>
      <c r="M3200" s="42">
        <f t="shared" si="102"/>
        <v>0</v>
      </c>
    </row>
    <row r="3201" spans="8:13" x14ac:dyDescent="0.2">
      <c r="H3201" s="10">
        <v>1999</v>
      </c>
      <c r="I3201" s="10">
        <v>8</v>
      </c>
      <c r="J3201" s="10">
        <v>12</v>
      </c>
      <c r="K3201" s="42">
        <v>5.4524999999999997</v>
      </c>
      <c r="L3201" s="44">
        <f t="shared" si="101"/>
        <v>5.415672100793046E-2</v>
      </c>
      <c r="M3201" s="42">
        <f t="shared" si="102"/>
        <v>1.2332090876126384E-4</v>
      </c>
    </row>
    <row r="3202" spans="8:13" x14ac:dyDescent="0.2">
      <c r="H3202" s="10">
        <v>1999</v>
      </c>
      <c r="I3202" s="10">
        <v>8</v>
      </c>
      <c r="J3202" s="10">
        <v>13</v>
      </c>
      <c r="K3202" s="42">
        <v>5.4649999999999999</v>
      </c>
      <c r="L3202" s="44">
        <f t="shared" si="101"/>
        <v>5.4280038114797292E-2</v>
      </c>
      <c r="M3202" s="42">
        <f t="shared" si="102"/>
        <v>1.2331710686683262E-4</v>
      </c>
    </row>
    <row r="3203" spans="8:13" x14ac:dyDescent="0.2">
      <c r="H3203" s="10">
        <v>1999</v>
      </c>
      <c r="I3203" s="10">
        <v>8</v>
      </c>
      <c r="J3203" s="10">
        <v>16</v>
      </c>
      <c r="K3203" s="42">
        <v>5.4675000000000002</v>
      </c>
      <c r="L3203" s="44">
        <f t="shared" si="101"/>
        <v>5.4304701079963956E-2</v>
      </c>
      <c r="M3203" s="42">
        <f t="shared" si="102"/>
        <v>2.4662965166663553E-5</v>
      </c>
    </row>
    <row r="3204" spans="8:13" x14ac:dyDescent="0.2">
      <c r="H3204" s="10">
        <v>1999</v>
      </c>
      <c r="I3204" s="10">
        <v>8</v>
      </c>
      <c r="J3204" s="10">
        <v>17</v>
      </c>
      <c r="K3204" s="42">
        <v>5.4775</v>
      </c>
      <c r="L3204" s="44">
        <f t="shared" si="101"/>
        <v>5.4403351420004992E-2</v>
      </c>
      <c r="M3204" s="42">
        <f t="shared" si="102"/>
        <v>9.8650340041035733E-5</v>
      </c>
    </row>
    <row r="3205" spans="8:13" x14ac:dyDescent="0.2">
      <c r="H3205" s="10">
        <v>1999</v>
      </c>
      <c r="I3205" s="10">
        <v>8</v>
      </c>
      <c r="J3205" s="10">
        <v>18</v>
      </c>
      <c r="K3205" s="42">
        <v>5.48</v>
      </c>
      <c r="L3205" s="44">
        <f t="shared" si="101"/>
        <v>5.4428013624867787E-2</v>
      </c>
      <c r="M3205" s="42">
        <f t="shared" si="102"/>
        <v>2.4662204862795079E-5</v>
      </c>
    </row>
    <row r="3206" spans="8:13" x14ac:dyDescent="0.2">
      <c r="H3206" s="10">
        <v>1999</v>
      </c>
      <c r="I3206" s="10">
        <v>8</v>
      </c>
      <c r="J3206" s="10">
        <v>19</v>
      </c>
      <c r="K3206" s="42">
        <v>5.4812500000000002</v>
      </c>
      <c r="L3206" s="44">
        <f t="shared" si="101"/>
        <v>5.4440344670277946E-2</v>
      </c>
      <c r="M3206" s="42">
        <f t="shared" si="102"/>
        <v>1.2331045410159114E-5</v>
      </c>
    </row>
    <row r="3207" spans="8:13" x14ac:dyDescent="0.2">
      <c r="H3207" s="10">
        <v>1999</v>
      </c>
      <c r="I3207" s="10">
        <v>8</v>
      </c>
      <c r="J3207" s="10">
        <v>20</v>
      </c>
      <c r="K3207" s="42">
        <v>5.48</v>
      </c>
      <c r="L3207" s="44">
        <f t="shared" si="101"/>
        <v>5.4428013624867787E-2</v>
      </c>
      <c r="M3207" s="42">
        <f t="shared" si="102"/>
        <v>-1.2331045410159114E-5</v>
      </c>
    </row>
    <row r="3208" spans="8:13" x14ac:dyDescent="0.2">
      <c r="H3208" s="10">
        <v>1999</v>
      </c>
      <c r="I3208" s="10">
        <v>8</v>
      </c>
      <c r="J3208" s="10">
        <v>23</v>
      </c>
      <c r="K3208" s="42">
        <v>5.4856299999999996</v>
      </c>
      <c r="L3208" s="44">
        <f t="shared" si="101"/>
        <v>5.4483552353433329E-2</v>
      </c>
      <c r="M3208" s="42">
        <f t="shared" si="102"/>
        <v>5.5538728565542039E-5</v>
      </c>
    </row>
    <row r="3209" spans="8:13" x14ac:dyDescent="0.2">
      <c r="H3209" s="10">
        <v>1999</v>
      </c>
      <c r="I3209" s="10">
        <v>8</v>
      </c>
      <c r="J3209" s="10">
        <v>24</v>
      </c>
      <c r="K3209" s="42">
        <v>5.4931299999999998</v>
      </c>
      <c r="L3209" s="44">
        <f t="shared" si="101"/>
        <v>5.4557537028446977E-2</v>
      </c>
      <c r="M3209" s="42">
        <f t="shared" si="102"/>
        <v>7.3984675013648304E-5</v>
      </c>
    </row>
    <row r="3210" spans="8:13" x14ac:dyDescent="0.2">
      <c r="H3210" s="10">
        <v>1999</v>
      </c>
      <c r="I3210" s="10">
        <v>8</v>
      </c>
      <c r="J3210" s="10">
        <v>25</v>
      </c>
      <c r="K3210" s="42">
        <v>5.4956300000000002</v>
      </c>
      <c r="L3210" s="44">
        <f t="shared" si="101"/>
        <v>5.458219828269175E-2</v>
      </c>
      <c r="M3210" s="42">
        <f t="shared" si="102"/>
        <v>2.4661254244773279E-5</v>
      </c>
    </row>
    <row r="3211" spans="8:13" x14ac:dyDescent="0.2">
      <c r="H3211" s="10">
        <v>1999</v>
      </c>
      <c r="I3211" s="10">
        <v>8</v>
      </c>
      <c r="J3211" s="10">
        <v>26</v>
      </c>
      <c r="K3211" s="42">
        <v>5.4924999999999997</v>
      </c>
      <c r="L3211" s="44">
        <f t="shared" si="101"/>
        <v>5.4551322368391997E-2</v>
      </c>
      <c r="M3211" s="42">
        <f t="shared" si="102"/>
        <v>-3.0875914299753615E-5</v>
      </c>
    </row>
    <row r="3212" spans="8:13" x14ac:dyDescent="0.2">
      <c r="H3212" s="10">
        <v>1999</v>
      </c>
      <c r="I3212" s="10">
        <v>8</v>
      </c>
      <c r="J3212" s="10">
        <v>27</v>
      </c>
      <c r="K3212" s="42">
        <v>5.5025000000000004</v>
      </c>
      <c r="L3212" s="44">
        <f t="shared" si="101"/>
        <v>5.464996662637616E-2</v>
      </c>
      <c r="M3212" s="42">
        <f t="shared" si="102"/>
        <v>9.8644257984163708E-5</v>
      </c>
    </row>
    <row r="3213" spans="8:13" x14ac:dyDescent="0.2">
      <c r="H3213" s="10">
        <v>1999</v>
      </c>
      <c r="I3213" s="10">
        <v>9</v>
      </c>
      <c r="J3213" s="10">
        <v>1</v>
      </c>
      <c r="K3213" s="42">
        <v>5.5225</v>
      </c>
      <c r="L3213" s="44">
        <f t="shared" si="101"/>
        <v>5.4847247844628091E-2</v>
      </c>
      <c r="M3213" s="42">
        <f t="shared" si="102"/>
        <v>1.9728121825193096E-4</v>
      </c>
    </row>
    <row r="3214" spans="8:13" x14ac:dyDescent="0.2">
      <c r="H3214" s="10">
        <v>1999</v>
      </c>
      <c r="I3214" s="10">
        <v>9</v>
      </c>
      <c r="J3214" s="10">
        <v>2</v>
      </c>
      <c r="K3214" s="42">
        <v>5.5212500000000002</v>
      </c>
      <c r="L3214" s="44">
        <f t="shared" si="101"/>
        <v>5.4834918053540564E-2</v>
      </c>
      <c r="M3214" s="42">
        <f t="shared" si="102"/>
        <v>-1.2329791087527242E-5</v>
      </c>
    </row>
    <row r="3215" spans="8:13" x14ac:dyDescent="0.2">
      <c r="H3215" s="10">
        <v>1999</v>
      </c>
      <c r="I3215" s="10">
        <v>9</v>
      </c>
      <c r="J3215" s="10">
        <v>3</v>
      </c>
      <c r="K3215" s="42">
        <v>5.5274999999999999</v>
      </c>
      <c r="L3215" s="44">
        <f t="shared" si="101"/>
        <v>5.4896566628920569E-2</v>
      </c>
      <c r="M3215" s="42">
        <f t="shared" si="102"/>
        <v>6.1648575380005011E-5</v>
      </c>
    </row>
    <row r="3216" spans="8:13" x14ac:dyDescent="0.2">
      <c r="H3216" s="10">
        <v>1999</v>
      </c>
      <c r="I3216" s="10">
        <v>9</v>
      </c>
      <c r="J3216" s="10">
        <v>6</v>
      </c>
      <c r="K3216" s="42">
        <v>5.50875</v>
      </c>
      <c r="L3216" s="44">
        <f t="shared" si="101"/>
        <v>5.4711618052298093E-2</v>
      </c>
      <c r="M3216" s="42">
        <f t="shared" si="102"/>
        <v>-1.8494857662247621E-4</v>
      </c>
    </row>
    <row r="3217" spans="8:13" x14ac:dyDescent="0.2">
      <c r="H3217" s="10">
        <v>1999</v>
      </c>
      <c r="I3217" s="10">
        <v>9</v>
      </c>
      <c r="J3217" s="10">
        <v>7</v>
      </c>
      <c r="K3217" s="42">
        <v>5.5125000000000002</v>
      </c>
      <c r="L3217" s="44">
        <f t="shared" si="101"/>
        <v>5.4748608451748781E-2</v>
      </c>
      <c r="M3217" s="42">
        <f t="shared" si="102"/>
        <v>3.6990399450688438E-5</v>
      </c>
    </row>
    <row r="3218" spans="8:13" x14ac:dyDescent="0.2">
      <c r="H3218" s="10">
        <v>1999</v>
      </c>
      <c r="I3218" s="10">
        <v>9</v>
      </c>
      <c r="J3218" s="10">
        <v>8</v>
      </c>
      <c r="K3218" s="42">
        <v>5.5187499999999998</v>
      </c>
      <c r="L3218" s="44">
        <f t="shared" si="101"/>
        <v>5.4810258357348006E-2</v>
      </c>
      <c r="M3218" s="42">
        <f t="shared" si="102"/>
        <v>6.1649905599224508E-5</v>
      </c>
    </row>
    <row r="3219" spans="8:13" x14ac:dyDescent="0.2">
      <c r="H3219" s="10">
        <v>1999</v>
      </c>
      <c r="I3219" s="10">
        <v>9</v>
      </c>
      <c r="J3219" s="10">
        <v>9</v>
      </c>
      <c r="K3219" s="42">
        <v>5.5112500000000004</v>
      </c>
      <c r="L3219" s="44">
        <f t="shared" si="101"/>
        <v>5.4736278356606265E-2</v>
      </c>
      <c r="M3219" s="42">
        <f t="shared" si="102"/>
        <v>-7.398000074174127E-5</v>
      </c>
    </row>
    <row r="3220" spans="8:13" x14ac:dyDescent="0.2">
      <c r="H3220" s="10">
        <v>1999</v>
      </c>
      <c r="I3220" s="10">
        <v>9</v>
      </c>
      <c r="J3220" s="10">
        <v>10</v>
      </c>
      <c r="K3220" s="42">
        <v>5.5125000000000002</v>
      </c>
      <c r="L3220" s="44">
        <f t="shared" si="101"/>
        <v>5.4748608451748781E-2</v>
      </c>
      <c r="M3220" s="42">
        <f t="shared" si="102"/>
        <v>1.2330095142516762E-5</v>
      </c>
    </row>
    <row r="3221" spans="8:13" x14ac:dyDescent="0.2">
      <c r="H3221" s="10">
        <v>1999</v>
      </c>
      <c r="I3221" s="10">
        <v>9</v>
      </c>
      <c r="J3221" s="10">
        <v>13</v>
      </c>
      <c r="K3221" s="42">
        <v>5.51</v>
      </c>
      <c r="L3221" s="44">
        <f t="shared" ref="L3221:L3284" si="103">LN(1+K3221/100/4)*4</f>
        <v>5.4723948223456699E-2</v>
      </c>
      <c r="M3221" s="42">
        <f t="shared" ref="M3221:M3284" si="104">L3221-L3220</f>
        <v>-2.466022829208242E-5</v>
      </c>
    </row>
    <row r="3222" spans="8:13" x14ac:dyDescent="0.2">
      <c r="H3222" s="10">
        <v>1999</v>
      </c>
      <c r="I3222" s="10">
        <v>9</v>
      </c>
      <c r="J3222" s="10">
        <v>14</v>
      </c>
      <c r="K3222" s="42">
        <v>5.51</v>
      </c>
      <c r="L3222" s="44">
        <f t="shared" si="103"/>
        <v>5.4723948223456699E-2</v>
      </c>
      <c r="M3222" s="42">
        <f t="shared" si="104"/>
        <v>0</v>
      </c>
    </row>
    <row r="3223" spans="8:13" x14ac:dyDescent="0.2">
      <c r="H3223" s="10">
        <v>1999</v>
      </c>
      <c r="I3223" s="10">
        <v>9</v>
      </c>
      <c r="J3223" s="10">
        <v>15</v>
      </c>
      <c r="K3223" s="42">
        <v>5.52</v>
      </c>
      <c r="L3223" s="44">
        <f t="shared" si="103"/>
        <v>5.4822588224447868E-2</v>
      </c>
      <c r="M3223" s="42">
        <f t="shared" si="104"/>
        <v>9.8640000991169485E-5</v>
      </c>
    </row>
    <row r="3224" spans="8:13" x14ac:dyDescent="0.2">
      <c r="H3224" s="10">
        <v>1999</v>
      </c>
      <c r="I3224" s="10">
        <v>9</v>
      </c>
      <c r="J3224" s="10">
        <v>16</v>
      </c>
      <c r="K3224" s="42">
        <v>5.5125000000000002</v>
      </c>
      <c r="L3224" s="44">
        <f t="shared" si="103"/>
        <v>5.4748608451748781E-2</v>
      </c>
      <c r="M3224" s="42">
        <f t="shared" si="104"/>
        <v>-7.3979772699087065E-5</v>
      </c>
    </row>
    <row r="3225" spans="8:13" x14ac:dyDescent="0.2">
      <c r="H3225" s="10">
        <v>1999</v>
      </c>
      <c r="I3225" s="10">
        <v>9</v>
      </c>
      <c r="J3225" s="10">
        <v>17</v>
      </c>
      <c r="K3225" s="42">
        <v>5.5125000000000002</v>
      </c>
      <c r="L3225" s="44">
        <f t="shared" si="103"/>
        <v>5.4748608451748781E-2</v>
      </c>
      <c r="M3225" s="42">
        <f t="shared" si="104"/>
        <v>0</v>
      </c>
    </row>
    <row r="3226" spans="8:13" x14ac:dyDescent="0.2">
      <c r="H3226" s="10">
        <v>1999</v>
      </c>
      <c r="I3226" s="10">
        <v>9</v>
      </c>
      <c r="J3226" s="10">
        <v>20</v>
      </c>
      <c r="K3226" s="42">
        <v>5.5112500000000004</v>
      </c>
      <c r="L3226" s="44">
        <f t="shared" si="103"/>
        <v>5.4736278356606265E-2</v>
      </c>
      <c r="M3226" s="42">
        <f t="shared" si="104"/>
        <v>-1.2330095142516762E-5</v>
      </c>
    </row>
    <row r="3227" spans="8:13" x14ac:dyDescent="0.2">
      <c r="H3227" s="10">
        <v>1999</v>
      </c>
      <c r="I3227" s="10">
        <v>9</v>
      </c>
      <c r="J3227" s="10">
        <v>21</v>
      </c>
      <c r="K3227" s="42">
        <v>5.5137499999999999</v>
      </c>
      <c r="L3227" s="44">
        <f t="shared" si="103"/>
        <v>5.476093850888273E-2</v>
      </c>
      <c r="M3227" s="42">
        <f t="shared" si="104"/>
        <v>2.4660152276465008E-5</v>
      </c>
    </row>
    <row r="3228" spans="8:13" x14ac:dyDescent="0.2">
      <c r="H3228" s="10">
        <v>1999</v>
      </c>
      <c r="I3228" s="10">
        <v>9</v>
      </c>
      <c r="J3228" s="10">
        <v>22</v>
      </c>
      <c r="K3228" s="42">
        <v>5.5149999999999997</v>
      </c>
      <c r="L3228" s="44">
        <f t="shared" si="103"/>
        <v>5.4773268528010087E-2</v>
      </c>
      <c r="M3228" s="42">
        <f t="shared" si="104"/>
        <v>1.2330019127357317E-5</v>
      </c>
    </row>
    <row r="3229" spans="8:13" x14ac:dyDescent="0.2">
      <c r="H3229" s="10">
        <v>1999</v>
      </c>
      <c r="I3229" s="10">
        <v>9</v>
      </c>
      <c r="J3229" s="10">
        <v>23</v>
      </c>
      <c r="K3229" s="42">
        <v>5.5162500000000003</v>
      </c>
      <c r="L3229" s="44">
        <f t="shared" si="103"/>
        <v>5.4785598509129348E-2</v>
      </c>
      <c r="M3229" s="42">
        <f t="shared" si="104"/>
        <v>1.2329981119260647E-5</v>
      </c>
    </row>
    <row r="3230" spans="8:13" x14ac:dyDescent="0.2">
      <c r="H3230" s="10">
        <v>1999</v>
      </c>
      <c r="I3230" s="10">
        <v>9</v>
      </c>
      <c r="J3230" s="10">
        <v>24</v>
      </c>
      <c r="K3230" s="42">
        <v>5.51</v>
      </c>
      <c r="L3230" s="44">
        <f t="shared" si="103"/>
        <v>5.4723948223456699E-2</v>
      </c>
      <c r="M3230" s="42">
        <f t="shared" si="104"/>
        <v>-6.165028567264863E-5</v>
      </c>
    </row>
    <row r="3231" spans="8:13" x14ac:dyDescent="0.2">
      <c r="H3231" s="10">
        <v>1999</v>
      </c>
      <c r="I3231" s="10">
        <v>9</v>
      </c>
      <c r="J3231" s="10">
        <v>27</v>
      </c>
      <c r="K3231" s="42">
        <v>5.5049999999999999</v>
      </c>
      <c r="L3231" s="44">
        <f t="shared" si="103"/>
        <v>5.4674627310771821E-2</v>
      </c>
      <c r="M3231" s="42">
        <f t="shared" si="104"/>
        <v>-4.9320912684877594E-5</v>
      </c>
    </row>
    <row r="3232" spans="8:13" x14ac:dyDescent="0.2">
      <c r="H3232" s="10">
        <v>1999</v>
      </c>
      <c r="I3232" s="10">
        <v>9</v>
      </c>
      <c r="J3232" s="10">
        <v>28</v>
      </c>
      <c r="K3232" s="42">
        <v>5.50875</v>
      </c>
      <c r="L3232" s="44">
        <f t="shared" si="103"/>
        <v>5.4711618052298093E-2</v>
      </c>
      <c r="M3232" s="42">
        <f t="shared" si="104"/>
        <v>3.6990741526271576E-5</v>
      </c>
    </row>
    <row r="3233" spans="8:13" x14ac:dyDescent="0.2">
      <c r="H3233" s="10">
        <v>1999</v>
      </c>
      <c r="I3233" s="10">
        <v>10</v>
      </c>
      <c r="J3233" s="10">
        <v>1</v>
      </c>
      <c r="K3233" s="42">
        <v>6.085</v>
      </c>
      <c r="L3233" s="44">
        <f t="shared" si="103"/>
        <v>6.0391800747992511E-2</v>
      </c>
      <c r="M3233" s="42">
        <f t="shared" si="104"/>
        <v>5.6801826956944176E-3</v>
      </c>
    </row>
    <row r="3234" spans="8:13" x14ac:dyDescent="0.2">
      <c r="H3234" s="10">
        <v>1999</v>
      </c>
      <c r="I3234" s="10">
        <v>10</v>
      </c>
      <c r="J3234" s="10">
        <v>4</v>
      </c>
      <c r="K3234" s="42">
        <v>6.1237500000000002</v>
      </c>
      <c r="L3234" s="44">
        <f t="shared" si="103"/>
        <v>6.0773476025727254E-2</v>
      </c>
      <c r="M3234" s="42">
        <f t="shared" si="104"/>
        <v>3.8167527773474291E-4</v>
      </c>
    </row>
    <row r="3235" spans="8:13" x14ac:dyDescent="0.2">
      <c r="H3235" s="10">
        <v>1999</v>
      </c>
      <c r="I3235" s="10">
        <v>10</v>
      </c>
      <c r="J3235" s="10">
        <v>5</v>
      </c>
      <c r="K3235" s="42">
        <v>6.13</v>
      </c>
      <c r="L3235" s="44">
        <f t="shared" si="103"/>
        <v>6.0835033143809163E-2</v>
      </c>
      <c r="M3235" s="42">
        <f t="shared" si="104"/>
        <v>6.1557118081909112E-5</v>
      </c>
    </row>
    <row r="3236" spans="8:13" x14ac:dyDescent="0.2">
      <c r="H3236" s="10">
        <v>1999</v>
      </c>
      <c r="I3236" s="10">
        <v>10</v>
      </c>
      <c r="J3236" s="10">
        <v>6</v>
      </c>
      <c r="K3236" s="42">
        <v>6.1637500000000003</v>
      </c>
      <c r="L3236" s="44">
        <f t="shared" si="103"/>
        <v>6.1167425212756019E-2</v>
      </c>
      <c r="M3236" s="42">
        <f t="shared" si="104"/>
        <v>3.3239206894685597E-4</v>
      </c>
    </row>
    <row r="3237" spans="8:13" x14ac:dyDescent="0.2">
      <c r="H3237" s="10">
        <v>1999</v>
      </c>
      <c r="I3237" s="10">
        <v>10</v>
      </c>
      <c r="J3237" s="10">
        <v>7</v>
      </c>
      <c r="K3237" s="42">
        <v>6.1762499999999996</v>
      </c>
      <c r="L3237" s="44">
        <f t="shared" si="103"/>
        <v>6.1290526377303332E-2</v>
      </c>
      <c r="M3237" s="42">
        <f t="shared" si="104"/>
        <v>1.2310116454731374E-4</v>
      </c>
    </row>
    <row r="3238" spans="8:13" x14ac:dyDescent="0.2">
      <c r="H3238" s="10">
        <v>1999</v>
      </c>
      <c r="I3238" s="10">
        <v>10</v>
      </c>
      <c r="J3238" s="10">
        <v>8</v>
      </c>
      <c r="K3238" s="42">
        <v>6.1762499999999996</v>
      </c>
      <c r="L3238" s="44">
        <f t="shared" si="103"/>
        <v>6.1290526377303332E-2</v>
      </c>
      <c r="M3238" s="42">
        <f t="shared" si="104"/>
        <v>0</v>
      </c>
    </row>
    <row r="3239" spans="8:13" x14ac:dyDescent="0.2">
      <c r="H3239" s="10">
        <v>1999</v>
      </c>
      <c r="I3239" s="10">
        <v>10</v>
      </c>
      <c r="J3239" s="10">
        <v>11</v>
      </c>
      <c r="K3239" s="42">
        <v>6.1737500000000001</v>
      </c>
      <c r="L3239" s="44">
        <f t="shared" si="103"/>
        <v>6.1265906447469244E-2</v>
      </c>
      <c r="M3239" s="42">
        <f t="shared" si="104"/>
        <v>-2.4619929834088228E-5</v>
      </c>
    </row>
    <row r="3240" spans="8:13" x14ac:dyDescent="0.2">
      <c r="H3240" s="10">
        <v>1999</v>
      </c>
      <c r="I3240" s="10">
        <v>10</v>
      </c>
      <c r="J3240" s="10">
        <v>12</v>
      </c>
      <c r="K3240" s="42">
        <v>6.1737500000000001</v>
      </c>
      <c r="L3240" s="44">
        <f t="shared" si="103"/>
        <v>6.1265906447469244E-2</v>
      </c>
      <c r="M3240" s="42">
        <f t="shared" si="104"/>
        <v>0</v>
      </c>
    </row>
    <row r="3241" spans="8:13" x14ac:dyDescent="0.2">
      <c r="H3241" s="10">
        <v>1999</v>
      </c>
      <c r="I3241" s="10">
        <v>10</v>
      </c>
      <c r="J3241" s="10">
        <v>13</v>
      </c>
      <c r="K3241" s="42">
        <v>6.1775000000000002</v>
      </c>
      <c r="L3241" s="44">
        <f t="shared" si="103"/>
        <v>6.1302836285394027E-2</v>
      </c>
      <c r="M3241" s="42">
        <f t="shared" si="104"/>
        <v>3.692983792478316E-5</v>
      </c>
    </row>
    <row r="3242" spans="8:13" x14ac:dyDescent="0.2">
      <c r="H3242" s="10">
        <v>1999</v>
      </c>
      <c r="I3242" s="10">
        <v>10</v>
      </c>
      <c r="J3242" s="10">
        <v>14</v>
      </c>
      <c r="K3242" s="42">
        <v>6.1862500000000002</v>
      </c>
      <c r="L3242" s="44">
        <f t="shared" si="103"/>
        <v>6.1389004581311836E-2</v>
      </c>
      <c r="M3242" s="42">
        <f t="shared" si="104"/>
        <v>8.6168295917808668E-5</v>
      </c>
    </row>
    <row r="3243" spans="8:13" x14ac:dyDescent="0.2">
      <c r="H3243" s="10">
        <v>1999</v>
      </c>
      <c r="I3243" s="10">
        <v>10</v>
      </c>
      <c r="J3243" s="10">
        <v>15</v>
      </c>
      <c r="K3243" s="42">
        <v>6.1924999999999999</v>
      </c>
      <c r="L3243" s="44">
        <f t="shared" si="103"/>
        <v>6.145055222765354E-2</v>
      </c>
      <c r="M3243" s="42">
        <f t="shared" si="104"/>
        <v>6.1547646341704454E-5</v>
      </c>
    </row>
    <row r="3244" spans="8:13" x14ac:dyDescent="0.2">
      <c r="H3244" s="10">
        <v>1999</v>
      </c>
      <c r="I3244" s="10">
        <v>10</v>
      </c>
      <c r="J3244" s="10">
        <v>18</v>
      </c>
      <c r="K3244" s="42">
        <v>6.1974999999999998</v>
      </c>
      <c r="L3244" s="44">
        <f t="shared" si="103"/>
        <v>6.1499789662876919E-2</v>
      </c>
      <c r="M3244" s="42">
        <f t="shared" si="104"/>
        <v>4.9237435223378756E-5</v>
      </c>
    </row>
    <row r="3245" spans="8:13" x14ac:dyDescent="0.2">
      <c r="H3245" s="10">
        <v>1999</v>
      </c>
      <c r="I3245" s="10">
        <v>10</v>
      </c>
      <c r="J3245" s="10">
        <v>19</v>
      </c>
      <c r="K3245" s="42">
        <v>6.2006249999999996</v>
      </c>
      <c r="L3245" s="44">
        <f t="shared" si="103"/>
        <v>6.1530562752117532E-2</v>
      </c>
      <c r="M3245" s="42">
        <f t="shared" si="104"/>
        <v>3.0773089240612728E-5</v>
      </c>
    </row>
    <row r="3246" spans="8:13" x14ac:dyDescent="0.2">
      <c r="H3246" s="10">
        <v>1999</v>
      </c>
      <c r="I3246" s="10">
        <v>10</v>
      </c>
      <c r="J3246" s="10">
        <v>20</v>
      </c>
      <c r="K3246" s="42">
        <v>6.2225000000000001</v>
      </c>
      <c r="L3246" s="44">
        <f t="shared" si="103"/>
        <v>6.1745967748180905E-2</v>
      </c>
      <c r="M3246" s="42">
        <f t="shared" si="104"/>
        <v>2.1540499606337304E-4</v>
      </c>
    </row>
    <row r="3247" spans="8:13" x14ac:dyDescent="0.2">
      <c r="H3247" s="10">
        <v>1999</v>
      </c>
      <c r="I3247" s="10">
        <v>10</v>
      </c>
      <c r="J3247" s="10">
        <v>21</v>
      </c>
      <c r="K3247" s="42">
        <v>6.2225000000000001</v>
      </c>
      <c r="L3247" s="44">
        <f t="shared" si="103"/>
        <v>6.1745967748180905E-2</v>
      </c>
      <c r="M3247" s="42">
        <f t="shared" si="104"/>
        <v>0</v>
      </c>
    </row>
    <row r="3248" spans="8:13" x14ac:dyDescent="0.2">
      <c r="H3248" s="10">
        <v>1999</v>
      </c>
      <c r="I3248" s="10">
        <v>10</v>
      </c>
      <c r="J3248" s="10">
        <v>22</v>
      </c>
      <c r="K3248" s="42">
        <v>6.21875</v>
      </c>
      <c r="L3248" s="44">
        <f t="shared" si="103"/>
        <v>6.1709042001242539E-2</v>
      </c>
      <c r="M3248" s="42">
        <f t="shared" si="104"/>
        <v>-3.6925746938365478E-5</v>
      </c>
    </row>
    <row r="3249" spans="8:13" x14ac:dyDescent="0.2">
      <c r="H3249" s="10">
        <v>1999</v>
      </c>
      <c r="I3249" s="10">
        <v>10</v>
      </c>
      <c r="J3249" s="10">
        <v>25</v>
      </c>
      <c r="K3249" s="42">
        <v>6.2024999999999997</v>
      </c>
      <c r="L3249" s="44">
        <f t="shared" si="103"/>
        <v>6.1549026492025628E-2</v>
      </c>
      <c r="M3249" s="42">
        <f t="shared" si="104"/>
        <v>-1.6001550921691116E-4</v>
      </c>
    </row>
    <row r="3250" spans="8:13" x14ac:dyDescent="0.2">
      <c r="H3250" s="10">
        <v>1999</v>
      </c>
      <c r="I3250" s="10">
        <v>10</v>
      </c>
      <c r="J3250" s="10">
        <v>26</v>
      </c>
      <c r="K3250" s="42">
        <v>6.2037500000000003</v>
      </c>
      <c r="L3250" s="44">
        <f t="shared" si="103"/>
        <v>6.1561335604615089E-2</v>
      </c>
      <c r="M3250" s="42">
        <f t="shared" si="104"/>
        <v>1.2309112589460602E-5</v>
      </c>
    </row>
    <row r="3251" spans="8:13" x14ac:dyDescent="0.2">
      <c r="H3251" s="10">
        <v>1999</v>
      </c>
      <c r="I3251" s="10">
        <v>10</v>
      </c>
      <c r="J3251" s="10">
        <v>27</v>
      </c>
      <c r="K3251" s="42">
        <v>6.2112499999999997</v>
      </c>
      <c r="L3251" s="44">
        <f t="shared" si="103"/>
        <v>6.163518948471524E-2</v>
      </c>
      <c r="M3251" s="42">
        <f t="shared" si="104"/>
        <v>7.3853880100151204E-5</v>
      </c>
    </row>
    <row r="3252" spans="8:13" x14ac:dyDescent="0.2">
      <c r="H3252" s="10">
        <v>1999</v>
      </c>
      <c r="I3252" s="10">
        <v>10</v>
      </c>
      <c r="J3252" s="10">
        <v>28</v>
      </c>
      <c r="K3252" s="42">
        <v>6.2050000000000001</v>
      </c>
      <c r="L3252" s="44">
        <f t="shared" si="103"/>
        <v>6.1573644679326973E-2</v>
      </c>
      <c r="M3252" s="42">
        <f t="shared" si="104"/>
        <v>-6.1544805388266677E-5</v>
      </c>
    </row>
    <row r="3253" spans="8:13" x14ac:dyDescent="0.2">
      <c r="H3253" s="10">
        <v>1999</v>
      </c>
      <c r="I3253" s="10">
        <v>11</v>
      </c>
      <c r="J3253" s="10">
        <v>1</v>
      </c>
      <c r="K3253" s="42">
        <v>6.1612499999999999</v>
      </c>
      <c r="L3253" s="44">
        <f t="shared" si="103"/>
        <v>6.1142804525223297E-2</v>
      </c>
      <c r="M3253" s="42">
        <f t="shared" si="104"/>
        <v>-4.3084015410367604E-4</v>
      </c>
    </row>
    <row r="3254" spans="8:13" x14ac:dyDescent="0.2">
      <c r="H3254" s="10">
        <v>1999</v>
      </c>
      <c r="I3254" s="10">
        <v>11</v>
      </c>
      <c r="J3254" s="10">
        <v>2</v>
      </c>
      <c r="K3254" s="42">
        <v>6.1587500000000004</v>
      </c>
      <c r="L3254" s="44">
        <f t="shared" si="103"/>
        <v>6.1118183686145078E-2</v>
      </c>
      <c r="M3254" s="42">
        <f t="shared" si="104"/>
        <v>-2.4620839078219603E-5</v>
      </c>
    </row>
    <row r="3255" spans="8:13" x14ac:dyDescent="0.2">
      <c r="H3255" s="10">
        <v>1999</v>
      </c>
      <c r="I3255" s="10">
        <v>11</v>
      </c>
      <c r="J3255" s="10">
        <v>3</v>
      </c>
      <c r="K3255" s="42">
        <v>6.1550000000000002</v>
      </c>
      <c r="L3255" s="44">
        <f t="shared" si="103"/>
        <v>6.1081252143376306E-2</v>
      </c>
      <c r="M3255" s="42">
        <f t="shared" si="104"/>
        <v>-3.6931542768771364E-5</v>
      </c>
    </row>
    <row r="3256" spans="8:13" x14ac:dyDescent="0.2">
      <c r="H3256" s="10">
        <v>1999</v>
      </c>
      <c r="I3256" s="10">
        <v>11</v>
      </c>
      <c r="J3256" s="10">
        <v>4</v>
      </c>
      <c r="K3256" s="42">
        <v>6.1325000000000003</v>
      </c>
      <c r="L3256" s="44">
        <f t="shared" si="103"/>
        <v>6.0859655725794687E-2</v>
      </c>
      <c r="M3256" s="42">
        <f t="shared" si="104"/>
        <v>-2.2159641758161958E-4</v>
      </c>
    </row>
    <row r="3257" spans="8:13" x14ac:dyDescent="0.2">
      <c r="H3257" s="10">
        <v>1999</v>
      </c>
      <c r="I3257" s="10">
        <v>11</v>
      </c>
      <c r="J3257" s="10">
        <v>5</v>
      </c>
      <c r="K3257" s="42">
        <v>6.125</v>
      </c>
      <c r="L3257" s="44">
        <f t="shared" si="103"/>
        <v>6.0785787525129795E-2</v>
      </c>
      <c r="M3257" s="42">
        <f t="shared" si="104"/>
        <v>-7.3868200664892192E-5</v>
      </c>
    </row>
    <row r="3258" spans="8:13" x14ac:dyDescent="0.2">
      <c r="H3258" s="10">
        <v>1999</v>
      </c>
      <c r="I3258" s="10">
        <v>11</v>
      </c>
      <c r="J3258" s="10">
        <v>8</v>
      </c>
      <c r="K3258" s="42">
        <v>6.0662500000000001</v>
      </c>
      <c r="L3258" s="44">
        <f t="shared" si="103"/>
        <v>6.0207106086712786E-2</v>
      </c>
      <c r="M3258" s="42">
        <f t="shared" si="104"/>
        <v>-5.7868143841700859E-4</v>
      </c>
    </row>
    <row r="3259" spans="8:13" x14ac:dyDescent="0.2">
      <c r="H3259" s="10">
        <v>1999</v>
      </c>
      <c r="I3259" s="10">
        <v>11</v>
      </c>
      <c r="J3259" s="10">
        <v>9</v>
      </c>
      <c r="K3259" s="42">
        <v>6.0637499999999998</v>
      </c>
      <c r="L3259" s="44">
        <f t="shared" si="103"/>
        <v>6.0182479487522977E-2</v>
      </c>
      <c r="M3259" s="42">
        <f t="shared" si="104"/>
        <v>-2.4626599189808696E-5</v>
      </c>
    </row>
    <row r="3260" spans="8:13" x14ac:dyDescent="0.2">
      <c r="H3260" s="10">
        <v>1999</v>
      </c>
      <c r="I3260" s="10">
        <v>11</v>
      </c>
      <c r="J3260" s="10">
        <v>10</v>
      </c>
      <c r="K3260" s="42">
        <v>6.0637499999999998</v>
      </c>
      <c r="L3260" s="44">
        <f t="shared" si="103"/>
        <v>6.0182479487522977E-2</v>
      </c>
      <c r="M3260" s="42">
        <f t="shared" si="104"/>
        <v>0</v>
      </c>
    </row>
    <row r="3261" spans="8:13" x14ac:dyDescent="0.2">
      <c r="H3261" s="10">
        <v>1999</v>
      </c>
      <c r="I3261" s="10">
        <v>11</v>
      </c>
      <c r="J3261" s="10">
        <v>11</v>
      </c>
      <c r="K3261" s="42">
        <v>6.07</v>
      </c>
      <c r="L3261" s="44">
        <f t="shared" si="103"/>
        <v>6.0244045701216865E-2</v>
      </c>
      <c r="M3261" s="42">
        <f t="shared" si="104"/>
        <v>6.1566213693887983E-5</v>
      </c>
    </row>
    <row r="3262" spans="8:13" x14ac:dyDescent="0.2">
      <c r="H3262" s="10">
        <v>1999</v>
      </c>
      <c r="I3262" s="10">
        <v>11</v>
      </c>
      <c r="J3262" s="10">
        <v>12</v>
      </c>
      <c r="K3262" s="42">
        <v>6.07125</v>
      </c>
      <c r="L3262" s="44">
        <f t="shared" si="103"/>
        <v>6.0256358830245021E-2</v>
      </c>
      <c r="M3262" s="42">
        <f t="shared" si="104"/>
        <v>1.2313129028156122E-5</v>
      </c>
    </row>
    <row r="3263" spans="8:13" x14ac:dyDescent="0.2">
      <c r="H3263" s="10">
        <v>1999</v>
      </c>
      <c r="I3263" s="10">
        <v>11</v>
      </c>
      <c r="J3263" s="10">
        <v>15</v>
      </c>
      <c r="K3263" s="42">
        <v>6.07</v>
      </c>
      <c r="L3263" s="44">
        <f t="shared" si="103"/>
        <v>6.0244045701216865E-2</v>
      </c>
      <c r="M3263" s="42">
        <f t="shared" si="104"/>
        <v>-1.2313129028156122E-5</v>
      </c>
    </row>
    <row r="3264" spans="8:13" x14ac:dyDescent="0.2">
      <c r="H3264" s="10">
        <v>1999</v>
      </c>
      <c r="I3264" s="10">
        <v>11</v>
      </c>
      <c r="J3264" s="10">
        <v>16</v>
      </c>
      <c r="K3264" s="42">
        <v>6.07</v>
      </c>
      <c r="L3264" s="44">
        <f t="shared" si="103"/>
        <v>6.0244045701216865E-2</v>
      </c>
      <c r="M3264" s="42">
        <f t="shared" si="104"/>
        <v>0</v>
      </c>
    </row>
    <row r="3265" spans="8:13" x14ac:dyDescent="0.2">
      <c r="H3265" s="10">
        <v>1999</v>
      </c>
      <c r="I3265" s="10">
        <v>11</v>
      </c>
      <c r="J3265" s="10">
        <v>17</v>
      </c>
      <c r="K3265" s="42">
        <v>6.1012500000000003</v>
      </c>
      <c r="L3265" s="44">
        <f t="shared" si="103"/>
        <v>6.0551862556496902E-2</v>
      </c>
      <c r="M3265" s="42">
        <f t="shared" si="104"/>
        <v>3.0781685528003672E-4</v>
      </c>
    </row>
    <row r="3266" spans="8:13" x14ac:dyDescent="0.2">
      <c r="H3266" s="10">
        <v>1999</v>
      </c>
      <c r="I3266" s="10">
        <v>11</v>
      </c>
      <c r="J3266" s="10">
        <v>18</v>
      </c>
      <c r="K3266" s="42">
        <v>6.1037499999999998</v>
      </c>
      <c r="L3266" s="44">
        <f t="shared" si="103"/>
        <v>6.0576486881636513E-2</v>
      </c>
      <c r="M3266" s="42">
        <f t="shared" si="104"/>
        <v>2.4624325139610548E-5</v>
      </c>
    </row>
    <row r="3267" spans="8:13" x14ac:dyDescent="0.2">
      <c r="H3267" s="10">
        <v>1999</v>
      </c>
      <c r="I3267" s="10">
        <v>11</v>
      </c>
      <c r="J3267" s="10">
        <v>19</v>
      </c>
      <c r="K3267" s="42">
        <v>6.1012500000000003</v>
      </c>
      <c r="L3267" s="44">
        <f t="shared" si="103"/>
        <v>6.0551862556496902E-2</v>
      </c>
      <c r="M3267" s="42">
        <f t="shared" si="104"/>
        <v>-2.4624325139610548E-5</v>
      </c>
    </row>
    <row r="3268" spans="8:13" x14ac:dyDescent="0.2">
      <c r="H3268" s="10">
        <v>1999</v>
      </c>
      <c r="I3268" s="10">
        <v>11</v>
      </c>
      <c r="J3268" s="10">
        <v>22</v>
      </c>
      <c r="K3268" s="42">
        <v>6.1018800000000004</v>
      </c>
      <c r="L3268" s="44">
        <f t="shared" si="103"/>
        <v>6.0558067900719006E-2</v>
      </c>
      <c r="M3268" s="42">
        <f t="shared" si="104"/>
        <v>6.205344222104392E-6</v>
      </c>
    </row>
    <row r="3269" spans="8:13" x14ac:dyDescent="0.2">
      <c r="H3269" s="10">
        <v>1999</v>
      </c>
      <c r="I3269" s="10">
        <v>11</v>
      </c>
      <c r="J3269" s="10">
        <v>23</v>
      </c>
      <c r="K3269" s="42">
        <v>6.1012500000000003</v>
      </c>
      <c r="L3269" s="44">
        <f t="shared" si="103"/>
        <v>6.0551862556496902E-2</v>
      </c>
      <c r="M3269" s="42">
        <f t="shared" si="104"/>
        <v>-6.205344222104392E-6</v>
      </c>
    </row>
    <row r="3270" spans="8:13" x14ac:dyDescent="0.2">
      <c r="H3270" s="10">
        <v>1999</v>
      </c>
      <c r="I3270" s="10">
        <v>11</v>
      </c>
      <c r="J3270" s="10">
        <v>24</v>
      </c>
      <c r="K3270" s="42">
        <v>6.1012500000000003</v>
      </c>
      <c r="L3270" s="44">
        <f t="shared" si="103"/>
        <v>6.0551862556496902E-2</v>
      </c>
      <c r="M3270" s="42">
        <f t="shared" si="104"/>
        <v>0</v>
      </c>
    </row>
    <row r="3271" spans="8:13" x14ac:dyDescent="0.2">
      <c r="H3271" s="10">
        <v>1999</v>
      </c>
      <c r="I3271" s="10">
        <v>11</v>
      </c>
      <c r="J3271" s="10">
        <v>25</v>
      </c>
      <c r="K3271" s="42">
        <v>6.1062500000000002</v>
      </c>
      <c r="L3271" s="44">
        <f t="shared" si="103"/>
        <v>6.0601111055187708E-2</v>
      </c>
      <c r="M3271" s="42">
        <f t="shared" si="104"/>
        <v>4.9248498690805664E-5</v>
      </c>
    </row>
    <row r="3272" spans="8:13" x14ac:dyDescent="0.2">
      <c r="H3272" s="10">
        <v>1999</v>
      </c>
      <c r="I3272" s="10">
        <v>11</v>
      </c>
      <c r="J3272" s="10">
        <v>26</v>
      </c>
      <c r="K3272" s="42">
        <v>6.1062500000000002</v>
      </c>
      <c r="L3272" s="44">
        <f t="shared" si="103"/>
        <v>6.0601111055187708E-2</v>
      </c>
      <c r="M3272" s="42">
        <f t="shared" si="104"/>
        <v>0</v>
      </c>
    </row>
    <row r="3273" spans="8:13" x14ac:dyDescent="0.2">
      <c r="H3273" s="10">
        <v>1999</v>
      </c>
      <c r="I3273" s="10">
        <v>12</v>
      </c>
      <c r="J3273" s="10">
        <v>1</v>
      </c>
      <c r="K3273" s="42">
        <v>6.1212499999999999</v>
      </c>
      <c r="L3273" s="44">
        <f t="shared" si="103"/>
        <v>6.0748852913242703E-2</v>
      </c>
      <c r="M3273" s="42">
        <f t="shared" si="104"/>
        <v>1.4774185805499496E-4</v>
      </c>
    </row>
    <row r="3274" spans="8:13" x14ac:dyDescent="0.2">
      <c r="H3274" s="10">
        <v>1999</v>
      </c>
      <c r="I3274" s="10">
        <v>12</v>
      </c>
      <c r="J3274" s="10">
        <v>2</v>
      </c>
      <c r="K3274" s="42">
        <v>6.1212499999999999</v>
      </c>
      <c r="L3274" s="44">
        <f t="shared" si="103"/>
        <v>6.0748852913242703E-2</v>
      </c>
      <c r="M3274" s="42">
        <f t="shared" si="104"/>
        <v>0</v>
      </c>
    </row>
    <row r="3275" spans="8:13" x14ac:dyDescent="0.2">
      <c r="H3275" s="10">
        <v>1999</v>
      </c>
      <c r="I3275" s="10">
        <v>12</v>
      </c>
      <c r="J3275" s="10">
        <v>3</v>
      </c>
      <c r="K3275" s="42">
        <v>6.1237500000000002</v>
      </c>
      <c r="L3275" s="44">
        <f t="shared" si="103"/>
        <v>6.0773476025727254E-2</v>
      </c>
      <c r="M3275" s="42">
        <f t="shared" si="104"/>
        <v>2.4623112484550846E-5</v>
      </c>
    </row>
    <row r="3276" spans="8:13" x14ac:dyDescent="0.2">
      <c r="H3276" s="10">
        <v>1999</v>
      </c>
      <c r="I3276" s="10">
        <v>12</v>
      </c>
      <c r="J3276" s="10">
        <v>6</v>
      </c>
      <c r="K3276" s="42">
        <v>6.12</v>
      </c>
      <c r="L3276" s="44">
        <f t="shared" si="103"/>
        <v>6.0736541300160221E-2</v>
      </c>
      <c r="M3276" s="42">
        <f t="shared" si="104"/>
        <v>-3.6934725567032423E-5</v>
      </c>
    </row>
    <row r="3277" spans="8:13" x14ac:dyDescent="0.2">
      <c r="H3277" s="10">
        <v>1999</v>
      </c>
      <c r="I3277" s="10">
        <v>12</v>
      </c>
      <c r="J3277" s="10">
        <v>7</v>
      </c>
      <c r="K3277" s="42">
        <v>6.12</v>
      </c>
      <c r="L3277" s="44">
        <f t="shared" si="103"/>
        <v>6.0736541300160221E-2</v>
      </c>
      <c r="M3277" s="42">
        <f t="shared" si="104"/>
        <v>0</v>
      </c>
    </row>
    <row r="3278" spans="8:13" x14ac:dyDescent="0.2">
      <c r="H3278" s="10">
        <v>1999</v>
      </c>
      <c r="I3278" s="10">
        <v>12</v>
      </c>
      <c r="J3278" s="10">
        <v>8</v>
      </c>
      <c r="K3278" s="42">
        <v>6.12</v>
      </c>
      <c r="L3278" s="44">
        <f t="shared" si="103"/>
        <v>6.0736541300160221E-2</v>
      </c>
      <c r="M3278" s="42">
        <f t="shared" si="104"/>
        <v>0</v>
      </c>
    </row>
    <row r="3279" spans="8:13" x14ac:dyDescent="0.2">
      <c r="H3279" s="10">
        <v>1999</v>
      </c>
      <c r="I3279" s="10">
        <v>12</v>
      </c>
      <c r="J3279" s="10">
        <v>9</v>
      </c>
      <c r="K3279" s="42">
        <v>6.12</v>
      </c>
      <c r="L3279" s="44">
        <f t="shared" si="103"/>
        <v>6.0736541300160221E-2</v>
      </c>
      <c r="M3279" s="42">
        <f t="shared" si="104"/>
        <v>0</v>
      </c>
    </row>
    <row r="3280" spans="8:13" x14ac:dyDescent="0.2">
      <c r="H3280" s="10">
        <v>1999</v>
      </c>
      <c r="I3280" s="10">
        <v>12</v>
      </c>
      <c r="J3280" s="10">
        <v>10</v>
      </c>
      <c r="K3280" s="42">
        <v>6.1212499999999999</v>
      </c>
      <c r="L3280" s="44">
        <f t="shared" si="103"/>
        <v>6.0748852913242703E-2</v>
      </c>
      <c r="M3280" s="42">
        <f t="shared" si="104"/>
        <v>1.2311613082481576E-5</v>
      </c>
    </row>
    <row r="3281" spans="8:13" x14ac:dyDescent="0.2">
      <c r="H3281" s="10">
        <v>1999</v>
      </c>
      <c r="I3281" s="10">
        <v>12</v>
      </c>
      <c r="J3281" s="10">
        <v>13</v>
      </c>
      <c r="K3281" s="42">
        <v>6.1212499999999999</v>
      </c>
      <c r="L3281" s="44">
        <f t="shared" si="103"/>
        <v>6.0748852913242703E-2</v>
      </c>
      <c r="M3281" s="42">
        <f t="shared" si="104"/>
        <v>0</v>
      </c>
    </row>
    <row r="3282" spans="8:13" x14ac:dyDescent="0.2">
      <c r="H3282" s="10">
        <v>1999</v>
      </c>
      <c r="I3282" s="10">
        <v>12</v>
      </c>
      <c r="J3282" s="10">
        <v>14</v>
      </c>
      <c r="K3282" s="42">
        <v>6.12</v>
      </c>
      <c r="L3282" s="44">
        <f t="shared" si="103"/>
        <v>6.0736541300160221E-2</v>
      </c>
      <c r="M3282" s="42">
        <f t="shared" si="104"/>
        <v>-1.2311613082481576E-5</v>
      </c>
    </row>
    <row r="3283" spans="8:13" x14ac:dyDescent="0.2">
      <c r="H3283" s="10">
        <v>1999</v>
      </c>
      <c r="I3283" s="10">
        <v>12</v>
      </c>
      <c r="J3283" s="10">
        <v>15</v>
      </c>
      <c r="K3283" s="42">
        <v>6.14</v>
      </c>
      <c r="L3283" s="44">
        <f t="shared" si="103"/>
        <v>6.0933522562357005E-2</v>
      </c>
      <c r="M3283" s="42">
        <f t="shared" si="104"/>
        <v>1.9698126219678397E-4</v>
      </c>
    </row>
    <row r="3284" spans="8:13" x14ac:dyDescent="0.2">
      <c r="H3284" s="10">
        <v>1999</v>
      </c>
      <c r="I3284" s="10">
        <v>12</v>
      </c>
      <c r="J3284" s="10">
        <v>16</v>
      </c>
      <c r="K3284" s="42">
        <v>6.14</v>
      </c>
      <c r="L3284" s="44">
        <f t="shared" si="103"/>
        <v>6.0933522562357005E-2</v>
      </c>
      <c r="M3284" s="42">
        <f t="shared" si="104"/>
        <v>0</v>
      </c>
    </row>
    <row r="3285" spans="8:13" x14ac:dyDescent="0.2">
      <c r="H3285" s="10">
        <v>1999</v>
      </c>
      <c r="I3285" s="10">
        <v>12</v>
      </c>
      <c r="J3285" s="10">
        <v>17</v>
      </c>
      <c r="K3285" s="42">
        <v>6.1524999999999999</v>
      </c>
      <c r="L3285" s="44">
        <f t="shared" ref="L3285:L3348" si="105">LN(1+K3285/100/4)*4</f>
        <v>6.1056630925425313E-2</v>
      </c>
      <c r="M3285" s="42">
        <f t="shared" ref="M3285:M3348" si="106">L3285-L3284</f>
        <v>1.231083630683083E-4</v>
      </c>
    </row>
    <row r="3286" spans="8:13" x14ac:dyDescent="0.2">
      <c r="H3286" s="10">
        <v>1999</v>
      </c>
      <c r="I3286" s="10">
        <v>12</v>
      </c>
      <c r="J3286" s="10">
        <v>20</v>
      </c>
      <c r="K3286" s="42">
        <v>6.1624999999999996</v>
      </c>
      <c r="L3286" s="44">
        <f t="shared" si="105"/>
        <v>6.1155114887933161E-2</v>
      </c>
      <c r="M3286" s="42">
        <f t="shared" si="106"/>
        <v>9.8483962507847633E-5</v>
      </c>
    </row>
    <row r="3287" spans="8:13" x14ac:dyDescent="0.2">
      <c r="H3287" s="10">
        <v>1999</v>
      </c>
      <c r="I3287" s="10">
        <v>12</v>
      </c>
      <c r="J3287" s="10">
        <v>21</v>
      </c>
      <c r="K3287" s="42">
        <v>6.1749999999999998</v>
      </c>
      <c r="L3287" s="44">
        <f t="shared" si="105"/>
        <v>6.1278216431328192E-2</v>
      </c>
      <c r="M3287" s="42">
        <f t="shared" si="106"/>
        <v>1.2310154339503082E-4</v>
      </c>
    </row>
    <row r="3288" spans="8:13" x14ac:dyDescent="0.2">
      <c r="H3288" s="10">
        <v>1999</v>
      </c>
      <c r="I3288" s="10">
        <v>12</v>
      </c>
      <c r="J3288" s="10">
        <v>22</v>
      </c>
      <c r="K3288" s="42">
        <v>6.18</v>
      </c>
      <c r="L3288" s="44">
        <f t="shared" si="105"/>
        <v>6.1327455987926494E-2</v>
      </c>
      <c r="M3288" s="42">
        <f t="shared" si="106"/>
        <v>4.9239556598301704E-5</v>
      </c>
    </row>
    <row r="3289" spans="8:13" x14ac:dyDescent="0.2">
      <c r="H3289" s="10">
        <v>1999</v>
      </c>
      <c r="I3289" s="10">
        <v>12</v>
      </c>
      <c r="J3289" s="10">
        <v>23</v>
      </c>
      <c r="K3289" s="42">
        <v>6.1812500000000004</v>
      </c>
      <c r="L3289" s="44">
        <f t="shared" si="105"/>
        <v>6.133976578236873E-2</v>
      </c>
      <c r="M3289" s="42">
        <f t="shared" si="106"/>
        <v>1.2309794442236233E-5</v>
      </c>
    </row>
    <row r="3290" spans="8:13" x14ac:dyDescent="0.2">
      <c r="H3290" s="10">
        <v>1999</v>
      </c>
      <c r="I3290" s="10">
        <v>12</v>
      </c>
      <c r="J3290" s="10">
        <v>24</v>
      </c>
      <c r="K3290" s="42">
        <v>6.1837499999999999</v>
      </c>
      <c r="L3290" s="44">
        <f t="shared" si="105"/>
        <v>6.1364385257604639E-2</v>
      </c>
      <c r="M3290" s="42">
        <f t="shared" si="106"/>
        <v>2.4619475235909682E-5</v>
      </c>
    </row>
    <row r="3291" spans="8:13" x14ac:dyDescent="0.2">
      <c r="H3291" s="10">
        <v>2000</v>
      </c>
      <c r="I3291" s="10">
        <v>1</v>
      </c>
      <c r="J3291" s="10">
        <v>4</v>
      </c>
      <c r="K3291" s="42">
        <v>6.0425000000000004</v>
      </c>
      <c r="L3291" s="44">
        <f t="shared" si="105"/>
        <v>5.9973147272632678E-2</v>
      </c>
      <c r="M3291" s="42">
        <f t="shared" si="106"/>
        <v>-1.3912379849719617E-3</v>
      </c>
    </row>
    <row r="3292" spans="8:13" x14ac:dyDescent="0.2">
      <c r="H3292" s="10">
        <v>2000</v>
      </c>
      <c r="I3292" s="10">
        <v>1</v>
      </c>
      <c r="J3292" s="10">
        <v>5</v>
      </c>
      <c r="K3292" s="42">
        <v>6.03</v>
      </c>
      <c r="L3292" s="44">
        <f t="shared" si="105"/>
        <v>5.9850005558058701E-2</v>
      </c>
      <c r="M3292" s="42">
        <f t="shared" si="106"/>
        <v>-1.231417145739766E-4</v>
      </c>
    </row>
    <row r="3293" spans="8:13" x14ac:dyDescent="0.2">
      <c r="H3293" s="10">
        <v>2000</v>
      </c>
      <c r="I3293" s="10">
        <v>1</v>
      </c>
      <c r="J3293" s="10">
        <v>6</v>
      </c>
      <c r="K3293" s="42">
        <v>6.03</v>
      </c>
      <c r="L3293" s="44">
        <f t="shared" si="105"/>
        <v>5.9850005558058701E-2</v>
      </c>
      <c r="M3293" s="42">
        <f t="shared" si="106"/>
        <v>0</v>
      </c>
    </row>
    <row r="3294" spans="8:13" x14ac:dyDescent="0.2">
      <c r="H3294" s="10">
        <v>2000</v>
      </c>
      <c r="I3294" s="10">
        <v>1</v>
      </c>
      <c r="J3294" s="10">
        <v>7</v>
      </c>
      <c r="K3294" s="42">
        <v>6.03</v>
      </c>
      <c r="L3294" s="44">
        <f t="shared" si="105"/>
        <v>5.9850005558058701E-2</v>
      </c>
      <c r="M3294" s="42">
        <f t="shared" si="106"/>
        <v>0</v>
      </c>
    </row>
    <row r="3295" spans="8:13" x14ac:dyDescent="0.2">
      <c r="H3295" s="10">
        <v>2000</v>
      </c>
      <c r="I3295" s="10">
        <v>1</v>
      </c>
      <c r="J3295" s="10">
        <v>10</v>
      </c>
      <c r="K3295" s="42">
        <v>6.0262500000000001</v>
      </c>
      <c r="L3295" s="44">
        <f t="shared" si="105"/>
        <v>5.9813062304435831E-2</v>
      </c>
      <c r="M3295" s="42">
        <f t="shared" si="106"/>
        <v>-3.694325362287032E-5</v>
      </c>
    </row>
    <row r="3296" spans="8:13" x14ac:dyDescent="0.2">
      <c r="H3296" s="10">
        <v>2000</v>
      </c>
      <c r="I3296" s="10">
        <v>1</v>
      </c>
      <c r="J3296" s="10">
        <v>11</v>
      </c>
      <c r="K3296" s="42">
        <v>6.03</v>
      </c>
      <c r="L3296" s="44">
        <f t="shared" si="105"/>
        <v>5.9850005558058701E-2</v>
      </c>
      <c r="M3296" s="42">
        <f t="shared" si="106"/>
        <v>3.694325362287032E-5</v>
      </c>
    </row>
    <row r="3297" spans="8:13" x14ac:dyDescent="0.2">
      <c r="H3297" s="10">
        <v>2000</v>
      </c>
      <c r="I3297" s="10">
        <v>1</v>
      </c>
      <c r="J3297" s="10">
        <v>12</v>
      </c>
      <c r="K3297" s="42">
        <v>6.0393800000000004</v>
      </c>
      <c r="L3297" s="44">
        <f t="shared" si="105"/>
        <v>5.9942411455696967E-2</v>
      </c>
      <c r="M3297" s="42">
        <f t="shared" si="106"/>
        <v>9.2405897638266066E-5</v>
      </c>
    </row>
    <row r="3298" spans="8:13" x14ac:dyDescent="0.2">
      <c r="H3298" s="10">
        <v>2000</v>
      </c>
      <c r="I3298" s="10">
        <v>1</v>
      </c>
      <c r="J3298" s="10">
        <v>13</v>
      </c>
      <c r="K3298" s="42">
        <v>6.04</v>
      </c>
      <c r="L3298" s="44">
        <f t="shared" si="105"/>
        <v>5.994851923299295E-2</v>
      </c>
      <c r="M3298" s="42">
        <f t="shared" si="106"/>
        <v>6.1077772959827747E-6</v>
      </c>
    </row>
    <row r="3299" spans="8:13" x14ac:dyDescent="0.2">
      <c r="H3299" s="10">
        <v>2000</v>
      </c>
      <c r="I3299" s="10">
        <v>1</v>
      </c>
      <c r="J3299" s="10">
        <v>14</v>
      </c>
      <c r="K3299" s="42">
        <v>6.04</v>
      </c>
      <c r="L3299" s="44">
        <f t="shared" si="105"/>
        <v>5.994851923299295E-2</v>
      </c>
      <c r="M3299" s="42">
        <f t="shared" si="106"/>
        <v>0</v>
      </c>
    </row>
    <row r="3300" spans="8:13" x14ac:dyDescent="0.2">
      <c r="H3300" s="10">
        <v>2000</v>
      </c>
      <c r="I3300" s="10">
        <v>1</v>
      </c>
      <c r="J3300" s="10">
        <v>17</v>
      </c>
      <c r="K3300" s="42">
        <v>6.0362499999999999</v>
      </c>
      <c r="L3300" s="44">
        <f t="shared" si="105"/>
        <v>5.9911576889217E-2</v>
      </c>
      <c r="M3300" s="42">
        <f t="shared" si="106"/>
        <v>-3.6942343775950293E-5</v>
      </c>
    </row>
    <row r="3301" spans="8:13" x14ac:dyDescent="0.2">
      <c r="H3301" s="10">
        <v>2000</v>
      </c>
      <c r="I3301" s="10">
        <v>1</v>
      </c>
      <c r="J3301" s="10">
        <v>18</v>
      </c>
      <c r="K3301" s="42">
        <v>6.0350000000000001</v>
      </c>
      <c r="L3301" s="44">
        <f t="shared" si="105"/>
        <v>5.9899262698805328E-2</v>
      </c>
      <c r="M3301" s="42">
        <f t="shared" si="106"/>
        <v>-1.2314190411671921E-5</v>
      </c>
    </row>
    <row r="3302" spans="8:13" x14ac:dyDescent="0.2">
      <c r="H3302" s="10">
        <v>2000</v>
      </c>
      <c r="I3302" s="10">
        <v>1</v>
      </c>
      <c r="J3302" s="10">
        <v>19</v>
      </c>
      <c r="K3302" s="42">
        <v>6.0374999999999996</v>
      </c>
      <c r="L3302" s="44">
        <f t="shared" si="105"/>
        <v>5.9923891041718087E-2</v>
      </c>
      <c r="M3302" s="42">
        <f t="shared" si="106"/>
        <v>2.4628342912759449E-5</v>
      </c>
    </row>
    <row r="3303" spans="8:13" x14ac:dyDescent="0.2">
      <c r="H3303" s="10">
        <v>2000</v>
      </c>
      <c r="I3303" s="10">
        <v>1</v>
      </c>
      <c r="J3303" s="10">
        <v>20</v>
      </c>
      <c r="K3303" s="42">
        <v>6.04</v>
      </c>
      <c r="L3303" s="44">
        <f t="shared" si="105"/>
        <v>5.994851923299295E-2</v>
      </c>
      <c r="M3303" s="42">
        <f t="shared" si="106"/>
        <v>2.4628191274862765E-5</v>
      </c>
    </row>
    <row r="3304" spans="8:13" x14ac:dyDescent="0.2">
      <c r="H3304" s="10">
        <v>2000</v>
      </c>
      <c r="I3304" s="10">
        <v>1</v>
      </c>
      <c r="J3304" s="10">
        <v>21</v>
      </c>
      <c r="K3304" s="42">
        <v>6.04</v>
      </c>
      <c r="L3304" s="44">
        <f t="shared" si="105"/>
        <v>5.994851923299295E-2</v>
      </c>
      <c r="M3304" s="42">
        <f t="shared" si="106"/>
        <v>0</v>
      </c>
    </row>
    <row r="3305" spans="8:13" x14ac:dyDescent="0.2">
      <c r="H3305" s="10">
        <v>2000</v>
      </c>
      <c r="I3305" s="10">
        <v>1</v>
      </c>
      <c r="J3305" s="10">
        <v>24</v>
      </c>
      <c r="K3305" s="42">
        <v>6.04</v>
      </c>
      <c r="L3305" s="44">
        <f t="shared" si="105"/>
        <v>5.994851923299295E-2</v>
      </c>
      <c r="M3305" s="42">
        <f t="shared" si="106"/>
        <v>0</v>
      </c>
    </row>
    <row r="3306" spans="8:13" x14ac:dyDescent="0.2">
      <c r="H3306" s="10">
        <v>2000</v>
      </c>
      <c r="I3306" s="10">
        <v>1</v>
      </c>
      <c r="J3306" s="10">
        <v>25</v>
      </c>
      <c r="K3306" s="42">
        <v>6.04</v>
      </c>
      <c r="L3306" s="44">
        <f t="shared" si="105"/>
        <v>5.994851923299295E-2</v>
      </c>
      <c r="M3306" s="42">
        <f t="shared" si="106"/>
        <v>0</v>
      </c>
    </row>
    <row r="3307" spans="8:13" x14ac:dyDescent="0.2">
      <c r="H3307" s="10">
        <v>2000</v>
      </c>
      <c r="I3307" s="10">
        <v>1</v>
      </c>
      <c r="J3307" s="10">
        <v>26</v>
      </c>
      <c r="K3307" s="42">
        <v>6.04</v>
      </c>
      <c r="L3307" s="44">
        <f t="shared" si="105"/>
        <v>5.994851923299295E-2</v>
      </c>
      <c r="M3307" s="42">
        <f t="shared" si="106"/>
        <v>0</v>
      </c>
    </row>
    <row r="3308" spans="8:13" x14ac:dyDescent="0.2">
      <c r="H3308" s="10">
        <v>2000</v>
      </c>
      <c r="I3308" s="10">
        <v>1</v>
      </c>
      <c r="J3308" s="10">
        <v>27</v>
      </c>
      <c r="K3308" s="42">
        <v>6.04</v>
      </c>
      <c r="L3308" s="44">
        <f t="shared" si="105"/>
        <v>5.994851923299295E-2</v>
      </c>
      <c r="M3308" s="42">
        <f t="shared" si="106"/>
        <v>0</v>
      </c>
    </row>
    <row r="3309" spans="8:13" x14ac:dyDescent="0.2">
      <c r="H3309" s="10">
        <v>2000</v>
      </c>
      <c r="I3309" s="10">
        <v>1</v>
      </c>
      <c r="J3309" s="10">
        <v>28</v>
      </c>
      <c r="K3309" s="42">
        <v>6.0487500000000001</v>
      </c>
      <c r="L3309" s="44">
        <f t="shared" si="105"/>
        <v>6.0034716708334039E-2</v>
      </c>
      <c r="M3309" s="42">
        <f t="shared" si="106"/>
        <v>8.6197475341089069E-5</v>
      </c>
    </row>
    <row r="3310" spans="8:13" x14ac:dyDescent="0.2">
      <c r="H3310" s="10">
        <v>2000</v>
      </c>
      <c r="I3310" s="10">
        <v>2</v>
      </c>
      <c r="J3310" s="10">
        <v>1</v>
      </c>
      <c r="K3310" s="42">
        <v>6.0912499999999996</v>
      </c>
      <c r="L3310" s="44">
        <f t="shared" si="105"/>
        <v>6.0453363740016121E-2</v>
      </c>
      <c r="M3310" s="42">
        <f t="shared" si="106"/>
        <v>4.1864703168208173E-4</v>
      </c>
    </row>
    <row r="3311" spans="8:13" x14ac:dyDescent="0.2">
      <c r="H3311" s="10">
        <v>2000</v>
      </c>
      <c r="I3311" s="10">
        <v>2</v>
      </c>
      <c r="J3311" s="10">
        <v>2</v>
      </c>
      <c r="K3311" s="42">
        <v>6.1</v>
      </c>
      <c r="L3311" s="44">
        <f t="shared" si="105"/>
        <v>6.0539550337080424E-2</v>
      </c>
      <c r="M3311" s="42">
        <f t="shared" si="106"/>
        <v>8.6186597064302761E-5</v>
      </c>
    </row>
    <row r="3312" spans="8:13" x14ac:dyDescent="0.2">
      <c r="H3312" s="10">
        <v>2000</v>
      </c>
      <c r="I3312" s="10">
        <v>2</v>
      </c>
      <c r="J3312" s="10">
        <v>3</v>
      </c>
      <c r="K3312" s="42">
        <v>6.0975000000000001</v>
      </c>
      <c r="L3312" s="44">
        <f t="shared" si="105"/>
        <v>6.0514925784554689E-2</v>
      </c>
      <c r="M3312" s="42">
        <f t="shared" si="106"/>
        <v>-2.4624552525734367E-5</v>
      </c>
    </row>
    <row r="3313" spans="8:13" x14ac:dyDescent="0.2">
      <c r="H3313" s="10">
        <v>2000</v>
      </c>
      <c r="I3313" s="10">
        <v>2</v>
      </c>
      <c r="J3313" s="10">
        <v>4</v>
      </c>
      <c r="K3313" s="42">
        <v>6.09</v>
      </c>
      <c r="L3313" s="44">
        <f t="shared" si="105"/>
        <v>6.0441051217411557E-2</v>
      </c>
      <c r="M3313" s="42">
        <f t="shared" si="106"/>
        <v>-7.3874567143132619E-5</v>
      </c>
    </row>
    <row r="3314" spans="8:13" x14ac:dyDescent="0.2">
      <c r="H3314" s="10">
        <v>2000</v>
      </c>
      <c r="I3314" s="10">
        <v>2</v>
      </c>
      <c r="J3314" s="10">
        <v>7</v>
      </c>
      <c r="K3314" s="42">
        <v>6.1</v>
      </c>
      <c r="L3314" s="44">
        <f t="shared" si="105"/>
        <v>6.0539550337080424E-2</v>
      </c>
      <c r="M3314" s="42">
        <f t="shared" si="106"/>
        <v>9.8499119668866986E-5</v>
      </c>
    </row>
    <row r="3315" spans="8:13" x14ac:dyDescent="0.2">
      <c r="H3315" s="10">
        <v>2000</v>
      </c>
      <c r="I3315" s="10">
        <v>2</v>
      </c>
      <c r="J3315" s="10">
        <v>8</v>
      </c>
      <c r="K3315" s="42">
        <v>6.1</v>
      </c>
      <c r="L3315" s="44">
        <f t="shared" si="105"/>
        <v>6.0539550337080424E-2</v>
      </c>
      <c r="M3315" s="42">
        <f t="shared" si="106"/>
        <v>0</v>
      </c>
    </row>
    <row r="3316" spans="8:13" x14ac:dyDescent="0.2">
      <c r="H3316" s="10">
        <v>2000</v>
      </c>
      <c r="I3316" s="10">
        <v>2</v>
      </c>
      <c r="J3316" s="10">
        <v>9</v>
      </c>
      <c r="K3316" s="42">
        <v>6.1</v>
      </c>
      <c r="L3316" s="44">
        <f t="shared" si="105"/>
        <v>6.0539550337080424E-2</v>
      </c>
      <c r="M3316" s="42">
        <f t="shared" si="106"/>
        <v>0</v>
      </c>
    </row>
    <row r="3317" spans="8:13" x14ac:dyDescent="0.2">
      <c r="H3317" s="10">
        <v>2000</v>
      </c>
      <c r="I3317" s="10">
        <v>2</v>
      </c>
      <c r="J3317" s="10">
        <v>10</v>
      </c>
      <c r="K3317" s="42">
        <v>6.0987499999999999</v>
      </c>
      <c r="L3317" s="44">
        <f t="shared" si="105"/>
        <v>6.052723807976701E-2</v>
      </c>
      <c r="M3317" s="42">
        <f t="shared" si="106"/>
        <v>-1.2312257313414066E-5</v>
      </c>
    </row>
    <row r="3318" spans="8:13" x14ac:dyDescent="0.2">
      <c r="H3318" s="10">
        <v>2000</v>
      </c>
      <c r="I3318" s="10">
        <v>2</v>
      </c>
      <c r="J3318" s="10">
        <v>11</v>
      </c>
      <c r="K3318" s="42">
        <v>6.0962500000000004</v>
      </c>
      <c r="L3318" s="44">
        <f t="shared" si="105"/>
        <v>6.0502613451444101E-2</v>
      </c>
      <c r="M3318" s="42">
        <f t="shared" si="106"/>
        <v>-2.4624628322908459E-5</v>
      </c>
    </row>
    <row r="3319" spans="8:13" x14ac:dyDescent="0.2">
      <c r="H3319" s="10">
        <v>2000</v>
      </c>
      <c r="I3319" s="10">
        <v>2</v>
      </c>
      <c r="J3319" s="10">
        <v>14</v>
      </c>
      <c r="K3319" s="42">
        <v>6.09</v>
      </c>
      <c r="L3319" s="44">
        <f t="shared" si="105"/>
        <v>6.0441051217411557E-2</v>
      </c>
      <c r="M3319" s="42">
        <f t="shared" si="106"/>
        <v>-6.1562234032544461E-5</v>
      </c>
    </row>
    <row r="3320" spans="8:13" x14ac:dyDescent="0.2">
      <c r="H3320" s="10">
        <v>2000</v>
      </c>
      <c r="I3320" s="10">
        <v>2</v>
      </c>
      <c r="J3320" s="10">
        <v>15</v>
      </c>
      <c r="K3320" s="42">
        <v>6.09</v>
      </c>
      <c r="L3320" s="44">
        <f t="shared" si="105"/>
        <v>6.0441051217411557E-2</v>
      </c>
      <c r="M3320" s="42">
        <f t="shared" si="106"/>
        <v>0</v>
      </c>
    </row>
    <row r="3321" spans="8:13" x14ac:dyDescent="0.2">
      <c r="H3321" s="10">
        <v>2000</v>
      </c>
      <c r="I3321" s="10">
        <v>2</v>
      </c>
      <c r="J3321" s="10">
        <v>16</v>
      </c>
      <c r="K3321" s="42">
        <v>6.09</v>
      </c>
      <c r="L3321" s="44">
        <f t="shared" si="105"/>
        <v>6.0441051217411557E-2</v>
      </c>
      <c r="M3321" s="42">
        <f t="shared" si="106"/>
        <v>0</v>
      </c>
    </row>
    <row r="3322" spans="8:13" x14ac:dyDescent="0.2">
      <c r="H3322" s="10">
        <v>2000</v>
      </c>
      <c r="I3322" s="10">
        <v>2</v>
      </c>
      <c r="J3322" s="10">
        <v>17</v>
      </c>
      <c r="K3322" s="42">
        <v>6.09</v>
      </c>
      <c r="L3322" s="44">
        <f t="shared" si="105"/>
        <v>6.0441051217411557E-2</v>
      </c>
      <c r="M3322" s="42">
        <f t="shared" si="106"/>
        <v>0</v>
      </c>
    </row>
    <row r="3323" spans="8:13" x14ac:dyDescent="0.2">
      <c r="H3323" s="10">
        <v>2000</v>
      </c>
      <c r="I3323" s="10">
        <v>2</v>
      </c>
      <c r="J3323" s="10">
        <v>18</v>
      </c>
      <c r="K3323" s="42">
        <v>6.11</v>
      </c>
      <c r="L3323" s="44">
        <f t="shared" si="105"/>
        <v>6.0638047031289867E-2</v>
      </c>
      <c r="M3323" s="42">
        <f t="shared" si="106"/>
        <v>1.9699581387831039E-4</v>
      </c>
    </row>
    <row r="3324" spans="8:13" x14ac:dyDescent="0.2">
      <c r="H3324" s="10">
        <v>2000</v>
      </c>
      <c r="I3324" s="10">
        <v>2</v>
      </c>
      <c r="J3324" s="10">
        <v>21</v>
      </c>
      <c r="K3324" s="42">
        <v>6.11</v>
      </c>
      <c r="L3324" s="44">
        <f t="shared" si="105"/>
        <v>6.0638047031289867E-2</v>
      </c>
      <c r="M3324" s="42">
        <f t="shared" si="106"/>
        <v>0</v>
      </c>
    </row>
    <row r="3325" spans="8:13" x14ac:dyDescent="0.2">
      <c r="H3325" s="10">
        <v>2000</v>
      </c>
      <c r="I3325" s="10">
        <v>2</v>
      </c>
      <c r="J3325" s="10">
        <v>22</v>
      </c>
      <c r="K3325" s="42">
        <v>6.11</v>
      </c>
      <c r="L3325" s="44">
        <f t="shared" si="105"/>
        <v>6.0638047031289867E-2</v>
      </c>
      <c r="M3325" s="42">
        <f t="shared" si="106"/>
        <v>0</v>
      </c>
    </row>
    <row r="3326" spans="8:13" x14ac:dyDescent="0.2">
      <c r="H3326" s="10">
        <v>2000</v>
      </c>
      <c r="I3326" s="10">
        <v>2</v>
      </c>
      <c r="J3326" s="10">
        <v>23</v>
      </c>
      <c r="K3326" s="42">
        <v>6.11</v>
      </c>
      <c r="L3326" s="44">
        <f t="shared" si="105"/>
        <v>6.0638047031289867E-2</v>
      </c>
      <c r="M3326" s="42">
        <f t="shared" si="106"/>
        <v>0</v>
      </c>
    </row>
    <row r="3327" spans="8:13" x14ac:dyDescent="0.2">
      <c r="H3327" s="10">
        <v>2000</v>
      </c>
      <c r="I3327" s="10">
        <v>2</v>
      </c>
      <c r="J3327" s="10">
        <v>24</v>
      </c>
      <c r="K3327" s="42">
        <v>6.11</v>
      </c>
      <c r="L3327" s="44">
        <f t="shared" si="105"/>
        <v>6.0638047031289867E-2</v>
      </c>
      <c r="M3327" s="42">
        <f t="shared" si="106"/>
        <v>0</v>
      </c>
    </row>
    <row r="3328" spans="8:13" x14ac:dyDescent="0.2">
      <c r="H3328" s="10">
        <v>2000</v>
      </c>
      <c r="I3328" s="10">
        <v>2</v>
      </c>
      <c r="J3328" s="10">
        <v>25</v>
      </c>
      <c r="K3328" s="42">
        <v>6.1012500000000003</v>
      </c>
      <c r="L3328" s="44">
        <f t="shared" si="105"/>
        <v>6.0551862556496902E-2</v>
      </c>
      <c r="M3328" s="42">
        <f t="shared" si="106"/>
        <v>-8.6184474792964927E-5</v>
      </c>
    </row>
    <row r="3329" spans="8:13" x14ac:dyDescent="0.2">
      <c r="H3329" s="10">
        <v>2000</v>
      </c>
      <c r="I3329" s="10">
        <v>2</v>
      </c>
      <c r="J3329" s="10">
        <v>28</v>
      </c>
      <c r="K3329" s="42">
        <v>6.1012500000000003</v>
      </c>
      <c r="L3329" s="44">
        <f t="shared" si="105"/>
        <v>6.0551862556496902E-2</v>
      </c>
      <c r="M3329" s="42">
        <f t="shared" si="106"/>
        <v>0</v>
      </c>
    </row>
    <row r="3330" spans="8:13" x14ac:dyDescent="0.2">
      <c r="H3330" s="10">
        <v>2000</v>
      </c>
      <c r="I3330" s="10">
        <v>3</v>
      </c>
      <c r="J3330" s="10">
        <v>1</v>
      </c>
      <c r="K3330" s="42">
        <v>6.11</v>
      </c>
      <c r="L3330" s="44">
        <f t="shared" si="105"/>
        <v>6.0638047031289867E-2</v>
      </c>
      <c r="M3330" s="42">
        <f t="shared" si="106"/>
        <v>8.6184474792964927E-5</v>
      </c>
    </row>
    <row r="3331" spans="8:13" x14ac:dyDescent="0.2">
      <c r="H3331" s="10">
        <v>2000</v>
      </c>
      <c r="I3331" s="10">
        <v>3</v>
      </c>
      <c r="J3331" s="10">
        <v>2</v>
      </c>
      <c r="K3331" s="42">
        <v>6.1187500000000004</v>
      </c>
      <c r="L3331" s="44">
        <f t="shared" si="105"/>
        <v>6.0724229649182795E-2</v>
      </c>
      <c r="M3331" s="42">
        <f t="shared" si="106"/>
        <v>8.6182617892928415E-5</v>
      </c>
    </row>
    <row r="3332" spans="8:13" x14ac:dyDescent="0.2">
      <c r="H3332" s="10">
        <v>2000</v>
      </c>
      <c r="I3332" s="10">
        <v>3</v>
      </c>
      <c r="J3332" s="10">
        <v>3</v>
      </c>
      <c r="K3332" s="42">
        <v>6.12</v>
      </c>
      <c r="L3332" s="44">
        <f t="shared" si="105"/>
        <v>6.0736541300160221E-2</v>
      </c>
      <c r="M3332" s="42">
        <f t="shared" si="106"/>
        <v>1.2311650977425703E-5</v>
      </c>
    </row>
    <row r="3333" spans="8:13" x14ac:dyDescent="0.2">
      <c r="H3333" s="10">
        <v>2000</v>
      </c>
      <c r="I3333" s="10">
        <v>3</v>
      </c>
      <c r="J3333" s="10">
        <v>6</v>
      </c>
      <c r="K3333" s="42">
        <v>6.12</v>
      </c>
      <c r="L3333" s="44">
        <f t="shared" si="105"/>
        <v>6.0736541300160221E-2</v>
      </c>
      <c r="M3333" s="42">
        <f t="shared" si="106"/>
        <v>0</v>
      </c>
    </row>
    <row r="3334" spans="8:13" x14ac:dyDescent="0.2">
      <c r="H3334" s="10">
        <v>2000</v>
      </c>
      <c r="I3334" s="10">
        <v>3</v>
      </c>
      <c r="J3334" s="10">
        <v>7</v>
      </c>
      <c r="K3334" s="42">
        <v>6.1268799999999999</v>
      </c>
      <c r="L3334" s="44">
        <f t="shared" si="105"/>
        <v>6.0804303948877036E-2</v>
      </c>
      <c r="M3334" s="42">
        <f t="shared" si="106"/>
        <v>6.7762648716815366E-5</v>
      </c>
    </row>
    <row r="3335" spans="8:13" x14ac:dyDescent="0.2">
      <c r="H3335" s="10">
        <v>2000</v>
      </c>
      <c r="I3335" s="10">
        <v>3</v>
      </c>
      <c r="J3335" s="10">
        <v>8</v>
      </c>
      <c r="K3335" s="42">
        <v>6.13</v>
      </c>
      <c r="L3335" s="44">
        <f t="shared" si="105"/>
        <v>6.0835033143809163E-2</v>
      </c>
      <c r="M3335" s="42">
        <f t="shared" si="106"/>
        <v>3.0729194932126169E-5</v>
      </c>
    </row>
    <row r="3336" spans="8:13" x14ac:dyDescent="0.2">
      <c r="H3336" s="10">
        <v>2000</v>
      </c>
      <c r="I3336" s="10">
        <v>3</v>
      </c>
      <c r="J3336" s="10">
        <v>9</v>
      </c>
      <c r="K3336" s="42">
        <v>6.14</v>
      </c>
      <c r="L3336" s="44">
        <f t="shared" si="105"/>
        <v>6.0933522562357005E-2</v>
      </c>
      <c r="M3336" s="42">
        <f t="shared" si="106"/>
        <v>9.8489418547842433E-5</v>
      </c>
    </row>
    <row r="3337" spans="8:13" x14ac:dyDescent="0.2">
      <c r="H3337" s="10">
        <v>2000</v>
      </c>
      <c r="I3337" s="10">
        <v>3</v>
      </c>
      <c r="J3337" s="10">
        <v>10</v>
      </c>
      <c r="K3337" s="42">
        <v>6.1437499999999998</v>
      </c>
      <c r="L3337" s="44">
        <f t="shared" si="105"/>
        <v>6.0970455469115885E-2</v>
      </c>
      <c r="M3337" s="42">
        <f t="shared" si="106"/>
        <v>3.6932906758879724E-5</v>
      </c>
    </row>
    <row r="3338" spans="8:13" x14ac:dyDescent="0.2">
      <c r="H3338" s="10">
        <v>2000</v>
      </c>
      <c r="I3338" s="10">
        <v>3</v>
      </c>
      <c r="J3338" s="10">
        <v>13</v>
      </c>
      <c r="K3338" s="42">
        <v>6.15</v>
      </c>
      <c r="L3338" s="44">
        <f t="shared" si="105"/>
        <v>6.1032009555923167E-2</v>
      </c>
      <c r="M3338" s="42">
        <f t="shared" si="106"/>
        <v>6.1554086807281971E-5</v>
      </c>
    </row>
    <row r="3339" spans="8:13" x14ac:dyDescent="0.2">
      <c r="H3339" s="10">
        <v>2000</v>
      </c>
      <c r="I3339" s="10">
        <v>3</v>
      </c>
      <c r="J3339" s="10">
        <v>14</v>
      </c>
      <c r="K3339" s="42">
        <v>6.16</v>
      </c>
      <c r="L3339" s="44">
        <f t="shared" si="105"/>
        <v>6.1130494124627927E-2</v>
      </c>
      <c r="M3339" s="42">
        <f t="shared" si="106"/>
        <v>9.8484568704759745E-5</v>
      </c>
    </row>
    <row r="3340" spans="8:13" x14ac:dyDescent="0.2">
      <c r="H3340" s="10">
        <v>2000</v>
      </c>
      <c r="I3340" s="10">
        <v>3</v>
      </c>
      <c r="J3340" s="10">
        <v>15</v>
      </c>
      <c r="K3340" s="42">
        <v>6.1725000000000003</v>
      </c>
      <c r="L3340" s="44">
        <f t="shared" si="105"/>
        <v>6.1253596425727121E-2</v>
      </c>
      <c r="M3340" s="42">
        <f t="shared" si="106"/>
        <v>1.2310230109919412E-4</v>
      </c>
    </row>
    <row r="3341" spans="8:13" x14ac:dyDescent="0.2">
      <c r="H3341" s="10">
        <v>2000</v>
      </c>
      <c r="I3341" s="10">
        <v>3</v>
      </c>
      <c r="J3341" s="10">
        <v>16</v>
      </c>
      <c r="K3341" s="42">
        <v>6.1912500000000001</v>
      </c>
      <c r="L3341" s="44">
        <f t="shared" si="105"/>
        <v>6.143824277414757E-2</v>
      </c>
      <c r="M3341" s="42">
        <f t="shared" si="106"/>
        <v>1.8464634842044886E-4</v>
      </c>
    </row>
    <row r="3342" spans="8:13" x14ac:dyDescent="0.2">
      <c r="H3342" s="10">
        <v>2000</v>
      </c>
      <c r="I3342" s="10">
        <v>3</v>
      </c>
      <c r="J3342" s="10">
        <v>17</v>
      </c>
      <c r="K3342" s="42">
        <v>6.21</v>
      </c>
      <c r="L3342" s="44">
        <f t="shared" si="105"/>
        <v>6.1622880599392964E-2</v>
      </c>
      <c r="M3342" s="42">
        <f t="shared" si="106"/>
        <v>1.8463782524539424E-4</v>
      </c>
    </row>
    <row r="3343" spans="8:13" x14ac:dyDescent="0.2">
      <c r="H3343" s="10">
        <v>2000</v>
      </c>
      <c r="I3343" s="10">
        <v>3</v>
      </c>
      <c r="J3343" s="10">
        <v>20</v>
      </c>
      <c r="K3343" s="42">
        <v>6.2287499999999998</v>
      </c>
      <c r="L3343" s="44">
        <f t="shared" si="105"/>
        <v>6.1807509902250118E-2</v>
      </c>
      <c r="M3343" s="42">
        <f t="shared" si="106"/>
        <v>1.8462930285715468E-4</v>
      </c>
    </row>
    <row r="3344" spans="8:13" x14ac:dyDescent="0.2">
      <c r="H3344" s="10">
        <v>2000</v>
      </c>
      <c r="I3344" s="10">
        <v>3</v>
      </c>
      <c r="J3344" s="10">
        <v>21</v>
      </c>
      <c r="K3344" s="42">
        <v>6.24125</v>
      </c>
      <c r="L3344" s="44">
        <f t="shared" si="105"/>
        <v>6.1930591369882958E-2</v>
      </c>
      <c r="M3344" s="42">
        <f t="shared" si="106"/>
        <v>1.2308146763283928E-4</v>
      </c>
    </row>
    <row r="3345" spans="8:13" x14ac:dyDescent="0.2">
      <c r="H3345" s="10">
        <v>2000</v>
      </c>
      <c r="I3345" s="10">
        <v>3</v>
      </c>
      <c r="J3345" s="10">
        <v>22</v>
      </c>
      <c r="K3345" s="42">
        <v>6.2462499999999999</v>
      </c>
      <c r="L3345" s="44">
        <f t="shared" si="105"/>
        <v>6.1979822896522339E-2</v>
      </c>
      <c r="M3345" s="42">
        <f t="shared" si="106"/>
        <v>4.9231526639381684E-5</v>
      </c>
    </row>
    <row r="3346" spans="8:13" x14ac:dyDescent="0.2">
      <c r="H3346" s="10">
        <v>2000</v>
      </c>
      <c r="I3346" s="10">
        <v>3</v>
      </c>
      <c r="J3346" s="10">
        <v>23</v>
      </c>
      <c r="K3346" s="42">
        <v>6.2474999999999996</v>
      </c>
      <c r="L3346" s="44">
        <f t="shared" si="105"/>
        <v>6.1992130683505731E-2</v>
      </c>
      <c r="M3346" s="42">
        <f t="shared" si="106"/>
        <v>1.2307786983391245E-5</v>
      </c>
    </row>
    <row r="3347" spans="8:13" x14ac:dyDescent="0.2">
      <c r="H3347" s="10">
        <v>2000</v>
      </c>
      <c r="I3347" s="10">
        <v>3</v>
      </c>
      <c r="J3347" s="10">
        <v>24</v>
      </c>
      <c r="K3347" s="42">
        <v>6.2549999999999999</v>
      </c>
      <c r="L3347" s="44">
        <f t="shared" si="105"/>
        <v>6.2065976610135576E-2</v>
      </c>
      <c r="M3347" s="42">
        <f t="shared" si="106"/>
        <v>7.3845926629845238E-5</v>
      </c>
    </row>
    <row r="3348" spans="8:13" x14ac:dyDescent="0.2">
      <c r="H3348" s="10">
        <v>2000</v>
      </c>
      <c r="I3348" s="10">
        <v>3</v>
      </c>
      <c r="J3348" s="10">
        <v>27</v>
      </c>
      <c r="K3348" s="42">
        <v>6.28</v>
      </c>
      <c r="L3348" s="44">
        <f t="shared" si="105"/>
        <v>6.2312119853273847E-2</v>
      </c>
      <c r="M3348" s="42">
        <f t="shared" si="106"/>
        <v>2.4614324313827068E-4</v>
      </c>
    </row>
    <row r="3349" spans="8:13" x14ac:dyDescent="0.2">
      <c r="H3349" s="10">
        <v>2000</v>
      </c>
      <c r="I3349" s="10">
        <v>3</v>
      </c>
      <c r="J3349" s="10">
        <v>28</v>
      </c>
      <c r="K3349" s="42">
        <v>6.28</v>
      </c>
      <c r="L3349" s="44">
        <f t="shared" ref="L3349:L3412" si="107">LN(1+K3349/100/4)*4</f>
        <v>6.2312119853273847E-2</v>
      </c>
      <c r="M3349" s="42">
        <f t="shared" ref="M3349:M3412" si="108">L3349-L3348</f>
        <v>0</v>
      </c>
    </row>
    <row r="3350" spans="8:13" x14ac:dyDescent="0.2">
      <c r="H3350" s="10">
        <v>2000</v>
      </c>
      <c r="I3350" s="10">
        <v>4</v>
      </c>
      <c r="J3350" s="10">
        <v>3</v>
      </c>
      <c r="K3350" s="42">
        <v>6.29</v>
      </c>
      <c r="L3350" s="44">
        <f t="shared" si="107"/>
        <v>6.241057290963066E-2</v>
      </c>
      <c r="M3350" s="42">
        <f t="shared" si="108"/>
        <v>9.8453056356813395E-5</v>
      </c>
    </row>
    <row r="3351" spans="8:13" x14ac:dyDescent="0.2">
      <c r="H3351" s="10">
        <v>2000</v>
      </c>
      <c r="I3351" s="10">
        <v>4</v>
      </c>
      <c r="J3351" s="10">
        <v>4</v>
      </c>
      <c r="K3351" s="42">
        <v>6.29</v>
      </c>
      <c r="L3351" s="44">
        <f t="shared" si="107"/>
        <v>6.241057290963066E-2</v>
      </c>
      <c r="M3351" s="42">
        <f t="shared" si="108"/>
        <v>0</v>
      </c>
    </row>
    <row r="3352" spans="8:13" x14ac:dyDescent="0.2">
      <c r="H3352" s="10">
        <v>2000</v>
      </c>
      <c r="I3352" s="10">
        <v>4</v>
      </c>
      <c r="J3352" s="10">
        <v>5</v>
      </c>
      <c r="K3352" s="42">
        <v>6.2712500000000002</v>
      </c>
      <c r="L3352" s="44">
        <f t="shared" si="107"/>
        <v>6.2225971441093202E-2</v>
      </c>
      <c r="M3352" s="42">
        <f t="shared" si="108"/>
        <v>-1.8460146853745835E-4</v>
      </c>
    </row>
    <row r="3353" spans="8:13" x14ac:dyDescent="0.2">
      <c r="H3353" s="10">
        <v>2000</v>
      </c>
      <c r="I3353" s="10">
        <v>4</v>
      </c>
      <c r="J3353" s="10">
        <v>6</v>
      </c>
      <c r="K3353" s="42">
        <v>6.2712500000000002</v>
      </c>
      <c r="L3353" s="44">
        <f t="shared" si="107"/>
        <v>6.2225971441093202E-2</v>
      </c>
      <c r="M3353" s="42">
        <f t="shared" si="108"/>
        <v>0</v>
      </c>
    </row>
    <row r="3354" spans="8:13" x14ac:dyDescent="0.2">
      <c r="H3354" s="10">
        <v>2000</v>
      </c>
      <c r="I3354" s="10">
        <v>4</v>
      </c>
      <c r="J3354" s="10">
        <v>7</v>
      </c>
      <c r="K3354" s="42">
        <v>6.28</v>
      </c>
      <c r="L3354" s="44">
        <f t="shared" si="107"/>
        <v>6.2312119853273847E-2</v>
      </c>
      <c r="M3354" s="42">
        <f t="shared" si="108"/>
        <v>8.6148412180644951E-5</v>
      </c>
    </row>
    <row r="3355" spans="8:13" x14ac:dyDescent="0.2">
      <c r="H3355" s="10">
        <v>2000</v>
      </c>
      <c r="I3355" s="10">
        <v>4</v>
      </c>
      <c r="J3355" s="10">
        <v>10</v>
      </c>
      <c r="K3355" s="42">
        <v>6.28</v>
      </c>
      <c r="L3355" s="44">
        <f t="shared" si="107"/>
        <v>6.2312119853273847E-2</v>
      </c>
      <c r="M3355" s="42">
        <f t="shared" si="108"/>
        <v>0</v>
      </c>
    </row>
    <row r="3356" spans="8:13" x14ac:dyDescent="0.2">
      <c r="H3356" s="10">
        <v>2000</v>
      </c>
      <c r="I3356" s="10">
        <v>4</v>
      </c>
      <c r="J3356" s="10">
        <v>11</v>
      </c>
      <c r="K3356" s="42">
        <v>6.28</v>
      </c>
      <c r="L3356" s="44">
        <f t="shared" si="107"/>
        <v>6.2312119853273847E-2</v>
      </c>
      <c r="M3356" s="42">
        <f t="shared" si="108"/>
        <v>0</v>
      </c>
    </row>
    <row r="3357" spans="8:13" x14ac:dyDescent="0.2">
      <c r="H3357" s="10">
        <v>2000</v>
      </c>
      <c r="I3357" s="10">
        <v>4</v>
      </c>
      <c r="J3357" s="10">
        <v>12</v>
      </c>
      <c r="K3357" s="42">
        <v>6.2837500000000004</v>
      </c>
      <c r="L3357" s="44">
        <f t="shared" si="107"/>
        <v>6.2349040033382534E-2</v>
      </c>
      <c r="M3357" s="42">
        <f t="shared" si="108"/>
        <v>3.6920180108687695E-5</v>
      </c>
    </row>
    <row r="3358" spans="8:13" x14ac:dyDescent="0.2">
      <c r="H3358" s="10">
        <v>2000</v>
      </c>
      <c r="I3358" s="10">
        <v>4</v>
      </c>
      <c r="J3358" s="10">
        <v>13</v>
      </c>
      <c r="K3358" s="42">
        <v>6.28125</v>
      </c>
      <c r="L3358" s="44">
        <f t="shared" si="107"/>
        <v>6.2324426617840371E-2</v>
      </c>
      <c r="M3358" s="42">
        <f t="shared" si="108"/>
        <v>-2.4613415542162898E-5</v>
      </c>
    </row>
    <row r="3359" spans="8:13" x14ac:dyDescent="0.2">
      <c r="H3359" s="10">
        <v>2000</v>
      </c>
      <c r="I3359" s="10">
        <v>4</v>
      </c>
      <c r="J3359" s="10">
        <v>14</v>
      </c>
      <c r="K3359" s="42">
        <v>6.28125</v>
      </c>
      <c r="L3359" s="44">
        <f t="shared" si="107"/>
        <v>6.2324426617840371E-2</v>
      </c>
      <c r="M3359" s="42">
        <f t="shared" si="108"/>
        <v>0</v>
      </c>
    </row>
    <row r="3360" spans="8:13" x14ac:dyDescent="0.2">
      <c r="H3360" s="10">
        <v>2000</v>
      </c>
      <c r="I3360" s="10">
        <v>4</v>
      </c>
      <c r="J3360" s="10">
        <v>17</v>
      </c>
      <c r="K3360" s="42">
        <v>6.2824999999999998</v>
      </c>
      <c r="L3360" s="44">
        <f t="shared" si="107"/>
        <v>6.2336733344543774E-2</v>
      </c>
      <c r="M3360" s="42">
        <f t="shared" si="108"/>
        <v>1.2306726703402437E-5</v>
      </c>
    </row>
    <row r="3361" spans="8:13" x14ac:dyDescent="0.2">
      <c r="H3361" s="10">
        <v>2000</v>
      </c>
      <c r="I3361" s="10">
        <v>4</v>
      </c>
      <c r="J3361" s="10">
        <v>18</v>
      </c>
      <c r="K3361" s="42">
        <v>6.2925000000000004</v>
      </c>
      <c r="L3361" s="44">
        <f t="shared" si="107"/>
        <v>6.2435185795091538E-2</v>
      </c>
      <c r="M3361" s="42">
        <f t="shared" si="108"/>
        <v>9.8452450547764636E-5</v>
      </c>
    </row>
    <row r="3362" spans="8:13" x14ac:dyDescent="0.2">
      <c r="H3362" s="10">
        <v>2000</v>
      </c>
      <c r="I3362" s="10">
        <v>4</v>
      </c>
      <c r="J3362" s="10">
        <v>19</v>
      </c>
      <c r="K3362" s="42">
        <v>6.31</v>
      </c>
      <c r="L3362" s="44">
        <f t="shared" si="107"/>
        <v>6.2607471752890123E-2</v>
      </c>
      <c r="M3362" s="42">
        <f t="shared" si="108"/>
        <v>1.7228595779858469E-4</v>
      </c>
    </row>
    <row r="3363" spans="8:13" x14ac:dyDescent="0.2">
      <c r="H3363" s="10">
        <v>2000</v>
      </c>
      <c r="I3363" s="10">
        <v>4</v>
      </c>
      <c r="J3363" s="10">
        <v>20</v>
      </c>
      <c r="K3363" s="42">
        <v>6.31813</v>
      </c>
      <c r="L3363" s="44">
        <f t="shared" si="107"/>
        <v>6.2687508362011632E-2</v>
      </c>
      <c r="M3363" s="42">
        <f t="shared" si="108"/>
        <v>8.0036609121508784E-5</v>
      </c>
    </row>
    <row r="3364" spans="8:13" x14ac:dyDescent="0.2">
      <c r="H3364" s="10">
        <v>2000</v>
      </c>
      <c r="I3364" s="10">
        <v>4</v>
      </c>
      <c r="J3364" s="10">
        <v>25</v>
      </c>
      <c r="K3364" s="42">
        <v>6.3337500000000002</v>
      </c>
      <c r="L3364" s="44">
        <f t="shared" si="107"/>
        <v>6.2841276541340182E-2</v>
      </c>
      <c r="M3364" s="42">
        <f t="shared" si="108"/>
        <v>1.5376817932855058E-4</v>
      </c>
    </row>
    <row r="3365" spans="8:13" x14ac:dyDescent="0.2">
      <c r="H3365" s="10">
        <v>2000</v>
      </c>
      <c r="I3365" s="10">
        <v>4</v>
      </c>
      <c r="J3365" s="10">
        <v>26</v>
      </c>
      <c r="K3365" s="42">
        <v>6.375</v>
      </c>
      <c r="L3365" s="44">
        <f t="shared" si="107"/>
        <v>6.3247326064349463E-2</v>
      </c>
      <c r="M3365" s="42">
        <f t="shared" si="108"/>
        <v>4.0604952300928032E-4</v>
      </c>
    </row>
    <row r="3366" spans="8:13" x14ac:dyDescent="0.2">
      <c r="H3366" s="10">
        <v>2000</v>
      </c>
      <c r="I3366" s="10">
        <v>4</v>
      </c>
      <c r="J3366" s="10">
        <v>27</v>
      </c>
      <c r="K3366" s="42">
        <v>6.3912500000000003</v>
      </c>
      <c r="L3366" s="44">
        <f t="shared" si="107"/>
        <v>6.3407273650777141E-2</v>
      </c>
      <c r="M3366" s="42">
        <f t="shared" si="108"/>
        <v>1.5994758642767781E-4</v>
      </c>
    </row>
    <row r="3367" spans="8:13" x14ac:dyDescent="0.2">
      <c r="H3367" s="10">
        <v>2000</v>
      </c>
      <c r="I3367" s="10">
        <v>4</v>
      </c>
      <c r="J3367" s="10">
        <v>28</v>
      </c>
      <c r="K3367" s="42">
        <v>6.5025000000000004</v>
      </c>
      <c r="L3367" s="44">
        <f t="shared" si="107"/>
        <v>6.4502127689889763E-2</v>
      </c>
      <c r="M3367" s="42">
        <f t="shared" si="108"/>
        <v>1.0948540391126221E-3</v>
      </c>
    </row>
    <row r="3368" spans="8:13" x14ac:dyDescent="0.2">
      <c r="H3368" s="10">
        <v>2000</v>
      </c>
      <c r="I3368" s="10">
        <v>5</v>
      </c>
      <c r="J3368" s="10">
        <v>2</v>
      </c>
      <c r="K3368" s="42">
        <v>6.5687499999999996</v>
      </c>
      <c r="L3368" s="44">
        <f t="shared" si="107"/>
        <v>6.5153977083374962E-2</v>
      </c>
      <c r="M3368" s="42">
        <f t="shared" si="108"/>
        <v>6.5184939348519877E-4</v>
      </c>
    </row>
    <row r="3369" spans="8:13" x14ac:dyDescent="0.2">
      <c r="H3369" s="10">
        <v>2000</v>
      </c>
      <c r="I3369" s="10">
        <v>5</v>
      </c>
      <c r="J3369" s="10">
        <v>3</v>
      </c>
      <c r="K3369" s="42">
        <v>6.6</v>
      </c>
      <c r="L3369" s="44">
        <f t="shared" si="107"/>
        <v>6.5461416345056922E-2</v>
      </c>
      <c r="M3369" s="42">
        <f t="shared" si="108"/>
        <v>3.0743926168196045E-4</v>
      </c>
    </row>
    <row r="3370" spans="8:13" x14ac:dyDescent="0.2">
      <c r="H3370" s="10">
        <v>2000</v>
      </c>
      <c r="I3370" s="10">
        <v>5</v>
      </c>
      <c r="J3370" s="10">
        <v>4</v>
      </c>
      <c r="K3370" s="42">
        <v>6.3731299999999997</v>
      </c>
      <c r="L3370" s="44">
        <f t="shared" si="107"/>
        <v>6.3228919377889214E-2</v>
      </c>
      <c r="M3370" s="42">
        <f t="shared" si="108"/>
        <v>-2.2324969671677075E-3</v>
      </c>
    </row>
    <row r="3371" spans="8:13" x14ac:dyDescent="0.2">
      <c r="H3371" s="10">
        <v>2000</v>
      </c>
      <c r="I3371" s="10">
        <v>5</v>
      </c>
      <c r="J3371" s="10">
        <v>5</v>
      </c>
      <c r="K3371" s="42">
        <v>6.67</v>
      </c>
      <c r="L3371" s="44">
        <f t="shared" si="107"/>
        <v>6.6149994555716393E-2</v>
      </c>
      <c r="M3371" s="42">
        <f t="shared" si="108"/>
        <v>2.9210751778271787E-3</v>
      </c>
    </row>
    <row r="3372" spans="8:13" x14ac:dyDescent="0.2">
      <c r="H3372" s="10">
        <v>2000</v>
      </c>
      <c r="I3372" s="10">
        <v>5</v>
      </c>
      <c r="J3372" s="10">
        <v>8</v>
      </c>
      <c r="K3372" s="42">
        <v>6.7</v>
      </c>
      <c r="L3372" s="44">
        <f t="shared" si="107"/>
        <v>6.6445063220787623E-2</v>
      </c>
      <c r="M3372" s="42">
        <f t="shared" si="108"/>
        <v>2.9506866507122975E-4</v>
      </c>
    </row>
    <row r="3373" spans="8:13" x14ac:dyDescent="0.2">
      <c r="H3373" s="10">
        <v>2000</v>
      </c>
      <c r="I3373" s="10">
        <v>5</v>
      </c>
      <c r="J3373" s="10">
        <v>9</v>
      </c>
      <c r="K3373" s="42">
        <v>6.71875</v>
      </c>
      <c r="L3373" s="44">
        <f t="shared" si="107"/>
        <v>6.6629470083829037E-2</v>
      </c>
      <c r="M3373" s="42">
        <f t="shared" si="108"/>
        <v>1.8440686304141418E-4</v>
      </c>
    </row>
    <row r="3374" spans="8:13" x14ac:dyDescent="0.2">
      <c r="H3374" s="10">
        <v>2000</v>
      </c>
      <c r="I3374" s="10">
        <v>5</v>
      </c>
      <c r="J3374" s="10">
        <v>10</v>
      </c>
      <c r="K3374" s="42">
        <v>6.72</v>
      </c>
      <c r="L3374" s="44">
        <f t="shared" si="107"/>
        <v>6.6641763572428681E-2</v>
      </c>
      <c r="M3374" s="42">
        <f t="shared" si="108"/>
        <v>1.229348859964341E-5</v>
      </c>
    </row>
    <row r="3375" spans="8:13" x14ac:dyDescent="0.2">
      <c r="H3375" s="10">
        <v>2000</v>
      </c>
      <c r="I3375" s="10">
        <v>5</v>
      </c>
      <c r="J3375" s="10">
        <v>11</v>
      </c>
      <c r="K3375" s="42">
        <v>6.72</v>
      </c>
      <c r="L3375" s="44">
        <f t="shared" si="107"/>
        <v>6.6641763572428681E-2</v>
      </c>
      <c r="M3375" s="42">
        <f t="shared" si="108"/>
        <v>0</v>
      </c>
    </row>
    <row r="3376" spans="8:13" x14ac:dyDescent="0.2">
      <c r="H3376" s="10">
        <v>2000</v>
      </c>
      <c r="I3376" s="10">
        <v>5</v>
      </c>
      <c r="J3376" s="10">
        <v>12</v>
      </c>
      <c r="K3376" s="42">
        <v>6.7337499999999997</v>
      </c>
      <c r="L3376" s="44">
        <f t="shared" si="107"/>
        <v>6.677698945344597E-2</v>
      </c>
      <c r="M3376" s="42">
        <f t="shared" si="108"/>
        <v>1.3522588101728961E-4</v>
      </c>
    </row>
    <row r="3377" spans="8:13" x14ac:dyDescent="0.2">
      <c r="H3377" s="10">
        <v>2000</v>
      </c>
      <c r="I3377" s="10">
        <v>5</v>
      </c>
      <c r="J3377" s="10">
        <v>15</v>
      </c>
      <c r="K3377" s="42">
        <v>6.76</v>
      </c>
      <c r="L3377" s="44">
        <f t="shared" si="107"/>
        <v>6.7035135259818496E-2</v>
      </c>
      <c r="M3377" s="42">
        <f t="shared" si="108"/>
        <v>2.581458063725256E-4</v>
      </c>
    </row>
    <row r="3378" spans="8:13" x14ac:dyDescent="0.2">
      <c r="H3378" s="10">
        <v>2000</v>
      </c>
      <c r="I3378" s="10">
        <v>5</v>
      </c>
      <c r="J3378" s="10">
        <v>16</v>
      </c>
      <c r="K3378" s="42">
        <v>6.7612500000000004</v>
      </c>
      <c r="L3378" s="44">
        <f t="shared" si="107"/>
        <v>6.7047427501724086E-2</v>
      </c>
      <c r="M3378" s="42">
        <f t="shared" si="108"/>
        <v>1.2292241905589862E-5</v>
      </c>
    </row>
    <row r="3379" spans="8:13" x14ac:dyDescent="0.2">
      <c r="H3379" s="10">
        <v>2000</v>
      </c>
      <c r="I3379" s="10">
        <v>5</v>
      </c>
      <c r="J3379" s="10">
        <v>17</v>
      </c>
      <c r="K3379" s="42">
        <v>6.8087499999999999</v>
      </c>
      <c r="L3379" s="44">
        <f t="shared" si="107"/>
        <v>6.7514504705199638E-2</v>
      </c>
      <c r="M3379" s="42">
        <f t="shared" si="108"/>
        <v>4.6707720347555215E-4</v>
      </c>
    </row>
    <row r="3380" spans="8:13" x14ac:dyDescent="0.2">
      <c r="H3380" s="10">
        <v>2000</v>
      </c>
      <c r="I3380" s="10">
        <v>5</v>
      </c>
      <c r="J3380" s="10">
        <v>18</v>
      </c>
      <c r="K3380" s="42">
        <v>6.8187499999999996</v>
      </c>
      <c r="L3380" s="44">
        <f t="shared" si="107"/>
        <v>6.7612829798690016E-2</v>
      </c>
      <c r="M3380" s="42">
        <f t="shared" si="108"/>
        <v>9.8325093490378435E-5</v>
      </c>
    </row>
    <row r="3381" spans="8:13" x14ac:dyDescent="0.2">
      <c r="H3381" s="10">
        <v>2000</v>
      </c>
      <c r="I3381" s="10">
        <v>5</v>
      </c>
      <c r="J3381" s="10">
        <v>19</v>
      </c>
      <c r="K3381" s="42">
        <v>6.82</v>
      </c>
      <c r="L3381" s="44">
        <f t="shared" si="107"/>
        <v>6.7625120265436267E-2</v>
      </c>
      <c r="M3381" s="42">
        <f t="shared" si="108"/>
        <v>1.2290466746250894E-5</v>
      </c>
    </row>
    <row r="3382" spans="8:13" x14ac:dyDescent="0.2">
      <c r="H3382" s="10">
        <v>2000</v>
      </c>
      <c r="I3382" s="10">
        <v>5</v>
      </c>
      <c r="J3382" s="10">
        <v>22</v>
      </c>
      <c r="K3382" s="42">
        <v>6.82</v>
      </c>
      <c r="L3382" s="44">
        <f t="shared" si="107"/>
        <v>6.7625120265436267E-2</v>
      </c>
      <c r="M3382" s="42">
        <f t="shared" si="108"/>
        <v>0</v>
      </c>
    </row>
    <row r="3383" spans="8:13" x14ac:dyDescent="0.2">
      <c r="H3383" s="10">
        <v>2000</v>
      </c>
      <c r="I3383" s="10">
        <v>5</v>
      </c>
      <c r="J3383" s="10">
        <v>23</v>
      </c>
      <c r="K3383" s="42">
        <v>6.82</v>
      </c>
      <c r="L3383" s="44">
        <f t="shared" si="107"/>
        <v>6.7625120265436267E-2</v>
      </c>
      <c r="M3383" s="42">
        <f t="shared" si="108"/>
        <v>0</v>
      </c>
    </row>
    <row r="3384" spans="8:13" x14ac:dyDescent="0.2">
      <c r="H3384" s="10">
        <v>2000</v>
      </c>
      <c r="I3384" s="10">
        <v>5</v>
      </c>
      <c r="J3384" s="10">
        <v>24</v>
      </c>
      <c r="K3384" s="42">
        <v>6.82</v>
      </c>
      <c r="L3384" s="44">
        <f t="shared" si="107"/>
        <v>6.7625120265436267E-2</v>
      </c>
      <c r="M3384" s="42">
        <f t="shared" si="108"/>
        <v>0</v>
      </c>
    </row>
    <row r="3385" spans="8:13" x14ac:dyDescent="0.2">
      <c r="H3385" s="10">
        <v>2000</v>
      </c>
      <c r="I3385" s="10">
        <v>5</v>
      </c>
      <c r="J3385" s="10">
        <v>25</v>
      </c>
      <c r="K3385" s="42">
        <v>6.8274999999999997</v>
      </c>
      <c r="L3385" s="44">
        <f t="shared" si="107"/>
        <v>6.7698862272879981E-2</v>
      </c>
      <c r="M3385" s="42">
        <f t="shared" si="108"/>
        <v>7.3742007443713953E-5</v>
      </c>
    </row>
    <row r="3386" spans="8:13" x14ac:dyDescent="0.2">
      <c r="H3386" s="10">
        <v>2000</v>
      </c>
      <c r="I3386" s="10">
        <v>5</v>
      </c>
      <c r="J3386" s="10">
        <v>26</v>
      </c>
      <c r="K3386" s="42">
        <v>6.8262499999999999</v>
      </c>
      <c r="L3386" s="44">
        <f t="shared" si="107"/>
        <v>6.7686572032713777E-2</v>
      </c>
      <c r="M3386" s="42">
        <f t="shared" si="108"/>
        <v>-1.2290240166204502E-5</v>
      </c>
    </row>
    <row r="3387" spans="8:13" x14ac:dyDescent="0.2">
      <c r="H3387" s="10">
        <v>2000</v>
      </c>
      <c r="I3387" s="10">
        <v>5</v>
      </c>
      <c r="J3387" s="10">
        <v>30</v>
      </c>
      <c r="K3387" s="42">
        <v>6.84</v>
      </c>
      <c r="L3387" s="44">
        <f t="shared" si="107"/>
        <v>6.7821762597653476E-2</v>
      </c>
      <c r="M3387" s="42">
        <f t="shared" si="108"/>
        <v>1.351905649396995E-4</v>
      </c>
    </row>
    <row r="3388" spans="8:13" x14ac:dyDescent="0.2">
      <c r="H3388" s="10">
        <v>2000</v>
      </c>
      <c r="I3388" s="10">
        <v>5</v>
      </c>
      <c r="J3388" s="10">
        <v>31</v>
      </c>
      <c r="K3388" s="42">
        <v>6.8624999999999998</v>
      </c>
      <c r="L3388" s="44">
        <f t="shared" si="107"/>
        <v>6.8042973666866319E-2</v>
      </c>
      <c r="M3388" s="42">
        <f t="shared" si="108"/>
        <v>2.2121106921284273E-4</v>
      </c>
    </row>
    <row r="3389" spans="8:13" x14ac:dyDescent="0.2">
      <c r="H3389" s="10">
        <v>2000</v>
      </c>
      <c r="I3389" s="10">
        <v>6</v>
      </c>
      <c r="J3389" s="10">
        <v>1</v>
      </c>
      <c r="K3389" s="42">
        <v>6.8687500000000004</v>
      </c>
      <c r="L3389" s="44">
        <f t="shared" si="107"/>
        <v>6.810441901507093E-2</v>
      </c>
      <c r="M3389" s="42">
        <f t="shared" si="108"/>
        <v>6.1445348204611228E-5</v>
      </c>
    </row>
    <row r="3390" spans="8:13" x14ac:dyDescent="0.2">
      <c r="H3390" s="10">
        <v>2000</v>
      </c>
      <c r="I3390" s="10">
        <v>6</v>
      </c>
      <c r="J3390" s="10">
        <v>2</v>
      </c>
      <c r="K3390" s="42">
        <v>6.8512500000000003</v>
      </c>
      <c r="L3390" s="44">
        <f t="shared" si="107"/>
        <v>6.7932369661457936E-2</v>
      </c>
      <c r="M3390" s="42">
        <f t="shared" si="108"/>
        <v>-1.7204935361299356E-4</v>
      </c>
    </row>
    <row r="3391" spans="8:13" x14ac:dyDescent="0.2">
      <c r="H3391" s="10">
        <v>2000</v>
      </c>
      <c r="I3391" s="10">
        <v>6</v>
      </c>
      <c r="J3391" s="10">
        <v>5</v>
      </c>
      <c r="K3391" s="42">
        <v>6.7925000000000004</v>
      </c>
      <c r="L3391" s="44">
        <f t="shared" si="107"/>
        <v>6.7354721273183843E-2</v>
      </c>
      <c r="M3391" s="42">
        <f t="shared" si="108"/>
        <v>-5.7764838827409348E-4</v>
      </c>
    </row>
    <row r="3392" spans="8:13" x14ac:dyDescent="0.2">
      <c r="H3392" s="10">
        <v>2000</v>
      </c>
      <c r="I3392" s="10">
        <v>6</v>
      </c>
      <c r="J3392" s="10">
        <v>6</v>
      </c>
      <c r="K3392" s="42">
        <v>6.79</v>
      </c>
      <c r="L3392" s="44">
        <f t="shared" si="107"/>
        <v>6.7330138640199461E-2</v>
      </c>
      <c r="M3392" s="42">
        <f t="shared" si="108"/>
        <v>-2.4582632984382347E-5</v>
      </c>
    </row>
    <row r="3393" spans="8:13" x14ac:dyDescent="0.2">
      <c r="H3393" s="10">
        <v>2000</v>
      </c>
      <c r="I3393" s="10">
        <v>6</v>
      </c>
      <c r="J3393" s="10">
        <v>7</v>
      </c>
      <c r="K3393" s="42">
        <v>6.7975000000000003</v>
      </c>
      <c r="L3393" s="44">
        <f t="shared" si="107"/>
        <v>6.7403886085927858E-2</v>
      </c>
      <c r="M3393" s="42">
        <f t="shared" si="108"/>
        <v>7.3747445728397643E-5</v>
      </c>
    </row>
    <row r="3394" spans="8:13" x14ac:dyDescent="0.2">
      <c r="H3394" s="10">
        <v>2000</v>
      </c>
      <c r="I3394" s="10">
        <v>6</v>
      </c>
      <c r="J3394" s="10">
        <v>8</v>
      </c>
      <c r="K3394" s="42">
        <v>6.8</v>
      </c>
      <c r="L3394" s="44">
        <f t="shared" si="107"/>
        <v>6.7428468265691224E-2</v>
      </c>
      <c r="M3394" s="42">
        <f t="shared" si="108"/>
        <v>2.4582179763366074E-5</v>
      </c>
    </row>
    <row r="3395" spans="8:13" x14ac:dyDescent="0.2">
      <c r="H3395" s="10">
        <v>2000</v>
      </c>
      <c r="I3395" s="10">
        <v>6</v>
      </c>
      <c r="J3395" s="10">
        <v>9</v>
      </c>
      <c r="K3395" s="42">
        <v>6.81</v>
      </c>
      <c r="L3395" s="44">
        <f t="shared" si="107"/>
        <v>6.7526795474064455E-2</v>
      </c>
      <c r="M3395" s="42">
        <f t="shared" si="108"/>
        <v>9.8327208373230612E-5</v>
      </c>
    </row>
    <row r="3396" spans="8:13" x14ac:dyDescent="0.2">
      <c r="H3396" s="10">
        <v>2000</v>
      </c>
      <c r="I3396" s="10">
        <v>6</v>
      </c>
      <c r="J3396" s="10">
        <v>12</v>
      </c>
      <c r="K3396" s="42">
        <v>6.81</v>
      </c>
      <c r="L3396" s="44">
        <f t="shared" si="107"/>
        <v>6.7526795474064455E-2</v>
      </c>
      <c r="M3396" s="42">
        <f t="shared" si="108"/>
        <v>0</v>
      </c>
    </row>
    <row r="3397" spans="8:13" x14ac:dyDescent="0.2">
      <c r="H3397" s="10">
        <v>2000</v>
      </c>
      <c r="I3397" s="10">
        <v>6</v>
      </c>
      <c r="J3397" s="10">
        <v>13</v>
      </c>
      <c r="K3397" s="42">
        <v>6.81</v>
      </c>
      <c r="L3397" s="44">
        <f t="shared" si="107"/>
        <v>6.7526795474064455E-2</v>
      </c>
      <c r="M3397" s="42">
        <f t="shared" si="108"/>
        <v>0</v>
      </c>
    </row>
    <row r="3398" spans="8:13" x14ac:dyDescent="0.2">
      <c r="H3398" s="10">
        <v>2000</v>
      </c>
      <c r="I3398" s="10">
        <v>6</v>
      </c>
      <c r="J3398" s="10">
        <v>14</v>
      </c>
      <c r="K3398" s="42">
        <v>6.7925000000000004</v>
      </c>
      <c r="L3398" s="44">
        <f t="shared" si="107"/>
        <v>6.7354721273183843E-2</v>
      </c>
      <c r="M3398" s="42">
        <f t="shared" si="108"/>
        <v>-1.7207420088061198E-4</v>
      </c>
    </row>
    <row r="3399" spans="8:13" x14ac:dyDescent="0.2">
      <c r="H3399" s="10">
        <v>2000</v>
      </c>
      <c r="I3399" s="10">
        <v>6</v>
      </c>
      <c r="J3399" s="10">
        <v>15</v>
      </c>
      <c r="K3399" s="42">
        <v>6.7774999999999999</v>
      </c>
      <c r="L3399" s="44">
        <f t="shared" si="107"/>
        <v>6.720722320907957E-2</v>
      </c>
      <c r="M3399" s="42">
        <f t="shared" si="108"/>
        <v>-1.4749806410427335E-4</v>
      </c>
    </row>
    <row r="3400" spans="8:13" x14ac:dyDescent="0.2">
      <c r="H3400" s="10">
        <v>2000</v>
      </c>
      <c r="I3400" s="10">
        <v>6</v>
      </c>
      <c r="J3400" s="10">
        <v>16</v>
      </c>
      <c r="K3400" s="42">
        <v>6.7750000000000004</v>
      </c>
      <c r="L3400" s="44">
        <f t="shared" si="107"/>
        <v>6.7182639669602986E-2</v>
      </c>
      <c r="M3400" s="42">
        <f t="shared" si="108"/>
        <v>-2.4583539476583094E-5</v>
      </c>
    </row>
    <row r="3401" spans="8:13" x14ac:dyDescent="0.2">
      <c r="H3401" s="10">
        <v>2000</v>
      </c>
      <c r="I3401" s="10">
        <v>6</v>
      </c>
      <c r="J3401" s="10">
        <v>19</v>
      </c>
      <c r="K3401" s="42">
        <v>6.7618799999999997</v>
      </c>
      <c r="L3401" s="44">
        <f t="shared" si="107"/>
        <v>6.7053622777327279E-2</v>
      </c>
      <c r="M3401" s="42">
        <f t="shared" si="108"/>
        <v>-1.2901689227570734E-4</v>
      </c>
    </row>
    <row r="3402" spans="8:13" x14ac:dyDescent="0.2">
      <c r="H3402" s="10">
        <v>2000</v>
      </c>
      <c r="I3402" s="10">
        <v>6</v>
      </c>
      <c r="J3402" s="10">
        <v>20</v>
      </c>
      <c r="K3402" s="42">
        <v>6.7612500000000004</v>
      </c>
      <c r="L3402" s="44">
        <f t="shared" si="107"/>
        <v>6.7047427501724086E-2</v>
      </c>
      <c r="M3402" s="42">
        <f t="shared" si="108"/>
        <v>-6.1952756031935508E-6</v>
      </c>
    </row>
    <row r="3403" spans="8:13" x14ac:dyDescent="0.2">
      <c r="H3403" s="10">
        <v>2000</v>
      </c>
      <c r="I3403" s="10">
        <v>6</v>
      </c>
      <c r="J3403" s="10">
        <v>21</v>
      </c>
      <c r="K3403" s="42">
        <v>6.7649999999999997</v>
      </c>
      <c r="L3403" s="44">
        <f t="shared" si="107"/>
        <v>6.7084304000792794E-2</v>
      </c>
      <c r="M3403" s="42">
        <f t="shared" si="108"/>
        <v>3.6876499068708157E-5</v>
      </c>
    </row>
    <row r="3404" spans="8:13" x14ac:dyDescent="0.2">
      <c r="H3404" s="10">
        <v>2000</v>
      </c>
      <c r="I3404" s="10">
        <v>6</v>
      </c>
      <c r="J3404" s="10">
        <v>22</v>
      </c>
      <c r="K3404" s="42">
        <v>6.7725</v>
      </c>
      <c r="L3404" s="44">
        <f t="shared" si="107"/>
        <v>6.7158055979037887E-2</v>
      </c>
      <c r="M3404" s="42">
        <f t="shared" si="108"/>
        <v>7.3751978245092942E-5</v>
      </c>
    </row>
    <row r="3405" spans="8:13" x14ac:dyDescent="0.2">
      <c r="H3405" s="10">
        <v>2000</v>
      </c>
      <c r="I3405" s="10">
        <v>6</v>
      </c>
      <c r="J3405" s="10">
        <v>23</v>
      </c>
      <c r="K3405" s="42">
        <v>6.77</v>
      </c>
      <c r="L3405" s="44">
        <f t="shared" si="107"/>
        <v>6.7133472137382383E-2</v>
      </c>
      <c r="M3405" s="42">
        <f t="shared" si="108"/>
        <v>-2.4583841655503869E-5</v>
      </c>
    </row>
    <row r="3406" spans="8:13" x14ac:dyDescent="0.2">
      <c r="H3406" s="10">
        <v>2000</v>
      </c>
      <c r="I3406" s="10">
        <v>6</v>
      </c>
      <c r="J3406" s="10">
        <v>26</v>
      </c>
      <c r="K3406" s="42">
        <v>6.7743799999999998</v>
      </c>
      <c r="L3406" s="44">
        <f t="shared" si="107"/>
        <v>6.7176542928431102E-2</v>
      </c>
      <c r="M3406" s="42">
        <f t="shared" si="108"/>
        <v>4.3070791048718804E-5</v>
      </c>
    </row>
    <row r="3407" spans="8:13" x14ac:dyDescent="0.2">
      <c r="H3407" s="10">
        <v>2000</v>
      </c>
      <c r="I3407" s="10">
        <v>6</v>
      </c>
      <c r="J3407" s="10">
        <v>27</v>
      </c>
      <c r="K3407" s="42">
        <v>6.7750000000000004</v>
      </c>
      <c r="L3407" s="44">
        <f t="shared" si="107"/>
        <v>6.7182639669602986E-2</v>
      </c>
      <c r="M3407" s="42">
        <f t="shared" si="108"/>
        <v>6.0967411718848563E-6</v>
      </c>
    </row>
    <row r="3408" spans="8:13" x14ac:dyDescent="0.2">
      <c r="H3408" s="10">
        <v>2000</v>
      </c>
      <c r="I3408" s="10">
        <v>6</v>
      </c>
      <c r="J3408" s="10">
        <v>28</v>
      </c>
      <c r="K3408" s="42">
        <v>6.78</v>
      </c>
      <c r="L3408" s="44">
        <f t="shared" si="107"/>
        <v>6.7231806597469468E-2</v>
      </c>
      <c r="M3408" s="42">
        <f t="shared" si="108"/>
        <v>4.9166927866481358E-5</v>
      </c>
    </row>
    <row r="3409" spans="8:13" x14ac:dyDescent="0.2">
      <c r="H3409" s="10">
        <v>2000</v>
      </c>
      <c r="I3409" s="10">
        <v>6</v>
      </c>
      <c r="J3409" s="10">
        <v>29</v>
      </c>
      <c r="K3409" s="42">
        <v>6.7787499999999996</v>
      </c>
      <c r="L3409" s="44">
        <f t="shared" si="107"/>
        <v>6.7219514922159801E-2</v>
      </c>
      <c r="M3409" s="42">
        <f t="shared" si="108"/>
        <v>-1.2291675309666905E-5</v>
      </c>
    </row>
    <row r="3410" spans="8:13" x14ac:dyDescent="0.2">
      <c r="H3410" s="10">
        <v>2000</v>
      </c>
      <c r="I3410" s="10">
        <v>6</v>
      </c>
      <c r="J3410" s="10">
        <v>30</v>
      </c>
      <c r="K3410" s="42">
        <v>6.76938</v>
      </c>
      <c r="L3410" s="44">
        <f t="shared" si="107"/>
        <v>6.7127375321269556E-2</v>
      </c>
      <c r="M3410" s="42">
        <f t="shared" si="108"/>
        <v>-9.213960089024531E-5</v>
      </c>
    </row>
    <row r="3411" spans="8:13" x14ac:dyDescent="0.2">
      <c r="H3411" s="10">
        <v>2000</v>
      </c>
      <c r="I3411" s="10">
        <v>7</v>
      </c>
      <c r="J3411" s="10">
        <v>3</v>
      </c>
      <c r="K3411" s="42">
        <v>6.77</v>
      </c>
      <c r="L3411" s="44">
        <f t="shared" si="107"/>
        <v>6.7133472137382383E-2</v>
      </c>
      <c r="M3411" s="42">
        <f t="shared" si="108"/>
        <v>6.0968161128271969E-6</v>
      </c>
    </row>
    <row r="3412" spans="8:13" x14ac:dyDescent="0.2">
      <c r="H3412" s="10">
        <v>2000</v>
      </c>
      <c r="I3412" s="10">
        <v>7</v>
      </c>
      <c r="J3412" s="10">
        <v>4</v>
      </c>
      <c r="K3412" s="42">
        <v>6.75</v>
      </c>
      <c r="L3412" s="44">
        <f t="shared" si="107"/>
        <v>6.6936795964660664E-2</v>
      </c>
      <c r="M3412" s="42">
        <f t="shared" si="108"/>
        <v>-1.9667617272171867E-4</v>
      </c>
    </row>
    <row r="3413" spans="8:13" x14ac:dyDescent="0.2">
      <c r="H3413" s="10">
        <v>2000</v>
      </c>
      <c r="I3413" s="10">
        <v>7</v>
      </c>
      <c r="J3413" s="10">
        <v>5</v>
      </c>
      <c r="K3413" s="42">
        <v>6.7450000000000001</v>
      </c>
      <c r="L3413" s="44">
        <f t="shared" ref="L3413:L3476" si="109">LN(1+K3413/100/4)*4</f>
        <v>6.6887625410446558E-2</v>
      </c>
      <c r="M3413" s="42">
        <f t="shared" ref="M3413:M3476" si="110">L3413-L3412</f>
        <v>-4.9170554214106321E-5</v>
      </c>
    </row>
    <row r="3414" spans="8:13" x14ac:dyDescent="0.2">
      <c r="H3414" s="10">
        <v>2000</v>
      </c>
      <c r="I3414" s="10">
        <v>7</v>
      </c>
      <c r="J3414" s="10">
        <v>6</v>
      </c>
      <c r="K3414" s="42">
        <v>6.74</v>
      </c>
      <c r="L3414" s="44">
        <f t="shared" si="109"/>
        <v>6.6838454251789164E-2</v>
      </c>
      <c r="M3414" s="42">
        <f t="shared" si="110"/>
        <v>-4.917115865739341E-5</v>
      </c>
    </row>
    <row r="3415" spans="8:13" x14ac:dyDescent="0.2">
      <c r="H3415" s="10">
        <v>2000</v>
      </c>
      <c r="I3415" s="10">
        <v>7</v>
      </c>
      <c r="J3415" s="10">
        <v>7</v>
      </c>
      <c r="K3415" s="42">
        <v>6.7437500000000004</v>
      </c>
      <c r="L3415" s="44">
        <f t="shared" si="109"/>
        <v>6.6875332677448912E-2</v>
      </c>
      <c r="M3415" s="42">
        <f t="shared" si="110"/>
        <v>3.6878425659747638E-5</v>
      </c>
    </row>
    <row r="3416" spans="8:13" x14ac:dyDescent="0.2">
      <c r="H3416" s="10">
        <v>2000</v>
      </c>
      <c r="I3416" s="10">
        <v>7</v>
      </c>
      <c r="J3416" s="10">
        <v>10</v>
      </c>
      <c r="K3416" s="42">
        <v>6.73</v>
      </c>
      <c r="L3416" s="44">
        <f t="shared" si="109"/>
        <v>6.6740110121085078E-2</v>
      </c>
      <c r="M3416" s="42">
        <f t="shared" si="110"/>
        <v>-1.3522255636383429E-4</v>
      </c>
    </row>
    <row r="3417" spans="8:13" x14ac:dyDescent="0.2">
      <c r="H3417" s="10">
        <v>2000</v>
      </c>
      <c r="I3417" s="10">
        <v>7</v>
      </c>
      <c r="J3417" s="10">
        <v>11</v>
      </c>
      <c r="K3417" s="42">
        <v>6.7312500000000002</v>
      </c>
      <c r="L3417" s="44">
        <f t="shared" si="109"/>
        <v>6.6752403269651941E-2</v>
      </c>
      <c r="M3417" s="42">
        <f t="shared" si="110"/>
        <v>1.2293148566863699E-5</v>
      </c>
    </row>
    <row r="3418" spans="8:13" x14ac:dyDescent="0.2">
      <c r="H3418" s="10">
        <v>2000</v>
      </c>
      <c r="I3418" s="10">
        <v>7</v>
      </c>
      <c r="J3418" s="10">
        <v>12</v>
      </c>
      <c r="K3418" s="42">
        <v>6.7312500000000002</v>
      </c>
      <c r="L3418" s="44">
        <f t="shared" si="109"/>
        <v>6.6752403269651941E-2</v>
      </c>
      <c r="M3418" s="42">
        <f t="shared" si="110"/>
        <v>0</v>
      </c>
    </row>
    <row r="3419" spans="8:13" x14ac:dyDescent="0.2">
      <c r="H3419" s="10">
        <v>2000</v>
      </c>
      <c r="I3419" s="10">
        <v>7</v>
      </c>
      <c r="J3419" s="10">
        <v>13</v>
      </c>
      <c r="K3419" s="42">
        <v>6.7337499999999997</v>
      </c>
      <c r="L3419" s="44">
        <f t="shared" si="109"/>
        <v>6.677698945344597E-2</v>
      </c>
      <c r="M3419" s="42">
        <f t="shared" si="110"/>
        <v>2.458618379402866E-5</v>
      </c>
    </row>
    <row r="3420" spans="8:13" x14ac:dyDescent="0.2">
      <c r="H3420" s="10">
        <v>2000</v>
      </c>
      <c r="I3420" s="10">
        <v>7</v>
      </c>
      <c r="J3420" s="10">
        <v>14</v>
      </c>
      <c r="K3420" s="42">
        <v>6.73</v>
      </c>
      <c r="L3420" s="44">
        <f t="shared" si="109"/>
        <v>6.6740110121085078E-2</v>
      </c>
      <c r="M3420" s="42">
        <f t="shared" si="110"/>
        <v>-3.6879332360892358E-5</v>
      </c>
    </row>
    <row r="3421" spans="8:13" x14ac:dyDescent="0.2">
      <c r="H3421" s="10">
        <v>2000</v>
      </c>
      <c r="I3421" s="10">
        <v>7</v>
      </c>
      <c r="J3421" s="10">
        <v>17</v>
      </c>
      <c r="K3421" s="42">
        <v>6.74</v>
      </c>
      <c r="L3421" s="44">
        <f t="shared" si="109"/>
        <v>6.6838454251789164E-2</v>
      </c>
      <c r="M3421" s="42">
        <f t="shared" si="110"/>
        <v>9.8344130704086652E-5</v>
      </c>
    </row>
    <row r="3422" spans="8:13" x14ac:dyDescent="0.2">
      <c r="H3422" s="10">
        <v>2000</v>
      </c>
      <c r="I3422" s="10">
        <v>7</v>
      </c>
      <c r="J3422" s="10">
        <v>18</v>
      </c>
      <c r="K3422" s="42">
        <v>6.74</v>
      </c>
      <c r="L3422" s="44">
        <f t="shared" si="109"/>
        <v>6.6838454251789164E-2</v>
      </c>
      <c r="M3422" s="42">
        <f t="shared" si="110"/>
        <v>0</v>
      </c>
    </row>
    <row r="3423" spans="8:13" x14ac:dyDescent="0.2">
      <c r="H3423" s="10">
        <v>2000</v>
      </c>
      <c r="I3423" s="10">
        <v>7</v>
      </c>
      <c r="J3423" s="10">
        <v>19</v>
      </c>
      <c r="K3423" s="42">
        <v>6.74</v>
      </c>
      <c r="L3423" s="44">
        <f t="shared" si="109"/>
        <v>6.6838454251789164E-2</v>
      </c>
      <c r="M3423" s="42">
        <f t="shared" si="110"/>
        <v>0</v>
      </c>
    </row>
    <row r="3424" spans="8:13" x14ac:dyDescent="0.2">
      <c r="H3424" s="10">
        <v>2000</v>
      </c>
      <c r="I3424" s="10">
        <v>7</v>
      </c>
      <c r="J3424" s="10">
        <v>20</v>
      </c>
      <c r="K3424" s="42">
        <v>6.74</v>
      </c>
      <c r="L3424" s="44">
        <f t="shared" si="109"/>
        <v>6.6838454251789164E-2</v>
      </c>
      <c r="M3424" s="42">
        <f t="shared" si="110"/>
        <v>0</v>
      </c>
    </row>
    <row r="3425" spans="8:13" x14ac:dyDescent="0.2">
      <c r="H3425" s="10">
        <v>2000</v>
      </c>
      <c r="I3425" s="10">
        <v>7</v>
      </c>
      <c r="J3425" s="10">
        <v>21</v>
      </c>
      <c r="K3425" s="42">
        <v>6.7175000000000002</v>
      </c>
      <c r="L3425" s="44">
        <f t="shared" si="109"/>
        <v>6.6617176557445951E-2</v>
      </c>
      <c r="M3425" s="42">
        <f t="shared" si="110"/>
        <v>-2.2127769434321376E-4</v>
      </c>
    </row>
    <row r="3426" spans="8:13" x14ac:dyDescent="0.2">
      <c r="H3426" s="10">
        <v>2000</v>
      </c>
      <c r="I3426" s="10">
        <v>7</v>
      </c>
      <c r="J3426" s="10">
        <v>24</v>
      </c>
      <c r="K3426" s="42">
        <v>6.7137500000000001</v>
      </c>
      <c r="L3426" s="44">
        <f t="shared" si="109"/>
        <v>6.6580295751600599E-2</v>
      </c>
      <c r="M3426" s="42">
        <f t="shared" si="110"/>
        <v>-3.6880805845351805E-5</v>
      </c>
    </row>
    <row r="3427" spans="8:13" x14ac:dyDescent="0.2">
      <c r="H3427" s="10">
        <v>2000</v>
      </c>
      <c r="I3427" s="10">
        <v>7</v>
      </c>
      <c r="J3427" s="10">
        <v>25</v>
      </c>
      <c r="K3427" s="42">
        <v>6.7149999999999999</v>
      </c>
      <c r="L3427" s="44">
        <f t="shared" si="109"/>
        <v>6.6592589391331961E-2</v>
      </c>
      <c r="M3427" s="42">
        <f t="shared" si="110"/>
        <v>1.2293639731361661E-5</v>
      </c>
    </row>
    <row r="3428" spans="8:13" x14ac:dyDescent="0.2">
      <c r="H3428" s="10">
        <v>2000</v>
      </c>
      <c r="I3428" s="10">
        <v>7</v>
      </c>
      <c r="J3428" s="10">
        <v>26</v>
      </c>
      <c r="K3428" s="42">
        <v>6.7125000000000004</v>
      </c>
      <c r="L3428" s="44">
        <f t="shared" si="109"/>
        <v>6.656800207408485E-2</v>
      </c>
      <c r="M3428" s="42">
        <f t="shared" si="110"/>
        <v>-2.4587317247110052E-5</v>
      </c>
    </row>
    <row r="3429" spans="8:13" x14ac:dyDescent="0.2">
      <c r="H3429" s="10">
        <v>2000</v>
      </c>
      <c r="I3429" s="10">
        <v>7</v>
      </c>
      <c r="J3429" s="10">
        <v>27</v>
      </c>
      <c r="K3429" s="42">
        <v>6.7125000000000004</v>
      </c>
      <c r="L3429" s="44">
        <f t="shared" si="109"/>
        <v>6.656800207408485E-2</v>
      </c>
      <c r="M3429" s="42">
        <f t="shared" si="110"/>
        <v>0</v>
      </c>
    </row>
    <row r="3430" spans="8:13" x14ac:dyDescent="0.2">
      <c r="H3430" s="10">
        <v>2000</v>
      </c>
      <c r="I3430" s="10">
        <v>7</v>
      </c>
      <c r="J3430" s="10">
        <v>28</v>
      </c>
      <c r="K3430" s="42">
        <v>6.7112499999999997</v>
      </c>
      <c r="L3430" s="44">
        <f t="shared" si="109"/>
        <v>6.6555708358786242E-2</v>
      </c>
      <c r="M3430" s="42">
        <f t="shared" si="110"/>
        <v>-1.2293715298608565E-5</v>
      </c>
    </row>
    <row r="3431" spans="8:13" x14ac:dyDescent="0.2">
      <c r="H3431" s="10">
        <v>2000</v>
      </c>
      <c r="I3431" s="10">
        <v>7</v>
      </c>
      <c r="J3431" s="10">
        <v>31</v>
      </c>
      <c r="K3431" s="42">
        <v>6.7218799999999996</v>
      </c>
      <c r="L3431" s="44">
        <f t="shared" si="109"/>
        <v>6.666025290813915E-2</v>
      </c>
      <c r="M3431" s="42">
        <f t="shared" si="110"/>
        <v>1.0454454935290847E-4</v>
      </c>
    </row>
    <row r="3432" spans="8:13" x14ac:dyDescent="0.2">
      <c r="H3432" s="10">
        <v>2000</v>
      </c>
      <c r="I3432" s="10">
        <v>8</v>
      </c>
      <c r="J3432" s="10">
        <v>1</v>
      </c>
      <c r="K3432" s="42">
        <v>6.72</v>
      </c>
      <c r="L3432" s="44">
        <f t="shared" si="109"/>
        <v>6.6641763572428681E-2</v>
      </c>
      <c r="M3432" s="42">
        <f t="shared" si="110"/>
        <v>-1.8489335710469845E-5</v>
      </c>
    </row>
    <row r="3433" spans="8:13" x14ac:dyDescent="0.2">
      <c r="H3433" s="10">
        <v>2000</v>
      </c>
      <c r="I3433" s="10">
        <v>8</v>
      </c>
      <c r="J3433" s="10">
        <v>2</v>
      </c>
      <c r="K3433" s="42">
        <v>6.72</v>
      </c>
      <c r="L3433" s="44">
        <f t="shared" si="109"/>
        <v>6.6641763572428681E-2</v>
      </c>
      <c r="M3433" s="42">
        <f t="shared" si="110"/>
        <v>0</v>
      </c>
    </row>
    <row r="3434" spans="8:13" x14ac:dyDescent="0.2">
      <c r="H3434" s="10">
        <v>2000</v>
      </c>
      <c r="I3434" s="10">
        <v>8</v>
      </c>
      <c r="J3434" s="10">
        <v>3</v>
      </c>
      <c r="K3434" s="42">
        <v>6.7137500000000001</v>
      </c>
      <c r="L3434" s="44">
        <f t="shared" si="109"/>
        <v>6.6580295751600599E-2</v>
      </c>
      <c r="M3434" s="42">
        <f t="shared" si="110"/>
        <v>-6.1467820828081665E-5</v>
      </c>
    </row>
    <row r="3435" spans="8:13" x14ac:dyDescent="0.2">
      <c r="H3435" s="10">
        <v>2000</v>
      </c>
      <c r="I3435" s="10">
        <v>8</v>
      </c>
      <c r="J3435" s="10">
        <v>4</v>
      </c>
      <c r="K3435" s="42">
        <v>6.71</v>
      </c>
      <c r="L3435" s="44">
        <f t="shared" si="109"/>
        <v>6.6543414605702789E-2</v>
      </c>
      <c r="M3435" s="42">
        <f t="shared" si="110"/>
        <v>-3.6881145897810219E-5</v>
      </c>
    </row>
    <row r="3436" spans="8:13" x14ac:dyDescent="0.2">
      <c r="H3436" s="10">
        <v>2000</v>
      </c>
      <c r="I3436" s="10">
        <v>8</v>
      </c>
      <c r="J3436" s="10">
        <v>7</v>
      </c>
      <c r="K3436" s="42">
        <v>6.6912500000000001</v>
      </c>
      <c r="L3436" s="44">
        <f t="shared" si="109"/>
        <v>6.6359003775222039E-2</v>
      </c>
      <c r="M3436" s="42">
        <f t="shared" si="110"/>
        <v>-1.8441083048074958E-4</v>
      </c>
    </row>
    <row r="3437" spans="8:13" x14ac:dyDescent="0.2">
      <c r="H3437" s="10">
        <v>2000</v>
      </c>
      <c r="I3437" s="10">
        <v>8</v>
      </c>
      <c r="J3437" s="10">
        <v>8</v>
      </c>
      <c r="K3437" s="42">
        <v>6.69</v>
      </c>
      <c r="L3437" s="44">
        <f t="shared" si="109"/>
        <v>6.6346709417564265E-2</v>
      </c>
      <c r="M3437" s="42">
        <f t="shared" si="110"/>
        <v>-1.2294357657774424E-5</v>
      </c>
    </row>
    <row r="3438" spans="8:13" x14ac:dyDescent="0.2">
      <c r="H3438" s="10">
        <v>2000</v>
      </c>
      <c r="I3438" s="10">
        <v>8</v>
      </c>
      <c r="J3438" s="10">
        <v>9</v>
      </c>
      <c r="K3438" s="42">
        <v>6.6881300000000001</v>
      </c>
      <c r="L3438" s="44">
        <f t="shared" si="109"/>
        <v>6.6328316987957076E-2</v>
      </c>
      <c r="M3438" s="42">
        <f t="shared" si="110"/>
        <v>-1.839242960718912E-5</v>
      </c>
    </row>
    <row r="3439" spans="8:13" x14ac:dyDescent="0.2">
      <c r="H3439" s="10">
        <v>2000</v>
      </c>
      <c r="I3439" s="10">
        <v>8</v>
      </c>
      <c r="J3439" s="10">
        <v>10</v>
      </c>
      <c r="K3439" s="42">
        <v>6.6812500000000004</v>
      </c>
      <c r="L3439" s="44">
        <f t="shared" si="109"/>
        <v>6.6260647855881469E-2</v>
      </c>
      <c r="M3439" s="42">
        <f t="shared" si="110"/>
        <v>-6.7669132075606764E-5</v>
      </c>
    </row>
    <row r="3440" spans="8:13" x14ac:dyDescent="0.2">
      <c r="H3440" s="10">
        <v>2000</v>
      </c>
      <c r="I3440" s="10">
        <v>8</v>
      </c>
      <c r="J3440" s="10">
        <v>11</v>
      </c>
      <c r="K3440" s="42">
        <v>6.68</v>
      </c>
      <c r="L3440" s="44">
        <f t="shared" si="109"/>
        <v>6.6248353195912921E-2</v>
      </c>
      <c r="M3440" s="42">
        <f t="shared" si="110"/>
        <v>-1.2294659968548061E-5</v>
      </c>
    </row>
    <row r="3441" spans="8:13" x14ac:dyDescent="0.2">
      <c r="H3441" s="10">
        <v>2000</v>
      </c>
      <c r="I3441" s="10">
        <v>8</v>
      </c>
      <c r="J3441" s="10">
        <v>14</v>
      </c>
      <c r="K3441" s="42">
        <v>6.6875</v>
      </c>
      <c r="L3441" s="44">
        <f t="shared" si="109"/>
        <v>6.6322120588882955E-2</v>
      </c>
      <c r="M3441" s="42">
        <f t="shared" si="110"/>
        <v>7.3767392970033874E-5</v>
      </c>
    </row>
    <row r="3442" spans="8:13" x14ac:dyDescent="0.2">
      <c r="H3442" s="10">
        <v>2000</v>
      </c>
      <c r="I3442" s="10">
        <v>8</v>
      </c>
      <c r="J3442" s="10">
        <v>15</v>
      </c>
      <c r="K3442" s="42">
        <v>6.69</v>
      </c>
      <c r="L3442" s="44">
        <f t="shared" si="109"/>
        <v>6.6346709417564265E-2</v>
      </c>
      <c r="M3442" s="42">
        <f t="shared" si="110"/>
        <v>2.4588828681310071E-5</v>
      </c>
    </row>
    <row r="3443" spans="8:13" x14ac:dyDescent="0.2">
      <c r="H3443" s="10">
        <v>2000</v>
      </c>
      <c r="I3443" s="10">
        <v>8</v>
      </c>
      <c r="J3443" s="10">
        <v>16</v>
      </c>
      <c r="K3443" s="42">
        <v>6.69</v>
      </c>
      <c r="L3443" s="44">
        <f t="shared" si="109"/>
        <v>6.6346709417564265E-2</v>
      </c>
      <c r="M3443" s="42">
        <f t="shared" si="110"/>
        <v>0</v>
      </c>
    </row>
    <row r="3444" spans="8:13" x14ac:dyDescent="0.2">
      <c r="H3444" s="10">
        <v>2000</v>
      </c>
      <c r="I3444" s="10">
        <v>8</v>
      </c>
      <c r="J3444" s="10">
        <v>17</v>
      </c>
      <c r="K3444" s="42">
        <v>6.69</v>
      </c>
      <c r="L3444" s="44">
        <f t="shared" si="109"/>
        <v>6.6346709417564265E-2</v>
      </c>
      <c r="M3444" s="42">
        <f t="shared" si="110"/>
        <v>0</v>
      </c>
    </row>
    <row r="3445" spans="8:13" x14ac:dyDescent="0.2">
      <c r="H3445" s="10">
        <v>2000</v>
      </c>
      <c r="I3445" s="10">
        <v>8</v>
      </c>
      <c r="J3445" s="10">
        <v>18</v>
      </c>
      <c r="K3445" s="42">
        <v>6.69</v>
      </c>
      <c r="L3445" s="44">
        <f t="shared" si="109"/>
        <v>6.6346709417564265E-2</v>
      </c>
      <c r="M3445" s="42">
        <f t="shared" si="110"/>
        <v>0</v>
      </c>
    </row>
    <row r="3446" spans="8:13" x14ac:dyDescent="0.2">
      <c r="H3446" s="10">
        <v>2000</v>
      </c>
      <c r="I3446" s="10">
        <v>8</v>
      </c>
      <c r="J3446" s="10">
        <v>21</v>
      </c>
      <c r="K3446" s="42">
        <v>6.69</v>
      </c>
      <c r="L3446" s="44">
        <f t="shared" si="109"/>
        <v>6.6346709417564265E-2</v>
      </c>
      <c r="M3446" s="42">
        <f t="shared" si="110"/>
        <v>0</v>
      </c>
    </row>
    <row r="3447" spans="8:13" x14ac:dyDescent="0.2">
      <c r="H3447" s="10">
        <v>2000</v>
      </c>
      <c r="I3447" s="10">
        <v>8</v>
      </c>
      <c r="J3447" s="10">
        <v>22</v>
      </c>
      <c r="K3447" s="42">
        <v>6.69</v>
      </c>
      <c r="L3447" s="44">
        <f t="shared" si="109"/>
        <v>6.6346709417564265E-2</v>
      </c>
      <c r="M3447" s="42">
        <f t="shared" si="110"/>
        <v>0</v>
      </c>
    </row>
    <row r="3448" spans="8:13" x14ac:dyDescent="0.2">
      <c r="H3448" s="10">
        <v>2000</v>
      </c>
      <c r="I3448" s="10">
        <v>8</v>
      </c>
      <c r="J3448" s="10">
        <v>23</v>
      </c>
      <c r="K3448" s="42">
        <v>6.69</v>
      </c>
      <c r="L3448" s="44">
        <f t="shared" si="109"/>
        <v>6.6346709417564265E-2</v>
      </c>
      <c r="M3448" s="42">
        <f t="shared" si="110"/>
        <v>0</v>
      </c>
    </row>
    <row r="3449" spans="8:13" x14ac:dyDescent="0.2">
      <c r="H3449" s="10">
        <v>2000</v>
      </c>
      <c r="I3449" s="10">
        <v>8</v>
      </c>
      <c r="J3449" s="10">
        <v>24</v>
      </c>
      <c r="K3449" s="42">
        <v>6.68</v>
      </c>
      <c r="L3449" s="44">
        <f t="shared" si="109"/>
        <v>6.6248353195912921E-2</v>
      </c>
      <c r="M3449" s="42">
        <f t="shared" si="110"/>
        <v>-9.8356221651343945E-5</v>
      </c>
    </row>
    <row r="3450" spans="8:13" x14ac:dyDescent="0.2">
      <c r="H3450" s="10">
        <v>2000</v>
      </c>
      <c r="I3450" s="10">
        <v>8</v>
      </c>
      <c r="J3450" s="10">
        <v>25</v>
      </c>
      <c r="K3450" s="42">
        <v>6.68</v>
      </c>
      <c r="L3450" s="44">
        <f t="shared" si="109"/>
        <v>6.6248353195912921E-2</v>
      </c>
      <c r="M3450" s="42">
        <f t="shared" si="110"/>
        <v>0</v>
      </c>
    </row>
    <row r="3451" spans="8:13" x14ac:dyDescent="0.2">
      <c r="H3451" s="10">
        <v>2000</v>
      </c>
      <c r="I3451" s="10">
        <v>8</v>
      </c>
      <c r="J3451" s="10">
        <v>29</v>
      </c>
      <c r="K3451" s="42">
        <v>6.68</v>
      </c>
      <c r="L3451" s="44">
        <f t="shared" si="109"/>
        <v>6.6248353195912921E-2</v>
      </c>
      <c r="M3451" s="42">
        <f t="shared" si="110"/>
        <v>0</v>
      </c>
    </row>
    <row r="3452" spans="8:13" x14ac:dyDescent="0.2">
      <c r="H3452" s="10">
        <v>2000</v>
      </c>
      <c r="I3452" s="10">
        <v>8</v>
      </c>
      <c r="J3452" s="10">
        <v>30</v>
      </c>
      <c r="K3452" s="42">
        <v>6.68</v>
      </c>
      <c r="L3452" s="44">
        <f t="shared" si="109"/>
        <v>6.6248353195912921E-2</v>
      </c>
      <c r="M3452" s="42">
        <f t="shared" si="110"/>
        <v>0</v>
      </c>
    </row>
    <row r="3453" spans="8:13" x14ac:dyDescent="0.2">
      <c r="H3453" s="10">
        <v>2000</v>
      </c>
      <c r="I3453" s="10">
        <v>8</v>
      </c>
      <c r="J3453" s="10">
        <v>31</v>
      </c>
      <c r="K3453" s="42">
        <v>6.68</v>
      </c>
      <c r="L3453" s="44">
        <f t="shared" si="109"/>
        <v>6.6248353195912921E-2</v>
      </c>
      <c r="M3453" s="42">
        <f t="shared" si="110"/>
        <v>0</v>
      </c>
    </row>
    <row r="3454" spans="8:13" x14ac:dyDescent="0.2">
      <c r="H3454" s="10">
        <v>2000</v>
      </c>
      <c r="I3454" s="10">
        <v>9</v>
      </c>
      <c r="J3454" s="10">
        <v>1</v>
      </c>
      <c r="K3454" s="42">
        <v>6.6725000000000003</v>
      </c>
      <c r="L3454" s="44">
        <f t="shared" si="109"/>
        <v>6.6174584442510717E-2</v>
      </c>
      <c r="M3454" s="42">
        <f t="shared" si="110"/>
        <v>-7.3768753402203568E-5</v>
      </c>
    </row>
    <row r="3455" spans="8:13" x14ac:dyDescent="0.2">
      <c r="H3455" s="10">
        <v>2000</v>
      </c>
      <c r="I3455" s="10">
        <v>9</v>
      </c>
      <c r="J3455" s="10">
        <v>4</v>
      </c>
      <c r="K3455" s="42">
        <v>6.6537499999999996</v>
      </c>
      <c r="L3455" s="44">
        <f t="shared" si="109"/>
        <v>6.5990156606784797E-2</v>
      </c>
      <c r="M3455" s="42">
        <f t="shared" si="110"/>
        <v>-1.8442783572591992E-4</v>
      </c>
    </row>
    <row r="3456" spans="8:13" x14ac:dyDescent="0.2">
      <c r="H3456" s="10">
        <v>2000</v>
      </c>
      <c r="I3456" s="10">
        <v>9</v>
      </c>
      <c r="J3456" s="10">
        <v>5</v>
      </c>
      <c r="K3456" s="42">
        <v>6.65313</v>
      </c>
      <c r="L3456" s="44">
        <f t="shared" si="109"/>
        <v>6.5984058047776295E-2</v>
      </c>
      <c r="M3456" s="42">
        <f t="shared" si="110"/>
        <v>-6.0985590085022023E-6</v>
      </c>
    </row>
    <row r="3457" spans="8:13" x14ac:dyDescent="0.2">
      <c r="H3457" s="10">
        <v>2000</v>
      </c>
      <c r="I3457" s="10">
        <v>9</v>
      </c>
      <c r="J3457" s="10">
        <v>6</v>
      </c>
      <c r="K3457" s="42">
        <v>6.6543799999999997</v>
      </c>
      <c r="L3457" s="44">
        <f t="shared" si="109"/>
        <v>6.5996353520124298E-2</v>
      </c>
      <c r="M3457" s="42">
        <f t="shared" si="110"/>
        <v>1.2295472348003433E-5</v>
      </c>
    </row>
    <row r="3458" spans="8:13" x14ac:dyDescent="0.2">
      <c r="H3458" s="10">
        <v>2000</v>
      </c>
      <c r="I3458" s="10">
        <v>9</v>
      </c>
      <c r="J3458" s="10">
        <v>7</v>
      </c>
      <c r="K3458" s="42">
        <v>6.66</v>
      </c>
      <c r="L3458" s="44">
        <f t="shared" si="109"/>
        <v>6.6051633496854861E-2</v>
      </c>
      <c r="M3458" s="42">
        <f t="shared" si="110"/>
        <v>5.5279976730562841E-5</v>
      </c>
    </row>
    <row r="3459" spans="8:13" x14ac:dyDescent="0.2">
      <c r="H3459" s="10">
        <v>2000</v>
      </c>
      <c r="I3459" s="10">
        <v>9</v>
      </c>
      <c r="J3459" s="10">
        <v>8</v>
      </c>
      <c r="K3459" s="42">
        <v>6.66</v>
      </c>
      <c r="L3459" s="44">
        <f t="shared" si="109"/>
        <v>6.6051633496854861E-2</v>
      </c>
      <c r="M3459" s="42">
        <f t="shared" si="110"/>
        <v>0</v>
      </c>
    </row>
    <row r="3460" spans="8:13" x14ac:dyDescent="0.2">
      <c r="H3460" s="10">
        <v>2000</v>
      </c>
      <c r="I3460" s="10">
        <v>9</v>
      </c>
      <c r="J3460" s="10">
        <v>11</v>
      </c>
      <c r="K3460" s="42">
        <v>6.66</v>
      </c>
      <c r="L3460" s="44">
        <f t="shared" si="109"/>
        <v>6.6051633496854861E-2</v>
      </c>
      <c r="M3460" s="42">
        <f t="shared" si="110"/>
        <v>0</v>
      </c>
    </row>
    <row r="3461" spans="8:13" x14ac:dyDescent="0.2">
      <c r="H3461" s="10">
        <v>2000</v>
      </c>
      <c r="I3461" s="10">
        <v>9</v>
      </c>
      <c r="J3461" s="10">
        <v>12</v>
      </c>
      <c r="K3461" s="42">
        <v>6.66</v>
      </c>
      <c r="L3461" s="44">
        <f t="shared" si="109"/>
        <v>6.6051633496854861E-2</v>
      </c>
      <c r="M3461" s="42">
        <f t="shared" si="110"/>
        <v>0</v>
      </c>
    </row>
    <row r="3462" spans="8:13" x14ac:dyDescent="0.2">
      <c r="H3462" s="10">
        <v>2000</v>
      </c>
      <c r="I3462" s="10">
        <v>9</v>
      </c>
      <c r="J3462" s="10">
        <v>13</v>
      </c>
      <c r="K3462" s="42">
        <v>6.66</v>
      </c>
      <c r="L3462" s="44">
        <f t="shared" si="109"/>
        <v>6.6051633496854861E-2</v>
      </c>
      <c r="M3462" s="42">
        <f t="shared" si="110"/>
        <v>0</v>
      </c>
    </row>
    <row r="3463" spans="8:13" x14ac:dyDescent="0.2">
      <c r="H3463" s="10">
        <v>2000</v>
      </c>
      <c r="I3463" s="10">
        <v>9</v>
      </c>
      <c r="J3463" s="10">
        <v>14</v>
      </c>
      <c r="K3463" s="42">
        <v>6.66</v>
      </c>
      <c r="L3463" s="44">
        <f t="shared" si="109"/>
        <v>6.6051633496854861E-2</v>
      </c>
      <c r="M3463" s="42">
        <f t="shared" si="110"/>
        <v>0</v>
      </c>
    </row>
    <row r="3464" spans="8:13" x14ac:dyDescent="0.2">
      <c r="H3464" s="10">
        <v>2000</v>
      </c>
      <c r="I3464" s="10">
        <v>9</v>
      </c>
      <c r="J3464" s="10">
        <v>15</v>
      </c>
      <c r="K3464" s="42">
        <v>6.66</v>
      </c>
      <c r="L3464" s="44">
        <f t="shared" si="109"/>
        <v>6.6051633496854861E-2</v>
      </c>
      <c r="M3464" s="42">
        <f t="shared" si="110"/>
        <v>0</v>
      </c>
    </row>
    <row r="3465" spans="8:13" x14ac:dyDescent="0.2">
      <c r="H3465" s="10">
        <v>2000</v>
      </c>
      <c r="I3465" s="10">
        <v>9</v>
      </c>
      <c r="J3465" s="10">
        <v>18</v>
      </c>
      <c r="K3465" s="42">
        <v>6.66</v>
      </c>
      <c r="L3465" s="44">
        <f t="shared" si="109"/>
        <v>6.6051633496854861E-2</v>
      </c>
      <c r="M3465" s="42">
        <f t="shared" si="110"/>
        <v>0</v>
      </c>
    </row>
    <row r="3466" spans="8:13" x14ac:dyDescent="0.2">
      <c r="H3466" s="10">
        <v>2000</v>
      </c>
      <c r="I3466" s="10">
        <v>9</v>
      </c>
      <c r="J3466" s="10">
        <v>19</v>
      </c>
      <c r="K3466" s="42">
        <v>6.6587500000000004</v>
      </c>
      <c r="L3466" s="44">
        <f t="shared" si="109"/>
        <v>6.6039338194428435E-2</v>
      </c>
      <c r="M3466" s="42">
        <f t="shared" si="110"/>
        <v>-1.2295302426426624E-5</v>
      </c>
    </row>
    <row r="3467" spans="8:13" x14ac:dyDescent="0.2">
      <c r="H3467" s="10">
        <v>2000</v>
      </c>
      <c r="I3467" s="10">
        <v>9</v>
      </c>
      <c r="J3467" s="10">
        <v>20</v>
      </c>
      <c r="K3467" s="42">
        <v>6.66</v>
      </c>
      <c r="L3467" s="44">
        <f t="shared" si="109"/>
        <v>6.6051633496854861E-2</v>
      </c>
      <c r="M3467" s="42">
        <f t="shared" si="110"/>
        <v>1.2295302426426624E-5</v>
      </c>
    </row>
    <row r="3468" spans="8:13" x14ac:dyDescent="0.2">
      <c r="H3468" s="10">
        <v>2000</v>
      </c>
      <c r="I3468" s="10">
        <v>9</v>
      </c>
      <c r="J3468" s="10">
        <v>21</v>
      </c>
      <c r="K3468" s="42">
        <v>6.66</v>
      </c>
      <c r="L3468" s="44">
        <f t="shared" si="109"/>
        <v>6.6051633496854861E-2</v>
      </c>
      <c r="M3468" s="42">
        <f t="shared" si="110"/>
        <v>0</v>
      </c>
    </row>
    <row r="3469" spans="8:13" x14ac:dyDescent="0.2">
      <c r="H3469" s="10">
        <v>2000</v>
      </c>
      <c r="I3469" s="10">
        <v>9</v>
      </c>
      <c r="J3469" s="10">
        <v>22</v>
      </c>
      <c r="K3469" s="42">
        <v>6.66</v>
      </c>
      <c r="L3469" s="44">
        <f t="shared" si="109"/>
        <v>6.6051633496854861E-2</v>
      </c>
      <c r="M3469" s="42">
        <f t="shared" si="110"/>
        <v>0</v>
      </c>
    </row>
    <row r="3470" spans="8:13" x14ac:dyDescent="0.2">
      <c r="H3470" s="10">
        <v>2000</v>
      </c>
      <c r="I3470" s="10">
        <v>9</v>
      </c>
      <c r="J3470" s="10">
        <v>25</v>
      </c>
      <c r="K3470" s="42">
        <v>6.66</v>
      </c>
      <c r="L3470" s="44">
        <f t="shared" si="109"/>
        <v>6.6051633496854861E-2</v>
      </c>
      <c r="M3470" s="42">
        <f t="shared" si="110"/>
        <v>0</v>
      </c>
    </row>
    <row r="3471" spans="8:13" x14ac:dyDescent="0.2">
      <c r="H3471" s="10">
        <v>2000</v>
      </c>
      <c r="I3471" s="10">
        <v>9</v>
      </c>
      <c r="J3471" s="10">
        <v>26</v>
      </c>
      <c r="K3471" s="42">
        <v>6.66</v>
      </c>
      <c r="L3471" s="44">
        <f t="shared" si="109"/>
        <v>6.6051633496854861E-2</v>
      </c>
      <c r="M3471" s="42">
        <f t="shared" si="110"/>
        <v>0</v>
      </c>
    </row>
    <row r="3472" spans="8:13" x14ac:dyDescent="0.2">
      <c r="H3472" s="10">
        <v>2000</v>
      </c>
      <c r="I3472" s="10">
        <v>9</v>
      </c>
      <c r="J3472" s="10">
        <v>27</v>
      </c>
      <c r="K3472" s="42">
        <v>6.66</v>
      </c>
      <c r="L3472" s="44">
        <f t="shared" si="109"/>
        <v>6.6051633496854861E-2</v>
      </c>
      <c r="M3472" s="42">
        <f t="shared" si="110"/>
        <v>0</v>
      </c>
    </row>
    <row r="3473" spans="8:13" x14ac:dyDescent="0.2">
      <c r="H3473" s="10">
        <v>2000</v>
      </c>
      <c r="I3473" s="10">
        <v>9</v>
      </c>
      <c r="J3473" s="10">
        <v>28</v>
      </c>
      <c r="K3473" s="42">
        <v>6.8150000000000004</v>
      </c>
      <c r="L3473" s="44">
        <f t="shared" si="109"/>
        <v>6.7575958171868011E-2</v>
      </c>
      <c r="M3473" s="42">
        <f t="shared" si="110"/>
        <v>1.5243246750131501E-3</v>
      </c>
    </row>
    <row r="3474" spans="8:13" x14ac:dyDescent="0.2">
      <c r="H3474" s="10">
        <v>2000</v>
      </c>
      <c r="I3474" s="10">
        <v>9</v>
      </c>
      <c r="J3474" s="10">
        <v>29</v>
      </c>
      <c r="K3474" s="42">
        <v>6.8112500000000002</v>
      </c>
      <c r="L3474" s="44">
        <f t="shared" si="109"/>
        <v>6.7539086205162788E-2</v>
      </c>
      <c r="M3474" s="42">
        <f t="shared" si="110"/>
        <v>-3.6871966705223636E-5</v>
      </c>
    </row>
    <row r="3475" spans="8:13" x14ac:dyDescent="0.2">
      <c r="H3475" s="10">
        <v>2000</v>
      </c>
      <c r="I3475" s="10">
        <v>10</v>
      </c>
      <c r="J3475" s="10">
        <v>2</v>
      </c>
      <c r="K3475" s="42">
        <v>6.8043800000000001</v>
      </c>
      <c r="L3475" s="44">
        <f t="shared" si="109"/>
        <v>6.7471535880445882E-2</v>
      </c>
      <c r="M3475" s="42">
        <f t="shared" si="110"/>
        <v>-6.7550324716905696E-5</v>
      </c>
    </row>
    <row r="3476" spans="8:13" x14ac:dyDescent="0.2">
      <c r="H3476" s="10">
        <v>2000</v>
      </c>
      <c r="I3476" s="10">
        <v>10</v>
      </c>
      <c r="J3476" s="10">
        <v>3</v>
      </c>
      <c r="K3476" s="42">
        <v>6.8025000000000002</v>
      </c>
      <c r="L3476" s="44">
        <f t="shared" si="109"/>
        <v>6.7453050294385489E-2</v>
      </c>
      <c r="M3476" s="42">
        <f t="shared" si="110"/>
        <v>-1.84855860603933E-5</v>
      </c>
    </row>
    <row r="3477" spans="8:13" x14ac:dyDescent="0.2">
      <c r="H3477" s="10">
        <v>2000</v>
      </c>
      <c r="I3477" s="10">
        <v>10</v>
      </c>
      <c r="J3477" s="10">
        <v>4</v>
      </c>
      <c r="K3477" s="42">
        <v>6.8025000000000002</v>
      </c>
      <c r="L3477" s="44">
        <f t="shared" ref="L3477:L3540" si="111">LN(1+K3477/100/4)*4</f>
        <v>6.7453050294385489E-2</v>
      </c>
      <c r="M3477" s="42">
        <f t="shared" ref="M3477:M3540" si="112">L3477-L3476</f>
        <v>0</v>
      </c>
    </row>
    <row r="3478" spans="8:13" x14ac:dyDescent="0.2">
      <c r="H3478" s="10">
        <v>2000</v>
      </c>
      <c r="I3478" s="10">
        <v>10</v>
      </c>
      <c r="J3478" s="10">
        <v>5</v>
      </c>
      <c r="K3478" s="42">
        <v>6.8025000000000002</v>
      </c>
      <c r="L3478" s="44">
        <f t="shared" si="111"/>
        <v>6.7453050294385489E-2</v>
      </c>
      <c r="M3478" s="42">
        <f t="shared" si="112"/>
        <v>0</v>
      </c>
    </row>
    <row r="3479" spans="8:13" x14ac:dyDescent="0.2">
      <c r="H3479" s="10">
        <v>2000</v>
      </c>
      <c r="I3479" s="10">
        <v>10</v>
      </c>
      <c r="J3479" s="10">
        <v>6</v>
      </c>
      <c r="K3479" s="42">
        <v>6.8025000000000002</v>
      </c>
      <c r="L3479" s="44">
        <f t="shared" si="111"/>
        <v>6.7453050294385489E-2</v>
      </c>
      <c r="M3479" s="42">
        <f t="shared" si="112"/>
        <v>0</v>
      </c>
    </row>
    <row r="3480" spans="8:13" x14ac:dyDescent="0.2">
      <c r="H3480" s="10">
        <v>2000</v>
      </c>
      <c r="I3480" s="10">
        <v>10</v>
      </c>
      <c r="J3480" s="10">
        <v>9</v>
      </c>
      <c r="K3480" s="42">
        <v>6.8</v>
      </c>
      <c r="L3480" s="44">
        <f t="shared" si="111"/>
        <v>6.7428468265691224E-2</v>
      </c>
      <c r="M3480" s="42">
        <f t="shared" si="112"/>
        <v>-2.4582028694264402E-5</v>
      </c>
    </row>
    <row r="3481" spans="8:13" x14ac:dyDescent="0.2">
      <c r="H3481" s="10">
        <v>2000</v>
      </c>
      <c r="I3481" s="10">
        <v>10</v>
      </c>
      <c r="J3481" s="10">
        <v>10</v>
      </c>
      <c r="K3481" s="42">
        <v>6.8018799999999997</v>
      </c>
      <c r="L3481" s="44">
        <f t="shared" si="111"/>
        <v>6.7446953965355882E-2</v>
      </c>
      <c r="M3481" s="42">
        <f t="shared" si="112"/>
        <v>1.8485699664658184E-5</v>
      </c>
    </row>
    <row r="3482" spans="8:13" x14ac:dyDescent="0.2">
      <c r="H3482" s="10">
        <v>2000</v>
      </c>
      <c r="I3482" s="10">
        <v>10</v>
      </c>
      <c r="J3482" s="10">
        <v>11</v>
      </c>
      <c r="K3482" s="42">
        <v>6.7987500000000001</v>
      </c>
      <c r="L3482" s="44">
        <f t="shared" si="111"/>
        <v>6.7416177194693838E-2</v>
      </c>
      <c r="M3482" s="42">
        <f t="shared" si="112"/>
        <v>-3.0776770662044317E-5</v>
      </c>
    </row>
    <row r="3483" spans="8:13" x14ac:dyDescent="0.2">
      <c r="H3483" s="10">
        <v>2000</v>
      </c>
      <c r="I3483" s="10">
        <v>10</v>
      </c>
      <c r="J3483" s="10">
        <v>12</v>
      </c>
      <c r="K3483" s="42">
        <v>6.7981299999999996</v>
      </c>
      <c r="L3483" s="44">
        <f t="shared" si="111"/>
        <v>6.7410080809466297E-2</v>
      </c>
      <c r="M3483" s="42">
        <f t="shared" si="112"/>
        <v>-6.0963852275414121E-6</v>
      </c>
    </row>
    <row r="3484" spans="8:13" x14ac:dyDescent="0.2">
      <c r="H3484" s="10">
        <v>2000</v>
      </c>
      <c r="I3484" s="10">
        <v>10</v>
      </c>
      <c r="J3484" s="10">
        <v>13</v>
      </c>
      <c r="K3484" s="42">
        <v>6.7706299999999997</v>
      </c>
      <c r="L3484" s="44">
        <f t="shared" si="111"/>
        <v>6.7139667279719553E-2</v>
      </c>
      <c r="M3484" s="42">
        <f t="shared" si="112"/>
        <v>-2.704135297467436E-4</v>
      </c>
    </row>
    <row r="3485" spans="8:13" x14ac:dyDescent="0.2">
      <c r="H3485" s="10">
        <v>2000</v>
      </c>
      <c r="I3485" s="10">
        <v>10</v>
      </c>
      <c r="J3485" s="10">
        <v>16</v>
      </c>
      <c r="K3485" s="42">
        <v>6.7737499999999997</v>
      </c>
      <c r="L3485" s="44">
        <f t="shared" si="111"/>
        <v>6.7170347843206177E-2</v>
      </c>
      <c r="M3485" s="42">
        <f t="shared" si="112"/>
        <v>3.0680563486623624E-5</v>
      </c>
    </row>
    <row r="3486" spans="8:13" x14ac:dyDescent="0.2">
      <c r="H3486" s="10">
        <v>2000</v>
      </c>
      <c r="I3486" s="10">
        <v>10</v>
      </c>
      <c r="J3486" s="10">
        <v>17</v>
      </c>
      <c r="K3486" s="42">
        <v>6.77</v>
      </c>
      <c r="L3486" s="44">
        <f t="shared" si="111"/>
        <v>6.7133472137382383E-2</v>
      </c>
      <c r="M3486" s="42">
        <f t="shared" si="112"/>
        <v>-3.6875705823793958E-5</v>
      </c>
    </row>
    <row r="3487" spans="8:13" x14ac:dyDescent="0.2">
      <c r="H3487" s="10">
        <v>2000</v>
      </c>
      <c r="I3487" s="10">
        <v>10</v>
      </c>
      <c r="J3487" s="10">
        <v>18</v>
      </c>
      <c r="K3487" s="42">
        <v>6.76</v>
      </c>
      <c r="L3487" s="44">
        <f t="shared" si="111"/>
        <v>6.7035135259818496E-2</v>
      </c>
      <c r="M3487" s="42">
        <f t="shared" si="112"/>
        <v>-9.8336877563887093E-5</v>
      </c>
    </row>
    <row r="3488" spans="8:13" x14ac:dyDescent="0.2">
      <c r="H3488" s="10">
        <v>2000</v>
      </c>
      <c r="I3488" s="10">
        <v>10</v>
      </c>
      <c r="J3488" s="10">
        <v>19</v>
      </c>
      <c r="K3488" s="42">
        <v>6.76</v>
      </c>
      <c r="L3488" s="44">
        <f t="shared" si="111"/>
        <v>6.7035135259818496E-2</v>
      </c>
      <c r="M3488" s="42">
        <f t="shared" si="112"/>
        <v>0</v>
      </c>
    </row>
    <row r="3489" spans="8:13" x14ac:dyDescent="0.2">
      <c r="H3489" s="10">
        <v>2000</v>
      </c>
      <c r="I3489" s="10">
        <v>10</v>
      </c>
      <c r="J3489" s="10">
        <v>20</v>
      </c>
      <c r="K3489" s="42">
        <v>6.7612500000000004</v>
      </c>
      <c r="L3489" s="44">
        <f t="shared" si="111"/>
        <v>6.7047427501724086E-2</v>
      </c>
      <c r="M3489" s="42">
        <f t="shared" si="112"/>
        <v>1.2292241905589862E-5</v>
      </c>
    </row>
    <row r="3490" spans="8:13" x14ac:dyDescent="0.2">
      <c r="H3490" s="10">
        <v>2000</v>
      </c>
      <c r="I3490" s="10">
        <v>10</v>
      </c>
      <c r="J3490" s="10">
        <v>23</v>
      </c>
      <c r="K3490" s="42">
        <v>6.76</v>
      </c>
      <c r="L3490" s="44">
        <f t="shared" si="111"/>
        <v>6.7035135259818496E-2</v>
      </c>
      <c r="M3490" s="42">
        <f t="shared" si="112"/>
        <v>-1.2292241905589862E-5</v>
      </c>
    </row>
    <row r="3491" spans="8:13" x14ac:dyDescent="0.2">
      <c r="H3491" s="10">
        <v>2000</v>
      </c>
      <c r="I3491" s="10">
        <v>10</v>
      </c>
      <c r="J3491" s="10">
        <v>24</v>
      </c>
      <c r="K3491" s="42">
        <v>6.76</v>
      </c>
      <c r="L3491" s="44">
        <f t="shared" si="111"/>
        <v>6.7035135259818496E-2</v>
      </c>
      <c r="M3491" s="42">
        <f t="shared" si="112"/>
        <v>0</v>
      </c>
    </row>
    <row r="3492" spans="8:13" x14ac:dyDescent="0.2">
      <c r="H3492" s="10">
        <v>2000</v>
      </c>
      <c r="I3492" s="10">
        <v>10</v>
      </c>
      <c r="J3492" s="10">
        <v>25</v>
      </c>
      <c r="K3492" s="42">
        <v>6.76</v>
      </c>
      <c r="L3492" s="44">
        <f t="shared" si="111"/>
        <v>6.7035135259818496E-2</v>
      </c>
      <c r="M3492" s="42">
        <f t="shared" si="112"/>
        <v>0</v>
      </c>
    </row>
    <row r="3493" spans="8:13" x14ac:dyDescent="0.2">
      <c r="H3493" s="10">
        <v>2000</v>
      </c>
      <c r="I3493" s="10">
        <v>10</v>
      </c>
      <c r="J3493" s="10">
        <v>26</v>
      </c>
      <c r="K3493" s="42">
        <v>6.75875</v>
      </c>
      <c r="L3493" s="44">
        <f t="shared" si="111"/>
        <v>6.7022842980138858E-2</v>
      </c>
      <c r="M3493" s="42">
        <f t="shared" si="112"/>
        <v>-1.2292279679637641E-5</v>
      </c>
    </row>
    <row r="3494" spans="8:13" x14ac:dyDescent="0.2">
      <c r="H3494" s="10">
        <v>2000</v>
      </c>
      <c r="I3494" s="10">
        <v>10</v>
      </c>
      <c r="J3494" s="10">
        <v>27</v>
      </c>
      <c r="K3494" s="42">
        <v>6.7575000000000003</v>
      </c>
      <c r="L3494" s="44">
        <f t="shared" si="111"/>
        <v>6.7010550662683188E-2</v>
      </c>
      <c r="M3494" s="42">
        <f t="shared" si="112"/>
        <v>-1.2292317455669943E-5</v>
      </c>
    </row>
    <row r="3495" spans="8:13" x14ac:dyDescent="0.2">
      <c r="H3495" s="10">
        <v>2000</v>
      </c>
      <c r="I3495" s="10">
        <v>10</v>
      </c>
      <c r="J3495" s="10">
        <v>30</v>
      </c>
      <c r="K3495" s="42">
        <v>6.75875</v>
      </c>
      <c r="L3495" s="44">
        <f t="shared" si="111"/>
        <v>6.7022842980138858E-2</v>
      </c>
      <c r="M3495" s="42">
        <f t="shared" si="112"/>
        <v>1.2292317455669943E-5</v>
      </c>
    </row>
    <row r="3496" spans="8:13" x14ac:dyDescent="0.2">
      <c r="H3496" s="10">
        <v>2000</v>
      </c>
      <c r="I3496" s="10">
        <v>10</v>
      </c>
      <c r="J3496" s="10">
        <v>31</v>
      </c>
      <c r="K3496" s="42">
        <v>6.76</v>
      </c>
      <c r="L3496" s="44">
        <f t="shared" si="111"/>
        <v>6.7035135259818496E-2</v>
      </c>
      <c r="M3496" s="42">
        <f t="shared" si="112"/>
        <v>1.2292279679637641E-5</v>
      </c>
    </row>
    <row r="3497" spans="8:13" x14ac:dyDescent="0.2">
      <c r="H3497" s="10">
        <v>2000</v>
      </c>
      <c r="I3497" s="10">
        <v>11</v>
      </c>
      <c r="J3497" s="10">
        <v>1</v>
      </c>
      <c r="K3497" s="42">
        <v>6.75875</v>
      </c>
      <c r="L3497" s="44">
        <f t="shared" si="111"/>
        <v>6.7022842980138858E-2</v>
      </c>
      <c r="M3497" s="42">
        <f t="shared" si="112"/>
        <v>-1.2292279679637641E-5</v>
      </c>
    </row>
    <row r="3498" spans="8:13" x14ac:dyDescent="0.2">
      <c r="H3498" s="10">
        <v>2000</v>
      </c>
      <c r="I3498" s="10">
        <v>11</v>
      </c>
      <c r="J3498" s="10">
        <v>2</v>
      </c>
      <c r="K3498" s="42">
        <v>6.7512499999999998</v>
      </c>
      <c r="L3498" s="44">
        <f t="shared" si="111"/>
        <v>6.6949088508772112E-2</v>
      </c>
      <c r="M3498" s="42">
        <f t="shared" si="112"/>
        <v>-7.375447136674651E-5</v>
      </c>
    </row>
    <row r="3499" spans="8:13" x14ac:dyDescent="0.2">
      <c r="H3499" s="10">
        <v>2000</v>
      </c>
      <c r="I3499" s="10">
        <v>11</v>
      </c>
      <c r="J3499" s="10">
        <v>3</v>
      </c>
      <c r="K3499" s="42">
        <v>6.7506300000000001</v>
      </c>
      <c r="L3499" s="44">
        <f t="shared" si="111"/>
        <v>6.6942991411614319E-2</v>
      </c>
      <c r="M3499" s="42">
        <f t="shared" si="112"/>
        <v>-6.097097157792275E-6</v>
      </c>
    </row>
    <row r="3500" spans="8:13" x14ac:dyDescent="0.2">
      <c r="H3500" s="10">
        <v>2000</v>
      </c>
      <c r="I3500" s="10">
        <v>11</v>
      </c>
      <c r="J3500" s="10">
        <v>6</v>
      </c>
      <c r="K3500" s="42">
        <v>6.7537500000000001</v>
      </c>
      <c r="L3500" s="44">
        <f t="shared" si="111"/>
        <v>6.6973673483664731E-2</v>
      </c>
      <c r="M3500" s="42">
        <f t="shared" si="112"/>
        <v>3.0682072050411402E-5</v>
      </c>
    </row>
    <row r="3501" spans="8:13" x14ac:dyDescent="0.2">
      <c r="H3501" s="10">
        <v>2000</v>
      </c>
      <c r="I3501" s="10">
        <v>11</v>
      </c>
      <c r="J3501" s="10">
        <v>7</v>
      </c>
      <c r="K3501" s="42">
        <v>6.7581300000000004</v>
      </c>
      <c r="L3501" s="44">
        <f t="shared" si="111"/>
        <v>6.7016745995402152E-2</v>
      </c>
      <c r="M3501" s="42">
        <f t="shared" si="112"/>
        <v>4.3072511737421437E-5</v>
      </c>
    </row>
    <row r="3502" spans="8:13" x14ac:dyDescent="0.2">
      <c r="H3502" s="10">
        <v>2000</v>
      </c>
      <c r="I3502" s="10">
        <v>11</v>
      </c>
      <c r="J3502" s="10">
        <v>8</v>
      </c>
      <c r="K3502" s="42">
        <v>6.7593800000000002</v>
      </c>
      <c r="L3502" s="44">
        <f t="shared" si="111"/>
        <v>6.7029038293819107E-2</v>
      </c>
      <c r="M3502" s="42">
        <f t="shared" si="112"/>
        <v>1.2292298416954894E-5</v>
      </c>
    </row>
    <row r="3503" spans="8:13" x14ac:dyDescent="0.2">
      <c r="H3503" s="10">
        <v>2000</v>
      </c>
      <c r="I3503" s="10">
        <v>11</v>
      </c>
      <c r="J3503" s="10">
        <v>9</v>
      </c>
      <c r="K3503" s="42">
        <v>6.76</v>
      </c>
      <c r="L3503" s="44">
        <f t="shared" si="111"/>
        <v>6.7035135259818496E-2</v>
      </c>
      <c r="M3503" s="42">
        <f t="shared" si="112"/>
        <v>6.0969659993886927E-6</v>
      </c>
    </row>
    <row r="3504" spans="8:13" x14ac:dyDescent="0.2">
      <c r="H3504" s="10">
        <v>2000</v>
      </c>
      <c r="I3504" s="10">
        <v>11</v>
      </c>
      <c r="J3504" s="10">
        <v>10</v>
      </c>
      <c r="K3504" s="42">
        <v>6.76</v>
      </c>
      <c r="L3504" s="44">
        <f t="shared" si="111"/>
        <v>6.7035135259818496E-2</v>
      </c>
      <c r="M3504" s="42">
        <f t="shared" si="112"/>
        <v>0</v>
      </c>
    </row>
    <row r="3505" spans="8:13" x14ac:dyDescent="0.2">
      <c r="H3505" s="10">
        <v>2000</v>
      </c>
      <c r="I3505" s="10">
        <v>11</v>
      </c>
      <c r="J3505" s="10">
        <v>13</v>
      </c>
      <c r="K3505" s="42">
        <v>6.7593800000000002</v>
      </c>
      <c r="L3505" s="44">
        <f t="shared" si="111"/>
        <v>6.7029038293819107E-2</v>
      </c>
      <c r="M3505" s="42">
        <f t="shared" si="112"/>
        <v>-6.0969659993886927E-6</v>
      </c>
    </row>
    <row r="3506" spans="8:13" x14ac:dyDescent="0.2">
      <c r="H3506" s="10">
        <v>2000</v>
      </c>
      <c r="I3506" s="10">
        <v>11</v>
      </c>
      <c r="J3506" s="10">
        <v>14</v>
      </c>
      <c r="K3506" s="42">
        <v>6.7581300000000004</v>
      </c>
      <c r="L3506" s="44">
        <f t="shared" si="111"/>
        <v>6.7016745995402152E-2</v>
      </c>
      <c r="M3506" s="42">
        <f t="shared" si="112"/>
        <v>-1.2292298416954894E-5</v>
      </c>
    </row>
    <row r="3507" spans="8:13" x14ac:dyDescent="0.2">
      <c r="H3507" s="10">
        <v>2000</v>
      </c>
      <c r="I3507" s="10">
        <v>11</v>
      </c>
      <c r="J3507" s="10">
        <v>15</v>
      </c>
      <c r="K3507" s="42">
        <v>6.7575000000000003</v>
      </c>
      <c r="L3507" s="44">
        <f t="shared" si="111"/>
        <v>6.7010550662683188E-2</v>
      </c>
      <c r="M3507" s="42">
        <f t="shared" si="112"/>
        <v>-6.1953327189639973E-6</v>
      </c>
    </row>
    <row r="3508" spans="8:13" x14ac:dyDescent="0.2">
      <c r="H3508" s="10">
        <v>2000</v>
      </c>
      <c r="I3508" s="10">
        <v>11</v>
      </c>
      <c r="J3508" s="10">
        <v>16</v>
      </c>
      <c r="K3508" s="42">
        <v>6.75875</v>
      </c>
      <c r="L3508" s="44">
        <f t="shared" si="111"/>
        <v>6.7022842980138858E-2</v>
      </c>
      <c r="M3508" s="42">
        <f t="shared" si="112"/>
        <v>1.2292317455669943E-5</v>
      </c>
    </row>
    <row r="3509" spans="8:13" x14ac:dyDescent="0.2">
      <c r="H3509" s="10">
        <v>2000</v>
      </c>
      <c r="I3509" s="10">
        <v>11</v>
      </c>
      <c r="J3509" s="10">
        <v>17</v>
      </c>
      <c r="K3509" s="42">
        <v>6.7506300000000001</v>
      </c>
      <c r="L3509" s="44">
        <f t="shared" si="111"/>
        <v>6.6942991411614319E-2</v>
      </c>
      <c r="M3509" s="42">
        <f t="shared" si="112"/>
        <v>-7.9851568524538785E-5</v>
      </c>
    </row>
    <row r="3510" spans="8:13" x14ac:dyDescent="0.2">
      <c r="H3510" s="10">
        <v>2000</v>
      </c>
      <c r="I3510" s="10">
        <v>11</v>
      </c>
      <c r="J3510" s="10">
        <v>20</v>
      </c>
      <c r="K3510" s="42">
        <v>6.7531299999999996</v>
      </c>
      <c r="L3510" s="44">
        <f t="shared" si="111"/>
        <v>6.6967576423981087E-2</v>
      </c>
      <c r="M3510" s="42">
        <f t="shared" si="112"/>
        <v>2.4585012366767911E-5</v>
      </c>
    </row>
    <row r="3511" spans="8:13" x14ac:dyDescent="0.2">
      <c r="H3511" s="10">
        <v>2000</v>
      </c>
      <c r="I3511" s="10">
        <v>11</v>
      </c>
      <c r="J3511" s="10">
        <v>21</v>
      </c>
      <c r="K3511" s="42">
        <v>6.7506300000000001</v>
      </c>
      <c r="L3511" s="44">
        <f t="shared" si="111"/>
        <v>6.6942991411614319E-2</v>
      </c>
      <c r="M3511" s="42">
        <f t="shared" si="112"/>
        <v>-2.4585012366767911E-5</v>
      </c>
    </row>
    <row r="3512" spans="8:13" x14ac:dyDescent="0.2">
      <c r="H3512" s="10">
        <v>2000</v>
      </c>
      <c r="I3512" s="10">
        <v>11</v>
      </c>
      <c r="J3512" s="10">
        <v>22</v>
      </c>
      <c r="K3512" s="42">
        <v>6.7506300000000001</v>
      </c>
      <c r="L3512" s="44">
        <f t="shared" si="111"/>
        <v>6.6942991411614319E-2</v>
      </c>
      <c r="M3512" s="42">
        <f t="shared" si="112"/>
        <v>0</v>
      </c>
    </row>
    <row r="3513" spans="8:13" x14ac:dyDescent="0.2">
      <c r="H3513" s="10">
        <v>2000</v>
      </c>
      <c r="I3513" s="10">
        <v>11</v>
      </c>
      <c r="J3513" s="10">
        <v>23</v>
      </c>
      <c r="K3513" s="42">
        <v>6.75</v>
      </c>
      <c r="L3513" s="44">
        <f t="shared" si="111"/>
        <v>6.6936795964660664E-2</v>
      </c>
      <c r="M3513" s="42">
        <f t="shared" si="112"/>
        <v>-6.1954469536551482E-6</v>
      </c>
    </row>
    <row r="3514" spans="8:13" x14ac:dyDescent="0.2">
      <c r="H3514" s="10">
        <v>2000</v>
      </c>
      <c r="I3514" s="10">
        <v>11</v>
      </c>
      <c r="J3514" s="10">
        <v>24</v>
      </c>
      <c r="K3514" s="42">
        <v>6.7487500000000002</v>
      </c>
      <c r="L3514" s="44">
        <f t="shared" si="111"/>
        <v>6.6924503382773323E-2</v>
      </c>
      <c r="M3514" s="42">
        <f t="shared" si="112"/>
        <v>-1.2292581887340948E-5</v>
      </c>
    </row>
    <row r="3515" spans="8:13" x14ac:dyDescent="0.2">
      <c r="H3515" s="10">
        <v>2000</v>
      </c>
      <c r="I3515" s="10">
        <v>11</v>
      </c>
      <c r="J3515" s="10">
        <v>27</v>
      </c>
      <c r="K3515" s="42">
        <v>6.7487500000000002</v>
      </c>
      <c r="L3515" s="44">
        <f t="shared" si="111"/>
        <v>6.6924503382773323E-2</v>
      </c>
      <c r="M3515" s="42">
        <f t="shared" si="112"/>
        <v>0</v>
      </c>
    </row>
    <row r="3516" spans="8:13" x14ac:dyDescent="0.2">
      <c r="H3516" s="10">
        <v>2000</v>
      </c>
      <c r="I3516" s="10">
        <v>11</v>
      </c>
      <c r="J3516" s="10">
        <v>28</v>
      </c>
      <c r="K3516" s="42">
        <v>6.7487500000000002</v>
      </c>
      <c r="L3516" s="44">
        <f t="shared" si="111"/>
        <v>6.6924503382773323E-2</v>
      </c>
      <c r="M3516" s="42">
        <f t="shared" si="112"/>
        <v>0</v>
      </c>
    </row>
    <row r="3517" spans="8:13" x14ac:dyDescent="0.2">
      <c r="H3517" s="10">
        <v>2000</v>
      </c>
      <c r="I3517" s="10">
        <v>11</v>
      </c>
      <c r="J3517" s="10">
        <v>29</v>
      </c>
      <c r="K3517" s="42">
        <v>6.7362500000000001</v>
      </c>
      <c r="L3517" s="44">
        <f t="shared" si="111"/>
        <v>6.680157548612084E-2</v>
      </c>
      <c r="M3517" s="42">
        <f t="shared" si="112"/>
        <v>-1.2292789665248327E-4</v>
      </c>
    </row>
    <row r="3518" spans="8:13" x14ac:dyDescent="0.2">
      <c r="H3518" s="10">
        <v>2000</v>
      </c>
      <c r="I3518" s="10">
        <v>11</v>
      </c>
      <c r="J3518" s="10">
        <v>30</v>
      </c>
      <c r="K3518" s="42">
        <v>6.7149999999999999</v>
      </c>
      <c r="L3518" s="44">
        <f t="shared" si="111"/>
        <v>6.6592589391331961E-2</v>
      </c>
      <c r="M3518" s="42">
        <f t="shared" si="112"/>
        <v>-2.0898609478887942E-4</v>
      </c>
    </row>
    <row r="3519" spans="8:13" x14ac:dyDescent="0.2">
      <c r="H3519" s="10">
        <v>2000</v>
      </c>
      <c r="I3519" s="10">
        <v>12</v>
      </c>
      <c r="J3519" s="10">
        <v>1</v>
      </c>
      <c r="K3519" s="42">
        <v>6.6862500000000002</v>
      </c>
      <c r="L3519" s="44">
        <f t="shared" si="111"/>
        <v>6.6309826117860723E-2</v>
      </c>
      <c r="M3519" s="42">
        <f t="shared" si="112"/>
        <v>-2.8276327347123709E-4</v>
      </c>
    </row>
    <row r="3520" spans="8:13" x14ac:dyDescent="0.2">
      <c r="H3520" s="10">
        <v>2000</v>
      </c>
      <c r="I3520" s="10">
        <v>12</v>
      </c>
      <c r="J3520" s="10">
        <v>4</v>
      </c>
      <c r="K3520" s="42">
        <v>6.6837499999999999</v>
      </c>
      <c r="L3520" s="44">
        <f t="shared" si="111"/>
        <v>6.6285237062449265E-2</v>
      </c>
      <c r="M3520" s="42">
        <f t="shared" si="112"/>
        <v>-2.4589055411458616E-5</v>
      </c>
    </row>
    <row r="3521" spans="8:13" x14ac:dyDescent="0.2">
      <c r="H3521" s="10">
        <v>2000</v>
      </c>
      <c r="I3521" s="10">
        <v>12</v>
      </c>
      <c r="J3521" s="10">
        <v>5</v>
      </c>
      <c r="K3521" s="42">
        <v>6.6775000000000002</v>
      </c>
      <c r="L3521" s="44">
        <f t="shared" si="111"/>
        <v>6.6223763762607121E-2</v>
      </c>
      <c r="M3521" s="42">
        <f t="shared" si="112"/>
        <v>-6.1473299842143558E-5</v>
      </c>
    </row>
    <row r="3522" spans="8:13" x14ac:dyDescent="0.2">
      <c r="H3522" s="10">
        <v>2000</v>
      </c>
      <c r="I3522" s="10">
        <v>12</v>
      </c>
      <c r="J3522" s="10">
        <v>6</v>
      </c>
      <c r="K3522" s="42">
        <v>6.6174999999999997</v>
      </c>
      <c r="L3522" s="44">
        <f t="shared" si="111"/>
        <v>6.5633572010696181E-2</v>
      </c>
      <c r="M3522" s="42">
        <f t="shared" si="112"/>
        <v>-5.9019175191094009E-4</v>
      </c>
    </row>
    <row r="3523" spans="8:13" x14ac:dyDescent="0.2">
      <c r="H3523" s="10">
        <v>2000</v>
      </c>
      <c r="I3523" s="10">
        <v>12</v>
      </c>
      <c r="J3523" s="10">
        <v>7</v>
      </c>
      <c r="K3523" s="42">
        <v>6.5774999999999997</v>
      </c>
      <c r="L3523" s="44">
        <f t="shared" si="111"/>
        <v>6.5240062458549353E-2</v>
      </c>
      <c r="M3523" s="42">
        <f t="shared" si="112"/>
        <v>-3.9350955214682848E-4</v>
      </c>
    </row>
    <row r="3524" spans="8:13" x14ac:dyDescent="0.2">
      <c r="H3524" s="10">
        <v>2000</v>
      </c>
      <c r="I3524" s="10">
        <v>12</v>
      </c>
      <c r="J3524" s="10">
        <v>8</v>
      </c>
      <c r="K3524" s="42">
        <v>6.57</v>
      </c>
      <c r="L3524" s="44">
        <f t="shared" si="111"/>
        <v>6.5166275107543206E-2</v>
      </c>
      <c r="M3524" s="42">
        <f t="shared" si="112"/>
        <v>-7.3787351006146529E-5</v>
      </c>
    </row>
    <row r="3525" spans="8:13" x14ac:dyDescent="0.2">
      <c r="H3525" s="10">
        <v>2000</v>
      </c>
      <c r="I3525" s="10">
        <v>12</v>
      </c>
      <c r="J3525" s="10">
        <v>11</v>
      </c>
      <c r="K3525" s="42">
        <v>6.58</v>
      </c>
      <c r="L3525" s="44">
        <f t="shared" si="111"/>
        <v>6.5264657939744591E-2</v>
      </c>
      <c r="M3525" s="42">
        <f t="shared" si="112"/>
        <v>9.8382832201385217E-5</v>
      </c>
    </row>
    <row r="3526" spans="8:13" x14ac:dyDescent="0.2">
      <c r="H3526" s="10">
        <v>2000</v>
      </c>
      <c r="I3526" s="10">
        <v>12</v>
      </c>
      <c r="J3526" s="10">
        <v>12</v>
      </c>
      <c r="K3526" s="42">
        <v>6.58</v>
      </c>
      <c r="L3526" s="44">
        <f t="shared" si="111"/>
        <v>6.5264657939744591E-2</v>
      </c>
      <c r="M3526" s="42">
        <f t="shared" si="112"/>
        <v>0</v>
      </c>
    </row>
    <row r="3527" spans="8:13" x14ac:dyDescent="0.2">
      <c r="H3527" s="10">
        <v>2000</v>
      </c>
      <c r="I3527" s="10">
        <v>12</v>
      </c>
      <c r="J3527" s="10">
        <v>13</v>
      </c>
      <c r="K3527" s="42">
        <v>6.58</v>
      </c>
      <c r="L3527" s="44">
        <f t="shared" si="111"/>
        <v>6.5264657939744591E-2</v>
      </c>
      <c r="M3527" s="42">
        <f t="shared" si="112"/>
        <v>0</v>
      </c>
    </row>
    <row r="3528" spans="8:13" x14ac:dyDescent="0.2">
      <c r="H3528" s="10">
        <v>2000</v>
      </c>
      <c r="I3528" s="10">
        <v>12</v>
      </c>
      <c r="J3528" s="10">
        <v>14</v>
      </c>
      <c r="K3528" s="42">
        <v>6.5475000000000003</v>
      </c>
      <c r="L3528" s="44">
        <f t="shared" si="111"/>
        <v>6.4944904887316079E-2</v>
      </c>
      <c r="M3528" s="42">
        <f t="shared" si="112"/>
        <v>-3.1975305242851193E-4</v>
      </c>
    </row>
    <row r="3529" spans="8:13" x14ac:dyDescent="0.2">
      <c r="H3529" s="10">
        <v>2000</v>
      </c>
      <c r="I3529" s="10">
        <v>12</v>
      </c>
      <c r="J3529" s="10">
        <v>15</v>
      </c>
      <c r="K3529" s="42">
        <v>6.5493800000000002</v>
      </c>
      <c r="L3529" s="44">
        <f t="shared" si="111"/>
        <v>6.4963402068118903E-2</v>
      </c>
      <c r="M3529" s="42">
        <f t="shared" si="112"/>
        <v>1.8497180802823365E-5</v>
      </c>
    </row>
    <row r="3530" spans="8:13" x14ac:dyDescent="0.2">
      <c r="H3530" s="10">
        <v>2000</v>
      </c>
      <c r="I3530" s="10">
        <v>12</v>
      </c>
      <c r="J3530" s="10">
        <v>18</v>
      </c>
      <c r="K3530" s="42">
        <v>6.5362499999999999</v>
      </c>
      <c r="L3530" s="44">
        <f t="shared" si="111"/>
        <v>6.4834215182834984E-2</v>
      </c>
      <c r="M3530" s="42">
        <f t="shared" si="112"/>
        <v>-1.2918688528391897E-4</v>
      </c>
    </row>
    <row r="3531" spans="8:13" x14ac:dyDescent="0.2">
      <c r="H3531" s="10">
        <v>2000</v>
      </c>
      <c r="I3531" s="10">
        <v>12</v>
      </c>
      <c r="J3531" s="10">
        <v>19</v>
      </c>
      <c r="K3531" s="42">
        <v>6.52</v>
      </c>
      <c r="L3531" s="44">
        <f t="shared" si="111"/>
        <v>6.4674324646334755E-2</v>
      </c>
      <c r="M3531" s="42">
        <f t="shared" si="112"/>
        <v>-1.59890536500229E-4</v>
      </c>
    </row>
    <row r="3532" spans="8:13" x14ac:dyDescent="0.2">
      <c r="H3532" s="10">
        <v>2000</v>
      </c>
      <c r="I3532" s="10">
        <v>12</v>
      </c>
      <c r="J3532" s="10">
        <v>20</v>
      </c>
      <c r="K3532" s="42">
        <v>6.5</v>
      </c>
      <c r="L3532" s="44">
        <f t="shared" si="111"/>
        <v>6.4477527519533562E-2</v>
      </c>
      <c r="M3532" s="42">
        <f t="shared" si="112"/>
        <v>-1.967971268011931E-4</v>
      </c>
    </row>
    <row r="3533" spans="8:13" x14ac:dyDescent="0.2">
      <c r="H3533" s="10">
        <v>2000</v>
      </c>
      <c r="I3533" s="10">
        <v>12</v>
      </c>
      <c r="J3533" s="10">
        <v>21</v>
      </c>
      <c r="K3533" s="42">
        <v>6.4637500000000001</v>
      </c>
      <c r="L3533" s="44">
        <f t="shared" si="111"/>
        <v>6.4120808046872466E-2</v>
      </c>
      <c r="M3533" s="42">
        <f t="shared" si="112"/>
        <v>-3.5671947266109616E-4</v>
      </c>
    </row>
    <row r="3534" spans="8:13" x14ac:dyDescent="0.2">
      <c r="H3534" s="10">
        <v>2000</v>
      </c>
      <c r="I3534" s="10">
        <v>12</v>
      </c>
      <c r="J3534" s="10">
        <v>22</v>
      </c>
      <c r="K3534" s="42">
        <v>6.45</v>
      </c>
      <c r="L3534" s="44">
        <f t="shared" si="111"/>
        <v>6.3985492338397135E-2</v>
      </c>
      <c r="M3534" s="42">
        <f t="shared" si="112"/>
        <v>-1.3531570847533092E-4</v>
      </c>
    </row>
    <row r="3535" spans="8:13" x14ac:dyDescent="0.2">
      <c r="H3535" s="10">
        <v>2000</v>
      </c>
      <c r="I3535" s="10">
        <v>12</v>
      </c>
      <c r="J3535" s="10">
        <v>27</v>
      </c>
      <c r="K3535" s="42">
        <v>6.4381300000000001</v>
      </c>
      <c r="L3535" s="44">
        <f t="shared" si="111"/>
        <v>6.3868674296034295E-2</v>
      </c>
      <c r="M3535" s="42">
        <f t="shared" si="112"/>
        <v>-1.168180423628401E-4</v>
      </c>
    </row>
    <row r="3536" spans="8:13" x14ac:dyDescent="0.2">
      <c r="H3536" s="10">
        <v>2000</v>
      </c>
      <c r="I3536" s="10">
        <v>12</v>
      </c>
      <c r="J3536" s="10">
        <v>28</v>
      </c>
      <c r="K3536" s="42">
        <v>6.4012500000000001</v>
      </c>
      <c r="L3536" s="44">
        <f t="shared" si="111"/>
        <v>6.3505699755845593E-2</v>
      </c>
      <c r="M3536" s="42">
        <f t="shared" si="112"/>
        <v>-3.6297454018870134E-4</v>
      </c>
    </row>
    <row r="3537" spans="8:13" x14ac:dyDescent="0.2">
      <c r="H3537" s="10">
        <v>2000</v>
      </c>
      <c r="I3537" s="10">
        <v>12</v>
      </c>
      <c r="J3537" s="10">
        <v>29</v>
      </c>
      <c r="K3537" s="42">
        <v>6.3987499999999997</v>
      </c>
      <c r="L3537" s="44">
        <f t="shared" si="111"/>
        <v>6.348109345663297E-2</v>
      </c>
      <c r="M3537" s="42">
        <f t="shared" si="112"/>
        <v>-2.4606299212623362E-5</v>
      </c>
    </row>
    <row r="3538" spans="8:13" x14ac:dyDescent="0.2">
      <c r="H3538" s="10">
        <v>2001</v>
      </c>
      <c r="I3538" s="10">
        <v>1</v>
      </c>
      <c r="J3538" s="10">
        <v>2</v>
      </c>
      <c r="K3538" s="42">
        <v>6.2987500000000001</v>
      </c>
      <c r="L3538" s="44">
        <f t="shared" si="111"/>
        <v>6.2496717346165E-2</v>
      </c>
      <c r="M3538" s="42">
        <f t="shared" si="112"/>
        <v>-9.8437611046797019E-4</v>
      </c>
    </row>
    <row r="3539" spans="8:13" x14ac:dyDescent="0.2">
      <c r="H3539" s="10">
        <v>2001</v>
      </c>
      <c r="I3539" s="10">
        <v>1</v>
      </c>
      <c r="J3539" s="10">
        <v>3</v>
      </c>
      <c r="K3539" s="42">
        <v>6.2087500000000002</v>
      </c>
      <c r="L3539" s="44">
        <f t="shared" si="111"/>
        <v>6.1610571676192535E-2</v>
      </c>
      <c r="M3539" s="42">
        <f t="shared" si="112"/>
        <v>-8.861456699724643E-4</v>
      </c>
    </row>
    <row r="3540" spans="8:13" x14ac:dyDescent="0.2">
      <c r="H3540" s="10">
        <v>2001</v>
      </c>
      <c r="I3540" s="10">
        <v>1</v>
      </c>
      <c r="J3540" s="10">
        <v>4</v>
      </c>
      <c r="K3540" s="42">
        <v>5.8137499999999998</v>
      </c>
      <c r="L3540" s="44">
        <f t="shared" si="111"/>
        <v>5.7719053584953307E-2</v>
      </c>
      <c r="M3540" s="42">
        <f t="shared" si="112"/>
        <v>-3.891518091239228E-3</v>
      </c>
    </row>
    <row r="3541" spans="8:13" x14ac:dyDescent="0.2">
      <c r="H3541" s="10">
        <v>2001</v>
      </c>
      <c r="I3541" s="10">
        <v>1</v>
      </c>
      <c r="J3541" s="10">
        <v>5</v>
      </c>
      <c r="K3541" s="42">
        <v>5.6262499999999998</v>
      </c>
      <c r="L3541" s="44">
        <f t="shared" ref="L3541:L3604" si="113">LN(1+K3541/100/4)*4</f>
        <v>5.5870488038890886E-2</v>
      </c>
      <c r="M3541" s="42">
        <f t="shared" ref="M3541:M3604" si="114">L3541-L3540</f>
        <v>-1.8485655460624209E-3</v>
      </c>
    </row>
    <row r="3542" spans="8:13" x14ac:dyDescent="0.2">
      <c r="H3542" s="10">
        <v>2001</v>
      </c>
      <c r="I3542" s="10">
        <v>1</v>
      </c>
      <c r="J3542" s="10">
        <v>8</v>
      </c>
      <c r="K3542" s="42">
        <v>5.5437500000000002</v>
      </c>
      <c r="L3542" s="44">
        <f t="shared" si="113"/>
        <v>5.5056848478409678E-2</v>
      </c>
      <c r="M3542" s="42">
        <f t="shared" si="114"/>
        <v>-8.13639560481208E-4</v>
      </c>
    </row>
    <row r="3543" spans="8:13" x14ac:dyDescent="0.2">
      <c r="H3543" s="10">
        <v>2001</v>
      </c>
      <c r="I3543" s="10">
        <v>1</v>
      </c>
      <c r="J3543" s="10">
        <v>9</v>
      </c>
      <c r="K3543" s="42">
        <v>5.5525000000000002</v>
      </c>
      <c r="L3543" s="44">
        <f t="shared" si="113"/>
        <v>5.5143151429511851E-2</v>
      </c>
      <c r="M3543" s="42">
        <f t="shared" si="114"/>
        <v>8.630295110217262E-5</v>
      </c>
    </row>
    <row r="3544" spans="8:13" x14ac:dyDescent="0.2">
      <c r="H3544" s="10">
        <v>2001</v>
      </c>
      <c r="I3544" s="10">
        <v>1</v>
      </c>
      <c r="J3544" s="10">
        <v>10</v>
      </c>
      <c r="K3544" s="42">
        <v>5.5875000000000004</v>
      </c>
      <c r="L3544" s="44">
        <f t="shared" si="113"/>
        <v>5.5488344614626421E-2</v>
      </c>
      <c r="M3544" s="42">
        <f t="shared" si="114"/>
        <v>3.4519318511457009E-4</v>
      </c>
    </row>
    <row r="3545" spans="8:13" x14ac:dyDescent="0.2">
      <c r="H3545" s="10">
        <v>2001</v>
      </c>
      <c r="I3545" s="10">
        <v>1</v>
      </c>
      <c r="J3545" s="10">
        <v>11</v>
      </c>
      <c r="K3545" s="42">
        <v>5.61</v>
      </c>
      <c r="L3545" s="44">
        <f t="shared" si="113"/>
        <v>5.5710238789652526E-2</v>
      </c>
      <c r="M3545" s="42">
        <f t="shared" si="114"/>
        <v>2.2189417502610498E-4</v>
      </c>
    </row>
    <row r="3546" spans="8:13" x14ac:dyDescent="0.2">
      <c r="H3546" s="10">
        <v>2001</v>
      </c>
      <c r="I3546" s="10">
        <v>1</v>
      </c>
      <c r="J3546" s="10">
        <v>12</v>
      </c>
      <c r="K3546" s="42">
        <v>5.6087499999999997</v>
      </c>
      <c r="L3546" s="44">
        <f t="shared" si="113"/>
        <v>5.569791165840756E-2</v>
      </c>
      <c r="M3546" s="42">
        <f t="shared" si="114"/>
        <v>-1.2327131244965761E-5</v>
      </c>
    </row>
    <row r="3547" spans="8:13" x14ac:dyDescent="0.2">
      <c r="H3547" s="10">
        <v>2001</v>
      </c>
      <c r="I3547" s="10">
        <v>1</v>
      </c>
      <c r="J3547" s="10">
        <v>15</v>
      </c>
      <c r="K3547" s="42">
        <v>5.6837499999999999</v>
      </c>
      <c r="L3547" s="44">
        <f t="shared" si="113"/>
        <v>5.6437472299864545E-2</v>
      </c>
      <c r="M3547" s="42">
        <f t="shared" si="114"/>
        <v>7.3956064145698497E-4</v>
      </c>
    </row>
    <row r="3548" spans="8:13" x14ac:dyDescent="0.2">
      <c r="H3548" s="10">
        <v>2001</v>
      </c>
      <c r="I3548" s="10">
        <v>1</v>
      </c>
      <c r="J3548" s="10">
        <v>16</v>
      </c>
      <c r="K3548" s="42">
        <v>5.67875</v>
      </c>
      <c r="L3548" s="44">
        <f t="shared" si="113"/>
        <v>5.6388172510928758E-2</v>
      </c>
      <c r="M3548" s="42">
        <f t="shared" si="114"/>
        <v>-4.9299788935787403E-5</v>
      </c>
    </row>
    <row r="3549" spans="8:13" x14ac:dyDescent="0.2">
      <c r="H3549" s="10">
        <v>2001</v>
      </c>
      <c r="I3549" s="10">
        <v>1</v>
      </c>
      <c r="J3549" s="10">
        <v>17</v>
      </c>
      <c r="K3549" s="42">
        <v>5.6775000000000002</v>
      </c>
      <c r="L3549" s="44">
        <f t="shared" si="113"/>
        <v>5.6375847468753584E-2</v>
      </c>
      <c r="M3549" s="42">
        <f t="shared" si="114"/>
        <v>-1.2325042175173606E-5</v>
      </c>
    </row>
    <row r="3550" spans="8:13" x14ac:dyDescent="0.2">
      <c r="H3550" s="10">
        <v>2001</v>
      </c>
      <c r="I3550" s="10">
        <v>1</v>
      </c>
      <c r="J3550" s="10">
        <v>18</v>
      </c>
      <c r="K3550" s="42">
        <v>5.5824999999999996</v>
      </c>
      <c r="L3550" s="44">
        <f t="shared" si="113"/>
        <v>5.543903312628104E-2</v>
      </c>
      <c r="M3550" s="42">
        <f t="shared" si="114"/>
        <v>-9.3681434247254447E-4</v>
      </c>
    </row>
    <row r="3551" spans="8:13" x14ac:dyDescent="0.2">
      <c r="H3551" s="10">
        <v>2001</v>
      </c>
      <c r="I3551" s="10">
        <v>1</v>
      </c>
      <c r="J3551" s="10">
        <v>19</v>
      </c>
      <c r="K3551" s="42">
        <v>5.5587499999999999</v>
      </c>
      <c r="L3551" s="44">
        <f t="shared" si="113"/>
        <v>5.5204795254573481E-2</v>
      </c>
      <c r="M3551" s="42">
        <f t="shared" si="114"/>
        <v>-2.3423787170755855E-4</v>
      </c>
    </row>
    <row r="3552" spans="8:13" x14ac:dyDescent="0.2">
      <c r="H3552" s="10">
        <v>2001</v>
      </c>
      <c r="I3552" s="10">
        <v>1</v>
      </c>
      <c r="J3552" s="10">
        <v>22</v>
      </c>
      <c r="K3552" s="42">
        <v>5.53125</v>
      </c>
      <c r="L3552" s="44">
        <f t="shared" si="113"/>
        <v>5.4933555318088273E-2</v>
      </c>
      <c r="M3552" s="42">
        <f t="shared" si="114"/>
        <v>-2.7123993648520833E-4</v>
      </c>
    </row>
    <row r="3553" spans="8:13" x14ac:dyDescent="0.2">
      <c r="H3553" s="10">
        <v>2001</v>
      </c>
      <c r="I3553" s="10">
        <v>1</v>
      </c>
      <c r="J3553" s="10">
        <v>23</v>
      </c>
      <c r="K3553" s="42">
        <v>5.5274999999999999</v>
      </c>
      <c r="L3553" s="44">
        <f t="shared" si="113"/>
        <v>5.4896566628920569E-2</v>
      </c>
      <c r="M3553" s="42">
        <f t="shared" si="114"/>
        <v>-3.6988689167703759E-5</v>
      </c>
    </row>
    <row r="3554" spans="8:13" x14ac:dyDescent="0.2">
      <c r="H3554" s="10">
        <v>2001</v>
      </c>
      <c r="I3554" s="10">
        <v>1</v>
      </c>
      <c r="J3554" s="10">
        <v>24</v>
      </c>
      <c r="K3554" s="42">
        <v>5.56</v>
      </c>
      <c r="L3554" s="44">
        <f t="shared" si="113"/>
        <v>5.521712390558832E-2</v>
      </c>
      <c r="M3554" s="42">
        <f t="shared" si="114"/>
        <v>3.205572766677503E-4</v>
      </c>
    </row>
    <row r="3555" spans="8:13" x14ac:dyDescent="0.2">
      <c r="H3555" s="10">
        <v>2001</v>
      </c>
      <c r="I3555" s="10">
        <v>1</v>
      </c>
      <c r="J3555" s="10">
        <v>25</v>
      </c>
      <c r="K3555" s="42">
        <v>5.55</v>
      </c>
      <c r="L3555" s="44">
        <f t="shared" si="113"/>
        <v>5.5118493633487288E-2</v>
      </c>
      <c r="M3555" s="42">
        <f t="shared" si="114"/>
        <v>-9.8630272101031535E-5</v>
      </c>
    </row>
    <row r="3556" spans="8:13" x14ac:dyDescent="0.2">
      <c r="H3556" s="10">
        <v>2001</v>
      </c>
      <c r="I3556" s="10">
        <v>1</v>
      </c>
      <c r="J3556" s="10">
        <v>26</v>
      </c>
      <c r="K3556" s="42">
        <v>5.5125000000000002</v>
      </c>
      <c r="L3556" s="44">
        <f t="shared" si="113"/>
        <v>5.4748608451748781E-2</v>
      </c>
      <c r="M3556" s="42">
        <f t="shared" si="114"/>
        <v>-3.6988518173850654E-4</v>
      </c>
    </row>
    <row r="3557" spans="8:13" x14ac:dyDescent="0.2">
      <c r="H3557" s="10">
        <v>2001</v>
      </c>
      <c r="I3557" s="10">
        <v>1</v>
      </c>
      <c r="J3557" s="10">
        <v>29</v>
      </c>
      <c r="K3557" s="42">
        <v>5.4837499999999997</v>
      </c>
      <c r="L3557" s="44">
        <f t="shared" si="113"/>
        <v>5.4465006647058715E-2</v>
      </c>
      <c r="M3557" s="42">
        <f t="shared" si="114"/>
        <v>-2.8360180469006596E-4</v>
      </c>
    </row>
    <row r="3558" spans="8:13" x14ac:dyDescent="0.2">
      <c r="H3558" s="10">
        <v>2001</v>
      </c>
      <c r="I3558" s="10">
        <v>1</v>
      </c>
      <c r="J3558" s="10">
        <v>30</v>
      </c>
      <c r="K3558" s="42">
        <v>5.47</v>
      </c>
      <c r="L3558" s="44">
        <f t="shared" si="113"/>
        <v>5.4329363893066973E-2</v>
      </c>
      <c r="M3558" s="42">
        <f t="shared" si="114"/>
        <v>-1.3564275399174236E-4</v>
      </c>
    </row>
    <row r="3559" spans="8:13" x14ac:dyDescent="0.2">
      <c r="H3559" s="10">
        <v>2001</v>
      </c>
      <c r="I3559" s="10">
        <v>1</v>
      </c>
      <c r="J3559" s="10">
        <v>31</v>
      </c>
      <c r="K3559" s="42">
        <v>5.3687500000000004</v>
      </c>
      <c r="L3559" s="44">
        <f t="shared" si="113"/>
        <v>5.3330398310562896E-2</v>
      </c>
      <c r="M3559" s="42">
        <f t="shared" si="114"/>
        <v>-9.9896558250407719E-4</v>
      </c>
    </row>
    <row r="3560" spans="8:13" x14ac:dyDescent="0.2">
      <c r="H3560" s="10">
        <v>2001</v>
      </c>
      <c r="I3560" s="10">
        <v>2</v>
      </c>
      <c r="J3560" s="10">
        <v>1</v>
      </c>
      <c r="K3560" s="42">
        <v>5.39</v>
      </c>
      <c r="L3560" s="44">
        <f t="shared" si="113"/>
        <v>5.3540078440489206E-2</v>
      </c>
      <c r="M3560" s="42">
        <f t="shared" si="114"/>
        <v>2.0968012992630958E-4</v>
      </c>
    </row>
    <row r="3561" spans="8:13" x14ac:dyDescent="0.2">
      <c r="H3561" s="10">
        <v>2001</v>
      </c>
      <c r="I3561" s="10">
        <v>2</v>
      </c>
      <c r="J3561" s="10">
        <v>2</v>
      </c>
      <c r="K3561" s="42">
        <v>5.3975</v>
      </c>
      <c r="L3561" s="44">
        <f t="shared" si="113"/>
        <v>5.3614080568053182E-2</v>
      </c>
      <c r="M3561" s="42">
        <f t="shared" si="114"/>
        <v>7.4002127563976838E-5</v>
      </c>
    </row>
    <row r="3562" spans="8:13" x14ac:dyDescent="0.2">
      <c r="H3562" s="10">
        <v>2001</v>
      </c>
      <c r="I3562" s="10">
        <v>2</v>
      </c>
      <c r="J3562" s="10">
        <v>5</v>
      </c>
      <c r="K3562" s="42">
        <v>5.41</v>
      </c>
      <c r="L3562" s="44">
        <f t="shared" si="113"/>
        <v>5.3737414405009169E-2</v>
      </c>
      <c r="M3562" s="42">
        <f t="shared" si="114"/>
        <v>1.2333383695598693E-4</v>
      </c>
    </row>
    <row r="3563" spans="8:13" x14ac:dyDescent="0.2">
      <c r="H3563" s="10">
        <v>2001</v>
      </c>
      <c r="I3563" s="10">
        <v>2</v>
      </c>
      <c r="J3563" s="10">
        <v>6</v>
      </c>
      <c r="K3563" s="42">
        <v>5.41</v>
      </c>
      <c r="L3563" s="44">
        <f t="shared" si="113"/>
        <v>5.3737414405009169E-2</v>
      </c>
      <c r="M3563" s="42">
        <f t="shared" si="114"/>
        <v>0</v>
      </c>
    </row>
    <row r="3564" spans="8:13" x14ac:dyDescent="0.2">
      <c r="H3564" s="10">
        <v>2001</v>
      </c>
      <c r="I3564" s="10">
        <v>2</v>
      </c>
      <c r="J3564" s="10">
        <v>7</v>
      </c>
      <c r="K3564" s="42">
        <v>5.41</v>
      </c>
      <c r="L3564" s="44">
        <f t="shared" si="113"/>
        <v>5.3737414405009169E-2</v>
      </c>
      <c r="M3564" s="42">
        <f t="shared" si="114"/>
        <v>0</v>
      </c>
    </row>
    <row r="3565" spans="8:13" x14ac:dyDescent="0.2">
      <c r="H3565" s="10">
        <v>2001</v>
      </c>
      <c r="I3565" s="10">
        <v>2</v>
      </c>
      <c r="J3565" s="10">
        <v>8</v>
      </c>
      <c r="K3565" s="42">
        <v>5.4087500000000004</v>
      </c>
      <c r="L3565" s="44">
        <f t="shared" si="113"/>
        <v>5.3725081192438122E-2</v>
      </c>
      <c r="M3565" s="42">
        <f t="shared" si="114"/>
        <v>-1.2333212571047358E-5</v>
      </c>
    </row>
    <row r="3566" spans="8:13" x14ac:dyDescent="0.2">
      <c r="H3566" s="10">
        <v>2001</v>
      </c>
      <c r="I3566" s="10">
        <v>2</v>
      </c>
      <c r="J3566" s="10">
        <v>9</v>
      </c>
      <c r="K3566" s="42">
        <v>5.41</v>
      </c>
      <c r="L3566" s="44">
        <f t="shared" si="113"/>
        <v>5.3737414405009169E-2</v>
      </c>
      <c r="M3566" s="42">
        <f t="shared" si="114"/>
        <v>1.2333212571047358E-5</v>
      </c>
    </row>
    <row r="3567" spans="8:13" x14ac:dyDescent="0.2">
      <c r="H3567" s="10">
        <v>2001</v>
      </c>
      <c r="I3567" s="10">
        <v>2</v>
      </c>
      <c r="J3567" s="10">
        <v>12</v>
      </c>
      <c r="K3567" s="42">
        <v>5.3875000000000002</v>
      </c>
      <c r="L3567" s="44">
        <f t="shared" si="113"/>
        <v>5.3515410760391992E-2</v>
      </c>
      <c r="M3567" s="42">
        <f t="shared" si="114"/>
        <v>-2.2200364461717748E-4</v>
      </c>
    </row>
    <row r="3568" spans="8:13" x14ac:dyDescent="0.2">
      <c r="H3568" s="10">
        <v>2001</v>
      </c>
      <c r="I3568" s="10">
        <v>2</v>
      </c>
      <c r="J3568" s="10">
        <v>13</v>
      </c>
      <c r="K3568" s="42">
        <v>5.3887499999999999</v>
      </c>
      <c r="L3568" s="44">
        <f t="shared" si="113"/>
        <v>5.3527744619456488E-2</v>
      </c>
      <c r="M3568" s="42">
        <f t="shared" si="114"/>
        <v>1.2333859064496411E-5</v>
      </c>
    </row>
    <row r="3569" spans="8:13" x14ac:dyDescent="0.2">
      <c r="H3569" s="10">
        <v>2001</v>
      </c>
      <c r="I3569" s="10">
        <v>2</v>
      </c>
      <c r="J3569" s="10">
        <v>14</v>
      </c>
      <c r="K3569" s="42">
        <v>5.4</v>
      </c>
      <c r="L3569" s="44">
        <f t="shared" si="113"/>
        <v>5.3638747639670963E-2</v>
      </c>
      <c r="M3569" s="42">
        <f t="shared" si="114"/>
        <v>1.1100302021447433E-4</v>
      </c>
    </row>
    <row r="3570" spans="8:13" x14ac:dyDescent="0.2">
      <c r="H3570" s="10">
        <v>2001</v>
      </c>
      <c r="I3570" s="10">
        <v>2</v>
      </c>
      <c r="J3570" s="10">
        <v>15</v>
      </c>
      <c r="K3570" s="42">
        <v>5.4124999999999996</v>
      </c>
      <c r="L3570" s="44">
        <f t="shared" si="113"/>
        <v>5.3762080716069874E-2</v>
      </c>
      <c r="M3570" s="42">
        <f t="shared" si="114"/>
        <v>1.2333307639891128E-4</v>
      </c>
    </row>
    <row r="3571" spans="8:13" x14ac:dyDescent="0.2">
      <c r="H3571" s="10">
        <v>2001</v>
      </c>
      <c r="I3571" s="10">
        <v>2</v>
      </c>
      <c r="J3571" s="10">
        <v>16</v>
      </c>
      <c r="K3571" s="42">
        <v>5.41</v>
      </c>
      <c r="L3571" s="44">
        <f t="shared" si="113"/>
        <v>5.3737414405009169E-2</v>
      </c>
      <c r="M3571" s="42">
        <f t="shared" si="114"/>
        <v>-2.4666311060704549E-5</v>
      </c>
    </row>
    <row r="3572" spans="8:13" x14ac:dyDescent="0.2">
      <c r="H3572" s="10">
        <v>2001</v>
      </c>
      <c r="I3572" s="10">
        <v>2</v>
      </c>
      <c r="J3572" s="10">
        <v>19</v>
      </c>
      <c r="K3572" s="42">
        <v>5.3831300000000004</v>
      </c>
      <c r="L3572" s="44">
        <f t="shared" si="113"/>
        <v>5.3472291290215426E-2</v>
      </c>
      <c r="M3572" s="42">
        <f t="shared" si="114"/>
        <v>-2.6512311479374301E-4</v>
      </c>
    </row>
    <row r="3573" spans="8:13" x14ac:dyDescent="0.2">
      <c r="H3573" s="10">
        <v>2001</v>
      </c>
      <c r="I3573" s="10">
        <v>2</v>
      </c>
      <c r="J3573" s="10">
        <v>20</v>
      </c>
      <c r="K3573" s="42">
        <v>5.38</v>
      </c>
      <c r="L3573" s="44">
        <f t="shared" si="113"/>
        <v>5.3441406807345562E-2</v>
      </c>
      <c r="M3573" s="42">
        <f t="shared" si="114"/>
        <v>-3.0884482869864005E-5</v>
      </c>
    </row>
    <row r="3574" spans="8:13" x14ac:dyDescent="0.2">
      <c r="H3574" s="10">
        <v>2001</v>
      </c>
      <c r="I3574" s="10">
        <v>2</v>
      </c>
      <c r="J3574" s="10">
        <v>21</v>
      </c>
      <c r="K3574" s="42">
        <v>5.37</v>
      </c>
      <c r="L3574" s="44">
        <f t="shared" si="113"/>
        <v>5.3342732740119081E-2</v>
      </c>
      <c r="M3574" s="42">
        <f t="shared" si="114"/>
        <v>-9.867406722648131E-5</v>
      </c>
    </row>
    <row r="3575" spans="8:13" x14ac:dyDescent="0.2">
      <c r="H3575" s="10">
        <v>2001</v>
      </c>
      <c r="I3575" s="10">
        <v>2</v>
      </c>
      <c r="J3575" s="10">
        <v>22</v>
      </c>
      <c r="K3575" s="42">
        <v>5.3449999999999998</v>
      </c>
      <c r="L3575" s="44">
        <f t="shared" si="113"/>
        <v>5.3096036922151431E-2</v>
      </c>
      <c r="M3575" s="42">
        <f t="shared" si="114"/>
        <v>-2.4669581796765011E-4</v>
      </c>
    </row>
    <row r="3576" spans="8:13" x14ac:dyDescent="0.2">
      <c r="H3576" s="10">
        <v>2001</v>
      </c>
      <c r="I3576" s="10">
        <v>2</v>
      </c>
      <c r="J3576" s="10">
        <v>23</v>
      </c>
      <c r="K3576" s="42">
        <v>5.3</v>
      </c>
      <c r="L3576" s="44">
        <f t="shared" si="113"/>
        <v>5.265194610512345E-2</v>
      </c>
      <c r="M3576" s="42">
        <f t="shared" si="114"/>
        <v>-4.4409081702798114E-4</v>
      </c>
    </row>
    <row r="3577" spans="8:13" x14ac:dyDescent="0.2">
      <c r="H3577" s="10">
        <v>2001</v>
      </c>
      <c r="I3577" s="10">
        <v>2</v>
      </c>
      <c r="J3577" s="10">
        <v>26</v>
      </c>
      <c r="K3577" s="42">
        <v>5.1937499999999996</v>
      </c>
      <c r="L3577" s="44">
        <f t="shared" si="113"/>
        <v>5.1603202663401682E-2</v>
      </c>
      <c r="M3577" s="42">
        <f t="shared" si="114"/>
        <v>-1.0487434417217681E-3</v>
      </c>
    </row>
    <row r="3578" spans="8:13" x14ac:dyDescent="0.2">
      <c r="H3578" s="10">
        <v>2001</v>
      </c>
      <c r="I3578" s="10">
        <v>2</v>
      </c>
      <c r="J3578" s="10">
        <v>27</v>
      </c>
      <c r="K3578" s="42">
        <v>5.1037499999999998</v>
      </c>
      <c r="L3578" s="44">
        <f t="shared" si="113"/>
        <v>5.0714640125616189E-2</v>
      </c>
      <c r="M3578" s="42">
        <f t="shared" si="114"/>
        <v>-8.8856253778549221E-4</v>
      </c>
    </row>
    <row r="3579" spans="8:13" x14ac:dyDescent="0.2">
      <c r="H3579" s="10">
        <v>2001</v>
      </c>
      <c r="I3579" s="10">
        <v>2</v>
      </c>
      <c r="J3579" s="10">
        <v>28</v>
      </c>
      <c r="K3579" s="42">
        <v>5.0525000000000002</v>
      </c>
      <c r="L3579" s="44">
        <f t="shared" si="113"/>
        <v>5.0208564907969828E-2</v>
      </c>
      <c r="M3579" s="42">
        <f t="shared" si="114"/>
        <v>-5.0607521764636093E-4</v>
      </c>
    </row>
    <row r="3580" spans="8:13" x14ac:dyDescent="0.2">
      <c r="H3580" s="10">
        <v>2001</v>
      </c>
      <c r="I3580" s="10">
        <v>3</v>
      </c>
      <c r="J3580" s="10">
        <v>1</v>
      </c>
      <c r="K3580" s="42">
        <v>5.0887500000000001</v>
      </c>
      <c r="L3580" s="44">
        <f t="shared" si="113"/>
        <v>5.0566527177133662E-2</v>
      </c>
      <c r="M3580" s="42">
        <f t="shared" si="114"/>
        <v>3.5796226916383345E-4</v>
      </c>
    </row>
    <row r="3581" spans="8:13" x14ac:dyDescent="0.2">
      <c r="H3581" s="10">
        <v>2001</v>
      </c>
      <c r="I3581" s="10">
        <v>3</v>
      </c>
      <c r="J3581" s="10">
        <v>2</v>
      </c>
      <c r="K3581" s="42">
        <v>5.0824999999999996</v>
      </c>
      <c r="L3581" s="44">
        <f t="shared" si="113"/>
        <v>5.0504811829913884E-2</v>
      </c>
      <c r="M3581" s="42">
        <f t="shared" si="114"/>
        <v>-6.1715347219777617E-5</v>
      </c>
    </row>
    <row r="3582" spans="8:13" x14ac:dyDescent="0.2">
      <c r="H3582" s="10">
        <v>2001</v>
      </c>
      <c r="I3582" s="10">
        <v>3</v>
      </c>
      <c r="J3582" s="10">
        <v>5</v>
      </c>
      <c r="K3582" s="42">
        <v>5.08</v>
      </c>
      <c r="L3582" s="44">
        <f t="shared" si="113"/>
        <v>5.0480125424408794E-2</v>
      </c>
      <c r="M3582" s="42">
        <f t="shared" si="114"/>
        <v>-2.4686405505090769E-5</v>
      </c>
    </row>
    <row r="3583" spans="8:13" x14ac:dyDescent="0.2">
      <c r="H3583" s="10">
        <v>2001</v>
      </c>
      <c r="I3583" s="10">
        <v>3</v>
      </c>
      <c r="J3583" s="10">
        <v>6</v>
      </c>
      <c r="K3583" s="42">
        <v>5.09</v>
      </c>
      <c r="L3583" s="44">
        <f t="shared" si="113"/>
        <v>5.0578870132315268E-2</v>
      </c>
      <c r="M3583" s="42">
        <f t="shared" si="114"/>
        <v>9.8744707906474327E-5</v>
      </c>
    </row>
    <row r="3584" spans="8:13" x14ac:dyDescent="0.2">
      <c r="H3584" s="10">
        <v>2001</v>
      </c>
      <c r="I3584" s="10">
        <v>3</v>
      </c>
      <c r="J3584" s="10">
        <v>7</v>
      </c>
      <c r="K3584" s="42">
        <v>5.0737500000000004</v>
      </c>
      <c r="L3584" s="44">
        <f t="shared" si="113"/>
        <v>5.0418408744086672E-2</v>
      </c>
      <c r="M3584" s="42">
        <f t="shared" si="114"/>
        <v>-1.6046138822859574E-4</v>
      </c>
    </row>
    <row r="3585" spans="8:13" x14ac:dyDescent="0.2">
      <c r="H3585" s="10">
        <v>2001</v>
      </c>
      <c r="I3585" s="10">
        <v>3</v>
      </c>
      <c r="J3585" s="10">
        <v>8</v>
      </c>
      <c r="K3585" s="42">
        <v>5.0599999999999996</v>
      </c>
      <c r="L3585" s="44">
        <f t="shared" si="113"/>
        <v>5.0282628695408706E-2</v>
      </c>
      <c r="M3585" s="42">
        <f t="shared" si="114"/>
        <v>-1.3578004867796645E-4</v>
      </c>
    </row>
    <row r="3586" spans="8:13" x14ac:dyDescent="0.2">
      <c r="H3586" s="10">
        <v>2001</v>
      </c>
      <c r="I3586" s="10">
        <v>3</v>
      </c>
      <c r="J3586" s="10">
        <v>9</v>
      </c>
      <c r="K3586" s="42">
        <v>5.04</v>
      </c>
      <c r="L3586" s="44">
        <f t="shared" si="113"/>
        <v>5.0085122214686764E-2</v>
      </c>
      <c r="M3586" s="42">
        <f t="shared" si="114"/>
        <v>-1.9750648072194149E-4</v>
      </c>
    </row>
    <row r="3587" spans="8:13" x14ac:dyDescent="0.2">
      <c r="H3587" s="10">
        <v>2001</v>
      </c>
      <c r="I3587" s="10">
        <v>3</v>
      </c>
      <c r="J3587" s="10">
        <v>12</v>
      </c>
      <c r="K3587" s="42">
        <v>5.0575000000000001</v>
      </c>
      <c r="L3587" s="44">
        <f t="shared" si="113"/>
        <v>5.0257940918635564E-2</v>
      </c>
      <c r="M3587" s="42">
        <f t="shared" si="114"/>
        <v>1.7281870394880022E-4</v>
      </c>
    </row>
    <row r="3588" spans="8:13" x14ac:dyDescent="0.2">
      <c r="H3588" s="10">
        <v>2001</v>
      </c>
      <c r="I3588" s="10">
        <v>3</v>
      </c>
      <c r="J3588" s="10">
        <v>13</v>
      </c>
      <c r="K3588" s="42">
        <v>5.0337500000000004</v>
      </c>
      <c r="L3588" s="44">
        <f t="shared" si="113"/>
        <v>5.0023399439444977E-2</v>
      </c>
      <c r="M3588" s="42">
        <f t="shared" si="114"/>
        <v>-2.3454147919058782E-4</v>
      </c>
    </row>
    <row r="3589" spans="8:13" x14ac:dyDescent="0.2">
      <c r="H3589" s="10">
        <v>2001</v>
      </c>
      <c r="I3589" s="10">
        <v>3</v>
      </c>
      <c r="J3589" s="10">
        <v>14</v>
      </c>
      <c r="K3589" s="42">
        <v>5.0199999999999996</v>
      </c>
      <c r="L3589" s="44">
        <f t="shared" si="113"/>
        <v>4.9887605981281662E-2</v>
      </c>
      <c r="M3589" s="42">
        <f t="shared" si="114"/>
        <v>-1.3579345816331495E-4</v>
      </c>
    </row>
    <row r="3590" spans="8:13" x14ac:dyDescent="0.2">
      <c r="H3590" s="10">
        <v>2001</v>
      </c>
      <c r="I3590" s="10">
        <v>3</v>
      </c>
      <c r="J3590" s="10">
        <v>15</v>
      </c>
      <c r="K3590" s="42">
        <v>4.9424999999999999</v>
      </c>
      <c r="L3590" s="44">
        <f t="shared" si="113"/>
        <v>4.9122138441868322E-2</v>
      </c>
      <c r="M3590" s="42">
        <f t="shared" si="114"/>
        <v>-7.6546753941333923E-4</v>
      </c>
    </row>
    <row r="3591" spans="8:13" x14ac:dyDescent="0.2">
      <c r="H3591" s="10">
        <v>2001</v>
      </c>
      <c r="I3591" s="10">
        <v>3</v>
      </c>
      <c r="J3591" s="10">
        <v>16</v>
      </c>
      <c r="K3591" s="42">
        <v>4.9000000000000004</v>
      </c>
      <c r="L3591" s="44">
        <f t="shared" si="113"/>
        <v>4.8702303720534176E-2</v>
      </c>
      <c r="M3591" s="42">
        <f t="shared" si="114"/>
        <v>-4.1983472133414607E-4</v>
      </c>
    </row>
    <row r="3592" spans="8:13" x14ac:dyDescent="0.2">
      <c r="H3592" s="10">
        <v>2001</v>
      </c>
      <c r="I3592" s="10">
        <v>3</v>
      </c>
      <c r="J3592" s="10">
        <v>19</v>
      </c>
      <c r="K3592" s="42">
        <v>4.88</v>
      </c>
      <c r="L3592" s="44">
        <f t="shared" si="113"/>
        <v>4.8504719191362219E-2</v>
      </c>
      <c r="M3592" s="42">
        <f t="shared" si="114"/>
        <v>-1.975845291719569E-4</v>
      </c>
    </row>
    <row r="3593" spans="8:13" x14ac:dyDescent="0.2">
      <c r="H3593" s="10">
        <v>2001</v>
      </c>
      <c r="I3593" s="10">
        <v>3</v>
      </c>
      <c r="J3593" s="10">
        <v>20</v>
      </c>
      <c r="K3593" s="42">
        <v>4.8862500000000004</v>
      </c>
      <c r="L3593" s="44">
        <f t="shared" si="113"/>
        <v>4.8566465405163087E-2</v>
      </c>
      <c r="M3593" s="42">
        <f t="shared" si="114"/>
        <v>6.1746213800867311E-5</v>
      </c>
    </row>
    <row r="3594" spans="8:13" x14ac:dyDescent="0.2">
      <c r="H3594" s="10">
        <v>2001</v>
      </c>
      <c r="I3594" s="10">
        <v>3</v>
      </c>
      <c r="J3594" s="10">
        <v>21</v>
      </c>
      <c r="K3594" s="42">
        <v>4.87</v>
      </c>
      <c r="L3594" s="44">
        <f t="shared" si="113"/>
        <v>4.840592326668932E-2</v>
      </c>
      <c r="M3594" s="42">
        <f t="shared" si="114"/>
        <v>-1.605421384737668E-4</v>
      </c>
    </row>
    <row r="3595" spans="8:13" x14ac:dyDescent="0.2">
      <c r="H3595" s="10">
        <v>2001</v>
      </c>
      <c r="I3595" s="10">
        <v>3</v>
      </c>
      <c r="J3595" s="10">
        <v>22</v>
      </c>
      <c r="K3595" s="42">
        <v>4.8562500000000002</v>
      </c>
      <c r="L3595" s="44">
        <f t="shared" si="113"/>
        <v>4.8270074885819025E-2</v>
      </c>
      <c r="M3595" s="42">
        <f t="shared" si="114"/>
        <v>-1.3584838087029455E-4</v>
      </c>
    </row>
    <row r="3596" spans="8:13" x14ac:dyDescent="0.2">
      <c r="H3596" s="10">
        <v>2001</v>
      </c>
      <c r="I3596" s="10">
        <v>3</v>
      </c>
      <c r="J3596" s="10">
        <v>23</v>
      </c>
      <c r="K3596" s="42">
        <v>4.8600000000000003</v>
      </c>
      <c r="L3596" s="44">
        <f t="shared" si="113"/>
        <v>4.8307124901797463E-2</v>
      </c>
      <c r="M3596" s="42">
        <f t="shared" si="114"/>
        <v>3.70500159784376E-5</v>
      </c>
    </row>
    <row r="3597" spans="8:13" x14ac:dyDescent="0.2">
      <c r="H3597" s="10">
        <v>2001</v>
      </c>
      <c r="I3597" s="10">
        <v>3</v>
      </c>
      <c r="J3597" s="10">
        <v>26</v>
      </c>
      <c r="K3597" s="42">
        <v>4.8687500000000004</v>
      </c>
      <c r="L3597" s="44">
        <f t="shared" si="113"/>
        <v>4.8393573604529345E-2</v>
      </c>
      <c r="M3597" s="42">
        <f t="shared" si="114"/>
        <v>8.6448702731882487E-5</v>
      </c>
    </row>
    <row r="3598" spans="8:13" x14ac:dyDescent="0.2">
      <c r="H3598" s="10">
        <v>2001</v>
      </c>
      <c r="I3598" s="10">
        <v>3</v>
      </c>
      <c r="J3598" s="10">
        <v>27</v>
      </c>
      <c r="K3598" s="42">
        <v>4.8600000000000003</v>
      </c>
      <c r="L3598" s="44">
        <f t="shared" si="113"/>
        <v>4.8307124901797463E-2</v>
      </c>
      <c r="M3598" s="42">
        <f t="shared" si="114"/>
        <v>-8.6448702731882487E-5</v>
      </c>
    </row>
    <row r="3599" spans="8:13" x14ac:dyDescent="0.2">
      <c r="H3599" s="10">
        <v>2001</v>
      </c>
      <c r="I3599" s="10">
        <v>3</v>
      </c>
      <c r="J3599" s="10">
        <v>28</v>
      </c>
      <c r="K3599" s="42">
        <v>4.9024999999999999</v>
      </c>
      <c r="L3599" s="44">
        <f t="shared" si="113"/>
        <v>4.8727001100450903E-2</v>
      </c>
      <c r="M3599" s="42">
        <f t="shared" si="114"/>
        <v>4.198761986534405E-4</v>
      </c>
    </row>
    <row r="3600" spans="8:13" x14ac:dyDescent="0.2">
      <c r="H3600" s="10">
        <v>2001</v>
      </c>
      <c r="I3600" s="10">
        <v>3</v>
      </c>
      <c r="J3600" s="10">
        <v>29</v>
      </c>
      <c r="K3600" s="42">
        <v>4.8762499999999998</v>
      </c>
      <c r="L3600" s="44">
        <f t="shared" si="113"/>
        <v>4.8467671005564948E-2</v>
      </c>
      <c r="M3600" s="42">
        <f t="shared" si="114"/>
        <v>-2.5933009488595532E-4</v>
      </c>
    </row>
    <row r="3601" spans="8:13" x14ac:dyDescent="0.2">
      <c r="H3601" s="10">
        <v>2001</v>
      </c>
      <c r="I3601" s="10">
        <v>3</v>
      </c>
      <c r="J3601" s="10">
        <v>30</v>
      </c>
      <c r="K3601" s="42">
        <v>4.8787500000000001</v>
      </c>
      <c r="L3601" s="44">
        <f t="shared" si="113"/>
        <v>4.8492369834223899E-2</v>
      </c>
      <c r="M3601" s="42">
        <f t="shared" si="114"/>
        <v>2.4698828658950567E-5</v>
      </c>
    </row>
    <row r="3602" spans="8:13" x14ac:dyDescent="0.2">
      <c r="H3602" s="10">
        <v>2001</v>
      </c>
      <c r="I3602" s="10">
        <v>4</v>
      </c>
      <c r="J3602" s="10">
        <v>2</v>
      </c>
      <c r="K3602" s="42">
        <v>4.84</v>
      </c>
      <c r="L3602" s="44">
        <f t="shared" si="113"/>
        <v>4.8109520850873819E-2</v>
      </c>
      <c r="M3602" s="42">
        <f t="shared" si="114"/>
        <v>-3.8284898335008005E-4</v>
      </c>
    </row>
    <row r="3603" spans="8:13" x14ac:dyDescent="0.2">
      <c r="H3603" s="10">
        <v>2001</v>
      </c>
      <c r="I3603" s="10">
        <v>4</v>
      </c>
      <c r="J3603" s="10">
        <v>3</v>
      </c>
      <c r="K3603" s="42">
        <v>4.8462500000000004</v>
      </c>
      <c r="L3603" s="44">
        <f t="shared" si="113"/>
        <v>4.8171273165429275E-2</v>
      </c>
      <c r="M3603" s="42">
        <f t="shared" si="114"/>
        <v>6.1752314555456322E-5</v>
      </c>
    </row>
    <row r="3604" spans="8:13" x14ac:dyDescent="0.2">
      <c r="H3604" s="10">
        <v>2001</v>
      </c>
      <c r="I3604" s="10">
        <v>4</v>
      </c>
      <c r="J3604" s="10">
        <v>4</v>
      </c>
      <c r="K3604" s="42">
        <v>4.8099999999999996</v>
      </c>
      <c r="L3604" s="44">
        <f t="shared" si="113"/>
        <v>4.7813096469832644E-2</v>
      </c>
      <c r="M3604" s="42">
        <f t="shared" si="114"/>
        <v>-3.5817669559663062E-4</v>
      </c>
    </row>
    <row r="3605" spans="8:13" x14ac:dyDescent="0.2">
      <c r="H3605" s="10">
        <v>2001</v>
      </c>
      <c r="I3605" s="10">
        <v>4</v>
      </c>
      <c r="J3605" s="10">
        <v>5</v>
      </c>
      <c r="K3605" s="42">
        <v>4.80375</v>
      </c>
      <c r="L3605" s="44">
        <f t="shared" ref="L3605:L3668" si="115">LN(1+K3605/100/4)*4</f>
        <v>4.7751338625427797E-2</v>
      </c>
      <c r="M3605" s="42">
        <f t="shared" ref="M3605:M3668" si="116">L3605-L3604</f>
        <v>-6.1757844404847217E-5</v>
      </c>
    </row>
    <row r="3606" spans="8:13" x14ac:dyDescent="0.2">
      <c r="H3606" s="10">
        <v>2001</v>
      </c>
      <c r="I3606" s="10">
        <v>4</v>
      </c>
      <c r="J3606" s="10">
        <v>6</v>
      </c>
      <c r="K3606" s="42">
        <v>4.8062500000000004</v>
      </c>
      <c r="L3606" s="44">
        <f t="shared" si="115"/>
        <v>4.7776041877610968E-2</v>
      </c>
      <c r="M3606" s="42">
        <f t="shared" si="116"/>
        <v>2.4703252183171098E-5</v>
      </c>
    </row>
    <row r="3607" spans="8:13" x14ac:dyDescent="0.2">
      <c r="H3607" s="10">
        <v>2001</v>
      </c>
      <c r="I3607" s="10">
        <v>4</v>
      </c>
      <c r="J3607" s="10">
        <v>9</v>
      </c>
      <c r="K3607" s="42">
        <v>4.74125</v>
      </c>
      <c r="L3607" s="44">
        <f t="shared" si="115"/>
        <v>4.71337077327737E-2</v>
      </c>
      <c r="M3607" s="42">
        <f t="shared" si="116"/>
        <v>-6.4233414483726853E-4</v>
      </c>
    </row>
    <row r="3608" spans="8:13" x14ac:dyDescent="0.2">
      <c r="H3608" s="10">
        <v>2001</v>
      </c>
      <c r="I3608" s="10">
        <v>4</v>
      </c>
      <c r="J3608" s="10">
        <v>10</v>
      </c>
      <c r="K3608" s="42">
        <v>4.74</v>
      </c>
      <c r="L3608" s="44">
        <f t="shared" si="115"/>
        <v>4.7121354142124948E-2</v>
      </c>
      <c r="M3608" s="42">
        <f t="shared" si="116"/>
        <v>-1.23535906487518E-5</v>
      </c>
    </row>
    <row r="3609" spans="8:13" x14ac:dyDescent="0.2">
      <c r="H3609" s="10">
        <v>2001</v>
      </c>
      <c r="I3609" s="10">
        <v>4</v>
      </c>
      <c r="J3609" s="10">
        <v>11</v>
      </c>
      <c r="K3609" s="42">
        <v>4.76</v>
      </c>
      <c r="L3609" s="44">
        <f t="shared" si="115"/>
        <v>4.7319007014308884E-2</v>
      </c>
      <c r="M3609" s="42">
        <f t="shared" si="116"/>
        <v>1.9765287218393573E-4</v>
      </c>
    </row>
    <row r="3610" spans="8:13" x14ac:dyDescent="0.2">
      <c r="H3610" s="10">
        <v>2001</v>
      </c>
      <c r="I3610" s="10">
        <v>4</v>
      </c>
      <c r="J3610" s="10">
        <v>12</v>
      </c>
      <c r="K3610" s="42">
        <v>4.7787499999999996</v>
      </c>
      <c r="L3610" s="44">
        <f t="shared" si="115"/>
        <v>4.7504297712285759E-2</v>
      </c>
      <c r="M3610" s="42">
        <f t="shared" si="116"/>
        <v>1.8529069797687536E-4</v>
      </c>
    </row>
    <row r="3611" spans="8:13" x14ac:dyDescent="0.2">
      <c r="H3611" s="10">
        <v>2001</v>
      </c>
      <c r="I3611" s="10">
        <v>4</v>
      </c>
      <c r="J3611" s="10">
        <v>17</v>
      </c>
      <c r="K3611" s="42">
        <v>4.8087499999999999</v>
      </c>
      <c r="L3611" s="44">
        <f t="shared" si="115"/>
        <v>4.7800744977232419E-2</v>
      </c>
      <c r="M3611" s="42">
        <f t="shared" si="116"/>
        <v>2.9644726494666013E-4</v>
      </c>
    </row>
    <row r="3612" spans="8:13" x14ac:dyDescent="0.2">
      <c r="H3612" s="10">
        <v>2001</v>
      </c>
      <c r="I3612" s="10">
        <v>4</v>
      </c>
      <c r="J3612" s="10">
        <v>18</v>
      </c>
      <c r="K3612" s="42">
        <v>4.8274999999999997</v>
      </c>
      <c r="L3612" s="44">
        <f t="shared" si="115"/>
        <v>4.7986013361678917E-2</v>
      </c>
      <c r="M3612" s="42">
        <f t="shared" si="116"/>
        <v>1.8526838444649779E-4</v>
      </c>
    </row>
    <row r="3613" spans="8:13" x14ac:dyDescent="0.2">
      <c r="H3613" s="10">
        <v>2001</v>
      </c>
      <c r="I3613" s="10">
        <v>4</v>
      </c>
      <c r="J3613" s="10">
        <v>19</v>
      </c>
      <c r="K3613" s="42">
        <v>4.41</v>
      </c>
      <c r="L3613" s="44">
        <f t="shared" si="115"/>
        <v>4.3858670898758848E-2</v>
      </c>
      <c r="M3613" s="42">
        <f t="shared" si="116"/>
        <v>-4.1273424629200695E-3</v>
      </c>
    </row>
    <row r="3614" spans="8:13" x14ac:dyDescent="0.2">
      <c r="H3614" s="10">
        <v>2001</v>
      </c>
      <c r="I3614" s="10">
        <v>4</v>
      </c>
      <c r="J3614" s="10">
        <v>20</v>
      </c>
      <c r="K3614" s="42">
        <v>4.4175000000000004</v>
      </c>
      <c r="L3614" s="44">
        <f t="shared" si="115"/>
        <v>4.393285235277912E-2</v>
      </c>
      <c r="M3614" s="42">
        <f t="shared" si="116"/>
        <v>7.4181454020272319E-5</v>
      </c>
    </row>
    <row r="3615" spans="8:13" x14ac:dyDescent="0.2">
      <c r="H3615" s="10">
        <v>2001</v>
      </c>
      <c r="I3615" s="10">
        <v>4</v>
      </c>
      <c r="J3615" s="10">
        <v>23</v>
      </c>
      <c r="K3615" s="42">
        <v>4.38375</v>
      </c>
      <c r="L3615" s="44">
        <f t="shared" si="115"/>
        <v>4.3599024975340669E-2</v>
      </c>
      <c r="M3615" s="42">
        <f t="shared" si="116"/>
        <v>-3.3382737743845037E-4</v>
      </c>
    </row>
    <row r="3616" spans="8:13" x14ac:dyDescent="0.2">
      <c r="H3616" s="10">
        <v>2001</v>
      </c>
      <c r="I3616" s="10">
        <v>4</v>
      </c>
      <c r="J3616" s="10">
        <v>24</v>
      </c>
      <c r="K3616" s="42">
        <v>4.3600000000000003</v>
      </c>
      <c r="L3616" s="44">
        <f t="shared" si="115"/>
        <v>4.3364092711499075E-2</v>
      </c>
      <c r="M3616" s="42">
        <f t="shared" si="116"/>
        <v>-2.349322638415946E-4</v>
      </c>
    </row>
    <row r="3617" spans="8:13" x14ac:dyDescent="0.2">
      <c r="H3617" s="10">
        <v>2001</v>
      </c>
      <c r="I3617" s="10">
        <v>4</v>
      </c>
      <c r="J3617" s="10">
        <v>25</v>
      </c>
      <c r="K3617" s="42">
        <v>4.34</v>
      </c>
      <c r="L3617" s="44">
        <f t="shared" si="115"/>
        <v>4.3166244312794672E-2</v>
      </c>
      <c r="M3617" s="42">
        <f t="shared" si="116"/>
        <v>-1.9784839870440329E-4</v>
      </c>
    </row>
    <row r="3618" spans="8:13" x14ac:dyDescent="0.2">
      <c r="H3618" s="10">
        <v>2001</v>
      </c>
      <c r="I3618" s="10">
        <v>4</v>
      </c>
      <c r="J3618" s="10">
        <v>26</v>
      </c>
      <c r="K3618" s="42">
        <v>4.34</v>
      </c>
      <c r="L3618" s="44">
        <f t="shared" si="115"/>
        <v>4.3166244312794672E-2</v>
      </c>
      <c r="M3618" s="42">
        <f t="shared" si="116"/>
        <v>0</v>
      </c>
    </row>
    <row r="3619" spans="8:13" x14ac:dyDescent="0.2">
      <c r="H3619" s="10">
        <v>2001</v>
      </c>
      <c r="I3619" s="10">
        <v>4</v>
      </c>
      <c r="J3619" s="10">
        <v>27</v>
      </c>
      <c r="K3619" s="42">
        <v>4.3137499999999998</v>
      </c>
      <c r="L3619" s="44">
        <f t="shared" si="115"/>
        <v>4.2906553437591748E-2</v>
      </c>
      <c r="M3619" s="42">
        <f t="shared" si="116"/>
        <v>-2.5969087520292394E-4</v>
      </c>
    </row>
    <row r="3620" spans="8:13" x14ac:dyDescent="0.2">
      <c r="H3620" s="10">
        <v>2001</v>
      </c>
      <c r="I3620" s="10">
        <v>4</v>
      </c>
      <c r="J3620" s="10">
        <v>30</v>
      </c>
      <c r="K3620" s="42">
        <v>4.3362499999999997</v>
      </c>
      <c r="L3620" s="44">
        <f t="shared" si="115"/>
        <v>4.3129146648555737E-2</v>
      </c>
      <c r="M3620" s="42">
        <f t="shared" si="116"/>
        <v>2.2259321096398943E-4</v>
      </c>
    </row>
    <row r="3621" spans="8:13" x14ac:dyDescent="0.2">
      <c r="H3621" s="10">
        <v>2001</v>
      </c>
      <c r="I3621" s="10">
        <v>5</v>
      </c>
      <c r="J3621" s="10">
        <v>1</v>
      </c>
      <c r="K3621" s="42">
        <v>4.34</v>
      </c>
      <c r="L3621" s="44">
        <f t="shared" si="115"/>
        <v>4.3166244312794672E-2</v>
      </c>
      <c r="M3621" s="42">
        <f t="shared" si="116"/>
        <v>3.7097664238934513E-5</v>
      </c>
    </row>
    <row r="3622" spans="8:13" x14ac:dyDescent="0.2">
      <c r="H3622" s="10">
        <v>2001</v>
      </c>
      <c r="I3622" s="10">
        <v>5</v>
      </c>
      <c r="J3622" s="10">
        <v>2</v>
      </c>
      <c r="K3622" s="42">
        <v>4.3075000000000001</v>
      </c>
      <c r="L3622" s="44">
        <f t="shared" si="115"/>
        <v>4.2844719791739337E-2</v>
      </c>
      <c r="M3622" s="42">
        <f t="shared" si="116"/>
        <v>-3.2152452105533441E-4</v>
      </c>
    </row>
    <row r="3623" spans="8:13" x14ac:dyDescent="0.2">
      <c r="H3623" s="10">
        <v>2001</v>
      </c>
      <c r="I3623" s="10">
        <v>5</v>
      </c>
      <c r="J3623" s="10">
        <v>3</v>
      </c>
      <c r="K3623" s="42">
        <v>4.2987500000000001</v>
      </c>
      <c r="L3623" s="44">
        <f t="shared" si="115"/>
        <v>4.2758151081686797E-2</v>
      </c>
      <c r="M3623" s="42">
        <f t="shared" si="116"/>
        <v>-8.6568710052539743E-5</v>
      </c>
    </row>
    <row r="3624" spans="8:13" x14ac:dyDescent="0.2">
      <c r="H3624" s="10">
        <v>2001</v>
      </c>
      <c r="I3624" s="10">
        <v>5</v>
      </c>
      <c r="J3624" s="10">
        <v>4</v>
      </c>
      <c r="K3624" s="42">
        <v>4.2699999999999996</v>
      </c>
      <c r="L3624" s="44">
        <f t="shared" si="115"/>
        <v>4.2473697842433177E-2</v>
      </c>
      <c r="M3624" s="42">
        <f t="shared" si="116"/>
        <v>-2.8445323925362087E-4</v>
      </c>
    </row>
    <row r="3625" spans="8:13" x14ac:dyDescent="0.2">
      <c r="H3625" s="10">
        <v>2001</v>
      </c>
      <c r="I3625" s="10">
        <v>5</v>
      </c>
      <c r="J3625" s="10">
        <v>8</v>
      </c>
      <c r="K3625" s="42">
        <v>4.0987499999999999</v>
      </c>
      <c r="L3625" s="44">
        <f t="shared" si="115"/>
        <v>4.0778926711690311E-2</v>
      </c>
      <c r="M3625" s="42">
        <f t="shared" si="116"/>
        <v>-1.6947711307428656E-3</v>
      </c>
    </row>
    <row r="3626" spans="8:13" x14ac:dyDescent="0.2">
      <c r="H3626" s="10">
        <v>2001</v>
      </c>
      <c r="I3626" s="10">
        <v>5</v>
      </c>
      <c r="J3626" s="10">
        <v>9</v>
      </c>
      <c r="K3626" s="42">
        <v>4.085</v>
      </c>
      <c r="L3626" s="44">
        <f t="shared" si="115"/>
        <v>4.064281905051708E-2</v>
      </c>
      <c r="M3626" s="42">
        <f t="shared" si="116"/>
        <v>-1.3610766117323064E-4</v>
      </c>
    </row>
    <row r="3627" spans="8:13" x14ac:dyDescent="0.2">
      <c r="H3627" s="10">
        <v>2001</v>
      </c>
      <c r="I3627" s="10">
        <v>5</v>
      </c>
      <c r="J3627" s="10">
        <v>10</v>
      </c>
      <c r="K3627" s="42">
        <v>4.0599999999999996</v>
      </c>
      <c r="L3627" s="44">
        <f t="shared" si="115"/>
        <v>4.0395338709658279E-2</v>
      </c>
      <c r="M3627" s="42">
        <f t="shared" si="116"/>
        <v>-2.4748034085880083E-4</v>
      </c>
    </row>
    <row r="3628" spans="8:13" x14ac:dyDescent="0.2">
      <c r="H3628" s="10">
        <v>2001</v>
      </c>
      <c r="I3628" s="10">
        <v>5</v>
      </c>
      <c r="J3628" s="10">
        <v>11</v>
      </c>
      <c r="K3628" s="42">
        <v>4.07</v>
      </c>
      <c r="L3628" s="44">
        <f t="shared" si="115"/>
        <v>4.0494332683404952E-2</v>
      </c>
      <c r="M3628" s="42">
        <f t="shared" si="116"/>
        <v>9.8993973746672181E-5</v>
      </c>
    </row>
    <row r="3629" spans="8:13" x14ac:dyDescent="0.2">
      <c r="H3629" s="10">
        <v>2001</v>
      </c>
      <c r="I3629" s="10">
        <v>5</v>
      </c>
      <c r="J3629" s="10">
        <v>14</v>
      </c>
      <c r="K3629" s="42">
        <v>4.1212499999999999</v>
      </c>
      <c r="L3629" s="44">
        <f t="shared" si="115"/>
        <v>4.1001638349668572E-2</v>
      </c>
      <c r="M3629" s="42">
        <f t="shared" si="116"/>
        <v>5.0730566626362023E-4</v>
      </c>
    </row>
    <row r="3630" spans="8:13" x14ac:dyDescent="0.2">
      <c r="H3630" s="10">
        <v>2001</v>
      </c>
      <c r="I3630" s="10">
        <v>5</v>
      </c>
      <c r="J3630" s="10">
        <v>15</v>
      </c>
      <c r="K3630" s="42">
        <v>4.1031300000000002</v>
      </c>
      <c r="L3630" s="44">
        <f t="shared" si="115"/>
        <v>4.0822282215887545E-2</v>
      </c>
      <c r="M3630" s="42">
        <f t="shared" si="116"/>
        <v>-1.7935613378102649E-4</v>
      </c>
    </row>
    <row r="3631" spans="8:13" x14ac:dyDescent="0.2">
      <c r="H3631" s="10">
        <v>2001</v>
      </c>
      <c r="I3631" s="10">
        <v>5</v>
      </c>
      <c r="J3631" s="10">
        <v>16</v>
      </c>
      <c r="K3631" s="42">
        <v>4.03</v>
      </c>
      <c r="L3631" s="44">
        <f t="shared" si="115"/>
        <v>4.0098342087858223E-2</v>
      </c>
      <c r="M3631" s="42">
        <f t="shared" si="116"/>
        <v>-7.2394012802932256E-4</v>
      </c>
    </row>
    <row r="3632" spans="8:13" x14ac:dyDescent="0.2">
      <c r="H3632" s="10">
        <v>2001</v>
      </c>
      <c r="I3632" s="10">
        <v>5</v>
      </c>
      <c r="J3632" s="10">
        <v>17</v>
      </c>
      <c r="K3632" s="42">
        <v>4.04</v>
      </c>
      <c r="L3632" s="44">
        <f t="shared" si="115"/>
        <v>4.0197343412005752E-2</v>
      </c>
      <c r="M3632" s="42">
        <f t="shared" si="116"/>
        <v>9.9001324147529601E-5</v>
      </c>
    </row>
    <row r="3633" spans="8:13" x14ac:dyDescent="0.2">
      <c r="H3633" s="10">
        <v>2001</v>
      </c>
      <c r="I3633" s="10">
        <v>5</v>
      </c>
      <c r="J3633" s="10">
        <v>18</v>
      </c>
      <c r="K3633" s="42">
        <v>4.0549999999999997</v>
      </c>
      <c r="L3633" s="44">
        <f t="shared" si="115"/>
        <v>4.0345840804037018E-2</v>
      </c>
      <c r="M3633" s="42">
        <f t="shared" si="116"/>
        <v>1.48497392031266E-4</v>
      </c>
    </row>
    <row r="3634" spans="8:13" x14ac:dyDescent="0.2">
      <c r="H3634" s="10">
        <v>2001</v>
      </c>
      <c r="I3634" s="10">
        <v>5</v>
      </c>
      <c r="J3634" s="10">
        <v>21</v>
      </c>
      <c r="K3634" s="42">
        <v>4.0762499999999999</v>
      </c>
      <c r="L3634" s="44">
        <f t="shared" si="115"/>
        <v>4.055620267290317E-2</v>
      </c>
      <c r="M3634" s="42">
        <f t="shared" si="116"/>
        <v>2.1036186886615182E-4</v>
      </c>
    </row>
    <row r="3635" spans="8:13" x14ac:dyDescent="0.2">
      <c r="H3635" s="10">
        <v>2001</v>
      </c>
      <c r="I3635" s="10">
        <v>5</v>
      </c>
      <c r="J3635" s="10">
        <v>22</v>
      </c>
      <c r="K3635" s="42">
        <v>4.0750000000000002</v>
      </c>
      <c r="L3635" s="44">
        <f t="shared" si="115"/>
        <v>4.0543828751561553E-2</v>
      </c>
      <c r="M3635" s="42">
        <f t="shared" si="116"/>
        <v>-1.2373921341617133E-5</v>
      </c>
    </row>
    <row r="3636" spans="8:13" x14ac:dyDescent="0.2">
      <c r="H3636" s="10">
        <v>2001</v>
      </c>
      <c r="I3636" s="10">
        <v>5</v>
      </c>
      <c r="J3636" s="10">
        <v>23</v>
      </c>
      <c r="K3636" s="42">
        <v>4.07</v>
      </c>
      <c r="L3636" s="44">
        <f t="shared" si="115"/>
        <v>4.0494332683404952E-2</v>
      </c>
      <c r="M3636" s="42">
        <f t="shared" si="116"/>
        <v>-4.9496068156601458E-5</v>
      </c>
    </row>
    <row r="3637" spans="8:13" x14ac:dyDescent="0.2">
      <c r="H3637" s="10">
        <v>2001</v>
      </c>
      <c r="I3637" s="10">
        <v>5</v>
      </c>
      <c r="J3637" s="10">
        <v>24</v>
      </c>
      <c r="K3637" s="42">
        <v>4.0562500000000004</v>
      </c>
      <c r="L3637" s="44">
        <f t="shared" si="115"/>
        <v>4.0358215337865544E-2</v>
      </c>
      <c r="M3637" s="42">
        <f t="shared" si="116"/>
        <v>-1.3611734553940769E-4</v>
      </c>
    </row>
    <row r="3638" spans="8:13" x14ac:dyDescent="0.2">
      <c r="H3638" s="10">
        <v>2001</v>
      </c>
      <c r="I3638" s="10">
        <v>5</v>
      </c>
      <c r="J3638" s="10">
        <v>25</v>
      </c>
      <c r="K3638" s="42">
        <v>4.03</v>
      </c>
      <c r="L3638" s="44">
        <f t="shared" si="115"/>
        <v>4.0098342087858223E-2</v>
      </c>
      <c r="M3638" s="42">
        <f t="shared" si="116"/>
        <v>-2.5987325000732114E-4</v>
      </c>
    </row>
    <row r="3639" spans="8:13" x14ac:dyDescent="0.2">
      <c r="H3639" s="10">
        <v>2001</v>
      </c>
      <c r="I3639" s="10">
        <v>5</v>
      </c>
      <c r="J3639" s="10">
        <v>29</v>
      </c>
      <c r="K3639" s="42">
        <v>4</v>
      </c>
      <c r="L3639" s="44">
        <f t="shared" si="115"/>
        <v>3.9801323412672368E-2</v>
      </c>
      <c r="M3639" s="42">
        <f t="shared" si="116"/>
        <v>-2.9701867518585473E-4</v>
      </c>
    </row>
    <row r="3640" spans="8:13" x14ac:dyDescent="0.2">
      <c r="H3640" s="10">
        <v>2001</v>
      </c>
      <c r="I3640" s="10">
        <v>5</v>
      </c>
      <c r="J3640" s="10">
        <v>30</v>
      </c>
      <c r="K3640" s="42">
        <v>4</v>
      </c>
      <c r="L3640" s="44">
        <f t="shared" si="115"/>
        <v>3.9801323412672368E-2</v>
      </c>
      <c r="M3640" s="42">
        <f t="shared" si="116"/>
        <v>0</v>
      </c>
    </row>
    <row r="3641" spans="8:13" x14ac:dyDescent="0.2">
      <c r="H3641" s="10">
        <v>2001</v>
      </c>
      <c r="I3641" s="10">
        <v>5</v>
      </c>
      <c r="J3641" s="10">
        <v>31</v>
      </c>
      <c r="K3641" s="42">
        <v>3.99</v>
      </c>
      <c r="L3641" s="44">
        <f t="shared" si="115"/>
        <v>3.9702312286292216E-2</v>
      </c>
      <c r="M3641" s="42">
        <f t="shared" si="116"/>
        <v>-9.9011126380152414E-5</v>
      </c>
    </row>
    <row r="3642" spans="8:13" x14ac:dyDescent="0.2">
      <c r="H3642" s="10">
        <v>2001</v>
      </c>
      <c r="I3642" s="10">
        <v>6</v>
      </c>
      <c r="J3642" s="10">
        <v>1</v>
      </c>
      <c r="K3642" s="42">
        <v>3.9424999999999999</v>
      </c>
      <c r="L3642" s="44">
        <f t="shared" si="115"/>
        <v>3.9231975964336654E-2</v>
      </c>
      <c r="M3642" s="42">
        <f t="shared" si="116"/>
        <v>-4.7033632195556119E-4</v>
      </c>
    </row>
    <row r="3643" spans="8:13" x14ac:dyDescent="0.2">
      <c r="H3643" s="10">
        <v>2001</v>
      </c>
      <c r="I3643" s="10">
        <v>6</v>
      </c>
      <c r="J3643" s="10">
        <v>4</v>
      </c>
      <c r="K3643" s="42">
        <v>3.94</v>
      </c>
      <c r="L3643" s="44">
        <f t="shared" si="115"/>
        <v>3.920721988904103E-2</v>
      </c>
      <c r="M3643" s="42">
        <f t="shared" si="116"/>
        <v>-2.475607529562468E-5</v>
      </c>
    </row>
    <row r="3644" spans="8:13" x14ac:dyDescent="0.2">
      <c r="H3644" s="10">
        <v>2001</v>
      </c>
      <c r="I3644" s="10">
        <v>6</v>
      </c>
      <c r="J3644" s="10">
        <v>5</v>
      </c>
      <c r="K3644" s="42">
        <v>3.94</v>
      </c>
      <c r="L3644" s="44">
        <f t="shared" si="115"/>
        <v>3.920721988904103E-2</v>
      </c>
      <c r="M3644" s="42">
        <f t="shared" si="116"/>
        <v>0</v>
      </c>
    </row>
    <row r="3645" spans="8:13" x14ac:dyDescent="0.2">
      <c r="H3645" s="10">
        <v>2001</v>
      </c>
      <c r="I3645" s="10">
        <v>6</v>
      </c>
      <c r="J3645" s="10">
        <v>6</v>
      </c>
      <c r="K3645" s="42">
        <v>3.9275000000000002</v>
      </c>
      <c r="L3645" s="44">
        <f t="shared" si="115"/>
        <v>3.9083437214273514E-2</v>
      </c>
      <c r="M3645" s="42">
        <f t="shared" si="116"/>
        <v>-1.2378267476751553E-4</v>
      </c>
    </row>
    <row r="3646" spans="8:13" x14ac:dyDescent="0.2">
      <c r="H3646" s="10">
        <v>2001</v>
      </c>
      <c r="I3646" s="10">
        <v>6</v>
      </c>
      <c r="J3646" s="10">
        <v>7</v>
      </c>
      <c r="K3646" s="42">
        <v>3.9181300000000001</v>
      </c>
      <c r="L3646" s="44">
        <f t="shared" si="115"/>
        <v>3.8990647209327579E-2</v>
      </c>
      <c r="M3646" s="42">
        <f t="shared" si="116"/>
        <v>-9.2790004945934867E-5</v>
      </c>
    </row>
    <row r="3647" spans="8:13" x14ac:dyDescent="0.2">
      <c r="H3647" s="10">
        <v>2001</v>
      </c>
      <c r="I3647" s="10">
        <v>6</v>
      </c>
      <c r="J3647" s="10">
        <v>8</v>
      </c>
      <c r="K3647" s="42">
        <v>3.9156300000000002</v>
      </c>
      <c r="L3647" s="44">
        <f t="shared" si="115"/>
        <v>3.8965889640394068E-2</v>
      </c>
      <c r="M3647" s="42">
        <f t="shared" si="116"/>
        <v>-2.4757568933511664E-5</v>
      </c>
    </row>
    <row r="3648" spans="8:13" x14ac:dyDescent="0.2">
      <c r="H3648" s="10">
        <v>2001</v>
      </c>
      <c r="I3648" s="10">
        <v>6</v>
      </c>
      <c r="J3648" s="10">
        <v>11</v>
      </c>
      <c r="K3648" s="42">
        <v>3.91</v>
      </c>
      <c r="L3648" s="44">
        <f t="shared" si="115"/>
        <v>3.8910135034043489E-2</v>
      </c>
      <c r="M3648" s="42">
        <f t="shared" si="116"/>
        <v>-5.5754606350578995E-5</v>
      </c>
    </row>
    <row r="3649" spans="8:13" x14ac:dyDescent="0.2">
      <c r="H3649" s="10">
        <v>2001</v>
      </c>
      <c r="I3649" s="10">
        <v>6</v>
      </c>
      <c r="J3649" s="10">
        <v>12</v>
      </c>
      <c r="K3649" s="42">
        <v>3.8987500000000002</v>
      </c>
      <c r="L3649" s="44">
        <f t="shared" si="115"/>
        <v>3.8798722524577646E-2</v>
      </c>
      <c r="M3649" s="42">
        <f t="shared" si="116"/>
        <v>-1.1141250946584275E-4</v>
      </c>
    </row>
    <row r="3650" spans="8:13" x14ac:dyDescent="0.2">
      <c r="H3650" s="10">
        <v>2001</v>
      </c>
      <c r="I3650" s="10">
        <v>6</v>
      </c>
      <c r="J3650" s="10">
        <v>13</v>
      </c>
      <c r="K3650" s="42">
        <v>3.89</v>
      </c>
      <c r="L3650" s="44">
        <f t="shared" si="115"/>
        <v>3.871206620508455E-2</v>
      </c>
      <c r="M3650" s="42">
        <f t="shared" si="116"/>
        <v>-8.6656319493096101E-5</v>
      </c>
    </row>
    <row r="3651" spans="8:13" x14ac:dyDescent="0.2">
      <c r="H3651" s="10">
        <v>2001</v>
      </c>
      <c r="I3651" s="10">
        <v>6</v>
      </c>
      <c r="J3651" s="10">
        <v>14</v>
      </c>
      <c r="K3651" s="42">
        <v>3.8774999999999999</v>
      </c>
      <c r="L3651" s="44">
        <f t="shared" si="115"/>
        <v>3.8588268206269608E-2</v>
      </c>
      <c r="M3651" s="42">
        <f t="shared" si="116"/>
        <v>-1.2379799881494236E-4</v>
      </c>
    </row>
    <row r="3652" spans="8:13" x14ac:dyDescent="0.2">
      <c r="H3652" s="10">
        <v>2001</v>
      </c>
      <c r="I3652" s="10">
        <v>6</v>
      </c>
      <c r="J3652" s="10">
        <v>15</v>
      </c>
      <c r="K3652" s="42">
        <v>3.8512499999999998</v>
      </c>
      <c r="L3652" s="44">
        <f t="shared" si="115"/>
        <v>3.8328279936601359E-2</v>
      </c>
      <c r="M3652" s="42">
        <f t="shared" si="116"/>
        <v>-2.5998826966824873E-4</v>
      </c>
    </row>
    <row r="3653" spans="8:13" x14ac:dyDescent="0.2">
      <c r="H3653" s="10">
        <v>2001</v>
      </c>
      <c r="I3653" s="10">
        <v>6</v>
      </c>
      <c r="J3653" s="10">
        <v>18</v>
      </c>
      <c r="K3653" s="42">
        <v>3.78688</v>
      </c>
      <c r="L3653" s="44">
        <f t="shared" si="115"/>
        <v>3.7690667642230509E-2</v>
      </c>
      <c r="M3653" s="42">
        <f t="shared" si="116"/>
        <v>-6.3761229437084982E-4</v>
      </c>
    </row>
    <row r="3654" spans="8:13" x14ac:dyDescent="0.2">
      <c r="H3654" s="10">
        <v>2001</v>
      </c>
      <c r="I3654" s="10">
        <v>6</v>
      </c>
      <c r="J3654" s="10">
        <v>19</v>
      </c>
      <c r="K3654" s="42">
        <v>3.7574999999999998</v>
      </c>
      <c r="L3654" s="44">
        <f t="shared" si="115"/>
        <v>3.7399612430994385E-2</v>
      </c>
      <c r="M3654" s="42">
        <f t="shared" si="116"/>
        <v>-2.9105521123612421E-4</v>
      </c>
    </row>
    <row r="3655" spans="8:13" x14ac:dyDescent="0.2">
      <c r="H3655" s="10">
        <v>2001</v>
      </c>
      <c r="I3655" s="10">
        <v>6</v>
      </c>
      <c r="J3655" s="10">
        <v>20</v>
      </c>
      <c r="K3655" s="42">
        <v>3.75</v>
      </c>
      <c r="L3655" s="44">
        <f t="shared" si="115"/>
        <v>3.7325309715536888E-2</v>
      </c>
      <c r="M3655" s="42">
        <f t="shared" si="116"/>
        <v>-7.4302715457497115E-5</v>
      </c>
    </row>
    <row r="3656" spans="8:13" x14ac:dyDescent="0.2">
      <c r="H3656" s="10">
        <v>2001</v>
      </c>
      <c r="I3656" s="10">
        <v>6</v>
      </c>
      <c r="J3656" s="10">
        <v>21</v>
      </c>
      <c r="K3656" s="42">
        <v>3.73875</v>
      </c>
      <c r="L3656" s="44">
        <f t="shared" si="115"/>
        <v>3.7213853054369458E-2</v>
      </c>
      <c r="M3656" s="42">
        <f t="shared" si="116"/>
        <v>-1.1145666116742919E-4</v>
      </c>
    </row>
    <row r="3657" spans="8:13" x14ac:dyDescent="0.2">
      <c r="H3657" s="10">
        <v>2001</v>
      </c>
      <c r="I3657" s="10">
        <v>6</v>
      </c>
      <c r="J3657" s="10">
        <v>22</v>
      </c>
      <c r="K3657" s="42">
        <v>3.73</v>
      </c>
      <c r="L3657" s="44">
        <f t="shared" si="115"/>
        <v>3.7127162392962522E-2</v>
      </c>
      <c r="M3657" s="42">
        <f t="shared" si="116"/>
        <v>-8.6690661406936542E-5</v>
      </c>
    </row>
    <row r="3658" spans="8:13" x14ac:dyDescent="0.2">
      <c r="H3658" s="10">
        <v>2001</v>
      </c>
      <c r="I3658" s="10">
        <v>6</v>
      </c>
      <c r="J3658" s="10">
        <v>25</v>
      </c>
      <c r="K3658" s="42">
        <v>3.7050000000000001</v>
      </c>
      <c r="L3658" s="44">
        <f t="shared" si="115"/>
        <v>3.6879464435771968E-2</v>
      </c>
      <c r="M3658" s="42">
        <f t="shared" si="116"/>
        <v>-2.476979571905541E-4</v>
      </c>
    </row>
    <row r="3659" spans="8:13" x14ac:dyDescent="0.2">
      <c r="H3659" s="10">
        <v>2001</v>
      </c>
      <c r="I3659" s="10">
        <v>6</v>
      </c>
      <c r="J3659" s="10">
        <v>26</v>
      </c>
      <c r="K3659" s="42">
        <v>3.7</v>
      </c>
      <c r="L3659" s="44">
        <f t="shared" si="115"/>
        <v>3.6829923003652502E-2</v>
      </c>
      <c r="M3659" s="42">
        <f t="shared" si="116"/>
        <v>-4.9541432119465378E-5</v>
      </c>
    </row>
    <row r="3660" spans="8:13" x14ac:dyDescent="0.2">
      <c r="H3660" s="10">
        <v>2001</v>
      </c>
      <c r="I3660" s="10">
        <v>6</v>
      </c>
      <c r="J3660" s="10">
        <v>27</v>
      </c>
      <c r="K3660" s="42">
        <v>3.71</v>
      </c>
      <c r="L3660" s="44">
        <f t="shared" si="115"/>
        <v>3.6929005254310664E-2</v>
      </c>
      <c r="M3660" s="42">
        <f t="shared" si="116"/>
        <v>9.9082250658161231E-5</v>
      </c>
    </row>
    <row r="3661" spans="8:13" x14ac:dyDescent="0.2">
      <c r="H3661" s="10">
        <v>2001</v>
      </c>
      <c r="I3661" s="10">
        <v>6</v>
      </c>
      <c r="J3661" s="10">
        <v>28</v>
      </c>
      <c r="K3661" s="42">
        <v>3.79</v>
      </c>
      <c r="L3661" s="44">
        <f t="shared" si="115"/>
        <v>3.7721574916346347E-2</v>
      </c>
      <c r="M3661" s="42">
        <f t="shared" si="116"/>
        <v>7.9256966203568313E-4</v>
      </c>
    </row>
    <row r="3662" spans="8:13" x14ac:dyDescent="0.2">
      <c r="H3662" s="10">
        <v>2001</v>
      </c>
      <c r="I3662" s="10">
        <v>6</v>
      </c>
      <c r="J3662" s="10">
        <v>29</v>
      </c>
      <c r="K3662" s="42">
        <v>3.8362500000000002</v>
      </c>
      <c r="L3662" s="44">
        <f t="shared" si="115"/>
        <v>3.817970762365331E-2</v>
      </c>
      <c r="M3662" s="42">
        <f t="shared" si="116"/>
        <v>4.5813270730696298E-4</v>
      </c>
    </row>
    <row r="3663" spans="8:13" x14ac:dyDescent="0.2">
      <c r="H3663" s="10">
        <v>2001</v>
      </c>
      <c r="I3663" s="10">
        <v>7</v>
      </c>
      <c r="J3663" s="10">
        <v>2</v>
      </c>
      <c r="K3663" s="42">
        <v>3.83</v>
      </c>
      <c r="L3663" s="44">
        <f t="shared" si="115"/>
        <v>3.8117800864517055E-2</v>
      </c>
      <c r="M3663" s="42">
        <f t="shared" si="116"/>
        <v>-6.1906759136254319E-5</v>
      </c>
    </row>
    <row r="3664" spans="8:13" x14ac:dyDescent="0.2">
      <c r="H3664" s="10">
        <v>2001</v>
      </c>
      <c r="I3664" s="10">
        <v>7</v>
      </c>
      <c r="J3664" s="10">
        <v>3</v>
      </c>
      <c r="K3664" s="42">
        <v>3.82</v>
      </c>
      <c r="L3664" s="44">
        <f t="shared" si="115"/>
        <v>3.8018748056984207E-2</v>
      </c>
      <c r="M3664" s="42">
        <f t="shared" si="116"/>
        <v>-9.9052807532848397E-5</v>
      </c>
    </row>
    <row r="3665" spans="8:13" x14ac:dyDescent="0.2">
      <c r="H3665" s="10">
        <v>2001</v>
      </c>
      <c r="I3665" s="10">
        <v>7</v>
      </c>
      <c r="J3665" s="10">
        <v>4</v>
      </c>
      <c r="K3665" s="42">
        <v>3.8275000000000001</v>
      </c>
      <c r="L3665" s="44">
        <f t="shared" si="115"/>
        <v>3.8093037892588957E-2</v>
      </c>
      <c r="M3665" s="42">
        <f t="shared" si="116"/>
        <v>7.4289835604750276E-5</v>
      </c>
    </row>
    <row r="3666" spans="8:13" x14ac:dyDescent="0.2">
      <c r="H3666" s="10">
        <v>2001</v>
      </c>
      <c r="I3666" s="10">
        <v>7</v>
      </c>
      <c r="J3666" s="10">
        <v>5</v>
      </c>
      <c r="K3666" s="42">
        <v>3.82</v>
      </c>
      <c r="L3666" s="44">
        <f t="shared" si="115"/>
        <v>3.8018748056984207E-2</v>
      </c>
      <c r="M3666" s="42">
        <f t="shared" si="116"/>
        <v>-7.4289835604750276E-5</v>
      </c>
    </row>
    <row r="3667" spans="8:13" x14ac:dyDescent="0.2">
      <c r="H3667" s="10">
        <v>2001</v>
      </c>
      <c r="I3667" s="10">
        <v>7</v>
      </c>
      <c r="J3667" s="10">
        <v>6</v>
      </c>
      <c r="K3667" s="42">
        <v>3.81</v>
      </c>
      <c r="L3667" s="44">
        <f t="shared" si="115"/>
        <v>3.7919692796525954E-2</v>
      </c>
      <c r="M3667" s="42">
        <f t="shared" si="116"/>
        <v>-9.9055260458252858E-5</v>
      </c>
    </row>
    <row r="3668" spans="8:13" x14ac:dyDescent="0.2">
      <c r="H3668" s="10">
        <v>2001</v>
      </c>
      <c r="I3668" s="10">
        <v>7</v>
      </c>
      <c r="J3668" s="10">
        <v>9</v>
      </c>
      <c r="K3668" s="42">
        <v>3.79</v>
      </c>
      <c r="L3668" s="44">
        <f t="shared" si="115"/>
        <v>3.7721574916346347E-2</v>
      </c>
      <c r="M3668" s="42">
        <f t="shared" si="116"/>
        <v>-1.9811788017960741E-4</v>
      </c>
    </row>
    <row r="3669" spans="8:13" x14ac:dyDescent="0.2">
      <c r="H3669" s="10">
        <v>2001</v>
      </c>
      <c r="I3669" s="10">
        <v>7</v>
      </c>
      <c r="J3669" s="10">
        <v>10</v>
      </c>
      <c r="K3669" s="42">
        <v>3.79</v>
      </c>
      <c r="L3669" s="44">
        <f t="shared" ref="L3669:L3732" si="117">LN(1+K3669/100/4)*4</f>
        <v>3.7721574916346347E-2</v>
      </c>
      <c r="M3669" s="42">
        <f t="shared" ref="M3669:M3732" si="118">L3669-L3668</f>
        <v>0</v>
      </c>
    </row>
    <row r="3670" spans="8:13" x14ac:dyDescent="0.2">
      <c r="H3670" s="10">
        <v>2001</v>
      </c>
      <c r="I3670" s="10">
        <v>7</v>
      </c>
      <c r="J3670" s="10">
        <v>11</v>
      </c>
      <c r="K3670" s="42">
        <v>3.76</v>
      </c>
      <c r="L3670" s="44">
        <f t="shared" si="117"/>
        <v>3.7424379696100116E-2</v>
      </c>
      <c r="M3670" s="42">
        <f t="shared" si="118"/>
        <v>-2.9719522024623107E-4</v>
      </c>
    </row>
    <row r="3671" spans="8:13" x14ac:dyDescent="0.2">
      <c r="H3671" s="10">
        <v>2001</v>
      </c>
      <c r="I3671" s="10">
        <v>7</v>
      </c>
      <c r="J3671" s="10">
        <v>12</v>
      </c>
      <c r="K3671" s="42">
        <v>3.77</v>
      </c>
      <c r="L3671" s="44">
        <f t="shared" si="117"/>
        <v>3.7523447223007975E-2</v>
      </c>
      <c r="M3671" s="42">
        <f t="shared" si="118"/>
        <v>9.9067526907858916E-5</v>
      </c>
    </row>
    <row r="3672" spans="8:13" x14ac:dyDescent="0.2">
      <c r="H3672" s="10">
        <v>2001</v>
      </c>
      <c r="I3672" s="10">
        <v>7</v>
      </c>
      <c r="J3672" s="10">
        <v>13</v>
      </c>
      <c r="K3672" s="42">
        <v>3.75875</v>
      </c>
      <c r="L3672" s="44">
        <f t="shared" si="117"/>
        <v>3.7411996082716101E-2</v>
      </c>
      <c r="M3672" s="42">
        <f t="shared" si="118"/>
        <v>-1.1145114029187386E-4</v>
      </c>
    </row>
    <row r="3673" spans="8:13" x14ac:dyDescent="0.2">
      <c r="H3673" s="10">
        <v>2001</v>
      </c>
      <c r="I3673" s="10">
        <v>7</v>
      </c>
      <c r="J3673" s="10">
        <v>16</v>
      </c>
      <c r="K3673" s="42">
        <v>3.76</v>
      </c>
      <c r="L3673" s="44">
        <f t="shared" si="117"/>
        <v>3.7424379696100116E-2</v>
      </c>
      <c r="M3673" s="42">
        <f t="shared" si="118"/>
        <v>1.2383613384014946E-5</v>
      </c>
    </row>
    <row r="3674" spans="8:13" x14ac:dyDescent="0.2">
      <c r="H3674" s="10">
        <v>2001</v>
      </c>
      <c r="I3674" s="10">
        <v>7</v>
      </c>
      <c r="J3674" s="10">
        <v>17</v>
      </c>
      <c r="K3674" s="42">
        <v>3.76</v>
      </c>
      <c r="L3674" s="44">
        <f t="shared" si="117"/>
        <v>3.7424379696100116E-2</v>
      </c>
      <c r="M3674" s="42">
        <f t="shared" si="118"/>
        <v>0</v>
      </c>
    </row>
    <row r="3675" spans="8:13" x14ac:dyDescent="0.2">
      <c r="H3675" s="10">
        <v>2001</v>
      </c>
      <c r="I3675" s="10">
        <v>7</v>
      </c>
      <c r="J3675" s="10">
        <v>18</v>
      </c>
      <c r="K3675" s="42">
        <v>3.76</v>
      </c>
      <c r="L3675" s="44">
        <f t="shared" si="117"/>
        <v>3.7424379696100116E-2</v>
      </c>
      <c r="M3675" s="42">
        <f t="shared" si="118"/>
        <v>0</v>
      </c>
    </row>
    <row r="3676" spans="8:13" x14ac:dyDescent="0.2">
      <c r="H3676" s="10">
        <v>2001</v>
      </c>
      <c r="I3676" s="10">
        <v>7</v>
      </c>
      <c r="J3676" s="10">
        <v>19</v>
      </c>
      <c r="K3676" s="42">
        <v>3.71</v>
      </c>
      <c r="L3676" s="44">
        <f t="shared" si="117"/>
        <v>3.6929005254310664E-2</v>
      </c>
      <c r="M3676" s="42">
        <f t="shared" si="118"/>
        <v>-4.9537444178945206E-4</v>
      </c>
    </row>
    <row r="3677" spans="8:13" x14ac:dyDescent="0.2">
      <c r="H3677" s="10">
        <v>2001</v>
      </c>
      <c r="I3677" s="10">
        <v>7</v>
      </c>
      <c r="J3677" s="10">
        <v>20</v>
      </c>
      <c r="K3677" s="42">
        <v>3.7087500000000002</v>
      </c>
      <c r="L3677" s="44">
        <f t="shared" si="117"/>
        <v>3.6916620107198796E-2</v>
      </c>
      <c r="M3677" s="42">
        <f t="shared" si="118"/>
        <v>-1.2385147111868E-5</v>
      </c>
    </row>
    <row r="3678" spans="8:13" x14ac:dyDescent="0.2">
      <c r="H3678" s="10">
        <v>2001</v>
      </c>
      <c r="I3678" s="10">
        <v>7</v>
      </c>
      <c r="J3678" s="10">
        <v>23</v>
      </c>
      <c r="K3678" s="42">
        <v>3.7</v>
      </c>
      <c r="L3678" s="44">
        <f t="shared" si="117"/>
        <v>3.6829923003652502E-2</v>
      </c>
      <c r="M3678" s="42">
        <f t="shared" si="118"/>
        <v>-8.669710354629323E-5</v>
      </c>
    </row>
    <row r="3679" spans="8:13" x14ac:dyDescent="0.2">
      <c r="H3679" s="10">
        <v>2001</v>
      </c>
      <c r="I3679" s="10">
        <v>7</v>
      </c>
      <c r="J3679" s="10">
        <v>24</v>
      </c>
      <c r="K3679" s="42">
        <v>3.7</v>
      </c>
      <c r="L3679" s="44">
        <f t="shared" si="117"/>
        <v>3.6829923003652502E-2</v>
      </c>
      <c r="M3679" s="42">
        <f t="shared" si="118"/>
        <v>0</v>
      </c>
    </row>
    <row r="3680" spans="8:13" x14ac:dyDescent="0.2">
      <c r="H3680" s="10">
        <v>2001</v>
      </c>
      <c r="I3680" s="10">
        <v>7</v>
      </c>
      <c r="J3680" s="10">
        <v>25</v>
      </c>
      <c r="K3680" s="42">
        <v>3.7</v>
      </c>
      <c r="L3680" s="44">
        <f t="shared" si="117"/>
        <v>3.6829923003652502E-2</v>
      </c>
      <c r="M3680" s="42">
        <f t="shared" si="118"/>
        <v>0</v>
      </c>
    </row>
    <row r="3681" spans="8:13" x14ac:dyDescent="0.2">
      <c r="H3681" s="10">
        <v>2001</v>
      </c>
      <c r="I3681" s="10">
        <v>7</v>
      </c>
      <c r="J3681" s="10">
        <v>26</v>
      </c>
      <c r="K3681" s="42">
        <v>3.7050000000000001</v>
      </c>
      <c r="L3681" s="44">
        <f t="shared" si="117"/>
        <v>3.6879464435771968E-2</v>
      </c>
      <c r="M3681" s="42">
        <f t="shared" si="118"/>
        <v>4.9541432119465378E-5</v>
      </c>
    </row>
    <row r="3682" spans="8:13" x14ac:dyDescent="0.2">
      <c r="H3682" s="10">
        <v>2001</v>
      </c>
      <c r="I3682" s="10">
        <v>7</v>
      </c>
      <c r="J3682" s="10">
        <v>27</v>
      </c>
      <c r="K3682" s="42">
        <v>3.69625</v>
      </c>
      <c r="L3682" s="44">
        <f t="shared" si="117"/>
        <v>3.6792766526890938E-2</v>
      </c>
      <c r="M3682" s="42">
        <f t="shared" si="118"/>
        <v>-8.6697908881029628E-5</v>
      </c>
    </row>
    <row r="3683" spans="8:13" x14ac:dyDescent="0.2">
      <c r="H3683" s="10">
        <v>2001</v>
      </c>
      <c r="I3683" s="10">
        <v>7</v>
      </c>
      <c r="J3683" s="10">
        <v>30</v>
      </c>
      <c r="K3683" s="42">
        <v>3.67875</v>
      </c>
      <c r="L3683" s="44">
        <f t="shared" si="117"/>
        <v>3.6619365071530539E-2</v>
      </c>
      <c r="M3683" s="42">
        <f t="shared" si="118"/>
        <v>-1.734014553603988E-4</v>
      </c>
    </row>
    <row r="3684" spans="8:13" x14ac:dyDescent="0.2">
      <c r="H3684" s="10">
        <v>2001</v>
      </c>
      <c r="I3684" s="10">
        <v>7</v>
      </c>
      <c r="J3684" s="10">
        <v>31</v>
      </c>
      <c r="K3684" s="42">
        <v>3.67</v>
      </c>
      <c r="L3684" s="44">
        <f t="shared" si="117"/>
        <v>3.6532661524887364E-2</v>
      </c>
      <c r="M3684" s="42">
        <f t="shared" si="118"/>
        <v>-8.6703546643175644E-5</v>
      </c>
    </row>
    <row r="3685" spans="8:13" x14ac:dyDescent="0.2">
      <c r="H3685" s="10">
        <v>2001</v>
      </c>
      <c r="I3685" s="10">
        <v>8</v>
      </c>
      <c r="J3685" s="10">
        <v>1</v>
      </c>
      <c r="K3685" s="42">
        <v>3.65625</v>
      </c>
      <c r="L3685" s="44">
        <f t="shared" si="117"/>
        <v>3.6396409297227567E-2</v>
      </c>
      <c r="M3685" s="42">
        <f t="shared" si="118"/>
        <v>-1.3625222765979716E-4</v>
      </c>
    </row>
    <row r="3686" spans="8:13" x14ac:dyDescent="0.2">
      <c r="H3686" s="10">
        <v>2001</v>
      </c>
      <c r="I3686" s="10">
        <v>8</v>
      </c>
      <c r="J3686" s="10">
        <v>2</v>
      </c>
      <c r="K3686" s="42">
        <v>3.65</v>
      </c>
      <c r="L3686" s="44">
        <f t="shared" si="117"/>
        <v>3.6334474932170277E-2</v>
      </c>
      <c r="M3686" s="42">
        <f t="shared" si="118"/>
        <v>-6.1934365057289553E-5</v>
      </c>
    </row>
    <row r="3687" spans="8:13" x14ac:dyDescent="0.2">
      <c r="H3687" s="10">
        <v>2001</v>
      </c>
      <c r="I3687" s="10">
        <v>8</v>
      </c>
      <c r="J3687" s="10">
        <v>3</v>
      </c>
      <c r="K3687" s="42">
        <v>3.65625</v>
      </c>
      <c r="L3687" s="44">
        <f t="shared" si="117"/>
        <v>3.6396409297227567E-2</v>
      </c>
      <c r="M3687" s="42">
        <f t="shared" si="118"/>
        <v>6.1934365057289553E-5</v>
      </c>
    </row>
    <row r="3688" spans="8:13" x14ac:dyDescent="0.2">
      <c r="H3688" s="10">
        <v>2001</v>
      </c>
      <c r="I3688" s="10">
        <v>8</v>
      </c>
      <c r="J3688" s="10">
        <v>6</v>
      </c>
      <c r="K3688" s="42">
        <v>3.65</v>
      </c>
      <c r="L3688" s="44">
        <f t="shared" si="117"/>
        <v>3.6334474932170277E-2</v>
      </c>
      <c r="M3688" s="42">
        <f t="shared" si="118"/>
        <v>-6.1934365057289553E-5</v>
      </c>
    </row>
    <row r="3689" spans="8:13" x14ac:dyDescent="0.2">
      <c r="H3689" s="10">
        <v>2001</v>
      </c>
      <c r="I3689" s="10">
        <v>8</v>
      </c>
      <c r="J3689" s="10">
        <v>7</v>
      </c>
      <c r="K3689" s="42">
        <v>3.6437499999999998</v>
      </c>
      <c r="L3689" s="44">
        <f t="shared" si="117"/>
        <v>3.6272539608130872E-2</v>
      </c>
      <c r="M3689" s="42">
        <f t="shared" si="118"/>
        <v>-6.1935324039405493E-5</v>
      </c>
    </row>
    <row r="3690" spans="8:13" x14ac:dyDescent="0.2">
      <c r="H3690" s="10">
        <v>2001</v>
      </c>
      <c r="I3690" s="10">
        <v>8</v>
      </c>
      <c r="J3690" s="10">
        <v>8</v>
      </c>
      <c r="K3690" s="42">
        <v>3.6375000000000002</v>
      </c>
      <c r="L3690" s="44">
        <f t="shared" si="117"/>
        <v>3.6210603325080526E-2</v>
      </c>
      <c r="M3690" s="42">
        <f t="shared" si="118"/>
        <v>-6.1936283050345597E-5</v>
      </c>
    </row>
    <row r="3691" spans="8:13" x14ac:dyDescent="0.2">
      <c r="H3691" s="10">
        <v>2001</v>
      </c>
      <c r="I3691" s="10">
        <v>8</v>
      </c>
      <c r="J3691" s="10">
        <v>9</v>
      </c>
      <c r="K3691" s="42">
        <v>3.5950000000000002</v>
      </c>
      <c r="L3691" s="44">
        <f t="shared" si="117"/>
        <v>3.5789411165059633E-2</v>
      </c>
      <c r="M3691" s="42">
        <f t="shared" si="118"/>
        <v>-4.2119216002089316E-4</v>
      </c>
    </row>
    <row r="3692" spans="8:13" x14ac:dyDescent="0.2">
      <c r="H3692" s="10">
        <v>2001</v>
      </c>
      <c r="I3692" s="10">
        <v>8</v>
      </c>
      <c r="J3692" s="10">
        <v>10</v>
      </c>
      <c r="K3692" s="42">
        <v>3.5887500000000001</v>
      </c>
      <c r="L3692" s="44">
        <f t="shared" si="117"/>
        <v>3.5727467400705447E-2</v>
      </c>
      <c r="M3692" s="42">
        <f t="shared" si="118"/>
        <v>-6.1943764354185915E-5</v>
      </c>
    </row>
    <row r="3693" spans="8:13" x14ac:dyDescent="0.2">
      <c r="H3693" s="10">
        <v>2001</v>
      </c>
      <c r="I3693" s="10">
        <v>8</v>
      </c>
      <c r="J3693" s="10">
        <v>13</v>
      </c>
      <c r="K3693" s="42">
        <v>3.57</v>
      </c>
      <c r="L3693" s="44">
        <f t="shared" si="117"/>
        <v>3.5541630351888238E-2</v>
      </c>
      <c r="M3693" s="42">
        <f t="shared" si="118"/>
        <v>-1.8583704881720842E-4</v>
      </c>
    </row>
    <row r="3694" spans="8:13" x14ac:dyDescent="0.2">
      <c r="H3694" s="10">
        <v>2001</v>
      </c>
      <c r="I3694" s="10">
        <v>8</v>
      </c>
      <c r="J3694" s="10">
        <v>14</v>
      </c>
      <c r="K3694" s="42">
        <v>3.56</v>
      </c>
      <c r="L3694" s="44">
        <f t="shared" si="117"/>
        <v>3.5442513728785867E-2</v>
      </c>
      <c r="M3694" s="42">
        <f t="shared" si="118"/>
        <v>-9.911662310237157E-5</v>
      </c>
    </row>
    <row r="3695" spans="8:13" x14ac:dyDescent="0.2">
      <c r="H3695" s="10">
        <v>2001</v>
      </c>
      <c r="I3695" s="10">
        <v>8</v>
      </c>
      <c r="J3695" s="10">
        <v>15</v>
      </c>
      <c r="K3695" s="42">
        <v>3.56</v>
      </c>
      <c r="L3695" s="44">
        <f t="shared" si="117"/>
        <v>3.5442513728785867E-2</v>
      </c>
      <c r="M3695" s="42">
        <f t="shared" si="118"/>
        <v>0</v>
      </c>
    </row>
    <row r="3696" spans="8:13" x14ac:dyDescent="0.2">
      <c r="H3696" s="10">
        <v>2001</v>
      </c>
      <c r="I3696" s="10">
        <v>8</v>
      </c>
      <c r="J3696" s="10">
        <v>16</v>
      </c>
      <c r="K3696" s="42">
        <v>3.5612499999999998</v>
      </c>
      <c r="L3696" s="44">
        <f t="shared" si="117"/>
        <v>3.5454903440988755E-2</v>
      </c>
      <c r="M3696" s="42">
        <f t="shared" si="118"/>
        <v>1.2389712202888481E-5</v>
      </c>
    </row>
    <row r="3697" spans="8:13" x14ac:dyDescent="0.2">
      <c r="H3697" s="10">
        <v>2001</v>
      </c>
      <c r="I3697" s="10">
        <v>8</v>
      </c>
      <c r="J3697" s="10">
        <v>17</v>
      </c>
      <c r="K3697" s="42">
        <v>3.5474999999999999</v>
      </c>
      <c r="L3697" s="44">
        <f t="shared" si="117"/>
        <v>3.5318614496022249E-2</v>
      </c>
      <c r="M3697" s="42">
        <f t="shared" si="118"/>
        <v>-1.3628894496650612E-4</v>
      </c>
    </row>
    <row r="3698" spans="8:13" x14ac:dyDescent="0.2">
      <c r="H3698" s="10">
        <v>2001</v>
      </c>
      <c r="I3698" s="10">
        <v>8</v>
      </c>
      <c r="J3698" s="10">
        <v>20</v>
      </c>
      <c r="K3698" s="42">
        <v>3.5287500000000001</v>
      </c>
      <c r="L3698" s="44">
        <f t="shared" si="117"/>
        <v>3.5132758450788615E-2</v>
      </c>
      <c r="M3698" s="42">
        <f t="shared" si="118"/>
        <v>-1.8585604523363441E-4</v>
      </c>
    </row>
    <row r="3699" spans="8:13" x14ac:dyDescent="0.2">
      <c r="H3699" s="10">
        <v>2001</v>
      </c>
      <c r="I3699" s="10">
        <v>8</v>
      </c>
      <c r="J3699" s="10">
        <v>21</v>
      </c>
      <c r="K3699" s="42">
        <v>3.5274999999999999</v>
      </c>
      <c r="L3699" s="44">
        <f t="shared" si="117"/>
        <v>3.512036774072394E-2</v>
      </c>
      <c r="M3699" s="42">
        <f t="shared" si="118"/>
        <v>-1.2390710064674737E-5</v>
      </c>
    </row>
    <row r="3700" spans="8:13" x14ac:dyDescent="0.2">
      <c r="H3700" s="10">
        <v>2001</v>
      </c>
      <c r="I3700" s="10">
        <v>8</v>
      </c>
      <c r="J3700" s="10">
        <v>22</v>
      </c>
      <c r="K3700" s="42">
        <v>3.5125000000000002</v>
      </c>
      <c r="L3700" s="44">
        <f t="shared" si="117"/>
        <v>3.4971676226035392E-2</v>
      </c>
      <c r="M3700" s="42">
        <f t="shared" si="118"/>
        <v>-1.4869151468854813E-4</v>
      </c>
    </row>
    <row r="3701" spans="8:13" x14ac:dyDescent="0.2">
      <c r="H3701" s="10">
        <v>2001</v>
      </c>
      <c r="I3701" s="10">
        <v>8</v>
      </c>
      <c r="J3701" s="10">
        <v>23</v>
      </c>
      <c r="K3701" s="42">
        <v>3.5125000000000002</v>
      </c>
      <c r="L3701" s="44">
        <f t="shared" si="117"/>
        <v>3.4971676226035392E-2</v>
      </c>
      <c r="M3701" s="42">
        <f t="shared" si="118"/>
        <v>0</v>
      </c>
    </row>
    <row r="3702" spans="8:13" x14ac:dyDescent="0.2">
      <c r="H3702" s="10">
        <v>2001</v>
      </c>
      <c r="I3702" s="10">
        <v>8</v>
      </c>
      <c r="J3702" s="10">
        <v>24</v>
      </c>
      <c r="K3702" s="42">
        <v>3.5175000000000001</v>
      </c>
      <c r="L3702" s="44">
        <f t="shared" si="117"/>
        <v>3.5021240678410663E-2</v>
      </c>
      <c r="M3702" s="42">
        <f t="shared" si="118"/>
        <v>4.9564452375271129E-5</v>
      </c>
    </row>
    <row r="3703" spans="8:13" x14ac:dyDescent="0.2">
      <c r="H3703" s="10">
        <v>2001</v>
      </c>
      <c r="I3703" s="10">
        <v>8</v>
      </c>
      <c r="J3703" s="10">
        <v>28</v>
      </c>
      <c r="K3703" s="42">
        <v>3.5249999999999999</v>
      </c>
      <c r="L3703" s="44">
        <f t="shared" si="117"/>
        <v>3.5095586205444979E-2</v>
      </c>
      <c r="M3703" s="42">
        <f t="shared" si="118"/>
        <v>7.4345527034315462E-5</v>
      </c>
    </row>
    <row r="3704" spans="8:13" x14ac:dyDescent="0.2">
      <c r="H3704" s="10">
        <v>2001</v>
      </c>
      <c r="I3704" s="10">
        <v>8</v>
      </c>
      <c r="J3704" s="10">
        <v>29</v>
      </c>
      <c r="K3704" s="42">
        <v>3.5</v>
      </c>
      <c r="L3704" s="44">
        <f t="shared" si="117"/>
        <v>3.4847762408086146E-2</v>
      </c>
      <c r="M3704" s="42">
        <f t="shared" si="118"/>
        <v>-2.4782379735883292E-4</v>
      </c>
    </row>
    <row r="3705" spans="8:13" x14ac:dyDescent="0.2">
      <c r="H3705" s="10">
        <v>2001</v>
      </c>
      <c r="I3705" s="10">
        <v>8</v>
      </c>
      <c r="J3705" s="10">
        <v>30</v>
      </c>
      <c r="K3705" s="42">
        <v>3.49</v>
      </c>
      <c r="L3705" s="44">
        <f t="shared" si="117"/>
        <v>3.4748628589818378E-2</v>
      </c>
      <c r="M3705" s="42">
        <f t="shared" si="118"/>
        <v>-9.9133818267767293E-5</v>
      </c>
    </row>
    <row r="3706" spans="8:13" x14ac:dyDescent="0.2">
      <c r="H3706" s="10">
        <v>2001</v>
      </c>
      <c r="I3706" s="10">
        <v>8</v>
      </c>
      <c r="J3706" s="10">
        <v>31</v>
      </c>
      <c r="K3706" s="42">
        <v>3.4624999999999999</v>
      </c>
      <c r="L3706" s="44">
        <f t="shared" si="117"/>
        <v>3.4475997920621164E-2</v>
      </c>
      <c r="M3706" s="42">
        <f t="shared" si="118"/>
        <v>-2.726306691972144E-4</v>
      </c>
    </row>
    <row r="3707" spans="8:13" x14ac:dyDescent="0.2">
      <c r="H3707" s="10">
        <v>2001</v>
      </c>
      <c r="I3707" s="10">
        <v>9</v>
      </c>
      <c r="J3707" s="10">
        <v>3</v>
      </c>
      <c r="K3707" s="42">
        <v>3.46563</v>
      </c>
      <c r="L3707" s="44">
        <f t="shared" si="117"/>
        <v>3.4507029184830527E-2</v>
      </c>
      <c r="M3707" s="42">
        <f t="shared" si="118"/>
        <v>3.1031264209363529E-5</v>
      </c>
    </row>
    <row r="3708" spans="8:13" x14ac:dyDescent="0.2">
      <c r="H3708" s="10">
        <v>2001</v>
      </c>
      <c r="I3708" s="10">
        <v>9</v>
      </c>
      <c r="J3708" s="10">
        <v>4</v>
      </c>
      <c r="K3708" s="42">
        <v>3.4662500000000001</v>
      </c>
      <c r="L3708" s="44">
        <f t="shared" si="117"/>
        <v>3.4513175924255055E-2</v>
      </c>
      <c r="M3708" s="42">
        <f t="shared" si="118"/>
        <v>6.1467394245270923E-6</v>
      </c>
    </row>
    <row r="3709" spans="8:13" x14ac:dyDescent="0.2">
      <c r="H3709" s="10">
        <v>2001</v>
      </c>
      <c r="I3709" s="10">
        <v>9</v>
      </c>
      <c r="J3709" s="10">
        <v>5</v>
      </c>
      <c r="K3709" s="42">
        <v>3.52</v>
      </c>
      <c r="L3709" s="44">
        <f t="shared" si="117"/>
        <v>3.5046022674290682E-2</v>
      </c>
      <c r="M3709" s="42">
        <f t="shared" si="118"/>
        <v>5.3284675003562737E-4</v>
      </c>
    </row>
    <row r="3710" spans="8:13" x14ac:dyDescent="0.2">
      <c r="H3710" s="10">
        <v>2001</v>
      </c>
      <c r="I3710" s="10">
        <v>9</v>
      </c>
      <c r="J3710" s="10">
        <v>6</v>
      </c>
      <c r="K3710" s="42">
        <v>3.52</v>
      </c>
      <c r="L3710" s="44">
        <f t="shared" si="117"/>
        <v>3.5046022674290682E-2</v>
      </c>
      <c r="M3710" s="42">
        <f t="shared" si="118"/>
        <v>0</v>
      </c>
    </row>
    <row r="3711" spans="8:13" x14ac:dyDescent="0.2">
      <c r="H3711" s="10">
        <v>2001</v>
      </c>
      <c r="I3711" s="10">
        <v>9</v>
      </c>
      <c r="J3711" s="10">
        <v>7</v>
      </c>
      <c r="K3711" s="42">
        <v>3.4862500000000001</v>
      </c>
      <c r="L3711" s="44">
        <f t="shared" si="117"/>
        <v>3.4711452774544377E-2</v>
      </c>
      <c r="M3711" s="42">
        <f t="shared" si="118"/>
        <v>-3.3456989974630508E-4</v>
      </c>
    </row>
    <row r="3712" spans="8:13" x14ac:dyDescent="0.2">
      <c r="H3712" s="10">
        <v>2001</v>
      </c>
      <c r="I3712" s="10">
        <v>9</v>
      </c>
      <c r="J3712" s="10">
        <v>10</v>
      </c>
      <c r="K3712" s="42">
        <v>3.36</v>
      </c>
      <c r="L3712" s="44">
        <f t="shared" si="117"/>
        <v>3.3459665326510686E-2</v>
      </c>
      <c r="M3712" s="42">
        <f t="shared" si="118"/>
        <v>-1.2517874480336907E-3</v>
      </c>
    </row>
    <row r="3713" spans="8:13" x14ac:dyDescent="0.2">
      <c r="H3713" s="10">
        <v>2001</v>
      </c>
      <c r="I3713" s="10">
        <v>9</v>
      </c>
      <c r="J3713" s="10">
        <v>11</v>
      </c>
      <c r="K3713" s="42">
        <v>3.36</v>
      </c>
      <c r="L3713" s="44">
        <f t="shared" si="117"/>
        <v>3.3459665326510686E-2</v>
      </c>
      <c r="M3713" s="42">
        <f t="shared" si="118"/>
        <v>0</v>
      </c>
    </row>
    <row r="3714" spans="8:13" x14ac:dyDescent="0.2">
      <c r="H3714" s="10">
        <v>2001</v>
      </c>
      <c r="I3714" s="10">
        <v>9</v>
      </c>
      <c r="J3714" s="10">
        <v>12</v>
      </c>
      <c r="K3714" s="42">
        <v>3.15625</v>
      </c>
      <c r="L3714" s="44">
        <f t="shared" si="117"/>
        <v>3.143862726971193E-2</v>
      </c>
      <c r="M3714" s="42">
        <f t="shared" si="118"/>
        <v>-2.021038056798756E-3</v>
      </c>
    </row>
    <row r="3715" spans="8:13" x14ac:dyDescent="0.2">
      <c r="H3715" s="10">
        <v>2001</v>
      </c>
      <c r="I3715" s="10">
        <v>9</v>
      </c>
      <c r="J3715" s="10">
        <v>13</v>
      </c>
      <c r="K3715" s="42">
        <v>3.15</v>
      </c>
      <c r="L3715" s="44">
        <f t="shared" si="117"/>
        <v>3.1376616092196524E-2</v>
      </c>
      <c r="M3715" s="42">
        <f t="shared" si="118"/>
        <v>-6.2011177515405858E-5</v>
      </c>
    </row>
    <row r="3716" spans="8:13" x14ac:dyDescent="0.2">
      <c r="H3716" s="10">
        <v>2001</v>
      </c>
      <c r="I3716" s="10">
        <v>9</v>
      </c>
      <c r="J3716" s="10">
        <v>14</v>
      </c>
      <c r="K3716" s="42">
        <v>3.15</v>
      </c>
      <c r="L3716" s="44">
        <f t="shared" si="117"/>
        <v>3.1376616092196524E-2</v>
      </c>
      <c r="M3716" s="42">
        <f t="shared" si="118"/>
        <v>0</v>
      </c>
    </row>
    <row r="3717" spans="8:13" x14ac:dyDescent="0.2">
      <c r="H3717" s="10">
        <v>2001</v>
      </c>
      <c r="I3717" s="10">
        <v>9</v>
      </c>
      <c r="J3717" s="10">
        <v>17</v>
      </c>
      <c r="K3717" s="42">
        <v>3.11</v>
      </c>
      <c r="L3717" s="44">
        <f t="shared" si="117"/>
        <v>3.0979721789784767E-2</v>
      </c>
      <c r="M3717" s="42">
        <f t="shared" si="118"/>
        <v>-3.9689430241175716E-4</v>
      </c>
    </row>
    <row r="3718" spans="8:13" x14ac:dyDescent="0.2">
      <c r="H3718" s="10">
        <v>2001</v>
      </c>
      <c r="I3718" s="10">
        <v>9</v>
      </c>
      <c r="J3718" s="10">
        <v>18</v>
      </c>
      <c r="K3718" s="42">
        <v>2.9649999999999999</v>
      </c>
      <c r="L3718" s="44">
        <f t="shared" si="117"/>
        <v>2.9540649727616858E-2</v>
      </c>
      <c r="M3718" s="42">
        <f t="shared" si="118"/>
        <v>-1.4390720621679093E-3</v>
      </c>
    </row>
    <row r="3719" spans="8:13" x14ac:dyDescent="0.2">
      <c r="H3719" s="10">
        <v>2001</v>
      </c>
      <c r="I3719" s="10">
        <v>9</v>
      </c>
      <c r="J3719" s="10">
        <v>19</v>
      </c>
      <c r="K3719" s="42">
        <v>2.7831299999999999</v>
      </c>
      <c r="L3719" s="44">
        <f t="shared" si="117"/>
        <v>2.7734924128589872E-2</v>
      </c>
      <c r="M3719" s="42">
        <f t="shared" si="118"/>
        <v>-1.8057255990269853E-3</v>
      </c>
    </row>
    <row r="3720" spans="8:13" x14ac:dyDescent="0.2">
      <c r="H3720" s="10">
        <v>2001</v>
      </c>
      <c r="I3720" s="10">
        <v>9</v>
      </c>
      <c r="J3720" s="10">
        <v>20</v>
      </c>
      <c r="K3720" s="42">
        <v>2.6025</v>
      </c>
      <c r="L3720" s="44">
        <f t="shared" si="117"/>
        <v>2.5940702863146075E-2</v>
      </c>
      <c r="M3720" s="42">
        <f t="shared" si="118"/>
        <v>-1.7942212654437975E-3</v>
      </c>
    </row>
    <row r="3721" spans="8:13" x14ac:dyDescent="0.2">
      <c r="H3721" s="10">
        <v>2001</v>
      </c>
      <c r="I3721" s="10">
        <v>9</v>
      </c>
      <c r="J3721" s="10">
        <v>21</v>
      </c>
      <c r="K3721" s="42">
        <v>2.6150000000000002</v>
      </c>
      <c r="L3721" s="44">
        <f t="shared" si="117"/>
        <v>2.6064892911187146E-2</v>
      </c>
      <c r="M3721" s="42">
        <f t="shared" si="118"/>
        <v>1.2419004804107084E-4</v>
      </c>
    </row>
    <row r="3722" spans="8:13" x14ac:dyDescent="0.2">
      <c r="H3722" s="10">
        <v>2001</v>
      </c>
      <c r="I3722" s="10">
        <v>9</v>
      </c>
      <c r="J3722" s="10">
        <v>24</v>
      </c>
      <c r="K3722" s="42">
        <v>2.6</v>
      </c>
      <c r="L3722" s="44">
        <f t="shared" si="117"/>
        <v>2.5915864390836294E-2</v>
      </c>
      <c r="M3722" s="42">
        <f t="shared" si="118"/>
        <v>-1.4902852035085165E-4</v>
      </c>
    </row>
    <row r="3723" spans="8:13" x14ac:dyDescent="0.2">
      <c r="H3723" s="10">
        <v>2001</v>
      </c>
      <c r="I3723" s="10">
        <v>9</v>
      </c>
      <c r="J3723" s="10">
        <v>25</v>
      </c>
      <c r="K3723" s="42">
        <v>2.6</v>
      </c>
      <c r="L3723" s="44">
        <f t="shared" si="117"/>
        <v>2.5915864390836294E-2</v>
      </c>
      <c r="M3723" s="42">
        <f t="shared" si="118"/>
        <v>0</v>
      </c>
    </row>
    <row r="3724" spans="8:13" x14ac:dyDescent="0.2">
      <c r="H3724" s="10">
        <v>2001</v>
      </c>
      <c r="I3724" s="10">
        <v>9</v>
      </c>
      <c r="J3724" s="10">
        <v>26</v>
      </c>
      <c r="K3724" s="42">
        <v>2.5912500000000001</v>
      </c>
      <c r="L3724" s="44">
        <f t="shared" si="117"/>
        <v>2.5828928523111767E-2</v>
      </c>
      <c r="M3724" s="42">
        <f t="shared" si="118"/>
        <v>-8.6935867724527438E-5</v>
      </c>
    </row>
    <row r="3725" spans="8:13" x14ac:dyDescent="0.2">
      <c r="H3725" s="10">
        <v>2001</v>
      </c>
      <c r="I3725" s="10">
        <v>9</v>
      </c>
      <c r="J3725" s="10">
        <v>27</v>
      </c>
      <c r="K3725" s="42">
        <v>2.6</v>
      </c>
      <c r="L3725" s="44">
        <f t="shared" si="117"/>
        <v>2.5915864390836294E-2</v>
      </c>
      <c r="M3725" s="42">
        <f t="shared" si="118"/>
        <v>8.6935867724527438E-5</v>
      </c>
    </row>
    <row r="3726" spans="8:13" x14ac:dyDescent="0.2">
      <c r="H3726" s="10">
        <v>2001</v>
      </c>
      <c r="I3726" s="10">
        <v>9</v>
      </c>
      <c r="J3726" s="10">
        <v>28</v>
      </c>
      <c r="K3726" s="42">
        <v>2.59</v>
      </c>
      <c r="L3726" s="44">
        <f t="shared" si="117"/>
        <v>2.5816508959194163E-2</v>
      </c>
      <c r="M3726" s="42">
        <f t="shared" si="118"/>
        <v>-9.9355431642130648E-5</v>
      </c>
    </row>
    <row r="3727" spans="8:13" x14ac:dyDescent="0.2">
      <c r="H3727" s="10">
        <v>2001</v>
      </c>
      <c r="I3727" s="10">
        <v>10</v>
      </c>
      <c r="J3727" s="10">
        <v>1</v>
      </c>
      <c r="K3727" s="42">
        <v>2.6</v>
      </c>
      <c r="L3727" s="44">
        <f t="shared" si="117"/>
        <v>2.5915864390836294E-2</v>
      </c>
      <c r="M3727" s="42">
        <f t="shared" si="118"/>
        <v>9.9355431642130648E-5</v>
      </c>
    </row>
    <row r="3728" spans="8:13" x14ac:dyDescent="0.2">
      <c r="H3728" s="10">
        <v>2001</v>
      </c>
      <c r="I3728" s="10">
        <v>10</v>
      </c>
      <c r="J3728" s="10">
        <v>2</v>
      </c>
      <c r="K3728" s="42">
        <v>2.5924999999999998</v>
      </c>
      <c r="L3728" s="44">
        <f t="shared" si="117"/>
        <v>2.5841348048468975E-2</v>
      </c>
      <c r="M3728" s="42">
        <f t="shared" si="118"/>
        <v>-7.4516342367318689E-5</v>
      </c>
    </row>
    <row r="3729" spans="8:13" x14ac:dyDescent="0.2">
      <c r="H3729" s="10">
        <v>2001</v>
      </c>
      <c r="I3729" s="10">
        <v>10</v>
      </c>
      <c r="J3729" s="10">
        <v>3</v>
      </c>
      <c r="K3729" s="42">
        <v>2.5</v>
      </c>
      <c r="L3729" s="44">
        <f t="shared" si="117"/>
        <v>2.4922199002544651E-2</v>
      </c>
      <c r="M3729" s="42">
        <f t="shared" si="118"/>
        <v>-9.1914904592432442E-4</v>
      </c>
    </row>
    <row r="3730" spans="8:13" x14ac:dyDescent="0.2">
      <c r="H3730" s="10">
        <v>2001</v>
      </c>
      <c r="I3730" s="10">
        <v>10</v>
      </c>
      <c r="J3730" s="10">
        <v>4</v>
      </c>
      <c r="K3730" s="42">
        <v>2.5</v>
      </c>
      <c r="L3730" s="44">
        <f t="shared" si="117"/>
        <v>2.4922199002544651E-2</v>
      </c>
      <c r="M3730" s="42">
        <f t="shared" si="118"/>
        <v>0</v>
      </c>
    </row>
    <row r="3731" spans="8:13" x14ac:dyDescent="0.2">
      <c r="H3731" s="10">
        <v>2001</v>
      </c>
      <c r="I3731" s="10">
        <v>10</v>
      </c>
      <c r="J3731" s="10">
        <v>5</v>
      </c>
      <c r="K3731" s="42">
        <v>2.4812500000000002</v>
      </c>
      <c r="L3731" s="44">
        <f t="shared" si="117"/>
        <v>2.4735859258572808E-2</v>
      </c>
      <c r="M3731" s="42">
        <f t="shared" si="118"/>
        <v>-1.8633974397184311E-4</v>
      </c>
    </row>
    <row r="3732" spans="8:13" x14ac:dyDescent="0.2">
      <c r="H3732" s="10">
        <v>2001</v>
      </c>
      <c r="I3732" s="10">
        <v>10</v>
      </c>
      <c r="J3732" s="10">
        <v>8</v>
      </c>
      <c r="K3732" s="42">
        <v>2.44</v>
      </c>
      <c r="L3732" s="44">
        <f t="shared" si="117"/>
        <v>2.4325881263471814E-2</v>
      </c>
      <c r="M3732" s="42">
        <f t="shared" si="118"/>
        <v>-4.0997799510099353E-4</v>
      </c>
    </row>
    <row r="3733" spans="8:13" x14ac:dyDescent="0.2">
      <c r="H3733" s="10">
        <v>2001</v>
      </c>
      <c r="I3733" s="10">
        <v>10</v>
      </c>
      <c r="J3733" s="10">
        <v>9</v>
      </c>
      <c r="K3733" s="42">
        <v>2.4312499999999999</v>
      </c>
      <c r="L3733" s="44">
        <f t="shared" ref="L3733:L3796" si="119">LN(1+K3733/100/4)*4</f>
        <v>2.4238910831861849E-2</v>
      </c>
      <c r="M3733" s="42">
        <f t="shared" ref="M3733:M3796" si="120">L3733-L3732</f>
        <v>-8.6970431609965232E-5</v>
      </c>
    </row>
    <row r="3734" spans="8:13" x14ac:dyDescent="0.2">
      <c r="H3734" s="10">
        <v>2001</v>
      </c>
      <c r="I3734" s="10">
        <v>10</v>
      </c>
      <c r="J3734" s="10">
        <v>10</v>
      </c>
      <c r="K3734" s="42">
        <v>2.4300000000000002</v>
      </c>
      <c r="L3734" s="44">
        <f t="shared" si="119"/>
        <v>2.4226486330123656E-2</v>
      </c>
      <c r="M3734" s="42">
        <f t="shared" si="120"/>
        <v>-1.2424501738193122E-5</v>
      </c>
    </row>
    <row r="3735" spans="8:13" x14ac:dyDescent="0.2">
      <c r="H3735" s="10">
        <v>2001</v>
      </c>
      <c r="I3735" s="10">
        <v>10</v>
      </c>
      <c r="J3735" s="10">
        <v>11</v>
      </c>
      <c r="K3735" s="42">
        <v>2.4300000000000002</v>
      </c>
      <c r="L3735" s="44">
        <f t="shared" si="119"/>
        <v>2.4226486330123656E-2</v>
      </c>
      <c r="M3735" s="42">
        <f t="shared" si="120"/>
        <v>0</v>
      </c>
    </row>
    <row r="3736" spans="8:13" x14ac:dyDescent="0.2">
      <c r="H3736" s="10">
        <v>2001</v>
      </c>
      <c r="I3736" s="10">
        <v>10</v>
      </c>
      <c r="J3736" s="10">
        <v>12</v>
      </c>
      <c r="K3736" s="42">
        <v>2.4562499999999998</v>
      </c>
      <c r="L3736" s="44">
        <f t="shared" si="119"/>
        <v>2.4487392762646661E-2</v>
      </c>
      <c r="M3736" s="42">
        <f t="shared" si="120"/>
        <v>2.6090643252300524E-4</v>
      </c>
    </row>
    <row r="3737" spans="8:13" x14ac:dyDescent="0.2">
      <c r="H3737" s="10">
        <v>2001</v>
      </c>
      <c r="I3737" s="10">
        <v>10</v>
      </c>
      <c r="J3737" s="10">
        <v>15</v>
      </c>
      <c r="K3737" s="42">
        <v>2.4312499999999999</v>
      </c>
      <c r="L3737" s="44">
        <f t="shared" si="119"/>
        <v>2.4238910831861849E-2</v>
      </c>
      <c r="M3737" s="42">
        <f t="shared" si="120"/>
        <v>-2.4848193078481212E-4</v>
      </c>
    </row>
    <row r="3738" spans="8:13" x14ac:dyDescent="0.2">
      <c r="H3738" s="10">
        <v>2001</v>
      </c>
      <c r="I3738" s="10">
        <v>10</v>
      </c>
      <c r="J3738" s="10">
        <v>16</v>
      </c>
      <c r="K3738" s="42">
        <v>2.42</v>
      </c>
      <c r="L3738" s="44">
        <f t="shared" si="119"/>
        <v>2.4127088926875935E-2</v>
      </c>
      <c r="M3738" s="42">
        <f t="shared" si="120"/>
        <v>-1.1182190498591413E-4</v>
      </c>
    </row>
    <row r="3739" spans="8:13" x14ac:dyDescent="0.2">
      <c r="H3739" s="10">
        <v>2001</v>
      </c>
      <c r="I3739" s="10">
        <v>10</v>
      </c>
      <c r="J3739" s="10">
        <v>17</v>
      </c>
      <c r="K3739" s="42">
        <v>2.41</v>
      </c>
      <c r="L3739" s="44">
        <f t="shared" si="119"/>
        <v>2.4027689053605007E-2</v>
      </c>
      <c r="M3739" s="42">
        <f t="shared" si="120"/>
        <v>-9.9399873270927808E-5</v>
      </c>
    </row>
    <row r="3740" spans="8:13" x14ac:dyDescent="0.2">
      <c r="H3740" s="10">
        <v>2001</v>
      </c>
      <c r="I3740" s="10">
        <v>10</v>
      </c>
      <c r="J3740" s="10">
        <v>18</v>
      </c>
      <c r="K3740" s="42">
        <v>2.39</v>
      </c>
      <c r="L3740" s="44">
        <f t="shared" si="119"/>
        <v>2.3828881896506889E-2</v>
      </c>
      <c r="M3740" s="42">
        <f t="shared" si="120"/>
        <v>-1.98807157098118E-4</v>
      </c>
    </row>
    <row r="3741" spans="8:13" x14ac:dyDescent="0.2">
      <c r="H3741" s="10">
        <v>2001</v>
      </c>
      <c r="I3741" s="10">
        <v>10</v>
      </c>
      <c r="J3741" s="10">
        <v>19</v>
      </c>
      <c r="K3741" s="42">
        <v>2.36625</v>
      </c>
      <c r="L3741" s="44">
        <f t="shared" si="119"/>
        <v>2.3592785562921319E-2</v>
      </c>
      <c r="M3741" s="42">
        <f t="shared" si="120"/>
        <v>-2.360963335855705E-4</v>
      </c>
    </row>
    <row r="3742" spans="8:13" x14ac:dyDescent="0.2">
      <c r="H3742" s="10">
        <v>2001</v>
      </c>
      <c r="I3742" s="10">
        <v>10</v>
      </c>
      <c r="J3742" s="10">
        <v>22</v>
      </c>
      <c r="K3742" s="42">
        <v>2.3525</v>
      </c>
      <c r="L3742" s="44">
        <f t="shared" si="119"/>
        <v>2.3456091842275685E-2</v>
      </c>
      <c r="M3742" s="42">
        <f t="shared" si="120"/>
        <v>-1.3669372064563368E-4</v>
      </c>
    </row>
    <row r="3743" spans="8:13" x14ac:dyDescent="0.2">
      <c r="H3743" s="10">
        <v>2001</v>
      </c>
      <c r="I3743" s="10">
        <v>10</v>
      </c>
      <c r="J3743" s="10">
        <v>23</v>
      </c>
      <c r="K3743" s="42">
        <v>2.35</v>
      </c>
      <c r="L3743" s="44">
        <f t="shared" si="119"/>
        <v>2.3431237936639728E-2</v>
      </c>
      <c r="M3743" s="42">
        <f t="shared" si="120"/>
        <v>-2.485390563595688E-5</v>
      </c>
    </row>
    <row r="3744" spans="8:13" x14ac:dyDescent="0.2">
      <c r="H3744" s="10">
        <v>2001</v>
      </c>
      <c r="I3744" s="10">
        <v>10</v>
      </c>
      <c r="J3744" s="10">
        <v>24</v>
      </c>
      <c r="K3744" s="42">
        <v>2.33</v>
      </c>
      <c r="L3744" s="44">
        <f t="shared" si="119"/>
        <v>2.3232401131905816E-2</v>
      </c>
      <c r="M3744" s="42">
        <f t="shared" si="120"/>
        <v>-1.988368047339123E-4</v>
      </c>
    </row>
    <row r="3745" spans="8:13" x14ac:dyDescent="0.2">
      <c r="H3745" s="10">
        <v>2001</v>
      </c>
      <c r="I3745" s="10">
        <v>10</v>
      </c>
      <c r="J3745" s="10">
        <v>25</v>
      </c>
      <c r="K3745" s="42">
        <v>2.31</v>
      </c>
      <c r="L3745" s="44">
        <f t="shared" si="119"/>
        <v>2.3033554442662706E-2</v>
      </c>
      <c r="M3745" s="42">
        <f t="shared" si="120"/>
        <v>-1.9884668924310955E-4</v>
      </c>
    </row>
    <row r="3746" spans="8:13" x14ac:dyDescent="0.2">
      <c r="H3746" s="10">
        <v>2001</v>
      </c>
      <c r="I3746" s="10">
        <v>10</v>
      </c>
      <c r="J3746" s="10">
        <v>26</v>
      </c>
      <c r="K3746" s="42">
        <v>2.2799999999999998</v>
      </c>
      <c r="L3746" s="44">
        <f t="shared" si="119"/>
        <v>2.2735265873190837E-2</v>
      </c>
      <c r="M3746" s="42">
        <f t="shared" si="120"/>
        <v>-2.9828856947186969E-4</v>
      </c>
    </row>
    <row r="3747" spans="8:13" x14ac:dyDescent="0.2">
      <c r="H3747" s="10">
        <v>2001</v>
      </c>
      <c r="I3747" s="10">
        <v>10</v>
      </c>
      <c r="J3747" s="10">
        <v>29</v>
      </c>
      <c r="K3747" s="42">
        <v>2.27</v>
      </c>
      <c r="L3747" s="44">
        <f t="shared" si="119"/>
        <v>2.2635831406714005E-2</v>
      </c>
      <c r="M3747" s="42">
        <f t="shared" si="120"/>
        <v>-9.9434466476831795E-5</v>
      </c>
    </row>
    <row r="3748" spans="8:13" x14ac:dyDescent="0.2">
      <c r="H3748" s="10">
        <v>2001</v>
      </c>
      <c r="I3748" s="10">
        <v>10</v>
      </c>
      <c r="J3748" s="10">
        <v>30</v>
      </c>
      <c r="K3748" s="42">
        <v>2.23</v>
      </c>
      <c r="L3748" s="44">
        <f t="shared" si="119"/>
        <v>2.2238068820929473E-2</v>
      </c>
      <c r="M3748" s="42">
        <f t="shared" si="120"/>
        <v>-3.9776258578453141E-4</v>
      </c>
    </row>
    <row r="3749" spans="8:13" x14ac:dyDescent="0.2">
      <c r="H3749" s="10">
        <v>2001</v>
      </c>
      <c r="I3749" s="10">
        <v>10</v>
      </c>
      <c r="J3749" s="10">
        <v>31</v>
      </c>
      <c r="K3749" s="42">
        <v>2.2000000000000002</v>
      </c>
      <c r="L3749" s="44">
        <f t="shared" si="119"/>
        <v>2.1939720922278982E-2</v>
      </c>
      <c r="M3749" s="42">
        <f t="shared" si="120"/>
        <v>-2.9834789865049172E-4</v>
      </c>
    </row>
    <row r="3750" spans="8:13" x14ac:dyDescent="0.2">
      <c r="H3750" s="10">
        <v>2001</v>
      </c>
      <c r="I3750" s="10">
        <v>11</v>
      </c>
      <c r="J3750" s="10">
        <v>1</v>
      </c>
      <c r="K3750" s="42">
        <v>2.21</v>
      </c>
      <c r="L3750" s="44">
        <f t="shared" si="119"/>
        <v>2.2039172694390138E-2</v>
      </c>
      <c r="M3750" s="42">
        <f t="shared" si="120"/>
        <v>9.9451772111156661E-5</v>
      </c>
    </row>
    <row r="3751" spans="8:13" x14ac:dyDescent="0.2">
      <c r="H3751" s="10">
        <v>2001</v>
      </c>
      <c r="I3751" s="10">
        <v>11</v>
      </c>
      <c r="J3751" s="10">
        <v>2</v>
      </c>
      <c r="K3751" s="42">
        <v>2.2000000000000002</v>
      </c>
      <c r="L3751" s="44">
        <f t="shared" si="119"/>
        <v>2.1939720922278982E-2</v>
      </c>
      <c r="M3751" s="42">
        <f t="shared" si="120"/>
        <v>-9.9451772111156661E-5</v>
      </c>
    </row>
    <row r="3752" spans="8:13" x14ac:dyDescent="0.2">
      <c r="H3752" s="10">
        <v>2001</v>
      </c>
      <c r="I3752" s="10">
        <v>11</v>
      </c>
      <c r="J3752" s="10">
        <v>5</v>
      </c>
      <c r="K3752" s="42">
        <v>2.165</v>
      </c>
      <c r="L3752" s="44">
        <f t="shared" si="119"/>
        <v>2.1591620246370943E-2</v>
      </c>
      <c r="M3752" s="42">
        <f t="shared" si="120"/>
        <v>-3.4810067590803837E-4</v>
      </c>
    </row>
    <row r="3753" spans="8:13" x14ac:dyDescent="0.2">
      <c r="H3753" s="10">
        <v>2001</v>
      </c>
      <c r="I3753" s="10">
        <v>11</v>
      </c>
      <c r="J3753" s="10">
        <v>6</v>
      </c>
      <c r="K3753" s="42">
        <v>2.1349999999999998</v>
      </c>
      <c r="L3753" s="44">
        <f t="shared" si="119"/>
        <v>2.1293224125381944E-2</v>
      </c>
      <c r="M3753" s="42">
        <f t="shared" si="120"/>
        <v>-2.9839612098899945E-4</v>
      </c>
    </row>
    <row r="3754" spans="8:13" x14ac:dyDescent="0.2">
      <c r="H3754" s="10">
        <v>2001</v>
      </c>
      <c r="I3754" s="10">
        <v>11</v>
      </c>
      <c r="J3754" s="10">
        <v>7</v>
      </c>
      <c r="K3754" s="42">
        <v>2</v>
      </c>
      <c r="L3754" s="44">
        <f t="shared" si="119"/>
        <v>1.9950166044155872E-2</v>
      </c>
      <c r="M3754" s="42">
        <f t="shared" si="120"/>
        <v>-1.3430580812260721E-3</v>
      </c>
    </row>
    <row r="3755" spans="8:13" x14ac:dyDescent="0.2">
      <c r="H3755" s="10">
        <v>2001</v>
      </c>
      <c r="I3755" s="10">
        <v>11</v>
      </c>
      <c r="J3755" s="10">
        <v>8</v>
      </c>
      <c r="K3755" s="42">
        <v>1.99875</v>
      </c>
      <c r="L3755" s="44">
        <f t="shared" si="119"/>
        <v>1.9937728213873636E-2</v>
      </c>
      <c r="M3755" s="42">
        <f t="shared" si="120"/>
        <v>-1.2437830282235884E-5</v>
      </c>
    </row>
    <row r="3756" spans="8:13" x14ac:dyDescent="0.2">
      <c r="H3756" s="10">
        <v>2001</v>
      </c>
      <c r="I3756" s="10">
        <v>11</v>
      </c>
      <c r="J3756" s="10">
        <v>9</v>
      </c>
      <c r="K3756" s="42">
        <v>2.0162499999999999</v>
      </c>
      <c r="L3756" s="44">
        <f t="shared" si="119"/>
        <v>2.0111854318513204E-2</v>
      </c>
      <c r="M3756" s="42">
        <f t="shared" si="120"/>
        <v>1.7412610463956799E-4</v>
      </c>
    </row>
    <row r="3757" spans="8:13" x14ac:dyDescent="0.2">
      <c r="H3757" s="10">
        <v>2001</v>
      </c>
      <c r="I3757" s="10">
        <v>11</v>
      </c>
      <c r="J3757" s="10">
        <v>12</v>
      </c>
      <c r="K3757" s="42">
        <v>2.0249999999999999</v>
      </c>
      <c r="L3757" s="44">
        <f t="shared" si="119"/>
        <v>2.0198914528425264E-2</v>
      </c>
      <c r="M3757" s="42">
        <f t="shared" si="120"/>
        <v>8.7060209912059872E-5</v>
      </c>
    </row>
    <row r="3758" spans="8:13" x14ac:dyDescent="0.2">
      <c r="H3758" s="10">
        <v>2001</v>
      </c>
      <c r="I3758" s="10">
        <v>11</v>
      </c>
      <c r="J3758" s="10">
        <v>13</v>
      </c>
      <c r="K3758" s="42">
        <v>2.01125</v>
      </c>
      <c r="L3758" s="44">
        <f t="shared" si="119"/>
        <v>2.0062104776363932E-2</v>
      </c>
      <c r="M3758" s="42">
        <f t="shared" si="120"/>
        <v>-1.368097520613315E-4</v>
      </c>
    </row>
    <row r="3759" spans="8:13" x14ac:dyDescent="0.2">
      <c r="H3759" s="10">
        <v>2001</v>
      </c>
      <c r="I3759" s="10">
        <v>11</v>
      </c>
      <c r="J3759" s="10">
        <v>14</v>
      </c>
      <c r="K3759" s="42">
        <v>2.0212500000000002</v>
      </c>
      <c r="L3759" s="44">
        <f t="shared" si="119"/>
        <v>2.0161603241916817E-2</v>
      </c>
      <c r="M3759" s="42">
        <f t="shared" si="120"/>
        <v>9.9498465552884385E-5</v>
      </c>
    </row>
    <row r="3760" spans="8:13" x14ac:dyDescent="0.2">
      <c r="H3760" s="10">
        <v>2001</v>
      </c>
      <c r="I3760" s="10">
        <v>11</v>
      </c>
      <c r="J3760" s="10">
        <v>15</v>
      </c>
      <c r="K3760" s="42">
        <v>2.1</v>
      </c>
      <c r="L3760" s="44">
        <f t="shared" si="119"/>
        <v>2.0945067180985308E-2</v>
      </c>
      <c r="M3760" s="42">
        <f t="shared" si="120"/>
        <v>7.8346393906849124E-4</v>
      </c>
    </row>
    <row r="3761" spans="8:13" x14ac:dyDescent="0.2">
      <c r="H3761" s="10">
        <v>2001</v>
      </c>
      <c r="I3761" s="10">
        <v>11</v>
      </c>
      <c r="J3761" s="10">
        <v>16</v>
      </c>
      <c r="K3761" s="42">
        <v>2.1387499999999999</v>
      </c>
      <c r="L3761" s="44">
        <f t="shared" si="119"/>
        <v>2.1330524857875705E-2</v>
      </c>
      <c r="M3761" s="42">
        <f t="shared" si="120"/>
        <v>3.8545767689039667E-4</v>
      </c>
    </row>
    <row r="3762" spans="8:13" x14ac:dyDescent="0.2">
      <c r="H3762" s="10">
        <v>2001</v>
      </c>
      <c r="I3762" s="10">
        <v>11</v>
      </c>
      <c r="J3762" s="10">
        <v>19</v>
      </c>
      <c r="K3762" s="42">
        <v>2.15</v>
      </c>
      <c r="L3762" s="44">
        <f t="shared" si="119"/>
        <v>2.1442424968383656E-2</v>
      </c>
      <c r="M3762" s="42">
        <f t="shared" si="120"/>
        <v>1.1190011050795159E-4</v>
      </c>
    </row>
    <row r="3763" spans="8:13" x14ac:dyDescent="0.2">
      <c r="H3763" s="10">
        <v>2001</v>
      </c>
      <c r="I3763" s="10">
        <v>11</v>
      </c>
      <c r="J3763" s="10">
        <v>20</v>
      </c>
      <c r="K3763" s="42">
        <v>2.11313</v>
      </c>
      <c r="L3763" s="44">
        <f t="shared" si="119"/>
        <v>2.1075679323577078E-2</v>
      </c>
      <c r="M3763" s="42">
        <f t="shared" si="120"/>
        <v>-3.6674564480657784E-4</v>
      </c>
    </row>
    <row r="3764" spans="8:13" x14ac:dyDescent="0.2">
      <c r="H3764" s="10">
        <v>2001</v>
      </c>
      <c r="I3764" s="10">
        <v>11</v>
      </c>
      <c r="J3764" s="10">
        <v>21</v>
      </c>
      <c r="K3764" s="42">
        <v>2.13</v>
      </c>
      <c r="L3764" s="44">
        <f t="shared" si="119"/>
        <v>2.1243489274306214E-2</v>
      </c>
      <c r="M3764" s="42">
        <f t="shared" si="120"/>
        <v>1.6780995072913571E-4</v>
      </c>
    </row>
    <row r="3765" spans="8:13" x14ac:dyDescent="0.2">
      <c r="H3765" s="10">
        <v>2001</v>
      </c>
      <c r="I3765" s="10">
        <v>11</v>
      </c>
      <c r="J3765" s="10">
        <v>22</v>
      </c>
      <c r="K3765" s="42">
        <v>2.1625000000000001</v>
      </c>
      <c r="L3765" s="44">
        <f t="shared" si="119"/>
        <v>2.1566754753148322E-2</v>
      </c>
      <c r="M3765" s="42">
        <f t="shared" si="120"/>
        <v>3.2326547884210799E-4</v>
      </c>
    </row>
    <row r="3766" spans="8:13" x14ac:dyDescent="0.2">
      <c r="H3766" s="10">
        <v>2001</v>
      </c>
      <c r="I3766" s="10">
        <v>11</v>
      </c>
      <c r="J3766" s="10">
        <v>23</v>
      </c>
      <c r="K3766" s="42">
        <v>2.15625</v>
      </c>
      <c r="L3766" s="44">
        <f t="shared" si="119"/>
        <v>2.1504590343825219E-2</v>
      </c>
      <c r="M3766" s="42">
        <f t="shared" si="120"/>
        <v>-6.2164409323103159E-5</v>
      </c>
    </row>
    <row r="3767" spans="8:13" x14ac:dyDescent="0.2">
      <c r="H3767" s="10">
        <v>2001</v>
      </c>
      <c r="I3767" s="10">
        <v>11</v>
      </c>
      <c r="J3767" s="10">
        <v>26</v>
      </c>
      <c r="K3767" s="42">
        <v>2.1556299999999999</v>
      </c>
      <c r="L3767" s="44">
        <f t="shared" si="119"/>
        <v>2.1498423581748177E-2</v>
      </c>
      <c r="M3767" s="42">
        <f t="shared" si="120"/>
        <v>-6.1667620770422538E-6</v>
      </c>
    </row>
    <row r="3768" spans="8:13" x14ac:dyDescent="0.2">
      <c r="H3768" s="10">
        <v>2001</v>
      </c>
      <c r="I3768" s="10">
        <v>11</v>
      </c>
      <c r="J3768" s="10">
        <v>27</v>
      </c>
      <c r="K3768" s="42">
        <v>2.1675</v>
      </c>
      <c r="L3768" s="44">
        <f t="shared" si="119"/>
        <v>2.1616485585021335E-2</v>
      </c>
      <c r="M3768" s="42">
        <f t="shared" si="120"/>
        <v>1.1806200327315816E-4</v>
      </c>
    </row>
    <row r="3769" spans="8:13" x14ac:dyDescent="0.2">
      <c r="H3769" s="10">
        <v>2001</v>
      </c>
      <c r="I3769" s="10">
        <v>11</v>
      </c>
      <c r="J3769" s="10">
        <v>28</v>
      </c>
      <c r="K3769" s="42">
        <v>2.0962499999999999</v>
      </c>
      <c r="L3769" s="44">
        <f t="shared" si="119"/>
        <v>2.0907762853839051E-2</v>
      </c>
      <c r="M3769" s="42">
        <f t="shared" si="120"/>
        <v>-7.0872273118228329E-4</v>
      </c>
    </row>
    <row r="3770" spans="8:13" x14ac:dyDescent="0.2">
      <c r="H3770" s="10">
        <v>2001</v>
      </c>
      <c r="I3770" s="10">
        <v>11</v>
      </c>
      <c r="J3770" s="10">
        <v>29</v>
      </c>
      <c r="K3770" s="42">
        <v>2.0812499999999998</v>
      </c>
      <c r="L3770" s="44">
        <f t="shared" si="119"/>
        <v>2.0758542066121977E-2</v>
      </c>
      <c r="M3770" s="42">
        <f t="shared" si="120"/>
        <v>-1.4922078771707412E-4</v>
      </c>
    </row>
    <row r="3771" spans="8:13" x14ac:dyDescent="0.2">
      <c r="H3771" s="10">
        <v>2001</v>
      </c>
      <c r="I3771" s="10">
        <v>11</v>
      </c>
      <c r="J3771" s="10">
        <v>30</v>
      </c>
      <c r="K3771" s="42">
        <v>2.0318800000000001</v>
      </c>
      <c r="L3771" s="44">
        <f t="shared" si="119"/>
        <v>2.0267367397084884E-2</v>
      </c>
      <c r="M3771" s="42">
        <f t="shared" si="120"/>
        <v>-4.9117466903709356E-4</v>
      </c>
    </row>
    <row r="3772" spans="8:13" x14ac:dyDescent="0.2">
      <c r="H3772" s="10">
        <v>2001</v>
      </c>
      <c r="I3772" s="10">
        <v>12</v>
      </c>
      <c r="J3772" s="10">
        <v>3</v>
      </c>
      <c r="K3772" s="42">
        <v>2.0074999999999998</v>
      </c>
      <c r="L3772" s="44">
        <f t="shared" si="119"/>
        <v>2.0024792213690745E-2</v>
      </c>
      <c r="M3772" s="42">
        <f t="shared" si="120"/>
        <v>-2.425751833941385E-4</v>
      </c>
    </row>
    <row r="3773" spans="8:13" x14ac:dyDescent="0.2">
      <c r="H3773" s="10">
        <v>2001</v>
      </c>
      <c r="I3773" s="10">
        <v>12</v>
      </c>
      <c r="J3773" s="10">
        <v>4</v>
      </c>
      <c r="K3773" s="42">
        <v>2</v>
      </c>
      <c r="L3773" s="44">
        <f t="shared" si="119"/>
        <v>1.9950166044155872E-2</v>
      </c>
      <c r="M3773" s="42">
        <f t="shared" si="120"/>
        <v>-7.4626169534873499E-5</v>
      </c>
    </row>
    <row r="3774" spans="8:13" x14ac:dyDescent="0.2">
      <c r="H3774" s="10">
        <v>2001</v>
      </c>
      <c r="I3774" s="10">
        <v>12</v>
      </c>
      <c r="J3774" s="10">
        <v>5</v>
      </c>
      <c r="K3774" s="42">
        <v>1.98125</v>
      </c>
      <c r="L3774" s="44">
        <f t="shared" si="119"/>
        <v>1.9763594528928119E-2</v>
      </c>
      <c r="M3774" s="42">
        <f t="shared" si="120"/>
        <v>-1.8657151522775278E-4</v>
      </c>
    </row>
    <row r="3775" spans="8:13" x14ac:dyDescent="0.2">
      <c r="H3775" s="10">
        <v>2001</v>
      </c>
      <c r="I3775" s="10">
        <v>12</v>
      </c>
      <c r="J3775" s="10">
        <v>6</v>
      </c>
      <c r="K3775" s="42">
        <v>2.02</v>
      </c>
      <c r="L3775" s="44">
        <f t="shared" si="119"/>
        <v>2.0149166069072338E-2</v>
      </c>
      <c r="M3775" s="42">
        <f t="shared" si="120"/>
        <v>3.8557154014421877E-4</v>
      </c>
    </row>
    <row r="3776" spans="8:13" x14ac:dyDescent="0.2">
      <c r="H3776" s="10">
        <v>2001</v>
      </c>
      <c r="I3776" s="10">
        <v>12</v>
      </c>
      <c r="J3776" s="10">
        <v>7</v>
      </c>
      <c r="K3776" s="42">
        <v>2.0037500000000001</v>
      </c>
      <c r="L3776" s="44">
        <f t="shared" si="119"/>
        <v>1.9987479302956596E-2</v>
      </c>
      <c r="M3776" s="42">
        <f t="shared" si="120"/>
        <v>-1.6168676611574145E-4</v>
      </c>
    </row>
    <row r="3777" spans="8:13" x14ac:dyDescent="0.2">
      <c r="H3777" s="10">
        <v>2001</v>
      </c>
      <c r="I3777" s="10">
        <v>12</v>
      </c>
      <c r="J3777" s="10">
        <v>10</v>
      </c>
      <c r="K3777" s="42">
        <v>1.93</v>
      </c>
      <c r="L3777" s="44">
        <f t="shared" si="119"/>
        <v>1.9253587982117341E-2</v>
      </c>
      <c r="M3777" s="42">
        <f t="shared" si="120"/>
        <v>-7.3389132083925487E-4</v>
      </c>
    </row>
    <row r="3778" spans="8:13" x14ac:dyDescent="0.2">
      <c r="H3778" s="10">
        <v>2001</v>
      </c>
      <c r="I3778" s="10">
        <v>12</v>
      </c>
      <c r="J3778" s="10">
        <v>11</v>
      </c>
      <c r="K3778" s="42">
        <v>1.9</v>
      </c>
      <c r="L3778" s="44">
        <f t="shared" si="119"/>
        <v>1.895501738869388E-2</v>
      </c>
      <c r="M3778" s="42">
        <f t="shared" si="120"/>
        <v>-2.9857059342346115E-4</v>
      </c>
    </row>
    <row r="3779" spans="8:13" x14ac:dyDescent="0.2">
      <c r="H3779" s="10">
        <v>2001</v>
      </c>
      <c r="I3779" s="10">
        <v>12</v>
      </c>
      <c r="J3779" s="10">
        <v>12</v>
      </c>
      <c r="K3779" s="42">
        <v>1.86313</v>
      </c>
      <c r="L3779" s="44">
        <f t="shared" si="119"/>
        <v>1.8588043601022165E-2</v>
      </c>
      <c r="M3779" s="42">
        <f t="shared" si="120"/>
        <v>-3.6697378767171565E-4</v>
      </c>
    </row>
    <row r="3780" spans="8:13" x14ac:dyDescent="0.2">
      <c r="H3780" s="10">
        <v>2001</v>
      </c>
      <c r="I3780" s="10">
        <v>12</v>
      </c>
      <c r="J3780" s="10">
        <v>13</v>
      </c>
      <c r="K3780" s="42">
        <v>1.87</v>
      </c>
      <c r="L3780" s="44">
        <f t="shared" si="119"/>
        <v>1.8656424507506975E-2</v>
      </c>
      <c r="M3780" s="42">
        <f t="shared" si="120"/>
        <v>6.8380906484810655E-5</v>
      </c>
    </row>
    <row r="3781" spans="8:13" x14ac:dyDescent="0.2">
      <c r="H3781" s="10">
        <v>2001</v>
      </c>
      <c r="I3781" s="10">
        <v>12</v>
      </c>
      <c r="J3781" s="10">
        <v>14</v>
      </c>
      <c r="K3781" s="42">
        <v>1.895</v>
      </c>
      <c r="L3781" s="44">
        <f t="shared" si="119"/>
        <v>1.8905253456347422E-2</v>
      </c>
      <c r="M3781" s="42">
        <f t="shared" si="120"/>
        <v>2.4882894884044673E-4</v>
      </c>
    </row>
    <row r="3782" spans="8:13" x14ac:dyDescent="0.2">
      <c r="H3782" s="10">
        <v>2001</v>
      </c>
      <c r="I3782" s="10">
        <v>12</v>
      </c>
      <c r="J3782" s="10">
        <v>17</v>
      </c>
      <c r="K3782" s="42">
        <v>1.9012500000000001</v>
      </c>
      <c r="L3782" s="44">
        <f t="shared" si="119"/>
        <v>1.8967458275044369E-2</v>
      </c>
      <c r="M3782" s="42">
        <f t="shared" si="120"/>
        <v>6.2204818696946773E-5</v>
      </c>
    </row>
    <row r="3783" spans="8:13" x14ac:dyDescent="0.2">
      <c r="H3783" s="10">
        <v>2001</v>
      </c>
      <c r="I3783" s="10">
        <v>12</v>
      </c>
      <c r="J3783" s="10">
        <v>18</v>
      </c>
      <c r="K3783" s="42">
        <v>1.91</v>
      </c>
      <c r="L3783" s="44">
        <f t="shared" si="119"/>
        <v>1.9054543396088589E-2</v>
      </c>
      <c r="M3783" s="42">
        <f t="shared" si="120"/>
        <v>8.708512104422042E-5</v>
      </c>
    </row>
    <row r="3784" spans="8:13" x14ac:dyDescent="0.2">
      <c r="H3784" s="10">
        <v>2001</v>
      </c>
      <c r="I3784" s="10">
        <v>12</v>
      </c>
      <c r="J3784" s="10">
        <v>19</v>
      </c>
      <c r="K3784" s="42">
        <v>1.9025000000000001</v>
      </c>
      <c r="L3784" s="44">
        <f t="shared" si="119"/>
        <v>1.8979899122701947E-2</v>
      </c>
      <c r="M3784" s="42">
        <f t="shared" si="120"/>
        <v>-7.4644273386641896E-5</v>
      </c>
    </row>
    <row r="3785" spans="8:13" x14ac:dyDescent="0.2">
      <c r="H3785" s="10">
        <v>2001</v>
      </c>
      <c r="I3785" s="10">
        <v>12</v>
      </c>
      <c r="J3785" s="10">
        <v>20</v>
      </c>
      <c r="K3785" s="42">
        <v>1.9025000000000001</v>
      </c>
      <c r="L3785" s="44">
        <f t="shared" si="119"/>
        <v>1.8979899122701947E-2</v>
      </c>
      <c r="M3785" s="42">
        <f t="shared" si="120"/>
        <v>0</v>
      </c>
    </row>
    <row r="3786" spans="8:13" x14ac:dyDescent="0.2">
      <c r="H3786" s="10">
        <v>2001</v>
      </c>
      <c r="I3786" s="10">
        <v>12</v>
      </c>
      <c r="J3786" s="10">
        <v>21</v>
      </c>
      <c r="K3786" s="42">
        <v>1.9</v>
      </c>
      <c r="L3786" s="44">
        <f t="shared" si="119"/>
        <v>1.895501738869388E-2</v>
      </c>
      <c r="M3786" s="42">
        <f t="shared" si="120"/>
        <v>-2.4881734008067036E-5</v>
      </c>
    </row>
    <row r="3787" spans="8:13" x14ac:dyDescent="0.2">
      <c r="H3787" s="10">
        <v>2001</v>
      </c>
      <c r="I3787" s="10">
        <v>12</v>
      </c>
      <c r="J3787" s="10">
        <v>24</v>
      </c>
      <c r="K3787" s="42">
        <v>1.9037500000000001</v>
      </c>
      <c r="L3787" s="44">
        <f t="shared" si="119"/>
        <v>1.8992339931665089E-2</v>
      </c>
      <c r="M3787" s="42">
        <f t="shared" si="120"/>
        <v>3.7322542971209016E-5</v>
      </c>
    </row>
    <row r="3788" spans="8:13" x14ac:dyDescent="0.2">
      <c r="H3788" s="10">
        <v>2001</v>
      </c>
      <c r="I3788" s="10">
        <v>12</v>
      </c>
      <c r="J3788" s="10">
        <v>27</v>
      </c>
      <c r="K3788" s="42">
        <v>1.9087499999999999</v>
      </c>
      <c r="L3788" s="44">
        <f t="shared" si="119"/>
        <v>1.9042102780589598E-2</v>
      </c>
      <c r="M3788" s="42">
        <f t="shared" si="120"/>
        <v>4.9762848924508885E-5</v>
      </c>
    </row>
    <row r="3789" spans="8:13" x14ac:dyDescent="0.2">
      <c r="H3789" s="10">
        <v>2001</v>
      </c>
      <c r="I3789" s="10">
        <v>12</v>
      </c>
      <c r="J3789" s="10">
        <v>28</v>
      </c>
      <c r="K3789" s="42">
        <v>1.8812500000000001</v>
      </c>
      <c r="L3789" s="44">
        <f t="shared" si="119"/>
        <v>1.8768399450010669E-2</v>
      </c>
      <c r="M3789" s="42">
        <f t="shared" si="120"/>
        <v>-2.7370333057892896E-4</v>
      </c>
    </row>
    <row r="3790" spans="8:13" x14ac:dyDescent="0.2">
      <c r="H3790" s="10">
        <v>2001</v>
      </c>
      <c r="I3790" s="10">
        <v>12</v>
      </c>
      <c r="J3790" s="10">
        <v>31</v>
      </c>
      <c r="K3790" s="42">
        <v>1.8812500000000001</v>
      </c>
      <c r="L3790" s="44">
        <f t="shared" si="119"/>
        <v>1.8768399450010669E-2</v>
      </c>
      <c r="M3790" s="42">
        <f t="shared" si="120"/>
        <v>0</v>
      </c>
    </row>
    <row r="3791" spans="8:13" x14ac:dyDescent="0.2">
      <c r="H3791" s="10">
        <v>2002</v>
      </c>
      <c r="I3791" s="10">
        <v>1</v>
      </c>
      <c r="J3791" s="10">
        <v>2</v>
      </c>
      <c r="K3791" s="42">
        <v>1.86375</v>
      </c>
      <c r="L3791" s="44">
        <f t="shared" si="119"/>
        <v>1.8594214851633688E-2</v>
      </c>
      <c r="M3791" s="42">
        <f t="shared" si="120"/>
        <v>-1.7418459837698075E-4</v>
      </c>
    </row>
    <row r="3792" spans="8:13" x14ac:dyDescent="0.2">
      <c r="H3792" s="10">
        <v>2002</v>
      </c>
      <c r="I3792" s="10">
        <v>1</v>
      </c>
      <c r="J3792" s="10">
        <v>3</v>
      </c>
      <c r="K3792" s="42">
        <v>1.8756299999999999</v>
      </c>
      <c r="L3792" s="44">
        <f t="shared" si="119"/>
        <v>1.8712462137223936E-2</v>
      </c>
      <c r="M3792" s="42">
        <f t="shared" si="120"/>
        <v>1.1824728559024777E-4</v>
      </c>
    </row>
    <row r="3793" spans="8:13" x14ac:dyDescent="0.2">
      <c r="H3793" s="10">
        <v>2002</v>
      </c>
      <c r="I3793" s="10">
        <v>1</v>
      </c>
      <c r="J3793" s="10">
        <v>4</v>
      </c>
      <c r="K3793" s="42">
        <v>1.87</v>
      </c>
      <c r="L3793" s="44">
        <f t="shared" si="119"/>
        <v>1.8656424507506975E-2</v>
      </c>
      <c r="M3793" s="42">
        <f t="shared" si="120"/>
        <v>-5.6037629716960968E-5</v>
      </c>
    </row>
    <row r="3794" spans="8:13" x14ac:dyDescent="0.2">
      <c r="H3794" s="10">
        <v>2002</v>
      </c>
      <c r="I3794" s="10">
        <v>1</v>
      </c>
      <c r="J3794" s="10">
        <v>7</v>
      </c>
      <c r="K3794" s="42">
        <v>1.87</v>
      </c>
      <c r="L3794" s="44">
        <f t="shared" si="119"/>
        <v>1.8656424507506975E-2</v>
      </c>
      <c r="M3794" s="42">
        <f t="shared" si="120"/>
        <v>0</v>
      </c>
    </row>
    <row r="3795" spans="8:13" x14ac:dyDescent="0.2">
      <c r="H3795" s="10">
        <v>2002</v>
      </c>
      <c r="I3795" s="10">
        <v>1</v>
      </c>
      <c r="J3795" s="10">
        <v>8</v>
      </c>
      <c r="K3795" s="42">
        <v>1.8425</v>
      </c>
      <c r="L3795" s="44">
        <f t="shared" si="119"/>
        <v>1.8382694784395723E-2</v>
      </c>
      <c r="M3795" s="42">
        <f t="shared" si="120"/>
        <v>-2.7372972311125177E-4</v>
      </c>
    </row>
    <row r="3796" spans="8:13" x14ac:dyDescent="0.2">
      <c r="H3796" s="10">
        <v>2002</v>
      </c>
      <c r="I3796" s="10">
        <v>1</v>
      </c>
      <c r="J3796" s="10">
        <v>9</v>
      </c>
      <c r="K3796" s="42">
        <v>1.84375</v>
      </c>
      <c r="L3796" s="44">
        <f t="shared" si="119"/>
        <v>1.8395137450921795E-2</v>
      </c>
      <c r="M3796" s="42">
        <f t="shared" si="120"/>
        <v>1.2442666526071844E-5</v>
      </c>
    </row>
    <row r="3797" spans="8:13" x14ac:dyDescent="0.2">
      <c r="H3797" s="10">
        <v>2002</v>
      </c>
      <c r="I3797" s="10">
        <v>1</v>
      </c>
      <c r="J3797" s="10">
        <v>10</v>
      </c>
      <c r="K3797" s="42">
        <v>1.83125</v>
      </c>
      <c r="L3797" s="44">
        <f t="shared" ref="L3797:L3860" si="121">LN(1+K3797/100/4)*4</f>
        <v>1.8270709043906732E-2</v>
      </c>
      <c r="M3797" s="42">
        <f t="shared" ref="M3797:M3860" si="122">L3797-L3796</f>
        <v>-1.2442840701506336E-4</v>
      </c>
    </row>
    <row r="3798" spans="8:13" x14ac:dyDescent="0.2">
      <c r="H3798" s="10">
        <v>2002</v>
      </c>
      <c r="I3798" s="10">
        <v>1</v>
      </c>
      <c r="J3798" s="10">
        <v>11</v>
      </c>
      <c r="K3798" s="42">
        <v>1.8268800000000001</v>
      </c>
      <c r="L3798" s="44">
        <f t="shared" si="121"/>
        <v>1.8227207959682863E-2</v>
      </c>
      <c r="M3798" s="42">
        <f t="shared" si="122"/>
        <v>-4.3501084223868808E-5</v>
      </c>
    </row>
    <row r="3799" spans="8:13" x14ac:dyDescent="0.2">
      <c r="H3799" s="10">
        <v>2002</v>
      </c>
      <c r="I3799" s="10">
        <v>1</v>
      </c>
      <c r="J3799" s="10">
        <v>14</v>
      </c>
      <c r="K3799" s="42">
        <v>1.7237499999999999</v>
      </c>
      <c r="L3799" s="44">
        <f t="shared" si="121"/>
        <v>1.720046493475345E-2</v>
      </c>
      <c r="M3799" s="42">
        <f t="shared" si="122"/>
        <v>-1.0267430249294128E-3</v>
      </c>
    </row>
    <row r="3800" spans="8:13" x14ac:dyDescent="0.2">
      <c r="H3800" s="10">
        <v>2002</v>
      </c>
      <c r="I3800" s="10">
        <v>1</v>
      </c>
      <c r="J3800" s="10">
        <v>15</v>
      </c>
      <c r="K3800" s="42">
        <v>1.7237499999999999</v>
      </c>
      <c r="L3800" s="44">
        <f t="shared" si="121"/>
        <v>1.720046493475345E-2</v>
      </c>
      <c r="M3800" s="42">
        <f t="shared" si="122"/>
        <v>0</v>
      </c>
    </row>
    <row r="3801" spans="8:13" x14ac:dyDescent="0.2">
      <c r="H3801" s="10">
        <v>2002</v>
      </c>
      <c r="I3801" s="10">
        <v>1</v>
      </c>
      <c r="J3801" s="10">
        <v>16</v>
      </c>
      <c r="K3801" s="42">
        <v>1.71563</v>
      </c>
      <c r="L3801" s="44">
        <f t="shared" si="121"/>
        <v>1.7119612537398368E-2</v>
      </c>
      <c r="M3801" s="42">
        <f t="shared" si="122"/>
        <v>-8.0852397355082178E-5</v>
      </c>
    </row>
    <row r="3802" spans="8:13" x14ac:dyDescent="0.2">
      <c r="H3802" s="10">
        <v>2002</v>
      </c>
      <c r="I3802" s="10">
        <v>1</v>
      </c>
      <c r="J3802" s="10">
        <v>17</v>
      </c>
      <c r="K3802" s="42">
        <v>1.74</v>
      </c>
      <c r="L3802" s="44">
        <f t="shared" si="121"/>
        <v>1.7362264393680847E-2</v>
      </c>
      <c r="M3802" s="42">
        <f t="shared" si="122"/>
        <v>2.4265185628247893E-4</v>
      </c>
    </row>
    <row r="3803" spans="8:13" x14ac:dyDescent="0.2">
      <c r="H3803" s="10">
        <v>2002</v>
      </c>
      <c r="I3803" s="10">
        <v>1</v>
      </c>
      <c r="J3803" s="10">
        <v>18</v>
      </c>
      <c r="K3803" s="42">
        <v>1.77</v>
      </c>
      <c r="L3803" s="44">
        <f t="shared" si="121"/>
        <v>1.7660953893638486E-2</v>
      </c>
      <c r="M3803" s="42">
        <f t="shared" si="122"/>
        <v>2.9868949995763908E-4</v>
      </c>
    </row>
    <row r="3804" spans="8:13" x14ac:dyDescent="0.2">
      <c r="H3804" s="10">
        <v>2002</v>
      </c>
      <c r="I3804" s="10">
        <v>1</v>
      </c>
      <c r="J3804" s="10">
        <v>21</v>
      </c>
      <c r="K3804" s="42">
        <v>1.7962499999999999</v>
      </c>
      <c r="L3804" s="44">
        <f t="shared" si="121"/>
        <v>1.7922288911224497E-2</v>
      </c>
      <c r="M3804" s="42">
        <f t="shared" si="122"/>
        <v>2.6133501758601047E-4</v>
      </c>
    </row>
    <row r="3805" spans="8:13" x14ac:dyDescent="0.2">
      <c r="H3805" s="10">
        <v>2002</v>
      </c>
      <c r="I3805" s="10">
        <v>1</v>
      </c>
      <c r="J3805" s="10">
        <v>22</v>
      </c>
      <c r="K3805" s="42">
        <v>1.8</v>
      </c>
      <c r="L3805" s="44">
        <f t="shared" si="121"/>
        <v>1.7959621091408005E-2</v>
      </c>
      <c r="M3805" s="42">
        <f t="shared" si="122"/>
        <v>3.7332180183508035E-5</v>
      </c>
    </row>
    <row r="3806" spans="8:13" x14ac:dyDescent="0.2">
      <c r="H3806" s="10">
        <v>2002</v>
      </c>
      <c r="I3806" s="10">
        <v>1</v>
      </c>
      <c r="J3806" s="10">
        <v>23</v>
      </c>
      <c r="K3806" s="42">
        <v>1.8</v>
      </c>
      <c r="L3806" s="44">
        <f t="shared" si="121"/>
        <v>1.7959621091408005E-2</v>
      </c>
      <c r="M3806" s="42">
        <f t="shared" si="122"/>
        <v>0</v>
      </c>
    </row>
    <row r="3807" spans="8:13" x14ac:dyDescent="0.2">
      <c r="H3807" s="10">
        <v>2002</v>
      </c>
      <c r="I3807" s="10">
        <v>1</v>
      </c>
      <c r="J3807" s="10">
        <v>24</v>
      </c>
      <c r="K3807" s="42">
        <v>1.81</v>
      </c>
      <c r="L3807" s="44">
        <f t="shared" si="121"/>
        <v>1.8059171868531166E-2</v>
      </c>
      <c r="M3807" s="42">
        <f t="shared" si="122"/>
        <v>9.9550777123161294E-5</v>
      </c>
    </row>
    <row r="3808" spans="8:13" x14ac:dyDescent="0.2">
      <c r="H3808" s="10">
        <v>2002</v>
      </c>
      <c r="I3808" s="10">
        <v>1</v>
      </c>
      <c r="J3808" s="10">
        <v>25</v>
      </c>
      <c r="K3808" s="42">
        <v>1.87</v>
      </c>
      <c r="L3808" s="44">
        <f t="shared" si="121"/>
        <v>1.8656424507506975E-2</v>
      </c>
      <c r="M3808" s="42">
        <f t="shared" si="122"/>
        <v>5.9725263897580927E-4</v>
      </c>
    </row>
    <row r="3809" spans="8:13" x14ac:dyDescent="0.2">
      <c r="H3809" s="10">
        <v>2002</v>
      </c>
      <c r="I3809" s="10">
        <v>1</v>
      </c>
      <c r="J3809" s="10">
        <v>28</v>
      </c>
      <c r="K3809" s="42">
        <v>1.87</v>
      </c>
      <c r="L3809" s="44">
        <f t="shared" si="121"/>
        <v>1.8656424507506975E-2</v>
      </c>
      <c r="M3809" s="42">
        <f t="shared" si="122"/>
        <v>0</v>
      </c>
    </row>
    <row r="3810" spans="8:13" x14ac:dyDescent="0.2">
      <c r="H3810" s="10">
        <v>2002</v>
      </c>
      <c r="I3810" s="10">
        <v>1</v>
      </c>
      <c r="J3810" s="10">
        <v>29</v>
      </c>
      <c r="K3810" s="42">
        <v>1.87</v>
      </c>
      <c r="L3810" s="44">
        <f t="shared" si="121"/>
        <v>1.8656424507506975E-2</v>
      </c>
      <c r="M3810" s="42">
        <f t="shared" si="122"/>
        <v>0</v>
      </c>
    </row>
    <row r="3811" spans="8:13" x14ac:dyDescent="0.2">
      <c r="H3811" s="10">
        <v>2002</v>
      </c>
      <c r="I3811" s="10">
        <v>1</v>
      </c>
      <c r="J3811" s="10">
        <v>30</v>
      </c>
      <c r="K3811" s="42">
        <v>1.86</v>
      </c>
      <c r="L3811" s="44">
        <f t="shared" si="121"/>
        <v>1.8556888593700173E-2</v>
      </c>
      <c r="M3811" s="42">
        <f t="shared" si="122"/>
        <v>-9.9535913806802351E-5</v>
      </c>
    </row>
    <row r="3812" spans="8:13" x14ac:dyDescent="0.2">
      <c r="H3812" s="10">
        <v>2002</v>
      </c>
      <c r="I3812" s="10">
        <v>1</v>
      </c>
      <c r="J3812" s="10">
        <v>31</v>
      </c>
      <c r="K3812" s="42">
        <v>1.88</v>
      </c>
      <c r="L3812" s="44">
        <f t="shared" si="121"/>
        <v>1.8755957944525878E-2</v>
      </c>
      <c r="M3812" s="42">
        <f t="shared" si="122"/>
        <v>1.9906935082570493E-4</v>
      </c>
    </row>
    <row r="3813" spans="8:13" x14ac:dyDescent="0.2">
      <c r="H3813" s="10">
        <v>2002</v>
      </c>
      <c r="I3813" s="10">
        <v>2</v>
      </c>
      <c r="J3813" s="10">
        <v>1</v>
      </c>
      <c r="K3813" s="42">
        <v>1.92</v>
      </c>
      <c r="L3813" s="44">
        <f t="shared" si="121"/>
        <v>1.9154066927188376E-2</v>
      </c>
      <c r="M3813" s="42">
        <f t="shared" si="122"/>
        <v>3.981089826624977E-4</v>
      </c>
    </row>
    <row r="3814" spans="8:13" x14ac:dyDescent="0.2">
      <c r="H3814" s="10">
        <v>2002</v>
      </c>
      <c r="I3814" s="10">
        <v>2</v>
      </c>
      <c r="J3814" s="10">
        <v>4</v>
      </c>
      <c r="K3814" s="42">
        <v>1.9087499999999999</v>
      </c>
      <c r="L3814" s="44">
        <f t="shared" si="121"/>
        <v>1.9042102780589598E-2</v>
      </c>
      <c r="M3814" s="42">
        <f t="shared" si="122"/>
        <v>-1.1196414659877738E-4</v>
      </c>
    </row>
    <row r="3815" spans="8:13" x14ac:dyDescent="0.2">
      <c r="H3815" s="10">
        <v>2002</v>
      </c>
      <c r="I3815" s="10">
        <v>2</v>
      </c>
      <c r="J3815" s="10">
        <v>5</v>
      </c>
      <c r="K3815" s="42">
        <v>1.9</v>
      </c>
      <c r="L3815" s="44">
        <f t="shared" si="121"/>
        <v>1.895501738869388E-2</v>
      </c>
      <c r="M3815" s="42">
        <f t="shared" si="122"/>
        <v>-8.7085391895717901E-5</v>
      </c>
    </row>
    <row r="3816" spans="8:13" x14ac:dyDescent="0.2">
      <c r="H3816" s="10">
        <v>2002</v>
      </c>
      <c r="I3816" s="10">
        <v>2</v>
      </c>
      <c r="J3816" s="10">
        <v>6</v>
      </c>
      <c r="K3816" s="42">
        <v>1.9</v>
      </c>
      <c r="L3816" s="44">
        <f t="shared" si="121"/>
        <v>1.895501738869388E-2</v>
      </c>
      <c r="M3816" s="42">
        <f t="shared" si="122"/>
        <v>0</v>
      </c>
    </row>
    <row r="3817" spans="8:13" x14ac:dyDescent="0.2">
      <c r="H3817" s="10">
        <v>2002</v>
      </c>
      <c r="I3817" s="10">
        <v>2</v>
      </c>
      <c r="J3817" s="10">
        <v>7</v>
      </c>
      <c r="K3817" s="42">
        <v>1.9</v>
      </c>
      <c r="L3817" s="44">
        <f t="shared" si="121"/>
        <v>1.895501738869388E-2</v>
      </c>
      <c r="M3817" s="42">
        <f t="shared" si="122"/>
        <v>0</v>
      </c>
    </row>
    <row r="3818" spans="8:13" x14ac:dyDescent="0.2">
      <c r="H3818" s="10">
        <v>2002</v>
      </c>
      <c r="I3818" s="10">
        <v>2</v>
      </c>
      <c r="J3818" s="10">
        <v>8</v>
      </c>
      <c r="K3818" s="42">
        <v>1.9</v>
      </c>
      <c r="L3818" s="44">
        <f t="shared" si="121"/>
        <v>1.895501738869388E-2</v>
      </c>
      <c r="M3818" s="42">
        <f t="shared" si="122"/>
        <v>0</v>
      </c>
    </row>
    <row r="3819" spans="8:13" x14ac:dyDescent="0.2">
      <c r="H3819" s="10">
        <v>2002</v>
      </c>
      <c r="I3819" s="10">
        <v>2</v>
      </c>
      <c r="J3819" s="10">
        <v>11</v>
      </c>
      <c r="K3819" s="42">
        <v>1.8925000000000001</v>
      </c>
      <c r="L3819" s="44">
        <f t="shared" si="121"/>
        <v>1.8880371258005176E-2</v>
      </c>
      <c r="M3819" s="42">
        <f t="shared" si="122"/>
        <v>-7.4646130688704043E-5</v>
      </c>
    </row>
    <row r="3820" spans="8:13" x14ac:dyDescent="0.2">
      <c r="H3820" s="10">
        <v>2002</v>
      </c>
      <c r="I3820" s="10">
        <v>2</v>
      </c>
      <c r="J3820" s="10">
        <v>12</v>
      </c>
      <c r="K3820" s="42">
        <v>1.89</v>
      </c>
      <c r="L3820" s="44">
        <f t="shared" si="121"/>
        <v>1.8855488904881017E-2</v>
      </c>
      <c r="M3820" s="42">
        <f t="shared" si="122"/>
        <v>-2.4882353124158763E-5</v>
      </c>
    </row>
    <row r="3821" spans="8:13" x14ac:dyDescent="0.2">
      <c r="H3821" s="10">
        <v>2002</v>
      </c>
      <c r="I3821" s="10">
        <v>2</v>
      </c>
      <c r="J3821" s="10">
        <v>13</v>
      </c>
      <c r="K3821" s="42">
        <v>1.9</v>
      </c>
      <c r="L3821" s="44">
        <f t="shared" si="121"/>
        <v>1.895501738869388E-2</v>
      </c>
      <c r="M3821" s="42">
        <f t="shared" si="122"/>
        <v>9.9528483812862806E-5</v>
      </c>
    </row>
    <row r="3822" spans="8:13" x14ac:dyDescent="0.2">
      <c r="H3822" s="10">
        <v>2002</v>
      </c>
      <c r="I3822" s="10">
        <v>2</v>
      </c>
      <c r="J3822" s="10">
        <v>14</v>
      </c>
      <c r="K3822" s="42">
        <v>1.91</v>
      </c>
      <c r="L3822" s="44">
        <f t="shared" si="121"/>
        <v>1.9054543396088589E-2</v>
      </c>
      <c r="M3822" s="42">
        <f t="shared" si="122"/>
        <v>9.9526007394708932E-5</v>
      </c>
    </row>
    <row r="3823" spans="8:13" x14ac:dyDescent="0.2">
      <c r="H3823" s="10">
        <v>2002</v>
      </c>
      <c r="I3823" s="10">
        <v>2</v>
      </c>
      <c r="J3823" s="10">
        <v>15</v>
      </c>
      <c r="K3823" s="42">
        <v>1.91</v>
      </c>
      <c r="L3823" s="44">
        <f t="shared" si="121"/>
        <v>1.9054543396088589E-2</v>
      </c>
      <c r="M3823" s="42">
        <f t="shared" si="122"/>
        <v>0</v>
      </c>
    </row>
    <row r="3824" spans="8:13" x14ac:dyDescent="0.2">
      <c r="H3824" s="10">
        <v>2002</v>
      </c>
      <c r="I3824" s="10">
        <v>2</v>
      </c>
      <c r="J3824" s="10">
        <v>18</v>
      </c>
      <c r="K3824" s="42">
        <v>1.9037500000000001</v>
      </c>
      <c r="L3824" s="44">
        <f t="shared" si="121"/>
        <v>1.8992339931665089E-2</v>
      </c>
      <c r="M3824" s="42">
        <f t="shared" si="122"/>
        <v>-6.2203464423499916E-5</v>
      </c>
    </row>
    <row r="3825" spans="8:13" x14ac:dyDescent="0.2">
      <c r="H3825" s="10">
        <v>2002</v>
      </c>
      <c r="I3825" s="10">
        <v>2</v>
      </c>
      <c r="J3825" s="10">
        <v>19</v>
      </c>
      <c r="K3825" s="42">
        <v>1.9012500000000001</v>
      </c>
      <c r="L3825" s="44">
        <f t="shared" si="121"/>
        <v>1.8967458275044369E-2</v>
      </c>
      <c r="M3825" s="42">
        <f t="shared" si="122"/>
        <v>-2.4881656620720505E-5</v>
      </c>
    </row>
    <row r="3826" spans="8:13" x14ac:dyDescent="0.2">
      <c r="H3826" s="10">
        <v>2002</v>
      </c>
      <c r="I3826" s="10">
        <v>2</v>
      </c>
      <c r="J3826" s="10">
        <v>20</v>
      </c>
      <c r="K3826" s="42">
        <v>1.9025000000000001</v>
      </c>
      <c r="L3826" s="44">
        <f t="shared" si="121"/>
        <v>1.8979899122701947E-2</v>
      </c>
      <c r="M3826" s="42">
        <f t="shared" si="122"/>
        <v>1.2440847657578524E-5</v>
      </c>
    </row>
    <row r="3827" spans="8:13" x14ac:dyDescent="0.2">
      <c r="H3827" s="10">
        <v>2002</v>
      </c>
      <c r="I3827" s="10">
        <v>2</v>
      </c>
      <c r="J3827" s="10">
        <v>21</v>
      </c>
      <c r="K3827" s="42">
        <v>1.91</v>
      </c>
      <c r="L3827" s="44">
        <f t="shared" si="121"/>
        <v>1.9054543396088589E-2</v>
      </c>
      <c r="M3827" s="42">
        <f t="shared" si="122"/>
        <v>7.4644273386641896E-5</v>
      </c>
    </row>
    <row r="3828" spans="8:13" x14ac:dyDescent="0.2">
      <c r="H3828" s="10">
        <v>2002</v>
      </c>
      <c r="I3828" s="10">
        <v>2</v>
      </c>
      <c r="J3828" s="10">
        <v>22</v>
      </c>
      <c r="K3828" s="42">
        <v>1.9012500000000001</v>
      </c>
      <c r="L3828" s="44">
        <f t="shared" si="121"/>
        <v>1.8967458275044369E-2</v>
      </c>
      <c r="M3828" s="42">
        <f t="shared" si="122"/>
        <v>-8.708512104422042E-5</v>
      </c>
    </row>
    <row r="3829" spans="8:13" x14ac:dyDescent="0.2">
      <c r="H3829" s="10">
        <v>2002</v>
      </c>
      <c r="I3829" s="10">
        <v>2</v>
      </c>
      <c r="J3829" s="10">
        <v>25</v>
      </c>
      <c r="K3829" s="42">
        <v>1.9012500000000001</v>
      </c>
      <c r="L3829" s="44">
        <f t="shared" si="121"/>
        <v>1.8967458275044369E-2</v>
      </c>
      <c r="M3829" s="42">
        <f t="shared" si="122"/>
        <v>0</v>
      </c>
    </row>
    <row r="3830" spans="8:13" x14ac:dyDescent="0.2">
      <c r="H3830" s="10">
        <v>2002</v>
      </c>
      <c r="I3830" s="10">
        <v>2</v>
      </c>
      <c r="J3830" s="10">
        <v>26</v>
      </c>
      <c r="K3830" s="42">
        <v>1.9012500000000001</v>
      </c>
      <c r="L3830" s="44">
        <f t="shared" si="121"/>
        <v>1.8967458275044369E-2</v>
      </c>
      <c r="M3830" s="42">
        <f t="shared" si="122"/>
        <v>0</v>
      </c>
    </row>
    <row r="3831" spans="8:13" x14ac:dyDescent="0.2">
      <c r="H3831" s="10">
        <v>2002</v>
      </c>
      <c r="I3831" s="10">
        <v>2</v>
      </c>
      <c r="J3831" s="10">
        <v>27</v>
      </c>
      <c r="K3831" s="42">
        <v>1.9112499999999999</v>
      </c>
      <c r="L3831" s="44">
        <f t="shared" si="121"/>
        <v>1.9066983972896356E-2</v>
      </c>
      <c r="M3831" s="42">
        <f t="shared" si="122"/>
        <v>9.9525697851987616E-5</v>
      </c>
    </row>
    <row r="3832" spans="8:13" x14ac:dyDescent="0.2">
      <c r="H3832" s="10">
        <v>2002</v>
      </c>
      <c r="I3832" s="10">
        <v>2</v>
      </c>
      <c r="J3832" s="10">
        <v>28</v>
      </c>
      <c r="K3832" s="42">
        <v>1.9</v>
      </c>
      <c r="L3832" s="44">
        <f t="shared" si="121"/>
        <v>1.895501738869388E-2</v>
      </c>
      <c r="M3832" s="42">
        <f t="shared" si="122"/>
        <v>-1.1196658420247613E-4</v>
      </c>
    </row>
    <row r="3833" spans="8:13" x14ac:dyDescent="0.2">
      <c r="H3833" s="10">
        <v>2002</v>
      </c>
      <c r="I3833" s="10">
        <v>3</v>
      </c>
      <c r="J3833" s="10">
        <v>1</v>
      </c>
      <c r="K3833" s="42">
        <v>1.9012500000000001</v>
      </c>
      <c r="L3833" s="44">
        <f t="shared" si="121"/>
        <v>1.8967458275044369E-2</v>
      </c>
      <c r="M3833" s="42">
        <f t="shared" si="122"/>
        <v>1.2440886350488511E-5</v>
      </c>
    </row>
    <row r="3834" spans="8:13" x14ac:dyDescent="0.2">
      <c r="H3834" s="10">
        <v>2002</v>
      </c>
      <c r="I3834" s="10">
        <v>3</v>
      </c>
      <c r="J3834" s="10">
        <v>4</v>
      </c>
      <c r="K3834" s="42">
        <v>1.92</v>
      </c>
      <c r="L3834" s="44">
        <f t="shared" si="121"/>
        <v>1.9154066927188376E-2</v>
      </c>
      <c r="M3834" s="42">
        <f t="shared" si="122"/>
        <v>1.8660865214400676E-4</v>
      </c>
    </row>
    <row r="3835" spans="8:13" x14ac:dyDescent="0.2">
      <c r="H3835" s="10">
        <v>2002</v>
      </c>
      <c r="I3835" s="10">
        <v>3</v>
      </c>
      <c r="J3835" s="10">
        <v>5</v>
      </c>
      <c r="K3835" s="42">
        <v>1.92</v>
      </c>
      <c r="L3835" s="44">
        <f t="shared" si="121"/>
        <v>1.9154066927188376E-2</v>
      </c>
      <c r="M3835" s="42">
        <f t="shared" si="122"/>
        <v>0</v>
      </c>
    </row>
    <row r="3836" spans="8:13" x14ac:dyDescent="0.2">
      <c r="H3836" s="10">
        <v>2002</v>
      </c>
      <c r="I3836" s="10">
        <v>3</v>
      </c>
      <c r="J3836" s="10">
        <v>6</v>
      </c>
      <c r="K3836" s="42">
        <v>1.92</v>
      </c>
      <c r="L3836" s="44">
        <f t="shared" si="121"/>
        <v>1.9154066927188376E-2</v>
      </c>
      <c r="M3836" s="42">
        <f t="shared" si="122"/>
        <v>0</v>
      </c>
    </row>
    <row r="3837" spans="8:13" x14ac:dyDescent="0.2">
      <c r="H3837" s="10">
        <v>2002</v>
      </c>
      <c r="I3837" s="10">
        <v>3</v>
      </c>
      <c r="J3837" s="10">
        <v>7</v>
      </c>
      <c r="K3837" s="42">
        <v>1.9212499999999999</v>
      </c>
      <c r="L3837" s="44">
        <f t="shared" si="121"/>
        <v>1.9166507194467941E-2</v>
      </c>
      <c r="M3837" s="42">
        <f t="shared" si="122"/>
        <v>1.2440267279565514E-5</v>
      </c>
    </row>
    <row r="3838" spans="8:13" x14ac:dyDescent="0.2">
      <c r="H3838" s="10">
        <v>2002</v>
      </c>
      <c r="I3838" s="10">
        <v>3</v>
      </c>
      <c r="J3838" s="10">
        <v>8</v>
      </c>
      <c r="K3838" s="42">
        <v>1.96</v>
      </c>
      <c r="L3838" s="44">
        <f t="shared" si="121"/>
        <v>1.9552136291103465E-2</v>
      </c>
      <c r="M3838" s="42">
        <f t="shared" si="122"/>
        <v>3.8562909663552442E-4</v>
      </c>
    </row>
    <row r="3839" spans="8:13" x14ac:dyDescent="0.2">
      <c r="H3839" s="10">
        <v>2002</v>
      </c>
      <c r="I3839" s="10">
        <v>3</v>
      </c>
      <c r="J3839" s="10">
        <v>11</v>
      </c>
      <c r="K3839" s="42">
        <v>2</v>
      </c>
      <c r="L3839" s="44">
        <f t="shared" si="121"/>
        <v>1.9950166044155872E-2</v>
      </c>
      <c r="M3839" s="42">
        <f t="shared" si="122"/>
        <v>3.9802975305240629E-4</v>
      </c>
    </row>
    <row r="3840" spans="8:13" x14ac:dyDescent="0.2">
      <c r="H3840" s="10">
        <v>2002</v>
      </c>
      <c r="I3840" s="10">
        <v>3</v>
      </c>
      <c r="J3840" s="10">
        <v>12</v>
      </c>
      <c r="K3840" s="42">
        <v>2</v>
      </c>
      <c r="L3840" s="44">
        <f t="shared" si="121"/>
        <v>1.9950166044155872E-2</v>
      </c>
      <c r="M3840" s="42">
        <f t="shared" si="122"/>
        <v>0</v>
      </c>
    </row>
    <row r="3841" spans="8:13" x14ac:dyDescent="0.2">
      <c r="H3841" s="10">
        <v>2002</v>
      </c>
      <c r="I3841" s="10">
        <v>3</v>
      </c>
      <c r="J3841" s="10">
        <v>13</v>
      </c>
      <c r="K3841" s="42">
        <v>2</v>
      </c>
      <c r="L3841" s="44">
        <f t="shared" si="121"/>
        <v>1.9950166044155872E-2</v>
      </c>
      <c r="M3841" s="42">
        <f t="shared" si="122"/>
        <v>0</v>
      </c>
    </row>
    <row r="3842" spans="8:13" x14ac:dyDescent="0.2">
      <c r="H3842" s="10">
        <v>2002</v>
      </c>
      <c r="I3842" s="10">
        <v>3</v>
      </c>
      <c r="J3842" s="10">
        <v>14</v>
      </c>
      <c r="K3842" s="42">
        <v>1.99</v>
      </c>
      <c r="L3842" s="44">
        <f t="shared" si="121"/>
        <v>1.985066231898026E-2</v>
      </c>
      <c r="M3842" s="42">
        <f t="shared" si="122"/>
        <v>-9.9503725175611318E-5</v>
      </c>
    </row>
    <row r="3843" spans="8:13" x14ac:dyDescent="0.2">
      <c r="H3843" s="10">
        <v>2002</v>
      </c>
      <c r="I3843" s="10">
        <v>3</v>
      </c>
      <c r="J3843" s="10">
        <v>15</v>
      </c>
      <c r="K3843" s="42">
        <v>2.0099999999999998</v>
      </c>
      <c r="L3843" s="44">
        <f t="shared" si="121"/>
        <v>2.0049667294146107E-2</v>
      </c>
      <c r="M3843" s="42">
        <f t="shared" si="122"/>
        <v>1.9900497516584653E-4</v>
      </c>
    </row>
    <row r="3844" spans="8:13" x14ac:dyDescent="0.2">
      <c r="H3844" s="10">
        <v>2002</v>
      </c>
      <c r="I3844" s="10">
        <v>3</v>
      </c>
      <c r="J3844" s="10">
        <v>18</v>
      </c>
      <c r="K3844" s="42">
        <v>2.0099999999999998</v>
      </c>
      <c r="L3844" s="44">
        <f t="shared" si="121"/>
        <v>2.0049667294146107E-2</v>
      </c>
      <c r="M3844" s="42">
        <f t="shared" si="122"/>
        <v>0</v>
      </c>
    </row>
    <row r="3845" spans="8:13" x14ac:dyDescent="0.2">
      <c r="H3845" s="10">
        <v>2002</v>
      </c>
      <c r="I3845" s="10">
        <v>3</v>
      </c>
      <c r="J3845" s="10">
        <v>19</v>
      </c>
      <c r="K3845" s="42">
        <v>2.0099999999999998</v>
      </c>
      <c r="L3845" s="44">
        <f t="shared" si="121"/>
        <v>2.0049667294146107E-2</v>
      </c>
      <c r="M3845" s="42">
        <f t="shared" si="122"/>
        <v>0</v>
      </c>
    </row>
    <row r="3846" spans="8:13" x14ac:dyDescent="0.2">
      <c r="H3846" s="10">
        <v>2002</v>
      </c>
      <c r="I3846" s="10">
        <v>3</v>
      </c>
      <c r="J3846" s="10">
        <v>20</v>
      </c>
      <c r="K3846" s="42">
        <v>1.9937499999999999</v>
      </c>
      <c r="L3846" s="44">
        <f t="shared" si="121"/>
        <v>1.9887976505990262E-2</v>
      </c>
      <c r="M3846" s="42">
        <f t="shared" si="122"/>
        <v>-1.616907881558452E-4</v>
      </c>
    </row>
    <row r="3847" spans="8:13" x14ac:dyDescent="0.2">
      <c r="H3847" s="10">
        <v>2002</v>
      </c>
      <c r="I3847" s="10">
        <v>3</v>
      </c>
      <c r="J3847" s="10">
        <v>21</v>
      </c>
      <c r="K3847" s="42">
        <v>2.0187499999999998</v>
      </c>
      <c r="L3847" s="44">
        <f t="shared" si="121"/>
        <v>2.0136728857556924E-2</v>
      </c>
      <c r="M3847" s="42">
        <f t="shared" si="122"/>
        <v>2.4875235156666259E-4</v>
      </c>
    </row>
    <row r="3848" spans="8:13" x14ac:dyDescent="0.2">
      <c r="H3848" s="10">
        <v>2002</v>
      </c>
      <c r="I3848" s="10">
        <v>3</v>
      </c>
      <c r="J3848" s="10">
        <v>22</v>
      </c>
      <c r="K3848" s="42">
        <v>2.0299999999999998</v>
      </c>
      <c r="L3848" s="44">
        <f t="shared" si="121"/>
        <v>2.0248662369058579E-2</v>
      </c>
      <c r="M3848" s="42">
        <f t="shared" si="122"/>
        <v>1.1193351150165509E-4</v>
      </c>
    </row>
    <row r="3849" spans="8:13" x14ac:dyDescent="0.2">
      <c r="H3849" s="10">
        <v>2002</v>
      </c>
      <c r="I3849" s="10">
        <v>3</v>
      </c>
      <c r="J3849" s="10">
        <v>25</v>
      </c>
      <c r="K3849" s="42">
        <v>2.0375000000000001</v>
      </c>
      <c r="L3849" s="44">
        <f t="shared" si="121"/>
        <v>2.0323282969942961E-2</v>
      </c>
      <c r="M3849" s="42">
        <f t="shared" si="122"/>
        <v>7.4620600884381383E-5</v>
      </c>
    </row>
    <row r="3850" spans="8:13" x14ac:dyDescent="0.2">
      <c r="H3850" s="10">
        <v>2002</v>
      </c>
      <c r="I3850" s="10">
        <v>3</v>
      </c>
      <c r="J3850" s="10">
        <v>26</v>
      </c>
      <c r="K3850" s="42">
        <v>2.0474999999999999</v>
      </c>
      <c r="L3850" s="44">
        <f t="shared" si="121"/>
        <v>2.0422774939081356E-2</v>
      </c>
      <c r="M3850" s="42">
        <f t="shared" si="122"/>
        <v>9.9491969138394698E-5</v>
      </c>
    </row>
    <row r="3851" spans="8:13" x14ac:dyDescent="0.2">
      <c r="H3851" s="10">
        <v>2002</v>
      </c>
      <c r="I3851" s="10">
        <v>3</v>
      </c>
      <c r="J3851" s="10">
        <v>27</v>
      </c>
      <c r="K3851" s="42">
        <v>2.0375000000000001</v>
      </c>
      <c r="L3851" s="44">
        <f t="shared" si="121"/>
        <v>2.0323282969942961E-2</v>
      </c>
      <c r="M3851" s="42">
        <f t="shared" si="122"/>
        <v>-9.9491969138394698E-5</v>
      </c>
    </row>
    <row r="3852" spans="8:13" x14ac:dyDescent="0.2">
      <c r="H3852" s="10">
        <v>2002</v>
      </c>
      <c r="I3852" s="10">
        <v>3</v>
      </c>
      <c r="J3852" s="10">
        <v>28</v>
      </c>
      <c r="K3852" s="42">
        <v>2.0299999999999998</v>
      </c>
      <c r="L3852" s="44">
        <f t="shared" si="121"/>
        <v>2.0248662369058579E-2</v>
      </c>
      <c r="M3852" s="42">
        <f t="shared" si="122"/>
        <v>-7.4620600884381383E-5</v>
      </c>
    </row>
    <row r="3853" spans="8:13" x14ac:dyDescent="0.2">
      <c r="H3853" s="10">
        <v>2002</v>
      </c>
      <c r="I3853" s="10">
        <v>4</v>
      </c>
      <c r="J3853" s="10">
        <v>2</v>
      </c>
      <c r="K3853" s="42">
        <v>2.04</v>
      </c>
      <c r="L3853" s="44">
        <f t="shared" si="121"/>
        <v>2.0348156194228837E-2</v>
      </c>
      <c r="M3853" s="42">
        <f t="shared" si="122"/>
        <v>9.9493825170257622E-5</v>
      </c>
    </row>
    <row r="3854" spans="8:13" x14ac:dyDescent="0.2">
      <c r="H3854" s="10">
        <v>2002</v>
      </c>
      <c r="I3854" s="10">
        <v>4</v>
      </c>
      <c r="J3854" s="10">
        <v>3</v>
      </c>
      <c r="K3854" s="42">
        <v>2.0262500000000001</v>
      </c>
      <c r="L3854" s="44">
        <f t="shared" si="121"/>
        <v>2.0211351546588395E-2</v>
      </c>
      <c r="M3854" s="42">
        <f t="shared" si="122"/>
        <v>-1.3680464764044206E-4</v>
      </c>
    </row>
    <row r="3855" spans="8:13" x14ac:dyDescent="0.2">
      <c r="H3855" s="10">
        <v>2002</v>
      </c>
      <c r="I3855" s="10">
        <v>4</v>
      </c>
      <c r="J3855" s="10">
        <v>4</v>
      </c>
      <c r="K3855" s="42">
        <v>2.0125000000000002</v>
      </c>
      <c r="L3855" s="44">
        <f t="shared" si="121"/>
        <v>2.0074542219910022E-2</v>
      </c>
      <c r="M3855" s="42">
        <f t="shared" si="122"/>
        <v>-1.3680932667837348E-4</v>
      </c>
    </row>
    <row r="3856" spans="8:13" x14ac:dyDescent="0.2">
      <c r="H3856" s="10">
        <v>2002</v>
      </c>
      <c r="I3856" s="10">
        <v>4</v>
      </c>
      <c r="J3856" s="10">
        <v>5</v>
      </c>
      <c r="K3856" s="42">
        <v>2.0099999999999998</v>
      </c>
      <c r="L3856" s="44">
        <f t="shared" si="121"/>
        <v>2.0049667294146107E-2</v>
      </c>
      <c r="M3856" s="42">
        <f t="shared" si="122"/>
        <v>-2.4874925763914563E-5</v>
      </c>
    </row>
    <row r="3857" spans="8:13" x14ac:dyDescent="0.2">
      <c r="H3857" s="10">
        <v>2002</v>
      </c>
      <c r="I3857" s="10">
        <v>4</v>
      </c>
      <c r="J3857" s="10">
        <v>8</v>
      </c>
      <c r="K3857" s="42">
        <v>1.9862500000000001</v>
      </c>
      <c r="L3857" s="44">
        <f t="shared" si="121"/>
        <v>1.9813347783880757E-2</v>
      </c>
      <c r="M3857" s="42">
        <f t="shared" si="122"/>
        <v>-2.3631951026534953E-4</v>
      </c>
    </row>
    <row r="3858" spans="8:13" x14ac:dyDescent="0.2">
      <c r="H3858" s="10">
        <v>2002</v>
      </c>
      <c r="I3858" s="10">
        <v>4</v>
      </c>
      <c r="J3858" s="10">
        <v>9</v>
      </c>
      <c r="K3858" s="42">
        <v>1.99</v>
      </c>
      <c r="L3858" s="44">
        <f t="shared" si="121"/>
        <v>1.985066231898026E-2</v>
      </c>
      <c r="M3858" s="42">
        <f t="shared" si="122"/>
        <v>3.7314535099502999E-5</v>
      </c>
    </row>
    <row r="3859" spans="8:13" x14ac:dyDescent="0.2">
      <c r="H3859" s="10">
        <v>2002</v>
      </c>
      <c r="I3859" s="10">
        <v>4</v>
      </c>
      <c r="J3859" s="10">
        <v>10</v>
      </c>
      <c r="K3859" s="42">
        <v>1.98</v>
      </c>
      <c r="L3859" s="44">
        <f t="shared" si="121"/>
        <v>1.9751156118495244E-2</v>
      </c>
      <c r="M3859" s="42">
        <f t="shared" si="122"/>
        <v>-9.9506200485016683E-5</v>
      </c>
    </row>
    <row r="3860" spans="8:13" x14ac:dyDescent="0.2">
      <c r="H3860" s="10">
        <v>2002</v>
      </c>
      <c r="I3860" s="10">
        <v>4</v>
      </c>
      <c r="J3860" s="10">
        <v>11</v>
      </c>
      <c r="K3860" s="42">
        <v>1.98</v>
      </c>
      <c r="L3860" s="44">
        <f t="shared" si="121"/>
        <v>1.9751156118495244E-2</v>
      </c>
      <c r="M3860" s="42">
        <f t="shared" si="122"/>
        <v>0</v>
      </c>
    </row>
    <row r="3861" spans="8:13" x14ac:dyDescent="0.2">
      <c r="H3861" s="10">
        <v>2002</v>
      </c>
      <c r="I3861" s="10">
        <v>4</v>
      </c>
      <c r="J3861" s="10">
        <v>12</v>
      </c>
      <c r="K3861" s="42">
        <v>1.98</v>
      </c>
      <c r="L3861" s="44">
        <f t="shared" ref="L3861:L3924" si="123">LN(1+K3861/100/4)*4</f>
        <v>1.9751156118495244E-2</v>
      </c>
      <c r="M3861" s="42">
        <f t="shared" ref="M3861:M3924" si="124">L3861-L3860</f>
        <v>0</v>
      </c>
    </row>
    <row r="3862" spans="8:13" x14ac:dyDescent="0.2">
      <c r="H3862" s="10">
        <v>2002</v>
      </c>
      <c r="I3862" s="10">
        <v>4</v>
      </c>
      <c r="J3862" s="10">
        <v>15</v>
      </c>
      <c r="K3862" s="42">
        <v>1.97</v>
      </c>
      <c r="L3862" s="44">
        <f t="shared" si="123"/>
        <v>1.9651647442577663E-2</v>
      </c>
      <c r="M3862" s="42">
        <f t="shared" si="124"/>
        <v>-9.9508675917580475E-5</v>
      </c>
    </row>
    <row r="3863" spans="8:13" x14ac:dyDescent="0.2">
      <c r="H3863" s="10">
        <v>2002</v>
      </c>
      <c r="I3863" s="10">
        <v>4</v>
      </c>
      <c r="J3863" s="10">
        <v>16</v>
      </c>
      <c r="K3863" s="42">
        <v>1.97</v>
      </c>
      <c r="L3863" s="44">
        <f t="shared" si="123"/>
        <v>1.9651647442577663E-2</v>
      </c>
      <c r="M3863" s="42">
        <f t="shared" si="124"/>
        <v>0</v>
      </c>
    </row>
    <row r="3864" spans="8:13" x14ac:dyDescent="0.2">
      <c r="H3864" s="10">
        <v>2002</v>
      </c>
      <c r="I3864" s="10">
        <v>4</v>
      </c>
      <c r="J3864" s="10">
        <v>17</v>
      </c>
      <c r="K3864" s="42">
        <v>1.97</v>
      </c>
      <c r="L3864" s="44">
        <f t="shared" si="123"/>
        <v>1.9651647442577663E-2</v>
      </c>
      <c r="M3864" s="42">
        <f t="shared" si="124"/>
        <v>0</v>
      </c>
    </row>
    <row r="3865" spans="8:13" x14ac:dyDescent="0.2">
      <c r="H3865" s="10">
        <v>2002</v>
      </c>
      <c r="I3865" s="10">
        <v>4</v>
      </c>
      <c r="J3865" s="10">
        <v>18</v>
      </c>
      <c r="K3865" s="42">
        <v>1.94875</v>
      </c>
      <c r="L3865" s="44">
        <f t="shared" si="123"/>
        <v>1.9440183286480353E-2</v>
      </c>
      <c r="M3865" s="42">
        <f t="shared" si="124"/>
        <v>-2.1146415609731017E-4</v>
      </c>
    </row>
    <row r="3866" spans="8:13" x14ac:dyDescent="0.2">
      <c r="H3866" s="10">
        <v>2002</v>
      </c>
      <c r="I3866" s="10">
        <v>4</v>
      </c>
      <c r="J3866" s="10">
        <v>19</v>
      </c>
      <c r="K3866" s="42">
        <v>1.94</v>
      </c>
      <c r="L3866" s="44">
        <f t="shared" si="123"/>
        <v>1.9353106560996938E-2</v>
      </c>
      <c r="M3866" s="42">
        <f t="shared" si="124"/>
        <v>-8.707672548341483E-5</v>
      </c>
    </row>
    <row r="3867" spans="8:13" x14ac:dyDescent="0.2">
      <c r="H3867" s="10">
        <v>2002</v>
      </c>
      <c r="I3867" s="10">
        <v>4</v>
      </c>
      <c r="J3867" s="10">
        <v>22</v>
      </c>
      <c r="K3867" s="42">
        <v>1.94</v>
      </c>
      <c r="L3867" s="44">
        <f t="shared" si="123"/>
        <v>1.9353106560996938E-2</v>
      </c>
      <c r="M3867" s="42">
        <f t="shared" si="124"/>
        <v>0</v>
      </c>
    </row>
    <row r="3868" spans="8:13" x14ac:dyDescent="0.2">
      <c r="H3868" s="10">
        <v>2002</v>
      </c>
      <c r="I3868" s="10">
        <v>4</v>
      </c>
      <c r="J3868" s="10">
        <v>23</v>
      </c>
      <c r="K3868" s="42">
        <v>1.94</v>
      </c>
      <c r="L3868" s="44">
        <f t="shared" si="123"/>
        <v>1.9353106560996938E-2</v>
      </c>
      <c r="M3868" s="42">
        <f t="shared" si="124"/>
        <v>0</v>
      </c>
    </row>
    <row r="3869" spans="8:13" x14ac:dyDescent="0.2">
      <c r="H3869" s="10">
        <v>2002</v>
      </c>
      <c r="I3869" s="10">
        <v>4</v>
      </c>
      <c r="J3869" s="10">
        <v>24</v>
      </c>
      <c r="K3869" s="42">
        <v>1.94</v>
      </c>
      <c r="L3869" s="44">
        <f t="shared" si="123"/>
        <v>1.9353106560996938E-2</v>
      </c>
      <c r="M3869" s="42">
        <f t="shared" si="124"/>
        <v>0</v>
      </c>
    </row>
    <row r="3870" spans="8:13" x14ac:dyDescent="0.2">
      <c r="H3870" s="10">
        <v>2002</v>
      </c>
      <c r="I3870" s="10">
        <v>4</v>
      </c>
      <c r="J3870" s="10">
        <v>25</v>
      </c>
      <c r="K3870" s="42">
        <v>1.92875</v>
      </c>
      <c r="L3870" s="44">
        <f t="shared" si="123"/>
        <v>1.9241147985662319E-2</v>
      </c>
      <c r="M3870" s="42">
        <f t="shared" si="124"/>
        <v>-1.1195857533461903E-4</v>
      </c>
    </row>
    <row r="3871" spans="8:13" x14ac:dyDescent="0.2">
      <c r="H3871" s="10">
        <v>2002</v>
      </c>
      <c r="I3871" s="10">
        <v>4</v>
      </c>
      <c r="J3871" s="10">
        <v>26</v>
      </c>
      <c r="K3871" s="42">
        <v>1.9212499999999999</v>
      </c>
      <c r="L3871" s="44">
        <f t="shared" si="123"/>
        <v>1.9166507194467941E-2</v>
      </c>
      <c r="M3871" s="42">
        <f t="shared" si="124"/>
        <v>-7.4640791194378192E-5</v>
      </c>
    </row>
    <row r="3872" spans="8:13" x14ac:dyDescent="0.2">
      <c r="H3872" s="10">
        <v>2002</v>
      </c>
      <c r="I3872" s="10">
        <v>4</v>
      </c>
      <c r="J3872" s="10">
        <v>29</v>
      </c>
      <c r="K3872" s="42">
        <v>1.9125000000000001</v>
      </c>
      <c r="L3872" s="44">
        <f t="shared" si="123"/>
        <v>1.907942451101137E-2</v>
      </c>
      <c r="M3872" s="42">
        <f t="shared" si="124"/>
        <v>-8.708268345657133E-5</v>
      </c>
    </row>
    <row r="3873" spans="8:13" x14ac:dyDescent="0.2">
      <c r="H3873" s="10">
        <v>2002</v>
      </c>
      <c r="I3873" s="10">
        <v>5</v>
      </c>
      <c r="J3873" s="10">
        <v>1</v>
      </c>
      <c r="K3873" s="42">
        <v>1.92</v>
      </c>
      <c r="L3873" s="44">
        <f t="shared" si="123"/>
        <v>1.9154066927188376E-2</v>
      </c>
      <c r="M3873" s="42">
        <f t="shared" si="124"/>
        <v>7.4642416177005816E-5</v>
      </c>
    </row>
    <row r="3874" spans="8:13" x14ac:dyDescent="0.2">
      <c r="H3874" s="10">
        <v>2002</v>
      </c>
      <c r="I3874" s="10">
        <v>5</v>
      </c>
      <c r="J3874" s="10">
        <v>2</v>
      </c>
      <c r="K3874" s="42">
        <v>1.92</v>
      </c>
      <c r="L3874" s="44">
        <f t="shared" si="123"/>
        <v>1.9154066927188376E-2</v>
      </c>
      <c r="M3874" s="42">
        <f t="shared" si="124"/>
        <v>0</v>
      </c>
    </row>
    <row r="3875" spans="8:13" x14ac:dyDescent="0.2">
      <c r="H3875" s="10">
        <v>2002</v>
      </c>
      <c r="I3875" s="10">
        <v>5</v>
      </c>
      <c r="J3875" s="10">
        <v>3</v>
      </c>
      <c r="K3875" s="42">
        <v>1.92</v>
      </c>
      <c r="L3875" s="44">
        <f t="shared" si="123"/>
        <v>1.9154066927188376E-2</v>
      </c>
      <c r="M3875" s="42">
        <f t="shared" si="124"/>
        <v>0</v>
      </c>
    </row>
    <row r="3876" spans="8:13" x14ac:dyDescent="0.2">
      <c r="H3876" s="10">
        <v>2002</v>
      </c>
      <c r="I3876" s="10">
        <v>5</v>
      </c>
      <c r="J3876" s="10">
        <v>7</v>
      </c>
      <c r="K3876" s="42">
        <v>1.9</v>
      </c>
      <c r="L3876" s="44">
        <f t="shared" si="123"/>
        <v>1.895501738869388E-2</v>
      </c>
      <c r="M3876" s="42">
        <f t="shared" si="124"/>
        <v>-1.9904953849449528E-4</v>
      </c>
    </row>
    <row r="3877" spans="8:13" x14ac:dyDescent="0.2">
      <c r="H3877" s="10">
        <v>2002</v>
      </c>
      <c r="I3877" s="10">
        <v>5</v>
      </c>
      <c r="J3877" s="10">
        <v>8</v>
      </c>
      <c r="K3877" s="42">
        <v>1.89625</v>
      </c>
      <c r="L3877" s="44">
        <f t="shared" si="123"/>
        <v>1.8917694497475487E-2</v>
      </c>
      <c r="M3877" s="42">
        <f t="shared" si="124"/>
        <v>-3.7322891218393578E-5</v>
      </c>
    </row>
    <row r="3878" spans="8:13" x14ac:dyDescent="0.2">
      <c r="H3878" s="10">
        <v>2002</v>
      </c>
      <c r="I3878" s="10">
        <v>5</v>
      </c>
      <c r="J3878" s="10">
        <v>9</v>
      </c>
      <c r="K3878" s="42">
        <v>1.915</v>
      </c>
      <c r="L3878" s="44">
        <f t="shared" si="123"/>
        <v>1.9104305471167645E-2</v>
      </c>
      <c r="M3878" s="42">
        <f t="shared" si="124"/>
        <v>1.866109736921584E-4</v>
      </c>
    </row>
    <row r="3879" spans="8:13" x14ac:dyDescent="0.2">
      <c r="H3879" s="10">
        <v>2002</v>
      </c>
      <c r="I3879" s="10">
        <v>5</v>
      </c>
      <c r="J3879" s="10">
        <v>10</v>
      </c>
      <c r="K3879" s="42">
        <v>1.9</v>
      </c>
      <c r="L3879" s="44">
        <f t="shared" si="123"/>
        <v>1.895501738869388E-2</v>
      </c>
      <c r="M3879" s="42">
        <f t="shared" si="124"/>
        <v>-1.4928808247376482E-4</v>
      </c>
    </row>
    <row r="3880" spans="8:13" x14ac:dyDescent="0.2">
      <c r="H3880" s="10">
        <v>2002</v>
      </c>
      <c r="I3880" s="10">
        <v>5</v>
      </c>
      <c r="J3880" s="10">
        <v>13</v>
      </c>
      <c r="K3880" s="42">
        <v>1.9</v>
      </c>
      <c r="L3880" s="44">
        <f t="shared" si="123"/>
        <v>1.895501738869388E-2</v>
      </c>
      <c r="M3880" s="42">
        <f t="shared" si="124"/>
        <v>0</v>
      </c>
    </row>
    <row r="3881" spans="8:13" x14ac:dyDescent="0.2">
      <c r="H3881" s="10">
        <v>2002</v>
      </c>
      <c r="I3881" s="10">
        <v>5</v>
      </c>
      <c r="J3881" s="10">
        <v>14</v>
      </c>
      <c r="K3881" s="42">
        <v>1.9</v>
      </c>
      <c r="L3881" s="44">
        <f t="shared" si="123"/>
        <v>1.895501738869388E-2</v>
      </c>
      <c r="M3881" s="42">
        <f t="shared" si="124"/>
        <v>0</v>
      </c>
    </row>
    <row r="3882" spans="8:13" x14ac:dyDescent="0.2">
      <c r="H3882" s="10">
        <v>2002</v>
      </c>
      <c r="I3882" s="10">
        <v>5</v>
      </c>
      <c r="J3882" s="10">
        <v>15</v>
      </c>
      <c r="K3882" s="42">
        <v>1.92</v>
      </c>
      <c r="L3882" s="44">
        <f t="shared" si="123"/>
        <v>1.9154066927188376E-2</v>
      </c>
      <c r="M3882" s="42">
        <f t="shared" si="124"/>
        <v>1.9904953849449528E-4</v>
      </c>
    </row>
    <row r="3883" spans="8:13" x14ac:dyDescent="0.2">
      <c r="H3883" s="10">
        <v>2002</v>
      </c>
      <c r="I3883" s="10">
        <v>5</v>
      </c>
      <c r="J3883" s="10">
        <v>16</v>
      </c>
      <c r="K3883" s="42">
        <v>1.91</v>
      </c>
      <c r="L3883" s="44">
        <f t="shared" si="123"/>
        <v>1.9054543396088589E-2</v>
      </c>
      <c r="M3883" s="42">
        <f t="shared" si="124"/>
        <v>-9.9523531099786344E-5</v>
      </c>
    </row>
    <row r="3884" spans="8:13" x14ac:dyDescent="0.2">
      <c r="H3884" s="10">
        <v>2002</v>
      </c>
      <c r="I3884" s="10">
        <v>5</v>
      </c>
      <c r="J3884" s="10">
        <v>17</v>
      </c>
      <c r="K3884" s="42">
        <v>1.9025000000000001</v>
      </c>
      <c r="L3884" s="44">
        <f t="shared" si="123"/>
        <v>1.8979899122701947E-2</v>
      </c>
      <c r="M3884" s="42">
        <f t="shared" si="124"/>
        <v>-7.4644273386641896E-5</v>
      </c>
    </row>
    <row r="3885" spans="8:13" x14ac:dyDescent="0.2">
      <c r="H3885" s="10">
        <v>2002</v>
      </c>
      <c r="I3885" s="10">
        <v>5</v>
      </c>
      <c r="J3885" s="10">
        <v>20</v>
      </c>
      <c r="K3885" s="42">
        <v>1.9075</v>
      </c>
      <c r="L3885" s="44">
        <f t="shared" si="123"/>
        <v>1.9029662126397374E-2</v>
      </c>
      <c r="M3885" s="42">
        <f t="shared" si="124"/>
        <v>4.9763003695427188E-5</v>
      </c>
    </row>
    <row r="3886" spans="8:13" x14ac:dyDescent="0.2">
      <c r="H3886" s="10">
        <v>2002</v>
      </c>
      <c r="I3886" s="10">
        <v>5</v>
      </c>
      <c r="J3886" s="10">
        <v>21</v>
      </c>
      <c r="K3886" s="42">
        <v>1.9</v>
      </c>
      <c r="L3886" s="44">
        <f t="shared" si="123"/>
        <v>1.895501738869388E-2</v>
      </c>
      <c r="M3886" s="42">
        <f t="shared" si="124"/>
        <v>-7.4644737703494224E-5</v>
      </c>
    </row>
    <row r="3887" spans="8:13" x14ac:dyDescent="0.2">
      <c r="H3887" s="10">
        <v>2002</v>
      </c>
      <c r="I3887" s="10">
        <v>5</v>
      </c>
      <c r="J3887" s="10">
        <v>22</v>
      </c>
      <c r="K3887" s="42">
        <v>1.89625</v>
      </c>
      <c r="L3887" s="44">
        <f t="shared" si="123"/>
        <v>1.8917694497475487E-2</v>
      </c>
      <c r="M3887" s="42">
        <f t="shared" si="124"/>
        <v>-3.7322891218393578E-5</v>
      </c>
    </row>
    <row r="3888" spans="8:13" x14ac:dyDescent="0.2">
      <c r="H3888" s="10">
        <v>2002</v>
      </c>
      <c r="I3888" s="10">
        <v>5</v>
      </c>
      <c r="J3888" s="10">
        <v>23</v>
      </c>
      <c r="K3888" s="42">
        <v>1.9</v>
      </c>
      <c r="L3888" s="44">
        <f t="shared" si="123"/>
        <v>1.895501738869388E-2</v>
      </c>
      <c r="M3888" s="42">
        <f t="shared" si="124"/>
        <v>3.7322891218393578E-5</v>
      </c>
    </row>
    <row r="3889" spans="8:13" x14ac:dyDescent="0.2">
      <c r="H3889" s="10">
        <v>2002</v>
      </c>
      <c r="I3889" s="10">
        <v>5</v>
      </c>
      <c r="J3889" s="10">
        <v>24</v>
      </c>
      <c r="K3889" s="42">
        <v>1.9</v>
      </c>
      <c r="L3889" s="44">
        <f t="shared" si="123"/>
        <v>1.895501738869388E-2</v>
      </c>
      <c r="M3889" s="42">
        <f t="shared" si="124"/>
        <v>0</v>
      </c>
    </row>
    <row r="3890" spans="8:13" x14ac:dyDescent="0.2">
      <c r="H3890" s="10">
        <v>2002</v>
      </c>
      <c r="I3890" s="10">
        <v>5</v>
      </c>
      <c r="J3890" s="10">
        <v>27</v>
      </c>
      <c r="K3890" s="42">
        <v>1.9</v>
      </c>
      <c r="L3890" s="44">
        <f t="shared" si="123"/>
        <v>1.895501738869388E-2</v>
      </c>
      <c r="M3890" s="42">
        <f t="shared" si="124"/>
        <v>0</v>
      </c>
    </row>
    <row r="3891" spans="8:13" x14ac:dyDescent="0.2">
      <c r="H3891" s="10">
        <v>2002</v>
      </c>
      <c r="I3891" s="10">
        <v>5</v>
      </c>
      <c r="J3891" s="10">
        <v>28</v>
      </c>
      <c r="K3891" s="42">
        <v>1.9</v>
      </c>
      <c r="L3891" s="44">
        <f t="shared" si="123"/>
        <v>1.895501738869388E-2</v>
      </c>
      <c r="M3891" s="42">
        <f t="shared" si="124"/>
        <v>0</v>
      </c>
    </row>
    <row r="3892" spans="8:13" x14ac:dyDescent="0.2">
      <c r="H3892" s="10">
        <v>2002</v>
      </c>
      <c r="I3892" s="10">
        <v>5</v>
      </c>
      <c r="J3892" s="10">
        <v>29</v>
      </c>
      <c r="K3892" s="42">
        <v>1.8987499999999999</v>
      </c>
      <c r="L3892" s="44">
        <f t="shared" si="123"/>
        <v>1.8942576463648476E-2</v>
      </c>
      <c r="M3892" s="42">
        <f t="shared" si="124"/>
        <v>-1.2440925045403839E-5</v>
      </c>
    </row>
    <row r="3893" spans="8:13" x14ac:dyDescent="0.2">
      <c r="H3893" s="10">
        <v>2002</v>
      </c>
      <c r="I3893" s="10">
        <v>5</v>
      </c>
      <c r="J3893" s="10">
        <v>30</v>
      </c>
      <c r="K3893" s="42">
        <v>1.8975</v>
      </c>
      <c r="L3893" s="44">
        <f t="shared" si="123"/>
        <v>1.893013549990968E-2</v>
      </c>
      <c r="M3893" s="42">
        <f t="shared" si="124"/>
        <v>-1.2440963738796079E-5</v>
      </c>
    </row>
    <row r="3894" spans="8:13" x14ac:dyDescent="0.2">
      <c r="H3894" s="10">
        <v>2002</v>
      </c>
      <c r="I3894" s="10">
        <v>5</v>
      </c>
      <c r="J3894" s="10">
        <v>31</v>
      </c>
      <c r="K3894" s="42">
        <v>1.89625</v>
      </c>
      <c r="L3894" s="44">
        <f t="shared" si="123"/>
        <v>1.8917694497475487E-2</v>
      </c>
      <c r="M3894" s="42">
        <f t="shared" si="124"/>
        <v>-1.244100243419366E-5</v>
      </c>
    </row>
    <row r="3895" spans="8:13" x14ac:dyDescent="0.2">
      <c r="H3895" s="10">
        <v>2002</v>
      </c>
      <c r="I3895" s="10">
        <v>6</v>
      </c>
      <c r="J3895" s="10">
        <v>5</v>
      </c>
      <c r="K3895" s="42">
        <v>1.8912500000000001</v>
      </c>
      <c r="L3895" s="44">
        <f t="shared" si="123"/>
        <v>1.8867930100790513E-2</v>
      </c>
      <c r="M3895" s="42">
        <f t="shared" si="124"/>
        <v>-4.9764396684973816E-5</v>
      </c>
    </row>
    <row r="3896" spans="8:13" x14ac:dyDescent="0.2">
      <c r="H3896" s="10">
        <v>2002</v>
      </c>
      <c r="I3896" s="10">
        <v>6</v>
      </c>
      <c r="J3896" s="10">
        <v>6</v>
      </c>
      <c r="K3896" s="42">
        <v>1.89</v>
      </c>
      <c r="L3896" s="44">
        <f t="shared" si="123"/>
        <v>1.8855488904881017E-2</v>
      </c>
      <c r="M3896" s="42">
        <f t="shared" si="124"/>
        <v>-1.2441195909495412E-5</v>
      </c>
    </row>
    <row r="3897" spans="8:13" x14ac:dyDescent="0.2">
      <c r="H3897" s="10">
        <v>2002</v>
      </c>
      <c r="I3897" s="10">
        <v>6</v>
      </c>
      <c r="J3897" s="10">
        <v>7</v>
      </c>
      <c r="K3897" s="42">
        <v>1.89</v>
      </c>
      <c r="L3897" s="44">
        <f t="shared" si="123"/>
        <v>1.8855488904881017E-2</v>
      </c>
      <c r="M3897" s="42">
        <f t="shared" si="124"/>
        <v>0</v>
      </c>
    </row>
    <row r="3898" spans="8:13" x14ac:dyDescent="0.2">
      <c r="H3898" s="10">
        <v>2002</v>
      </c>
      <c r="I3898" s="10">
        <v>6</v>
      </c>
      <c r="J3898" s="10">
        <v>10</v>
      </c>
      <c r="K3898" s="42">
        <v>1.89</v>
      </c>
      <c r="L3898" s="44">
        <f t="shared" si="123"/>
        <v>1.8855488904881017E-2</v>
      </c>
      <c r="M3898" s="42">
        <f t="shared" si="124"/>
        <v>0</v>
      </c>
    </row>
    <row r="3899" spans="8:13" x14ac:dyDescent="0.2">
      <c r="H3899" s="10">
        <v>2002</v>
      </c>
      <c r="I3899" s="10">
        <v>6</v>
      </c>
      <c r="J3899" s="10">
        <v>11</v>
      </c>
      <c r="K3899" s="42">
        <v>1.89</v>
      </c>
      <c r="L3899" s="44">
        <f t="shared" si="123"/>
        <v>1.8855488904881017E-2</v>
      </c>
      <c r="M3899" s="42">
        <f t="shared" si="124"/>
        <v>0</v>
      </c>
    </row>
    <row r="3900" spans="8:13" x14ac:dyDescent="0.2">
      <c r="H3900" s="10">
        <v>2002</v>
      </c>
      <c r="I3900" s="10">
        <v>6</v>
      </c>
      <c r="J3900" s="10">
        <v>12</v>
      </c>
      <c r="K3900" s="42">
        <v>1.8868799999999999</v>
      </c>
      <c r="L3900" s="44">
        <f t="shared" si="123"/>
        <v>1.8824435511057985E-2</v>
      </c>
      <c r="M3900" s="42">
        <f t="shared" si="124"/>
        <v>-3.1053393823032849E-5</v>
      </c>
    </row>
    <row r="3901" spans="8:13" x14ac:dyDescent="0.2">
      <c r="H3901" s="10">
        <v>2002</v>
      </c>
      <c r="I3901" s="10">
        <v>6</v>
      </c>
      <c r="J3901" s="10">
        <v>13</v>
      </c>
      <c r="K3901" s="42">
        <v>1.8868799999999999</v>
      </c>
      <c r="L3901" s="44">
        <f t="shared" si="123"/>
        <v>1.8824435511057985E-2</v>
      </c>
      <c r="M3901" s="42">
        <f t="shared" si="124"/>
        <v>0</v>
      </c>
    </row>
    <row r="3902" spans="8:13" x14ac:dyDescent="0.2">
      <c r="H3902" s="10">
        <v>2002</v>
      </c>
      <c r="I3902" s="10">
        <v>6</v>
      </c>
      <c r="J3902" s="10">
        <v>14</v>
      </c>
      <c r="K3902" s="42">
        <v>1.8793800000000001</v>
      </c>
      <c r="L3902" s="44">
        <f t="shared" si="123"/>
        <v>1.8749786943448789E-2</v>
      </c>
      <c r="M3902" s="42">
        <f t="shared" si="124"/>
        <v>-7.4648567609195832E-5</v>
      </c>
    </row>
    <row r="3903" spans="8:13" x14ac:dyDescent="0.2">
      <c r="H3903" s="10">
        <v>2002</v>
      </c>
      <c r="I3903" s="10">
        <v>6</v>
      </c>
      <c r="J3903" s="10">
        <v>17</v>
      </c>
      <c r="K3903" s="42">
        <v>1.8787499999999999</v>
      </c>
      <c r="L3903" s="44">
        <f t="shared" si="123"/>
        <v>1.8743516400344083E-2</v>
      </c>
      <c r="M3903" s="42">
        <f t="shared" si="124"/>
        <v>-6.2705431047062332E-6</v>
      </c>
    </row>
    <row r="3904" spans="8:13" x14ac:dyDescent="0.2">
      <c r="H3904" s="10">
        <v>2002</v>
      </c>
      <c r="I3904" s="10">
        <v>6</v>
      </c>
      <c r="J3904" s="10">
        <v>18</v>
      </c>
      <c r="K3904" s="42">
        <v>1.88</v>
      </c>
      <c r="L3904" s="44">
        <f t="shared" si="123"/>
        <v>1.8755957944525878E-2</v>
      </c>
      <c r="M3904" s="42">
        <f t="shared" si="124"/>
        <v>1.24415441817953E-5</v>
      </c>
    </row>
    <row r="3905" spans="8:13" x14ac:dyDescent="0.2">
      <c r="H3905" s="10">
        <v>2002</v>
      </c>
      <c r="I3905" s="10">
        <v>6</v>
      </c>
      <c r="J3905" s="10">
        <v>19</v>
      </c>
      <c r="K3905" s="42">
        <v>1.8743799999999999</v>
      </c>
      <c r="L3905" s="44">
        <f t="shared" si="123"/>
        <v>1.8700020457752445E-2</v>
      </c>
      <c r="M3905" s="42">
        <f t="shared" si="124"/>
        <v>-5.5937486773433021E-5</v>
      </c>
    </row>
    <row r="3906" spans="8:13" x14ac:dyDescent="0.2">
      <c r="H3906" s="10">
        <v>2002</v>
      </c>
      <c r="I3906" s="10">
        <v>6</v>
      </c>
      <c r="J3906" s="10">
        <v>20</v>
      </c>
      <c r="K3906" s="42">
        <v>1.87</v>
      </c>
      <c r="L3906" s="44">
        <f t="shared" si="123"/>
        <v>1.8656424507506975E-2</v>
      </c>
      <c r="M3906" s="42">
        <f t="shared" si="124"/>
        <v>-4.3595950245469556E-5</v>
      </c>
    </row>
    <row r="3907" spans="8:13" x14ac:dyDescent="0.2">
      <c r="H3907" s="10">
        <v>2002</v>
      </c>
      <c r="I3907" s="10">
        <v>6</v>
      </c>
      <c r="J3907" s="10">
        <v>21</v>
      </c>
      <c r="K3907" s="42">
        <v>1.8743799999999999</v>
      </c>
      <c r="L3907" s="44">
        <f t="shared" si="123"/>
        <v>1.8700020457752445E-2</v>
      </c>
      <c r="M3907" s="42">
        <f t="shared" si="124"/>
        <v>4.3595950245469556E-5</v>
      </c>
    </row>
    <row r="3908" spans="8:13" x14ac:dyDescent="0.2">
      <c r="H3908" s="10">
        <v>2002</v>
      </c>
      <c r="I3908" s="10">
        <v>6</v>
      </c>
      <c r="J3908" s="10">
        <v>24</v>
      </c>
      <c r="K3908" s="42">
        <v>1.87</v>
      </c>
      <c r="L3908" s="44">
        <f t="shared" si="123"/>
        <v>1.8656424507506975E-2</v>
      </c>
      <c r="M3908" s="42">
        <f t="shared" si="124"/>
        <v>-4.3595950245469556E-5</v>
      </c>
    </row>
    <row r="3909" spans="8:13" x14ac:dyDescent="0.2">
      <c r="H3909" s="10">
        <v>2002</v>
      </c>
      <c r="I3909" s="10">
        <v>6</v>
      </c>
      <c r="J3909" s="10">
        <v>25</v>
      </c>
      <c r="K3909" s="42">
        <v>1.87</v>
      </c>
      <c r="L3909" s="44">
        <f t="shared" si="123"/>
        <v>1.8656424507506975E-2</v>
      </c>
      <c r="M3909" s="42">
        <f t="shared" si="124"/>
        <v>0</v>
      </c>
    </row>
    <row r="3910" spans="8:13" x14ac:dyDescent="0.2">
      <c r="H3910" s="10">
        <v>2002</v>
      </c>
      <c r="I3910" s="10">
        <v>6</v>
      </c>
      <c r="J3910" s="10">
        <v>26</v>
      </c>
      <c r="K3910" s="42">
        <v>1.855</v>
      </c>
      <c r="L3910" s="44">
        <f t="shared" si="123"/>
        <v>1.8507119707962788E-2</v>
      </c>
      <c r="M3910" s="42">
        <f t="shared" si="124"/>
        <v>-1.4930479954418721E-4</v>
      </c>
    </row>
    <row r="3911" spans="8:13" x14ac:dyDescent="0.2">
      <c r="H3911" s="10">
        <v>2002</v>
      </c>
      <c r="I3911" s="10">
        <v>6</v>
      </c>
      <c r="J3911" s="10">
        <v>27</v>
      </c>
      <c r="K3911" s="42">
        <v>1.86</v>
      </c>
      <c r="L3911" s="44">
        <f t="shared" si="123"/>
        <v>1.8556888593700173E-2</v>
      </c>
      <c r="M3911" s="42">
        <f t="shared" si="124"/>
        <v>4.976888573738486E-5</v>
      </c>
    </row>
    <row r="3912" spans="8:13" x14ac:dyDescent="0.2">
      <c r="H3912" s="10">
        <v>2002</v>
      </c>
      <c r="I3912" s="10">
        <v>6</v>
      </c>
      <c r="J3912" s="10">
        <v>28</v>
      </c>
      <c r="K3912" s="42">
        <v>1.86</v>
      </c>
      <c r="L3912" s="44">
        <f t="shared" si="123"/>
        <v>1.8556888593700173E-2</v>
      </c>
      <c r="M3912" s="42">
        <f t="shared" si="124"/>
        <v>0</v>
      </c>
    </row>
    <row r="3913" spans="8:13" x14ac:dyDescent="0.2">
      <c r="H3913" s="10">
        <v>2002</v>
      </c>
      <c r="I3913" s="10">
        <v>7</v>
      </c>
      <c r="J3913" s="10">
        <v>1</v>
      </c>
      <c r="K3913" s="42">
        <v>1.86</v>
      </c>
      <c r="L3913" s="44">
        <f t="shared" si="123"/>
        <v>1.8556888593700173E-2</v>
      </c>
      <c r="M3913" s="42">
        <f t="shared" si="124"/>
        <v>0</v>
      </c>
    </row>
    <row r="3914" spans="8:13" x14ac:dyDescent="0.2">
      <c r="H3914" s="10">
        <v>2002</v>
      </c>
      <c r="I3914" s="10">
        <v>7</v>
      </c>
      <c r="J3914" s="10">
        <v>2</v>
      </c>
      <c r="K3914" s="42">
        <v>1.86</v>
      </c>
      <c r="L3914" s="44">
        <f t="shared" si="123"/>
        <v>1.8556888593700173E-2</v>
      </c>
      <c r="M3914" s="42">
        <f t="shared" si="124"/>
        <v>0</v>
      </c>
    </row>
    <row r="3915" spans="8:13" x14ac:dyDescent="0.2">
      <c r="H3915" s="10">
        <v>2002</v>
      </c>
      <c r="I3915" s="10">
        <v>7</v>
      </c>
      <c r="J3915" s="10">
        <v>3</v>
      </c>
      <c r="K3915" s="42">
        <v>1.86</v>
      </c>
      <c r="L3915" s="44">
        <f t="shared" si="123"/>
        <v>1.8556888593700173E-2</v>
      </c>
      <c r="M3915" s="42">
        <f t="shared" si="124"/>
        <v>0</v>
      </c>
    </row>
    <row r="3916" spans="8:13" x14ac:dyDescent="0.2">
      <c r="H3916" s="10">
        <v>2002</v>
      </c>
      <c r="I3916" s="10">
        <v>7</v>
      </c>
      <c r="J3916" s="10">
        <v>4</v>
      </c>
      <c r="K3916" s="42">
        <v>1.86</v>
      </c>
      <c r="L3916" s="44">
        <f t="shared" si="123"/>
        <v>1.8556888593700173E-2</v>
      </c>
      <c r="M3916" s="42">
        <f t="shared" si="124"/>
        <v>0</v>
      </c>
    </row>
    <row r="3917" spans="8:13" x14ac:dyDescent="0.2">
      <c r="H3917" s="10">
        <v>2002</v>
      </c>
      <c r="I3917" s="10">
        <v>7</v>
      </c>
      <c r="J3917" s="10">
        <v>5</v>
      </c>
      <c r="K3917" s="42">
        <v>1.86</v>
      </c>
      <c r="L3917" s="44">
        <f t="shared" si="123"/>
        <v>1.8556888593700173E-2</v>
      </c>
      <c r="M3917" s="42">
        <f t="shared" si="124"/>
        <v>0</v>
      </c>
    </row>
    <row r="3918" spans="8:13" x14ac:dyDescent="0.2">
      <c r="H3918" s="10">
        <v>2002</v>
      </c>
      <c r="I3918" s="10">
        <v>7</v>
      </c>
      <c r="J3918" s="10">
        <v>8</v>
      </c>
      <c r="K3918" s="42">
        <v>1.86</v>
      </c>
      <c r="L3918" s="44">
        <f t="shared" si="123"/>
        <v>1.8556888593700173E-2</v>
      </c>
      <c r="M3918" s="42">
        <f t="shared" si="124"/>
        <v>0</v>
      </c>
    </row>
    <row r="3919" spans="8:13" x14ac:dyDescent="0.2">
      <c r="H3919" s="10">
        <v>2002</v>
      </c>
      <c r="I3919" s="10">
        <v>7</v>
      </c>
      <c r="J3919" s="10">
        <v>9</v>
      </c>
      <c r="K3919" s="42">
        <v>1.86</v>
      </c>
      <c r="L3919" s="44">
        <f t="shared" si="123"/>
        <v>1.8556888593700173E-2</v>
      </c>
      <c r="M3919" s="42">
        <f t="shared" si="124"/>
        <v>0</v>
      </c>
    </row>
    <row r="3920" spans="8:13" x14ac:dyDescent="0.2">
      <c r="H3920" s="10">
        <v>2002</v>
      </c>
      <c r="I3920" s="10">
        <v>7</v>
      </c>
      <c r="J3920" s="10">
        <v>10</v>
      </c>
      <c r="K3920" s="42">
        <v>1.86</v>
      </c>
      <c r="L3920" s="44">
        <f t="shared" si="123"/>
        <v>1.8556888593700173E-2</v>
      </c>
      <c r="M3920" s="42">
        <f t="shared" si="124"/>
        <v>0</v>
      </c>
    </row>
    <row r="3921" spans="8:13" x14ac:dyDescent="0.2">
      <c r="H3921" s="10">
        <v>2002</v>
      </c>
      <c r="I3921" s="10">
        <v>7</v>
      </c>
      <c r="J3921" s="10">
        <v>11</v>
      </c>
      <c r="K3921" s="42">
        <v>1.86</v>
      </c>
      <c r="L3921" s="44">
        <f t="shared" si="123"/>
        <v>1.8556888593700173E-2</v>
      </c>
      <c r="M3921" s="42">
        <f t="shared" si="124"/>
        <v>0</v>
      </c>
    </row>
    <row r="3922" spans="8:13" x14ac:dyDescent="0.2">
      <c r="H3922" s="10">
        <v>2002</v>
      </c>
      <c r="I3922" s="10">
        <v>7</v>
      </c>
      <c r="J3922" s="10">
        <v>12</v>
      </c>
      <c r="K3922" s="42">
        <v>1.86</v>
      </c>
      <c r="L3922" s="44">
        <f t="shared" si="123"/>
        <v>1.8556888593700173E-2</v>
      </c>
      <c r="M3922" s="42">
        <f t="shared" si="124"/>
        <v>0</v>
      </c>
    </row>
    <row r="3923" spans="8:13" x14ac:dyDescent="0.2">
      <c r="H3923" s="10">
        <v>2002</v>
      </c>
      <c r="I3923" s="10">
        <v>7</v>
      </c>
      <c r="J3923" s="10">
        <v>15</v>
      </c>
      <c r="K3923" s="42">
        <v>1.86</v>
      </c>
      <c r="L3923" s="44">
        <f t="shared" si="123"/>
        <v>1.8556888593700173E-2</v>
      </c>
      <c r="M3923" s="42">
        <f t="shared" si="124"/>
        <v>0</v>
      </c>
    </row>
    <row r="3924" spans="8:13" x14ac:dyDescent="0.2">
      <c r="H3924" s="10">
        <v>2002</v>
      </c>
      <c r="I3924" s="10">
        <v>7</v>
      </c>
      <c r="J3924" s="10">
        <v>16</v>
      </c>
      <c r="K3924" s="42">
        <v>1.855</v>
      </c>
      <c r="L3924" s="44">
        <f t="shared" si="123"/>
        <v>1.8507119707962788E-2</v>
      </c>
      <c r="M3924" s="42">
        <f t="shared" si="124"/>
        <v>-4.976888573738486E-5</v>
      </c>
    </row>
    <row r="3925" spans="8:13" x14ac:dyDescent="0.2">
      <c r="H3925" s="10">
        <v>2002</v>
      </c>
      <c r="I3925" s="10">
        <v>7</v>
      </c>
      <c r="J3925" s="10">
        <v>17</v>
      </c>
      <c r="K3925" s="42">
        <v>1.86</v>
      </c>
      <c r="L3925" s="44">
        <f t="shared" ref="L3925:L3988" si="125">LN(1+K3925/100/4)*4</f>
        <v>1.8556888593700173E-2</v>
      </c>
      <c r="M3925" s="42">
        <f t="shared" ref="M3925:M3988" si="126">L3925-L3924</f>
        <v>4.976888573738486E-5</v>
      </c>
    </row>
    <row r="3926" spans="8:13" x14ac:dyDescent="0.2">
      <c r="H3926" s="10">
        <v>2002</v>
      </c>
      <c r="I3926" s="10">
        <v>7</v>
      </c>
      <c r="J3926" s="10">
        <v>18</v>
      </c>
      <c r="K3926" s="42">
        <v>1.86</v>
      </c>
      <c r="L3926" s="44">
        <f t="shared" si="125"/>
        <v>1.8556888593700173E-2</v>
      </c>
      <c r="M3926" s="42">
        <f t="shared" si="126"/>
        <v>0</v>
      </c>
    </row>
    <row r="3927" spans="8:13" x14ac:dyDescent="0.2">
      <c r="H3927" s="10">
        <v>2002</v>
      </c>
      <c r="I3927" s="10">
        <v>7</v>
      </c>
      <c r="J3927" s="10">
        <v>19</v>
      </c>
      <c r="K3927" s="42">
        <v>1.86</v>
      </c>
      <c r="L3927" s="44">
        <f t="shared" si="125"/>
        <v>1.8556888593700173E-2</v>
      </c>
      <c r="M3927" s="42">
        <f t="shared" si="126"/>
        <v>0</v>
      </c>
    </row>
    <row r="3928" spans="8:13" x14ac:dyDescent="0.2">
      <c r="H3928" s="10">
        <v>2002</v>
      </c>
      <c r="I3928" s="10">
        <v>7</v>
      </c>
      <c r="J3928" s="10">
        <v>22</v>
      </c>
      <c r="K3928" s="42">
        <v>1.8543799999999999</v>
      </c>
      <c r="L3928" s="44">
        <f t="shared" si="125"/>
        <v>1.8500948322977322E-2</v>
      </c>
      <c r="M3928" s="42">
        <f t="shared" si="126"/>
        <v>-5.5940270722851237E-5</v>
      </c>
    </row>
    <row r="3929" spans="8:13" x14ac:dyDescent="0.2">
      <c r="H3929" s="10">
        <v>2002</v>
      </c>
      <c r="I3929" s="10">
        <v>7</v>
      </c>
      <c r="J3929" s="10">
        <v>23</v>
      </c>
      <c r="K3929" s="42">
        <v>1.8512500000000001</v>
      </c>
      <c r="L3929" s="44">
        <f t="shared" si="125"/>
        <v>1.8469792637281799E-2</v>
      </c>
      <c r="M3929" s="42">
        <f t="shared" si="126"/>
        <v>-3.1155685695522656E-5</v>
      </c>
    </row>
    <row r="3930" spans="8:13" x14ac:dyDescent="0.2">
      <c r="H3930" s="10">
        <v>2002</v>
      </c>
      <c r="I3930" s="10">
        <v>7</v>
      </c>
      <c r="J3930" s="10">
        <v>24</v>
      </c>
      <c r="K3930" s="42">
        <v>1.82</v>
      </c>
      <c r="L3930" s="44">
        <f t="shared" si="125"/>
        <v>1.8158720168127564E-2</v>
      </c>
      <c r="M3930" s="42">
        <f t="shared" si="126"/>
        <v>-3.1107246915423534E-4</v>
      </c>
    </row>
    <row r="3931" spans="8:13" x14ac:dyDescent="0.2">
      <c r="H3931" s="10">
        <v>2002</v>
      </c>
      <c r="I3931" s="10">
        <v>7</v>
      </c>
      <c r="J3931" s="10">
        <v>25</v>
      </c>
      <c r="K3931" s="42">
        <v>1.8274999999999999</v>
      </c>
      <c r="L3931" s="44">
        <f t="shared" si="125"/>
        <v>1.8233379767020861E-2</v>
      </c>
      <c r="M3931" s="42">
        <f t="shared" si="126"/>
        <v>7.4659598893297291E-5</v>
      </c>
    </row>
    <row r="3932" spans="8:13" x14ac:dyDescent="0.2">
      <c r="H3932" s="10">
        <v>2002</v>
      </c>
      <c r="I3932" s="10">
        <v>7</v>
      </c>
      <c r="J3932" s="10">
        <v>26</v>
      </c>
      <c r="K3932" s="42">
        <v>1.81</v>
      </c>
      <c r="L3932" s="44">
        <f t="shared" si="125"/>
        <v>1.8059171868531166E-2</v>
      </c>
      <c r="M3932" s="42">
        <f t="shared" si="126"/>
        <v>-1.7420789848969498E-4</v>
      </c>
    </row>
    <row r="3933" spans="8:13" x14ac:dyDescent="0.2">
      <c r="H3933" s="10">
        <v>2002</v>
      </c>
      <c r="I3933" s="10">
        <v>7</v>
      </c>
      <c r="J3933" s="10">
        <v>29</v>
      </c>
      <c r="K3933" s="42">
        <v>1.81</v>
      </c>
      <c r="L3933" s="44">
        <f t="shared" si="125"/>
        <v>1.8059171868531166E-2</v>
      </c>
      <c r="M3933" s="42">
        <f t="shared" si="126"/>
        <v>0</v>
      </c>
    </row>
    <row r="3934" spans="8:13" x14ac:dyDescent="0.2">
      <c r="H3934" s="10">
        <v>2002</v>
      </c>
      <c r="I3934" s="10">
        <v>7</v>
      </c>
      <c r="J3934" s="10">
        <v>30</v>
      </c>
      <c r="K3934" s="42">
        <v>1.8225</v>
      </c>
      <c r="L3934" s="44">
        <f t="shared" si="125"/>
        <v>1.8183606855927199E-2</v>
      </c>
      <c r="M3934" s="42">
        <f t="shared" si="126"/>
        <v>1.2443498739603265E-4</v>
      </c>
    </row>
    <row r="3935" spans="8:13" x14ac:dyDescent="0.2">
      <c r="H3935" s="10">
        <v>2002</v>
      </c>
      <c r="I3935" s="10">
        <v>8</v>
      </c>
      <c r="J3935" s="10">
        <v>1</v>
      </c>
      <c r="K3935" s="42">
        <v>1.8125</v>
      </c>
      <c r="L3935" s="44">
        <f t="shared" si="125"/>
        <v>1.8084059175694327E-2</v>
      </c>
      <c r="M3935" s="42">
        <f t="shared" si="126"/>
        <v>-9.9547680232871943E-5</v>
      </c>
    </row>
    <row r="3936" spans="8:13" x14ac:dyDescent="0.2">
      <c r="H3936" s="10">
        <v>2002</v>
      </c>
      <c r="I3936" s="10">
        <v>8</v>
      </c>
      <c r="J3936" s="10">
        <v>2</v>
      </c>
      <c r="K3936" s="42">
        <v>1.8</v>
      </c>
      <c r="L3936" s="44">
        <f t="shared" si="125"/>
        <v>1.7959621091408005E-2</v>
      </c>
      <c r="M3936" s="42">
        <f t="shared" si="126"/>
        <v>-1.24438084286322E-4</v>
      </c>
    </row>
    <row r="3937" spans="8:13" x14ac:dyDescent="0.2">
      <c r="H3937" s="10">
        <v>2002</v>
      </c>
      <c r="I3937" s="10">
        <v>8</v>
      </c>
      <c r="J3937" s="10">
        <v>5</v>
      </c>
      <c r="K3937" s="42">
        <v>1.77</v>
      </c>
      <c r="L3937" s="44">
        <f t="shared" si="125"/>
        <v>1.7660953893638486E-2</v>
      </c>
      <c r="M3937" s="42">
        <f t="shared" si="126"/>
        <v>-2.986671977695185E-4</v>
      </c>
    </row>
    <row r="3938" spans="8:13" x14ac:dyDescent="0.2">
      <c r="H3938" s="10">
        <v>2002</v>
      </c>
      <c r="I3938" s="10">
        <v>8</v>
      </c>
      <c r="J3938" s="10">
        <v>6</v>
      </c>
      <c r="K3938" s="42">
        <v>1.7575000000000001</v>
      </c>
      <c r="L3938" s="44">
        <f t="shared" si="125"/>
        <v>1.7536502645849411E-2</v>
      </c>
      <c r="M3938" s="42">
        <f t="shared" si="126"/>
        <v>-1.244512477890751E-4</v>
      </c>
    </row>
    <row r="3939" spans="8:13" x14ac:dyDescent="0.2">
      <c r="H3939" s="10">
        <v>2002</v>
      </c>
      <c r="I3939" s="10">
        <v>8</v>
      </c>
      <c r="J3939" s="10">
        <v>7</v>
      </c>
      <c r="K3939" s="42">
        <v>1.76</v>
      </c>
      <c r="L3939" s="44">
        <f t="shared" si="125"/>
        <v>1.7561393205171416E-2</v>
      </c>
      <c r="M3939" s="42">
        <f t="shared" si="126"/>
        <v>2.4890559322005013E-5</v>
      </c>
    </row>
    <row r="3940" spans="8:13" x14ac:dyDescent="0.2">
      <c r="H3940" s="10">
        <v>2002</v>
      </c>
      <c r="I3940" s="10">
        <v>8</v>
      </c>
      <c r="J3940" s="10">
        <v>8</v>
      </c>
      <c r="K3940" s="42">
        <v>1.7424999999999999</v>
      </c>
      <c r="L3940" s="44">
        <f t="shared" si="125"/>
        <v>1.7387156037244982E-2</v>
      </c>
      <c r="M3940" s="42">
        <f t="shared" si="126"/>
        <v>-1.7423716792643387E-4</v>
      </c>
    </row>
    <row r="3941" spans="8:13" x14ac:dyDescent="0.2">
      <c r="H3941" s="10">
        <v>2002</v>
      </c>
      <c r="I3941" s="10">
        <v>8</v>
      </c>
      <c r="J3941" s="10">
        <v>9</v>
      </c>
      <c r="K3941" s="42">
        <v>1.7524999999999999</v>
      </c>
      <c r="L3941" s="44">
        <f t="shared" si="125"/>
        <v>1.7486721062545629E-2</v>
      </c>
      <c r="M3941" s="42">
        <f t="shared" si="126"/>
        <v>9.956502530064637E-5</v>
      </c>
    </row>
    <row r="3942" spans="8:13" x14ac:dyDescent="0.2">
      <c r="H3942" s="10">
        <v>2002</v>
      </c>
      <c r="I3942" s="10">
        <v>8</v>
      </c>
      <c r="J3942" s="10">
        <v>12</v>
      </c>
      <c r="K3942" s="42">
        <v>1.75</v>
      </c>
      <c r="L3942" s="44">
        <f t="shared" si="125"/>
        <v>1.7461830038559993E-2</v>
      </c>
      <c r="M3942" s="42">
        <f t="shared" si="126"/>
        <v>-2.4891023985635502E-5</v>
      </c>
    </row>
    <row r="3943" spans="8:13" x14ac:dyDescent="0.2">
      <c r="H3943" s="10">
        <v>2002</v>
      </c>
      <c r="I3943" s="10">
        <v>8</v>
      </c>
      <c r="J3943" s="10">
        <v>13</v>
      </c>
      <c r="K3943" s="42">
        <v>1.75</v>
      </c>
      <c r="L3943" s="44">
        <f t="shared" si="125"/>
        <v>1.7461830038559993E-2</v>
      </c>
      <c r="M3943" s="42">
        <f t="shared" si="126"/>
        <v>0</v>
      </c>
    </row>
    <row r="3944" spans="8:13" x14ac:dyDescent="0.2">
      <c r="H3944" s="10">
        <v>2002</v>
      </c>
      <c r="I3944" s="10">
        <v>8</v>
      </c>
      <c r="J3944" s="10">
        <v>14</v>
      </c>
      <c r="K3944" s="42">
        <v>1.7331300000000001</v>
      </c>
      <c r="L3944" s="44">
        <f t="shared" si="125"/>
        <v>1.7293861359467026E-2</v>
      </c>
      <c r="M3944" s="42">
        <f t="shared" si="126"/>
        <v>-1.6796867909296687E-4</v>
      </c>
    </row>
    <row r="3945" spans="8:13" x14ac:dyDescent="0.2">
      <c r="H3945" s="10">
        <v>2002</v>
      </c>
      <c r="I3945" s="10">
        <v>8</v>
      </c>
      <c r="J3945" s="10">
        <v>15</v>
      </c>
      <c r="K3945" s="42">
        <v>1.7575000000000001</v>
      </c>
      <c r="L3945" s="44">
        <f t="shared" si="125"/>
        <v>1.7536502645849411E-2</v>
      </c>
      <c r="M3945" s="42">
        <f t="shared" si="126"/>
        <v>2.4264128638238486E-4</v>
      </c>
    </row>
    <row r="3946" spans="8:13" x14ac:dyDescent="0.2">
      <c r="H3946" s="10">
        <v>2002</v>
      </c>
      <c r="I3946" s="10">
        <v>8</v>
      </c>
      <c r="J3946" s="10">
        <v>16</v>
      </c>
      <c r="K3946" s="42">
        <v>1.76</v>
      </c>
      <c r="L3946" s="44">
        <f t="shared" si="125"/>
        <v>1.7561393205171416E-2</v>
      </c>
      <c r="M3946" s="42">
        <f t="shared" si="126"/>
        <v>2.4890559322005013E-5</v>
      </c>
    </row>
    <row r="3947" spans="8:13" x14ac:dyDescent="0.2">
      <c r="H3947" s="10">
        <v>2002</v>
      </c>
      <c r="I3947" s="10">
        <v>8</v>
      </c>
      <c r="J3947" s="10">
        <v>19</v>
      </c>
      <c r="K3947" s="42">
        <v>1.77</v>
      </c>
      <c r="L3947" s="44">
        <f t="shared" si="125"/>
        <v>1.7660953893638486E-2</v>
      </c>
      <c r="M3947" s="42">
        <f t="shared" si="126"/>
        <v>9.9560688467070085E-5</v>
      </c>
    </row>
    <row r="3948" spans="8:13" x14ac:dyDescent="0.2">
      <c r="H3948" s="10">
        <v>2002</v>
      </c>
      <c r="I3948" s="10">
        <v>8</v>
      </c>
      <c r="J3948" s="10">
        <v>20</v>
      </c>
      <c r="K3948" s="42">
        <v>1.77</v>
      </c>
      <c r="L3948" s="44">
        <f t="shared" si="125"/>
        <v>1.7660953893638486E-2</v>
      </c>
      <c r="M3948" s="42">
        <f t="shared" si="126"/>
        <v>0</v>
      </c>
    </row>
    <row r="3949" spans="8:13" x14ac:dyDescent="0.2">
      <c r="H3949" s="10">
        <v>2002</v>
      </c>
      <c r="I3949" s="10">
        <v>8</v>
      </c>
      <c r="J3949" s="10">
        <v>21</v>
      </c>
      <c r="K3949" s="42">
        <v>1.77</v>
      </c>
      <c r="L3949" s="44">
        <f t="shared" si="125"/>
        <v>1.7660953893638486E-2</v>
      </c>
      <c r="M3949" s="42">
        <f t="shared" si="126"/>
        <v>0</v>
      </c>
    </row>
    <row r="3950" spans="8:13" x14ac:dyDescent="0.2">
      <c r="H3950" s="10">
        <v>2002</v>
      </c>
      <c r="I3950" s="10">
        <v>8</v>
      </c>
      <c r="J3950" s="10">
        <v>22</v>
      </c>
      <c r="K3950" s="42">
        <v>1.78</v>
      </c>
      <c r="L3950" s="44">
        <f t="shared" si="125"/>
        <v>1.7760512104085444E-2</v>
      </c>
      <c r="M3950" s="42">
        <f t="shared" si="126"/>
        <v>9.9558210446958062E-5</v>
      </c>
    </row>
    <row r="3951" spans="8:13" x14ac:dyDescent="0.2">
      <c r="H3951" s="10">
        <v>2002</v>
      </c>
      <c r="I3951" s="10">
        <v>8</v>
      </c>
      <c r="J3951" s="10">
        <v>23</v>
      </c>
      <c r="K3951" s="42">
        <v>1.7962499999999999</v>
      </c>
      <c r="L3951" s="44">
        <f t="shared" si="125"/>
        <v>1.7922288911224497E-2</v>
      </c>
      <c r="M3951" s="42">
        <f t="shared" si="126"/>
        <v>1.617768071390524E-4</v>
      </c>
    </row>
    <row r="3952" spans="8:13" x14ac:dyDescent="0.2">
      <c r="H3952" s="10">
        <v>2002</v>
      </c>
      <c r="I3952" s="10">
        <v>8</v>
      </c>
      <c r="J3952" s="10">
        <v>27</v>
      </c>
      <c r="K3952" s="42">
        <v>1.8</v>
      </c>
      <c r="L3952" s="44">
        <f t="shared" si="125"/>
        <v>1.7959621091408005E-2</v>
      </c>
      <c r="M3952" s="42">
        <f t="shared" si="126"/>
        <v>3.7332180183508035E-5</v>
      </c>
    </row>
    <row r="3953" spans="8:13" x14ac:dyDescent="0.2">
      <c r="H3953" s="10">
        <v>2002</v>
      </c>
      <c r="I3953" s="10">
        <v>8</v>
      </c>
      <c r="J3953" s="10">
        <v>28</v>
      </c>
      <c r="K3953" s="42">
        <v>1.82</v>
      </c>
      <c r="L3953" s="44">
        <f t="shared" si="125"/>
        <v>1.8158720168127564E-2</v>
      </c>
      <c r="M3953" s="42">
        <f t="shared" si="126"/>
        <v>1.9909907671955898E-4</v>
      </c>
    </row>
    <row r="3954" spans="8:13" x14ac:dyDescent="0.2">
      <c r="H3954" s="10">
        <v>2002</v>
      </c>
      <c r="I3954" s="10">
        <v>8</v>
      </c>
      <c r="J3954" s="10">
        <v>29</v>
      </c>
      <c r="K3954" s="42">
        <v>1.81375</v>
      </c>
      <c r="L3954" s="44">
        <f t="shared" si="125"/>
        <v>1.8096502771208573E-2</v>
      </c>
      <c r="M3954" s="42">
        <f t="shared" si="126"/>
        <v>-6.2217396918990558E-5</v>
      </c>
    </row>
    <row r="3955" spans="8:13" x14ac:dyDescent="0.2">
      <c r="H3955" s="10">
        <v>2002</v>
      </c>
      <c r="I3955" s="10">
        <v>8</v>
      </c>
      <c r="J3955" s="10">
        <v>30</v>
      </c>
      <c r="K3955" s="42">
        <v>1.8062499999999999</v>
      </c>
      <c r="L3955" s="44">
        <f t="shared" si="125"/>
        <v>1.8021840617452316E-2</v>
      </c>
      <c r="M3955" s="42">
        <f t="shared" si="126"/>
        <v>-7.4662153756257371E-5</v>
      </c>
    </row>
    <row r="3956" spans="8:13" x14ac:dyDescent="0.2">
      <c r="H3956" s="10">
        <v>2002</v>
      </c>
      <c r="I3956" s="10">
        <v>9</v>
      </c>
      <c r="J3956" s="10">
        <v>2</v>
      </c>
      <c r="K3956" s="42">
        <v>1.8087500000000001</v>
      </c>
      <c r="L3956" s="44">
        <f t="shared" si="125"/>
        <v>1.8046728156883535E-2</v>
      </c>
      <c r="M3956" s="42">
        <f t="shared" si="126"/>
        <v>2.4887539431219657E-5</v>
      </c>
    </row>
    <row r="3957" spans="8:13" x14ac:dyDescent="0.2">
      <c r="H3957" s="10">
        <v>2002</v>
      </c>
      <c r="I3957" s="10">
        <v>9</v>
      </c>
      <c r="J3957" s="10">
        <v>3</v>
      </c>
      <c r="K3957" s="42">
        <v>1.8018799999999999</v>
      </c>
      <c r="L3957" s="44">
        <f t="shared" si="125"/>
        <v>1.7978336826617935E-2</v>
      </c>
      <c r="M3957" s="42">
        <f t="shared" si="126"/>
        <v>-6.8391330265600569E-5</v>
      </c>
    </row>
    <row r="3958" spans="8:13" x14ac:dyDescent="0.2">
      <c r="H3958" s="10">
        <v>2002</v>
      </c>
      <c r="I3958" s="10">
        <v>9</v>
      </c>
      <c r="J3958" s="10">
        <v>4</v>
      </c>
      <c r="K3958" s="42">
        <v>1.7825</v>
      </c>
      <c r="L3958" s="44">
        <f t="shared" si="125"/>
        <v>1.7785401269520638E-2</v>
      </c>
      <c r="M3958" s="42">
        <f t="shared" si="126"/>
        <v>-1.9293555709729709E-4</v>
      </c>
    </row>
    <row r="3959" spans="8:13" x14ac:dyDescent="0.2">
      <c r="H3959" s="10">
        <v>2002</v>
      </c>
      <c r="I3959" s="10">
        <v>9</v>
      </c>
      <c r="J3959" s="10">
        <v>5</v>
      </c>
      <c r="K3959" s="42">
        <v>1.78</v>
      </c>
      <c r="L3959" s="44">
        <f t="shared" si="125"/>
        <v>1.7760512104085444E-2</v>
      </c>
      <c r="M3959" s="42">
        <f t="shared" si="126"/>
        <v>-2.4889165435193483E-5</v>
      </c>
    </row>
    <row r="3960" spans="8:13" x14ac:dyDescent="0.2">
      <c r="H3960" s="10">
        <v>2002</v>
      </c>
      <c r="I3960" s="10">
        <v>9</v>
      </c>
      <c r="J3960" s="10">
        <v>6</v>
      </c>
      <c r="K3960" s="42">
        <v>1.7749999999999999</v>
      </c>
      <c r="L3960" s="44">
        <f t="shared" si="125"/>
        <v>1.771073330860732E-2</v>
      </c>
      <c r="M3960" s="42">
        <f t="shared" si="126"/>
        <v>-4.9778795478124666E-5</v>
      </c>
    </row>
    <row r="3961" spans="8:13" x14ac:dyDescent="0.2">
      <c r="H3961" s="10">
        <v>2002</v>
      </c>
      <c r="I3961" s="10">
        <v>9</v>
      </c>
      <c r="J3961" s="10">
        <v>9</v>
      </c>
      <c r="K3961" s="42">
        <v>1.80125</v>
      </c>
      <c r="L3961" s="44">
        <f t="shared" si="125"/>
        <v>1.7972065074042851E-2</v>
      </c>
      <c r="M3961" s="42">
        <f t="shared" si="126"/>
        <v>2.6133176543553099E-4</v>
      </c>
    </row>
    <row r="3962" spans="8:13" x14ac:dyDescent="0.2">
      <c r="H3962" s="10">
        <v>2002</v>
      </c>
      <c r="I3962" s="10">
        <v>9</v>
      </c>
      <c r="J3962" s="10">
        <v>10</v>
      </c>
      <c r="K3962" s="42">
        <v>1.8162499999999999</v>
      </c>
      <c r="L3962" s="44">
        <f t="shared" si="125"/>
        <v>1.8121389846106246E-2</v>
      </c>
      <c r="M3962" s="42">
        <f t="shared" si="126"/>
        <v>1.4932477206339514E-4</v>
      </c>
    </row>
    <row r="3963" spans="8:13" x14ac:dyDescent="0.2">
      <c r="H3963" s="10">
        <v>2002</v>
      </c>
      <c r="I3963" s="10">
        <v>9</v>
      </c>
      <c r="J3963" s="10">
        <v>11</v>
      </c>
      <c r="K3963" s="42">
        <v>1.81938</v>
      </c>
      <c r="L3963" s="44">
        <f t="shared" si="125"/>
        <v>1.815254824559135E-2</v>
      </c>
      <c r="M3963" s="42">
        <f t="shared" si="126"/>
        <v>3.1158399485104599E-5</v>
      </c>
    </row>
    <row r="3964" spans="8:13" x14ac:dyDescent="0.2">
      <c r="H3964" s="10">
        <v>2002</v>
      </c>
      <c r="I3964" s="10">
        <v>9</v>
      </c>
      <c r="J3964" s="10">
        <v>12</v>
      </c>
      <c r="K3964" s="42">
        <v>1.8262499999999999</v>
      </c>
      <c r="L3964" s="44">
        <f t="shared" si="125"/>
        <v>1.8220936597309601E-2</v>
      </c>
      <c r="M3964" s="42">
        <f t="shared" si="126"/>
        <v>6.8388351718250834E-5</v>
      </c>
    </row>
    <row r="3965" spans="8:13" x14ac:dyDescent="0.2">
      <c r="H3965" s="10">
        <v>2002</v>
      </c>
      <c r="I3965" s="10">
        <v>9</v>
      </c>
      <c r="J3965" s="10">
        <v>13</v>
      </c>
      <c r="K3965" s="42">
        <v>1.82</v>
      </c>
      <c r="L3965" s="44">
        <f t="shared" si="125"/>
        <v>1.8158720168127564E-2</v>
      </c>
      <c r="M3965" s="42">
        <f t="shared" si="126"/>
        <v>-6.2216429182037486E-5</v>
      </c>
    </row>
    <row r="3966" spans="8:13" x14ac:dyDescent="0.2">
      <c r="H3966" s="10">
        <v>2002</v>
      </c>
      <c r="I3966" s="10">
        <v>9</v>
      </c>
      <c r="J3966" s="10">
        <v>16</v>
      </c>
      <c r="K3966" s="42">
        <v>1.82</v>
      </c>
      <c r="L3966" s="44">
        <f t="shared" si="125"/>
        <v>1.8158720168127564E-2</v>
      </c>
      <c r="M3966" s="42">
        <f t="shared" si="126"/>
        <v>0</v>
      </c>
    </row>
    <row r="3967" spans="8:13" x14ac:dyDescent="0.2">
      <c r="H3967" s="10">
        <v>2002</v>
      </c>
      <c r="I3967" s="10">
        <v>9</v>
      </c>
      <c r="J3967" s="10">
        <v>17</v>
      </c>
      <c r="K3967" s="42">
        <v>1.83</v>
      </c>
      <c r="L3967" s="44">
        <f t="shared" si="125"/>
        <v>1.8258265990318743E-2</v>
      </c>
      <c r="M3967" s="42">
        <f t="shared" si="126"/>
        <v>9.9545822191179217E-5</v>
      </c>
    </row>
    <row r="3968" spans="8:13" x14ac:dyDescent="0.2">
      <c r="H3968" s="10">
        <v>2002</v>
      </c>
      <c r="I3968" s="10">
        <v>9</v>
      </c>
      <c r="J3968" s="10">
        <v>18</v>
      </c>
      <c r="K3968" s="42">
        <v>1.82</v>
      </c>
      <c r="L3968" s="44">
        <f t="shared" si="125"/>
        <v>1.8158720168127564E-2</v>
      </c>
      <c r="M3968" s="42">
        <f t="shared" si="126"/>
        <v>-9.9545822191179217E-5</v>
      </c>
    </row>
    <row r="3969" spans="8:13" x14ac:dyDescent="0.2">
      <c r="H3969" s="10">
        <v>2002</v>
      </c>
      <c r="I3969" s="10">
        <v>9</v>
      </c>
      <c r="J3969" s="10">
        <v>19</v>
      </c>
      <c r="K3969" s="42">
        <v>1.82</v>
      </c>
      <c r="L3969" s="44">
        <f t="shared" si="125"/>
        <v>1.8158720168127564E-2</v>
      </c>
      <c r="M3969" s="42">
        <f t="shared" si="126"/>
        <v>0</v>
      </c>
    </row>
    <row r="3970" spans="8:13" x14ac:dyDescent="0.2">
      <c r="H3970" s="10">
        <v>2002</v>
      </c>
      <c r="I3970" s="10">
        <v>9</v>
      </c>
      <c r="J3970" s="10">
        <v>20</v>
      </c>
      <c r="K3970" s="42">
        <v>1.8</v>
      </c>
      <c r="L3970" s="44">
        <f t="shared" si="125"/>
        <v>1.7959621091408005E-2</v>
      </c>
      <c r="M3970" s="42">
        <f t="shared" si="126"/>
        <v>-1.9909907671955898E-4</v>
      </c>
    </row>
    <row r="3971" spans="8:13" x14ac:dyDescent="0.2">
      <c r="H3971" s="10">
        <v>2002</v>
      </c>
      <c r="I3971" s="10">
        <v>9</v>
      </c>
      <c r="J3971" s="10">
        <v>23</v>
      </c>
      <c r="K3971" s="42">
        <v>1.7962499999999999</v>
      </c>
      <c r="L3971" s="44">
        <f t="shared" si="125"/>
        <v>1.7922288911224497E-2</v>
      </c>
      <c r="M3971" s="42">
        <f t="shared" si="126"/>
        <v>-3.7332180183508035E-5</v>
      </c>
    </row>
    <row r="3972" spans="8:13" x14ac:dyDescent="0.2">
      <c r="H3972" s="10">
        <v>2002</v>
      </c>
      <c r="I3972" s="10">
        <v>9</v>
      </c>
      <c r="J3972" s="10">
        <v>24</v>
      </c>
      <c r="K3972" s="42">
        <v>1.7943800000000001</v>
      </c>
      <c r="L3972" s="44">
        <f t="shared" si="125"/>
        <v>1.7903672467177535E-2</v>
      </c>
      <c r="M3972" s="42">
        <f t="shared" si="126"/>
        <v>-1.8616444046961472E-5</v>
      </c>
    </row>
    <row r="3973" spans="8:13" x14ac:dyDescent="0.2">
      <c r="H3973" s="10">
        <v>2002</v>
      </c>
      <c r="I3973" s="10">
        <v>9</v>
      </c>
      <c r="J3973" s="10">
        <v>25</v>
      </c>
      <c r="K3973" s="42">
        <v>1.7906299999999999</v>
      </c>
      <c r="L3973" s="44">
        <f t="shared" si="125"/>
        <v>1.7866339764816021E-2</v>
      </c>
      <c r="M3973" s="42">
        <f t="shared" si="126"/>
        <v>-3.7332702361513731E-5</v>
      </c>
    </row>
    <row r="3974" spans="8:13" x14ac:dyDescent="0.2">
      <c r="H3974" s="10">
        <v>2002</v>
      </c>
      <c r="I3974" s="10">
        <v>9</v>
      </c>
      <c r="J3974" s="10">
        <v>26</v>
      </c>
      <c r="K3974" s="42">
        <v>1.79813</v>
      </c>
      <c r="L3974" s="44">
        <f t="shared" si="125"/>
        <v>1.7941004821108747E-2</v>
      </c>
      <c r="M3974" s="42">
        <f t="shared" si="126"/>
        <v>7.466505629272549E-5</v>
      </c>
    </row>
    <row r="3975" spans="8:13" x14ac:dyDescent="0.2">
      <c r="H3975" s="10">
        <v>2002</v>
      </c>
      <c r="I3975" s="10">
        <v>9</v>
      </c>
      <c r="J3975" s="10">
        <v>27</v>
      </c>
      <c r="K3975" s="42">
        <v>1.8062499999999999</v>
      </c>
      <c r="L3975" s="44">
        <f t="shared" si="125"/>
        <v>1.8021840617452316E-2</v>
      </c>
      <c r="M3975" s="42">
        <f t="shared" si="126"/>
        <v>8.08357963435688E-5</v>
      </c>
    </row>
    <row r="3976" spans="8:13" x14ac:dyDescent="0.2">
      <c r="H3976" s="10">
        <v>2002</v>
      </c>
      <c r="I3976" s="10">
        <v>9</v>
      </c>
      <c r="J3976" s="10">
        <v>30</v>
      </c>
      <c r="K3976" s="42">
        <v>1.79</v>
      </c>
      <c r="L3976" s="44">
        <f t="shared" si="125"/>
        <v>1.7860067836633877E-2</v>
      </c>
      <c r="M3976" s="42">
        <f t="shared" si="126"/>
        <v>-1.6177278081843868E-4</v>
      </c>
    </row>
    <row r="3977" spans="8:13" x14ac:dyDescent="0.2">
      <c r="H3977" s="10">
        <v>2002</v>
      </c>
      <c r="I3977" s="10">
        <v>10</v>
      </c>
      <c r="J3977" s="10">
        <v>1</v>
      </c>
      <c r="K3977" s="42">
        <v>1.7618799999999999</v>
      </c>
      <c r="L3977" s="44">
        <f t="shared" si="125"/>
        <v>1.7580110803751658E-2</v>
      </c>
      <c r="M3977" s="42">
        <f t="shared" si="126"/>
        <v>-2.799570328822186E-4</v>
      </c>
    </row>
    <row r="3978" spans="8:13" x14ac:dyDescent="0.2">
      <c r="H3978" s="10">
        <v>2002</v>
      </c>
      <c r="I3978" s="10">
        <v>10</v>
      </c>
      <c r="J3978" s="10">
        <v>2</v>
      </c>
      <c r="K3978" s="42">
        <v>1.77</v>
      </c>
      <c r="L3978" s="44">
        <f t="shared" si="125"/>
        <v>1.7660953893638486E-2</v>
      </c>
      <c r="M3978" s="42">
        <f t="shared" si="126"/>
        <v>8.0843089886827729E-5</v>
      </c>
    </row>
    <row r="3979" spans="8:13" x14ac:dyDescent="0.2">
      <c r="H3979" s="10">
        <v>2002</v>
      </c>
      <c r="I3979" s="10">
        <v>10</v>
      </c>
      <c r="J3979" s="10">
        <v>3</v>
      </c>
      <c r="K3979" s="42">
        <v>1.76</v>
      </c>
      <c r="L3979" s="44">
        <f t="shared" si="125"/>
        <v>1.7561393205171416E-2</v>
      </c>
      <c r="M3979" s="42">
        <f t="shared" si="126"/>
        <v>-9.9560688467070085E-5</v>
      </c>
    </row>
    <row r="3980" spans="8:13" x14ac:dyDescent="0.2">
      <c r="H3980" s="10">
        <v>2002</v>
      </c>
      <c r="I3980" s="10">
        <v>10</v>
      </c>
      <c r="J3980" s="10">
        <v>4</v>
      </c>
      <c r="K3980" s="42">
        <v>1.76</v>
      </c>
      <c r="L3980" s="44">
        <f t="shared" si="125"/>
        <v>1.7561393205171416E-2</v>
      </c>
      <c r="M3980" s="42">
        <f t="shared" si="126"/>
        <v>0</v>
      </c>
    </row>
    <row r="3981" spans="8:13" x14ac:dyDescent="0.2">
      <c r="H3981" s="10">
        <v>2002</v>
      </c>
      <c r="I3981" s="10">
        <v>10</v>
      </c>
      <c r="J3981" s="10">
        <v>7</v>
      </c>
      <c r="K3981" s="42">
        <v>1.76</v>
      </c>
      <c r="L3981" s="44">
        <f t="shared" si="125"/>
        <v>1.7561393205171416E-2</v>
      </c>
      <c r="M3981" s="42">
        <f t="shared" si="126"/>
        <v>0</v>
      </c>
    </row>
    <row r="3982" spans="8:13" x14ac:dyDescent="0.2">
      <c r="H3982" s="10">
        <v>2002</v>
      </c>
      <c r="I3982" s="10">
        <v>10</v>
      </c>
      <c r="J3982" s="10">
        <v>8</v>
      </c>
      <c r="K3982" s="42">
        <v>1.76563</v>
      </c>
      <c r="L3982" s="44">
        <f t="shared" si="125"/>
        <v>1.7617446177620556E-2</v>
      </c>
      <c r="M3982" s="42">
        <f t="shared" si="126"/>
        <v>5.6052972449139454E-5</v>
      </c>
    </row>
    <row r="3983" spans="8:13" x14ac:dyDescent="0.2">
      <c r="H3983" s="10">
        <v>2002</v>
      </c>
      <c r="I3983" s="10">
        <v>10</v>
      </c>
      <c r="J3983" s="10">
        <v>9</v>
      </c>
      <c r="K3983" s="42">
        <v>1.77</v>
      </c>
      <c r="L3983" s="44">
        <f t="shared" si="125"/>
        <v>1.7660953893638486E-2</v>
      </c>
      <c r="M3983" s="42">
        <f t="shared" si="126"/>
        <v>4.3507716017930631E-5</v>
      </c>
    </row>
    <row r="3984" spans="8:13" x14ac:dyDescent="0.2">
      <c r="H3984" s="10">
        <v>2002</v>
      </c>
      <c r="I3984" s="10">
        <v>10</v>
      </c>
      <c r="J3984" s="10">
        <v>10</v>
      </c>
      <c r="K3984" s="42">
        <v>1.7637499999999999</v>
      </c>
      <c r="L3984" s="44">
        <f t="shared" si="125"/>
        <v>1.7598728753747923E-2</v>
      </c>
      <c r="M3984" s="42">
        <f t="shared" si="126"/>
        <v>-6.2225139890563497E-5</v>
      </c>
    </row>
    <row r="3985" spans="8:13" x14ac:dyDescent="0.2">
      <c r="H3985" s="10">
        <v>2002</v>
      </c>
      <c r="I3985" s="10">
        <v>10</v>
      </c>
      <c r="J3985" s="10">
        <v>11</v>
      </c>
      <c r="K3985" s="42">
        <v>1.7749999999999999</v>
      </c>
      <c r="L3985" s="44">
        <f t="shared" si="125"/>
        <v>1.771073330860732E-2</v>
      </c>
      <c r="M3985" s="42">
        <f t="shared" si="126"/>
        <v>1.1200455485939689E-4</v>
      </c>
    </row>
    <row r="3986" spans="8:13" x14ac:dyDescent="0.2">
      <c r="H3986" s="10">
        <v>2002</v>
      </c>
      <c r="I3986" s="10">
        <v>10</v>
      </c>
      <c r="J3986" s="10">
        <v>14</v>
      </c>
      <c r="K3986" s="42">
        <v>1.78</v>
      </c>
      <c r="L3986" s="44">
        <f t="shared" si="125"/>
        <v>1.7760512104085444E-2</v>
      </c>
      <c r="M3986" s="42">
        <f t="shared" si="126"/>
        <v>4.9778795478124666E-5</v>
      </c>
    </row>
    <row r="3987" spans="8:13" x14ac:dyDescent="0.2">
      <c r="H3987" s="10">
        <v>2002</v>
      </c>
      <c r="I3987" s="10">
        <v>10</v>
      </c>
      <c r="J3987" s="10">
        <v>15</v>
      </c>
      <c r="K3987" s="42">
        <v>1.8025</v>
      </c>
      <c r="L3987" s="44">
        <f t="shared" si="125"/>
        <v>1.7984509017963755E-2</v>
      </c>
      <c r="M3987" s="42">
        <f t="shared" si="126"/>
        <v>2.2399691387831044E-4</v>
      </c>
    </row>
    <row r="3988" spans="8:13" x14ac:dyDescent="0.2">
      <c r="H3988" s="10">
        <v>2002</v>
      </c>
      <c r="I3988" s="10">
        <v>10</v>
      </c>
      <c r="J3988" s="10">
        <v>16</v>
      </c>
      <c r="K3988" s="42">
        <v>1.8225</v>
      </c>
      <c r="L3988" s="44">
        <f t="shared" si="125"/>
        <v>1.8183606855927199E-2</v>
      </c>
      <c r="M3988" s="42">
        <f t="shared" si="126"/>
        <v>1.9909783796344394E-4</v>
      </c>
    </row>
    <row r="3989" spans="8:13" x14ac:dyDescent="0.2">
      <c r="H3989" s="10">
        <v>2002</v>
      </c>
      <c r="I3989" s="10">
        <v>10</v>
      </c>
      <c r="J3989" s="10">
        <v>17</v>
      </c>
      <c r="K3989" s="42">
        <v>1.84</v>
      </c>
      <c r="L3989" s="44">
        <f t="shared" ref="L3989:L4052" si="127">LN(1+K3989/100/4)*4</f>
        <v>1.8357809335228896E-2</v>
      </c>
      <c r="M3989" s="42">
        <f t="shared" ref="M3989:M4052" si="128">L3989-L3988</f>
        <v>1.7420247930169733E-4</v>
      </c>
    </row>
    <row r="3990" spans="8:13" x14ac:dyDescent="0.2">
      <c r="H3990" s="10">
        <v>2002</v>
      </c>
      <c r="I3990" s="10">
        <v>10</v>
      </c>
      <c r="J3990" s="10">
        <v>18</v>
      </c>
      <c r="K3990" s="42">
        <v>1.8274999999999999</v>
      </c>
      <c r="L3990" s="44">
        <f t="shared" si="127"/>
        <v>1.8233379767020861E-2</v>
      </c>
      <c r="M3990" s="42">
        <f t="shared" si="128"/>
        <v>-1.24429568208035E-4</v>
      </c>
    </row>
    <row r="3991" spans="8:13" x14ac:dyDescent="0.2">
      <c r="H3991" s="10">
        <v>2002</v>
      </c>
      <c r="I3991" s="10">
        <v>10</v>
      </c>
      <c r="J3991" s="10">
        <v>21</v>
      </c>
      <c r="K3991" s="42">
        <v>1.8262499999999999</v>
      </c>
      <c r="L3991" s="44">
        <f t="shared" si="127"/>
        <v>1.8220936597309601E-2</v>
      </c>
      <c r="M3991" s="42">
        <f t="shared" si="128"/>
        <v>-1.2443169711259805E-5</v>
      </c>
    </row>
    <row r="3992" spans="8:13" x14ac:dyDescent="0.2">
      <c r="H3992" s="10">
        <v>2002</v>
      </c>
      <c r="I3992" s="10">
        <v>10</v>
      </c>
      <c r="J3992" s="10">
        <v>22</v>
      </c>
      <c r="K3992" s="42">
        <v>1.84</v>
      </c>
      <c r="L3992" s="44">
        <f t="shared" si="127"/>
        <v>1.8357809335228896E-2</v>
      </c>
      <c r="M3992" s="42">
        <f t="shared" si="128"/>
        <v>1.368727379192948E-4</v>
      </c>
    </row>
    <row r="3993" spans="8:13" x14ac:dyDescent="0.2">
      <c r="H3993" s="10">
        <v>2002</v>
      </c>
      <c r="I3993" s="10">
        <v>10</v>
      </c>
      <c r="J3993" s="10">
        <v>23</v>
      </c>
      <c r="K3993" s="42">
        <v>1.8387500000000001</v>
      </c>
      <c r="L3993" s="44">
        <f t="shared" si="127"/>
        <v>1.8345366552587661E-2</v>
      </c>
      <c r="M3993" s="42">
        <f t="shared" si="128"/>
        <v>-1.2442782641234468E-5</v>
      </c>
    </row>
    <row r="3994" spans="8:13" x14ac:dyDescent="0.2">
      <c r="H3994" s="10">
        <v>2002</v>
      </c>
      <c r="I3994" s="10">
        <v>10</v>
      </c>
      <c r="J3994" s="10">
        <v>24</v>
      </c>
      <c r="K3994" s="42">
        <v>1.83</v>
      </c>
      <c r="L3994" s="44">
        <f t="shared" si="127"/>
        <v>1.8258265990318743E-2</v>
      </c>
      <c r="M3994" s="42">
        <f t="shared" si="128"/>
        <v>-8.7100562268918602E-5</v>
      </c>
    </row>
    <row r="3995" spans="8:13" x14ac:dyDescent="0.2">
      <c r="H3995" s="10">
        <v>2002</v>
      </c>
      <c r="I3995" s="10">
        <v>10</v>
      </c>
      <c r="J3995" s="10">
        <v>25</v>
      </c>
      <c r="K3995" s="42">
        <v>1.82</v>
      </c>
      <c r="L3995" s="44">
        <f t="shared" si="127"/>
        <v>1.8158720168127564E-2</v>
      </c>
      <c r="M3995" s="42">
        <f t="shared" si="128"/>
        <v>-9.9545822191179217E-5</v>
      </c>
    </row>
    <row r="3996" spans="8:13" x14ac:dyDescent="0.2">
      <c r="H3996" s="10">
        <v>2002</v>
      </c>
      <c r="I3996" s="10">
        <v>10</v>
      </c>
      <c r="J3996" s="10">
        <v>28</v>
      </c>
      <c r="K3996" s="42">
        <v>1.7775000000000001</v>
      </c>
      <c r="L3996" s="44">
        <f t="shared" si="127"/>
        <v>1.7735622783781647E-2</v>
      </c>
      <c r="M3996" s="42">
        <f t="shared" si="128"/>
        <v>-4.2309738434591695E-4</v>
      </c>
    </row>
    <row r="3997" spans="8:13" x14ac:dyDescent="0.2">
      <c r="H3997" s="10">
        <v>2002</v>
      </c>
      <c r="I3997" s="10">
        <v>10</v>
      </c>
      <c r="J3997" s="10">
        <v>29</v>
      </c>
      <c r="K3997" s="42">
        <v>1.76</v>
      </c>
      <c r="L3997" s="44">
        <f t="shared" si="127"/>
        <v>1.7561393205171416E-2</v>
      </c>
      <c r="M3997" s="42">
        <f t="shared" si="128"/>
        <v>-1.7422957861023061E-4</v>
      </c>
    </row>
    <row r="3998" spans="8:13" x14ac:dyDescent="0.2">
      <c r="H3998" s="10">
        <v>2002</v>
      </c>
      <c r="I3998" s="10">
        <v>10</v>
      </c>
      <c r="J3998" s="10">
        <v>30</v>
      </c>
      <c r="K3998" s="42">
        <v>1.70688</v>
      </c>
      <c r="L3998" s="44">
        <f t="shared" si="127"/>
        <v>1.7032485279782746E-2</v>
      </c>
      <c r="M3998" s="42">
        <f t="shared" si="128"/>
        <v>-5.2890792538867054E-4</v>
      </c>
    </row>
    <row r="3999" spans="8:13" x14ac:dyDescent="0.2">
      <c r="H3999" s="10">
        <v>2002</v>
      </c>
      <c r="I3999" s="10">
        <v>10</v>
      </c>
      <c r="J3999" s="10">
        <v>31</v>
      </c>
      <c r="K3999" s="42">
        <v>1.68625</v>
      </c>
      <c r="L3999" s="44">
        <f t="shared" si="127"/>
        <v>1.6827056587561014E-2</v>
      </c>
      <c r="M3999" s="42">
        <f t="shared" si="128"/>
        <v>-2.0542869222173188E-4</v>
      </c>
    </row>
    <row r="4000" spans="8:13" x14ac:dyDescent="0.2">
      <c r="H4000" s="10">
        <v>2002</v>
      </c>
      <c r="I4000" s="10">
        <v>11</v>
      </c>
      <c r="J4000" s="10">
        <v>1</v>
      </c>
      <c r="K4000" s="42">
        <v>1.6587499999999999</v>
      </c>
      <c r="L4000" s="44">
        <f t="shared" si="127"/>
        <v>1.6553201643438462E-2</v>
      </c>
      <c r="M4000" s="42">
        <f t="shared" si="128"/>
        <v>-2.7385494412255143E-4</v>
      </c>
    </row>
    <row r="4001" spans="8:13" x14ac:dyDescent="0.2">
      <c r="H4001" s="10">
        <v>2002</v>
      </c>
      <c r="I4001" s="10">
        <v>11</v>
      </c>
      <c r="J4001" s="10">
        <v>4</v>
      </c>
      <c r="K4001" s="42">
        <v>1.63375</v>
      </c>
      <c r="L4001" s="44">
        <f t="shared" si="127"/>
        <v>1.6304226332372048E-2</v>
      </c>
      <c r="M4001" s="42">
        <f t="shared" si="128"/>
        <v>-2.4897531106641418E-4</v>
      </c>
    </row>
    <row r="4002" spans="8:13" x14ac:dyDescent="0.2">
      <c r="H4002" s="10">
        <v>2002</v>
      </c>
      <c r="I4002" s="10">
        <v>11</v>
      </c>
      <c r="J4002" s="10">
        <v>5</v>
      </c>
      <c r="K4002" s="42">
        <v>1.62</v>
      </c>
      <c r="L4002" s="44">
        <f t="shared" si="127"/>
        <v>1.6167283305327192E-2</v>
      </c>
      <c r="M4002" s="42">
        <f t="shared" si="128"/>
        <v>-1.3694302704485642E-4</v>
      </c>
    </row>
    <row r="4003" spans="8:13" x14ac:dyDescent="0.2">
      <c r="H4003" s="10">
        <v>2002</v>
      </c>
      <c r="I4003" s="10">
        <v>11</v>
      </c>
      <c r="J4003" s="10">
        <v>6</v>
      </c>
      <c r="K4003" s="42">
        <v>1.61</v>
      </c>
      <c r="L4003" s="44">
        <f t="shared" si="127"/>
        <v>1.6067685431735996E-2</v>
      </c>
      <c r="M4003" s="42">
        <f t="shared" si="128"/>
        <v>-9.959787359119579E-5</v>
      </c>
    </row>
    <row r="4004" spans="8:13" x14ac:dyDescent="0.2">
      <c r="H4004" s="10">
        <v>2002</v>
      </c>
      <c r="I4004" s="10">
        <v>11</v>
      </c>
      <c r="J4004" s="10">
        <v>7</v>
      </c>
      <c r="K4004" s="42">
        <v>1.395</v>
      </c>
      <c r="L4004" s="44">
        <f t="shared" si="127"/>
        <v>1.3925731096333235E-2</v>
      </c>
      <c r="M4004" s="42">
        <f t="shared" si="128"/>
        <v>-2.1419543354027609E-3</v>
      </c>
    </row>
    <row r="4005" spans="8:13" x14ac:dyDescent="0.2">
      <c r="H4005" s="10">
        <v>2002</v>
      </c>
      <c r="I4005" s="10">
        <v>11</v>
      </c>
      <c r="J4005" s="10">
        <v>8</v>
      </c>
      <c r="K4005" s="42">
        <v>1.395</v>
      </c>
      <c r="L4005" s="44">
        <f t="shared" si="127"/>
        <v>1.3925731096333235E-2</v>
      </c>
      <c r="M4005" s="42">
        <f t="shared" si="128"/>
        <v>0</v>
      </c>
    </row>
    <row r="4006" spans="8:13" x14ac:dyDescent="0.2">
      <c r="H4006" s="10">
        <v>2002</v>
      </c>
      <c r="I4006" s="10">
        <v>11</v>
      </c>
      <c r="J4006" s="10">
        <v>11</v>
      </c>
      <c r="K4006" s="42">
        <v>1.3975</v>
      </c>
      <c r="L4006" s="44">
        <f t="shared" si="127"/>
        <v>1.3950644134260243E-2</v>
      </c>
      <c r="M4006" s="42">
        <f t="shared" si="128"/>
        <v>2.4913037927008427E-5</v>
      </c>
    </row>
    <row r="4007" spans="8:13" x14ac:dyDescent="0.2">
      <c r="H4007" s="10">
        <v>2002</v>
      </c>
      <c r="I4007" s="10">
        <v>11</v>
      </c>
      <c r="J4007" s="10">
        <v>12</v>
      </c>
      <c r="K4007" s="42">
        <v>1.4</v>
      </c>
      <c r="L4007" s="44">
        <f t="shared" si="127"/>
        <v>1.3975557017023353E-2</v>
      </c>
      <c r="M4007" s="42">
        <f t="shared" si="128"/>
        <v>2.4912882763109337E-5</v>
      </c>
    </row>
    <row r="4008" spans="8:13" x14ac:dyDescent="0.2">
      <c r="H4008" s="10">
        <v>2002</v>
      </c>
      <c r="I4008" s="10">
        <v>11</v>
      </c>
      <c r="J4008" s="10">
        <v>13</v>
      </c>
      <c r="K4008" s="42">
        <v>1.4</v>
      </c>
      <c r="L4008" s="44">
        <f t="shared" si="127"/>
        <v>1.3975557017023353E-2</v>
      </c>
      <c r="M4008" s="42">
        <f t="shared" si="128"/>
        <v>0</v>
      </c>
    </row>
    <row r="4009" spans="8:13" x14ac:dyDescent="0.2">
      <c r="H4009" s="10">
        <v>2002</v>
      </c>
      <c r="I4009" s="10">
        <v>11</v>
      </c>
      <c r="J4009" s="10">
        <v>14</v>
      </c>
      <c r="K4009" s="42">
        <v>1.405</v>
      </c>
      <c r="L4009" s="44">
        <f t="shared" si="127"/>
        <v>1.4025382317065611E-2</v>
      </c>
      <c r="M4009" s="42">
        <f t="shared" si="128"/>
        <v>4.9825300042258269E-5</v>
      </c>
    </row>
    <row r="4010" spans="8:13" x14ac:dyDescent="0.2">
      <c r="H4010" s="10">
        <v>2002</v>
      </c>
      <c r="I4010" s="10">
        <v>11</v>
      </c>
      <c r="J4010" s="10">
        <v>15</v>
      </c>
      <c r="K4010" s="42">
        <v>1.42031</v>
      </c>
      <c r="L4010" s="44">
        <f t="shared" si="127"/>
        <v>1.417794352619642E-2</v>
      </c>
      <c r="M4010" s="42">
        <f t="shared" si="128"/>
        <v>1.5256120913080887E-4</v>
      </c>
    </row>
    <row r="4011" spans="8:13" x14ac:dyDescent="0.2">
      <c r="H4011" s="10">
        <v>2002</v>
      </c>
      <c r="I4011" s="10">
        <v>11</v>
      </c>
      <c r="J4011" s="10">
        <v>18</v>
      </c>
      <c r="K4011" s="42">
        <v>1.42</v>
      </c>
      <c r="L4011" s="44">
        <f t="shared" si="127"/>
        <v>1.4174854493459824E-2</v>
      </c>
      <c r="M4011" s="42">
        <f t="shared" si="128"/>
        <v>-3.0890327365959425E-6</v>
      </c>
    </row>
    <row r="4012" spans="8:13" x14ac:dyDescent="0.2">
      <c r="H4012" s="10">
        <v>2002</v>
      </c>
      <c r="I4012" s="10">
        <v>11</v>
      </c>
      <c r="J4012" s="10">
        <v>19</v>
      </c>
      <c r="K4012" s="42">
        <v>1.42</v>
      </c>
      <c r="L4012" s="44">
        <f t="shared" si="127"/>
        <v>1.4174854493459824E-2</v>
      </c>
      <c r="M4012" s="42">
        <f t="shared" si="128"/>
        <v>0</v>
      </c>
    </row>
    <row r="4013" spans="8:13" x14ac:dyDescent="0.2">
      <c r="H4013" s="10">
        <v>2002</v>
      </c>
      <c r="I4013" s="10">
        <v>11</v>
      </c>
      <c r="J4013" s="10">
        <v>20</v>
      </c>
      <c r="K4013" s="42">
        <v>1.42</v>
      </c>
      <c r="L4013" s="44">
        <f t="shared" si="127"/>
        <v>1.4174854493459824E-2</v>
      </c>
      <c r="M4013" s="42">
        <f t="shared" si="128"/>
        <v>0</v>
      </c>
    </row>
    <row r="4014" spans="8:13" x14ac:dyDescent="0.2">
      <c r="H4014" s="10">
        <v>2002</v>
      </c>
      <c r="I4014" s="10">
        <v>11</v>
      </c>
      <c r="J4014" s="10">
        <v>21</v>
      </c>
      <c r="K4014" s="42">
        <v>1.4237500000000001</v>
      </c>
      <c r="L4014" s="44">
        <f t="shared" si="127"/>
        <v>1.4212221664843426E-2</v>
      </c>
      <c r="M4014" s="42">
        <f t="shared" si="128"/>
        <v>3.7367171383601711E-5</v>
      </c>
    </row>
    <row r="4015" spans="8:13" x14ac:dyDescent="0.2">
      <c r="H4015" s="10">
        <v>2002</v>
      </c>
      <c r="I4015" s="10">
        <v>11</v>
      </c>
      <c r="J4015" s="10">
        <v>22</v>
      </c>
      <c r="K4015" s="42">
        <v>1.42625</v>
      </c>
      <c r="L4015" s="44">
        <f t="shared" si="127"/>
        <v>1.4237132918502288E-2</v>
      </c>
      <c r="M4015" s="42">
        <f t="shared" si="128"/>
        <v>2.4911253658862001E-5</v>
      </c>
    </row>
    <row r="4016" spans="8:13" x14ac:dyDescent="0.2">
      <c r="H4016" s="10">
        <v>2002</v>
      </c>
      <c r="I4016" s="10">
        <v>11</v>
      </c>
      <c r="J4016" s="10">
        <v>25</v>
      </c>
      <c r="K4016" s="42">
        <v>1.43</v>
      </c>
      <c r="L4016" s="44">
        <f t="shared" si="127"/>
        <v>1.4274499508100991E-2</v>
      </c>
      <c r="M4016" s="42">
        <f t="shared" si="128"/>
        <v>3.7366589598703676E-5</v>
      </c>
    </row>
    <row r="4017" spans="8:13" x14ac:dyDescent="0.2">
      <c r="H4017" s="10">
        <v>2002</v>
      </c>
      <c r="I4017" s="10">
        <v>11</v>
      </c>
      <c r="J4017" s="10">
        <v>26</v>
      </c>
      <c r="K4017" s="42">
        <v>1.4275</v>
      </c>
      <c r="L4017" s="44">
        <f t="shared" si="127"/>
        <v>1.4249588487153029E-2</v>
      </c>
      <c r="M4017" s="42">
        <f t="shared" si="128"/>
        <v>-2.4911020947962839E-5</v>
      </c>
    </row>
    <row r="4018" spans="8:13" x14ac:dyDescent="0.2">
      <c r="H4018" s="10">
        <v>2002</v>
      </c>
      <c r="I4018" s="10">
        <v>11</v>
      </c>
      <c r="J4018" s="10">
        <v>27</v>
      </c>
      <c r="K4018" s="42">
        <v>1.42</v>
      </c>
      <c r="L4018" s="44">
        <f t="shared" si="127"/>
        <v>1.4174854493459824E-2</v>
      </c>
      <c r="M4018" s="42">
        <f t="shared" si="128"/>
        <v>-7.4733993693204548E-5</v>
      </c>
    </row>
    <row r="4019" spans="8:13" x14ac:dyDescent="0.2">
      <c r="H4019" s="10">
        <v>2002</v>
      </c>
      <c r="I4019" s="10">
        <v>12</v>
      </c>
      <c r="J4019" s="10">
        <v>2</v>
      </c>
      <c r="K4019" s="42">
        <v>1.4225000000000001</v>
      </c>
      <c r="L4019" s="44">
        <f t="shared" si="127"/>
        <v>1.4199765979834819E-2</v>
      </c>
      <c r="M4019" s="42">
        <f t="shared" si="128"/>
        <v>2.4911486374994823E-5</v>
      </c>
    </row>
    <row r="4020" spans="8:13" x14ac:dyDescent="0.2">
      <c r="H4020" s="10">
        <v>2002</v>
      </c>
      <c r="I4020" s="10">
        <v>12</v>
      </c>
      <c r="J4020" s="10">
        <v>3</v>
      </c>
      <c r="K4020" s="42">
        <v>1.4212499999999999</v>
      </c>
      <c r="L4020" s="44">
        <f t="shared" si="127"/>
        <v>1.4187310256040956E-2</v>
      </c>
      <c r="M4020" s="42">
        <f t="shared" si="128"/>
        <v>-1.2455723793863144E-5</v>
      </c>
    </row>
    <row r="4021" spans="8:13" x14ac:dyDescent="0.2">
      <c r="H4021" s="10">
        <v>2002</v>
      </c>
      <c r="I4021" s="10">
        <v>12</v>
      </c>
      <c r="J4021" s="10">
        <v>4</v>
      </c>
      <c r="K4021" s="42">
        <v>1.42</v>
      </c>
      <c r="L4021" s="44">
        <f t="shared" si="127"/>
        <v>1.4174854493459824E-2</v>
      </c>
      <c r="M4021" s="42">
        <f t="shared" si="128"/>
        <v>-1.245576258113168E-5</v>
      </c>
    </row>
    <row r="4022" spans="8:13" x14ac:dyDescent="0.2">
      <c r="H4022" s="10">
        <v>2002</v>
      </c>
      <c r="I4022" s="10">
        <v>12</v>
      </c>
      <c r="J4022" s="10">
        <v>5</v>
      </c>
      <c r="K4022" s="42">
        <v>1.42</v>
      </c>
      <c r="L4022" s="44">
        <f t="shared" si="127"/>
        <v>1.4174854493459824E-2</v>
      </c>
      <c r="M4022" s="42">
        <f t="shared" si="128"/>
        <v>0</v>
      </c>
    </row>
    <row r="4023" spans="8:13" x14ac:dyDescent="0.2">
      <c r="H4023" s="10">
        <v>2002</v>
      </c>
      <c r="I4023" s="10">
        <v>12</v>
      </c>
      <c r="J4023" s="10">
        <v>6</v>
      </c>
      <c r="K4023" s="42">
        <v>1.42</v>
      </c>
      <c r="L4023" s="44">
        <f t="shared" si="127"/>
        <v>1.4174854493459824E-2</v>
      </c>
      <c r="M4023" s="42">
        <f t="shared" si="128"/>
        <v>0</v>
      </c>
    </row>
    <row r="4024" spans="8:13" x14ac:dyDescent="0.2">
      <c r="H4024" s="10">
        <v>2002</v>
      </c>
      <c r="I4024" s="10">
        <v>12</v>
      </c>
      <c r="J4024" s="10">
        <v>9</v>
      </c>
      <c r="K4024" s="42">
        <v>1.4112499999999999</v>
      </c>
      <c r="L4024" s="44">
        <f t="shared" si="127"/>
        <v>1.4087663069356373E-2</v>
      </c>
      <c r="M4024" s="42">
        <f t="shared" si="128"/>
        <v>-8.7191424103450627E-5</v>
      </c>
    </row>
    <row r="4025" spans="8:13" x14ac:dyDescent="0.2">
      <c r="H4025" s="10">
        <v>2002</v>
      </c>
      <c r="I4025" s="10">
        <v>12</v>
      </c>
      <c r="J4025" s="10">
        <v>10</v>
      </c>
      <c r="K4025" s="42">
        <v>1.41</v>
      </c>
      <c r="L4025" s="44">
        <f t="shared" si="127"/>
        <v>1.4075206996475466E-2</v>
      </c>
      <c r="M4025" s="42">
        <f t="shared" si="128"/>
        <v>-1.2456072880907137E-5</v>
      </c>
    </row>
    <row r="4026" spans="8:13" x14ac:dyDescent="0.2">
      <c r="H4026" s="10">
        <v>2002</v>
      </c>
      <c r="I4026" s="10">
        <v>12</v>
      </c>
      <c r="J4026" s="10">
        <v>11</v>
      </c>
      <c r="K4026" s="42">
        <v>1.41</v>
      </c>
      <c r="L4026" s="44">
        <f t="shared" si="127"/>
        <v>1.4075206996475466E-2</v>
      </c>
      <c r="M4026" s="42">
        <f t="shared" si="128"/>
        <v>0</v>
      </c>
    </row>
    <row r="4027" spans="8:13" x14ac:dyDescent="0.2">
      <c r="H4027" s="10">
        <v>2002</v>
      </c>
      <c r="I4027" s="10">
        <v>12</v>
      </c>
      <c r="J4027" s="10">
        <v>12</v>
      </c>
      <c r="K4027" s="42">
        <v>1.41</v>
      </c>
      <c r="L4027" s="44">
        <f t="shared" si="127"/>
        <v>1.4075206996475466E-2</v>
      </c>
      <c r="M4027" s="42">
        <f t="shared" si="128"/>
        <v>0</v>
      </c>
    </row>
    <row r="4028" spans="8:13" x14ac:dyDescent="0.2">
      <c r="H4028" s="10">
        <v>2002</v>
      </c>
      <c r="I4028" s="10">
        <v>12</v>
      </c>
      <c r="J4028" s="10">
        <v>13</v>
      </c>
      <c r="K4028" s="42">
        <v>1.41</v>
      </c>
      <c r="L4028" s="44">
        <f t="shared" si="127"/>
        <v>1.4075206996475466E-2</v>
      </c>
      <c r="M4028" s="42">
        <f t="shared" si="128"/>
        <v>0</v>
      </c>
    </row>
    <row r="4029" spans="8:13" x14ac:dyDescent="0.2">
      <c r="H4029" s="10">
        <v>2002</v>
      </c>
      <c r="I4029" s="10">
        <v>12</v>
      </c>
      <c r="J4029" s="10">
        <v>16</v>
      </c>
      <c r="K4029" s="42">
        <v>1.41</v>
      </c>
      <c r="L4029" s="44">
        <f t="shared" si="127"/>
        <v>1.4075206996475466E-2</v>
      </c>
      <c r="M4029" s="42">
        <f t="shared" si="128"/>
        <v>0</v>
      </c>
    </row>
    <row r="4030" spans="8:13" x14ac:dyDescent="0.2">
      <c r="H4030" s="10">
        <v>2002</v>
      </c>
      <c r="I4030" s="10">
        <v>12</v>
      </c>
      <c r="J4030" s="10">
        <v>17</v>
      </c>
      <c r="K4030" s="42">
        <v>1.41</v>
      </c>
      <c r="L4030" s="44">
        <f t="shared" si="127"/>
        <v>1.4075206996475466E-2</v>
      </c>
      <c r="M4030" s="42">
        <f t="shared" si="128"/>
        <v>0</v>
      </c>
    </row>
    <row r="4031" spans="8:13" x14ac:dyDescent="0.2">
      <c r="H4031" s="10">
        <v>2002</v>
      </c>
      <c r="I4031" s="10">
        <v>12</v>
      </c>
      <c r="J4031" s="10">
        <v>18</v>
      </c>
      <c r="K4031" s="42">
        <v>1.41</v>
      </c>
      <c r="L4031" s="44">
        <f t="shared" si="127"/>
        <v>1.4075206996475466E-2</v>
      </c>
      <c r="M4031" s="42">
        <f t="shared" si="128"/>
        <v>0</v>
      </c>
    </row>
    <row r="4032" spans="8:13" x14ac:dyDescent="0.2">
      <c r="H4032" s="10">
        <v>2002</v>
      </c>
      <c r="I4032" s="10">
        <v>12</v>
      </c>
      <c r="J4032" s="10">
        <v>19</v>
      </c>
      <c r="K4032" s="42">
        <v>1.4</v>
      </c>
      <c r="L4032" s="44">
        <f t="shared" si="127"/>
        <v>1.3975557017023353E-2</v>
      </c>
      <c r="M4032" s="42">
        <f t="shared" si="128"/>
        <v>-9.964997945211343E-5</v>
      </c>
    </row>
    <row r="4033" spans="8:13" x14ac:dyDescent="0.2">
      <c r="H4033" s="10">
        <v>2002</v>
      </c>
      <c r="I4033" s="10">
        <v>12</v>
      </c>
      <c r="J4033" s="10">
        <v>20</v>
      </c>
      <c r="K4033" s="42">
        <v>1.4</v>
      </c>
      <c r="L4033" s="44">
        <f t="shared" si="127"/>
        <v>1.3975557017023353E-2</v>
      </c>
      <c r="M4033" s="42">
        <f t="shared" si="128"/>
        <v>0</v>
      </c>
    </row>
    <row r="4034" spans="8:13" x14ac:dyDescent="0.2">
      <c r="H4034" s="10">
        <v>2002</v>
      </c>
      <c r="I4034" s="10">
        <v>12</v>
      </c>
      <c r="J4034" s="10">
        <v>23</v>
      </c>
      <c r="K4034" s="42">
        <v>1.4</v>
      </c>
      <c r="L4034" s="44">
        <f t="shared" si="127"/>
        <v>1.3975557017023353E-2</v>
      </c>
      <c r="M4034" s="42">
        <f t="shared" si="128"/>
        <v>0</v>
      </c>
    </row>
    <row r="4035" spans="8:13" x14ac:dyDescent="0.2">
      <c r="H4035" s="10">
        <v>2002</v>
      </c>
      <c r="I4035" s="10">
        <v>12</v>
      </c>
      <c r="J4035" s="10">
        <v>24</v>
      </c>
      <c r="K4035" s="42">
        <v>1.4</v>
      </c>
      <c r="L4035" s="44">
        <f t="shared" si="127"/>
        <v>1.3975557017023353E-2</v>
      </c>
      <c r="M4035" s="42">
        <f t="shared" si="128"/>
        <v>0</v>
      </c>
    </row>
    <row r="4036" spans="8:13" x14ac:dyDescent="0.2">
      <c r="H4036" s="10">
        <v>2002</v>
      </c>
      <c r="I4036" s="10">
        <v>12</v>
      </c>
      <c r="J4036" s="10">
        <v>27</v>
      </c>
      <c r="K4036" s="42">
        <v>1.4</v>
      </c>
      <c r="L4036" s="44">
        <f t="shared" si="127"/>
        <v>1.3975557017023353E-2</v>
      </c>
      <c r="M4036" s="42">
        <f t="shared" si="128"/>
        <v>0</v>
      </c>
    </row>
    <row r="4037" spans="8:13" x14ac:dyDescent="0.2">
      <c r="H4037" s="10">
        <v>2003</v>
      </c>
      <c r="I4037" s="10">
        <v>1</v>
      </c>
      <c r="J4037" s="10">
        <v>2</v>
      </c>
      <c r="K4037" s="42">
        <v>1.38</v>
      </c>
      <c r="L4037" s="44">
        <f t="shared" si="127"/>
        <v>1.3776249610220195E-2</v>
      </c>
      <c r="M4037" s="42">
        <f t="shared" si="128"/>
        <v>-1.9930740680315813E-4</v>
      </c>
    </row>
    <row r="4038" spans="8:13" x14ac:dyDescent="0.2">
      <c r="H4038" s="10">
        <v>2003</v>
      </c>
      <c r="I4038" s="10">
        <v>1</v>
      </c>
      <c r="J4038" s="10">
        <v>3</v>
      </c>
      <c r="K4038" s="42">
        <v>1.39</v>
      </c>
      <c r="L4038" s="44">
        <f t="shared" si="127"/>
        <v>1.3875904554978906E-2</v>
      </c>
      <c r="M4038" s="42">
        <f t="shared" si="128"/>
        <v>9.9654944758711603E-5</v>
      </c>
    </row>
    <row r="4039" spans="8:13" x14ac:dyDescent="0.2">
      <c r="H4039" s="10">
        <v>2003</v>
      </c>
      <c r="I4039" s="10">
        <v>1</v>
      </c>
      <c r="J4039" s="10">
        <v>6</v>
      </c>
      <c r="K4039" s="42">
        <v>1.3887499999999999</v>
      </c>
      <c r="L4039" s="44">
        <f t="shared" si="127"/>
        <v>1.3863447822660531E-2</v>
      </c>
      <c r="M4039" s="42">
        <f t="shared" si="128"/>
        <v>-1.245673231837531E-5</v>
      </c>
    </row>
    <row r="4040" spans="8:13" x14ac:dyDescent="0.2">
      <c r="H4040" s="10">
        <v>2003</v>
      </c>
      <c r="I4040" s="10">
        <v>1</v>
      </c>
      <c r="J4040" s="10">
        <v>7</v>
      </c>
      <c r="K4040" s="42">
        <v>1.3875</v>
      </c>
      <c r="L4040" s="44">
        <f t="shared" si="127"/>
        <v>1.3850991051548606E-2</v>
      </c>
      <c r="M4040" s="42">
        <f t="shared" si="128"/>
        <v>-1.245677111192528E-5</v>
      </c>
    </row>
    <row r="4041" spans="8:13" x14ac:dyDescent="0.2">
      <c r="H4041" s="10">
        <v>2003</v>
      </c>
      <c r="I4041" s="10">
        <v>1</v>
      </c>
      <c r="J4041" s="10">
        <v>8</v>
      </c>
      <c r="K4041" s="42">
        <v>1.38</v>
      </c>
      <c r="L4041" s="44">
        <f t="shared" si="127"/>
        <v>1.3776249610220195E-2</v>
      </c>
      <c r="M4041" s="42">
        <f t="shared" si="128"/>
        <v>-7.4741441328411012E-5</v>
      </c>
    </row>
    <row r="4042" spans="8:13" x14ac:dyDescent="0.2">
      <c r="H4042" s="10">
        <v>2003</v>
      </c>
      <c r="I4042" s="10">
        <v>1</v>
      </c>
      <c r="J4042" s="10">
        <v>9</v>
      </c>
      <c r="K4042" s="42">
        <v>1.38</v>
      </c>
      <c r="L4042" s="44">
        <f t="shared" si="127"/>
        <v>1.3776249610220195E-2</v>
      </c>
      <c r="M4042" s="42">
        <f t="shared" si="128"/>
        <v>0</v>
      </c>
    </row>
    <row r="4043" spans="8:13" x14ac:dyDescent="0.2">
      <c r="H4043" s="10">
        <v>2003</v>
      </c>
      <c r="I4043" s="10">
        <v>1</v>
      </c>
      <c r="J4043" s="10">
        <v>10</v>
      </c>
      <c r="K4043" s="42">
        <v>1.38</v>
      </c>
      <c r="L4043" s="44">
        <f t="shared" si="127"/>
        <v>1.3776249610220195E-2</v>
      </c>
      <c r="M4043" s="42">
        <f t="shared" si="128"/>
        <v>0</v>
      </c>
    </row>
    <row r="4044" spans="8:13" x14ac:dyDescent="0.2">
      <c r="H4044" s="10">
        <v>2003</v>
      </c>
      <c r="I4044" s="10">
        <v>1</v>
      </c>
      <c r="J4044" s="10">
        <v>13</v>
      </c>
      <c r="K4044" s="42">
        <v>1.3756299999999999</v>
      </c>
      <c r="L4044" s="44">
        <f t="shared" si="127"/>
        <v>1.3732699619794926E-2</v>
      </c>
      <c r="M4044" s="42">
        <f t="shared" si="128"/>
        <v>-4.3549990425268206E-5</v>
      </c>
    </row>
    <row r="4045" spans="8:13" x14ac:dyDescent="0.2">
      <c r="H4045" s="10">
        <v>2003</v>
      </c>
      <c r="I4045" s="10">
        <v>1</v>
      </c>
      <c r="J4045" s="10">
        <v>14</v>
      </c>
      <c r="K4045" s="42">
        <v>1.37313</v>
      </c>
      <c r="L4045" s="44">
        <f t="shared" si="127"/>
        <v>1.3707785224411722E-2</v>
      </c>
      <c r="M4045" s="42">
        <f t="shared" si="128"/>
        <v>-2.4914395383204488E-5</v>
      </c>
    </row>
    <row r="4046" spans="8:13" x14ac:dyDescent="0.2">
      <c r="H4046" s="10">
        <v>2003</v>
      </c>
      <c r="I4046" s="10">
        <v>1</v>
      </c>
      <c r="J4046" s="10">
        <v>15</v>
      </c>
      <c r="K4046" s="42">
        <v>1.37</v>
      </c>
      <c r="L4046" s="44">
        <f t="shared" si="127"/>
        <v>1.3676592182622621E-2</v>
      </c>
      <c r="M4046" s="42">
        <f t="shared" si="128"/>
        <v>-3.1193041789100498E-5</v>
      </c>
    </row>
    <row r="4047" spans="8:13" x14ac:dyDescent="0.2">
      <c r="H4047" s="10">
        <v>2003</v>
      </c>
      <c r="I4047" s="10">
        <v>1</v>
      </c>
      <c r="J4047" s="10">
        <v>16</v>
      </c>
      <c r="K4047" s="42">
        <v>1.37</v>
      </c>
      <c r="L4047" s="44">
        <f t="shared" si="127"/>
        <v>1.3676592182622621E-2</v>
      </c>
      <c r="M4047" s="42">
        <f t="shared" si="128"/>
        <v>0</v>
      </c>
    </row>
    <row r="4048" spans="8:13" x14ac:dyDescent="0.2">
      <c r="H4048" s="10">
        <v>2003</v>
      </c>
      <c r="I4048" s="10">
        <v>1</v>
      </c>
      <c r="J4048" s="10">
        <v>17</v>
      </c>
      <c r="K4048" s="42">
        <v>1.3687499999999999</v>
      </c>
      <c r="L4048" s="44">
        <f t="shared" si="127"/>
        <v>1.3664134829591713E-2</v>
      </c>
      <c r="M4048" s="42">
        <f t="shared" si="128"/>
        <v>-1.2457353030908766E-5</v>
      </c>
    </row>
    <row r="4049" spans="8:13" x14ac:dyDescent="0.2">
      <c r="H4049" s="10">
        <v>2003</v>
      </c>
      <c r="I4049" s="10">
        <v>1</v>
      </c>
      <c r="J4049" s="10">
        <v>20</v>
      </c>
      <c r="K4049" s="42">
        <v>1.36375</v>
      </c>
      <c r="L4049" s="44">
        <f t="shared" si="127"/>
        <v>1.3614305029502113E-2</v>
      </c>
      <c r="M4049" s="42">
        <f t="shared" si="128"/>
        <v>-4.9829800089599974E-5</v>
      </c>
    </row>
    <row r="4050" spans="8:13" x14ac:dyDescent="0.2">
      <c r="H4050" s="10">
        <v>2003</v>
      </c>
      <c r="I4050" s="10">
        <v>1</v>
      </c>
      <c r="J4050" s="10">
        <v>21</v>
      </c>
      <c r="K4050" s="42">
        <v>1.3625</v>
      </c>
      <c r="L4050" s="44">
        <f t="shared" si="127"/>
        <v>1.3601847482487014E-2</v>
      </c>
      <c r="M4050" s="42">
        <f t="shared" si="128"/>
        <v>-1.2457547015098588E-5</v>
      </c>
    </row>
    <row r="4051" spans="8:13" x14ac:dyDescent="0.2">
      <c r="H4051" s="10">
        <v>2003</v>
      </c>
      <c r="I4051" s="10">
        <v>1</v>
      </c>
      <c r="J4051" s="10">
        <v>22</v>
      </c>
      <c r="K4051" s="42">
        <v>1.36</v>
      </c>
      <c r="L4051" s="44">
        <f t="shared" si="127"/>
        <v>1.3576932272062468E-2</v>
      </c>
      <c r="M4051" s="42">
        <f t="shared" si="128"/>
        <v>-2.4915210424546197E-5</v>
      </c>
    </row>
    <row r="4052" spans="8:13" x14ac:dyDescent="0.2">
      <c r="H4052" s="10">
        <v>2003</v>
      </c>
      <c r="I4052" s="10">
        <v>1</v>
      </c>
      <c r="J4052" s="10">
        <v>23</v>
      </c>
      <c r="K4052" s="42">
        <v>1.3525</v>
      </c>
      <c r="L4052" s="44">
        <f t="shared" si="127"/>
        <v>1.3502185709622843E-2</v>
      </c>
      <c r="M4052" s="42">
        <f t="shared" si="128"/>
        <v>-7.4746562439624922E-5</v>
      </c>
    </row>
    <row r="4053" spans="8:13" x14ac:dyDescent="0.2">
      <c r="H4053" s="10">
        <v>2003</v>
      </c>
      <c r="I4053" s="10">
        <v>1</v>
      </c>
      <c r="J4053" s="10">
        <v>24</v>
      </c>
      <c r="K4053" s="42">
        <v>1.34938</v>
      </c>
      <c r="L4053" s="44">
        <f t="shared" ref="L4053:L4116" si="129">LN(1+K4053/100/4)*4</f>
        <v>1.3471090728258433E-2</v>
      </c>
      <c r="M4053" s="42">
        <f t="shared" ref="M4053:M4116" si="130">L4053-L4052</f>
        <v>-3.1094981364410482E-5</v>
      </c>
    </row>
    <row r="4054" spans="8:13" x14ac:dyDescent="0.2">
      <c r="H4054" s="10">
        <v>2003</v>
      </c>
      <c r="I4054" s="10">
        <v>1</v>
      </c>
      <c r="J4054" s="10">
        <v>27</v>
      </c>
      <c r="K4054" s="42">
        <v>1.3412500000000001</v>
      </c>
      <c r="L4054" s="44">
        <f t="shared" si="129"/>
        <v>1.3390063246970894E-2</v>
      </c>
      <c r="M4054" s="42">
        <f t="shared" si="130"/>
        <v>-8.1027481287538478E-5</v>
      </c>
    </row>
    <row r="4055" spans="8:13" x14ac:dyDescent="0.2">
      <c r="H4055" s="10">
        <v>2003</v>
      </c>
      <c r="I4055" s="10">
        <v>1</v>
      </c>
      <c r="J4055" s="10">
        <v>28</v>
      </c>
      <c r="K4055" s="42">
        <v>1.34</v>
      </c>
      <c r="L4055" s="44">
        <f t="shared" si="129"/>
        <v>1.337760500155861E-2</v>
      </c>
      <c r="M4055" s="42">
        <f t="shared" si="130"/>
        <v>-1.2458245412284158E-5</v>
      </c>
    </row>
    <row r="4056" spans="8:13" x14ac:dyDescent="0.2">
      <c r="H4056" s="10">
        <v>2003</v>
      </c>
      <c r="I4056" s="10">
        <v>1</v>
      </c>
      <c r="J4056" s="10">
        <v>29</v>
      </c>
      <c r="K4056" s="42">
        <v>1.34</v>
      </c>
      <c r="L4056" s="44">
        <f t="shared" si="129"/>
        <v>1.337760500155861E-2</v>
      </c>
      <c r="M4056" s="42">
        <f t="shared" si="130"/>
        <v>0</v>
      </c>
    </row>
    <row r="4057" spans="8:13" x14ac:dyDescent="0.2">
      <c r="H4057" s="10">
        <v>2003</v>
      </c>
      <c r="I4057" s="10">
        <v>1</v>
      </c>
      <c r="J4057" s="10">
        <v>30</v>
      </c>
      <c r="K4057" s="42">
        <v>1.35</v>
      </c>
      <c r="L4057" s="44">
        <f t="shared" si="129"/>
        <v>1.347726987841512E-2</v>
      </c>
      <c r="M4057" s="42">
        <f t="shared" si="130"/>
        <v>9.966487685651032E-5</v>
      </c>
    </row>
    <row r="4058" spans="8:13" x14ac:dyDescent="0.2">
      <c r="H4058" s="10">
        <v>2003</v>
      </c>
      <c r="I4058" s="10">
        <v>1</v>
      </c>
      <c r="J4058" s="10">
        <v>31</v>
      </c>
      <c r="K4058" s="42">
        <v>1.35</v>
      </c>
      <c r="L4058" s="44">
        <f t="shared" si="129"/>
        <v>1.347726987841512E-2</v>
      </c>
      <c r="M4058" s="42">
        <f t="shared" si="130"/>
        <v>0</v>
      </c>
    </row>
    <row r="4059" spans="8:13" x14ac:dyDescent="0.2">
      <c r="H4059" s="10">
        <v>2003</v>
      </c>
      <c r="I4059" s="10">
        <v>2</v>
      </c>
      <c r="J4059" s="10">
        <v>3</v>
      </c>
      <c r="K4059" s="42">
        <v>1.35</v>
      </c>
      <c r="L4059" s="44">
        <f t="shared" si="129"/>
        <v>1.347726987841512E-2</v>
      </c>
      <c r="M4059" s="42">
        <f t="shared" si="130"/>
        <v>0</v>
      </c>
    </row>
    <row r="4060" spans="8:13" x14ac:dyDescent="0.2">
      <c r="H4060" s="10">
        <v>2003</v>
      </c>
      <c r="I4060" s="10">
        <v>2</v>
      </c>
      <c r="J4060" s="10">
        <v>4</v>
      </c>
      <c r="K4060" s="42">
        <v>1.35</v>
      </c>
      <c r="L4060" s="44">
        <f t="shared" si="129"/>
        <v>1.347726987841512E-2</v>
      </c>
      <c r="M4060" s="42">
        <f t="shared" si="130"/>
        <v>0</v>
      </c>
    </row>
    <row r="4061" spans="8:13" x14ac:dyDescent="0.2">
      <c r="H4061" s="10">
        <v>2003</v>
      </c>
      <c r="I4061" s="10">
        <v>2</v>
      </c>
      <c r="J4061" s="10">
        <v>5</v>
      </c>
      <c r="K4061" s="42">
        <v>1.3487499999999999</v>
      </c>
      <c r="L4061" s="44">
        <f t="shared" si="129"/>
        <v>1.3464811904611585E-2</v>
      </c>
      <c r="M4061" s="42">
        <f t="shared" si="130"/>
        <v>-1.2457973803534778E-5</v>
      </c>
    </row>
    <row r="4062" spans="8:13" x14ac:dyDescent="0.2">
      <c r="H4062" s="10">
        <v>2003</v>
      </c>
      <c r="I4062" s="10">
        <v>2</v>
      </c>
      <c r="J4062" s="10">
        <v>6</v>
      </c>
      <c r="K4062" s="42">
        <v>1.35</v>
      </c>
      <c r="L4062" s="44">
        <f t="shared" si="129"/>
        <v>1.347726987841512E-2</v>
      </c>
      <c r="M4062" s="42">
        <f t="shared" si="130"/>
        <v>1.2457973803534778E-5</v>
      </c>
    </row>
    <row r="4063" spans="8:13" x14ac:dyDescent="0.2">
      <c r="H4063" s="10">
        <v>2003</v>
      </c>
      <c r="I4063" s="10">
        <v>2</v>
      </c>
      <c r="J4063" s="10">
        <v>7</v>
      </c>
      <c r="K4063" s="42">
        <v>1.35</v>
      </c>
      <c r="L4063" s="44">
        <f t="shared" si="129"/>
        <v>1.347726987841512E-2</v>
      </c>
      <c r="M4063" s="42">
        <f t="shared" si="130"/>
        <v>0</v>
      </c>
    </row>
    <row r="4064" spans="8:13" x14ac:dyDescent="0.2">
      <c r="H4064" s="10">
        <v>2003</v>
      </c>
      <c r="I4064" s="10">
        <v>2</v>
      </c>
      <c r="J4064" s="10">
        <v>10</v>
      </c>
      <c r="K4064" s="42">
        <v>1.34938</v>
      </c>
      <c r="L4064" s="44">
        <f t="shared" si="129"/>
        <v>1.3471090728258433E-2</v>
      </c>
      <c r="M4064" s="42">
        <f t="shared" si="130"/>
        <v>-6.179150156687685E-6</v>
      </c>
    </row>
    <row r="4065" spans="8:13" x14ac:dyDescent="0.2">
      <c r="H4065" s="10">
        <v>2003</v>
      </c>
      <c r="I4065" s="10">
        <v>2</v>
      </c>
      <c r="J4065" s="10">
        <v>11</v>
      </c>
      <c r="K4065" s="42">
        <v>1.35</v>
      </c>
      <c r="L4065" s="44">
        <f t="shared" si="129"/>
        <v>1.347726987841512E-2</v>
      </c>
      <c r="M4065" s="42">
        <f t="shared" si="130"/>
        <v>6.179150156687685E-6</v>
      </c>
    </row>
    <row r="4066" spans="8:13" x14ac:dyDescent="0.2">
      <c r="H4066" s="10">
        <v>2003</v>
      </c>
      <c r="I4066" s="10">
        <v>2</v>
      </c>
      <c r="J4066" s="10">
        <v>12</v>
      </c>
      <c r="K4066" s="42">
        <v>1.34</v>
      </c>
      <c r="L4066" s="44">
        <f t="shared" si="129"/>
        <v>1.337760500155861E-2</v>
      </c>
      <c r="M4066" s="42">
        <f t="shared" si="130"/>
        <v>-9.966487685651032E-5</v>
      </c>
    </row>
    <row r="4067" spans="8:13" x14ac:dyDescent="0.2">
      <c r="H4067" s="10">
        <v>2003</v>
      </c>
      <c r="I4067" s="10">
        <v>2</v>
      </c>
      <c r="J4067" s="10">
        <v>13</v>
      </c>
      <c r="K4067" s="42">
        <v>1.34</v>
      </c>
      <c r="L4067" s="44">
        <f t="shared" si="129"/>
        <v>1.337760500155861E-2</v>
      </c>
      <c r="M4067" s="42">
        <f t="shared" si="130"/>
        <v>0</v>
      </c>
    </row>
    <row r="4068" spans="8:13" x14ac:dyDescent="0.2">
      <c r="H4068" s="10">
        <v>2003</v>
      </c>
      <c r="I4068" s="10">
        <v>2</v>
      </c>
      <c r="J4068" s="10">
        <v>14</v>
      </c>
      <c r="K4068" s="42">
        <v>1.34</v>
      </c>
      <c r="L4068" s="44">
        <f t="shared" si="129"/>
        <v>1.337760500155861E-2</v>
      </c>
      <c r="M4068" s="42">
        <f t="shared" si="130"/>
        <v>0</v>
      </c>
    </row>
    <row r="4069" spans="8:13" x14ac:dyDescent="0.2">
      <c r="H4069" s="10">
        <v>2003</v>
      </c>
      <c r="I4069" s="10">
        <v>2</v>
      </c>
      <c r="J4069" s="10">
        <v>17</v>
      </c>
      <c r="K4069" s="42">
        <v>1.34</v>
      </c>
      <c r="L4069" s="44">
        <f t="shared" si="129"/>
        <v>1.337760500155861E-2</v>
      </c>
      <c r="M4069" s="42">
        <f t="shared" si="130"/>
        <v>0</v>
      </c>
    </row>
    <row r="4070" spans="8:13" x14ac:dyDescent="0.2">
      <c r="H4070" s="10">
        <v>2003</v>
      </c>
      <c r="I4070" s="10">
        <v>2</v>
      </c>
      <c r="J4070" s="10">
        <v>18</v>
      </c>
      <c r="K4070" s="42">
        <v>1.34</v>
      </c>
      <c r="L4070" s="44">
        <f t="shared" si="129"/>
        <v>1.337760500155861E-2</v>
      </c>
      <c r="M4070" s="42">
        <f t="shared" si="130"/>
        <v>0</v>
      </c>
    </row>
    <row r="4071" spans="8:13" x14ac:dyDescent="0.2">
      <c r="H4071" s="10">
        <v>2003</v>
      </c>
      <c r="I4071" s="10">
        <v>2</v>
      </c>
      <c r="J4071" s="10">
        <v>19</v>
      </c>
      <c r="K4071" s="42">
        <v>1.34</v>
      </c>
      <c r="L4071" s="44">
        <f t="shared" si="129"/>
        <v>1.337760500155861E-2</v>
      </c>
      <c r="M4071" s="42">
        <f t="shared" si="130"/>
        <v>0</v>
      </c>
    </row>
    <row r="4072" spans="8:13" x14ac:dyDescent="0.2">
      <c r="H4072" s="10">
        <v>2003</v>
      </c>
      <c r="I4072" s="10">
        <v>2</v>
      </c>
      <c r="J4072" s="10">
        <v>20</v>
      </c>
      <c r="K4072" s="42">
        <v>1.34</v>
      </c>
      <c r="L4072" s="44">
        <f t="shared" si="129"/>
        <v>1.337760500155861E-2</v>
      </c>
      <c r="M4072" s="42">
        <f t="shared" si="130"/>
        <v>0</v>
      </c>
    </row>
    <row r="4073" spans="8:13" x14ac:dyDescent="0.2">
      <c r="H4073" s="10">
        <v>2003</v>
      </c>
      <c r="I4073" s="10">
        <v>2</v>
      </c>
      <c r="J4073" s="10">
        <v>21</v>
      </c>
      <c r="K4073" s="42">
        <v>1.34</v>
      </c>
      <c r="L4073" s="44">
        <f t="shared" si="129"/>
        <v>1.337760500155861E-2</v>
      </c>
      <c r="M4073" s="42">
        <f t="shared" si="130"/>
        <v>0</v>
      </c>
    </row>
    <row r="4074" spans="8:13" x14ac:dyDescent="0.2">
      <c r="H4074" s="10">
        <v>2003</v>
      </c>
      <c r="I4074" s="10">
        <v>2</v>
      </c>
      <c r="J4074" s="10">
        <v>24</v>
      </c>
      <c r="K4074" s="42">
        <v>1.34</v>
      </c>
      <c r="L4074" s="44">
        <f t="shared" si="129"/>
        <v>1.337760500155861E-2</v>
      </c>
      <c r="M4074" s="42">
        <f t="shared" si="130"/>
        <v>0</v>
      </c>
    </row>
    <row r="4075" spans="8:13" x14ac:dyDescent="0.2">
      <c r="H4075" s="10">
        <v>2003</v>
      </c>
      <c r="I4075" s="10">
        <v>2</v>
      </c>
      <c r="J4075" s="10">
        <v>25</v>
      </c>
      <c r="K4075" s="42">
        <v>1.34</v>
      </c>
      <c r="L4075" s="44">
        <f t="shared" si="129"/>
        <v>1.337760500155861E-2</v>
      </c>
      <c r="M4075" s="42">
        <f t="shared" si="130"/>
        <v>0</v>
      </c>
    </row>
    <row r="4076" spans="8:13" x14ac:dyDescent="0.2">
      <c r="H4076" s="10">
        <v>2003</v>
      </c>
      <c r="I4076" s="10">
        <v>2</v>
      </c>
      <c r="J4076" s="10">
        <v>26</v>
      </c>
      <c r="K4076" s="42">
        <v>1.34</v>
      </c>
      <c r="L4076" s="44">
        <f t="shared" si="129"/>
        <v>1.337760500155861E-2</v>
      </c>
      <c r="M4076" s="42">
        <f t="shared" si="130"/>
        <v>0</v>
      </c>
    </row>
    <row r="4077" spans="8:13" x14ac:dyDescent="0.2">
      <c r="H4077" s="10">
        <v>2003</v>
      </c>
      <c r="I4077" s="10">
        <v>2</v>
      </c>
      <c r="J4077" s="10">
        <v>27</v>
      </c>
      <c r="K4077" s="42">
        <v>1.3387500000000001</v>
      </c>
      <c r="L4077" s="44">
        <f t="shared" si="129"/>
        <v>1.3365146717345119E-2</v>
      </c>
      <c r="M4077" s="42">
        <f t="shared" si="130"/>
        <v>-1.2458284213491197E-5</v>
      </c>
    </row>
    <row r="4078" spans="8:13" x14ac:dyDescent="0.2">
      <c r="H4078" s="10">
        <v>2003</v>
      </c>
      <c r="I4078" s="10">
        <v>2</v>
      </c>
      <c r="J4078" s="10">
        <v>28</v>
      </c>
      <c r="K4078" s="42">
        <v>1.34</v>
      </c>
      <c r="L4078" s="44">
        <f t="shared" si="129"/>
        <v>1.337760500155861E-2</v>
      </c>
      <c r="M4078" s="42">
        <f t="shared" si="130"/>
        <v>1.2458284213491197E-5</v>
      </c>
    </row>
    <row r="4079" spans="8:13" x14ac:dyDescent="0.2">
      <c r="H4079" s="10">
        <v>2003</v>
      </c>
      <c r="I4079" s="10">
        <v>3</v>
      </c>
      <c r="J4079" s="10">
        <v>3</v>
      </c>
      <c r="K4079" s="42">
        <v>1.3387500000000001</v>
      </c>
      <c r="L4079" s="44">
        <f t="shared" si="129"/>
        <v>1.3365146717345119E-2</v>
      </c>
      <c r="M4079" s="42">
        <f t="shared" si="130"/>
        <v>-1.2458284213491197E-5</v>
      </c>
    </row>
    <row r="4080" spans="8:13" x14ac:dyDescent="0.2">
      <c r="H4080" s="10">
        <v>2003</v>
      </c>
      <c r="I4080" s="10">
        <v>3</v>
      </c>
      <c r="J4080" s="10">
        <v>4</v>
      </c>
      <c r="K4080" s="42">
        <v>1.33063</v>
      </c>
      <c r="L4080" s="44">
        <f t="shared" si="129"/>
        <v>1.3284216758359408E-2</v>
      </c>
      <c r="M4080" s="42">
        <f t="shared" si="130"/>
        <v>-8.0929958985710704E-5</v>
      </c>
    </row>
    <row r="4081" spans="8:13" x14ac:dyDescent="0.2">
      <c r="H4081" s="10">
        <v>2003</v>
      </c>
      <c r="I4081" s="10">
        <v>3</v>
      </c>
      <c r="J4081" s="10">
        <v>5</v>
      </c>
      <c r="K4081" s="42">
        <v>1.3225</v>
      </c>
      <c r="L4081" s="44">
        <f t="shared" si="129"/>
        <v>1.3203185491463324E-2</v>
      </c>
      <c r="M4081" s="42">
        <f t="shared" si="130"/>
        <v>-8.1031266896083864E-5</v>
      </c>
    </row>
    <row r="4082" spans="8:13" x14ac:dyDescent="0.2">
      <c r="H4082" s="10">
        <v>2003</v>
      </c>
      <c r="I4082" s="10">
        <v>3</v>
      </c>
      <c r="J4082" s="10">
        <v>6</v>
      </c>
      <c r="K4082" s="42">
        <v>1.3174999999999999</v>
      </c>
      <c r="L4082" s="44">
        <f t="shared" si="129"/>
        <v>1.3153349948753735E-2</v>
      </c>
      <c r="M4082" s="42">
        <f t="shared" si="130"/>
        <v>-4.9835542709588884E-5</v>
      </c>
    </row>
    <row r="4083" spans="8:13" x14ac:dyDescent="0.2">
      <c r="H4083" s="10">
        <v>2003</v>
      </c>
      <c r="I4083" s="10">
        <v>3</v>
      </c>
      <c r="J4083" s="10">
        <v>7</v>
      </c>
      <c r="K4083" s="42">
        <v>1.3146899999999999</v>
      </c>
      <c r="L4083" s="44">
        <f t="shared" si="129"/>
        <v>1.3125342101223219E-2</v>
      </c>
      <c r="M4083" s="42">
        <f t="shared" si="130"/>
        <v>-2.8007847530516286E-5</v>
      </c>
    </row>
    <row r="4084" spans="8:13" x14ac:dyDescent="0.2">
      <c r="H4084" s="10">
        <v>2003</v>
      </c>
      <c r="I4084" s="10">
        <v>3</v>
      </c>
      <c r="J4084" s="10">
        <v>10</v>
      </c>
      <c r="K4084" s="42">
        <v>1.2625</v>
      </c>
      <c r="L4084" s="44">
        <f t="shared" si="129"/>
        <v>1.2605117995940092E-2</v>
      </c>
      <c r="M4084" s="42">
        <f t="shared" si="130"/>
        <v>-5.2022410528312739E-4</v>
      </c>
    </row>
    <row r="4085" spans="8:13" x14ac:dyDescent="0.2">
      <c r="H4085" s="10">
        <v>2003</v>
      </c>
      <c r="I4085" s="10">
        <v>3</v>
      </c>
      <c r="J4085" s="10">
        <v>11</v>
      </c>
      <c r="K4085" s="42">
        <v>1.23125</v>
      </c>
      <c r="L4085" s="44">
        <f t="shared" si="129"/>
        <v>1.229358908979454E-2</v>
      </c>
      <c r="M4085" s="42">
        <f t="shared" si="130"/>
        <v>-3.1152890614555111E-4</v>
      </c>
    </row>
    <row r="4086" spans="8:13" x14ac:dyDescent="0.2">
      <c r="H4086" s="10">
        <v>2003</v>
      </c>
      <c r="I4086" s="10">
        <v>3</v>
      </c>
      <c r="J4086" s="10">
        <v>12</v>
      </c>
      <c r="K4086" s="42">
        <v>1.23</v>
      </c>
      <c r="L4086" s="44">
        <f t="shared" si="129"/>
        <v>1.2281127428872796E-2</v>
      </c>
      <c r="M4086" s="42">
        <f t="shared" si="130"/>
        <v>-1.2461660921744486E-5</v>
      </c>
    </row>
    <row r="4087" spans="8:13" x14ac:dyDescent="0.2">
      <c r="H4087" s="10">
        <v>2003</v>
      </c>
      <c r="I4087" s="10">
        <v>3</v>
      </c>
      <c r="J4087" s="10">
        <v>13</v>
      </c>
      <c r="K4087" s="42">
        <v>1.25875</v>
      </c>
      <c r="L4087" s="44">
        <f t="shared" si="129"/>
        <v>1.2567735808241269E-2</v>
      </c>
      <c r="M4087" s="42">
        <f t="shared" si="130"/>
        <v>2.866083793684731E-4</v>
      </c>
    </row>
    <row r="4088" spans="8:13" x14ac:dyDescent="0.2">
      <c r="H4088" s="10">
        <v>2003</v>
      </c>
      <c r="I4088" s="10">
        <v>3</v>
      </c>
      <c r="J4088" s="10">
        <v>14</v>
      </c>
      <c r="K4088" s="42">
        <v>1.2787500000000001</v>
      </c>
      <c r="L4088" s="44">
        <f t="shared" si="129"/>
        <v>1.2767103439078146E-2</v>
      </c>
      <c r="M4088" s="42">
        <f t="shared" si="130"/>
        <v>1.9936763083687643E-4</v>
      </c>
    </row>
    <row r="4089" spans="8:13" x14ac:dyDescent="0.2">
      <c r="H4089" s="10">
        <v>2003</v>
      </c>
      <c r="I4089" s="10">
        <v>3</v>
      </c>
      <c r="J4089" s="10">
        <v>17</v>
      </c>
      <c r="K4089" s="42">
        <v>1.2606299999999999</v>
      </c>
      <c r="L4089" s="44">
        <f t="shared" si="129"/>
        <v>1.2586476788676621E-2</v>
      </c>
      <c r="M4089" s="42">
        <f t="shared" si="130"/>
        <v>-1.8062665040152401E-4</v>
      </c>
    </row>
    <row r="4090" spans="8:13" x14ac:dyDescent="0.2">
      <c r="H4090" s="10">
        <v>2003</v>
      </c>
      <c r="I4090" s="10">
        <v>3</v>
      </c>
      <c r="J4090" s="10">
        <v>18</v>
      </c>
      <c r="K4090" s="42">
        <v>1.27</v>
      </c>
      <c r="L4090" s="44">
        <f t="shared" si="129"/>
        <v>1.2679881323283976E-2</v>
      </c>
      <c r="M4090" s="42">
        <f t="shared" si="130"/>
        <v>9.3404534607354969E-5</v>
      </c>
    </row>
    <row r="4091" spans="8:13" x14ac:dyDescent="0.2">
      <c r="H4091" s="10">
        <v>2003</v>
      </c>
      <c r="I4091" s="10">
        <v>3</v>
      </c>
      <c r="J4091" s="10">
        <v>19</v>
      </c>
      <c r="K4091" s="42">
        <v>1.2862499999999999</v>
      </c>
      <c r="L4091" s="44">
        <f t="shared" si="129"/>
        <v>1.2841863738868951E-2</v>
      </c>
      <c r="M4091" s="42">
        <f t="shared" si="130"/>
        <v>1.6198241558497417E-4</v>
      </c>
    </row>
    <row r="4092" spans="8:13" x14ac:dyDescent="0.2">
      <c r="H4092" s="10">
        <v>2003</v>
      </c>
      <c r="I4092" s="10">
        <v>3</v>
      </c>
      <c r="J4092" s="10">
        <v>20</v>
      </c>
      <c r="K4092" s="42">
        <v>1.29</v>
      </c>
      <c r="L4092" s="44">
        <f t="shared" si="129"/>
        <v>1.287924336479297E-2</v>
      </c>
      <c r="M4092" s="42">
        <f t="shared" si="130"/>
        <v>3.7379625924019791E-5</v>
      </c>
    </row>
    <row r="4093" spans="8:13" x14ac:dyDescent="0.2">
      <c r="H4093" s="10">
        <v>2003</v>
      </c>
      <c r="I4093" s="10">
        <v>3</v>
      </c>
      <c r="J4093" s="10">
        <v>21</v>
      </c>
      <c r="K4093" s="42">
        <v>1.29</v>
      </c>
      <c r="L4093" s="44">
        <f t="shared" si="129"/>
        <v>1.287924336479297E-2</v>
      </c>
      <c r="M4093" s="42">
        <f t="shared" si="130"/>
        <v>0</v>
      </c>
    </row>
    <row r="4094" spans="8:13" x14ac:dyDescent="0.2">
      <c r="H4094" s="10">
        <v>2003</v>
      </c>
      <c r="I4094" s="10">
        <v>3</v>
      </c>
      <c r="J4094" s="10">
        <v>24</v>
      </c>
      <c r="K4094" s="42">
        <v>1.29</v>
      </c>
      <c r="L4094" s="44">
        <f t="shared" si="129"/>
        <v>1.287924336479297E-2</v>
      </c>
      <c r="M4094" s="42">
        <f t="shared" si="130"/>
        <v>0</v>
      </c>
    </row>
    <row r="4095" spans="8:13" x14ac:dyDescent="0.2">
      <c r="H4095" s="10">
        <v>2003</v>
      </c>
      <c r="I4095" s="10">
        <v>3</v>
      </c>
      <c r="J4095" s="10">
        <v>25</v>
      </c>
      <c r="K4095" s="42">
        <v>1.29</v>
      </c>
      <c r="L4095" s="44">
        <f t="shared" si="129"/>
        <v>1.287924336479297E-2</v>
      </c>
      <c r="M4095" s="42">
        <f t="shared" si="130"/>
        <v>0</v>
      </c>
    </row>
    <row r="4096" spans="8:13" x14ac:dyDescent="0.2">
      <c r="H4096" s="10">
        <v>2003</v>
      </c>
      <c r="I4096" s="10">
        <v>3</v>
      </c>
      <c r="J4096" s="10">
        <v>26</v>
      </c>
      <c r="K4096" s="42">
        <v>1.29</v>
      </c>
      <c r="L4096" s="44">
        <f t="shared" si="129"/>
        <v>1.287924336479297E-2</v>
      </c>
      <c r="M4096" s="42">
        <f t="shared" si="130"/>
        <v>0</v>
      </c>
    </row>
    <row r="4097" spans="8:13" x14ac:dyDescent="0.2">
      <c r="H4097" s="10">
        <v>2003</v>
      </c>
      <c r="I4097" s="10">
        <v>3</v>
      </c>
      <c r="J4097" s="10">
        <v>27</v>
      </c>
      <c r="K4097" s="42">
        <v>1.29</v>
      </c>
      <c r="L4097" s="44">
        <f t="shared" si="129"/>
        <v>1.287924336479297E-2</v>
      </c>
      <c r="M4097" s="42">
        <f t="shared" si="130"/>
        <v>0</v>
      </c>
    </row>
    <row r="4098" spans="8:13" x14ac:dyDescent="0.2">
      <c r="H4098" s="10">
        <v>2003</v>
      </c>
      <c r="I4098" s="10">
        <v>3</v>
      </c>
      <c r="J4098" s="10">
        <v>28</v>
      </c>
      <c r="K4098" s="42">
        <v>1.29</v>
      </c>
      <c r="L4098" s="44">
        <f t="shared" si="129"/>
        <v>1.287924336479297E-2</v>
      </c>
      <c r="M4098" s="42">
        <f t="shared" si="130"/>
        <v>0</v>
      </c>
    </row>
    <row r="4099" spans="8:13" x14ac:dyDescent="0.2">
      <c r="H4099" s="10">
        <v>2003</v>
      </c>
      <c r="I4099" s="10">
        <v>3</v>
      </c>
      <c r="J4099" s="10">
        <v>31</v>
      </c>
      <c r="K4099" s="42">
        <v>1.2787500000000001</v>
      </c>
      <c r="L4099" s="44">
        <f t="shared" si="129"/>
        <v>1.2767103439078146E-2</v>
      </c>
      <c r="M4099" s="42">
        <f t="shared" si="130"/>
        <v>-1.1213992571482492E-4</v>
      </c>
    </row>
    <row r="4100" spans="8:13" x14ac:dyDescent="0.2">
      <c r="H4100" s="10">
        <v>2003</v>
      </c>
      <c r="I4100" s="10">
        <v>4</v>
      </c>
      <c r="J4100" s="10">
        <v>1</v>
      </c>
      <c r="K4100" s="42">
        <v>1.2775000000000001</v>
      </c>
      <c r="L4100" s="44">
        <f t="shared" si="129"/>
        <v>1.2754643253266086E-2</v>
      </c>
      <c r="M4100" s="42">
        <f t="shared" si="130"/>
        <v>-1.2460185812059044E-5</v>
      </c>
    </row>
    <row r="4101" spans="8:13" x14ac:dyDescent="0.2">
      <c r="H4101" s="10">
        <v>2003</v>
      </c>
      <c r="I4101" s="10">
        <v>4</v>
      </c>
      <c r="J4101" s="10">
        <v>2</v>
      </c>
      <c r="K4101" s="42">
        <v>1.28</v>
      </c>
      <c r="L4101" s="44">
        <f t="shared" si="129"/>
        <v>1.2779563586077155E-2</v>
      </c>
      <c r="M4101" s="42">
        <f t="shared" si="130"/>
        <v>2.4920332811068091E-5</v>
      </c>
    </row>
    <row r="4102" spans="8:13" x14ac:dyDescent="0.2">
      <c r="H4102" s="10">
        <v>2003</v>
      </c>
      <c r="I4102" s="10">
        <v>4</v>
      </c>
      <c r="J4102" s="10">
        <v>3</v>
      </c>
      <c r="K4102" s="42">
        <v>1.2787500000000001</v>
      </c>
      <c r="L4102" s="44">
        <f t="shared" si="129"/>
        <v>1.2767103439078146E-2</v>
      </c>
      <c r="M4102" s="42">
        <f t="shared" si="130"/>
        <v>-1.2460146999009047E-5</v>
      </c>
    </row>
    <row r="4103" spans="8:13" x14ac:dyDescent="0.2">
      <c r="H4103" s="10">
        <v>2003</v>
      </c>
      <c r="I4103" s="10">
        <v>4</v>
      </c>
      <c r="J4103" s="10">
        <v>4</v>
      </c>
      <c r="K4103" s="42">
        <v>1.2775000000000001</v>
      </c>
      <c r="L4103" s="44">
        <f t="shared" si="129"/>
        <v>1.2754643253266086E-2</v>
      </c>
      <c r="M4103" s="42">
        <f t="shared" si="130"/>
        <v>-1.2460185812059044E-5</v>
      </c>
    </row>
    <row r="4104" spans="8:13" x14ac:dyDescent="0.2">
      <c r="H4104" s="10">
        <v>2003</v>
      </c>
      <c r="I4104" s="10">
        <v>4</v>
      </c>
      <c r="J4104" s="10">
        <v>7</v>
      </c>
      <c r="K4104" s="42">
        <v>1.29</v>
      </c>
      <c r="L4104" s="44">
        <f t="shared" si="129"/>
        <v>1.287924336479297E-2</v>
      </c>
      <c r="M4104" s="42">
        <f t="shared" si="130"/>
        <v>1.2460011152688397E-4</v>
      </c>
    </row>
    <row r="4105" spans="8:13" x14ac:dyDescent="0.2">
      <c r="H4105" s="10">
        <v>2003</v>
      </c>
      <c r="I4105" s="10">
        <v>4</v>
      </c>
      <c r="J4105" s="10">
        <v>8</v>
      </c>
      <c r="K4105" s="42">
        <v>1.29</v>
      </c>
      <c r="L4105" s="44">
        <f t="shared" si="129"/>
        <v>1.287924336479297E-2</v>
      </c>
      <c r="M4105" s="42">
        <f t="shared" si="130"/>
        <v>0</v>
      </c>
    </row>
    <row r="4106" spans="8:13" x14ac:dyDescent="0.2">
      <c r="H4106" s="10">
        <v>2003</v>
      </c>
      <c r="I4106" s="10">
        <v>4</v>
      </c>
      <c r="J4106" s="10">
        <v>9</v>
      </c>
      <c r="K4106" s="42">
        <v>1.2862499999999999</v>
      </c>
      <c r="L4106" s="44">
        <f t="shared" si="129"/>
        <v>1.2841863738868951E-2</v>
      </c>
      <c r="M4106" s="42">
        <f t="shared" si="130"/>
        <v>-3.7379625924019791E-5</v>
      </c>
    </row>
    <row r="4107" spans="8:13" x14ac:dyDescent="0.2">
      <c r="H4107" s="10">
        <v>2003</v>
      </c>
      <c r="I4107" s="10">
        <v>4</v>
      </c>
      <c r="J4107" s="10">
        <v>10</v>
      </c>
      <c r="K4107" s="42">
        <v>1.28</v>
      </c>
      <c r="L4107" s="44">
        <f t="shared" si="129"/>
        <v>1.2779563586077155E-2</v>
      </c>
      <c r="M4107" s="42">
        <f t="shared" si="130"/>
        <v>-6.2300152791796085E-5</v>
      </c>
    </row>
    <row r="4108" spans="8:13" x14ac:dyDescent="0.2">
      <c r="H4108" s="10">
        <v>2003</v>
      </c>
      <c r="I4108" s="10">
        <v>4</v>
      </c>
      <c r="J4108" s="10">
        <v>11</v>
      </c>
      <c r="K4108" s="42">
        <v>1.2887500000000001</v>
      </c>
      <c r="L4108" s="44">
        <f t="shared" si="129"/>
        <v>1.2866783528296752E-2</v>
      </c>
      <c r="M4108" s="42">
        <f t="shared" si="130"/>
        <v>8.7219942219596974E-5</v>
      </c>
    </row>
    <row r="4109" spans="8:13" x14ac:dyDescent="0.2">
      <c r="H4109" s="10">
        <v>2003</v>
      </c>
      <c r="I4109" s="10">
        <v>4</v>
      </c>
      <c r="J4109" s="10">
        <v>14</v>
      </c>
      <c r="K4109" s="42">
        <v>1.30125</v>
      </c>
      <c r="L4109" s="44">
        <f t="shared" si="129"/>
        <v>1.2991380146755197E-2</v>
      </c>
      <c r="M4109" s="42">
        <f t="shared" si="130"/>
        <v>1.245966184584453E-4</v>
      </c>
    </row>
    <row r="4110" spans="8:13" x14ac:dyDescent="0.2">
      <c r="H4110" s="10">
        <v>2003</v>
      </c>
      <c r="I4110" s="10">
        <v>4</v>
      </c>
      <c r="J4110" s="10">
        <v>15</v>
      </c>
      <c r="K4110" s="42">
        <v>1.32</v>
      </c>
      <c r="L4110" s="44">
        <f t="shared" si="129"/>
        <v>1.3178267797720446E-2</v>
      </c>
      <c r="M4110" s="42">
        <f t="shared" si="130"/>
        <v>1.8688765096524888E-4</v>
      </c>
    </row>
    <row r="4111" spans="8:13" x14ac:dyDescent="0.2">
      <c r="H4111" s="10">
        <v>2003</v>
      </c>
      <c r="I4111" s="10">
        <v>4</v>
      </c>
      <c r="J4111" s="10">
        <v>16</v>
      </c>
      <c r="K4111" s="42">
        <v>1.32938</v>
      </c>
      <c r="L4111" s="44">
        <f t="shared" si="129"/>
        <v>1.3271758183276866E-2</v>
      </c>
      <c r="M4111" s="42">
        <f t="shared" si="130"/>
        <v>9.3490385556420016E-5</v>
      </c>
    </row>
    <row r="4112" spans="8:13" x14ac:dyDescent="0.2">
      <c r="H4112" s="10">
        <v>2003</v>
      </c>
      <c r="I4112" s="10">
        <v>4</v>
      </c>
      <c r="J4112" s="10">
        <v>17</v>
      </c>
      <c r="K4112" s="42">
        <v>1.32</v>
      </c>
      <c r="L4112" s="44">
        <f t="shared" si="129"/>
        <v>1.3178267797720446E-2</v>
      </c>
      <c r="M4112" s="42">
        <f t="shared" si="130"/>
        <v>-9.3490385556420016E-5</v>
      </c>
    </row>
    <row r="4113" spans="8:13" x14ac:dyDescent="0.2">
      <c r="H4113" s="10">
        <v>2003</v>
      </c>
      <c r="I4113" s="10">
        <v>4</v>
      </c>
      <c r="J4113" s="10">
        <v>22</v>
      </c>
      <c r="K4113" s="42">
        <v>1.32</v>
      </c>
      <c r="L4113" s="44">
        <f t="shared" si="129"/>
        <v>1.3178267797720446E-2</v>
      </c>
      <c r="M4113" s="42">
        <f t="shared" si="130"/>
        <v>0</v>
      </c>
    </row>
    <row r="4114" spans="8:13" x14ac:dyDescent="0.2">
      <c r="H4114" s="10">
        <v>2003</v>
      </c>
      <c r="I4114" s="10">
        <v>4</v>
      </c>
      <c r="J4114" s="10">
        <v>23</v>
      </c>
      <c r="K4114" s="42">
        <v>1.32</v>
      </c>
      <c r="L4114" s="44">
        <f t="shared" si="129"/>
        <v>1.3178267797720446E-2</v>
      </c>
      <c r="M4114" s="42">
        <f t="shared" si="130"/>
        <v>0</v>
      </c>
    </row>
    <row r="4115" spans="8:13" x14ac:dyDescent="0.2">
      <c r="H4115" s="10">
        <v>2003</v>
      </c>
      <c r="I4115" s="10">
        <v>4</v>
      </c>
      <c r="J4115" s="10">
        <v>24</v>
      </c>
      <c r="K4115" s="42">
        <v>1.32</v>
      </c>
      <c r="L4115" s="44">
        <f t="shared" si="129"/>
        <v>1.3178267797720446E-2</v>
      </c>
      <c r="M4115" s="42">
        <f t="shared" si="130"/>
        <v>0</v>
      </c>
    </row>
    <row r="4116" spans="8:13" x14ac:dyDescent="0.2">
      <c r="H4116" s="10">
        <v>2003</v>
      </c>
      <c r="I4116" s="10">
        <v>4</v>
      </c>
      <c r="J4116" s="10">
        <v>25</v>
      </c>
      <c r="K4116" s="42">
        <v>1.31125</v>
      </c>
      <c r="L4116" s="44">
        <f t="shared" si="129"/>
        <v>1.3091054647219559E-2</v>
      </c>
      <c r="M4116" s="42">
        <f t="shared" si="130"/>
        <v>-8.7213150500886974E-5</v>
      </c>
    </row>
    <row r="4117" spans="8:13" x14ac:dyDescent="0.2">
      <c r="H4117" s="10">
        <v>2003</v>
      </c>
      <c r="I4117" s="10">
        <v>4</v>
      </c>
      <c r="J4117" s="10">
        <v>28</v>
      </c>
      <c r="K4117" s="42">
        <v>1.2987500000000001</v>
      </c>
      <c r="L4117" s="44">
        <f t="shared" ref="L4117:L4180" si="131">LN(1+K4117/100/4)*4</f>
        <v>1.2966461133548096E-2</v>
      </c>
      <c r="M4117" s="42">
        <f t="shared" ref="M4117:M4180" si="132">L4117-L4116</f>
        <v>-1.2459351367146224E-4</v>
      </c>
    </row>
    <row r="4118" spans="8:13" x14ac:dyDescent="0.2">
      <c r="H4118" s="10">
        <v>2003</v>
      </c>
      <c r="I4118" s="10">
        <v>4</v>
      </c>
      <c r="J4118" s="10">
        <v>29</v>
      </c>
      <c r="K4118" s="42">
        <v>1.31</v>
      </c>
      <c r="L4118" s="44">
        <f t="shared" si="131"/>
        <v>1.3078595470490386E-2</v>
      </c>
      <c r="M4118" s="42">
        <f t="shared" si="132"/>
        <v>1.1213433694228989E-4</v>
      </c>
    </row>
    <row r="4119" spans="8:13" x14ac:dyDescent="0.2">
      <c r="H4119" s="10">
        <v>2003</v>
      </c>
      <c r="I4119" s="10">
        <v>4</v>
      </c>
      <c r="J4119" s="10">
        <v>30</v>
      </c>
      <c r="K4119" s="42">
        <v>1.31</v>
      </c>
      <c r="L4119" s="44">
        <f t="shared" si="131"/>
        <v>1.3078595470490386E-2</v>
      </c>
      <c r="M4119" s="42">
        <f t="shared" si="132"/>
        <v>0</v>
      </c>
    </row>
    <row r="4120" spans="8:13" x14ac:dyDescent="0.2">
      <c r="H4120" s="10">
        <v>2003</v>
      </c>
      <c r="I4120" s="10">
        <v>5</v>
      </c>
      <c r="J4120" s="10">
        <v>1</v>
      </c>
      <c r="K4120" s="42">
        <v>1.3</v>
      </c>
      <c r="L4120" s="44">
        <f t="shared" si="131"/>
        <v>1.2978920659556118E-2</v>
      </c>
      <c r="M4120" s="42">
        <f t="shared" si="132"/>
        <v>-9.9674810934268637E-5</v>
      </c>
    </row>
    <row r="4121" spans="8:13" x14ac:dyDescent="0.2">
      <c r="H4121" s="10">
        <v>2003</v>
      </c>
      <c r="I4121" s="10">
        <v>5</v>
      </c>
      <c r="J4121" s="10">
        <v>2</v>
      </c>
      <c r="K4121" s="42">
        <v>1.29</v>
      </c>
      <c r="L4121" s="44">
        <f t="shared" si="131"/>
        <v>1.287924336479297E-2</v>
      </c>
      <c r="M4121" s="42">
        <f t="shared" si="132"/>
        <v>-9.9677294763147323E-5</v>
      </c>
    </row>
    <row r="4122" spans="8:13" x14ac:dyDescent="0.2">
      <c r="H4122" s="10">
        <v>2003</v>
      </c>
      <c r="I4122" s="10">
        <v>5</v>
      </c>
      <c r="J4122" s="10">
        <v>6</v>
      </c>
      <c r="K4122" s="42">
        <v>1.29</v>
      </c>
      <c r="L4122" s="44">
        <f t="shared" si="131"/>
        <v>1.287924336479297E-2</v>
      </c>
      <c r="M4122" s="42">
        <f t="shared" si="132"/>
        <v>0</v>
      </c>
    </row>
    <row r="4123" spans="8:13" x14ac:dyDescent="0.2">
      <c r="H4123" s="10">
        <v>2003</v>
      </c>
      <c r="I4123" s="10">
        <v>5</v>
      </c>
      <c r="J4123" s="10">
        <v>7</v>
      </c>
      <c r="K4123" s="42">
        <v>1.28</v>
      </c>
      <c r="L4123" s="44">
        <f t="shared" si="131"/>
        <v>1.2779563586077155E-2</v>
      </c>
      <c r="M4123" s="42">
        <f t="shared" si="132"/>
        <v>-9.9679778715815875E-5</v>
      </c>
    </row>
    <row r="4124" spans="8:13" x14ac:dyDescent="0.2">
      <c r="H4124" s="10">
        <v>2003</v>
      </c>
      <c r="I4124" s="10">
        <v>5</v>
      </c>
      <c r="J4124" s="10">
        <v>8</v>
      </c>
      <c r="K4124" s="42">
        <v>1.28125</v>
      </c>
      <c r="L4124" s="44">
        <f t="shared" si="131"/>
        <v>1.2792023694261582E-2</v>
      </c>
      <c r="M4124" s="42">
        <f t="shared" si="132"/>
        <v>1.246010818442729E-5</v>
      </c>
    </row>
    <row r="4125" spans="8:13" x14ac:dyDescent="0.2">
      <c r="H4125" s="10">
        <v>2003</v>
      </c>
      <c r="I4125" s="10">
        <v>5</v>
      </c>
      <c r="J4125" s="10">
        <v>9</v>
      </c>
      <c r="K4125" s="42">
        <v>1.29</v>
      </c>
      <c r="L4125" s="44">
        <f t="shared" si="131"/>
        <v>1.287924336479297E-2</v>
      </c>
      <c r="M4125" s="42">
        <f t="shared" si="132"/>
        <v>8.7219670531388585E-5</v>
      </c>
    </row>
    <row r="4126" spans="8:13" x14ac:dyDescent="0.2">
      <c r="H4126" s="10">
        <v>2003</v>
      </c>
      <c r="I4126" s="10">
        <v>5</v>
      </c>
      <c r="J4126" s="10">
        <v>12</v>
      </c>
      <c r="K4126" s="42">
        <v>1.29</v>
      </c>
      <c r="L4126" s="44">
        <f t="shared" si="131"/>
        <v>1.287924336479297E-2</v>
      </c>
      <c r="M4126" s="42">
        <f t="shared" si="132"/>
        <v>0</v>
      </c>
    </row>
    <row r="4127" spans="8:13" x14ac:dyDescent="0.2">
      <c r="H4127" s="10">
        <v>2003</v>
      </c>
      <c r="I4127" s="10">
        <v>5</v>
      </c>
      <c r="J4127" s="10">
        <v>13</v>
      </c>
      <c r="K4127" s="42">
        <v>1.29</v>
      </c>
      <c r="L4127" s="44">
        <f t="shared" si="131"/>
        <v>1.287924336479297E-2</v>
      </c>
      <c r="M4127" s="42">
        <f t="shared" si="132"/>
        <v>0</v>
      </c>
    </row>
    <row r="4128" spans="8:13" x14ac:dyDescent="0.2">
      <c r="H4128" s="10">
        <v>2003</v>
      </c>
      <c r="I4128" s="10">
        <v>5</v>
      </c>
      <c r="J4128" s="10">
        <v>14</v>
      </c>
      <c r="K4128" s="42">
        <v>1.29</v>
      </c>
      <c r="L4128" s="44">
        <f t="shared" si="131"/>
        <v>1.287924336479297E-2</v>
      </c>
      <c r="M4128" s="42">
        <f t="shared" si="132"/>
        <v>0</v>
      </c>
    </row>
    <row r="4129" spans="8:13" x14ac:dyDescent="0.2">
      <c r="H4129" s="10">
        <v>2003</v>
      </c>
      <c r="I4129" s="10">
        <v>5</v>
      </c>
      <c r="J4129" s="10">
        <v>15</v>
      </c>
      <c r="K4129" s="42">
        <v>1.29</v>
      </c>
      <c r="L4129" s="44">
        <f t="shared" si="131"/>
        <v>1.287924336479297E-2</v>
      </c>
      <c r="M4129" s="42">
        <f t="shared" si="132"/>
        <v>0</v>
      </c>
    </row>
    <row r="4130" spans="8:13" x14ac:dyDescent="0.2">
      <c r="H4130" s="10">
        <v>2003</v>
      </c>
      <c r="I4130" s="10">
        <v>5</v>
      </c>
      <c r="J4130" s="10">
        <v>16</v>
      </c>
      <c r="K4130" s="42">
        <v>1.29</v>
      </c>
      <c r="L4130" s="44">
        <f t="shared" si="131"/>
        <v>1.287924336479297E-2</v>
      </c>
      <c r="M4130" s="42">
        <f t="shared" si="132"/>
        <v>0</v>
      </c>
    </row>
    <row r="4131" spans="8:13" x14ac:dyDescent="0.2">
      <c r="H4131" s="10">
        <v>2003</v>
      </c>
      <c r="I4131" s="10">
        <v>5</v>
      </c>
      <c r="J4131" s="10">
        <v>19</v>
      </c>
      <c r="K4131" s="42">
        <v>1.2787500000000001</v>
      </c>
      <c r="L4131" s="44">
        <f t="shared" si="131"/>
        <v>1.2767103439078146E-2</v>
      </c>
      <c r="M4131" s="42">
        <f t="shared" si="132"/>
        <v>-1.1213992571482492E-4</v>
      </c>
    </row>
    <row r="4132" spans="8:13" x14ac:dyDescent="0.2">
      <c r="H4132" s="10">
        <v>2003</v>
      </c>
      <c r="I4132" s="10">
        <v>5</v>
      </c>
      <c r="J4132" s="10">
        <v>20</v>
      </c>
      <c r="K4132" s="42">
        <v>1.28</v>
      </c>
      <c r="L4132" s="44">
        <f t="shared" si="131"/>
        <v>1.2779563586077155E-2</v>
      </c>
      <c r="M4132" s="42">
        <f t="shared" si="132"/>
        <v>1.2460146999009047E-5</v>
      </c>
    </row>
    <row r="4133" spans="8:13" x14ac:dyDescent="0.2">
      <c r="H4133" s="10">
        <v>2003</v>
      </c>
      <c r="I4133" s="10">
        <v>5</v>
      </c>
      <c r="J4133" s="10">
        <v>21</v>
      </c>
      <c r="K4133" s="42">
        <v>1.27</v>
      </c>
      <c r="L4133" s="44">
        <f t="shared" si="131"/>
        <v>1.2679881323283976E-2</v>
      </c>
      <c r="M4133" s="42">
        <f t="shared" si="132"/>
        <v>-9.9682262793178086E-5</v>
      </c>
    </row>
    <row r="4134" spans="8:13" x14ac:dyDescent="0.2">
      <c r="H4134" s="10">
        <v>2003</v>
      </c>
      <c r="I4134" s="10">
        <v>5</v>
      </c>
      <c r="J4134" s="10">
        <v>22</v>
      </c>
      <c r="K4134" s="42">
        <v>1.28</v>
      </c>
      <c r="L4134" s="44">
        <f t="shared" si="131"/>
        <v>1.2779563586077155E-2</v>
      </c>
      <c r="M4134" s="42">
        <f t="shared" si="132"/>
        <v>9.9682262793178086E-5</v>
      </c>
    </row>
    <row r="4135" spans="8:13" x14ac:dyDescent="0.2">
      <c r="H4135" s="10">
        <v>2003</v>
      </c>
      <c r="I4135" s="10">
        <v>5</v>
      </c>
      <c r="J4135" s="10">
        <v>23</v>
      </c>
      <c r="K4135" s="42">
        <v>1.28</v>
      </c>
      <c r="L4135" s="44">
        <f t="shared" si="131"/>
        <v>1.2779563586077155E-2</v>
      </c>
      <c r="M4135" s="42">
        <f t="shared" si="132"/>
        <v>0</v>
      </c>
    </row>
    <row r="4136" spans="8:13" x14ac:dyDescent="0.2">
      <c r="H4136" s="10">
        <v>2003</v>
      </c>
      <c r="I4136" s="10">
        <v>5</v>
      </c>
      <c r="J4136" s="10">
        <v>27</v>
      </c>
      <c r="K4136" s="42">
        <v>1.28</v>
      </c>
      <c r="L4136" s="44">
        <f t="shared" si="131"/>
        <v>1.2779563586077155E-2</v>
      </c>
      <c r="M4136" s="42">
        <f t="shared" si="132"/>
        <v>0</v>
      </c>
    </row>
    <row r="4137" spans="8:13" x14ac:dyDescent="0.2">
      <c r="H4137" s="10">
        <v>2003</v>
      </c>
      <c r="I4137" s="10">
        <v>5</v>
      </c>
      <c r="J4137" s="10">
        <v>28</v>
      </c>
      <c r="K4137" s="42">
        <v>1.28</v>
      </c>
      <c r="L4137" s="44">
        <f t="shared" si="131"/>
        <v>1.2779563586077155E-2</v>
      </c>
      <c r="M4137" s="42">
        <f t="shared" si="132"/>
        <v>0</v>
      </c>
    </row>
    <row r="4138" spans="8:13" x14ac:dyDescent="0.2">
      <c r="H4138" s="10">
        <v>2003</v>
      </c>
      <c r="I4138" s="10">
        <v>5</v>
      </c>
      <c r="J4138" s="10">
        <v>29</v>
      </c>
      <c r="K4138" s="42">
        <v>1.28</v>
      </c>
      <c r="L4138" s="44">
        <f t="shared" si="131"/>
        <v>1.2779563586077155E-2</v>
      </c>
      <c r="M4138" s="42">
        <f t="shared" si="132"/>
        <v>0</v>
      </c>
    </row>
    <row r="4139" spans="8:13" x14ac:dyDescent="0.2">
      <c r="H4139" s="10">
        <v>2003</v>
      </c>
      <c r="I4139" s="10">
        <v>5</v>
      </c>
      <c r="J4139" s="10">
        <v>30</v>
      </c>
      <c r="K4139" s="42">
        <v>1.28</v>
      </c>
      <c r="L4139" s="44">
        <f t="shared" si="131"/>
        <v>1.2779563586077155E-2</v>
      </c>
      <c r="M4139" s="42">
        <f t="shared" si="132"/>
        <v>0</v>
      </c>
    </row>
    <row r="4140" spans="8:13" x14ac:dyDescent="0.2">
      <c r="H4140" s="10">
        <v>2003</v>
      </c>
      <c r="I4140" s="10">
        <v>6</v>
      </c>
      <c r="J4140" s="10">
        <v>2</v>
      </c>
      <c r="K4140" s="42">
        <v>1.28</v>
      </c>
      <c r="L4140" s="44">
        <f t="shared" si="131"/>
        <v>1.2779563586077155E-2</v>
      </c>
      <c r="M4140" s="42">
        <f t="shared" si="132"/>
        <v>0</v>
      </c>
    </row>
    <row r="4141" spans="8:13" x14ac:dyDescent="0.2">
      <c r="H4141" s="10">
        <v>2003</v>
      </c>
      <c r="I4141" s="10">
        <v>6</v>
      </c>
      <c r="J4141" s="10">
        <v>3</v>
      </c>
      <c r="K4141" s="42">
        <v>1.28</v>
      </c>
      <c r="L4141" s="44">
        <f t="shared" si="131"/>
        <v>1.2779563586077155E-2</v>
      </c>
      <c r="M4141" s="42">
        <f t="shared" si="132"/>
        <v>0</v>
      </c>
    </row>
    <row r="4142" spans="8:13" x14ac:dyDescent="0.2">
      <c r="H4142" s="10">
        <v>2003</v>
      </c>
      <c r="I4142" s="10">
        <v>6</v>
      </c>
      <c r="J4142" s="10">
        <v>4</v>
      </c>
      <c r="K4142" s="42">
        <v>1.2575000000000001</v>
      </c>
      <c r="L4142" s="44">
        <f t="shared" si="131"/>
        <v>1.2555275001372448E-2</v>
      </c>
      <c r="M4142" s="42">
        <f t="shared" si="132"/>
        <v>-2.242885847047061E-4</v>
      </c>
    </row>
    <row r="4143" spans="8:13" x14ac:dyDescent="0.2">
      <c r="H4143" s="10">
        <v>2003</v>
      </c>
      <c r="I4143" s="10">
        <v>6</v>
      </c>
      <c r="J4143" s="10">
        <v>5</v>
      </c>
      <c r="K4143" s="42">
        <v>1.24</v>
      </c>
      <c r="L4143" s="44">
        <f t="shared" si="131"/>
        <v>1.2380819629210086E-2</v>
      </c>
      <c r="M4143" s="42">
        <f t="shared" si="132"/>
        <v>-1.7445537216236214E-4</v>
      </c>
    </row>
    <row r="4144" spans="8:13" x14ac:dyDescent="0.2">
      <c r="H4144" s="10">
        <v>2003</v>
      </c>
      <c r="I4144" s="10">
        <v>6</v>
      </c>
      <c r="J4144" s="10">
        <v>6</v>
      </c>
      <c r="K4144" s="42">
        <v>1.20688</v>
      </c>
      <c r="L4144" s="44">
        <f t="shared" si="131"/>
        <v>1.2050629548402532E-2</v>
      </c>
      <c r="M4144" s="42">
        <f t="shared" si="132"/>
        <v>-3.301900808075544E-4</v>
      </c>
    </row>
    <row r="4145" spans="8:13" x14ac:dyDescent="0.2">
      <c r="H4145" s="10">
        <v>2003</v>
      </c>
      <c r="I4145" s="10">
        <v>6</v>
      </c>
      <c r="J4145" s="10">
        <v>9</v>
      </c>
      <c r="K4145" s="42">
        <v>1.2</v>
      </c>
      <c r="L4145" s="44">
        <f t="shared" si="131"/>
        <v>1.1982035919193484E-2</v>
      </c>
      <c r="M4145" s="42">
        <f t="shared" si="132"/>
        <v>-6.8593629209048185E-5</v>
      </c>
    </row>
    <row r="4146" spans="8:13" x14ac:dyDescent="0.2">
      <c r="H4146" s="10">
        <v>2003</v>
      </c>
      <c r="I4146" s="10">
        <v>6</v>
      </c>
      <c r="J4146" s="10">
        <v>10</v>
      </c>
      <c r="K4146" s="42">
        <v>1.18</v>
      </c>
      <c r="L4146" s="44">
        <f t="shared" si="131"/>
        <v>1.1782629154278152E-2</v>
      </c>
      <c r="M4146" s="42">
        <f t="shared" si="132"/>
        <v>-1.9940676491533166E-4</v>
      </c>
    </row>
    <row r="4147" spans="8:13" x14ac:dyDescent="0.2">
      <c r="H4147" s="10">
        <v>2003</v>
      </c>
      <c r="I4147" s="10">
        <v>6</v>
      </c>
      <c r="J4147" s="10">
        <v>11</v>
      </c>
      <c r="K4147" s="42">
        <v>1.1399999999999999</v>
      </c>
      <c r="L4147" s="44">
        <f t="shared" si="131"/>
        <v>1.1383785799675137E-2</v>
      </c>
      <c r="M4147" s="42">
        <f t="shared" si="132"/>
        <v>-3.9884335460301477E-4</v>
      </c>
    </row>
    <row r="4148" spans="8:13" x14ac:dyDescent="0.2">
      <c r="H4148" s="10">
        <v>2003</v>
      </c>
      <c r="I4148" s="10">
        <v>6</v>
      </c>
      <c r="J4148" s="10">
        <v>12</v>
      </c>
      <c r="K4148" s="42">
        <v>1.1187499999999999</v>
      </c>
      <c r="L4148" s="44">
        <f t="shared" si="131"/>
        <v>1.1171884090856484E-2</v>
      </c>
      <c r="M4148" s="42">
        <f t="shared" si="132"/>
        <v>-2.1190170881865353E-4</v>
      </c>
    </row>
    <row r="4149" spans="8:13" x14ac:dyDescent="0.2">
      <c r="H4149" s="10">
        <v>2003</v>
      </c>
      <c r="I4149" s="10">
        <v>6</v>
      </c>
      <c r="J4149" s="10">
        <v>13</v>
      </c>
      <c r="K4149" s="42">
        <v>1.0874999999999999</v>
      </c>
      <c r="L4149" s="44">
        <f t="shared" si="131"/>
        <v>1.0860243536913866E-2</v>
      </c>
      <c r="M4149" s="42">
        <f t="shared" si="132"/>
        <v>-3.1164055394261765E-4</v>
      </c>
    </row>
    <row r="4150" spans="8:13" x14ac:dyDescent="0.2">
      <c r="H4150" s="10">
        <v>2003</v>
      </c>
      <c r="I4150" s="10">
        <v>6</v>
      </c>
      <c r="J4150" s="10">
        <v>16</v>
      </c>
      <c r="K4150" s="42">
        <v>1.06</v>
      </c>
      <c r="L4150" s="44">
        <f t="shared" si="131"/>
        <v>1.058597976362231E-2</v>
      </c>
      <c r="M4150" s="42">
        <f t="shared" si="132"/>
        <v>-2.7426377329155607E-4</v>
      </c>
    </row>
    <row r="4151" spans="8:13" x14ac:dyDescent="0.2">
      <c r="H4151" s="10">
        <v>2003</v>
      </c>
      <c r="I4151" s="10">
        <v>6</v>
      </c>
      <c r="J4151" s="10">
        <v>17</v>
      </c>
      <c r="K4151" s="42">
        <v>1.0549999999999999</v>
      </c>
      <c r="L4151" s="44">
        <f t="shared" si="131"/>
        <v>1.0536111602572553E-2</v>
      </c>
      <c r="M4151" s="42">
        <f t="shared" si="132"/>
        <v>-4.9868161049756651E-5</v>
      </c>
    </row>
    <row r="4152" spans="8:13" x14ac:dyDescent="0.2">
      <c r="H4152" s="10">
        <v>2003</v>
      </c>
      <c r="I4152" s="10">
        <v>6</v>
      </c>
      <c r="J4152" s="10">
        <v>18</v>
      </c>
      <c r="K4152" s="42">
        <v>1.0649999999999999</v>
      </c>
      <c r="L4152" s="44">
        <f t="shared" si="131"/>
        <v>1.0635847302971445E-2</v>
      </c>
      <c r="M4152" s="42">
        <f t="shared" si="132"/>
        <v>9.9735700398891763E-5</v>
      </c>
    </row>
    <row r="4153" spans="8:13" x14ac:dyDescent="0.2">
      <c r="H4153" s="10">
        <v>2003</v>
      </c>
      <c r="I4153" s="10">
        <v>6</v>
      </c>
      <c r="J4153" s="10">
        <v>19</v>
      </c>
      <c r="K4153" s="42">
        <v>1.0275000000000001</v>
      </c>
      <c r="L4153" s="44">
        <f t="shared" si="131"/>
        <v>1.0261825603206652E-2</v>
      </c>
      <c r="M4153" s="42">
        <f t="shared" si="132"/>
        <v>-3.7402169976479341E-4</v>
      </c>
    </row>
    <row r="4154" spans="8:13" x14ac:dyDescent="0.2">
      <c r="H4154" s="10">
        <v>2003</v>
      </c>
      <c r="I4154" s="10">
        <v>6</v>
      </c>
      <c r="J4154" s="10">
        <v>20</v>
      </c>
      <c r="K4154" s="42">
        <v>1.02</v>
      </c>
      <c r="L4154" s="44">
        <f t="shared" si="131"/>
        <v>1.0187017066303776E-2</v>
      </c>
      <c r="M4154" s="42">
        <f t="shared" si="132"/>
        <v>-7.480853690287545E-5</v>
      </c>
    </row>
    <row r="4155" spans="8:13" x14ac:dyDescent="0.2">
      <c r="H4155" s="10">
        <v>2003</v>
      </c>
      <c r="I4155" s="10">
        <v>6</v>
      </c>
      <c r="J4155" s="10">
        <v>23</v>
      </c>
      <c r="K4155" s="42">
        <v>1.0162500000000001</v>
      </c>
      <c r="L4155" s="44">
        <f t="shared" si="131"/>
        <v>1.0149612273190617E-2</v>
      </c>
      <c r="M4155" s="42">
        <f t="shared" si="132"/>
        <v>-3.7404793113159779E-5</v>
      </c>
    </row>
    <row r="4156" spans="8:13" x14ac:dyDescent="0.2">
      <c r="H4156" s="10">
        <v>2003</v>
      </c>
      <c r="I4156" s="10">
        <v>6</v>
      </c>
      <c r="J4156" s="10">
        <v>24</v>
      </c>
      <c r="K4156" s="42">
        <v>1.00875</v>
      </c>
      <c r="L4156" s="44">
        <f t="shared" si="131"/>
        <v>1.0074801637609919E-2</v>
      </c>
      <c r="M4156" s="42">
        <f t="shared" si="132"/>
        <v>-7.4810635580697254E-5</v>
      </c>
    </row>
    <row r="4157" spans="8:13" x14ac:dyDescent="0.2">
      <c r="H4157" s="10">
        <v>2003</v>
      </c>
      <c r="I4157" s="10">
        <v>6</v>
      </c>
      <c r="J4157" s="10">
        <v>25</v>
      </c>
      <c r="K4157" s="42">
        <v>1</v>
      </c>
      <c r="L4157" s="44">
        <f t="shared" si="131"/>
        <v>9.9875207943485832E-3</v>
      </c>
      <c r="M4157" s="42">
        <f t="shared" si="132"/>
        <v>-8.7280843261336102E-5</v>
      </c>
    </row>
    <row r="4158" spans="8:13" x14ac:dyDescent="0.2">
      <c r="H4158" s="10">
        <v>2003</v>
      </c>
      <c r="I4158" s="10">
        <v>6</v>
      </c>
      <c r="J4158" s="10">
        <v>26</v>
      </c>
      <c r="K4158" s="42">
        <v>1.1000000000000001</v>
      </c>
      <c r="L4158" s="44">
        <f t="shared" si="131"/>
        <v>1.0984902672100914E-2</v>
      </c>
      <c r="M4158" s="42">
        <f t="shared" si="132"/>
        <v>9.973818777523312E-4</v>
      </c>
    </row>
    <row r="4159" spans="8:13" x14ac:dyDescent="0.2">
      <c r="H4159" s="10">
        <v>2003</v>
      </c>
      <c r="I4159" s="10">
        <v>6</v>
      </c>
      <c r="J4159" s="10">
        <v>27</v>
      </c>
      <c r="K4159" s="42">
        <v>1.11375</v>
      </c>
      <c r="L4159" s="44">
        <f t="shared" si="131"/>
        <v>1.1122023233810148E-2</v>
      </c>
      <c r="M4159" s="42">
        <f t="shared" si="132"/>
        <v>1.3712056170923394E-4</v>
      </c>
    </row>
    <row r="4160" spans="8:13" x14ac:dyDescent="0.2">
      <c r="H4160" s="10">
        <v>2003</v>
      </c>
      <c r="I4160" s="10">
        <v>6</v>
      </c>
      <c r="J4160" s="10">
        <v>30</v>
      </c>
      <c r="K4160" s="42">
        <v>1.11625</v>
      </c>
      <c r="L4160" s="44">
        <f t="shared" si="131"/>
        <v>1.1146953740024099E-2</v>
      </c>
      <c r="M4160" s="42">
        <f t="shared" si="132"/>
        <v>2.4930506213950362E-5</v>
      </c>
    </row>
    <row r="4161" spans="8:13" x14ac:dyDescent="0.2">
      <c r="H4161" s="10">
        <v>2003</v>
      </c>
      <c r="I4161" s="10">
        <v>7</v>
      </c>
      <c r="J4161" s="10">
        <v>1</v>
      </c>
      <c r="K4161" s="42">
        <v>1.1100000000000001</v>
      </c>
      <c r="L4161" s="44">
        <f t="shared" si="131"/>
        <v>1.1084627183144104E-2</v>
      </c>
      <c r="M4161" s="42">
        <f t="shared" si="132"/>
        <v>-6.2326556879994943E-5</v>
      </c>
    </row>
    <row r="4162" spans="8:13" x14ac:dyDescent="0.2">
      <c r="H4162" s="10">
        <v>2003</v>
      </c>
      <c r="I4162" s="10">
        <v>7</v>
      </c>
      <c r="J4162" s="10">
        <v>2</v>
      </c>
      <c r="K4162" s="42">
        <v>1.1100000000000001</v>
      </c>
      <c r="L4162" s="44">
        <f t="shared" si="131"/>
        <v>1.1084627183144104E-2</v>
      </c>
      <c r="M4162" s="42">
        <f t="shared" si="132"/>
        <v>0</v>
      </c>
    </row>
    <row r="4163" spans="8:13" x14ac:dyDescent="0.2">
      <c r="H4163" s="10">
        <v>2003</v>
      </c>
      <c r="I4163" s="10">
        <v>7</v>
      </c>
      <c r="J4163" s="10">
        <v>3</v>
      </c>
      <c r="K4163" s="42">
        <v>1.1100000000000001</v>
      </c>
      <c r="L4163" s="44">
        <f t="shared" si="131"/>
        <v>1.1084627183144104E-2</v>
      </c>
      <c r="M4163" s="42">
        <f t="shared" si="132"/>
        <v>0</v>
      </c>
    </row>
    <row r="4164" spans="8:13" x14ac:dyDescent="0.2">
      <c r="H4164" s="10">
        <v>2003</v>
      </c>
      <c r="I4164" s="10">
        <v>7</v>
      </c>
      <c r="J4164" s="10">
        <v>4</v>
      </c>
      <c r="K4164" s="42">
        <v>1.1100000000000001</v>
      </c>
      <c r="L4164" s="44">
        <f t="shared" si="131"/>
        <v>1.1084627183144104E-2</v>
      </c>
      <c r="M4164" s="42">
        <f t="shared" si="132"/>
        <v>0</v>
      </c>
    </row>
    <row r="4165" spans="8:13" x14ac:dyDescent="0.2">
      <c r="H4165" s="10">
        <v>2003</v>
      </c>
      <c r="I4165" s="10">
        <v>7</v>
      </c>
      <c r="J4165" s="10">
        <v>7</v>
      </c>
      <c r="K4165" s="42">
        <v>1.1100000000000001</v>
      </c>
      <c r="L4165" s="44">
        <f t="shared" si="131"/>
        <v>1.1084627183144104E-2</v>
      </c>
      <c r="M4165" s="42">
        <f t="shared" si="132"/>
        <v>0</v>
      </c>
    </row>
    <row r="4166" spans="8:13" x14ac:dyDescent="0.2">
      <c r="H4166" s="10">
        <v>2003</v>
      </c>
      <c r="I4166" s="10">
        <v>7</v>
      </c>
      <c r="J4166" s="10">
        <v>8</v>
      </c>
      <c r="K4166" s="42">
        <v>1.1100000000000001</v>
      </c>
      <c r="L4166" s="44">
        <f t="shared" si="131"/>
        <v>1.1084627183144104E-2</v>
      </c>
      <c r="M4166" s="42">
        <f t="shared" si="132"/>
        <v>0</v>
      </c>
    </row>
    <row r="4167" spans="8:13" x14ac:dyDescent="0.2">
      <c r="H4167" s="10">
        <v>2003</v>
      </c>
      <c r="I4167" s="10">
        <v>7</v>
      </c>
      <c r="J4167" s="10">
        <v>9</v>
      </c>
      <c r="K4167" s="42">
        <v>1.1100000000000001</v>
      </c>
      <c r="L4167" s="44">
        <f t="shared" si="131"/>
        <v>1.1084627183144104E-2</v>
      </c>
      <c r="M4167" s="42">
        <f t="shared" si="132"/>
        <v>0</v>
      </c>
    </row>
    <row r="4168" spans="8:13" x14ac:dyDescent="0.2">
      <c r="H4168" s="10">
        <v>2003</v>
      </c>
      <c r="I4168" s="10">
        <v>7</v>
      </c>
      <c r="J4168" s="10">
        <v>10</v>
      </c>
      <c r="K4168" s="42">
        <v>1.1100000000000001</v>
      </c>
      <c r="L4168" s="44">
        <f t="shared" si="131"/>
        <v>1.1084627183144104E-2</v>
      </c>
      <c r="M4168" s="42">
        <f t="shared" si="132"/>
        <v>0</v>
      </c>
    </row>
    <row r="4169" spans="8:13" x14ac:dyDescent="0.2">
      <c r="H4169" s="10">
        <v>2003</v>
      </c>
      <c r="I4169" s="10">
        <v>7</v>
      </c>
      <c r="J4169" s="10">
        <v>11</v>
      </c>
      <c r="K4169" s="42">
        <v>1.1056299999999999</v>
      </c>
      <c r="L4169" s="44">
        <f t="shared" si="131"/>
        <v>1.1041047877664441E-2</v>
      </c>
      <c r="M4169" s="42">
        <f t="shared" si="132"/>
        <v>-4.3579305479662586E-5</v>
      </c>
    </row>
    <row r="4170" spans="8:13" x14ac:dyDescent="0.2">
      <c r="H4170" s="10">
        <v>2003</v>
      </c>
      <c r="I4170" s="10">
        <v>7</v>
      </c>
      <c r="J4170" s="10">
        <v>14</v>
      </c>
      <c r="K4170" s="42">
        <v>1.1031299999999999</v>
      </c>
      <c r="L4170" s="44">
        <f t="shared" si="131"/>
        <v>1.1016116711368006E-2</v>
      </c>
      <c r="M4170" s="42">
        <f t="shared" si="132"/>
        <v>-2.4931166296435561E-5</v>
      </c>
    </row>
    <row r="4171" spans="8:13" x14ac:dyDescent="0.2">
      <c r="H4171" s="10">
        <v>2003</v>
      </c>
      <c r="I4171" s="10">
        <v>7</v>
      </c>
      <c r="J4171" s="10">
        <v>15</v>
      </c>
      <c r="K4171" s="42">
        <v>1.1000000000000001</v>
      </c>
      <c r="L4171" s="44">
        <f t="shared" si="131"/>
        <v>1.0984902672100914E-2</v>
      </c>
      <c r="M4171" s="42">
        <f t="shared" si="132"/>
        <v>-3.1214039267091209E-5</v>
      </c>
    </row>
    <row r="4172" spans="8:13" x14ac:dyDescent="0.2">
      <c r="H4172" s="10">
        <v>2003</v>
      </c>
      <c r="I4172" s="10">
        <v>7</v>
      </c>
      <c r="J4172" s="10">
        <v>16</v>
      </c>
      <c r="K4172" s="42">
        <v>1.1100000000000001</v>
      </c>
      <c r="L4172" s="44">
        <f t="shared" si="131"/>
        <v>1.1084627183144104E-2</v>
      </c>
      <c r="M4172" s="42">
        <f t="shared" si="132"/>
        <v>9.9724511043189357E-5</v>
      </c>
    </row>
    <row r="4173" spans="8:13" x14ac:dyDescent="0.2">
      <c r="H4173" s="10">
        <v>2003</v>
      </c>
      <c r="I4173" s="10">
        <v>7</v>
      </c>
      <c r="J4173" s="10">
        <v>17</v>
      </c>
      <c r="K4173" s="42">
        <v>1.1100000000000001</v>
      </c>
      <c r="L4173" s="44">
        <f t="shared" si="131"/>
        <v>1.1084627183144104E-2</v>
      </c>
      <c r="M4173" s="42">
        <f t="shared" si="132"/>
        <v>0</v>
      </c>
    </row>
    <row r="4174" spans="8:13" x14ac:dyDescent="0.2">
      <c r="H4174" s="10">
        <v>2003</v>
      </c>
      <c r="I4174" s="10">
        <v>7</v>
      </c>
      <c r="J4174" s="10">
        <v>18</v>
      </c>
      <c r="K4174" s="42">
        <v>1.1100000000000001</v>
      </c>
      <c r="L4174" s="44">
        <f t="shared" si="131"/>
        <v>1.1084627183144104E-2</v>
      </c>
      <c r="M4174" s="42">
        <f t="shared" si="132"/>
        <v>0</v>
      </c>
    </row>
    <row r="4175" spans="8:13" x14ac:dyDescent="0.2">
      <c r="H4175" s="10">
        <v>2003</v>
      </c>
      <c r="I4175" s="10">
        <v>7</v>
      </c>
      <c r="J4175" s="10">
        <v>21</v>
      </c>
      <c r="K4175" s="42">
        <v>1.1100000000000001</v>
      </c>
      <c r="L4175" s="44">
        <f t="shared" si="131"/>
        <v>1.1084627183144104E-2</v>
      </c>
      <c r="M4175" s="42">
        <f t="shared" si="132"/>
        <v>0</v>
      </c>
    </row>
    <row r="4176" spans="8:13" x14ac:dyDescent="0.2">
      <c r="H4176" s="10">
        <v>2003</v>
      </c>
      <c r="I4176" s="10">
        <v>7</v>
      </c>
      <c r="J4176" s="10">
        <v>22</v>
      </c>
      <c r="K4176" s="42">
        <v>1.1100000000000001</v>
      </c>
      <c r="L4176" s="44">
        <f t="shared" si="131"/>
        <v>1.1084627183144104E-2</v>
      </c>
      <c r="M4176" s="42">
        <f t="shared" si="132"/>
        <v>0</v>
      </c>
    </row>
    <row r="4177" spans="8:13" x14ac:dyDescent="0.2">
      <c r="H4177" s="10">
        <v>2003</v>
      </c>
      <c r="I4177" s="10">
        <v>7</v>
      </c>
      <c r="J4177" s="10">
        <v>23</v>
      </c>
      <c r="K4177" s="42">
        <v>1.1100000000000001</v>
      </c>
      <c r="L4177" s="44">
        <f t="shared" si="131"/>
        <v>1.1084627183144104E-2</v>
      </c>
      <c r="M4177" s="42">
        <f t="shared" si="132"/>
        <v>0</v>
      </c>
    </row>
    <row r="4178" spans="8:13" x14ac:dyDescent="0.2">
      <c r="H4178" s="10">
        <v>2003</v>
      </c>
      <c r="I4178" s="10">
        <v>7</v>
      </c>
      <c r="J4178" s="10">
        <v>24</v>
      </c>
      <c r="K4178" s="42">
        <v>1.1100000000000001</v>
      </c>
      <c r="L4178" s="44">
        <f t="shared" si="131"/>
        <v>1.1084627183144104E-2</v>
      </c>
      <c r="M4178" s="42">
        <f t="shared" si="132"/>
        <v>0</v>
      </c>
    </row>
    <row r="4179" spans="8:13" x14ac:dyDescent="0.2">
      <c r="H4179" s="10">
        <v>2003</v>
      </c>
      <c r="I4179" s="10">
        <v>7</v>
      </c>
      <c r="J4179" s="10">
        <v>25</v>
      </c>
      <c r="K4179" s="42">
        <v>1.1100000000000001</v>
      </c>
      <c r="L4179" s="44">
        <f t="shared" si="131"/>
        <v>1.1084627183144104E-2</v>
      </c>
      <c r="M4179" s="42">
        <f t="shared" si="132"/>
        <v>0</v>
      </c>
    </row>
    <row r="4180" spans="8:13" x14ac:dyDescent="0.2">
      <c r="H4180" s="10">
        <v>2003</v>
      </c>
      <c r="I4180" s="10">
        <v>7</v>
      </c>
      <c r="J4180" s="10">
        <v>28</v>
      </c>
      <c r="K4180" s="42">
        <v>1.1100000000000001</v>
      </c>
      <c r="L4180" s="44">
        <f t="shared" si="131"/>
        <v>1.1084627183144104E-2</v>
      </c>
      <c r="M4180" s="42">
        <f t="shared" si="132"/>
        <v>0</v>
      </c>
    </row>
    <row r="4181" spans="8:13" x14ac:dyDescent="0.2">
      <c r="H4181" s="10">
        <v>2003</v>
      </c>
      <c r="I4181" s="10">
        <v>7</v>
      </c>
      <c r="J4181" s="10">
        <v>29</v>
      </c>
      <c r="K4181" s="42">
        <v>1.1100000000000001</v>
      </c>
      <c r="L4181" s="44">
        <f t="shared" ref="L4181:L4244" si="133">LN(1+K4181/100/4)*4</f>
        <v>1.1084627183144104E-2</v>
      </c>
      <c r="M4181" s="42">
        <f t="shared" ref="M4181:M4244" si="134">L4181-L4180</f>
        <v>0</v>
      </c>
    </row>
    <row r="4182" spans="8:13" x14ac:dyDescent="0.2">
      <c r="H4182" s="10">
        <v>2003</v>
      </c>
      <c r="I4182" s="10">
        <v>7</v>
      </c>
      <c r="J4182" s="10">
        <v>30</v>
      </c>
      <c r="K4182" s="42">
        <v>1.11625</v>
      </c>
      <c r="L4182" s="44">
        <f t="shared" si="133"/>
        <v>1.1146953740024099E-2</v>
      </c>
      <c r="M4182" s="42">
        <f t="shared" si="134"/>
        <v>6.2326556879994943E-5</v>
      </c>
    </row>
    <row r="4183" spans="8:13" x14ac:dyDescent="0.2">
      <c r="H4183" s="10">
        <v>2003</v>
      </c>
      <c r="I4183" s="10">
        <v>7</v>
      </c>
      <c r="J4183" s="10">
        <v>31</v>
      </c>
      <c r="K4183" s="42">
        <v>1.1143799999999999</v>
      </c>
      <c r="L4183" s="44">
        <f t="shared" si="133"/>
        <v>1.1128305736020491E-2</v>
      </c>
      <c r="M4183" s="42">
        <f t="shared" si="134"/>
        <v>-1.864800400360779E-5</v>
      </c>
    </row>
    <row r="4184" spans="8:13" x14ac:dyDescent="0.2">
      <c r="H4184" s="10">
        <v>2003</v>
      </c>
      <c r="I4184" s="10">
        <v>8</v>
      </c>
      <c r="J4184" s="10">
        <v>1</v>
      </c>
      <c r="K4184" s="42">
        <v>1.1412500000000001</v>
      </c>
      <c r="L4184" s="44">
        <f t="shared" si="133"/>
        <v>1.1396250256497018E-2</v>
      </c>
      <c r="M4184" s="42">
        <f t="shared" si="134"/>
        <v>2.6794452047652732E-4</v>
      </c>
    </row>
    <row r="4185" spans="8:13" x14ac:dyDescent="0.2">
      <c r="H4185" s="10">
        <v>2003</v>
      </c>
      <c r="I4185" s="10">
        <v>8</v>
      </c>
      <c r="J4185" s="10">
        <v>4</v>
      </c>
      <c r="K4185" s="42">
        <v>1.1399999999999999</v>
      </c>
      <c r="L4185" s="44">
        <f t="shared" si="133"/>
        <v>1.1383785799675137E-2</v>
      </c>
      <c r="M4185" s="42">
        <f t="shared" si="134"/>
        <v>-1.2464456821880895E-5</v>
      </c>
    </row>
    <row r="4186" spans="8:13" x14ac:dyDescent="0.2">
      <c r="H4186" s="10">
        <v>2003</v>
      </c>
      <c r="I4186" s="10">
        <v>8</v>
      </c>
      <c r="J4186" s="10">
        <v>5</v>
      </c>
      <c r="K4186" s="42">
        <v>1.1387499999999999</v>
      </c>
      <c r="L4186" s="44">
        <f t="shared" si="133"/>
        <v>1.1371321304011578E-2</v>
      </c>
      <c r="M4186" s="42">
        <f t="shared" si="134"/>
        <v>-1.2464495663559033E-5</v>
      </c>
    </row>
    <row r="4187" spans="8:13" x14ac:dyDescent="0.2">
      <c r="H4187" s="10">
        <v>2003</v>
      </c>
      <c r="I4187" s="10">
        <v>8</v>
      </c>
      <c r="J4187" s="10">
        <v>6</v>
      </c>
      <c r="K4187" s="42">
        <v>1.1399999999999999</v>
      </c>
      <c r="L4187" s="44">
        <f t="shared" si="133"/>
        <v>1.1383785799675137E-2</v>
      </c>
      <c r="M4187" s="42">
        <f t="shared" si="134"/>
        <v>1.2464495663559033E-5</v>
      </c>
    </row>
    <row r="4188" spans="8:13" x14ac:dyDescent="0.2">
      <c r="H4188" s="10">
        <v>2003</v>
      </c>
      <c r="I4188" s="10">
        <v>8</v>
      </c>
      <c r="J4188" s="10">
        <v>7</v>
      </c>
      <c r="K4188" s="42">
        <v>1.1368799999999999</v>
      </c>
      <c r="L4188" s="44">
        <f t="shared" si="133"/>
        <v>1.135267434598288E-2</v>
      </c>
      <c r="M4188" s="42">
        <f t="shared" si="134"/>
        <v>-3.1111453692257707E-5</v>
      </c>
    </row>
    <row r="4189" spans="8:13" x14ac:dyDescent="0.2">
      <c r="H4189" s="10">
        <v>2003</v>
      </c>
      <c r="I4189" s="10">
        <v>8</v>
      </c>
      <c r="J4189" s="10">
        <v>8</v>
      </c>
      <c r="K4189" s="42">
        <v>1.1299999999999999</v>
      </c>
      <c r="L4189" s="44">
        <f t="shared" si="133"/>
        <v>1.1284068746807702E-2</v>
      </c>
      <c r="M4189" s="42">
        <f t="shared" si="134"/>
        <v>-6.8605599175177584E-5</v>
      </c>
    </row>
    <row r="4190" spans="8:13" x14ac:dyDescent="0.2">
      <c r="H4190" s="10">
        <v>2003</v>
      </c>
      <c r="I4190" s="10">
        <v>8</v>
      </c>
      <c r="J4190" s="10">
        <v>11</v>
      </c>
      <c r="K4190" s="42">
        <v>1.1299999999999999</v>
      </c>
      <c r="L4190" s="44">
        <f t="shared" si="133"/>
        <v>1.1284068746807702E-2</v>
      </c>
      <c r="M4190" s="42">
        <f t="shared" si="134"/>
        <v>0</v>
      </c>
    </row>
    <row r="4191" spans="8:13" x14ac:dyDescent="0.2">
      <c r="H4191" s="10">
        <v>2003</v>
      </c>
      <c r="I4191" s="10">
        <v>8</v>
      </c>
      <c r="J4191" s="10">
        <v>12</v>
      </c>
      <c r="K4191" s="42">
        <v>1.1299999999999999</v>
      </c>
      <c r="L4191" s="44">
        <f t="shared" si="133"/>
        <v>1.1284068746807702E-2</v>
      </c>
      <c r="M4191" s="42">
        <f t="shared" si="134"/>
        <v>0</v>
      </c>
    </row>
    <row r="4192" spans="8:13" x14ac:dyDescent="0.2">
      <c r="H4192" s="10">
        <v>2003</v>
      </c>
      <c r="I4192" s="10">
        <v>8</v>
      </c>
      <c r="J4192" s="10">
        <v>13</v>
      </c>
      <c r="K4192" s="42">
        <v>1.1299999999999999</v>
      </c>
      <c r="L4192" s="44">
        <f t="shared" si="133"/>
        <v>1.1284068746807702E-2</v>
      </c>
      <c r="M4192" s="42">
        <f t="shared" si="134"/>
        <v>0</v>
      </c>
    </row>
    <row r="4193" spans="8:13" x14ac:dyDescent="0.2">
      <c r="H4193" s="10">
        <v>2003</v>
      </c>
      <c r="I4193" s="10">
        <v>8</v>
      </c>
      <c r="J4193" s="10">
        <v>14</v>
      </c>
      <c r="K4193" s="42">
        <v>1.1299999999999999</v>
      </c>
      <c r="L4193" s="44">
        <f t="shared" si="133"/>
        <v>1.1284068746807702E-2</v>
      </c>
      <c r="M4193" s="42">
        <f t="shared" si="134"/>
        <v>0</v>
      </c>
    </row>
    <row r="4194" spans="8:13" x14ac:dyDescent="0.2">
      <c r="H4194" s="10">
        <v>2003</v>
      </c>
      <c r="I4194" s="10">
        <v>8</v>
      </c>
      <c r="J4194" s="10">
        <v>15</v>
      </c>
      <c r="K4194" s="42">
        <v>1.1299999999999999</v>
      </c>
      <c r="L4194" s="44">
        <f t="shared" si="133"/>
        <v>1.1284068746807702E-2</v>
      </c>
      <c r="M4194" s="42">
        <f t="shared" si="134"/>
        <v>0</v>
      </c>
    </row>
    <row r="4195" spans="8:13" x14ac:dyDescent="0.2">
      <c r="H4195" s="10">
        <v>2003</v>
      </c>
      <c r="I4195" s="10">
        <v>8</v>
      </c>
      <c r="J4195" s="10">
        <v>18</v>
      </c>
      <c r="K4195" s="42">
        <v>1.1299999999999999</v>
      </c>
      <c r="L4195" s="44">
        <f t="shared" si="133"/>
        <v>1.1284068746807702E-2</v>
      </c>
      <c r="M4195" s="42">
        <f t="shared" si="134"/>
        <v>0</v>
      </c>
    </row>
    <row r="4196" spans="8:13" x14ac:dyDescent="0.2">
      <c r="H4196" s="10">
        <v>2003</v>
      </c>
      <c r="I4196" s="10">
        <v>8</v>
      </c>
      <c r="J4196" s="10">
        <v>19</v>
      </c>
      <c r="K4196" s="42">
        <v>1.1299999999999999</v>
      </c>
      <c r="L4196" s="44">
        <f t="shared" si="133"/>
        <v>1.1284068746807702E-2</v>
      </c>
      <c r="M4196" s="42">
        <f t="shared" si="134"/>
        <v>0</v>
      </c>
    </row>
    <row r="4197" spans="8:13" x14ac:dyDescent="0.2">
      <c r="H4197" s="10">
        <v>2003</v>
      </c>
      <c r="I4197" s="10">
        <v>8</v>
      </c>
      <c r="J4197" s="10">
        <v>20</v>
      </c>
      <c r="K4197" s="42">
        <v>1.1299999999999999</v>
      </c>
      <c r="L4197" s="44">
        <f t="shared" si="133"/>
        <v>1.1284068746807702E-2</v>
      </c>
      <c r="M4197" s="42">
        <f t="shared" si="134"/>
        <v>0</v>
      </c>
    </row>
    <row r="4198" spans="8:13" x14ac:dyDescent="0.2">
      <c r="H4198" s="10">
        <v>2003</v>
      </c>
      <c r="I4198" s="10">
        <v>8</v>
      </c>
      <c r="J4198" s="10">
        <v>21</v>
      </c>
      <c r="K4198" s="42">
        <v>1.1299999999999999</v>
      </c>
      <c r="L4198" s="44">
        <f t="shared" si="133"/>
        <v>1.1284068746807702E-2</v>
      </c>
      <c r="M4198" s="42">
        <f t="shared" si="134"/>
        <v>0</v>
      </c>
    </row>
    <row r="4199" spans="8:13" x14ac:dyDescent="0.2">
      <c r="H4199" s="10">
        <v>2003</v>
      </c>
      <c r="I4199" s="10">
        <v>8</v>
      </c>
      <c r="J4199" s="10">
        <v>22</v>
      </c>
      <c r="K4199" s="42">
        <v>1.1399999999999999</v>
      </c>
      <c r="L4199" s="44">
        <f t="shared" si="133"/>
        <v>1.1383785799675137E-2</v>
      </c>
      <c r="M4199" s="42">
        <f t="shared" si="134"/>
        <v>9.9717052867435291E-5</v>
      </c>
    </row>
    <row r="4200" spans="8:13" x14ac:dyDescent="0.2">
      <c r="H4200" s="10">
        <v>2003</v>
      </c>
      <c r="I4200" s="10">
        <v>8</v>
      </c>
      <c r="J4200" s="10">
        <v>26</v>
      </c>
      <c r="K4200" s="42">
        <v>1.1399999999999999</v>
      </c>
      <c r="L4200" s="44">
        <f t="shared" si="133"/>
        <v>1.1383785799675137E-2</v>
      </c>
      <c r="M4200" s="42">
        <f t="shared" si="134"/>
        <v>0</v>
      </c>
    </row>
    <row r="4201" spans="8:13" x14ac:dyDescent="0.2">
      <c r="H4201" s="10">
        <v>2003</v>
      </c>
      <c r="I4201" s="10">
        <v>8</v>
      </c>
      <c r="J4201" s="10">
        <v>27</v>
      </c>
      <c r="K4201" s="42">
        <v>1.1399999999999999</v>
      </c>
      <c r="L4201" s="44">
        <f t="shared" si="133"/>
        <v>1.1383785799675137E-2</v>
      </c>
      <c r="M4201" s="42">
        <f t="shared" si="134"/>
        <v>0</v>
      </c>
    </row>
    <row r="4202" spans="8:13" x14ac:dyDescent="0.2">
      <c r="H4202" s="10">
        <v>2003</v>
      </c>
      <c r="I4202" s="10">
        <v>8</v>
      </c>
      <c r="J4202" s="10">
        <v>28</v>
      </c>
      <c r="K4202" s="42">
        <v>1.1399999999999999</v>
      </c>
      <c r="L4202" s="44">
        <f t="shared" si="133"/>
        <v>1.1383785799675137E-2</v>
      </c>
      <c r="M4202" s="42">
        <f t="shared" si="134"/>
        <v>0</v>
      </c>
    </row>
    <row r="4203" spans="8:13" x14ac:dyDescent="0.2">
      <c r="H4203" s="10">
        <v>2003</v>
      </c>
      <c r="I4203" s="10">
        <v>8</v>
      </c>
      <c r="J4203" s="10">
        <v>29</v>
      </c>
      <c r="K4203" s="42">
        <v>1.1399999999999999</v>
      </c>
      <c r="L4203" s="44">
        <f t="shared" si="133"/>
        <v>1.1383785799675137E-2</v>
      </c>
      <c r="M4203" s="42">
        <f t="shared" si="134"/>
        <v>0</v>
      </c>
    </row>
    <row r="4204" spans="8:13" x14ac:dyDescent="0.2">
      <c r="H4204" s="10">
        <v>2003</v>
      </c>
      <c r="I4204" s="10">
        <v>9</v>
      </c>
      <c r="J4204" s="10">
        <v>1</v>
      </c>
      <c r="K4204" s="42">
        <v>1.1399999999999999</v>
      </c>
      <c r="L4204" s="44">
        <f t="shared" si="133"/>
        <v>1.1383785799675137E-2</v>
      </c>
      <c r="M4204" s="42">
        <f t="shared" si="134"/>
        <v>0</v>
      </c>
    </row>
    <row r="4205" spans="8:13" x14ac:dyDescent="0.2">
      <c r="H4205" s="10">
        <v>2003</v>
      </c>
      <c r="I4205" s="10">
        <v>9</v>
      </c>
      <c r="J4205" s="10">
        <v>2</v>
      </c>
      <c r="K4205" s="42">
        <v>1.1399999999999999</v>
      </c>
      <c r="L4205" s="44">
        <f t="shared" si="133"/>
        <v>1.1383785799675137E-2</v>
      </c>
      <c r="M4205" s="42">
        <f t="shared" si="134"/>
        <v>0</v>
      </c>
    </row>
    <row r="4206" spans="8:13" x14ac:dyDescent="0.2">
      <c r="H4206" s="10">
        <v>2003</v>
      </c>
      <c r="I4206" s="10">
        <v>9</v>
      </c>
      <c r="J4206" s="10">
        <v>3</v>
      </c>
      <c r="K4206" s="42">
        <v>1.1456299999999999</v>
      </c>
      <c r="L4206" s="44">
        <f t="shared" si="133"/>
        <v>1.1439925406713305E-2</v>
      </c>
      <c r="M4206" s="42">
        <f t="shared" si="134"/>
        <v>5.6139607038168185E-5</v>
      </c>
    </row>
    <row r="4207" spans="8:13" x14ac:dyDescent="0.2">
      <c r="H4207" s="10">
        <v>2003</v>
      </c>
      <c r="I4207" s="10">
        <v>9</v>
      </c>
      <c r="J4207" s="10">
        <v>4</v>
      </c>
      <c r="K4207" s="42">
        <v>1.14625</v>
      </c>
      <c r="L4207" s="44">
        <f t="shared" si="133"/>
        <v>1.1446107695384119E-2</v>
      </c>
      <c r="M4207" s="42">
        <f t="shared" si="134"/>
        <v>6.1822886708133573E-6</v>
      </c>
    </row>
    <row r="4208" spans="8:13" x14ac:dyDescent="0.2">
      <c r="H4208" s="10">
        <v>2003</v>
      </c>
      <c r="I4208" s="10">
        <v>9</v>
      </c>
      <c r="J4208" s="10">
        <v>5</v>
      </c>
      <c r="K4208" s="42">
        <v>1.14219</v>
      </c>
      <c r="L4208" s="44">
        <f t="shared" si="133"/>
        <v>1.1405623502441726E-2</v>
      </c>
      <c r="M4208" s="42">
        <f t="shared" si="134"/>
        <v>-4.0484192942393318E-5</v>
      </c>
    </row>
    <row r="4209" spans="8:13" x14ac:dyDescent="0.2">
      <c r="H4209" s="10">
        <v>2003</v>
      </c>
      <c r="I4209" s="10">
        <v>9</v>
      </c>
      <c r="J4209" s="10">
        <v>8</v>
      </c>
      <c r="K4209" s="42">
        <v>1.1399999999999999</v>
      </c>
      <c r="L4209" s="44">
        <f t="shared" si="133"/>
        <v>1.1383785799675137E-2</v>
      </c>
      <c r="M4209" s="42">
        <f t="shared" si="134"/>
        <v>-2.1837702766588224E-5</v>
      </c>
    </row>
    <row r="4210" spans="8:13" x14ac:dyDescent="0.2">
      <c r="H4210" s="10">
        <v>2003</v>
      </c>
      <c r="I4210" s="10">
        <v>9</v>
      </c>
      <c r="J4210" s="10">
        <v>9</v>
      </c>
      <c r="K4210" s="42">
        <v>1.1399999999999999</v>
      </c>
      <c r="L4210" s="44">
        <f t="shared" si="133"/>
        <v>1.1383785799675137E-2</v>
      </c>
      <c r="M4210" s="42">
        <f t="shared" si="134"/>
        <v>0</v>
      </c>
    </row>
    <row r="4211" spans="8:13" x14ac:dyDescent="0.2">
      <c r="H4211" s="10">
        <v>2003</v>
      </c>
      <c r="I4211" s="10">
        <v>9</v>
      </c>
      <c r="J4211" s="10">
        <v>10</v>
      </c>
      <c r="K4211" s="42">
        <v>1.1399999999999999</v>
      </c>
      <c r="L4211" s="44">
        <f t="shared" si="133"/>
        <v>1.1383785799675137E-2</v>
      </c>
      <c r="M4211" s="42">
        <f t="shared" si="134"/>
        <v>0</v>
      </c>
    </row>
    <row r="4212" spans="8:13" x14ac:dyDescent="0.2">
      <c r="H4212" s="10">
        <v>2003</v>
      </c>
      <c r="I4212" s="10">
        <v>9</v>
      </c>
      <c r="J4212" s="10">
        <v>11</v>
      </c>
      <c r="K4212" s="42">
        <v>1.1399999999999999</v>
      </c>
      <c r="L4212" s="44">
        <f t="shared" si="133"/>
        <v>1.1383785799675137E-2</v>
      </c>
      <c r="M4212" s="42">
        <f t="shared" si="134"/>
        <v>0</v>
      </c>
    </row>
    <row r="4213" spans="8:13" x14ac:dyDescent="0.2">
      <c r="H4213" s="10">
        <v>2003</v>
      </c>
      <c r="I4213" s="10">
        <v>9</v>
      </c>
      <c r="J4213" s="10">
        <v>12</v>
      </c>
      <c r="K4213" s="42">
        <v>1.1399999999999999</v>
      </c>
      <c r="L4213" s="44">
        <f t="shared" si="133"/>
        <v>1.1383785799675137E-2</v>
      </c>
      <c r="M4213" s="42">
        <f t="shared" si="134"/>
        <v>0</v>
      </c>
    </row>
    <row r="4214" spans="8:13" x14ac:dyDescent="0.2">
      <c r="H4214" s="10">
        <v>2003</v>
      </c>
      <c r="I4214" s="10">
        <v>9</v>
      </c>
      <c r="J4214" s="10">
        <v>15</v>
      </c>
      <c r="K4214" s="42">
        <v>1.1399999999999999</v>
      </c>
      <c r="L4214" s="44">
        <f t="shared" si="133"/>
        <v>1.1383785799675137E-2</v>
      </c>
      <c r="M4214" s="42">
        <f t="shared" si="134"/>
        <v>0</v>
      </c>
    </row>
    <row r="4215" spans="8:13" x14ac:dyDescent="0.2">
      <c r="H4215" s="10">
        <v>2003</v>
      </c>
      <c r="I4215" s="10">
        <v>9</v>
      </c>
      <c r="J4215" s="10">
        <v>16</v>
      </c>
      <c r="K4215" s="42">
        <v>1.1399999999999999</v>
      </c>
      <c r="L4215" s="44">
        <f t="shared" si="133"/>
        <v>1.1383785799675137E-2</v>
      </c>
      <c r="M4215" s="42">
        <f t="shared" si="134"/>
        <v>0</v>
      </c>
    </row>
    <row r="4216" spans="8:13" x14ac:dyDescent="0.2">
      <c r="H4216" s="10">
        <v>2003</v>
      </c>
      <c r="I4216" s="10">
        <v>9</v>
      </c>
      <c r="J4216" s="10">
        <v>17</v>
      </c>
      <c r="K4216" s="42">
        <v>1.1399999999999999</v>
      </c>
      <c r="L4216" s="44">
        <f t="shared" si="133"/>
        <v>1.1383785799675137E-2</v>
      </c>
      <c r="M4216" s="42">
        <f t="shared" si="134"/>
        <v>0</v>
      </c>
    </row>
    <row r="4217" spans="8:13" x14ac:dyDescent="0.2">
      <c r="H4217" s="10">
        <v>2003</v>
      </c>
      <c r="I4217" s="10">
        <v>9</v>
      </c>
      <c r="J4217" s="10">
        <v>18</v>
      </c>
      <c r="K4217" s="42">
        <v>1.1399999999999999</v>
      </c>
      <c r="L4217" s="44">
        <f t="shared" si="133"/>
        <v>1.1383785799675137E-2</v>
      </c>
      <c r="M4217" s="42">
        <f t="shared" si="134"/>
        <v>0</v>
      </c>
    </row>
    <row r="4218" spans="8:13" x14ac:dyDescent="0.2">
      <c r="H4218" s="10">
        <v>2003</v>
      </c>
      <c r="I4218" s="10">
        <v>9</v>
      </c>
      <c r="J4218" s="10">
        <v>19</v>
      </c>
      <c r="K4218" s="42">
        <v>1.1399999999999999</v>
      </c>
      <c r="L4218" s="44">
        <f t="shared" si="133"/>
        <v>1.1383785799675137E-2</v>
      </c>
      <c r="M4218" s="42">
        <f t="shared" si="134"/>
        <v>0</v>
      </c>
    </row>
    <row r="4219" spans="8:13" x14ac:dyDescent="0.2">
      <c r="H4219" s="10">
        <v>2003</v>
      </c>
      <c r="I4219" s="10">
        <v>9</v>
      </c>
      <c r="J4219" s="10">
        <v>22</v>
      </c>
      <c r="K4219" s="42">
        <v>1.1399999999999999</v>
      </c>
      <c r="L4219" s="44">
        <f t="shared" si="133"/>
        <v>1.1383785799675137E-2</v>
      </c>
      <c r="M4219" s="42">
        <f t="shared" si="134"/>
        <v>0</v>
      </c>
    </row>
    <row r="4220" spans="8:13" x14ac:dyDescent="0.2">
      <c r="H4220" s="10">
        <v>2003</v>
      </c>
      <c r="I4220" s="10">
        <v>9</v>
      </c>
      <c r="J4220" s="10">
        <v>23</v>
      </c>
      <c r="K4220" s="42">
        <v>1.1399999999999999</v>
      </c>
      <c r="L4220" s="44">
        <f t="shared" si="133"/>
        <v>1.1383785799675137E-2</v>
      </c>
      <c r="M4220" s="42">
        <f t="shared" si="134"/>
        <v>0</v>
      </c>
    </row>
    <row r="4221" spans="8:13" x14ac:dyDescent="0.2">
      <c r="H4221" s="10">
        <v>2003</v>
      </c>
      <c r="I4221" s="10">
        <v>9</v>
      </c>
      <c r="J4221" s="10">
        <v>24</v>
      </c>
      <c r="K4221" s="42">
        <v>1.1399999999999999</v>
      </c>
      <c r="L4221" s="44">
        <f t="shared" si="133"/>
        <v>1.1383785799675137E-2</v>
      </c>
      <c r="M4221" s="42">
        <f t="shared" si="134"/>
        <v>0</v>
      </c>
    </row>
    <row r="4222" spans="8:13" x14ac:dyDescent="0.2">
      <c r="H4222" s="10">
        <v>2003</v>
      </c>
      <c r="I4222" s="10">
        <v>9</v>
      </c>
      <c r="J4222" s="10">
        <v>25</v>
      </c>
      <c r="K4222" s="42">
        <v>1.1399999999999999</v>
      </c>
      <c r="L4222" s="44">
        <f t="shared" si="133"/>
        <v>1.1383785799675137E-2</v>
      </c>
      <c r="M4222" s="42">
        <f t="shared" si="134"/>
        <v>0</v>
      </c>
    </row>
    <row r="4223" spans="8:13" x14ac:dyDescent="0.2">
      <c r="H4223" s="10">
        <v>2003</v>
      </c>
      <c r="I4223" s="10">
        <v>9</v>
      </c>
      <c r="J4223" s="10">
        <v>26</v>
      </c>
      <c r="K4223" s="42">
        <v>1.1399999999999999</v>
      </c>
      <c r="L4223" s="44">
        <f t="shared" si="133"/>
        <v>1.1383785799675137E-2</v>
      </c>
      <c r="M4223" s="42">
        <f t="shared" si="134"/>
        <v>0</v>
      </c>
    </row>
    <row r="4224" spans="8:13" x14ac:dyDescent="0.2">
      <c r="H4224" s="10">
        <v>2003</v>
      </c>
      <c r="I4224" s="10">
        <v>9</v>
      </c>
      <c r="J4224" s="10">
        <v>29</v>
      </c>
      <c r="K4224" s="42">
        <v>1.1599999999999999</v>
      </c>
      <c r="L4224" s="44">
        <f t="shared" si="133"/>
        <v>1.1583212448101872E-2</v>
      </c>
      <c r="M4224" s="42">
        <f t="shared" si="134"/>
        <v>1.9942664842673499E-4</v>
      </c>
    </row>
    <row r="4225" spans="8:13" x14ac:dyDescent="0.2">
      <c r="H4225" s="10">
        <v>2003</v>
      </c>
      <c r="I4225" s="10">
        <v>9</v>
      </c>
      <c r="J4225" s="10">
        <v>30</v>
      </c>
      <c r="K4225" s="42">
        <v>1.1599999999999999</v>
      </c>
      <c r="L4225" s="44">
        <f t="shared" si="133"/>
        <v>1.1583212448101872E-2</v>
      </c>
      <c r="M4225" s="42">
        <f t="shared" si="134"/>
        <v>0</v>
      </c>
    </row>
    <row r="4226" spans="8:13" x14ac:dyDescent="0.2">
      <c r="H4226" s="10">
        <v>2003</v>
      </c>
      <c r="I4226" s="10">
        <v>10</v>
      </c>
      <c r="J4226" s="10">
        <v>1</v>
      </c>
      <c r="K4226" s="42">
        <v>1.1499999999999999</v>
      </c>
      <c r="L4226" s="44">
        <f t="shared" si="133"/>
        <v>1.1483500366731883E-2</v>
      </c>
      <c r="M4226" s="42">
        <f t="shared" si="134"/>
        <v>-9.9712081369988936E-5</v>
      </c>
    </row>
    <row r="4227" spans="8:13" x14ac:dyDescent="0.2">
      <c r="H4227" s="10">
        <v>2003</v>
      </c>
      <c r="I4227" s="10">
        <v>10</v>
      </c>
      <c r="J4227" s="10">
        <v>2</v>
      </c>
      <c r="K4227" s="42">
        <v>1.1499999999999999</v>
      </c>
      <c r="L4227" s="44">
        <f t="shared" si="133"/>
        <v>1.1483500366731883E-2</v>
      </c>
      <c r="M4227" s="42">
        <f t="shared" si="134"/>
        <v>0</v>
      </c>
    </row>
    <row r="4228" spans="8:13" x14ac:dyDescent="0.2">
      <c r="H4228" s="10">
        <v>2003</v>
      </c>
      <c r="I4228" s="10">
        <v>10</v>
      </c>
      <c r="J4228" s="10">
        <v>3</v>
      </c>
      <c r="K4228" s="42">
        <v>1.1499999999999999</v>
      </c>
      <c r="L4228" s="44">
        <f t="shared" si="133"/>
        <v>1.1483500366731883E-2</v>
      </c>
      <c r="M4228" s="42">
        <f t="shared" si="134"/>
        <v>0</v>
      </c>
    </row>
    <row r="4229" spans="8:13" x14ac:dyDescent="0.2">
      <c r="H4229" s="10">
        <v>2003</v>
      </c>
      <c r="I4229" s="10">
        <v>10</v>
      </c>
      <c r="J4229" s="10">
        <v>6</v>
      </c>
      <c r="K4229" s="42">
        <v>1.1499999999999999</v>
      </c>
      <c r="L4229" s="44">
        <f t="shared" si="133"/>
        <v>1.1483500366731883E-2</v>
      </c>
      <c r="M4229" s="42">
        <f t="shared" si="134"/>
        <v>0</v>
      </c>
    </row>
    <row r="4230" spans="8:13" x14ac:dyDescent="0.2">
      <c r="H4230" s="10">
        <v>2003</v>
      </c>
      <c r="I4230" s="10">
        <v>10</v>
      </c>
      <c r="J4230" s="10">
        <v>7</v>
      </c>
      <c r="K4230" s="42">
        <v>1.1499999999999999</v>
      </c>
      <c r="L4230" s="44">
        <f t="shared" si="133"/>
        <v>1.1483500366731883E-2</v>
      </c>
      <c r="M4230" s="42">
        <f t="shared" si="134"/>
        <v>0</v>
      </c>
    </row>
    <row r="4231" spans="8:13" x14ac:dyDescent="0.2">
      <c r="H4231" s="10">
        <v>2003</v>
      </c>
      <c r="I4231" s="10">
        <v>10</v>
      </c>
      <c r="J4231" s="10">
        <v>8</v>
      </c>
      <c r="K4231" s="42">
        <v>1.1499999999999999</v>
      </c>
      <c r="L4231" s="44">
        <f t="shared" si="133"/>
        <v>1.1483500366731883E-2</v>
      </c>
      <c r="M4231" s="42">
        <f t="shared" si="134"/>
        <v>0</v>
      </c>
    </row>
    <row r="4232" spans="8:13" x14ac:dyDescent="0.2">
      <c r="H4232" s="10">
        <v>2003</v>
      </c>
      <c r="I4232" s="10">
        <v>10</v>
      </c>
      <c r="J4232" s="10">
        <v>9</v>
      </c>
      <c r="K4232" s="42">
        <v>1.1499999999999999</v>
      </c>
      <c r="L4232" s="44">
        <f t="shared" si="133"/>
        <v>1.1483500366731883E-2</v>
      </c>
      <c r="M4232" s="42">
        <f t="shared" si="134"/>
        <v>0</v>
      </c>
    </row>
    <row r="4233" spans="8:13" x14ac:dyDescent="0.2">
      <c r="H4233" s="10">
        <v>2003</v>
      </c>
      <c r="I4233" s="10">
        <v>10</v>
      </c>
      <c r="J4233" s="10">
        <v>10</v>
      </c>
      <c r="K4233" s="42">
        <v>1.1499999999999999</v>
      </c>
      <c r="L4233" s="44">
        <f t="shared" si="133"/>
        <v>1.1483500366731883E-2</v>
      </c>
      <c r="M4233" s="42">
        <f t="shared" si="134"/>
        <v>0</v>
      </c>
    </row>
    <row r="4234" spans="8:13" x14ac:dyDescent="0.2">
      <c r="H4234" s="10">
        <v>2003</v>
      </c>
      <c r="I4234" s="10">
        <v>10</v>
      </c>
      <c r="J4234" s="10">
        <v>13</v>
      </c>
      <c r="K4234" s="42">
        <v>1.1499999999999999</v>
      </c>
      <c r="L4234" s="44">
        <f t="shared" si="133"/>
        <v>1.1483500366731883E-2</v>
      </c>
      <c r="M4234" s="42">
        <f t="shared" si="134"/>
        <v>0</v>
      </c>
    </row>
    <row r="4235" spans="8:13" x14ac:dyDescent="0.2">
      <c r="H4235" s="10">
        <v>2003</v>
      </c>
      <c r="I4235" s="10">
        <v>10</v>
      </c>
      <c r="J4235" s="10">
        <v>14</v>
      </c>
      <c r="K4235" s="42">
        <v>1.1499999999999999</v>
      </c>
      <c r="L4235" s="44">
        <f t="shared" si="133"/>
        <v>1.1483500366731883E-2</v>
      </c>
      <c r="M4235" s="42">
        <f t="shared" si="134"/>
        <v>0</v>
      </c>
    </row>
    <row r="4236" spans="8:13" x14ac:dyDescent="0.2">
      <c r="H4236" s="10">
        <v>2003</v>
      </c>
      <c r="I4236" s="10">
        <v>10</v>
      </c>
      <c r="J4236" s="10">
        <v>15</v>
      </c>
      <c r="K4236" s="42">
        <v>1.15625</v>
      </c>
      <c r="L4236" s="44">
        <f t="shared" si="133"/>
        <v>1.1545820708872119E-2</v>
      </c>
      <c r="M4236" s="42">
        <f t="shared" si="134"/>
        <v>6.2320342140235671E-5</v>
      </c>
    </row>
    <row r="4237" spans="8:13" x14ac:dyDescent="0.2">
      <c r="H4237" s="10">
        <v>2003</v>
      </c>
      <c r="I4237" s="10">
        <v>10</v>
      </c>
      <c r="J4237" s="10">
        <v>16</v>
      </c>
      <c r="K4237" s="42">
        <v>1.1599999999999999</v>
      </c>
      <c r="L4237" s="44">
        <f t="shared" si="133"/>
        <v>1.1583212448101872E-2</v>
      </c>
      <c r="M4237" s="42">
        <f t="shared" si="134"/>
        <v>3.7391739229753265E-5</v>
      </c>
    </row>
    <row r="4238" spans="8:13" x14ac:dyDescent="0.2">
      <c r="H4238" s="10">
        <v>2003</v>
      </c>
      <c r="I4238" s="10">
        <v>10</v>
      </c>
      <c r="J4238" s="10">
        <v>17</v>
      </c>
      <c r="K4238" s="42">
        <v>1.17</v>
      </c>
      <c r="L4238" s="44">
        <f t="shared" si="133"/>
        <v>1.1682922043909914E-2</v>
      </c>
      <c r="M4238" s="42">
        <f t="shared" si="134"/>
        <v>9.9709595808041701E-5</v>
      </c>
    </row>
    <row r="4239" spans="8:13" x14ac:dyDescent="0.2">
      <c r="H4239" s="10">
        <v>2003</v>
      </c>
      <c r="I4239" s="10">
        <v>10</v>
      </c>
      <c r="J4239" s="10">
        <v>20</v>
      </c>
      <c r="K4239" s="42">
        <v>1.17</v>
      </c>
      <c r="L4239" s="44">
        <f t="shared" si="133"/>
        <v>1.1682922043909914E-2</v>
      </c>
      <c r="M4239" s="42">
        <f t="shared" si="134"/>
        <v>0</v>
      </c>
    </row>
    <row r="4240" spans="8:13" x14ac:dyDescent="0.2">
      <c r="H4240" s="10">
        <v>2003</v>
      </c>
      <c r="I4240" s="10">
        <v>10</v>
      </c>
      <c r="J4240" s="10">
        <v>21</v>
      </c>
      <c r="K4240" s="42">
        <v>1.17</v>
      </c>
      <c r="L4240" s="44">
        <f t="shared" si="133"/>
        <v>1.1682922043909914E-2</v>
      </c>
      <c r="M4240" s="42">
        <f t="shared" si="134"/>
        <v>0</v>
      </c>
    </row>
    <row r="4241" spans="8:13" x14ac:dyDescent="0.2">
      <c r="H4241" s="10">
        <v>2003</v>
      </c>
      <c r="I4241" s="10">
        <v>10</v>
      </c>
      <c r="J4241" s="10">
        <v>22</v>
      </c>
      <c r="K4241" s="42">
        <v>1.17</v>
      </c>
      <c r="L4241" s="44">
        <f t="shared" si="133"/>
        <v>1.1682922043909914E-2</v>
      </c>
      <c r="M4241" s="42">
        <f t="shared" si="134"/>
        <v>0</v>
      </c>
    </row>
    <row r="4242" spans="8:13" x14ac:dyDescent="0.2">
      <c r="H4242" s="10">
        <v>2003</v>
      </c>
      <c r="I4242" s="10">
        <v>10</v>
      </c>
      <c r="J4242" s="10">
        <v>23</v>
      </c>
      <c r="K4242" s="42">
        <v>1.1606300000000001</v>
      </c>
      <c r="L4242" s="44">
        <f t="shared" si="133"/>
        <v>1.1589494225999862E-2</v>
      </c>
      <c r="M4242" s="42">
        <f t="shared" si="134"/>
        <v>-9.342781791005228E-5</v>
      </c>
    </row>
    <row r="4243" spans="8:13" x14ac:dyDescent="0.2">
      <c r="H4243" s="10">
        <v>2003</v>
      </c>
      <c r="I4243" s="10">
        <v>10</v>
      </c>
      <c r="J4243" s="10">
        <v>24</v>
      </c>
      <c r="K4243" s="42">
        <v>1.16313</v>
      </c>
      <c r="L4243" s="44">
        <f t="shared" si="133"/>
        <v>1.1614421818821016E-2</v>
      </c>
      <c r="M4243" s="42">
        <f t="shared" si="134"/>
        <v>2.4927592821154254E-5</v>
      </c>
    </row>
    <row r="4244" spans="8:13" x14ac:dyDescent="0.2">
      <c r="H4244" s="10">
        <v>2003</v>
      </c>
      <c r="I4244" s="10">
        <v>10</v>
      </c>
      <c r="J4244" s="10">
        <v>27</v>
      </c>
      <c r="K4244" s="42">
        <v>1.1612499999999999</v>
      </c>
      <c r="L4244" s="44">
        <f t="shared" si="133"/>
        <v>1.1595676283504885E-2</v>
      </c>
      <c r="M4244" s="42">
        <f t="shared" si="134"/>
        <v>-1.8745535316130532E-5</v>
      </c>
    </row>
    <row r="4245" spans="8:13" x14ac:dyDescent="0.2">
      <c r="H4245" s="10">
        <v>2003</v>
      </c>
      <c r="I4245" s="10">
        <v>10</v>
      </c>
      <c r="J4245" s="10">
        <v>28</v>
      </c>
      <c r="K4245" s="42">
        <v>1.1693800000000001</v>
      </c>
      <c r="L4245" s="44">
        <f t="shared" ref="L4245:L4308" si="135">LN(1+K4245/100/4)*4</f>
        <v>1.1676740121242214E-2</v>
      </c>
      <c r="M4245" s="42">
        <f t="shared" ref="M4245:M4308" si="136">L4245-L4244</f>
        <v>8.1063837737328434E-5</v>
      </c>
    </row>
    <row r="4246" spans="8:13" x14ac:dyDescent="0.2">
      <c r="H4246" s="10">
        <v>2003</v>
      </c>
      <c r="I4246" s="10">
        <v>10</v>
      </c>
      <c r="J4246" s="10">
        <v>29</v>
      </c>
      <c r="K4246" s="42">
        <v>1.1599999999999999</v>
      </c>
      <c r="L4246" s="44">
        <f t="shared" si="135"/>
        <v>1.1583212448101872E-2</v>
      </c>
      <c r="M4246" s="42">
        <f t="shared" si="136"/>
        <v>-9.3527673140341577E-5</v>
      </c>
    </row>
    <row r="4247" spans="8:13" x14ac:dyDescent="0.2">
      <c r="H4247" s="10">
        <v>2003</v>
      </c>
      <c r="I4247" s="10">
        <v>10</v>
      </c>
      <c r="J4247" s="10">
        <v>30</v>
      </c>
      <c r="K4247" s="42">
        <v>1.1625000000000001</v>
      </c>
      <c r="L4247" s="44">
        <f t="shared" si="135"/>
        <v>1.1608140080071222E-2</v>
      </c>
      <c r="M4247" s="42">
        <f t="shared" si="136"/>
        <v>2.4927631969349356E-5</v>
      </c>
    </row>
    <row r="4248" spans="8:13" x14ac:dyDescent="0.2">
      <c r="H4248" s="10">
        <v>2003</v>
      </c>
      <c r="I4248" s="10">
        <v>10</v>
      </c>
      <c r="J4248" s="10">
        <v>31</v>
      </c>
      <c r="K4248" s="42">
        <v>1.1693800000000001</v>
      </c>
      <c r="L4248" s="44">
        <f t="shared" si="135"/>
        <v>1.1676740121242214E-2</v>
      </c>
      <c r="M4248" s="42">
        <f t="shared" si="136"/>
        <v>6.8600041170992221E-5</v>
      </c>
    </row>
    <row r="4249" spans="8:13" x14ac:dyDescent="0.2">
      <c r="H4249" s="10">
        <v>2003</v>
      </c>
      <c r="I4249" s="10">
        <v>11</v>
      </c>
      <c r="J4249" s="10">
        <v>3</v>
      </c>
      <c r="K4249" s="42">
        <v>1.17</v>
      </c>
      <c r="L4249" s="44">
        <f t="shared" si="135"/>
        <v>1.1682922043909914E-2</v>
      </c>
      <c r="M4249" s="42">
        <f t="shared" si="136"/>
        <v>6.1819226677001238E-6</v>
      </c>
    </row>
    <row r="4250" spans="8:13" x14ac:dyDescent="0.2">
      <c r="H4250" s="10">
        <v>2003</v>
      </c>
      <c r="I4250" s="10">
        <v>11</v>
      </c>
      <c r="J4250" s="10">
        <v>4</v>
      </c>
      <c r="K4250" s="42">
        <v>1.17</v>
      </c>
      <c r="L4250" s="44">
        <f t="shared" si="135"/>
        <v>1.1682922043909914E-2</v>
      </c>
      <c r="M4250" s="42">
        <f t="shared" si="136"/>
        <v>0</v>
      </c>
    </row>
    <row r="4251" spans="8:13" x14ac:dyDescent="0.2">
      <c r="H4251" s="10">
        <v>2003</v>
      </c>
      <c r="I4251" s="10">
        <v>11</v>
      </c>
      <c r="J4251" s="10">
        <v>5</v>
      </c>
      <c r="K4251" s="42">
        <v>1.17</v>
      </c>
      <c r="L4251" s="44">
        <f t="shared" si="135"/>
        <v>1.1682922043909914E-2</v>
      </c>
      <c r="M4251" s="42">
        <f t="shared" si="136"/>
        <v>0</v>
      </c>
    </row>
    <row r="4252" spans="8:13" x14ac:dyDescent="0.2">
      <c r="H4252" s="10">
        <v>2003</v>
      </c>
      <c r="I4252" s="10">
        <v>11</v>
      </c>
      <c r="J4252" s="10">
        <v>6</v>
      </c>
      <c r="K4252" s="42">
        <v>1.17</v>
      </c>
      <c r="L4252" s="44">
        <f t="shared" si="135"/>
        <v>1.1682922043909914E-2</v>
      </c>
      <c r="M4252" s="42">
        <f t="shared" si="136"/>
        <v>0</v>
      </c>
    </row>
    <row r="4253" spans="8:13" x14ac:dyDescent="0.2">
      <c r="H4253" s="10">
        <v>2003</v>
      </c>
      <c r="I4253" s="10">
        <v>11</v>
      </c>
      <c r="J4253" s="10">
        <v>7</v>
      </c>
      <c r="K4253" s="42">
        <v>1.1706300000000001</v>
      </c>
      <c r="L4253" s="44">
        <f t="shared" si="135"/>
        <v>1.1689203665220709E-2</v>
      </c>
      <c r="M4253" s="42">
        <f t="shared" si="136"/>
        <v>6.2816213107948216E-6</v>
      </c>
    </row>
    <row r="4254" spans="8:13" x14ac:dyDescent="0.2">
      <c r="H4254" s="10">
        <v>2003</v>
      </c>
      <c r="I4254" s="10">
        <v>11</v>
      </c>
      <c r="J4254" s="10">
        <v>10</v>
      </c>
      <c r="K4254" s="42">
        <v>1.18</v>
      </c>
      <c r="L4254" s="44">
        <f t="shared" si="135"/>
        <v>1.1782629154278152E-2</v>
      </c>
      <c r="M4254" s="42">
        <f t="shared" si="136"/>
        <v>9.3425489057443259E-5</v>
      </c>
    </row>
    <row r="4255" spans="8:13" x14ac:dyDescent="0.2">
      <c r="H4255" s="10">
        <v>2003</v>
      </c>
      <c r="I4255" s="10">
        <v>11</v>
      </c>
      <c r="J4255" s="10">
        <v>11</v>
      </c>
      <c r="K4255" s="42">
        <v>1.18</v>
      </c>
      <c r="L4255" s="44">
        <f t="shared" si="135"/>
        <v>1.1782629154278152E-2</v>
      </c>
      <c r="M4255" s="42">
        <f t="shared" si="136"/>
        <v>0</v>
      </c>
    </row>
    <row r="4256" spans="8:13" x14ac:dyDescent="0.2">
      <c r="H4256" s="10">
        <v>2003</v>
      </c>
      <c r="I4256" s="10">
        <v>11</v>
      </c>
      <c r="J4256" s="10">
        <v>12</v>
      </c>
      <c r="K4256" s="42">
        <v>1.18</v>
      </c>
      <c r="L4256" s="44">
        <f t="shared" si="135"/>
        <v>1.1782629154278152E-2</v>
      </c>
      <c r="M4256" s="42">
        <f t="shared" si="136"/>
        <v>0</v>
      </c>
    </row>
    <row r="4257" spans="8:13" x14ac:dyDescent="0.2">
      <c r="H4257" s="10">
        <v>2003</v>
      </c>
      <c r="I4257" s="10">
        <v>11</v>
      </c>
      <c r="J4257" s="10">
        <v>13</v>
      </c>
      <c r="K4257" s="42">
        <v>1.18</v>
      </c>
      <c r="L4257" s="44">
        <f t="shared" si="135"/>
        <v>1.1782629154278152E-2</v>
      </c>
      <c r="M4257" s="42">
        <f t="shared" si="136"/>
        <v>0</v>
      </c>
    </row>
    <row r="4258" spans="8:13" x14ac:dyDescent="0.2">
      <c r="H4258" s="10">
        <v>2003</v>
      </c>
      <c r="I4258" s="10">
        <v>11</v>
      </c>
      <c r="J4258" s="10">
        <v>14</v>
      </c>
      <c r="K4258" s="42">
        <v>1.1712499999999999</v>
      </c>
      <c r="L4258" s="44">
        <f t="shared" si="135"/>
        <v>1.1695385568625401E-2</v>
      </c>
      <c r="M4258" s="42">
        <f t="shared" si="136"/>
        <v>-8.7243585652750991E-5</v>
      </c>
    </row>
    <row r="4259" spans="8:13" x14ac:dyDescent="0.2">
      <c r="H4259" s="10">
        <v>2003</v>
      </c>
      <c r="I4259" s="10">
        <v>11</v>
      </c>
      <c r="J4259" s="10">
        <v>17</v>
      </c>
      <c r="K4259" s="42">
        <v>1.17</v>
      </c>
      <c r="L4259" s="44">
        <f t="shared" si="135"/>
        <v>1.1682922043909914E-2</v>
      </c>
      <c r="M4259" s="42">
        <f t="shared" si="136"/>
        <v>-1.246352471548709E-5</v>
      </c>
    </row>
    <row r="4260" spans="8:13" x14ac:dyDescent="0.2">
      <c r="H4260" s="10">
        <v>2003</v>
      </c>
      <c r="I4260" s="10">
        <v>11</v>
      </c>
      <c r="J4260" s="10">
        <v>18</v>
      </c>
      <c r="K4260" s="42">
        <v>1.17</v>
      </c>
      <c r="L4260" s="44">
        <f t="shared" si="135"/>
        <v>1.1682922043909914E-2</v>
      </c>
      <c r="M4260" s="42">
        <f t="shared" si="136"/>
        <v>0</v>
      </c>
    </row>
    <row r="4261" spans="8:13" x14ac:dyDescent="0.2">
      <c r="H4261" s="10">
        <v>2003</v>
      </c>
      <c r="I4261" s="10">
        <v>11</v>
      </c>
      <c r="J4261" s="10">
        <v>19</v>
      </c>
      <c r="K4261" s="42">
        <v>1.17</v>
      </c>
      <c r="L4261" s="44">
        <f t="shared" si="135"/>
        <v>1.1682922043909914E-2</v>
      </c>
      <c r="M4261" s="42">
        <f t="shared" si="136"/>
        <v>0</v>
      </c>
    </row>
    <row r="4262" spans="8:13" x14ac:dyDescent="0.2">
      <c r="H4262" s="10">
        <v>2003</v>
      </c>
      <c r="I4262" s="10">
        <v>11</v>
      </c>
      <c r="J4262" s="10">
        <v>20</v>
      </c>
      <c r="K4262" s="42">
        <v>1.17</v>
      </c>
      <c r="L4262" s="44">
        <f t="shared" si="135"/>
        <v>1.1682922043909914E-2</v>
      </c>
      <c r="M4262" s="42">
        <f t="shared" si="136"/>
        <v>0</v>
      </c>
    </row>
    <row r="4263" spans="8:13" x14ac:dyDescent="0.2">
      <c r="H4263" s="10">
        <v>2003</v>
      </c>
      <c r="I4263" s="10">
        <v>11</v>
      </c>
      <c r="J4263" s="10">
        <v>21</v>
      </c>
      <c r="K4263" s="42">
        <v>1.17</v>
      </c>
      <c r="L4263" s="44">
        <f t="shared" si="135"/>
        <v>1.1682922043909914E-2</v>
      </c>
      <c r="M4263" s="42">
        <f t="shared" si="136"/>
        <v>0</v>
      </c>
    </row>
    <row r="4264" spans="8:13" x14ac:dyDescent="0.2">
      <c r="H4264" s="10">
        <v>2003</v>
      </c>
      <c r="I4264" s="10">
        <v>11</v>
      </c>
      <c r="J4264" s="10">
        <v>24</v>
      </c>
      <c r="K4264" s="42">
        <v>1.17</v>
      </c>
      <c r="L4264" s="44">
        <f t="shared" si="135"/>
        <v>1.1682922043909914E-2</v>
      </c>
      <c r="M4264" s="42">
        <f t="shared" si="136"/>
        <v>0</v>
      </c>
    </row>
    <row r="4265" spans="8:13" x14ac:dyDescent="0.2">
      <c r="H4265" s="10">
        <v>2003</v>
      </c>
      <c r="I4265" s="10">
        <v>11</v>
      </c>
      <c r="J4265" s="10">
        <v>25</v>
      </c>
      <c r="K4265" s="42">
        <v>1.17</v>
      </c>
      <c r="L4265" s="44">
        <f t="shared" si="135"/>
        <v>1.1682922043909914E-2</v>
      </c>
      <c r="M4265" s="42">
        <f t="shared" si="136"/>
        <v>0</v>
      </c>
    </row>
    <row r="4266" spans="8:13" x14ac:dyDescent="0.2">
      <c r="H4266" s="10">
        <v>2003</v>
      </c>
      <c r="I4266" s="10">
        <v>11</v>
      </c>
      <c r="J4266" s="10">
        <v>26</v>
      </c>
      <c r="K4266" s="42">
        <v>1.17</v>
      </c>
      <c r="L4266" s="44">
        <f t="shared" si="135"/>
        <v>1.1682922043909914E-2</v>
      </c>
      <c r="M4266" s="42">
        <f t="shared" si="136"/>
        <v>0</v>
      </c>
    </row>
    <row r="4267" spans="8:13" x14ac:dyDescent="0.2">
      <c r="H4267" s="10">
        <v>2003</v>
      </c>
      <c r="I4267" s="10">
        <v>11</v>
      </c>
      <c r="J4267" s="10">
        <v>27</v>
      </c>
      <c r="K4267" s="42">
        <v>1.17313</v>
      </c>
      <c r="L4267" s="44">
        <f t="shared" si="135"/>
        <v>1.171413063667247E-2</v>
      </c>
      <c r="M4267" s="42">
        <f t="shared" si="136"/>
        <v>3.1208592762555637E-5</v>
      </c>
    </row>
    <row r="4268" spans="8:13" x14ac:dyDescent="0.2">
      <c r="H4268" s="10">
        <v>2003</v>
      </c>
      <c r="I4268" s="10">
        <v>12</v>
      </c>
      <c r="J4268" s="10">
        <v>1</v>
      </c>
      <c r="K4268" s="42">
        <v>1.1781299999999999</v>
      </c>
      <c r="L4268" s="44">
        <f t="shared" si="135"/>
        <v>1.17639841135654E-2</v>
      </c>
      <c r="M4268" s="42">
        <f t="shared" si="136"/>
        <v>4.9853476892930404E-5</v>
      </c>
    </row>
    <row r="4269" spans="8:13" x14ac:dyDescent="0.2">
      <c r="H4269" s="10">
        <v>2003</v>
      </c>
      <c r="I4269" s="10">
        <v>12</v>
      </c>
      <c r="J4269" s="10">
        <v>2</v>
      </c>
      <c r="K4269" s="42">
        <v>1.18</v>
      </c>
      <c r="L4269" s="44">
        <f t="shared" si="135"/>
        <v>1.1782629154278152E-2</v>
      </c>
      <c r="M4269" s="42">
        <f t="shared" si="136"/>
        <v>1.864504071275204E-5</v>
      </c>
    </row>
    <row r="4270" spans="8:13" x14ac:dyDescent="0.2">
      <c r="H4270" s="10">
        <v>2003</v>
      </c>
      <c r="I4270" s="10">
        <v>12</v>
      </c>
      <c r="J4270" s="10">
        <v>3</v>
      </c>
      <c r="K4270" s="42">
        <v>1.18</v>
      </c>
      <c r="L4270" s="44">
        <f t="shared" si="135"/>
        <v>1.1782629154278152E-2</v>
      </c>
      <c r="M4270" s="42">
        <f t="shared" si="136"/>
        <v>0</v>
      </c>
    </row>
    <row r="4271" spans="8:13" x14ac:dyDescent="0.2">
      <c r="H4271" s="10">
        <v>2003</v>
      </c>
      <c r="I4271" s="10">
        <v>12</v>
      </c>
      <c r="J4271" s="10">
        <v>4</v>
      </c>
      <c r="K4271" s="42">
        <v>1.18</v>
      </c>
      <c r="L4271" s="44">
        <f t="shared" si="135"/>
        <v>1.1782629154278152E-2</v>
      </c>
      <c r="M4271" s="42">
        <f t="shared" si="136"/>
        <v>0</v>
      </c>
    </row>
    <row r="4272" spans="8:13" x14ac:dyDescent="0.2">
      <c r="H4272" s="10">
        <v>2003</v>
      </c>
      <c r="I4272" s="10">
        <v>12</v>
      </c>
      <c r="J4272" s="10">
        <v>5</v>
      </c>
      <c r="K4272" s="42">
        <v>1.18</v>
      </c>
      <c r="L4272" s="44">
        <f t="shared" si="135"/>
        <v>1.1782629154278152E-2</v>
      </c>
      <c r="M4272" s="42">
        <f t="shared" si="136"/>
        <v>0</v>
      </c>
    </row>
    <row r="4273" spans="8:13" x14ac:dyDescent="0.2">
      <c r="H4273" s="10">
        <v>2003</v>
      </c>
      <c r="I4273" s="10">
        <v>12</v>
      </c>
      <c r="J4273" s="10">
        <v>8</v>
      </c>
      <c r="K4273" s="42">
        <v>1.1712499999999999</v>
      </c>
      <c r="L4273" s="44">
        <f t="shared" si="135"/>
        <v>1.1695385568625401E-2</v>
      </c>
      <c r="M4273" s="42">
        <f t="shared" si="136"/>
        <v>-8.7243585652750991E-5</v>
      </c>
    </row>
    <row r="4274" spans="8:13" x14ac:dyDescent="0.2">
      <c r="H4274" s="10">
        <v>2003</v>
      </c>
      <c r="I4274" s="10">
        <v>12</v>
      </c>
      <c r="J4274" s="10">
        <v>9</v>
      </c>
      <c r="K4274" s="42">
        <v>1.17</v>
      </c>
      <c r="L4274" s="44">
        <f t="shared" si="135"/>
        <v>1.1682922043909914E-2</v>
      </c>
      <c r="M4274" s="42">
        <f t="shared" si="136"/>
        <v>-1.246352471548709E-5</v>
      </c>
    </row>
    <row r="4275" spans="8:13" x14ac:dyDescent="0.2">
      <c r="H4275" s="10">
        <v>2003</v>
      </c>
      <c r="I4275" s="10">
        <v>12</v>
      </c>
      <c r="J4275" s="10">
        <v>10</v>
      </c>
      <c r="K4275" s="42">
        <v>1.17</v>
      </c>
      <c r="L4275" s="44">
        <f t="shared" si="135"/>
        <v>1.1682922043909914E-2</v>
      </c>
      <c r="M4275" s="42">
        <f t="shared" si="136"/>
        <v>0</v>
      </c>
    </row>
    <row r="4276" spans="8:13" x14ac:dyDescent="0.2">
      <c r="H4276" s="10">
        <v>2003</v>
      </c>
      <c r="I4276" s="10">
        <v>12</v>
      </c>
      <c r="J4276" s="10">
        <v>11</v>
      </c>
      <c r="K4276" s="42">
        <v>1.17</v>
      </c>
      <c r="L4276" s="44">
        <f t="shared" si="135"/>
        <v>1.1682922043909914E-2</v>
      </c>
      <c r="M4276" s="42">
        <f t="shared" si="136"/>
        <v>0</v>
      </c>
    </row>
    <row r="4277" spans="8:13" x14ac:dyDescent="0.2">
      <c r="H4277" s="10">
        <v>2003</v>
      </c>
      <c r="I4277" s="10">
        <v>12</v>
      </c>
      <c r="J4277" s="10">
        <v>12</v>
      </c>
      <c r="K4277" s="42">
        <v>1.1681299999999999</v>
      </c>
      <c r="L4277" s="44">
        <f t="shared" si="135"/>
        <v>1.1664276538429504E-2</v>
      </c>
      <c r="M4277" s="42">
        <f t="shared" si="136"/>
        <v>-1.8645505480410426E-5</v>
      </c>
    </row>
    <row r="4278" spans="8:13" x14ac:dyDescent="0.2">
      <c r="H4278" s="10">
        <v>2003</v>
      </c>
      <c r="I4278" s="10">
        <v>12</v>
      </c>
      <c r="J4278" s="10">
        <v>15</v>
      </c>
      <c r="K4278" s="42">
        <v>1.17</v>
      </c>
      <c r="L4278" s="44">
        <f t="shared" si="135"/>
        <v>1.1682922043909914E-2</v>
      </c>
      <c r="M4278" s="42">
        <f t="shared" si="136"/>
        <v>1.8645505480410426E-5</v>
      </c>
    </row>
    <row r="4279" spans="8:13" x14ac:dyDescent="0.2">
      <c r="H4279" s="10">
        <v>2003</v>
      </c>
      <c r="I4279" s="10">
        <v>12</v>
      </c>
      <c r="J4279" s="10">
        <v>16</v>
      </c>
      <c r="K4279" s="42">
        <v>1.17</v>
      </c>
      <c r="L4279" s="44">
        <f t="shared" si="135"/>
        <v>1.1682922043909914E-2</v>
      </c>
      <c r="M4279" s="42">
        <f t="shared" si="136"/>
        <v>0</v>
      </c>
    </row>
    <row r="4280" spans="8:13" x14ac:dyDescent="0.2">
      <c r="H4280" s="10">
        <v>2003</v>
      </c>
      <c r="I4280" s="10">
        <v>12</v>
      </c>
      <c r="J4280" s="10">
        <v>17</v>
      </c>
      <c r="K4280" s="42">
        <v>1.17</v>
      </c>
      <c r="L4280" s="44">
        <f t="shared" si="135"/>
        <v>1.1682922043909914E-2</v>
      </c>
      <c r="M4280" s="42">
        <f t="shared" si="136"/>
        <v>0</v>
      </c>
    </row>
    <row r="4281" spans="8:13" x14ac:dyDescent="0.2">
      <c r="H4281" s="10">
        <v>2003</v>
      </c>
      <c r="I4281" s="10">
        <v>12</v>
      </c>
      <c r="J4281" s="10">
        <v>18</v>
      </c>
      <c r="K4281" s="42">
        <v>1.17</v>
      </c>
      <c r="L4281" s="44">
        <f t="shared" si="135"/>
        <v>1.1682922043909914E-2</v>
      </c>
      <c r="M4281" s="42">
        <f t="shared" si="136"/>
        <v>0</v>
      </c>
    </row>
    <row r="4282" spans="8:13" x14ac:dyDescent="0.2">
      <c r="H4282" s="10">
        <v>2003</v>
      </c>
      <c r="I4282" s="10">
        <v>12</v>
      </c>
      <c r="J4282" s="10">
        <v>19</v>
      </c>
      <c r="K4282" s="42">
        <v>1.17</v>
      </c>
      <c r="L4282" s="44">
        <f t="shared" si="135"/>
        <v>1.1682922043909914E-2</v>
      </c>
      <c r="M4282" s="42">
        <f t="shared" si="136"/>
        <v>0</v>
      </c>
    </row>
    <row r="4283" spans="8:13" x14ac:dyDescent="0.2">
      <c r="H4283" s="10">
        <v>2003</v>
      </c>
      <c r="I4283" s="10">
        <v>12</v>
      </c>
      <c r="J4283" s="10">
        <v>22</v>
      </c>
      <c r="K4283" s="42">
        <v>1.17</v>
      </c>
      <c r="L4283" s="44">
        <f t="shared" si="135"/>
        <v>1.1682922043909914E-2</v>
      </c>
      <c r="M4283" s="42">
        <f t="shared" si="136"/>
        <v>0</v>
      </c>
    </row>
    <row r="4284" spans="8:13" x14ac:dyDescent="0.2">
      <c r="H4284" s="10">
        <v>2003</v>
      </c>
      <c r="I4284" s="10">
        <v>12</v>
      </c>
      <c r="J4284" s="10">
        <v>23</v>
      </c>
      <c r="K4284" s="42">
        <v>1.17</v>
      </c>
      <c r="L4284" s="44">
        <f t="shared" si="135"/>
        <v>1.1682922043909914E-2</v>
      </c>
      <c r="M4284" s="42">
        <f t="shared" si="136"/>
        <v>0</v>
      </c>
    </row>
    <row r="4285" spans="8:13" x14ac:dyDescent="0.2">
      <c r="H4285" s="10">
        <v>2003</v>
      </c>
      <c r="I4285" s="10">
        <v>12</v>
      </c>
      <c r="J4285" s="10">
        <v>24</v>
      </c>
      <c r="K4285" s="42">
        <v>1.17</v>
      </c>
      <c r="L4285" s="44">
        <f t="shared" si="135"/>
        <v>1.1682922043909914E-2</v>
      </c>
      <c r="M4285" s="42">
        <f t="shared" si="136"/>
        <v>0</v>
      </c>
    </row>
    <row r="4286" spans="8:13" x14ac:dyDescent="0.2">
      <c r="H4286" s="10">
        <v>2003</v>
      </c>
      <c r="I4286" s="10">
        <v>12</v>
      </c>
      <c r="J4286" s="10">
        <v>29</v>
      </c>
      <c r="K4286" s="42">
        <v>1.1625000000000001</v>
      </c>
      <c r="L4286" s="44">
        <f t="shared" si="135"/>
        <v>1.1608140080071222E-2</v>
      </c>
      <c r="M4286" s="42">
        <f t="shared" si="136"/>
        <v>-7.4781963838692345E-5</v>
      </c>
    </row>
    <row r="4287" spans="8:13" x14ac:dyDescent="0.2">
      <c r="H4287" s="10">
        <v>2003</v>
      </c>
      <c r="I4287" s="10">
        <v>12</v>
      </c>
      <c r="J4287" s="10">
        <v>30</v>
      </c>
      <c r="K4287" s="42">
        <v>1.155</v>
      </c>
      <c r="L4287" s="44">
        <f t="shared" si="135"/>
        <v>1.1533356718119976E-2</v>
      </c>
      <c r="M4287" s="42">
        <f t="shared" si="136"/>
        <v>-7.4783361951245159E-5</v>
      </c>
    </row>
    <row r="4288" spans="8:13" x14ac:dyDescent="0.2">
      <c r="H4288" s="10">
        <v>2003</v>
      </c>
      <c r="I4288" s="10">
        <v>12</v>
      </c>
      <c r="J4288" s="10">
        <v>31</v>
      </c>
      <c r="K4288" s="42">
        <v>1.15188</v>
      </c>
      <c r="L4288" s="44">
        <f t="shared" si="135"/>
        <v>1.1502246427753555E-2</v>
      </c>
      <c r="M4288" s="42">
        <f t="shared" si="136"/>
        <v>-3.1110290366421003E-5</v>
      </c>
    </row>
    <row r="4289" spans="8:13" x14ac:dyDescent="0.2">
      <c r="H4289" s="10">
        <v>2004</v>
      </c>
      <c r="I4289" s="10">
        <v>1</v>
      </c>
      <c r="J4289" s="10">
        <v>2</v>
      </c>
      <c r="K4289" s="42">
        <v>1.1499999999999999</v>
      </c>
      <c r="L4289" s="44">
        <f t="shared" si="135"/>
        <v>1.1483500366731883E-2</v>
      </c>
      <c r="M4289" s="42">
        <f t="shared" si="136"/>
        <v>-1.8746061021672131E-5</v>
      </c>
    </row>
    <row r="4290" spans="8:13" x14ac:dyDescent="0.2">
      <c r="H4290" s="10">
        <v>2004</v>
      </c>
      <c r="I4290" s="10">
        <v>1</v>
      </c>
      <c r="J4290" s="10">
        <v>5</v>
      </c>
      <c r="K4290" s="42">
        <v>1.1499999999999999</v>
      </c>
      <c r="L4290" s="44">
        <f t="shared" si="135"/>
        <v>1.1483500366731883E-2</v>
      </c>
      <c r="M4290" s="42">
        <f t="shared" si="136"/>
        <v>0</v>
      </c>
    </row>
    <row r="4291" spans="8:13" x14ac:dyDescent="0.2">
      <c r="H4291" s="10">
        <v>2004</v>
      </c>
      <c r="I4291" s="10">
        <v>1</v>
      </c>
      <c r="J4291" s="10">
        <v>6</v>
      </c>
      <c r="K4291" s="42">
        <v>1.1499999999999999</v>
      </c>
      <c r="L4291" s="44">
        <f t="shared" si="135"/>
        <v>1.1483500366731883E-2</v>
      </c>
      <c r="M4291" s="42">
        <f t="shared" si="136"/>
        <v>0</v>
      </c>
    </row>
    <row r="4292" spans="8:13" x14ac:dyDescent="0.2">
      <c r="H4292" s="10">
        <v>2004</v>
      </c>
      <c r="I4292" s="10">
        <v>1</v>
      </c>
      <c r="J4292" s="10">
        <v>7</v>
      </c>
      <c r="K4292" s="42">
        <v>1.1399999999999999</v>
      </c>
      <c r="L4292" s="44">
        <f t="shared" si="135"/>
        <v>1.1383785799675137E-2</v>
      </c>
      <c r="M4292" s="42">
        <f t="shared" si="136"/>
        <v>-9.9714567056746056E-5</v>
      </c>
    </row>
    <row r="4293" spans="8:13" x14ac:dyDescent="0.2">
      <c r="H4293" s="10">
        <v>2004</v>
      </c>
      <c r="I4293" s="10">
        <v>1</v>
      </c>
      <c r="J4293" s="10">
        <v>8</v>
      </c>
      <c r="K4293" s="42">
        <v>1.1399999999999999</v>
      </c>
      <c r="L4293" s="44">
        <f t="shared" si="135"/>
        <v>1.1383785799675137E-2</v>
      </c>
      <c r="M4293" s="42">
        <f t="shared" si="136"/>
        <v>0</v>
      </c>
    </row>
    <row r="4294" spans="8:13" x14ac:dyDescent="0.2">
      <c r="H4294" s="10">
        <v>2004</v>
      </c>
      <c r="I4294" s="10">
        <v>1</v>
      </c>
      <c r="J4294" s="10">
        <v>9</v>
      </c>
      <c r="K4294" s="42">
        <v>1.1399999999999999</v>
      </c>
      <c r="L4294" s="44">
        <f t="shared" si="135"/>
        <v>1.1383785799675137E-2</v>
      </c>
      <c r="M4294" s="42">
        <f t="shared" si="136"/>
        <v>0</v>
      </c>
    </row>
    <row r="4295" spans="8:13" x14ac:dyDescent="0.2">
      <c r="H4295" s="10">
        <v>2004</v>
      </c>
      <c r="I4295" s="10">
        <v>1</v>
      </c>
      <c r="J4295" s="10">
        <v>12</v>
      </c>
      <c r="K4295" s="42">
        <v>1.1200000000000001</v>
      </c>
      <c r="L4295" s="44">
        <f t="shared" si="135"/>
        <v>1.1184349208004752E-2</v>
      </c>
      <c r="M4295" s="42">
        <f t="shared" si="136"/>
        <v>-1.9943659167038531E-4</v>
      </c>
    </row>
    <row r="4296" spans="8:13" x14ac:dyDescent="0.2">
      <c r="H4296" s="10">
        <v>2004</v>
      </c>
      <c r="I4296" s="10">
        <v>1</v>
      </c>
      <c r="J4296" s="10">
        <v>13</v>
      </c>
      <c r="K4296" s="42">
        <v>1.1200000000000001</v>
      </c>
      <c r="L4296" s="44">
        <f t="shared" si="135"/>
        <v>1.1184349208004752E-2</v>
      </c>
      <c r="M4296" s="42">
        <f t="shared" si="136"/>
        <v>0</v>
      </c>
    </row>
    <row r="4297" spans="8:13" x14ac:dyDescent="0.2">
      <c r="H4297" s="10">
        <v>2004</v>
      </c>
      <c r="I4297" s="10">
        <v>1</v>
      </c>
      <c r="J4297" s="10">
        <v>14</v>
      </c>
      <c r="K4297" s="42">
        <v>1.1200000000000001</v>
      </c>
      <c r="L4297" s="44">
        <f t="shared" si="135"/>
        <v>1.1184349208004752E-2</v>
      </c>
      <c r="M4297" s="42">
        <f t="shared" si="136"/>
        <v>0</v>
      </c>
    </row>
    <row r="4298" spans="8:13" x14ac:dyDescent="0.2">
      <c r="H4298" s="10">
        <v>2004</v>
      </c>
      <c r="I4298" s="10">
        <v>1</v>
      </c>
      <c r="J4298" s="10">
        <v>15</v>
      </c>
      <c r="K4298" s="42">
        <v>1.1200000000000001</v>
      </c>
      <c r="L4298" s="44">
        <f t="shared" si="135"/>
        <v>1.1184349208004752E-2</v>
      </c>
      <c r="M4298" s="42">
        <f t="shared" si="136"/>
        <v>0</v>
      </c>
    </row>
    <row r="4299" spans="8:13" x14ac:dyDescent="0.2">
      <c r="H4299" s="10">
        <v>2004</v>
      </c>
      <c r="I4299" s="10">
        <v>1</v>
      </c>
      <c r="J4299" s="10">
        <v>16</v>
      </c>
      <c r="K4299" s="42">
        <v>1.1200000000000001</v>
      </c>
      <c r="L4299" s="44">
        <f t="shared" si="135"/>
        <v>1.1184349208004752E-2</v>
      </c>
      <c r="M4299" s="42">
        <f t="shared" si="136"/>
        <v>0</v>
      </c>
    </row>
    <row r="4300" spans="8:13" x14ac:dyDescent="0.2">
      <c r="H4300" s="10">
        <v>2004</v>
      </c>
      <c r="I4300" s="10">
        <v>1</v>
      </c>
      <c r="J4300" s="10">
        <v>19</v>
      </c>
      <c r="K4300" s="42">
        <v>1.1200000000000001</v>
      </c>
      <c r="L4300" s="44">
        <f t="shared" si="135"/>
        <v>1.1184349208004752E-2</v>
      </c>
      <c r="M4300" s="42">
        <f t="shared" si="136"/>
        <v>0</v>
      </c>
    </row>
    <row r="4301" spans="8:13" x14ac:dyDescent="0.2">
      <c r="H4301" s="10">
        <v>2004</v>
      </c>
      <c r="I4301" s="10">
        <v>1</v>
      </c>
      <c r="J4301" s="10">
        <v>20</v>
      </c>
      <c r="K4301" s="42">
        <v>1.1200000000000001</v>
      </c>
      <c r="L4301" s="44">
        <f t="shared" si="135"/>
        <v>1.1184349208004752E-2</v>
      </c>
      <c r="M4301" s="42">
        <f t="shared" si="136"/>
        <v>0</v>
      </c>
    </row>
    <row r="4302" spans="8:13" x14ac:dyDescent="0.2">
      <c r="H4302" s="10">
        <v>2004</v>
      </c>
      <c r="I4302" s="10">
        <v>1</v>
      </c>
      <c r="J4302" s="10">
        <v>21</v>
      </c>
      <c r="K4302" s="42">
        <v>1.1200000000000001</v>
      </c>
      <c r="L4302" s="44">
        <f t="shared" si="135"/>
        <v>1.1184349208004752E-2</v>
      </c>
      <c r="M4302" s="42">
        <f t="shared" si="136"/>
        <v>0</v>
      </c>
    </row>
    <row r="4303" spans="8:13" x14ac:dyDescent="0.2">
      <c r="H4303" s="10">
        <v>2004</v>
      </c>
      <c r="I4303" s="10">
        <v>1</v>
      </c>
      <c r="J4303" s="10">
        <v>22</v>
      </c>
      <c r="K4303" s="42">
        <v>1.1200000000000001</v>
      </c>
      <c r="L4303" s="44">
        <f t="shared" si="135"/>
        <v>1.1184349208004752E-2</v>
      </c>
      <c r="M4303" s="42">
        <f t="shared" si="136"/>
        <v>0</v>
      </c>
    </row>
    <row r="4304" spans="8:13" x14ac:dyDescent="0.2">
      <c r="H4304" s="10">
        <v>2004</v>
      </c>
      <c r="I4304" s="10">
        <v>1</v>
      </c>
      <c r="J4304" s="10">
        <v>23</v>
      </c>
      <c r="K4304" s="42">
        <v>1.1200000000000001</v>
      </c>
      <c r="L4304" s="44">
        <f t="shared" si="135"/>
        <v>1.1184349208004752E-2</v>
      </c>
      <c r="M4304" s="42">
        <f t="shared" si="136"/>
        <v>0</v>
      </c>
    </row>
    <row r="4305" spans="8:13" x14ac:dyDescent="0.2">
      <c r="H4305" s="10">
        <v>2004</v>
      </c>
      <c r="I4305" s="10">
        <v>1</v>
      </c>
      <c r="J4305" s="10">
        <v>26</v>
      </c>
      <c r="K4305" s="42">
        <v>1.1200000000000001</v>
      </c>
      <c r="L4305" s="44">
        <f t="shared" si="135"/>
        <v>1.1184349208004752E-2</v>
      </c>
      <c r="M4305" s="42">
        <f t="shared" si="136"/>
        <v>0</v>
      </c>
    </row>
    <row r="4306" spans="8:13" x14ac:dyDescent="0.2">
      <c r="H4306" s="10">
        <v>2004</v>
      </c>
      <c r="I4306" s="10">
        <v>1</v>
      </c>
      <c r="J4306" s="10">
        <v>27</v>
      </c>
      <c r="K4306" s="42">
        <v>1.1200000000000001</v>
      </c>
      <c r="L4306" s="44">
        <f t="shared" si="135"/>
        <v>1.1184349208004752E-2</v>
      </c>
      <c r="M4306" s="42">
        <f t="shared" si="136"/>
        <v>0</v>
      </c>
    </row>
    <row r="4307" spans="8:13" x14ac:dyDescent="0.2">
      <c r="H4307" s="10">
        <v>2004</v>
      </c>
      <c r="I4307" s="10">
        <v>1</v>
      </c>
      <c r="J4307" s="10">
        <v>28</v>
      </c>
      <c r="K4307" s="42">
        <v>1.1200000000000001</v>
      </c>
      <c r="L4307" s="44">
        <f t="shared" si="135"/>
        <v>1.1184349208004752E-2</v>
      </c>
      <c r="M4307" s="42">
        <f t="shared" si="136"/>
        <v>0</v>
      </c>
    </row>
    <row r="4308" spans="8:13" x14ac:dyDescent="0.2">
      <c r="H4308" s="10">
        <v>2004</v>
      </c>
      <c r="I4308" s="10">
        <v>1</v>
      </c>
      <c r="J4308" s="10">
        <v>29</v>
      </c>
      <c r="K4308" s="42">
        <v>1.1200000000000001</v>
      </c>
      <c r="L4308" s="44">
        <f t="shared" si="135"/>
        <v>1.1184349208004752E-2</v>
      </c>
      <c r="M4308" s="42">
        <f t="shared" si="136"/>
        <v>0</v>
      </c>
    </row>
    <row r="4309" spans="8:13" x14ac:dyDescent="0.2">
      <c r="H4309" s="10">
        <v>2004</v>
      </c>
      <c r="I4309" s="10">
        <v>1</v>
      </c>
      <c r="J4309" s="10">
        <v>30</v>
      </c>
      <c r="K4309" s="42">
        <v>1.1299999999999999</v>
      </c>
      <c r="L4309" s="44">
        <f t="shared" ref="L4309:L4372" si="137">LN(1+K4309/100/4)*4</f>
        <v>1.1284068746807702E-2</v>
      </c>
      <c r="M4309" s="42">
        <f t="shared" ref="M4309:M4372" si="138">L4309-L4308</f>
        <v>9.9719538802950022E-5</v>
      </c>
    </row>
    <row r="4310" spans="8:13" x14ac:dyDescent="0.2">
      <c r="H4310" s="10">
        <v>2004</v>
      </c>
      <c r="I4310" s="10">
        <v>2</v>
      </c>
      <c r="J4310" s="10">
        <v>2</v>
      </c>
      <c r="K4310" s="42">
        <v>1.1299999999999999</v>
      </c>
      <c r="L4310" s="44">
        <f t="shared" si="137"/>
        <v>1.1284068746807702E-2</v>
      </c>
      <c r="M4310" s="42">
        <f t="shared" si="138"/>
        <v>0</v>
      </c>
    </row>
    <row r="4311" spans="8:13" x14ac:dyDescent="0.2">
      <c r="H4311" s="10">
        <v>2004</v>
      </c>
      <c r="I4311" s="10">
        <v>2</v>
      </c>
      <c r="J4311" s="10">
        <v>3</v>
      </c>
      <c r="K4311" s="42">
        <v>1.1299999999999999</v>
      </c>
      <c r="L4311" s="44">
        <f t="shared" si="137"/>
        <v>1.1284068746807702E-2</v>
      </c>
      <c r="M4311" s="42">
        <f t="shared" si="138"/>
        <v>0</v>
      </c>
    </row>
    <row r="4312" spans="8:13" x14ac:dyDescent="0.2">
      <c r="H4312" s="10">
        <v>2004</v>
      </c>
      <c r="I4312" s="10">
        <v>2</v>
      </c>
      <c r="J4312" s="10">
        <v>4</v>
      </c>
      <c r="K4312" s="42">
        <v>1.1299999999999999</v>
      </c>
      <c r="L4312" s="44">
        <f t="shared" si="137"/>
        <v>1.1284068746807702E-2</v>
      </c>
      <c r="M4312" s="42">
        <f t="shared" si="138"/>
        <v>0</v>
      </c>
    </row>
    <row r="4313" spans="8:13" x14ac:dyDescent="0.2">
      <c r="H4313" s="10">
        <v>2004</v>
      </c>
      <c r="I4313" s="10">
        <v>2</v>
      </c>
      <c r="J4313" s="10">
        <v>5</v>
      </c>
      <c r="K4313" s="42">
        <v>1.1299999999999999</v>
      </c>
      <c r="L4313" s="44">
        <f t="shared" si="137"/>
        <v>1.1284068746807702E-2</v>
      </c>
      <c r="M4313" s="42">
        <f t="shared" si="138"/>
        <v>0</v>
      </c>
    </row>
    <row r="4314" spans="8:13" x14ac:dyDescent="0.2">
      <c r="H4314" s="10">
        <v>2004</v>
      </c>
      <c r="I4314" s="10">
        <v>2</v>
      </c>
      <c r="J4314" s="10">
        <v>6</v>
      </c>
      <c r="K4314" s="42">
        <v>1.1299999999999999</v>
      </c>
      <c r="L4314" s="44">
        <f t="shared" si="137"/>
        <v>1.1284068746807702E-2</v>
      </c>
      <c r="M4314" s="42">
        <f t="shared" si="138"/>
        <v>0</v>
      </c>
    </row>
    <row r="4315" spans="8:13" x14ac:dyDescent="0.2">
      <c r="H4315" s="10">
        <v>2004</v>
      </c>
      <c r="I4315" s="10">
        <v>2</v>
      </c>
      <c r="J4315" s="10">
        <v>9</v>
      </c>
      <c r="K4315" s="42">
        <v>1.1299999999999999</v>
      </c>
      <c r="L4315" s="44">
        <f t="shared" si="137"/>
        <v>1.1284068746807702E-2</v>
      </c>
      <c r="M4315" s="42">
        <f t="shared" si="138"/>
        <v>0</v>
      </c>
    </row>
    <row r="4316" spans="8:13" x14ac:dyDescent="0.2">
      <c r="H4316" s="10">
        <v>2004</v>
      </c>
      <c r="I4316" s="10">
        <v>2</v>
      </c>
      <c r="J4316" s="10">
        <v>10</v>
      </c>
      <c r="K4316" s="42">
        <v>1.1299999999999999</v>
      </c>
      <c r="L4316" s="44">
        <f t="shared" si="137"/>
        <v>1.1284068746807702E-2</v>
      </c>
      <c r="M4316" s="42">
        <f t="shared" si="138"/>
        <v>0</v>
      </c>
    </row>
    <row r="4317" spans="8:13" x14ac:dyDescent="0.2">
      <c r="H4317" s="10">
        <v>2004</v>
      </c>
      <c r="I4317" s="10">
        <v>2</v>
      </c>
      <c r="J4317" s="10">
        <v>11</v>
      </c>
      <c r="K4317" s="42">
        <v>1.1299999999999999</v>
      </c>
      <c r="L4317" s="44">
        <f t="shared" si="137"/>
        <v>1.1284068746807702E-2</v>
      </c>
      <c r="M4317" s="42">
        <f t="shared" si="138"/>
        <v>0</v>
      </c>
    </row>
    <row r="4318" spans="8:13" x14ac:dyDescent="0.2">
      <c r="H4318" s="10">
        <v>2004</v>
      </c>
      <c r="I4318" s="10">
        <v>2</v>
      </c>
      <c r="J4318" s="10">
        <v>12</v>
      </c>
      <c r="K4318" s="42">
        <v>1.12188</v>
      </c>
      <c r="L4318" s="44">
        <f t="shared" si="137"/>
        <v>1.1203096671052034E-2</v>
      </c>
      <c r="M4318" s="42">
        <f t="shared" si="138"/>
        <v>-8.09720757556677E-5</v>
      </c>
    </row>
    <row r="4319" spans="8:13" x14ac:dyDescent="0.2">
      <c r="H4319" s="10">
        <v>2004</v>
      </c>
      <c r="I4319" s="10">
        <v>2</v>
      </c>
      <c r="J4319" s="10">
        <v>13</v>
      </c>
      <c r="K4319" s="42">
        <v>1.1200000000000001</v>
      </c>
      <c r="L4319" s="44">
        <f t="shared" si="137"/>
        <v>1.1184349208004752E-2</v>
      </c>
      <c r="M4319" s="42">
        <f t="shared" si="138"/>
        <v>-1.8747463047282323E-5</v>
      </c>
    </row>
    <row r="4320" spans="8:13" x14ac:dyDescent="0.2">
      <c r="H4320" s="10">
        <v>2004</v>
      </c>
      <c r="I4320" s="10">
        <v>2</v>
      </c>
      <c r="J4320" s="10">
        <v>16</v>
      </c>
      <c r="K4320" s="42">
        <v>1.1200000000000001</v>
      </c>
      <c r="L4320" s="44">
        <f t="shared" si="137"/>
        <v>1.1184349208004752E-2</v>
      </c>
      <c r="M4320" s="42">
        <f t="shared" si="138"/>
        <v>0</v>
      </c>
    </row>
    <row r="4321" spans="8:13" x14ac:dyDescent="0.2">
      <c r="H4321" s="10">
        <v>2004</v>
      </c>
      <c r="I4321" s="10">
        <v>2</v>
      </c>
      <c r="J4321" s="10">
        <v>17</v>
      </c>
      <c r="K4321" s="42">
        <v>1.1200000000000001</v>
      </c>
      <c r="L4321" s="44">
        <f t="shared" si="137"/>
        <v>1.1184349208004752E-2</v>
      </c>
      <c r="M4321" s="42">
        <f t="shared" si="138"/>
        <v>0</v>
      </c>
    </row>
    <row r="4322" spans="8:13" x14ac:dyDescent="0.2">
      <c r="H4322" s="10">
        <v>2004</v>
      </c>
      <c r="I4322" s="10">
        <v>2</v>
      </c>
      <c r="J4322" s="10">
        <v>18</v>
      </c>
      <c r="K4322" s="42">
        <v>1.1200000000000001</v>
      </c>
      <c r="L4322" s="44">
        <f t="shared" si="137"/>
        <v>1.1184349208004752E-2</v>
      </c>
      <c r="M4322" s="42">
        <f t="shared" si="138"/>
        <v>0</v>
      </c>
    </row>
    <row r="4323" spans="8:13" x14ac:dyDescent="0.2">
      <c r="H4323" s="10">
        <v>2004</v>
      </c>
      <c r="I4323" s="10">
        <v>2</v>
      </c>
      <c r="J4323" s="10">
        <v>19</v>
      </c>
      <c r="K4323" s="42">
        <v>1.1200000000000001</v>
      </c>
      <c r="L4323" s="44">
        <f t="shared" si="137"/>
        <v>1.1184349208004752E-2</v>
      </c>
      <c r="M4323" s="42">
        <f t="shared" si="138"/>
        <v>0</v>
      </c>
    </row>
    <row r="4324" spans="8:13" x14ac:dyDescent="0.2">
      <c r="H4324" s="10">
        <v>2004</v>
      </c>
      <c r="I4324" s="10">
        <v>2</v>
      </c>
      <c r="J4324" s="10">
        <v>20</v>
      </c>
      <c r="K4324" s="42">
        <v>1.1200000000000001</v>
      </c>
      <c r="L4324" s="44">
        <f t="shared" si="137"/>
        <v>1.1184349208004752E-2</v>
      </c>
      <c r="M4324" s="42">
        <f t="shared" si="138"/>
        <v>0</v>
      </c>
    </row>
    <row r="4325" spans="8:13" x14ac:dyDescent="0.2">
      <c r="H4325" s="10">
        <v>2004</v>
      </c>
      <c r="I4325" s="10">
        <v>2</v>
      </c>
      <c r="J4325" s="10">
        <v>23</v>
      </c>
      <c r="K4325" s="42">
        <v>1.1200000000000001</v>
      </c>
      <c r="L4325" s="44">
        <f t="shared" si="137"/>
        <v>1.1184349208004752E-2</v>
      </c>
      <c r="M4325" s="42">
        <f t="shared" si="138"/>
        <v>0</v>
      </c>
    </row>
    <row r="4326" spans="8:13" x14ac:dyDescent="0.2">
      <c r="H4326" s="10">
        <v>2004</v>
      </c>
      <c r="I4326" s="10">
        <v>2</v>
      </c>
      <c r="J4326" s="10">
        <v>24</v>
      </c>
      <c r="K4326" s="42">
        <v>1.1200000000000001</v>
      </c>
      <c r="L4326" s="44">
        <f t="shared" si="137"/>
        <v>1.1184349208004752E-2</v>
      </c>
      <c r="M4326" s="42">
        <f t="shared" si="138"/>
        <v>0</v>
      </c>
    </row>
    <row r="4327" spans="8:13" x14ac:dyDescent="0.2">
      <c r="H4327" s="10">
        <v>2004</v>
      </c>
      <c r="I4327" s="10">
        <v>2</v>
      </c>
      <c r="J4327" s="10">
        <v>25</v>
      </c>
      <c r="K4327" s="42">
        <v>1.1200000000000001</v>
      </c>
      <c r="L4327" s="44">
        <f t="shared" si="137"/>
        <v>1.1184349208004752E-2</v>
      </c>
      <c r="M4327" s="42">
        <f t="shared" si="138"/>
        <v>0</v>
      </c>
    </row>
    <row r="4328" spans="8:13" x14ac:dyDescent="0.2">
      <c r="H4328" s="10">
        <v>2004</v>
      </c>
      <c r="I4328" s="10">
        <v>2</v>
      </c>
      <c r="J4328" s="10">
        <v>26</v>
      </c>
      <c r="K4328" s="42">
        <v>1.1200000000000001</v>
      </c>
      <c r="L4328" s="44">
        <f t="shared" si="137"/>
        <v>1.1184349208004752E-2</v>
      </c>
      <c r="M4328" s="42">
        <f t="shared" si="138"/>
        <v>0</v>
      </c>
    </row>
    <row r="4329" spans="8:13" x14ac:dyDescent="0.2">
      <c r="H4329" s="10">
        <v>2004</v>
      </c>
      <c r="I4329" s="10">
        <v>2</v>
      </c>
      <c r="J4329" s="10">
        <v>27</v>
      </c>
      <c r="K4329" s="42">
        <v>1.1200000000000001</v>
      </c>
      <c r="L4329" s="44">
        <f t="shared" si="137"/>
        <v>1.1184349208004752E-2</v>
      </c>
      <c r="M4329" s="42">
        <f t="shared" si="138"/>
        <v>0</v>
      </c>
    </row>
    <row r="4330" spans="8:13" x14ac:dyDescent="0.2">
      <c r="H4330" s="10">
        <v>2004</v>
      </c>
      <c r="I4330" s="10">
        <v>3</v>
      </c>
      <c r="J4330" s="10">
        <v>1</v>
      </c>
      <c r="K4330" s="42">
        <v>1.1200000000000001</v>
      </c>
      <c r="L4330" s="44">
        <f t="shared" si="137"/>
        <v>1.1184349208004752E-2</v>
      </c>
      <c r="M4330" s="42">
        <f t="shared" si="138"/>
        <v>0</v>
      </c>
    </row>
    <row r="4331" spans="8:13" x14ac:dyDescent="0.2">
      <c r="H4331" s="10">
        <v>2004</v>
      </c>
      <c r="I4331" s="10">
        <v>3</v>
      </c>
      <c r="J4331" s="10">
        <v>2</v>
      </c>
      <c r="K4331" s="42">
        <v>1.1200000000000001</v>
      </c>
      <c r="L4331" s="44">
        <f t="shared" si="137"/>
        <v>1.1184349208004752E-2</v>
      </c>
      <c r="M4331" s="42">
        <f t="shared" si="138"/>
        <v>0</v>
      </c>
    </row>
    <row r="4332" spans="8:13" x14ac:dyDescent="0.2">
      <c r="H4332" s="10">
        <v>2004</v>
      </c>
      <c r="I4332" s="10">
        <v>3</v>
      </c>
      <c r="J4332" s="10">
        <v>3</v>
      </c>
      <c r="K4332" s="42">
        <v>1.1200000000000001</v>
      </c>
      <c r="L4332" s="44">
        <f t="shared" si="137"/>
        <v>1.1184349208004752E-2</v>
      </c>
      <c r="M4332" s="42">
        <f t="shared" si="138"/>
        <v>0</v>
      </c>
    </row>
    <row r="4333" spans="8:13" x14ac:dyDescent="0.2">
      <c r="H4333" s="10">
        <v>2004</v>
      </c>
      <c r="I4333" s="10">
        <v>3</v>
      </c>
      <c r="J4333" s="10">
        <v>4</v>
      </c>
      <c r="K4333" s="42">
        <v>1.1200000000000001</v>
      </c>
      <c r="L4333" s="44">
        <f t="shared" si="137"/>
        <v>1.1184349208004752E-2</v>
      </c>
      <c r="M4333" s="42">
        <f t="shared" si="138"/>
        <v>0</v>
      </c>
    </row>
    <row r="4334" spans="8:13" x14ac:dyDescent="0.2">
      <c r="H4334" s="10">
        <v>2004</v>
      </c>
      <c r="I4334" s="10">
        <v>3</v>
      </c>
      <c r="J4334" s="10">
        <v>5</v>
      </c>
      <c r="K4334" s="42">
        <v>1.1200000000000001</v>
      </c>
      <c r="L4334" s="44">
        <f t="shared" si="137"/>
        <v>1.1184349208004752E-2</v>
      </c>
      <c r="M4334" s="42">
        <f t="shared" si="138"/>
        <v>0</v>
      </c>
    </row>
    <row r="4335" spans="8:13" x14ac:dyDescent="0.2">
      <c r="H4335" s="10">
        <v>2004</v>
      </c>
      <c r="I4335" s="10">
        <v>3</v>
      </c>
      <c r="J4335" s="10">
        <v>8</v>
      </c>
      <c r="K4335" s="42">
        <v>1.1100000000000001</v>
      </c>
      <c r="L4335" s="44">
        <f t="shared" si="137"/>
        <v>1.1084627183144104E-2</v>
      </c>
      <c r="M4335" s="42">
        <f t="shared" si="138"/>
        <v>-9.9722024860648267E-5</v>
      </c>
    </row>
    <row r="4336" spans="8:13" x14ac:dyDescent="0.2">
      <c r="H4336" s="10">
        <v>2004</v>
      </c>
      <c r="I4336" s="10">
        <v>3</v>
      </c>
      <c r="J4336" s="10">
        <v>9</v>
      </c>
      <c r="K4336" s="42">
        <v>1.1100000000000001</v>
      </c>
      <c r="L4336" s="44">
        <f t="shared" si="137"/>
        <v>1.1084627183144104E-2</v>
      </c>
      <c r="M4336" s="42">
        <f t="shared" si="138"/>
        <v>0</v>
      </c>
    </row>
    <row r="4337" spans="8:13" x14ac:dyDescent="0.2">
      <c r="H4337" s="10">
        <v>2004</v>
      </c>
      <c r="I4337" s="10">
        <v>3</v>
      </c>
      <c r="J4337" s="10">
        <v>10</v>
      </c>
      <c r="K4337" s="42">
        <v>1.1100000000000001</v>
      </c>
      <c r="L4337" s="44">
        <f t="shared" si="137"/>
        <v>1.1084627183144104E-2</v>
      </c>
      <c r="M4337" s="42">
        <f t="shared" si="138"/>
        <v>0</v>
      </c>
    </row>
    <row r="4338" spans="8:13" x14ac:dyDescent="0.2">
      <c r="H4338" s="10">
        <v>2004</v>
      </c>
      <c r="I4338" s="10">
        <v>3</v>
      </c>
      <c r="J4338" s="10">
        <v>11</v>
      </c>
      <c r="K4338" s="42">
        <v>1.1100000000000001</v>
      </c>
      <c r="L4338" s="44">
        <f t="shared" si="137"/>
        <v>1.1084627183144104E-2</v>
      </c>
      <c r="M4338" s="42">
        <f t="shared" si="138"/>
        <v>0</v>
      </c>
    </row>
    <row r="4339" spans="8:13" x14ac:dyDescent="0.2">
      <c r="H4339" s="10">
        <v>2004</v>
      </c>
      <c r="I4339" s="10">
        <v>3</v>
      </c>
      <c r="J4339" s="10">
        <v>12</v>
      </c>
      <c r="K4339" s="42">
        <v>1.1100000000000001</v>
      </c>
      <c r="L4339" s="44">
        <f t="shared" si="137"/>
        <v>1.1084627183144104E-2</v>
      </c>
      <c r="M4339" s="42">
        <f t="shared" si="138"/>
        <v>0</v>
      </c>
    </row>
    <row r="4340" spans="8:13" x14ac:dyDescent="0.2">
      <c r="H4340" s="10">
        <v>2004</v>
      </c>
      <c r="I4340" s="10">
        <v>3</v>
      </c>
      <c r="J4340" s="10">
        <v>15</v>
      </c>
      <c r="K4340" s="42">
        <v>1.1100000000000001</v>
      </c>
      <c r="L4340" s="44">
        <f t="shared" si="137"/>
        <v>1.1084627183144104E-2</v>
      </c>
      <c r="M4340" s="42">
        <f t="shared" si="138"/>
        <v>0</v>
      </c>
    </row>
    <row r="4341" spans="8:13" x14ac:dyDescent="0.2">
      <c r="H4341" s="10">
        <v>2004</v>
      </c>
      <c r="I4341" s="10">
        <v>3</v>
      </c>
      <c r="J4341" s="10">
        <v>16</v>
      </c>
      <c r="K4341" s="42">
        <v>1.1100000000000001</v>
      </c>
      <c r="L4341" s="44">
        <f t="shared" si="137"/>
        <v>1.1084627183144104E-2</v>
      </c>
      <c r="M4341" s="42">
        <f t="shared" si="138"/>
        <v>0</v>
      </c>
    </row>
    <row r="4342" spans="8:13" x14ac:dyDescent="0.2">
      <c r="H4342" s="10">
        <v>2004</v>
      </c>
      <c r="I4342" s="10">
        <v>3</v>
      </c>
      <c r="J4342" s="10">
        <v>17</v>
      </c>
      <c r="K4342" s="42">
        <v>1.1100000000000001</v>
      </c>
      <c r="L4342" s="44">
        <f t="shared" si="137"/>
        <v>1.1084627183144104E-2</v>
      </c>
      <c r="M4342" s="42">
        <f t="shared" si="138"/>
        <v>0</v>
      </c>
    </row>
    <row r="4343" spans="8:13" x14ac:dyDescent="0.2">
      <c r="H4343" s="10">
        <v>2004</v>
      </c>
      <c r="I4343" s="10">
        <v>3</v>
      </c>
      <c r="J4343" s="10">
        <v>18</v>
      </c>
      <c r="K4343" s="42">
        <v>1.1100000000000001</v>
      </c>
      <c r="L4343" s="44">
        <f t="shared" si="137"/>
        <v>1.1084627183144104E-2</v>
      </c>
      <c r="M4343" s="42">
        <f t="shared" si="138"/>
        <v>0</v>
      </c>
    </row>
    <row r="4344" spans="8:13" x14ac:dyDescent="0.2">
      <c r="H4344" s="10">
        <v>2004</v>
      </c>
      <c r="I4344" s="10">
        <v>3</v>
      </c>
      <c r="J4344" s="10">
        <v>19</v>
      </c>
      <c r="K4344" s="42">
        <v>1.1100000000000001</v>
      </c>
      <c r="L4344" s="44">
        <f t="shared" si="137"/>
        <v>1.1084627183144104E-2</v>
      </c>
      <c r="M4344" s="42">
        <f t="shared" si="138"/>
        <v>0</v>
      </c>
    </row>
    <row r="4345" spans="8:13" x14ac:dyDescent="0.2">
      <c r="H4345" s="10">
        <v>2004</v>
      </c>
      <c r="I4345" s="10">
        <v>3</v>
      </c>
      <c r="J4345" s="10">
        <v>22</v>
      </c>
      <c r="K4345" s="42">
        <v>1.1100000000000001</v>
      </c>
      <c r="L4345" s="44">
        <f t="shared" si="137"/>
        <v>1.1084627183144104E-2</v>
      </c>
      <c r="M4345" s="42">
        <f t="shared" si="138"/>
        <v>0</v>
      </c>
    </row>
    <row r="4346" spans="8:13" x14ac:dyDescent="0.2">
      <c r="H4346" s="10">
        <v>2004</v>
      </c>
      <c r="I4346" s="10">
        <v>3</v>
      </c>
      <c r="J4346" s="10">
        <v>23</v>
      </c>
      <c r="K4346" s="42">
        <v>1.1100000000000001</v>
      </c>
      <c r="L4346" s="44">
        <f t="shared" si="137"/>
        <v>1.1084627183144104E-2</v>
      </c>
      <c r="M4346" s="42">
        <f t="shared" si="138"/>
        <v>0</v>
      </c>
    </row>
    <row r="4347" spans="8:13" x14ac:dyDescent="0.2">
      <c r="H4347" s="10">
        <v>2004</v>
      </c>
      <c r="I4347" s="10">
        <v>3</v>
      </c>
      <c r="J4347" s="10">
        <v>24</v>
      </c>
      <c r="K4347" s="42">
        <v>1.1100000000000001</v>
      </c>
      <c r="L4347" s="44">
        <f t="shared" si="137"/>
        <v>1.1084627183144104E-2</v>
      </c>
      <c r="M4347" s="42">
        <f t="shared" si="138"/>
        <v>0</v>
      </c>
    </row>
    <row r="4348" spans="8:13" x14ac:dyDescent="0.2">
      <c r="H4348" s="10">
        <v>2004</v>
      </c>
      <c r="I4348" s="10">
        <v>3</v>
      </c>
      <c r="J4348" s="10">
        <v>25</v>
      </c>
      <c r="K4348" s="42">
        <v>1.1100000000000001</v>
      </c>
      <c r="L4348" s="44">
        <f t="shared" si="137"/>
        <v>1.1084627183144104E-2</v>
      </c>
      <c r="M4348" s="42">
        <f t="shared" si="138"/>
        <v>0</v>
      </c>
    </row>
    <row r="4349" spans="8:13" x14ac:dyDescent="0.2">
      <c r="H4349" s="10">
        <v>2004</v>
      </c>
      <c r="I4349" s="10">
        <v>3</v>
      </c>
      <c r="J4349" s="10">
        <v>26</v>
      </c>
      <c r="K4349" s="42">
        <v>1.1100000000000001</v>
      </c>
      <c r="L4349" s="44">
        <f t="shared" si="137"/>
        <v>1.1084627183144104E-2</v>
      </c>
      <c r="M4349" s="42">
        <f t="shared" si="138"/>
        <v>0</v>
      </c>
    </row>
    <row r="4350" spans="8:13" x14ac:dyDescent="0.2">
      <c r="H4350" s="10">
        <v>2004</v>
      </c>
      <c r="I4350" s="10">
        <v>3</v>
      </c>
      <c r="J4350" s="10">
        <v>29</v>
      </c>
      <c r="K4350" s="42">
        <v>1.1100000000000001</v>
      </c>
      <c r="L4350" s="44">
        <f t="shared" si="137"/>
        <v>1.1084627183144104E-2</v>
      </c>
      <c r="M4350" s="42">
        <f t="shared" si="138"/>
        <v>0</v>
      </c>
    </row>
    <row r="4351" spans="8:13" x14ac:dyDescent="0.2">
      <c r="H4351" s="10">
        <v>2004</v>
      </c>
      <c r="I4351" s="10">
        <v>3</v>
      </c>
      <c r="J4351" s="10">
        <v>30</v>
      </c>
      <c r="K4351" s="42">
        <v>1.1100000000000001</v>
      </c>
      <c r="L4351" s="44">
        <f t="shared" si="137"/>
        <v>1.1084627183144104E-2</v>
      </c>
      <c r="M4351" s="42">
        <f t="shared" si="138"/>
        <v>0</v>
      </c>
    </row>
    <row r="4352" spans="8:13" x14ac:dyDescent="0.2">
      <c r="H4352" s="10">
        <v>2004</v>
      </c>
      <c r="I4352" s="10">
        <v>4</v>
      </c>
      <c r="J4352" s="10">
        <v>1</v>
      </c>
      <c r="K4352" s="42">
        <v>1.1100000000000001</v>
      </c>
      <c r="L4352" s="44">
        <f t="shared" si="137"/>
        <v>1.1084627183144104E-2</v>
      </c>
      <c r="M4352" s="42">
        <f t="shared" si="138"/>
        <v>0</v>
      </c>
    </row>
    <row r="4353" spans="8:13" x14ac:dyDescent="0.2">
      <c r="H4353" s="10">
        <v>2004</v>
      </c>
      <c r="I4353" s="10">
        <v>4</v>
      </c>
      <c r="J4353" s="10">
        <v>2</v>
      </c>
      <c r="K4353" s="42">
        <v>1.1100000000000001</v>
      </c>
      <c r="L4353" s="44">
        <f t="shared" si="137"/>
        <v>1.1084627183144104E-2</v>
      </c>
      <c r="M4353" s="42">
        <f t="shared" si="138"/>
        <v>0</v>
      </c>
    </row>
    <row r="4354" spans="8:13" x14ac:dyDescent="0.2">
      <c r="H4354" s="10">
        <v>2004</v>
      </c>
      <c r="I4354" s="10">
        <v>4</v>
      </c>
      <c r="J4354" s="10">
        <v>5</v>
      </c>
      <c r="K4354" s="42">
        <v>1.1399999999999999</v>
      </c>
      <c r="L4354" s="44">
        <f t="shared" si="137"/>
        <v>1.1383785799675137E-2</v>
      </c>
      <c r="M4354" s="42">
        <f t="shared" si="138"/>
        <v>2.9915861653103358E-4</v>
      </c>
    </row>
    <row r="4355" spans="8:13" x14ac:dyDescent="0.2">
      <c r="H4355" s="10">
        <v>2004</v>
      </c>
      <c r="I4355" s="10">
        <v>4</v>
      </c>
      <c r="J4355" s="10">
        <v>6</v>
      </c>
      <c r="K4355" s="42">
        <v>1.1399999999999999</v>
      </c>
      <c r="L4355" s="44">
        <f t="shared" si="137"/>
        <v>1.1383785799675137E-2</v>
      </c>
      <c r="M4355" s="42">
        <f t="shared" si="138"/>
        <v>0</v>
      </c>
    </row>
    <row r="4356" spans="8:13" x14ac:dyDescent="0.2">
      <c r="H4356" s="10">
        <v>2004</v>
      </c>
      <c r="I4356" s="10">
        <v>4</v>
      </c>
      <c r="J4356" s="10">
        <v>7</v>
      </c>
      <c r="K4356" s="42">
        <v>1.1399999999999999</v>
      </c>
      <c r="L4356" s="44">
        <f t="shared" si="137"/>
        <v>1.1383785799675137E-2</v>
      </c>
      <c r="M4356" s="42">
        <f t="shared" si="138"/>
        <v>0</v>
      </c>
    </row>
    <row r="4357" spans="8:13" x14ac:dyDescent="0.2">
      <c r="H4357" s="10">
        <v>2004</v>
      </c>
      <c r="I4357" s="10">
        <v>4</v>
      </c>
      <c r="J4357" s="10">
        <v>8</v>
      </c>
      <c r="K4357" s="42">
        <v>1.1399999999999999</v>
      </c>
      <c r="L4357" s="44">
        <f t="shared" si="137"/>
        <v>1.1383785799675137E-2</v>
      </c>
      <c r="M4357" s="42">
        <f t="shared" si="138"/>
        <v>0</v>
      </c>
    </row>
    <row r="4358" spans="8:13" x14ac:dyDescent="0.2">
      <c r="H4358" s="10">
        <v>2004</v>
      </c>
      <c r="I4358" s="10">
        <v>4</v>
      </c>
      <c r="J4358" s="10">
        <v>13</v>
      </c>
      <c r="K4358" s="42">
        <v>1.1399999999999999</v>
      </c>
      <c r="L4358" s="44">
        <f t="shared" si="137"/>
        <v>1.1383785799675137E-2</v>
      </c>
      <c r="M4358" s="42">
        <f t="shared" si="138"/>
        <v>0</v>
      </c>
    </row>
    <row r="4359" spans="8:13" x14ac:dyDescent="0.2">
      <c r="H4359" s="10">
        <v>2004</v>
      </c>
      <c r="I4359" s="10">
        <v>4</v>
      </c>
      <c r="J4359" s="10">
        <v>14</v>
      </c>
      <c r="K4359" s="42">
        <v>1.14188</v>
      </c>
      <c r="L4359" s="44">
        <f t="shared" si="137"/>
        <v>1.1402532328015379E-2</v>
      </c>
      <c r="M4359" s="42">
        <f t="shared" si="138"/>
        <v>1.8746528340241389E-5</v>
      </c>
    </row>
    <row r="4360" spans="8:13" x14ac:dyDescent="0.2">
      <c r="H4360" s="10">
        <v>2004</v>
      </c>
      <c r="I4360" s="10">
        <v>4</v>
      </c>
      <c r="J4360" s="10">
        <v>15</v>
      </c>
      <c r="K4360" s="42">
        <v>1.1499999999999999</v>
      </c>
      <c r="L4360" s="44">
        <f t="shared" si="137"/>
        <v>1.1483500366731883E-2</v>
      </c>
      <c r="M4360" s="42">
        <f t="shared" si="138"/>
        <v>8.0968038716504667E-5</v>
      </c>
    </row>
    <row r="4361" spans="8:13" x14ac:dyDescent="0.2">
      <c r="H4361" s="10">
        <v>2004</v>
      </c>
      <c r="I4361" s="10">
        <v>4</v>
      </c>
      <c r="J4361" s="10">
        <v>16</v>
      </c>
      <c r="K4361" s="42">
        <v>1.1499999999999999</v>
      </c>
      <c r="L4361" s="44">
        <f t="shared" si="137"/>
        <v>1.1483500366731883E-2</v>
      </c>
      <c r="M4361" s="42">
        <f t="shared" si="138"/>
        <v>0</v>
      </c>
    </row>
    <row r="4362" spans="8:13" x14ac:dyDescent="0.2">
      <c r="H4362" s="10">
        <v>2004</v>
      </c>
      <c r="I4362" s="10">
        <v>4</v>
      </c>
      <c r="J4362" s="10">
        <v>19</v>
      </c>
      <c r="K4362" s="42">
        <v>1.1493800000000001</v>
      </c>
      <c r="L4362" s="44">
        <f t="shared" si="137"/>
        <v>1.1477318135854802E-2</v>
      </c>
      <c r="M4362" s="42">
        <f t="shared" si="138"/>
        <v>-6.1822308770817513E-6</v>
      </c>
    </row>
    <row r="4363" spans="8:13" x14ac:dyDescent="0.2">
      <c r="H4363" s="10">
        <v>2004</v>
      </c>
      <c r="I4363" s="10">
        <v>4</v>
      </c>
      <c r="J4363" s="10">
        <v>20</v>
      </c>
      <c r="K4363" s="42">
        <v>1.1499999999999999</v>
      </c>
      <c r="L4363" s="44">
        <f t="shared" si="137"/>
        <v>1.1483500366731883E-2</v>
      </c>
      <c r="M4363" s="42">
        <f t="shared" si="138"/>
        <v>6.1822308770817513E-6</v>
      </c>
    </row>
    <row r="4364" spans="8:13" x14ac:dyDescent="0.2">
      <c r="H4364" s="10">
        <v>2004</v>
      </c>
      <c r="I4364" s="10">
        <v>4</v>
      </c>
      <c r="J4364" s="10">
        <v>21</v>
      </c>
      <c r="K4364" s="42">
        <v>1.16875</v>
      </c>
      <c r="L4364" s="44">
        <f t="shared" si="137"/>
        <v>1.1670458480358558E-2</v>
      </c>
      <c r="M4364" s="42">
        <f t="shared" si="138"/>
        <v>1.86958113626675E-4</v>
      </c>
    </row>
    <row r="4365" spans="8:13" x14ac:dyDescent="0.2">
      <c r="H4365" s="10">
        <v>2004</v>
      </c>
      <c r="I4365" s="10">
        <v>4</v>
      </c>
      <c r="J4365" s="10">
        <v>22</v>
      </c>
      <c r="K4365" s="42">
        <v>1.17</v>
      </c>
      <c r="L4365" s="44">
        <f t="shared" si="137"/>
        <v>1.1682922043909914E-2</v>
      </c>
      <c r="M4365" s="42">
        <f t="shared" si="138"/>
        <v>1.2463563551355639E-5</v>
      </c>
    </row>
    <row r="4366" spans="8:13" x14ac:dyDescent="0.2">
      <c r="H4366" s="10">
        <v>2004</v>
      </c>
      <c r="I4366" s="10">
        <v>4</v>
      </c>
      <c r="J4366" s="10">
        <v>23</v>
      </c>
      <c r="K4366" s="42">
        <v>1.17</v>
      </c>
      <c r="L4366" s="44">
        <f t="shared" si="137"/>
        <v>1.1682922043909914E-2</v>
      </c>
      <c r="M4366" s="42">
        <f t="shared" si="138"/>
        <v>0</v>
      </c>
    </row>
    <row r="4367" spans="8:13" x14ac:dyDescent="0.2">
      <c r="H4367" s="10">
        <v>2004</v>
      </c>
      <c r="I4367" s="10">
        <v>4</v>
      </c>
      <c r="J4367" s="10">
        <v>26</v>
      </c>
      <c r="K4367" s="42">
        <v>1.17</v>
      </c>
      <c r="L4367" s="44">
        <f t="shared" si="137"/>
        <v>1.1682922043909914E-2</v>
      </c>
      <c r="M4367" s="42">
        <f t="shared" si="138"/>
        <v>0</v>
      </c>
    </row>
    <row r="4368" spans="8:13" x14ac:dyDescent="0.2">
      <c r="H4368" s="10">
        <v>2004</v>
      </c>
      <c r="I4368" s="10">
        <v>4</v>
      </c>
      <c r="J4368" s="10">
        <v>27</v>
      </c>
      <c r="K4368" s="42">
        <v>1.17</v>
      </c>
      <c r="L4368" s="44">
        <f t="shared" si="137"/>
        <v>1.1682922043909914E-2</v>
      </c>
      <c r="M4368" s="42">
        <f t="shared" si="138"/>
        <v>0</v>
      </c>
    </row>
    <row r="4369" spans="8:13" x14ac:dyDescent="0.2">
      <c r="H4369" s="10">
        <v>2004</v>
      </c>
      <c r="I4369" s="10">
        <v>4</v>
      </c>
      <c r="J4369" s="10">
        <v>28</v>
      </c>
      <c r="K4369" s="42">
        <v>1.17</v>
      </c>
      <c r="L4369" s="44">
        <f t="shared" si="137"/>
        <v>1.1682922043909914E-2</v>
      </c>
      <c r="M4369" s="42">
        <f t="shared" si="138"/>
        <v>0</v>
      </c>
    </row>
    <row r="4370" spans="8:13" x14ac:dyDescent="0.2">
      <c r="H4370" s="10">
        <v>2004</v>
      </c>
      <c r="I4370" s="10">
        <v>4</v>
      </c>
      <c r="J4370" s="10">
        <v>29</v>
      </c>
      <c r="K4370" s="42">
        <v>1.17875</v>
      </c>
      <c r="L4370" s="44">
        <f t="shared" si="137"/>
        <v>1.1770165901399886E-2</v>
      </c>
      <c r="M4370" s="42">
        <f t="shared" si="138"/>
        <v>8.7243857489972126E-5</v>
      </c>
    </row>
    <row r="4371" spans="8:13" x14ac:dyDescent="0.2">
      <c r="H4371" s="10">
        <v>2004</v>
      </c>
      <c r="I4371" s="10">
        <v>4</v>
      </c>
      <c r="J4371" s="10">
        <v>30</v>
      </c>
      <c r="K4371" s="42">
        <v>1.18</v>
      </c>
      <c r="L4371" s="44">
        <f t="shared" si="137"/>
        <v>1.1782629154278152E-2</v>
      </c>
      <c r="M4371" s="42">
        <f t="shared" si="138"/>
        <v>1.2463252878265954E-5</v>
      </c>
    </row>
    <row r="4372" spans="8:13" x14ac:dyDescent="0.2">
      <c r="H4372" s="10">
        <v>2004</v>
      </c>
      <c r="I4372" s="10">
        <v>5</v>
      </c>
      <c r="J4372" s="10">
        <v>4</v>
      </c>
      <c r="K4372" s="42">
        <v>1.18</v>
      </c>
      <c r="L4372" s="44">
        <f t="shared" si="137"/>
        <v>1.1782629154278152E-2</v>
      </c>
      <c r="M4372" s="42">
        <f t="shared" si="138"/>
        <v>0</v>
      </c>
    </row>
    <row r="4373" spans="8:13" x14ac:dyDescent="0.2">
      <c r="H4373" s="10">
        <v>2004</v>
      </c>
      <c r="I4373" s="10">
        <v>5</v>
      </c>
      <c r="J4373" s="10">
        <v>5</v>
      </c>
      <c r="K4373" s="42">
        <v>1.18</v>
      </c>
      <c r="L4373" s="44">
        <f t="shared" ref="L4373:L4436" si="139">LN(1+K4373/100/4)*4</f>
        <v>1.1782629154278152E-2</v>
      </c>
      <c r="M4373" s="42">
        <f t="shared" ref="M4373:M4436" si="140">L4373-L4372</f>
        <v>0</v>
      </c>
    </row>
    <row r="4374" spans="8:13" x14ac:dyDescent="0.2">
      <c r="H4374" s="10">
        <v>2004</v>
      </c>
      <c r="I4374" s="10">
        <v>5</v>
      </c>
      <c r="J4374" s="10">
        <v>6</v>
      </c>
      <c r="K4374" s="42">
        <v>1.18</v>
      </c>
      <c r="L4374" s="44">
        <f t="shared" si="139"/>
        <v>1.1782629154278152E-2</v>
      </c>
      <c r="M4374" s="42">
        <f t="shared" si="140"/>
        <v>0</v>
      </c>
    </row>
    <row r="4375" spans="8:13" x14ac:dyDescent="0.2">
      <c r="H4375" s="10">
        <v>2004</v>
      </c>
      <c r="I4375" s="10">
        <v>5</v>
      </c>
      <c r="J4375" s="10">
        <v>7</v>
      </c>
      <c r="K4375" s="42">
        <v>1.19</v>
      </c>
      <c r="L4375" s="44">
        <f t="shared" si="139"/>
        <v>1.1882333779331377E-2</v>
      </c>
      <c r="M4375" s="42">
        <f t="shared" si="140"/>
        <v>9.9704625053225263E-5</v>
      </c>
    </row>
    <row r="4376" spans="8:13" x14ac:dyDescent="0.2">
      <c r="H4376" s="10">
        <v>2004</v>
      </c>
      <c r="I4376" s="10">
        <v>5</v>
      </c>
      <c r="J4376" s="10">
        <v>10</v>
      </c>
      <c r="K4376" s="42">
        <v>1.24</v>
      </c>
      <c r="L4376" s="44">
        <f t="shared" si="139"/>
        <v>1.2380819629210086E-2</v>
      </c>
      <c r="M4376" s="42">
        <f t="shared" si="140"/>
        <v>4.9848584987870898E-4</v>
      </c>
    </row>
    <row r="4377" spans="8:13" x14ac:dyDescent="0.2">
      <c r="H4377" s="10">
        <v>2004</v>
      </c>
      <c r="I4377" s="10">
        <v>5</v>
      </c>
      <c r="J4377" s="10">
        <v>11</v>
      </c>
      <c r="K4377" s="42">
        <v>1.24</v>
      </c>
      <c r="L4377" s="44">
        <f t="shared" si="139"/>
        <v>1.2380819629210086E-2</v>
      </c>
      <c r="M4377" s="42">
        <f t="shared" si="140"/>
        <v>0</v>
      </c>
    </row>
    <row r="4378" spans="8:13" x14ac:dyDescent="0.2">
      <c r="H4378" s="10">
        <v>2004</v>
      </c>
      <c r="I4378" s="10">
        <v>5</v>
      </c>
      <c r="J4378" s="10">
        <v>12</v>
      </c>
      <c r="K4378" s="42">
        <v>1.24</v>
      </c>
      <c r="L4378" s="44">
        <f t="shared" si="139"/>
        <v>1.2380819629210086E-2</v>
      </c>
      <c r="M4378" s="42">
        <f t="shared" si="140"/>
        <v>0</v>
      </c>
    </row>
    <row r="4379" spans="8:13" x14ac:dyDescent="0.2">
      <c r="H4379" s="10">
        <v>2004</v>
      </c>
      <c r="I4379" s="10">
        <v>5</v>
      </c>
      <c r="J4379" s="10">
        <v>13</v>
      </c>
      <c r="K4379" s="42">
        <v>1.25</v>
      </c>
      <c r="L4379" s="44">
        <f t="shared" si="139"/>
        <v>1.2480509344974711E-2</v>
      </c>
      <c r="M4379" s="42">
        <f t="shared" si="140"/>
        <v>9.9689715764624681E-5</v>
      </c>
    </row>
    <row r="4380" spans="8:13" x14ac:dyDescent="0.2">
      <c r="H4380" s="10">
        <v>2004</v>
      </c>
      <c r="I4380" s="10">
        <v>5</v>
      </c>
      <c r="J4380" s="10">
        <v>14</v>
      </c>
      <c r="K4380" s="42">
        <v>1.26</v>
      </c>
      <c r="L4380" s="44">
        <f t="shared" si="139"/>
        <v>1.2580196576291398E-2</v>
      </c>
      <c r="M4380" s="42">
        <f t="shared" si="140"/>
        <v>9.9687231316687372E-5</v>
      </c>
    </row>
    <row r="4381" spans="8:13" x14ac:dyDescent="0.2">
      <c r="H4381" s="10">
        <v>2004</v>
      </c>
      <c r="I4381" s="10">
        <v>5</v>
      </c>
      <c r="J4381" s="10">
        <v>17</v>
      </c>
      <c r="K4381" s="42">
        <v>1.25813</v>
      </c>
      <c r="L4381" s="44">
        <f t="shared" si="139"/>
        <v>1.2561555252885959E-2</v>
      </c>
      <c r="M4381" s="42">
        <f t="shared" si="140"/>
        <v>-1.8641323405439378E-5</v>
      </c>
    </row>
    <row r="4382" spans="8:13" x14ac:dyDescent="0.2">
      <c r="H4382" s="10">
        <v>2004</v>
      </c>
      <c r="I4382" s="10">
        <v>5</v>
      </c>
      <c r="J4382" s="10">
        <v>18</v>
      </c>
      <c r="K4382" s="42">
        <v>1.26</v>
      </c>
      <c r="L4382" s="44">
        <f t="shared" si="139"/>
        <v>1.2580196576291398E-2</v>
      </c>
      <c r="M4382" s="42">
        <f t="shared" si="140"/>
        <v>1.8641323405439378E-5</v>
      </c>
    </row>
    <row r="4383" spans="8:13" x14ac:dyDescent="0.2">
      <c r="H4383" s="10">
        <v>2004</v>
      </c>
      <c r="I4383" s="10">
        <v>5</v>
      </c>
      <c r="J4383" s="10">
        <v>19</v>
      </c>
      <c r="K4383" s="42">
        <v>1.27</v>
      </c>
      <c r="L4383" s="44">
        <f t="shared" si="139"/>
        <v>1.2679881323283976E-2</v>
      </c>
      <c r="M4383" s="42">
        <f t="shared" si="140"/>
        <v>9.9684746992578094E-5</v>
      </c>
    </row>
    <row r="4384" spans="8:13" x14ac:dyDescent="0.2">
      <c r="H4384" s="10">
        <v>2004</v>
      </c>
      <c r="I4384" s="10">
        <v>5</v>
      </c>
      <c r="J4384" s="10">
        <v>20</v>
      </c>
      <c r="K4384" s="42">
        <v>1.28</v>
      </c>
      <c r="L4384" s="44">
        <f t="shared" si="139"/>
        <v>1.2779563586077155E-2</v>
      </c>
      <c r="M4384" s="42">
        <f t="shared" si="140"/>
        <v>9.9682262793178086E-5</v>
      </c>
    </row>
    <row r="4385" spans="8:13" x14ac:dyDescent="0.2">
      <c r="H4385" s="10">
        <v>2004</v>
      </c>
      <c r="I4385" s="10">
        <v>5</v>
      </c>
      <c r="J4385" s="10">
        <v>21</v>
      </c>
      <c r="K4385" s="42">
        <v>1.28</v>
      </c>
      <c r="L4385" s="44">
        <f t="shared" si="139"/>
        <v>1.2779563586077155E-2</v>
      </c>
      <c r="M4385" s="42">
        <f t="shared" si="140"/>
        <v>0</v>
      </c>
    </row>
    <row r="4386" spans="8:13" x14ac:dyDescent="0.2">
      <c r="H4386" s="10">
        <v>2004</v>
      </c>
      <c r="I4386" s="10">
        <v>5</v>
      </c>
      <c r="J4386" s="10">
        <v>24</v>
      </c>
      <c r="K4386" s="42">
        <v>1.29</v>
      </c>
      <c r="L4386" s="44">
        <f t="shared" si="139"/>
        <v>1.287924336479297E-2</v>
      </c>
      <c r="M4386" s="42">
        <f t="shared" si="140"/>
        <v>9.9679778715815875E-5</v>
      </c>
    </row>
    <row r="4387" spans="8:13" x14ac:dyDescent="0.2">
      <c r="H4387" s="10">
        <v>2004</v>
      </c>
      <c r="I4387" s="10">
        <v>5</v>
      </c>
      <c r="J4387" s="10">
        <v>25</v>
      </c>
      <c r="K4387" s="42">
        <v>1.29</v>
      </c>
      <c r="L4387" s="44">
        <f t="shared" si="139"/>
        <v>1.287924336479297E-2</v>
      </c>
      <c r="M4387" s="42">
        <f t="shared" si="140"/>
        <v>0</v>
      </c>
    </row>
    <row r="4388" spans="8:13" x14ac:dyDescent="0.2">
      <c r="H4388" s="10">
        <v>2004</v>
      </c>
      <c r="I4388" s="10">
        <v>5</v>
      </c>
      <c r="J4388" s="10">
        <v>26</v>
      </c>
      <c r="K4388" s="42">
        <v>1.3</v>
      </c>
      <c r="L4388" s="44">
        <f t="shared" si="139"/>
        <v>1.2978920659556118E-2</v>
      </c>
      <c r="M4388" s="42">
        <f t="shared" si="140"/>
        <v>9.9677294763147323E-5</v>
      </c>
    </row>
    <row r="4389" spans="8:13" x14ac:dyDescent="0.2">
      <c r="H4389" s="10">
        <v>2004</v>
      </c>
      <c r="I4389" s="10">
        <v>5</v>
      </c>
      <c r="J4389" s="10">
        <v>27</v>
      </c>
      <c r="K4389" s="42">
        <v>1.31</v>
      </c>
      <c r="L4389" s="44">
        <f t="shared" si="139"/>
        <v>1.3078595470490386E-2</v>
      </c>
      <c r="M4389" s="42">
        <f t="shared" si="140"/>
        <v>9.9674810934268637E-5</v>
      </c>
    </row>
    <row r="4390" spans="8:13" x14ac:dyDescent="0.2">
      <c r="H4390" s="10">
        <v>2004</v>
      </c>
      <c r="I4390" s="10">
        <v>5</v>
      </c>
      <c r="J4390" s="10">
        <v>28</v>
      </c>
      <c r="K4390" s="42">
        <v>1.3149999999999999</v>
      </c>
      <c r="L4390" s="44">
        <f t="shared" si="139"/>
        <v>1.3128431944561259E-2</v>
      </c>
      <c r="M4390" s="42">
        <f t="shared" si="140"/>
        <v>4.9836474070872119E-5</v>
      </c>
    </row>
    <row r="4391" spans="8:13" x14ac:dyDescent="0.2">
      <c r="H4391" s="10">
        <v>2004</v>
      </c>
      <c r="I4391" s="10">
        <v>6</v>
      </c>
      <c r="J4391" s="10">
        <v>1</v>
      </c>
      <c r="K4391" s="42">
        <v>1.3268800000000001</v>
      </c>
      <c r="L4391" s="44">
        <f t="shared" si="139"/>
        <v>1.324684091669999E-2</v>
      </c>
      <c r="M4391" s="42">
        <f t="shared" si="140"/>
        <v>1.1840897213873103E-4</v>
      </c>
    </row>
    <row r="4392" spans="8:13" x14ac:dyDescent="0.2">
      <c r="H4392" s="10">
        <v>2004</v>
      </c>
      <c r="I4392" s="10">
        <v>6</v>
      </c>
      <c r="J4392" s="10">
        <v>2</v>
      </c>
      <c r="K4392" s="42">
        <v>1.34</v>
      </c>
      <c r="L4392" s="44">
        <f t="shared" si="139"/>
        <v>1.337760500155861E-2</v>
      </c>
      <c r="M4392" s="42">
        <f t="shared" si="140"/>
        <v>1.3076408485862036E-4</v>
      </c>
    </row>
    <row r="4393" spans="8:13" x14ac:dyDescent="0.2">
      <c r="H4393" s="10">
        <v>2004</v>
      </c>
      <c r="I4393" s="10">
        <v>6</v>
      </c>
      <c r="J4393" s="10">
        <v>3</v>
      </c>
      <c r="K4393" s="42">
        <v>1.36</v>
      </c>
      <c r="L4393" s="44">
        <f t="shared" si="139"/>
        <v>1.3576932272062468E-2</v>
      </c>
      <c r="M4393" s="42">
        <f t="shared" si="140"/>
        <v>1.9932727050385804E-4</v>
      </c>
    </row>
    <row r="4394" spans="8:13" x14ac:dyDescent="0.2">
      <c r="H4394" s="10">
        <v>2004</v>
      </c>
      <c r="I4394" s="10">
        <v>6</v>
      </c>
      <c r="J4394" s="10">
        <v>4</v>
      </c>
      <c r="K4394" s="42">
        <v>1.37375</v>
      </c>
      <c r="L4394" s="44">
        <f t="shared" si="139"/>
        <v>1.3713964008937686E-2</v>
      </c>
      <c r="M4394" s="42">
        <f t="shared" si="140"/>
        <v>1.3703173687521809E-4</v>
      </c>
    </row>
    <row r="4395" spans="8:13" x14ac:dyDescent="0.2">
      <c r="H4395" s="10">
        <v>2004</v>
      </c>
      <c r="I4395" s="10">
        <v>6</v>
      </c>
      <c r="J4395" s="10">
        <v>7</v>
      </c>
      <c r="K4395" s="42">
        <v>1.4</v>
      </c>
      <c r="L4395" s="44">
        <f t="shared" si="139"/>
        <v>1.3975557017023353E-2</v>
      </c>
      <c r="M4395" s="42">
        <f t="shared" si="140"/>
        <v>2.6159300808566675E-4</v>
      </c>
    </row>
    <row r="4396" spans="8:13" x14ac:dyDescent="0.2">
      <c r="H4396" s="10">
        <v>2004</v>
      </c>
      <c r="I4396" s="10">
        <v>6</v>
      </c>
      <c r="J4396" s="10">
        <v>8</v>
      </c>
      <c r="K4396" s="42">
        <v>1.41</v>
      </c>
      <c r="L4396" s="44">
        <f t="shared" si="139"/>
        <v>1.4075206996475466E-2</v>
      </c>
      <c r="M4396" s="42">
        <f t="shared" si="140"/>
        <v>9.964997945211343E-5</v>
      </c>
    </row>
    <row r="4397" spans="8:13" x14ac:dyDescent="0.2">
      <c r="H4397" s="10">
        <v>2004</v>
      </c>
      <c r="I4397" s="10">
        <v>6</v>
      </c>
      <c r="J4397" s="10">
        <v>9</v>
      </c>
      <c r="K4397" s="42">
        <v>1.4275</v>
      </c>
      <c r="L4397" s="44">
        <f t="shared" si="139"/>
        <v>1.4249588487153029E-2</v>
      </c>
      <c r="M4397" s="42">
        <f t="shared" si="140"/>
        <v>1.7438149067756231E-4</v>
      </c>
    </row>
    <row r="4398" spans="8:13" x14ac:dyDescent="0.2">
      <c r="H4398" s="10">
        <v>2004</v>
      </c>
      <c r="I4398" s="10">
        <v>6</v>
      </c>
      <c r="J4398" s="10">
        <v>10</v>
      </c>
      <c r="K4398" s="42">
        <v>1.46875</v>
      </c>
      <c r="L4398" s="44">
        <f t="shared" si="139"/>
        <v>1.4660600495604489E-2</v>
      </c>
      <c r="M4398" s="42">
        <f t="shared" si="140"/>
        <v>4.1101200845146055E-4</v>
      </c>
    </row>
    <row r="4399" spans="8:13" x14ac:dyDescent="0.2">
      <c r="H4399" s="10">
        <v>2004</v>
      </c>
      <c r="I4399" s="10">
        <v>6</v>
      </c>
      <c r="J4399" s="10">
        <v>11</v>
      </c>
      <c r="K4399" s="42">
        <v>1.52</v>
      </c>
      <c r="L4399" s="44">
        <f t="shared" si="139"/>
        <v>1.517119295478505E-2</v>
      </c>
      <c r="M4399" s="42">
        <f t="shared" si="140"/>
        <v>5.1059245918056058E-4</v>
      </c>
    </row>
    <row r="4400" spans="8:13" x14ac:dyDescent="0.2">
      <c r="H4400" s="10">
        <v>2004</v>
      </c>
      <c r="I4400" s="10">
        <v>6</v>
      </c>
      <c r="J4400" s="10">
        <v>14</v>
      </c>
      <c r="K4400" s="42">
        <v>1.54125</v>
      </c>
      <c r="L4400" s="44">
        <f t="shared" si="139"/>
        <v>1.538288290999038E-2</v>
      </c>
      <c r="M4400" s="42">
        <f t="shared" si="140"/>
        <v>2.1168995520533078E-4</v>
      </c>
    </row>
    <row r="4401" spans="8:13" x14ac:dyDescent="0.2">
      <c r="H4401" s="10">
        <v>2004</v>
      </c>
      <c r="I4401" s="10">
        <v>6</v>
      </c>
      <c r="J4401" s="10">
        <v>15</v>
      </c>
      <c r="K4401" s="42">
        <v>1.56</v>
      </c>
      <c r="L4401" s="44">
        <f t="shared" si="139"/>
        <v>1.5569658861375414E-2</v>
      </c>
      <c r="M4401" s="42">
        <f t="shared" si="140"/>
        <v>1.8677595138503339E-4</v>
      </c>
    </row>
    <row r="4402" spans="8:13" x14ac:dyDescent="0.2">
      <c r="H4402" s="10">
        <v>2004</v>
      </c>
      <c r="I4402" s="10">
        <v>6</v>
      </c>
      <c r="J4402" s="10">
        <v>16</v>
      </c>
      <c r="K4402" s="42">
        <v>1.5337499999999999</v>
      </c>
      <c r="L4402" s="44">
        <f t="shared" si="139"/>
        <v>1.5308170087400205E-2</v>
      </c>
      <c r="M4402" s="42">
        <f t="shared" si="140"/>
        <v>-2.6148877397520927E-4</v>
      </c>
    </row>
    <row r="4403" spans="8:13" x14ac:dyDescent="0.2">
      <c r="H4403" s="10">
        <v>2004</v>
      </c>
      <c r="I4403" s="10">
        <v>6</v>
      </c>
      <c r="J4403" s="10">
        <v>17</v>
      </c>
      <c r="K4403" s="42">
        <v>1.55</v>
      </c>
      <c r="L4403" s="44">
        <f t="shared" si="139"/>
        <v>1.5470046105957168E-2</v>
      </c>
      <c r="M4403" s="42">
        <f t="shared" si="140"/>
        <v>1.6187601855696329E-4</v>
      </c>
    </row>
    <row r="4404" spans="8:13" x14ac:dyDescent="0.2">
      <c r="H4404" s="10">
        <v>2004</v>
      </c>
      <c r="I4404" s="10">
        <v>6</v>
      </c>
      <c r="J4404" s="10">
        <v>18</v>
      </c>
      <c r="K4404" s="42">
        <v>1.55</v>
      </c>
      <c r="L4404" s="44">
        <f t="shared" si="139"/>
        <v>1.5470046105957168E-2</v>
      </c>
      <c r="M4404" s="42">
        <f t="shared" si="140"/>
        <v>0</v>
      </c>
    </row>
    <row r="4405" spans="8:13" x14ac:dyDescent="0.2">
      <c r="H4405" s="10">
        <v>2004</v>
      </c>
      <c r="I4405" s="10">
        <v>6</v>
      </c>
      <c r="J4405" s="10">
        <v>21</v>
      </c>
      <c r="K4405" s="42">
        <v>1.55938</v>
      </c>
      <c r="L4405" s="44">
        <f t="shared" si="139"/>
        <v>1.5563482942672393E-2</v>
      </c>
      <c r="M4405" s="42">
        <f t="shared" si="140"/>
        <v>9.3436836715225444E-5</v>
      </c>
    </row>
    <row r="4406" spans="8:13" x14ac:dyDescent="0.2">
      <c r="H4406" s="10">
        <v>2004</v>
      </c>
      <c r="I4406" s="10">
        <v>6</v>
      </c>
      <c r="J4406" s="10">
        <v>22</v>
      </c>
      <c r="K4406" s="42">
        <v>1.55938</v>
      </c>
      <c r="L4406" s="44">
        <f t="shared" si="139"/>
        <v>1.5563482942672393E-2</v>
      </c>
      <c r="M4406" s="42">
        <f t="shared" si="140"/>
        <v>0</v>
      </c>
    </row>
    <row r="4407" spans="8:13" x14ac:dyDescent="0.2">
      <c r="H4407" s="10">
        <v>2004</v>
      </c>
      <c r="I4407" s="10">
        <v>6</v>
      </c>
      <c r="J4407" s="10">
        <v>23</v>
      </c>
      <c r="K4407" s="42">
        <v>1.57</v>
      </c>
      <c r="L4407" s="44">
        <f t="shared" si="139"/>
        <v>1.5669269136180174E-2</v>
      </c>
      <c r="M4407" s="42">
        <f t="shared" si="140"/>
        <v>1.0578619350778105E-4</v>
      </c>
    </row>
    <row r="4408" spans="8:13" x14ac:dyDescent="0.2">
      <c r="H4408" s="10">
        <v>2004</v>
      </c>
      <c r="I4408" s="10">
        <v>6</v>
      </c>
      <c r="J4408" s="10">
        <v>24</v>
      </c>
      <c r="K4408" s="42">
        <v>1.5862499999999999</v>
      </c>
      <c r="L4408" s="44">
        <f t="shared" si="139"/>
        <v>1.5831130542373291E-2</v>
      </c>
      <c r="M4408" s="42">
        <f t="shared" si="140"/>
        <v>1.6186140619311659E-4</v>
      </c>
    </row>
    <row r="4409" spans="8:13" x14ac:dyDescent="0.2">
      <c r="H4409" s="10">
        <v>2004</v>
      </c>
      <c r="I4409" s="10">
        <v>6</v>
      </c>
      <c r="J4409" s="10">
        <v>25</v>
      </c>
      <c r="K4409" s="42">
        <v>1.58</v>
      </c>
      <c r="L4409" s="44">
        <f t="shared" si="139"/>
        <v>1.5768876930494995E-2</v>
      </c>
      <c r="M4409" s="42">
        <f t="shared" si="140"/>
        <v>-6.2253611878296256E-5</v>
      </c>
    </row>
    <row r="4410" spans="8:13" x14ac:dyDescent="0.2">
      <c r="H4410" s="10">
        <v>2004</v>
      </c>
      <c r="I4410" s="10">
        <v>6</v>
      </c>
      <c r="J4410" s="10">
        <v>28</v>
      </c>
      <c r="K4410" s="42">
        <v>1.5862499999999999</v>
      </c>
      <c r="L4410" s="44">
        <f t="shared" si="139"/>
        <v>1.5831130542373291E-2</v>
      </c>
      <c r="M4410" s="42">
        <f t="shared" si="140"/>
        <v>6.2253611878296256E-5</v>
      </c>
    </row>
    <row r="4411" spans="8:13" x14ac:dyDescent="0.2">
      <c r="H4411" s="10">
        <v>2004</v>
      </c>
      <c r="I4411" s="10">
        <v>6</v>
      </c>
      <c r="J4411" s="10">
        <v>29</v>
      </c>
      <c r="K4411" s="42">
        <v>1.6</v>
      </c>
      <c r="L4411" s="44">
        <f t="shared" si="139"/>
        <v>1.5968085078149827E-2</v>
      </c>
      <c r="M4411" s="42">
        <f t="shared" si="140"/>
        <v>1.3695453577653588E-4</v>
      </c>
    </row>
    <row r="4412" spans="8:13" x14ac:dyDescent="0.2">
      <c r="H4412" s="10">
        <v>2004</v>
      </c>
      <c r="I4412" s="10">
        <v>6</v>
      </c>
      <c r="J4412" s="10">
        <v>30</v>
      </c>
      <c r="K4412" s="42">
        <v>1.61</v>
      </c>
      <c r="L4412" s="44">
        <f t="shared" si="139"/>
        <v>1.6067685431735996E-2</v>
      </c>
      <c r="M4412" s="42">
        <f t="shared" si="140"/>
        <v>9.960035358616906E-5</v>
      </c>
    </row>
    <row r="4413" spans="8:13" x14ac:dyDescent="0.2">
      <c r="H4413" s="10">
        <v>2004</v>
      </c>
      <c r="I4413" s="10">
        <v>7</v>
      </c>
      <c r="J4413" s="10">
        <v>1</v>
      </c>
      <c r="K4413" s="42">
        <v>1.6</v>
      </c>
      <c r="L4413" s="44">
        <f t="shared" si="139"/>
        <v>1.5968085078149827E-2</v>
      </c>
      <c r="M4413" s="42">
        <f t="shared" si="140"/>
        <v>-9.960035358616906E-5</v>
      </c>
    </row>
    <row r="4414" spans="8:13" x14ac:dyDescent="0.2">
      <c r="H4414" s="10">
        <v>2004</v>
      </c>
      <c r="I4414" s="10">
        <v>7</v>
      </c>
      <c r="J4414" s="10">
        <v>2</v>
      </c>
      <c r="K4414" s="42">
        <v>1.6</v>
      </c>
      <c r="L4414" s="44">
        <f t="shared" si="139"/>
        <v>1.5968085078149827E-2</v>
      </c>
      <c r="M4414" s="42">
        <f t="shared" si="140"/>
        <v>0</v>
      </c>
    </row>
    <row r="4415" spans="8:13" x14ac:dyDescent="0.2">
      <c r="H4415" s="10">
        <v>2004</v>
      </c>
      <c r="I4415" s="10">
        <v>7</v>
      </c>
      <c r="J4415" s="10">
        <v>5</v>
      </c>
      <c r="K4415" s="42">
        <v>1.5774999999999999</v>
      </c>
      <c r="L4415" s="44">
        <f t="shared" si="139"/>
        <v>1.5743975214455464E-2</v>
      </c>
      <c r="M4415" s="42">
        <f t="shared" si="140"/>
        <v>-2.2410986369436267E-4</v>
      </c>
    </row>
    <row r="4416" spans="8:13" x14ac:dyDescent="0.2">
      <c r="H4416" s="10">
        <v>2004</v>
      </c>
      <c r="I4416" s="10">
        <v>7</v>
      </c>
      <c r="J4416" s="10">
        <v>6</v>
      </c>
      <c r="K4416" s="42">
        <v>1.58</v>
      </c>
      <c r="L4416" s="44">
        <f t="shared" si="139"/>
        <v>1.5768876930494995E-2</v>
      </c>
      <c r="M4416" s="42">
        <f t="shared" si="140"/>
        <v>2.4901716039530536E-5</v>
      </c>
    </row>
    <row r="4417" spans="8:13" x14ac:dyDescent="0.2">
      <c r="H4417" s="10">
        <v>2004</v>
      </c>
      <c r="I4417" s="10">
        <v>7</v>
      </c>
      <c r="J4417" s="10">
        <v>7</v>
      </c>
      <c r="K4417" s="42">
        <v>1.58125</v>
      </c>
      <c r="L4417" s="44">
        <f t="shared" si="139"/>
        <v>1.5781327730381493E-2</v>
      </c>
      <c r="M4417" s="42">
        <f t="shared" si="140"/>
        <v>1.2450799886497971E-5</v>
      </c>
    </row>
    <row r="4418" spans="8:13" x14ac:dyDescent="0.2">
      <c r="H4418" s="10">
        <v>2004</v>
      </c>
      <c r="I4418" s="10">
        <v>7</v>
      </c>
      <c r="J4418" s="10">
        <v>8</v>
      </c>
      <c r="K4418" s="42">
        <v>1.59</v>
      </c>
      <c r="L4418" s="44">
        <f t="shared" si="139"/>
        <v>1.5868482244444294E-2</v>
      </c>
      <c r="M4418" s="42">
        <f t="shared" si="140"/>
        <v>8.7154514062801752E-5</v>
      </c>
    </row>
    <row r="4419" spans="8:13" x14ac:dyDescent="0.2">
      <c r="H4419" s="10">
        <v>2004</v>
      </c>
      <c r="I4419" s="10">
        <v>7</v>
      </c>
      <c r="J4419" s="10">
        <v>9</v>
      </c>
      <c r="K4419" s="42">
        <v>1.59</v>
      </c>
      <c r="L4419" s="44">
        <f t="shared" si="139"/>
        <v>1.5868482244444294E-2</v>
      </c>
      <c r="M4419" s="42">
        <f t="shared" si="140"/>
        <v>0</v>
      </c>
    </row>
    <row r="4420" spans="8:13" x14ac:dyDescent="0.2">
      <c r="H4420" s="10">
        <v>2004</v>
      </c>
      <c r="I4420" s="10">
        <v>7</v>
      </c>
      <c r="J4420" s="10">
        <v>12</v>
      </c>
      <c r="K4420" s="42">
        <v>1.6</v>
      </c>
      <c r="L4420" s="44">
        <f t="shared" si="139"/>
        <v>1.5968085078149827E-2</v>
      </c>
      <c r="M4420" s="42">
        <f t="shared" si="140"/>
        <v>9.9602833705532412E-5</v>
      </c>
    </row>
    <row r="4421" spans="8:13" x14ac:dyDescent="0.2">
      <c r="H4421" s="10">
        <v>2004</v>
      </c>
      <c r="I4421" s="10">
        <v>7</v>
      </c>
      <c r="J4421" s="10">
        <v>13</v>
      </c>
      <c r="K4421" s="42">
        <v>1.6</v>
      </c>
      <c r="L4421" s="44">
        <f t="shared" si="139"/>
        <v>1.5968085078149827E-2</v>
      </c>
      <c r="M4421" s="42">
        <f t="shared" si="140"/>
        <v>0</v>
      </c>
    </row>
    <row r="4422" spans="8:13" x14ac:dyDescent="0.2">
      <c r="H4422" s="10">
        <v>2004</v>
      </c>
      <c r="I4422" s="10">
        <v>7</v>
      </c>
      <c r="J4422" s="10">
        <v>14</v>
      </c>
      <c r="K4422" s="42">
        <v>1.61</v>
      </c>
      <c r="L4422" s="44">
        <f t="shared" si="139"/>
        <v>1.6067685431735996E-2</v>
      </c>
      <c r="M4422" s="42">
        <f t="shared" si="140"/>
        <v>9.960035358616906E-5</v>
      </c>
    </row>
    <row r="4423" spans="8:13" x14ac:dyDescent="0.2">
      <c r="H4423" s="10">
        <v>2004</v>
      </c>
      <c r="I4423" s="10">
        <v>7</v>
      </c>
      <c r="J4423" s="10">
        <v>15</v>
      </c>
      <c r="K4423" s="42">
        <v>1.62</v>
      </c>
      <c r="L4423" s="44">
        <f t="shared" si="139"/>
        <v>1.6167283305327192E-2</v>
      </c>
      <c r="M4423" s="42">
        <f t="shared" si="140"/>
        <v>9.959787359119579E-5</v>
      </c>
    </row>
    <row r="4424" spans="8:13" x14ac:dyDescent="0.2">
      <c r="H4424" s="10">
        <v>2004</v>
      </c>
      <c r="I4424" s="10">
        <v>7</v>
      </c>
      <c r="J4424" s="10">
        <v>16</v>
      </c>
      <c r="K4424" s="42">
        <v>1.63</v>
      </c>
      <c r="L4424" s="44">
        <f t="shared" si="139"/>
        <v>1.6266878699045147E-2</v>
      </c>
      <c r="M4424" s="42">
        <f t="shared" si="140"/>
        <v>9.9595393717955005E-5</v>
      </c>
    </row>
    <row r="4425" spans="8:13" x14ac:dyDescent="0.2">
      <c r="H4425" s="10">
        <v>2004</v>
      </c>
      <c r="I4425" s="10">
        <v>7</v>
      </c>
      <c r="J4425" s="10">
        <v>19</v>
      </c>
      <c r="K4425" s="42">
        <v>1.63</v>
      </c>
      <c r="L4425" s="44">
        <f t="shared" si="139"/>
        <v>1.6266878699045147E-2</v>
      </c>
      <c r="M4425" s="42">
        <f t="shared" si="140"/>
        <v>0</v>
      </c>
    </row>
    <row r="4426" spans="8:13" x14ac:dyDescent="0.2">
      <c r="H4426" s="10">
        <v>2004</v>
      </c>
      <c r="I4426" s="10">
        <v>7</v>
      </c>
      <c r="J4426" s="10">
        <v>20</v>
      </c>
      <c r="K4426" s="42">
        <v>1.6325000000000001</v>
      </c>
      <c r="L4426" s="44">
        <f t="shared" si="139"/>
        <v>1.6291777160009051E-2</v>
      </c>
      <c r="M4426" s="42">
        <f t="shared" si="140"/>
        <v>2.4898460963904828E-5</v>
      </c>
    </row>
    <row r="4427" spans="8:13" x14ac:dyDescent="0.2">
      <c r="H4427" s="10">
        <v>2004</v>
      </c>
      <c r="I4427" s="10">
        <v>7</v>
      </c>
      <c r="J4427" s="10">
        <v>21</v>
      </c>
      <c r="K4427" s="42">
        <v>1.65</v>
      </c>
      <c r="L4427" s="44">
        <f t="shared" si="139"/>
        <v>1.6466062047357927E-2</v>
      </c>
      <c r="M4427" s="42">
        <f t="shared" si="140"/>
        <v>1.7428488734887518E-4</v>
      </c>
    </row>
    <row r="4428" spans="8:13" x14ac:dyDescent="0.2">
      <c r="H4428" s="10">
        <v>2004</v>
      </c>
      <c r="I4428" s="10">
        <v>7</v>
      </c>
      <c r="J4428" s="10">
        <v>22</v>
      </c>
      <c r="K4428" s="42">
        <v>1.66</v>
      </c>
      <c r="L4428" s="44">
        <f t="shared" si="139"/>
        <v>1.6565650002200585E-2</v>
      </c>
      <c r="M4428" s="42">
        <f t="shared" si="140"/>
        <v>9.9587954842658005E-5</v>
      </c>
    </row>
    <row r="4429" spans="8:13" x14ac:dyDescent="0.2">
      <c r="H4429" s="10">
        <v>2004</v>
      </c>
      <c r="I4429" s="10">
        <v>7</v>
      </c>
      <c r="J4429" s="10">
        <v>23</v>
      </c>
      <c r="K4429" s="42">
        <v>1.66</v>
      </c>
      <c r="L4429" s="44">
        <f t="shared" si="139"/>
        <v>1.6565650002200585E-2</v>
      </c>
      <c r="M4429" s="42">
        <f t="shared" si="140"/>
        <v>0</v>
      </c>
    </row>
    <row r="4430" spans="8:13" x14ac:dyDescent="0.2">
      <c r="H4430" s="10">
        <v>2004</v>
      </c>
      <c r="I4430" s="10">
        <v>7</v>
      </c>
      <c r="J4430" s="10">
        <v>26</v>
      </c>
      <c r="K4430" s="42">
        <v>1.66188</v>
      </c>
      <c r="L4430" s="44">
        <f t="shared" si="139"/>
        <v>1.6584372260829431E-2</v>
      </c>
      <c r="M4430" s="42">
        <f t="shared" si="140"/>
        <v>1.87222586288463E-5</v>
      </c>
    </row>
    <row r="4431" spans="8:13" x14ac:dyDescent="0.2">
      <c r="H4431" s="10">
        <v>2004</v>
      </c>
      <c r="I4431" s="10">
        <v>7</v>
      </c>
      <c r="J4431" s="10">
        <v>27</v>
      </c>
      <c r="K4431" s="42">
        <v>1.67</v>
      </c>
      <c r="L4431" s="44">
        <f t="shared" si="139"/>
        <v>1.6665235477663902E-2</v>
      </c>
      <c r="M4431" s="42">
        <f t="shared" si="140"/>
        <v>8.086321683447098E-5</v>
      </c>
    </row>
    <row r="4432" spans="8:13" x14ac:dyDescent="0.2">
      <c r="H4432" s="10">
        <v>2004</v>
      </c>
      <c r="I4432" s="10">
        <v>7</v>
      </c>
      <c r="J4432" s="10">
        <v>28</v>
      </c>
      <c r="K4432" s="42">
        <v>1.68</v>
      </c>
      <c r="L4432" s="44">
        <f t="shared" si="139"/>
        <v>1.676481847387221E-2</v>
      </c>
      <c r="M4432" s="42">
        <f t="shared" si="140"/>
        <v>9.9582996208307656E-5</v>
      </c>
    </row>
    <row r="4433" spans="8:13" x14ac:dyDescent="0.2">
      <c r="H4433" s="10">
        <v>2004</v>
      </c>
      <c r="I4433" s="10">
        <v>7</v>
      </c>
      <c r="J4433" s="10">
        <v>29</v>
      </c>
      <c r="K4433" s="42">
        <v>1.6937500000000001</v>
      </c>
      <c r="L4433" s="44">
        <f t="shared" si="139"/>
        <v>1.6901741045727264E-2</v>
      </c>
      <c r="M4433" s="42">
        <f t="shared" si="140"/>
        <v>1.3692257185505402E-4</v>
      </c>
    </row>
    <row r="4434" spans="8:13" x14ac:dyDescent="0.2">
      <c r="H4434" s="10">
        <v>2004</v>
      </c>
      <c r="I4434" s="10">
        <v>7</v>
      </c>
      <c r="J4434" s="10">
        <v>30</v>
      </c>
      <c r="K4434" s="42">
        <v>1.7</v>
      </c>
      <c r="L4434" s="44">
        <f t="shared" si="139"/>
        <v>1.6963977029018456E-2</v>
      </c>
      <c r="M4434" s="42">
        <f t="shared" si="140"/>
        <v>6.2235983291192287E-5</v>
      </c>
    </row>
    <row r="4435" spans="8:13" x14ac:dyDescent="0.2">
      <c r="H4435" s="10">
        <v>2004</v>
      </c>
      <c r="I4435" s="10">
        <v>8</v>
      </c>
      <c r="J4435" s="10">
        <v>2</v>
      </c>
      <c r="K4435" s="42">
        <v>1.69</v>
      </c>
      <c r="L4435" s="44">
        <f t="shared" si="139"/>
        <v>1.6864398990948958E-2</v>
      </c>
      <c r="M4435" s="42">
        <f t="shared" si="140"/>
        <v>-9.9578038069498415E-5</v>
      </c>
    </row>
    <row r="4436" spans="8:13" x14ac:dyDescent="0.2">
      <c r="H4436" s="10">
        <v>2004</v>
      </c>
      <c r="I4436" s="10">
        <v>8</v>
      </c>
      <c r="J4436" s="10">
        <v>3</v>
      </c>
      <c r="K4436" s="42">
        <v>1.7</v>
      </c>
      <c r="L4436" s="44">
        <f t="shared" si="139"/>
        <v>1.6963977029018456E-2</v>
      </c>
      <c r="M4436" s="42">
        <f t="shared" si="140"/>
        <v>9.9578038069498415E-5</v>
      </c>
    </row>
    <row r="4437" spans="8:13" x14ac:dyDescent="0.2">
      <c r="H4437" s="10">
        <v>2004</v>
      </c>
      <c r="I4437" s="10">
        <v>8</v>
      </c>
      <c r="J4437" s="10">
        <v>4</v>
      </c>
      <c r="K4437" s="42">
        <v>1.7</v>
      </c>
      <c r="L4437" s="44">
        <f t="shared" ref="L4437:L4500" si="141">LN(1+K4437/100/4)*4</f>
        <v>1.6963977029018456E-2</v>
      </c>
      <c r="M4437" s="42">
        <f t="shared" ref="M4437:M4500" si="142">L4437-L4436</f>
        <v>0</v>
      </c>
    </row>
    <row r="4438" spans="8:13" x14ac:dyDescent="0.2">
      <c r="H4438" s="10">
        <v>2004</v>
      </c>
      <c r="I4438" s="10">
        <v>8</v>
      </c>
      <c r="J4438" s="10">
        <v>5</v>
      </c>
      <c r="K4438" s="42">
        <v>1.71</v>
      </c>
      <c r="L4438" s="44">
        <f t="shared" si="141"/>
        <v>1.7063552588202364E-2</v>
      </c>
      <c r="M4438" s="42">
        <f t="shared" si="142"/>
        <v>9.9575559183908563E-5</v>
      </c>
    </row>
    <row r="4439" spans="8:13" x14ac:dyDescent="0.2">
      <c r="H4439" s="10">
        <v>2004</v>
      </c>
      <c r="I4439" s="10">
        <v>8</v>
      </c>
      <c r="J4439" s="10">
        <v>6</v>
      </c>
      <c r="K4439" s="42">
        <v>1.71</v>
      </c>
      <c r="L4439" s="44">
        <f t="shared" si="141"/>
        <v>1.7063552588202364E-2</v>
      </c>
      <c r="M4439" s="42">
        <f t="shared" si="142"/>
        <v>0</v>
      </c>
    </row>
    <row r="4440" spans="8:13" x14ac:dyDescent="0.2">
      <c r="H4440" s="10">
        <v>2004</v>
      </c>
      <c r="I4440" s="10">
        <v>8</v>
      </c>
      <c r="J4440" s="10">
        <v>9</v>
      </c>
      <c r="K4440" s="42">
        <v>1.67</v>
      </c>
      <c r="L4440" s="44">
        <f t="shared" si="141"/>
        <v>1.6665235477663902E-2</v>
      </c>
      <c r="M4440" s="42">
        <f t="shared" si="142"/>
        <v>-3.9831711053846253E-4</v>
      </c>
    </row>
    <row r="4441" spans="8:13" x14ac:dyDescent="0.2">
      <c r="H4441" s="10">
        <v>2004</v>
      </c>
      <c r="I4441" s="10">
        <v>8</v>
      </c>
      <c r="J4441" s="10">
        <v>10</v>
      </c>
      <c r="K4441" s="42">
        <v>1.68</v>
      </c>
      <c r="L4441" s="44">
        <f t="shared" si="141"/>
        <v>1.676481847387221E-2</v>
      </c>
      <c r="M4441" s="42">
        <f t="shared" si="142"/>
        <v>9.9582996208307656E-5</v>
      </c>
    </row>
    <row r="4442" spans="8:13" x14ac:dyDescent="0.2">
      <c r="H4442" s="10">
        <v>2004</v>
      </c>
      <c r="I4442" s="10">
        <v>8</v>
      </c>
      <c r="J4442" s="10">
        <v>11</v>
      </c>
      <c r="K4442" s="42">
        <v>1.71</v>
      </c>
      <c r="L4442" s="44">
        <f t="shared" si="141"/>
        <v>1.7063552588202364E-2</v>
      </c>
      <c r="M4442" s="42">
        <f t="shared" si="142"/>
        <v>2.9873411433015487E-4</v>
      </c>
    </row>
    <row r="4443" spans="8:13" x14ac:dyDescent="0.2">
      <c r="H4443" s="10">
        <v>2004</v>
      </c>
      <c r="I4443" s="10">
        <v>8</v>
      </c>
      <c r="J4443" s="10">
        <v>12</v>
      </c>
      <c r="K4443" s="42">
        <v>1.7112499999999999</v>
      </c>
      <c r="L4443" s="44">
        <f t="shared" si="141"/>
        <v>1.7075999358809477E-2</v>
      </c>
      <c r="M4443" s="42">
        <f t="shared" si="142"/>
        <v>1.2446770607112134E-5</v>
      </c>
    </row>
    <row r="4444" spans="8:13" x14ac:dyDescent="0.2">
      <c r="H4444" s="10">
        <v>2004</v>
      </c>
      <c r="I4444" s="10">
        <v>8</v>
      </c>
      <c r="J4444" s="10">
        <v>13</v>
      </c>
      <c r="K4444" s="42">
        <v>1.72</v>
      </c>
      <c r="L4444" s="44">
        <f t="shared" si="141"/>
        <v>1.7163125668624983E-2</v>
      </c>
      <c r="M4444" s="42">
        <f t="shared" si="142"/>
        <v>8.7126309815506453E-5</v>
      </c>
    </row>
    <row r="4445" spans="8:13" x14ac:dyDescent="0.2">
      <c r="H4445" s="10">
        <v>2004</v>
      </c>
      <c r="I4445" s="10">
        <v>8</v>
      </c>
      <c r="J4445" s="10">
        <v>16</v>
      </c>
      <c r="K4445" s="42">
        <v>1.72</v>
      </c>
      <c r="L4445" s="44">
        <f t="shared" si="141"/>
        <v>1.7163125668624983E-2</v>
      </c>
      <c r="M4445" s="42">
        <f t="shared" si="142"/>
        <v>0</v>
      </c>
    </row>
    <row r="4446" spans="8:13" x14ac:dyDescent="0.2">
      <c r="H4446" s="10">
        <v>2004</v>
      </c>
      <c r="I4446" s="10">
        <v>8</v>
      </c>
      <c r="J4446" s="10">
        <v>17</v>
      </c>
      <c r="K4446" s="42">
        <v>1.73</v>
      </c>
      <c r="L4446" s="44">
        <f t="shared" si="141"/>
        <v>1.726269627040972E-2</v>
      </c>
      <c r="M4446" s="42">
        <f t="shared" si="142"/>
        <v>9.957060178473684E-5</v>
      </c>
    </row>
    <row r="4447" spans="8:13" x14ac:dyDescent="0.2">
      <c r="H4447" s="10">
        <v>2004</v>
      </c>
      <c r="I4447" s="10">
        <v>8</v>
      </c>
      <c r="J4447" s="10">
        <v>18</v>
      </c>
      <c r="K4447" s="42">
        <v>1.73</v>
      </c>
      <c r="L4447" s="44">
        <f t="shared" si="141"/>
        <v>1.726269627040972E-2</v>
      </c>
      <c r="M4447" s="42">
        <f t="shared" si="142"/>
        <v>0</v>
      </c>
    </row>
    <row r="4448" spans="8:13" x14ac:dyDescent="0.2">
      <c r="H4448" s="10">
        <v>2004</v>
      </c>
      <c r="I4448" s="10">
        <v>8</v>
      </c>
      <c r="J4448" s="10">
        <v>19</v>
      </c>
      <c r="K4448" s="42">
        <v>1.74</v>
      </c>
      <c r="L4448" s="44">
        <f t="shared" si="141"/>
        <v>1.7362264393680847E-2</v>
      </c>
      <c r="M4448" s="42">
        <f t="shared" si="142"/>
        <v>9.9568123271127212E-5</v>
      </c>
    </row>
    <row r="4449" spans="8:13" x14ac:dyDescent="0.2">
      <c r="H4449" s="10">
        <v>2004</v>
      </c>
      <c r="I4449" s="10">
        <v>8</v>
      </c>
      <c r="J4449" s="10">
        <v>20</v>
      </c>
      <c r="K4449" s="42">
        <v>1.74</v>
      </c>
      <c r="L4449" s="44">
        <f t="shared" si="141"/>
        <v>1.7362264393680847E-2</v>
      </c>
      <c r="M4449" s="42">
        <f t="shared" si="142"/>
        <v>0</v>
      </c>
    </row>
    <row r="4450" spans="8:13" x14ac:dyDescent="0.2">
      <c r="H4450" s="10">
        <v>2004</v>
      </c>
      <c r="I4450" s="10">
        <v>8</v>
      </c>
      <c r="J4450" s="10">
        <v>23</v>
      </c>
      <c r="K4450" s="42">
        <v>1.75</v>
      </c>
      <c r="L4450" s="44">
        <f t="shared" si="141"/>
        <v>1.7461830038559993E-2</v>
      </c>
      <c r="M4450" s="42">
        <f t="shared" si="142"/>
        <v>9.9565644879145987E-5</v>
      </c>
    </row>
    <row r="4451" spans="8:13" x14ac:dyDescent="0.2">
      <c r="H4451" s="10">
        <v>2004</v>
      </c>
      <c r="I4451" s="10">
        <v>8</v>
      </c>
      <c r="J4451" s="10">
        <v>24</v>
      </c>
      <c r="K4451" s="42">
        <v>1.76</v>
      </c>
      <c r="L4451" s="44">
        <f t="shared" si="141"/>
        <v>1.7561393205171416E-2</v>
      </c>
      <c r="M4451" s="42">
        <f t="shared" si="142"/>
        <v>9.9563166611423004E-5</v>
      </c>
    </row>
    <row r="4452" spans="8:13" x14ac:dyDescent="0.2">
      <c r="H4452" s="10">
        <v>2004</v>
      </c>
      <c r="I4452" s="10">
        <v>8</v>
      </c>
      <c r="J4452" s="10">
        <v>25</v>
      </c>
      <c r="K4452" s="42">
        <v>1.77</v>
      </c>
      <c r="L4452" s="44">
        <f t="shared" si="141"/>
        <v>1.7660953893638486E-2</v>
      </c>
      <c r="M4452" s="42">
        <f t="shared" si="142"/>
        <v>9.9560688467070085E-5</v>
      </c>
    </row>
    <row r="4453" spans="8:13" x14ac:dyDescent="0.2">
      <c r="H4453" s="10">
        <v>2004</v>
      </c>
      <c r="I4453" s="10">
        <v>8</v>
      </c>
      <c r="J4453" s="10">
        <v>26</v>
      </c>
      <c r="K4453" s="42">
        <v>1.78125</v>
      </c>
      <c r="L4453" s="44">
        <f t="shared" si="141"/>
        <v>1.7772956706161053E-2</v>
      </c>
      <c r="M4453" s="42">
        <f t="shared" si="142"/>
        <v>1.1200281252256652E-4</v>
      </c>
    </row>
    <row r="4454" spans="8:13" x14ac:dyDescent="0.2">
      <c r="H4454" s="10">
        <v>2004</v>
      </c>
      <c r="I4454" s="10">
        <v>8</v>
      </c>
      <c r="J4454" s="10">
        <v>27</v>
      </c>
      <c r="K4454" s="42">
        <v>1.79</v>
      </c>
      <c r="L4454" s="44">
        <f t="shared" si="141"/>
        <v>1.7860067836633877E-2</v>
      </c>
      <c r="M4454" s="42">
        <f t="shared" si="142"/>
        <v>8.7111130472824344E-5</v>
      </c>
    </row>
    <row r="4455" spans="8:13" x14ac:dyDescent="0.2">
      <c r="H4455" s="10">
        <v>2004</v>
      </c>
      <c r="I4455" s="10">
        <v>8</v>
      </c>
      <c r="J4455" s="10">
        <v>31</v>
      </c>
      <c r="K4455" s="42">
        <v>1.8</v>
      </c>
      <c r="L4455" s="44">
        <f t="shared" si="141"/>
        <v>1.7959621091408005E-2</v>
      </c>
      <c r="M4455" s="42">
        <f t="shared" si="142"/>
        <v>9.9553254774127631E-5</v>
      </c>
    </row>
    <row r="4456" spans="8:13" x14ac:dyDescent="0.2">
      <c r="H4456" s="10">
        <v>2004</v>
      </c>
      <c r="I4456" s="10">
        <v>9</v>
      </c>
      <c r="J4456" s="10">
        <v>1</v>
      </c>
      <c r="K4456" s="42">
        <v>1.8</v>
      </c>
      <c r="L4456" s="44">
        <f t="shared" si="141"/>
        <v>1.7959621091408005E-2</v>
      </c>
      <c r="M4456" s="42">
        <f t="shared" si="142"/>
        <v>0</v>
      </c>
    </row>
    <row r="4457" spans="8:13" x14ac:dyDescent="0.2">
      <c r="H4457" s="10">
        <v>2004</v>
      </c>
      <c r="I4457" s="10">
        <v>9</v>
      </c>
      <c r="J4457" s="10">
        <v>2</v>
      </c>
      <c r="K4457" s="42">
        <v>1.81</v>
      </c>
      <c r="L4457" s="44">
        <f t="shared" si="141"/>
        <v>1.8059171868531166E-2</v>
      </c>
      <c r="M4457" s="42">
        <f t="shared" si="142"/>
        <v>9.9550777123161294E-5</v>
      </c>
    </row>
    <row r="4458" spans="8:13" x14ac:dyDescent="0.2">
      <c r="H4458" s="10">
        <v>2004</v>
      </c>
      <c r="I4458" s="10">
        <v>9</v>
      </c>
      <c r="J4458" s="10">
        <v>3</v>
      </c>
      <c r="K4458" s="42">
        <v>1.82</v>
      </c>
      <c r="L4458" s="44">
        <f t="shared" si="141"/>
        <v>1.8158720168127564E-2</v>
      </c>
      <c r="M4458" s="42">
        <f t="shared" si="142"/>
        <v>9.9548299596397688E-5</v>
      </c>
    </row>
    <row r="4459" spans="8:13" x14ac:dyDescent="0.2">
      <c r="H4459" s="10">
        <v>2004</v>
      </c>
      <c r="I4459" s="10">
        <v>9</v>
      </c>
      <c r="J4459" s="10">
        <v>6</v>
      </c>
      <c r="K4459" s="42">
        <v>1.85</v>
      </c>
      <c r="L4459" s="44">
        <f t="shared" si="141"/>
        <v>1.8457350202982201E-2</v>
      </c>
      <c r="M4459" s="42">
        <f t="shared" si="142"/>
        <v>2.9863003485463765E-4</v>
      </c>
    </row>
    <row r="4460" spans="8:13" x14ac:dyDescent="0.2">
      <c r="H4460" s="10">
        <v>2004</v>
      </c>
      <c r="I4460" s="10">
        <v>9</v>
      </c>
      <c r="J4460" s="10">
        <v>7</v>
      </c>
      <c r="K4460" s="42">
        <v>1.86</v>
      </c>
      <c r="L4460" s="44">
        <f t="shared" si="141"/>
        <v>1.8556888593700173E-2</v>
      </c>
      <c r="M4460" s="42">
        <f t="shared" si="142"/>
        <v>9.9538390717971575E-5</v>
      </c>
    </row>
    <row r="4461" spans="8:13" x14ac:dyDescent="0.2">
      <c r="H4461" s="10">
        <v>2004</v>
      </c>
      <c r="I4461" s="10">
        <v>9</v>
      </c>
      <c r="J4461" s="10">
        <v>8</v>
      </c>
      <c r="K4461" s="42">
        <v>1.8625</v>
      </c>
      <c r="L4461" s="44">
        <f t="shared" si="141"/>
        <v>1.858177280435748E-2</v>
      </c>
      <c r="M4461" s="42">
        <f t="shared" si="142"/>
        <v>2.4884210657306893E-5</v>
      </c>
    </row>
    <row r="4462" spans="8:13" x14ac:dyDescent="0.2">
      <c r="H4462" s="10">
        <v>2004</v>
      </c>
      <c r="I4462" s="10">
        <v>9</v>
      </c>
      <c r="J4462" s="10">
        <v>9</v>
      </c>
      <c r="K4462" s="42">
        <v>1.87</v>
      </c>
      <c r="L4462" s="44">
        <f t="shared" si="141"/>
        <v>1.8656424507506975E-2</v>
      </c>
      <c r="M4462" s="42">
        <f t="shared" si="142"/>
        <v>7.4651703149495457E-5</v>
      </c>
    </row>
    <row r="4463" spans="8:13" x14ac:dyDescent="0.2">
      <c r="H4463" s="10">
        <v>2004</v>
      </c>
      <c r="I4463" s="10">
        <v>9</v>
      </c>
      <c r="J4463" s="10">
        <v>10</v>
      </c>
      <c r="K4463" s="42">
        <v>1.8743799999999999</v>
      </c>
      <c r="L4463" s="44">
        <f t="shared" si="141"/>
        <v>1.8700020457752445E-2</v>
      </c>
      <c r="M4463" s="42">
        <f t="shared" si="142"/>
        <v>4.3595950245469556E-5</v>
      </c>
    </row>
    <row r="4464" spans="8:13" x14ac:dyDescent="0.2">
      <c r="H4464" s="10">
        <v>2004</v>
      </c>
      <c r="I4464" s="10">
        <v>9</v>
      </c>
      <c r="J4464" s="10">
        <v>13</v>
      </c>
      <c r="K4464" s="42">
        <v>1.88</v>
      </c>
      <c r="L4464" s="44">
        <f t="shared" si="141"/>
        <v>1.8755957944525878E-2</v>
      </c>
      <c r="M4464" s="42">
        <f t="shared" si="142"/>
        <v>5.5937486773433021E-5</v>
      </c>
    </row>
    <row r="4465" spans="8:13" x14ac:dyDescent="0.2">
      <c r="H4465" s="10">
        <v>2004</v>
      </c>
      <c r="I4465" s="10">
        <v>9</v>
      </c>
      <c r="J4465" s="10">
        <v>14</v>
      </c>
      <c r="K4465" s="42">
        <v>1.88</v>
      </c>
      <c r="L4465" s="44">
        <f t="shared" si="141"/>
        <v>1.8755957944525878E-2</v>
      </c>
      <c r="M4465" s="42">
        <f t="shared" si="142"/>
        <v>0</v>
      </c>
    </row>
    <row r="4466" spans="8:13" x14ac:dyDescent="0.2">
      <c r="H4466" s="10">
        <v>2004</v>
      </c>
      <c r="I4466" s="10">
        <v>9</v>
      </c>
      <c r="J4466" s="10">
        <v>15</v>
      </c>
      <c r="K4466" s="42">
        <v>1.8881300000000001</v>
      </c>
      <c r="L4466" s="44">
        <f t="shared" si="141"/>
        <v>1.8836876803553931E-2</v>
      </c>
      <c r="M4466" s="42">
        <f t="shared" si="142"/>
        <v>8.091885902805282E-5</v>
      </c>
    </row>
    <row r="4467" spans="8:13" x14ac:dyDescent="0.2">
      <c r="H4467" s="10">
        <v>2004</v>
      </c>
      <c r="I4467" s="10">
        <v>9</v>
      </c>
      <c r="J4467" s="10">
        <v>16</v>
      </c>
      <c r="K4467" s="42">
        <v>1.91</v>
      </c>
      <c r="L4467" s="44">
        <f t="shared" si="141"/>
        <v>1.9054543396088589E-2</v>
      </c>
      <c r="M4467" s="42">
        <f t="shared" si="142"/>
        <v>2.1766659253465853E-4</v>
      </c>
    </row>
    <row r="4468" spans="8:13" x14ac:dyDescent="0.2">
      <c r="H4468" s="10">
        <v>2004</v>
      </c>
      <c r="I4468" s="10">
        <v>9</v>
      </c>
      <c r="J4468" s="10">
        <v>17</v>
      </c>
      <c r="K4468" s="42">
        <v>1.91</v>
      </c>
      <c r="L4468" s="44">
        <f t="shared" si="141"/>
        <v>1.9054543396088589E-2</v>
      </c>
      <c r="M4468" s="42">
        <f t="shared" si="142"/>
        <v>0</v>
      </c>
    </row>
    <row r="4469" spans="8:13" x14ac:dyDescent="0.2">
      <c r="H4469" s="10">
        <v>2004</v>
      </c>
      <c r="I4469" s="10">
        <v>9</v>
      </c>
      <c r="J4469" s="10">
        <v>20</v>
      </c>
      <c r="K4469" s="42">
        <v>1.91875</v>
      </c>
      <c r="L4469" s="44">
        <f t="shared" si="141"/>
        <v>1.9141626621219512E-2</v>
      </c>
      <c r="M4469" s="42">
        <f t="shared" si="142"/>
        <v>8.7083225130922537E-5</v>
      </c>
    </row>
    <row r="4470" spans="8:13" x14ac:dyDescent="0.2">
      <c r="H4470" s="10">
        <v>2004</v>
      </c>
      <c r="I4470" s="10">
        <v>9</v>
      </c>
      <c r="J4470" s="10">
        <v>21</v>
      </c>
      <c r="K4470" s="42">
        <v>1.93</v>
      </c>
      <c r="L4470" s="44">
        <f t="shared" si="141"/>
        <v>1.9253587982117341E-2</v>
      </c>
      <c r="M4470" s="42">
        <f t="shared" si="142"/>
        <v>1.1196136089782968E-4</v>
      </c>
    </row>
    <row r="4471" spans="8:13" x14ac:dyDescent="0.2">
      <c r="H4471" s="10">
        <v>2004</v>
      </c>
      <c r="I4471" s="10">
        <v>9</v>
      </c>
      <c r="J4471" s="10">
        <v>22</v>
      </c>
      <c r="K4471" s="42">
        <v>1.9412499999999999</v>
      </c>
      <c r="L4471" s="44">
        <f t="shared" si="141"/>
        <v>1.9365546209265422E-2</v>
      </c>
      <c r="M4471" s="42">
        <f t="shared" si="142"/>
        <v>1.119582271480804E-4</v>
      </c>
    </row>
    <row r="4472" spans="8:13" x14ac:dyDescent="0.2">
      <c r="H4472" s="10">
        <v>2004</v>
      </c>
      <c r="I4472" s="10">
        <v>9</v>
      </c>
      <c r="J4472" s="10">
        <v>23</v>
      </c>
      <c r="K4472" s="42">
        <v>1.95</v>
      </c>
      <c r="L4472" s="44">
        <f t="shared" si="141"/>
        <v>1.9452622663951247E-2</v>
      </c>
      <c r="M4472" s="42">
        <f t="shared" si="142"/>
        <v>8.7076454685825616E-5</v>
      </c>
    </row>
    <row r="4473" spans="8:13" x14ac:dyDescent="0.2">
      <c r="H4473" s="10">
        <v>2004</v>
      </c>
      <c r="I4473" s="10">
        <v>9</v>
      </c>
      <c r="J4473" s="10">
        <v>24</v>
      </c>
      <c r="K4473" s="42">
        <v>1.96</v>
      </c>
      <c r="L4473" s="44">
        <f t="shared" si="141"/>
        <v>1.9552136291103465E-2</v>
      </c>
      <c r="M4473" s="42">
        <f t="shared" si="142"/>
        <v>9.9513627152218037E-5</v>
      </c>
    </row>
    <row r="4474" spans="8:13" x14ac:dyDescent="0.2">
      <c r="H4474" s="10">
        <v>2004</v>
      </c>
      <c r="I4474" s="10">
        <v>9</v>
      </c>
      <c r="J4474" s="10">
        <v>27</v>
      </c>
      <c r="K4474" s="42">
        <v>1.97</v>
      </c>
      <c r="L4474" s="44">
        <f t="shared" si="141"/>
        <v>1.9651647442577663E-2</v>
      </c>
      <c r="M4474" s="42">
        <f t="shared" si="142"/>
        <v>9.9511151474197812E-5</v>
      </c>
    </row>
    <row r="4475" spans="8:13" x14ac:dyDescent="0.2">
      <c r="H4475" s="10">
        <v>2004</v>
      </c>
      <c r="I4475" s="10">
        <v>9</v>
      </c>
      <c r="J4475" s="10">
        <v>28</v>
      </c>
      <c r="K4475" s="42">
        <v>1.9750000000000001</v>
      </c>
      <c r="L4475" s="44">
        <f t="shared" si="141"/>
        <v>1.970140208997322E-2</v>
      </c>
      <c r="M4475" s="42">
        <f t="shared" si="142"/>
        <v>4.9754647395556378E-5</v>
      </c>
    </row>
    <row r="4476" spans="8:13" x14ac:dyDescent="0.2">
      <c r="H4476" s="10">
        <v>2004</v>
      </c>
      <c r="I4476" s="10">
        <v>10</v>
      </c>
      <c r="J4476" s="10">
        <v>1</v>
      </c>
      <c r="K4476" s="42">
        <v>2.0274999999999999</v>
      </c>
      <c r="L4476" s="44">
        <f t="shared" si="141"/>
        <v>2.0223788526080911E-2</v>
      </c>
      <c r="M4476" s="42">
        <f t="shared" si="142"/>
        <v>5.2238643610769131E-4</v>
      </c>
    </row>
    <row r="4477" spans="8:13" x14ac:dyDescent="0.2">
      <c r="H4477" s="10">
        <v>2004</v>
      </c>
      <c r="I4477" s="10">
        <v>10</v>
      </c>
      <c r="J4477" s="10">
        <v>4</v>
      </c>
      <c r="K4477" s="42">
        <v>2.03125</v>
      </c>
      <c r="L4477" s="44">
        <f t="shared" si="141"/>
        <v>2.0261099232544218E-2</v>
      </c>
      <c r="M4477" s="42">
        <f t="shared" si="142"/>
        <v>3.7310706463306725E-5</v>
      </c>
    </row>
    <row r="4478" spans="8:13" x14ac:dyDescent="0.2">
      <c r="H4478" s="10">
        <v>2004</v>
      </c>
      <c r="I4478" s="10">
        <v>10</v>
      </c>
      <c r="J4478" s="10">
        <v>5</v>
      </c>
      <c r="K4478" s="42">
        <v>2.04</v>
      </c>
      <c r="L4478" s="44">
        <f t="shared" si="141"/>
        <v>2.0348156194228837E-2</v>
      </c>
      <c r="M4478" s="42">
        <f t="shared" si="142"/>
        <v>8.7056961684619377E-5</v>
      </c>
    </row>
    <row r="4479" spans="8:13" x14ac:dyDescent="0.2">
      <c r="H4479" s="10">
        <v>2004</v>
      </c>
      <c r="I4479" s="10">
        <v>10</v>
      </c>
      <c r="J4479" s="10">
        <v>6</v>
      </c>
      <c r="K4479" s="42">
        <v>2.0449999999999999</v>
      </c>
      <c r="L4479" s="44">
        <f t="shared" si="141"/>
        <v>2.0397902178795672E-2</v>
      </c>
      <c r="M4479" s="42">
        <f t="shared" si="142"/>
        <v>4.9745984566834656E-5</v>
      </c>
    </row>
    <row r="4480" spans="8:13" x14ac:dyDescent="0.2">
      <c r="H4480" s="10">
        <v>2004</v>
      </c>
      <c r="I4480" s="10">
        <v>10</v>
      </c>
      <c r="J4480" s="10">
        <v>7</v>
      </c>
      <c r="K4480" s="42">
        <v>2.06</v>
      </c>
      <c r="L4480" s="44">
        <f t="shared" si="141"/>
        <v>2.0547136420609412E-2</v>
      </c>
      <c r="M4480" s="42">
        <f t="shared" si="142"/>
        <v>1.4923424181374073E-4</v>
      </c>
    </row>
    <row r="4481" spans="8:13" x14ac:dyDescent="0.2">
      <c r="H4481" s="10">
        <v>2004</v>
      </c>
      <c r="I4481" s="10">
        <v>10</v>
      </c>
      <c r="J4481" s="10">
        <v>8</v>
      </c>
      <c r="K4481" s="42">
        <v>2.06</v>
      </c>
      <c r="L4481" s="44">
        <f t="shared" si="141"/>
        <v>2.0547136420609412E-2</v>
      </c>
      <c r="M4481" s="42">
        <f t="shared" si="142"/>
        <v>0</v>
      </c>
    </row>
    <row r="4482" spans="8:13" x14ac:dyDescent="0.2">
      <c r="H4482" s="10">
        <v>2004</v>
      </c>
      <c r="I4482" s="10">
        <v>10</v>
      </c>
      <c r="J4482" s="10">
        <v>11</v>
      </c>
      <c r="K4482" s="42">
        <v>2.0525000000000002</v>
      </c>
      <c r="L4482" s="44">
        <f t="shared" si="141"/>
        <v>2.0472519995666884E-2</v>
      </c>
      <c r="M4482" s="42">
        <f t="shared" si="142"/>
        <v>-7.4616424942528653E-5</v>
      </c>
    </row>
    <row r="4483" spans="8:13" x14ac:dyDescent="0.2">
      <c r="H4483" s="10">
        <v>2004</v>
      </c>
      <c r="I4483" s="10">
        <v>10</v>
      </c>
      <c r="J4483" s="10">
        <v>12</v>
      </c>
      <c r="K4483" s="42">
        <v>2.0581299999999998</v>
      </c>
      <c r="L4483" s="44">
        <f t="shared" si="141"/>
        <v>2.0528532188915177E-2</v>
      </c>
      <c r="M4483" s="42">
        <f t="shared" si="142"/>
        <v>5.6012193248293485E-5</v>
      </c>
    </row>
    <row r="4484" spans="8:13" x14ac:dyDescent="0.2">
      <c r="H4484" s="10">
        <v>2004</v>
      </c>
      <c r="I4484" s="10">
        <v>10</v>
      </c>
      <c r="J4484" s="10">
        <v>13</v>
      </c>
      <c r="K4484" s="42">
        <v>2.0699999999999998</v>
      </c>
      <c r="L4484" s="44">
        <f t="shared" si="141"/>
        <v>2.0646622822066814E-2</v>
      </c>
      <c r="M4484" s="42">
        <f t="shared" si="142"/>
        <v>1.1809063315163654E-4</v>
      </c>
    </row>
    <row r="4485" spans="8:13" x14ac:dyDescent="0.2">
      <c r="H4485" s="10">
        <v>2004</v>
      </c>
      <c r="I4485" s="10">
        <v>10</v>
      </c>
      <c r="J4485" s="10">
        <v>14</v>
      </c>
      <c r="K4485" s="42">
        <v>2.0699999999999998</v>
      </c>
      <c r="L4485" s="44">
        <f t="shared" si="141"/>
        <v>2.0646622822066814E-2</v>
      </c>
      <c r="M4485" s="42">
        <f t="shared" si="142"/>
        <v>0</v>
      </c>
    </row>
    <row r="4486" spans="8:13" x14ac:dyDescent="0.2">
      <c r="H4486" s="10">
        <v>2004</v>
      </c>
      <c r="I4486" s="10">
        <v>10</v>
      </c>
      <c r="J4486" s="10">
        <v>15</v>
      </c>
      <c r="K4486" s="42">
        <v>2.0699999999999998</v>
      </c>
      <c r="L4486" s="44">
        <f t="shared" si="141"/>
        <v>2.0646622822066814E-2</v>
      </c>
      <c r="M4486" s="42">
        <f t="shared" si="142"/>
        <v>0</v>
      </c>
    </row>
    <row r="4487" spans="8:13" x14ac:dyDescent="0.2">
      <c r="H4487" s="10">
        <v>2004</v>
      </c>
      <c r="I4487" s="10">
        <v>10</v>
      </c>
      <c r="J4487" s="10">
        <v>18</v>
      </c>
      <c r="K4487" s="42">
        <v>2.0787499999999999</v>
      </c>
      <c r="L4487" s="44">
        <f t="shared" si="141"/>
        <v>2.0733671393618973E-2</v>
      </c>
      <c r="M4487" s="42">
        <f t="shared" si="142"/>
        <v>8.704857155215906E-5</v>
      </c>
    </row>
    <row r="4488" spans="8:13" x14ac:dyDescent="0.2">
      <c r="H4488" s="10">
        <v>2004</v>
      </c>
      <c r="I4488" s="10">
        <v>10</v>
      </c>
      <c r="J4488" s="10">
        <v>19</v>
      </c>
      <c r="K4488" s="42">
        <v>2.08</v>
      </c>
      <c r="L4488" s="44">
        <f t="shared" si="141"/>
        <v>2.0746106749200615E-2</v>
      </c>
      <c r="M4488" s="42">
        <f t="shared" si="142"/>
        <v>1.2435355581642132E-5</v>
      </c>
    </row>
    <row r="4489" spans="8:13" x14ac:dyDescent="0.2">
      <c r="H4489" s="10">
        <v>2004</v>
      </c>
      <c r="I4489" s="10">
        <v>10</v>
      </c>
      <c r="J4489" s="10">
        <v>20</v>
      </c>
      <c r="K4489" s="42">
        <v>2.09</v>
      </c>
      <c r="L4489" s="44">
        <f t="shared" si="141"/>
        <v>2.0845588202132132E-2</v>
      </c>
      <c r="M4489" s="42">
        <f t="shared" si="142"/>
        <v>9.9481452931517167E-5</v>
      </c>
    </row>
    <row r="4490" spans="8:13" x14ac:dyDescent="0.2">
      <c r="H4490" s="10">
        <v>2004</v>
      </c>
      <c r="I4490" s="10">
        <v>10</v>
      </c>
      <c r="J4490" s="10">
        <v>21</v>
      </c>
      <c r="K4490" s="42">
        <v>2.1</v>
      </c>
      <c r="L4490" s="44">
        <f t="shared" si="141"/>
        <v>2.0945067180985308E-2</v>
      </c>
      <c r="M4490" s="42">
        <f t="shared" si="142"/>
        <v>9.9478978853175665E-5</v>
      </c>
    </row>
    <row r="4491" spans="8:13" x14ac:dyDescent="0.2">
      <c r="H4491" s="10">
        <v>2004</v>
      </c>
      <c r="I4491" s="10">
        <v>10</v>
      </c>
      <c r="J4491" s="10">
        <v>22</v>
      </c>
      <c r="K4491" s="42">
        <v>2.11</v>
      </c>
      <c r="L4491" s="44">
        <f t="shared" si="141"/>
        <v>2.1044543685883203E-2</v>
      </c>
      <c r="M4491" s="42">
        <f t="shared" si="142"/>
        <v>9.9476504897895446E-5</v>
      </c>
    </row>
    <row r="4492" spans="8:13" x14ac:dyDescent="0.2">
      <c r="H4492" s="10">
        <v>2004</v>
      </c>
      <c r="I4492" s="10">
        <v>10</v>
      </c>
      <c r="J4492" s="10">
        <v>25</v>
      </c>
      <c r="K4492" s="42">
        <v>2.11</v>
      </c>
      <c r="L4492" s="44">
        <f t="shared" si="141"/>
        <v>2.1044543685883203E-2</v>
      </c>
      <c r="M4492" s="42">
        <f t="shared" si="142"/>
        <v>0</v>
      </c>
    </row>
    <row r="4493" spans="8:13" x14ac:dyDescent="0.2">
      <c r="H4493" s="10">
        <v>2004</v>
      </c>
      <c r="I4493" s="10">
        <v>10</v>
      </c>
      <c r="J4493" s="10">
        <v>26</v>
      </c>
      <c r="K4493" s="42">
        <v>2.11938</v>
      </c>
      <c r="L4493" s="44">
        <f t="shared" si="141"/>
        <v>2.1137850398954938E-2</v>
      </c>
      <c r="M4493" s="42">
        <f t="shared" si="142"/>
        <v>9.3306713071734937E-5</v>
      </c>
    </row>
    <row r="4494" spans="8:13" x14ac:dyDescent="0.2">
      <c r="H4494" s="10">
        <v>2004</v>
      </c>
      <c r="I4494" s="10">
        <v>10</v>
      </c>
      <c r="J4494" s="10">
        <v>27</v>
      </c>
      <c r="K4494" s="42">
        <v>2.13</v>
      </c>
      <c r="L4494" s="44">
        <f t="shared" si="141"/>
        <v>2.1243489274306214E-2</v>
      </c>
      <c r="M4494" s="42">
        <f t="shared" si="142"/>
        <v>1.0563887535127575E-4</v>
      </c>
    </row>
    <row r="4495" spans="8:13" x14ac:dyDescent="0.2">
      <c r="H4495" s="10">
        <v>2004</v>
      </c>
      <c r="I4495" s="10">
        <v>10</v>
      </c>
      <c r="J4495" s="10">
        <v>28</v>
      </c>
      <c r="K4495" s="42">
        <v>2.16</v>
      </c>
      <c r="L4495" s="44">
        <f t="shared" si="141"/>
        <v>2.1541889105351552E-2</v>
      </c>
      <c r="M4495" s="42">
        <f t="shared" si="142"/>
        <v>2.9839983104533799E-4</v>
      </c>
    </row>
    <row r="4496" spans="8:13" x14ac:dyDescent="0.2">
      <c r="H4496" s="10">
        <v>2004</v>
      </c>
      <c r="I4496" s="10">
        <v>10</v>
      </c>
      <c r="J4496" s="10">
        <v>29</v>
      </c>
      <c r="K4496" s="42">
        <v>2.17</v>
      </c>
      <c r="L4496" s="44">
        <f t="shared" si="141"/>
        <v>2.1641350769101425E-2</v>
      </c>
      <c r="M4496" s="42">
        <f t="shared" si="142"/>
        <v>9.9461663749873114E-5</v>
      </c>
    </row>
    <row r="4497" spans="8:13" x14ac:dyDescent="0.2">
      <c r="H4497" s="10">
        <v>2004</v>
      </c>
      <c r="I4497" s="10">
        <v>11</v>
      </c>
      <c r="J4497" s="10">
        <v>1</v>
      </c>
      <c r="K4497" s="42">
        <v>2.1800000000000002</v>
      </c>
      <c r="L4497" s="44">
        <f t="shared" si="141"/>
        <v>2.1740809959757152E-2</v>
      </c>
      <c r="M4497" s="42">
        <f t="shared" si="142"/>
        <v>9.9459190655726976E-5</v>
      </c>
    </row>
    <row r="4498" spans="8:13" x14ac:dyDescent="0.2">
      <c r="H4498" s="10">
        <v>2004</v>
      </c>
      <c r="I4498" s="10">
        <v>11</v>
      </c>
      <c r="J4498" s="10">
        <v>2</v>
      </c>
      <c r="K4498" s="42">
        <v>2.19</v>
      </c>
      <c r="L4498" s="44">
        <f t="shared" si="141"/>
        <v>2.1840266677441718E-2</v>
      </c>
      <c r="M4498" s="42">
        <f t="shared" si="142"/>
        <v>9.9456717684565793E-5</v>
      </c>
    </row>
    <row r="4499" spans="8:13" x14ac:dyDescent="0.2">
      <c r="H4499" s="10">
        <v>2004</v>
      </c>
      <c r="I4499" s="10">
        <v>11</v>
      </c>
      <c r="J4499" s="10">
        <v>3</v>
      </c>
      <c r="K4499" s="42">
        <v>2.2000000000000002</v>
      </c>
      <c r="L4499" s="44">
        <f t="shared" si="141"/>
        <v>2.1939720922278982E-2</v>
      </c>
      <c r="M4499" s="42">
        <f t="shared" si="142"/>
        <v>9.9454244837263867E-5</v>
      </c>
    </row>
    <row r="4500" spans="8:13" x14ac:dyDescent="0.2">
      <c r="H4500" s="10">
        <v>2004</v>
      </c>
      <c r="I4500" s="10">
        <v>11</v>
      </c>
      <c r="J4500" s="10">
        <v>4</v>
      </c>
      <c r="K4500" s="42">
        <v>2.21</v>
      </c>
      <c r="L4500" s="44">
        <f t="shared" si="141"/>
        <v>2.2039172694390138E-2</v>
      </c>
      <c r="M4500" s="42">
        <f t="shared" si="142"/>
        <v>9.9451772111156661E-5</v>
      </c>
    </row>
    <row r="4501" spans="8:13" x14ac:dyDescent="0.2">
      <c r="H4501" s="10">
        <v>2004</v>
      </c>
      <c r="I4501" s="10">
        <v>11</v>
      </c>
      <c r="J4501" s="10">
        <v>5</v>
      </c>
      <c r="K4501" s="42">
        <v>2.2200000000000002</v>
      </c>
      <c r="L4501" s="44">
        <f t="shared" ref="L4501:L4564" si="143">LN(1+K4501/100/4)*4</f>
        <v>2.2138621993899026E-2</v>
      </c>
      <c r="M4501" s="42">
        <f t="shared" ref="M4501:M4564" si="144">L4501-L4500</f>
        <v>9.9449299508887895E-5</v>
      </c>
    </row>
    <row r="4502" spans="8:13" x14ac:dyDescent="0.2">
      <c r="H4502" s="10">
        <v>2004</v>
      </c>
      <c r="I4502" s="10">
        <v>11</v>
      </c>
      <c r="J4502" s="10">
        <v>8</v>
      </c>
      <c r="K4502" s="42">
        <v>2.2599999999999998</v>
      </c>
      <c r="L4502" s="44">
        <f t="shared" si="143"/>
        <v>2.2536394468371565E-2</v>
      </c>
      <c r="M4502" s="42">
        <f t="shared" si="144"/>
        <v>3.9777247447253875E-4</v>
      </c>
    </row>
    <row r="4503" spans="8:13" x14ac:dyDescent="0.2">
      <c r="H4503" s="10">
        <v>2004</v>
      </c>
      <c r="I4503" s="10">
        <v>11</v>
      </c>
      <c r="J4503" s="10">
        <v>9</v>
      </c>
      <c r="K4503" s="42">
        <v>2.2737500000000002</v>
      </c>
      <c r="L4503" s="44">
        <f t="shared" si="143"/>
        <v>2.2673119621307424E-2</v>
      </c>
      <c r="M4503" s="42">
        <f t="shared" si="144"/>
        <v>1.3672515293585916E-4</v>
      </c>
    </row>
    <row r="4504" spans="8:13" x14ac:dyDescent="0.2">
      <c r="H4504" s="10">
        <v>2004</v>
      </c>
      <c r="I4504" s="10">
        <v>11</v>
      </c>
      <c r="J4504" s="10">
        <v>10</v>
      </c>
      <c r="K4504" s="42">
        <v>2.2762500000000001</v>
      </c>
      <c r="L4504" s="44">
        <f t="shared" si="143"/>
        <v>2.269797823792543E-2</v>
      </c>
      <c r="M4504" s="42">
        <f t="shared" si="144"/>
        <v>2.4858616618005785E-5</v>
      </c>
    </row>
    <row r="4505" spans="8:13" x14ac:dyDescent="0.2">
      <c r="H4505" s="10">
        <v>2004</v>
      </c>
      <c r="I4505" s="10">
        <v>11</v>
      </c>
      <c r="J4505" s="10">
        <v>11</v>
      </c>
      <c r="K4505" s="42">
        <v>2.29</v>
      </c>
      <c r="L4505" s="44">
        <f t="shared" si="143"/>
        <v>2.2834697867925829E-2</v>
      </c>
      <c r="M4505" s="42">
        <f t="shared" si="144"/>
        <v>1.3671963000039949E-4</v>
      </c>
    </row>
    <row r="4506" spans="8:13" x14ac:dyDescent="0.2">
      <c r="H4506" s="10">
        <v>2004</v>
      </c>
      <c r="I4506" s="10">
        <v>11</v>
      </c>
      <c r="J4506" s="10">
        <v>12</v>
      </c>
      <c r="K4506" s="42">
        <v>2.29</v>
      </c>
      <c r="L4506" s="44">
        <f t="shared" si="143"/>
        <v>2.2834697867925829E-2</v>
      </c>
      <c r="M4506" s="42">
        <f t="shared" si="144"/>
        <v>0</v>
      </c>
    </row>
    <row r="4507" spans="8:13" x14ac:dyDescent="0.2">
      <c r="H4507" s="10">
        <v>2004</v>
      </c>
      <c r="I4507" s="10">
        <v>11</v>
      </c>
      <c r="J4507" s="10">
        <v>15</v>
      </c>
      <c r="K4507" s="42">
        <v>2.2999999999999998</v>
      </c>
      <c r="L4507" s="44">
        <f t="shared" si="143"/>
        <v>2.2934127391041868E-2</v>
      </c>
      <c r="M4507" s="42">
        <f t="shared" si="144"/>
        <v>9.9429523116038171E-5</v>
      </c>
    </row>
    <row r="4508" spans="8:13" x14ac:dyDescent="0.2">
      <c r="H4508" s="10">
        <v>2004</v>
      </c>
      <c r="I4508" s="10">
        <v>11</v>
      </c>
      <c r="J4508" s="10">
        <v>16</v>
      </c>
      <c r="K4508" s="42">
        <v>2.31</v>
      </c>
      <c r="L4508" s="44">
        <f t="shared" si="143"/>
        <v>2.3033554442662706E-2</v>
      </c>
      <c r="M4508" s="42">
        <f t="shared" si="144"/>
        <v>9.9427051620838702E-5</v>
      </c>
    </row>
    <row r="4509" spans="8:13" x14ac:dyDescent="0.2">
      <c r="H4509" s="10">
        <v>2004</v>
      </c>
      <c r="I4509" s="10">
        <v>11</v>
      </c>
      <c r="J4509" s="10">
        <v>17</v>
      </c>
      <c r="K4509" s="42">
        <v>2.33</v>
      </c>
      <c r="L4509" s="44">
        <f t="shared" si="143"/>
        <v>2.3232401131905816E-2</v>
      </c>
      <c r="M4509" s="42">
        <f t="shared" si="144"/>
        <v>1.9884668924310955E-4</v>
      </c>
    </row>
    <row r="4510" spans="8:13" x14ac:dyDescent="0.2">
      <c r="H4510" s="10">
        <v>2004</v>
      </c>
      <c r="I4510" s="10">
        <v>11</v>
      </c>
      <c r="J4510" s="10">
        <v>18</v>
      </c>
      <c r="K4510" s="42">
        <v>2.3387500000000001</v>
      </c>
      <c r="L4510" s="44">
        <f t="shared" si="143"/>
        <v>2.3319393450177094E-2</v>
      </c>
      <c r="M4510" s="42">
        <f t="shared" si="144"/>
        <v>8.6992318271278402E-5</v>
      </c>
    </row>
    <row r="4511" spans="8:13" x14ac:dyDescent="0.2">
      <c r="H4511" s="10">
        <v>2004</v>
      </c>
      <c r="I4511" s="10">
        <v>11</v>
      </c>
      <c r="J4511" s="10">
        <v>19</v>
      </c>
      <c r="K4511" s="42">
        <v>2.3450000000000002</v>
      </c>
      <c r="L4511" s="44">
        <f t="shared" si="143"/>
        <v>2.3381529662075549E-2</v>
      </c>
      <c r="M4511" s="42">
        <f t="shared" si="144"/>
        <v>6.2136211898454474E-5</v>
      </c>
    </row>
    <row r="4512" spans="8:13" x14ac:dyDescent="0.2">
      <c r="H4512" s="10">
        <v>2004</v>
      </c>
      <c r="I4512" s="10">
        <v>11</v>
      </c>
      <c r="J4512" s="10">
        <v>22</v>
      </c>
      <c r="K4512" s="42">
        <v>2.36</v>
      </c>
      <c r="L4512" s="44">
        <f t="shared" si="143"/>
        <v>2.3530652632622048E-2</v>
      </c>
      <c r="M4512" s="42">
        <f t="shared" si="144"/>
        <v>1.4912297054649887E-4</v>
      </c>
    </row>
    <row r="4513" spans="8:13" x14ac:dyDescent="0.2">
      <c r="H4513" s="10">
        <v>2004</v>
      </c>
      <c r="I4513" s="10">
        <v>11</v>
      </c>
      <c r="J4513" s="10">
        <v>23</v>
      </c>
      <c r="K4513" s="42">
        <v>2.38</v>
      </c>
      <c r="L4513" s="44">
        <f t="shared" si="143"/>
        <v>2.3729474612432383E-2</v>
      </c>
      <c r="M4513" s="42">
        <f t="shared" si="144"/>
        <v>1.9882197981033536E-4</v>
      </c>
    </row>
    <row r="4514" spans="8:13" x14ac:dyDescent="0.2">
      <c r="H4514" s="10">
        <v>2004</v>
      </c>
      <c r="I4514" s="10">
        <v>11</v>
      </c>
      <c r="J4514" s="10">
        <v>24</v>
      </c>
      <c r="K4514" s="42">
        <v>2.38063</v>
      </c>
      <c r="L4514" s="44">
        <f t="shared" si="143"/>
        <v>2.3735737344246978E-2</v>
      </c>
      <c r="M4514" s="42">
        <f t="shared" si="144"/>
        <v>6.2627318145949684E-6</v>
      </c>
    </row>
    <row r="4515" spans="8:13" x14ac:dyDescent="0.2">
      <c r="H4515" s="10">
        <v>2004</v>
      </c>
      <c r="I4515" s="10">
        <v>11</v>
      </c>
      <c r="J4515" s="10">
        <v>25</v>
      </c>
      <c r="K4515" s="42">
        <v>2.39</v>
      </c>
      <c r="L4515" s="44">
        <f t="shared" si="143"/>
        <v>2.3828881896506889E-2</v>
      </c>
      <c r="M4515" s="42">
        <f t="shared" si="144"/>
        <v>9.3144552259911279E-5</v>
      </c>
    </row>
    <row r="4516" spans="8:13" x14ac:dyDescent="0.2">
      <c r="H4516" s="10">
        <v>2004</v>
      </c>
      <c r="I4516" s="10">
        <v>11</v>
      </c>
      <c r="J4516" s="10">
        <v>26</v>
      </c>
      <c r="K4516" s="42">
        <v>2.4</v>
      </c>
      <c r="L4516" s="44">
        <f t="shared" si="143"/>
        <v>2.3928286710189876E-2</v>
      </c>
      <c r="M4516" s="42">
        <f t="shared" si="144"/>
        <v>9.9404813682986426E-5</v>
      </c>
    </row>
    <row r="4517" spans="8:13" x14ac:dyDescent="0.2">
      <c r="H4517" s="10">
        <v>2004</v>
      </c>
      <c r="I4517" s="10">
        <v>11</v>
      </c>
      <c r="J4517" s="10">
        <v>29</v>
      </c>
      <c r="K4517" s="42">
        <v>2.4</v>
      </c>
      <c r="L4517" s="44">
        <f t="shared" si="143"/>
        <v>2.3928286710189876E-2</v>
      </c>
      <c r="M4517" s="42">
        <f t="shared" si="144"/>
        <v>0</v>
      </c>
    </row>
    <row r="4518" spans="8:13" x14ac:dyDescent="0.2">
      <c r="H4518" s="10">
        <v>2004</v>
      </c>
      <c r="I4518" s="10">
        <v>11</v>
      </c>
      <c r="J4518" s="10">
        <v>30</v>
      </c>
      <c r="K4518" s="42">
        <v>2.41</v>
      </c>
      <c r="L4518" s="44">
        <f t="shared" si="143"/>
        <v>2.4027689053605007E-2</v>
      </c>
      <c r="M4518" s="42">
        <f t="shared" si="144"/>
        <v>9.9402343415131572E-5</v>
      </c>
    </row>
    <row r="4519" spans="8:13" x14ac:dyDescent="0.2">
      <c r="H4519" s="10">
        <v>2004</v>
      </c>
      <c r="I4519" s="10">
        <v>12</v>
      </c>
      <c r="J4519" s="10">
        <v>1</v>
      </c>
      <c r="K4519" s="42">
        <v>2.4187500000000002</v>
      </c>
      <c r="L4519" s="44">
        <f t="shared" si="143"/>
        <v>2.4114664077798602E-2</v>
      </c>
      <c r="M4519" s="42">
        <f t="shared" si="144"/>
        <v>8.6975024193594597E-5</v>
      </c>
    </row>
    <row r="4520" spans="8:13" x14ac:dyDescent="0.2">
      <c r="H4520" s="10">
        <v>2004</v>
      </c>
      <c r="I4520" s="10">
        <v>12</v>
      </c>
      <c r="J4520" s="10">
        <v>2</v>
      </c>
      <c r="K4520" s="42">
        <v>2.4375</v>
      </c>
      <c r="L4520" s="44">
        <f t="shared" si="143"/>
        <v>2.4301032761681145E-2</v>
      </c>
      <c r="M4520" s="42">
        <f t="shared" si="144"/>
        <v>1.863686838825436E-4</v>
      </c>
    </row>
    <row r="4521" spans="8:13" x14ac:dyDescent="0.2">
      <c r="H4521" s="10">
        <v>2004</v>
      </c>
      <c r="I4521" s="10">
        <v>12</v>
      </c>
      <c r="J4521" s="10">
        <v>3</v>
      </c>
      <c r="K4521" s="42">
        <v>2.44</v>
      </c>
      <c r="L4521" s="44">
        <f t="shared" si="143"/>
        <v>2.4325881263471814E-2</v>
      </c>
      <c r="M4521" s="42">
        <f t="shared" si="144"/>
        <v>2.484850179066897E-5</v>
      </c>
    </row>
    <row r="4522" spans="8:13" x14ac:dyDescent="0.2">
      <c r="H4522" s="10">
        <v>2004</v>
      </c>
      <c r="I4522" s="10">
        <v>12</v>
      </c>
      <c r="J4522" s="10">
        <v>6</v>
      </c>
      <c r="K4522" s="42">
        <v>2.44</v>
      </c>
      <c r="L4522" s="44">
        <f t="shared" si="143"/>
        <v>2.4325881263471814E-2</v>
      </c>
      <c r="M4522" s="42">
        <f t="shared" si="144"/>
        <v>0</v>
      </c>
    </row>
    <row r="4523" spans="8:13" x14ac:dyDescent="0.2">
      <c r="H4523" s="10">
        <v>2004</v>
      </c>
      <c r="I4523" s="10">
        <v>12</v>
      </c>
      <c r="J4523" s="10">
        <v>7</v>
      </c>
      <c r="K4523" s="42">
        <v>2.4500000000000002</v>
      </c>
      <c r="L4523" s="44">
        <f t="shared" si="143"/>
        <v>2.4425273727043145E-2</v>
      </c>
      <c r="M4523" s="42">
        <f t="shared" si="144"/>
        <v>9.9392463571330858E-5</v>
      </c>
    </row>
    <row r="4524" spans="8:13" x14ac:dyDescent="0.2">
      <c r="H4524" s="10">
        <v>2004</v>
      </c>
      <c r="I4524" s="10">
        <v>12</v>
      </c>
      <c r="J4524" s="10">
        <v>8</v>
      </c>
      <c r="K4524" s="42">
        <v>2.46</v>
      </c>
      <c r="L4524" s="44">
        <f t="shared" si="143"/>
        <v>2.4524663720961272E-2</v>
      </c>
      <c r="M4524" s="42">
        <f t="shared" si="144"/>
        <v>9.9389993918126696E-5</v>
      </c>
    </row>
    <row r="4525" spans="8:13" x14ac:dyDescent="0.2">
      <c r="H4525" s="10">
        <v>2004</v>
      </c>
      <c r="I4525" s="10">
        <v>12</v>
      </c>
      <c r="J4525" s="10">
        <v>9</v>
      </c>
      <c r="K4525" s="42">
        <v>2.4700000000000002</v>
      </c>
      <c r="L4525" s="44">
        <f t="shared" si="143"/>
        <v>2.4624051245347157E-2</v>
      </c>
      <c r="M4525" s="42">
        <f t="shared" si="144"/>
        <v>9.9387524385884801E-5</v>
      </c>
    </row>
    <row r="4526" spans="8:13" x14ac:dyDescent="0.2">
      <c r="H4526" s="10">
        <v>2004</v>
      </c>
      <c r="I4526" s="10">
        <v>12</v>
      </c>
      <c r="J4526" s="10">
        <v>10</v>
      </c>
      <c r="K4526" s="42">
        <v>2.48</v>
      </c>
      <c r="L4526" s="44">
        <f t="shared" si="143"/>
        <v>2.4723436300324395E-2</v>
      </c>
      <c r="M4526" s="42">
        <f t="shared" si="144"/>
        <v>9.9385054977238485E-5</v>
      </c>
    </row>
    <row r="4527" spans="8:13" x14ac:dyDescent="0.2">
      <c r="H4527" s="10">
        <v>2004</v>
      </c>
      <c r="I4527" s="10">
        <v>12</v>
      </c>
      <c r="J4527" s="10">
        <v>13</v>
      </c>
      <c r="K4527" s="42">
        <v>2.4900000000000002</v>
      </c>
      <c r="L4527" s="44">
        <f t="shared" si="143"/>
        <v>2.4822818886015702E-2</v>
      </c>
      <c r="M4527" s="42">
        <f t="shared" si="144"/>
        <v>9.9382585691306508E-5</v>
      </c>
    </row>
    <row r="4528" spans="8:13" x14ac:dyDescent="0.2">
      <c r="H4528" s="10">
        <v>2004</v>
      </c>
      <c r="I4528" s="10">
        <v>12</v>
      </c>
      <c r="J4528" s="10">
        <v>14</v>
      </c>
      <c r="K4528" s="42">
        <v>2.5</v>
      </c>
      <c r="L4528" s="44">
        <f t="shared" si="143"/>
        <v>2.4922199002544651E-2</v>
      </c>
      <c r="M4528" s="42">
        <f t="shared" si="144"/>
        <v>9.9380116528949292E-5</v>
      </c>
    </row>
    <row r="4529" spans="8:13" x14ac:dyDescent="0.2">
      <c r="H4529" s="10">
        <v>2004</v>
      </c>
      <c r="I4529" s="10">
        <v>12</v>
      </c>
      <c r="J4529" s="10">
        <v>15</v>
      </c>
      <c r="K4529" s="42">
        <v>2.5012500000000002</v>
      </c>
      <c r="L4529" s="44">
        <f t="shared" si="143"/>
        <v>2.4934621343503289E-2</v>
      </c>
      <c r="M4529" s="42">
        <f t="shared" si="144"/>
        <v>1.242234095863784E-5</v>
      </c>
    </row>
    <row r="4530" spans="8:13" x14ac:dyDescent="0.2">
      <c r="H4530" s="10">
        <v>2004</v>
      </c>
      <c r="I4530" s="10">
        <v>12</v>
      </c>
      <c r="J4530" s="10">
        <v>16</v>
      </c>
      <c r="K4530" s="42">
        <v>2.5099999999999998</v>
      </c>
      <c r="L4530" s="44">
        <f t="shared" si="143"/>
        <v>2.5021576650032171E-2</v>
      </c>
      <c r="M4530" s="42">
        <f t="shared" si="144"/>
        <v>8.6955306528881809E-5</v>
      </c>
    </row>
    <row r="4531" spans="8:13" x14ac:dyDescent="0.2">
      <c r="H4531" s="10">
        <v>2004</v>
      </c>
      <c r="I4531" s="10">
        <v>12</v>
      </c>
      <c r="J4531" s="10">
        <v>17</v>
      </c>
      <c r="K4531" s="42">
        <v>2.52</v>
      </c>
      <c r="L4531" s="44">
        <f t="shared" si="143"/>
        <v>2.5120951828601825E-2</v>
      </c>
      <c r="M4531" s="42">
        <f t="shared" si="144"/>
        <v>9.937517856965436E-5</v>
      </c>
    </row>
    <row r="4532" spans="8:13" x14ac:dyDescent="0.2">
      <c r="H4532" s="10">
        <v>2004</v>
      </c>
      <c r="I4532" s="10">
        <v>12</v>
      </c>
      <c r="J4532" s="10">
        <v>20</v>
      </c>
      <c r="K4532" s="42">
        <v>2.5212500000000002</v>
      </c>
      <c r="L4532" s="44">
        <f t="shared" si="143"/>
        <v>2.5133373552333794E-2</v>
      </c>
      <c r="M4532" s="42">
        <f t="shared" si="144"/>
        <v>1.2421723731968759E-5</v>
      </c>
    </row>
    <row r="4533" spans="8:13" x14ac:dyDescent="0.2">
      <c r="H4533" s="10">
        <v>2004</v>
      </c>
      <c r="I4533" s="10">
        <v>12</v>
      </c>
      <c r="J4533" s="10">
        <v>21</v>
      </c>
      <c r="K4533" s="42">
        <v>2.5299999999999998</v>
      </c>
      <c r="L4533" s="44">
        <f t="shared" si="143"/>
        <v>2.5220324538376283E-2</v>
      </c>
      <c r="M4533" s="42">
        <f t="shared" si="144"/>
        <v>8.6950986042489548E-5</v>
      </c>
    </row>
    <row r="4534" spans="8:13" x14ac:dyDescent="0.2">
      <c r="H4534" s="10">
        <v>2004</v>
      </c>
      <c r="I4534" s="10">
        <v>12</v>
      </c>
      <c r="J4534" s="10">
        <v>22</v>
      </c>
      <c r="K4534" s="42">
        <v>2.5299999999999998</v>
      </c>
      <c r="L4534" s="44">
        <f t="shared" si="143"/>
        <v>2.5220324538376283E-2</v>
      </c>
      <c r="M4534" s="42">
        <f t="shared" si="144"/>
        <v>0</v>
      </c>
    </row>
    <row r="4535" spans="8:13" x14ac:dyDescent="0.2">
      <c r="H4535" s="10">
        <v>2004</v>
      </c>
      <c r="I4535" s="10">
        <v>12</v>
      </c>
      <c r="J4535" s="10">
        <v>23</v>
      </c>
      <c r="K4535" s="42">
        <v>2.5487500000000001</v>
      </c>
      <c r="L4535" s="44">
        <f t="shared" si="143"/>
        <v>2.540664171545632E-2</v>
      </c>
      <c r="M4535" s="42">
        <f t="shared" si="144"/>
        <v>1.8631717708003648E-4</v>
      </c>
    </row>
    <row r="4536" spans="8:13" x14ac:dyDescent="0.2">
      <c r="H4536" s="10">
        <v>2004</v>
      </c>
      <c r="I4536" s="10">
        <v>12</v>
      </c>
      <c r="J4536" s="10">
        <v>24</v>
      </c>
      <c r="K4536" s="42">
        <v>2.5499999999999998</v>
      </c>
      <c r="L4536" s="44">
        <f t="shared" si="143"/>
        <v>2.5419062552031139E-2</v>
      </c>
      <c r="M4536" s="42">
        <f t="shared" si="144"/>
        <v>1.2420836574818933E-5</v>
      </c>
    </row>
    <row r="4537" spans="8:13" x14ac:dyDescent="0.2">
      <c r="H4537" s="10">
        <v>2004</v>
      </c>
      <c r="I4537" s="10">
        <v>12</v>
      </c>
      <c r="J4537" s="10">
        <v>29</v>
      </c>
      <c r="K4537" s="42">
        <v>2.56</v>
      </c>
      <c r="L4537" s="44">
        <f t="shared" si="143"/>
        <v>2.5518427856155951E-2</v>
      </c>
      <c r="M4537" s="42">
        <f t="shared" si="144"/>
        <v>9.9365304124812703E-5</v>
      </c>
    </row>
    <row r="4538" spans="8:13" x14ac:dyDescent="0.2">
      <c r="H4538" s="10">
        <v>2004</v>
      </c>
      <c r="I4538" s="10">
        <v>12</v>
      </c>
      <c r="J4538" s="10">
        <v>30</v>
      </c>
      <c r="K4538" s="42">
        <v>2.56</v>
      </c>
      <c r="L4538" s="44">
        <f t="shared" si="143"/>
        <v>2.5518427856155951E-2</v>
      </c>
      <c r="M4538" s="42">
        <f t="shared" si="144"/>
        <v>0</v>
      </c>
    </row>
    <row r="4539" spans="8:13" x14ac:dyDescent="0.2">
      <c r="H4539" s="10">
        <v>2004</v>
      </c>
      <c r="I4539" s="10">
        <v>12</v>
      </c>
      <c r="J4539" s="10">
        <v>31</v>
      </c>
      <c r="K4539" s="42">
        <v>2.5643799999999999</v>
      </c>
      <c r="L4539" s="44">
        <f t="shared" si="143"/>
        <v>2.5561949082032322E-2</v>
      </c>
      <c r="M4539" s="42">
        <f t="shared" si="144"/>
        <v>4.3521225876370917E-5</v>
      </c>
    </row>
    <row r="4540" spans="8:13" x14ac:dyDescent="0.2">
      <c r="H4540" s="10">
        <v>2005</v>
      </c>
      <c r="I4540" s="10">
        <v>1</v>
      </c>
      <c r="J4540" s="10">
        <v>4</v>
      </c>
      <c r="K4540" s="42">
        <v>2.57</v>
      </c>
      <c r="L4540" s="44">
        <f t="shared" si="143"/>
        <v>2.5617790691976162E-2</v>
      </c>
      <c r="M4540" s="42">
        <f t="shared" si="144"/>
        <v>5.584160994383941E-5</v>
      </c>
    </row>
    <row r="4541" spans="8:13" x14ac:dyDescent="0.2">
      <c r="H4541" s="10">
        <v>2005</v>
      </c>
      <c r="I4541" s="10">
        <v>1</v>
      </c>
      <c r="J4541" s="10">
        <v>5</v>
      </c>
      <c r="K4541" s="42">
        <v>2.59</v>
      </c>
      <c r="L4541" s="44">
        <f t="shared" si="143"/>
        <v>2.5816508959194163E-2</v>
      </c>
      <c r="M4541" s="42">
        <f t="shared" si="144"/>
        <v>1.987182672180017E-4</v>
      </c>
    </row>
    <row r="4542" spans="8:13" x14ac:dyDescent="0.2">
      <c r="H4542" s="10">
        <v>2005</v>
      </c>
      <c r="I4542" s="10">
        <v>1</v>
      </c>
      <c r="J4542" s="10">
        <v>6</v>
      </c>
      <c r="K4542" s="42">
        <v>2.61</v>
      </c>
      <c r="L4542" s="44">
        <f t="shared" si="143"/>
        <v>2.601521735466427E-2</v>
      </c>
      <c r="M4542" s="42">
        <f t="shared" si="144"/>
        <v>1.9870839547010688E-4</v>
      </c>
    </row>
    <row r="4543" spans="8:13" x14ac:dyDescent="0.2">
      <c r="H4543" s="10">
        <v>2005</v>
      </c>
      <c r="I4543" s="10">
        <v>1</v>
      </c>
      <c r="J4543" s="10">
        <v>7</v>
      </c>
      <c r="K4543" s="42">
        <v>2.61</v>
      </c>
      <c r="L4543" s="44">
        <f t="shared" si="143"/>
        <v>2.601521735466427E-2</v>
      </c>
      <c r="M4543" s="42">
        <f t="shared" si="144"/>
        <v>0</v>
      </c>
    </row>
    <row r="4544" spans="8:13" x14ac:dyDescent="0.2">
      <c r="H4544" s="10">
        <v>2005</v>
      </c>
      <c r="I4544" s="10">
        <v>1</v>
      </c>
      <c r="J4544" s="10">
        <v>10</v>
      </c>
      <c r="K4544" s="42">
        <v>2.62</v>
      </c>
      <c r="L4544" s="44">
        <f t="shared" si="143"/>
        <v>2.611456785080157E-2</v>
      </c>
      <c r="M4544" s="42">
        <f t="shared" si="144"/>
        <v>9.9350496137299432E-5</v>
      </c>
    </row>
    <row r="4545" spans="8:13" x14ac:dyDescent="0.2">
      <c r="H4545" s="10">
        <v>2005</v>
      </c>
      <c r="I4545" s="10">
        <v>1</v>
      </c>
      <c r="J4545" s="10">
        <v>11</v>
      </c>
      <c r="K4545" s="42">
        <v>2.63</v>
      </c>
      <c r="L4545" s="44">
        <f t="shared" si="143"/>
        <v>2.6213915879369006E-2</v>
      </c>
      <c r="M4545" s="42">
        <f t="shared" si="144"/>
        <v>9.9348028567435714E-5</v>
      </c>
    </row>
    <row r="4546" spans="8:13" x14ac:dyDescent="0.2">
      <c r="H4546" s="10">
        <v>2005</v>
      </c>
      <c r="I4546" s="10">
        <v>1</v>
      </c>
      <c r="J4546" s="10">
        <v>12</v>
      </c>
      <c r="K4546" s="42">
        <v>2.64</v>
      </c>
      <c r="L4546" s="44">
        <f t="shared" si="143"/>
        <v>2.6313261440490027E-2</v>
      </c>
      <c r="M4546" s="42">
        <f t="shared" si="144"/>
        <v>9.9345561121021858E-5</v>
      </c>
    </row>
    <row r="4547" spans="8:13" x14ac:dyDescent="0.2">
      <c r="H4547" s="10">
        <v>2005</v>
      </c>
      <c r="I4547" s="10">
        <v>1</v>
      </c>
      <c r="J4547" s="10">
        <v>13</v>
      </c>
      <c r="K4547" s="42">
        <v>2.66</v>
      </c>
      <c r="L4547" s="44">
        <f t="shared" si="143"/>
        <v>2.6511945160883958E-2</v>
      </c>
      <c r="M4547" s="42">
        <f t="shared" si="144"/>
        <v>1.9868372039393012E-4</v>
      </c>
    </row>
    <row r="4548" spans="8:13" x14ac:dyDescent="0.2">
      <c r="H4548" s="10">
        <v>2005</v>
      </c>
      <c r="I4548" s="10">
        <v>1</v>
      </c>
      <c r="J4548" s="10">
        <v>14</v>
      </c>
      <c r="K4548" s="42">
        <v>2.66</v>
      </c>
      <c r="L4548" s="44">
        <f t="shared" si="143"/>
        <v>2.6511945160883958E-2</v>
      </c>
      <c r="M4548" s="42">
        <f t="shared" si="144"/>
        <v>0</v>
      </c>
    </row>
    <row r="4549" spans="8:13" x14ac:dyDescent="0.2">
      <c r="H4549" s="10">
        <v>2005</v>
      </c>
      <c r="I4549" s="10">
        <v>1</v>
      </c>
      <c r="J4549" s="10">
        <v>17</v>
      </c>
      <c r="K4549" s="42">
        <v>2.67</v>
      </c>
      <c r="L4549" s="44">
        <f t="shared" si="143"/>
        <v>2.6611283320401084E-2</v>
      </c>
      <c r="M4549" s="42">
        <f t="shared" si="144"/>
        <v>9.9338159517126101E-5</v>
      </c>
    </row>
    <row r="4550" spans="8:13" x14ac:dyDescent="0.2">
      <c r="H4550" s="10">
        <v>2005</v>
      </c>
      <c r="I4550" s="10">
        <v>1</v>
      </c>
      <c r="J4550" s="10">
        <v>18</v>
      </c>
      <c r="K4550" s="42">
        <v>2.67</v>
      </c>
      <c r="L4550" s="44">
        <f t="shared" si="143"/>
        <v>2.6611283320401084E-2</v>
      </c>
      <c r="M4550" s="42">
        <f t="shared" si="144"/>
        <v>0</v>
      </c>
    </row>
    <row r="4551" spans="8:13" x14ac:dyDescent="0.2">
      <c r="H4551" s="10">
        <v>2005</v>
      </c>
      <c r="I4551" s="10">
        <v>1</v>
      </c>
      <c r="J4551" s="10">
        <v>19</v>
      </c>
      <c r="K4551" s="42">
        <v>2.68</v>
      </c>
      <c r="L4551" s="44">
        <f t="shared" si="143"/>
        <v>2.6710619012961987E-2</v>
      </c>
      <c r="M4551" s="42">
        <f t="shared" si="144"/>
        <v>9.9335692560903466E-5</v>
      </c>
    </row>
    <row r="4552" spans="8:13" x14ac:dyDescent="0.2">
      <c r="H4552" s="10">
        <v>2005</v>
      </c>
      <c r="I4552" s="10">
        <v>1</v>
      </c>
      <c r="J4552" s="10">
        <v>20</v>
      </c>
      <c r="K4552" s="42">
        <v>2.6924999999999999</v>
      </c>
      <c r="L4552" s="44">
        <f t="shared" si="143"/>
        <v>2.6834785159693477E-2</v>
      </c>
      <c r="M4552" s="42">
        <f t="shared" si="144"/>
        <v>1.2416614673149001E-4</v>
      </c>
    </row>
    <row r="4553" spans="8:13" x14ac:dyDescent="0.2">
      <c r="H4553" s="10">
        <v>2005</v>
      </c>
      <c r="I4553" s="10">
        <v>1</v>
      </c>
      <c r="J4553" s="10">
        <v>21</v>
      </c>
      <c r="K4553" s="42">
        <v>2.7</v>
      </c>
      <c r="L4553" s="44">
        <f t="shared" si="143"/>
        <v>2.6909282997706119E-2</v>
      </c>
      <c r="M4553" s="42">
        <f t="shared" si="144"/>
        <v>7.4497838012641676E-5</v>
      </c>
    </row>
    <row r="4554" spans="8:13" x14ac:dyDescent="0.2">
      <c r="H4554" s="10">
        <v>2005</v>
      </c>
      <c r="I4554" s="10">
        <v>1</v>
      </c>
      <c r="J4554" s="10">
        <v>24</v>
      </c>
      <c r="K4554" s="42">
        <v>2.7</v>
      </c>
      <c r="L4554" s="44">
        <f t="shared" si="143"/>
        <v>2.6909282997706119E-2</v>
      </c>
      <c r="M4554" s="42">
        <f t="shared" si="144"/>
        <v>0</v>
      </c>
    </row>
    <row r="4555" spans="8:13" x14ac:dyDescent="0.2">
      <c r="H4555" s="10">
        <v>2005</v>
      </c>
      <c r="I4555" s="10">
        <v>1</v>
      </c>
      <c r="J4555" s="10">
        <v>25</v>
      </c>
      <c r="K4555" s="42">
        <v>2.7</v>
      </c>
      <c r="L4555" s="44">
        <f t="shared" si="143"/>
        <v>2.6909282997706119E-2</v>
      </c>
      <c r="M4555" s="42">
        <f t="shared" si="144"/>
        <v>0</v>
      </c>
    </row>
    <row r="4556" spans="8:13" x14ac:dyDescent="0.2">
      <c r="H4556" s="10">
        <v>2005</v>
      </c>
      <c r="I4556" s="10">
        <v>1</v>
      </c>
      <c r="J4556" s="10">
        <v>26</v>
      </c>
      <c r="K4556" s="42">
        <v>2.71</v>
      </c>
      <c r="L4556" s="44">
        <f t="shared" si="143"/>
        <v>2.7008611290133482E-2</v>
      </c>
      <c r="M4556" s="42">
        <f t="shared" si="144"/>
        <v>9.9328292427362797E-5</v>
      </c>
    </row>
    <row r="4557" spans="8:13" x14ac:dyDescent="0.2">
      <c r="H4557" s="10">
        <v>2005</v>
      </c>
      <c r="I4557" s="10">
        <v>1</v>
      </c>
      <c r="J4557" s="10">
        <v>27</v>
      </c>
      <c r="K4557" s="42">
        <v>2.73</v>
      </c>
      <c r="L4557" s="44">
        <f t="shared" si="143"/>
        <v>2.720726047571307E-2</v>
      </c>
      <c r="M4557" s="42">
        <f t="shared" si="144"/>
        <v>1.9864918557958855E-4</v>
      </c>
    </row>
    <row r="4558" spans="8:13" x14ac:dyDescent="0.2">
      <c r="H4558" s="10">
        <v>2005</v>
      </c>
      <c r="I4558" s="10">
        <v>1</v>
      </c>
      <c r="J4558" s="10">
        <v>28</v>
      </c>
      <c r="K4558" s="42">
        <v>2.7425000000000002</v>
      </c>
      <c r="L4558" s="44">
        <f t="shared" si="143"/>
        <v>2.7331411207125744E-2</v>
      </c>
      <c r="M4558" s="42">
        <f t="shared" si="144"/>
        <v>1.2415073141267344E-4</v>
      </c>
    </row>
    <row r="4559" spans="8:13" x14ac:dyDescent="0.2">
      <c r="H4559" s="10">
        <v>2005</v>
      </c>
      <c r="I4559" s="10">
        <v>1</v>
      </c>
      <c r="J4559" s="10">
        <v>31</v>
      </c>
      <c r="K4559" s="42">
        <v>2.75</v>
      </c>
      <c r="L4559" s="44">
        <f t="shared" si="143"/>
        <v>2.7405899796406952E-2</v>
      </c>
      <c r="M4559" s="42">
        <f t="shared" si="144"/>
        <v>7.448858928120819E-5</v>
      </c>
    </row>
    <row r="4560" spans="8:13" x14ac:dyDescent="0.2">
      <c r="H4560" s="10">
        <v>2005</v>
      </c>
      <c r="I4560" s="10">
        <v>2</v>
      </c>
      <c r="J4560" s="10">
        <v>1</v>
      </c>
      <c r="K4560" s="42">
        <v>2.75</v>
      </c>
      <c r="L4560" s="44">
        <f t="shared" si="143"/>
        <v>2.7405899796406952E-2</v>
      </c>
      <c r="M4560" s="42">
        <f t="shared" si="144"/>
        <v>0</v>
      </c>
    </row>
    <row r="4561" spans="8:13" x14ac:dyDescent="0.2">
      <c r="H4561" s="10">
        <v>2005</v>
      </c>
      <c r="I4561" s="10">
        <v>2</v>
      </c>
      <c r="J4561" s="10">
        <v>2</v>
      </c>
      <c r="K4561" s="42">
        <v>2.75</v>
      </c>
      <c r="L4561" s="44">
        <f t="shared" si="143"/>
        <v>2.7405899796406952E-2</v>
      </c>
      <c r="M4561" s="42">
        <f t="shared" si="144"/>
        <v>0</v>
      </c>
    </row>
    <row r="4562" spans="8:13" x14ac:dyDescent="0.2">
      <c r="H4562" s="10">
        <v>2005</v>
      </c>
      <c r="I4562" s="10">
        <v>2</v>
      </c>
      <c r="J4562" s="10">
        <v>3</v>
      </c>
      <c r="K4562" s="42">
        <v>2.77</v>
      </c>
      <c r="L4562" s="44">
        <f t="shared" si="143"/>
        <v>2.7604529253196623E-2</v>
      </c>
      <c r="M4562" s="42">
        <f t="shared" si="144"/>
        <v>1.9862945678967084E-4</v>
      </c>
    </row>
    <row r="4563" spans="8:13" x14ac:dyDescent="0.2">
      <c r="H4563" s="10">
        <v>2005</v>
      </c>
      <c r="I4563" s="10">
        <v>2</v>
      </c>
      <c r="J4563" s="10">
        <v>4</v>
      </c>
      <c r="K4563" s="42">
        <v>2.77</v>
      </c>
      <c r="L4563" s="44">
        <f t="shared" si="143"/>
        <v>2.7604529253196623E-2</v>
      </c>
      <c r="M4563" s="42">
        <f t="shared" si="144"/>
        <v>0</v>
      </c>
    </row>
    <row r="4564" spans="8:13" x14ac:dyDescent="0.2">
      <c r="H4564" s="10">
        <v>2005</v>
      </c>
      <c r="I4564" s="10">
        <v>2</v>
      </c>
      <c r="J4564" s="10">
        <v>7</v>
      </c>
      <c r="K4564" s="42">
        <v>2.77</v>
      </c>
      <c r="L4564" s="44">
        <f t="shared" si="143"/>
        <v>2.7604529253196623E-2</v>
      </c>
      <c r="M4564" s="42">
        <f t="shared" si="144"/>
        <v>0</v>
      </c>
    </row>
    <row r="4565" spans="8:13" x14ac:dyDescent="0.2">
      <c r="H4565" s="10">
        <v>2005</v>
      </c>
      <c r="I4565" s="10">
        <v>2</v>
      </c>
      <c r="J4565" s="10">
        <v>8</v>
      </c>
      <c r="K4565" s="42">
        <v>2.7706300000000001</v>
      </c>
      <c r="L4565" s="44">
        <f t="shared" ref="L4565:L4628" si="145">LN(1+K4565/100/4)*4</f>
        <v>2.761078592084593E-2</v>
      </c>
      <c r="M4565" s="42">
        <f t="shared" ref="M4565:M4628" si="146">L4565-L4564</f>
        <v>6.2566676493069906E-6</v>
      </c>
    </row>
    <row r="4566" spans="8:13" x14ac:dyDescent="0.2">
      <c r="H4566" s="10">
        <v>2005</v>
      </c>
      <c r="I4566" s="10">
        <v>2</v>
      </c>
      <c r="J4566" s="10">
        <v>9</v>
      </c>
      <c r="K4566" s="42">
        <v>2.7743799999999998</v>
      </c>
      <c r="L4566" s="44">
        <f t="shared" si="145"/>
        <v>2.7648027787690578E-2</v>
      </c>
      <c r="M4566" s="42">
        <f t="shared" si="146"/>
        <v>3.7241866844648502E-5</v>
      </c>
    </row>
    <row r="4567" spans="8:13" x14ac:dyDescent="0.2">
      <c r="H4567" s="10">
        <v>2005</v>
      </c>
      <c r="I4567" s="10">
        <v>2</v>
      </c>
      <c r="J4567" s="10">
        <v>10</v>
      </c>
      <c r="K4567" s="42">
        <v>2.79</v>
      </c>
      <c r="L4567" s="44">
        <f t="shared" si="145"/>
        <v>2.7803148847059901E-2</v>
      </c>
      <c r="M4567" s="42">
        <f t="shared" si="146"/>
        <v>1.5512105936932308E-4</v>
      </c>
    </row>
    <row r="4568" spans="8:13" x14ac:dyDescent="0.2">
      <c r="H4568" s="10">
        <v>2005</v>
      </c>
      <c r="I4568" s="10">
        <v>2</v>
      </c>
      <c r="J4568" s="10">
        <v>11</v>
      </c>
      <c r="K4568" s="42">
        <v>2.7943799999999999</v>
      </c>
      <c r="L4568" s="44">
        <f t="shared" si="145"/>
        <v>2.7846645221704793E-2</v>
      </c>
      <c r="M4568" s="42">
        <f t="shared" si="146"/>
        <v>4.3496374644892005E-5</v>
      </c>
    </row>
    <row r="4569" spans="8:13" x14ac:dyDescent="0.2">
      <c r="H4569" s="10">
        <v>2005</v>
      </c>
      <c r="I4569" s="10">
        <v>2</v>
      </c>
      <c r="J4569" s="10">
        <v>14</v>
      </c>
      <c r="K4569" s="42">
        <v>2.8</v>
      </c>
      <c r="L4569" s="44">
        <f t="shared" si="145"/>
        <v>2.7902454945700553E-2</v>
      </c>
      <c r="M4569" s="42">
        <f t="shared" si="146"/>
        <v>5.5809723995759591E-5</v>
      </c>
    </row>
    <row r="4570" spans="8:13" x14ac:dyDescent="0.2">
      <c r="H4570" s="10">
        <v>2005</v>
      </c>
      <c r="I4570" s="10">
        <v>2</v>
      </c>
      <c r="J4570" s="10">
        <v>15</v>
      </c>
      <c r="K4570" s="42">
        <v>2.81</v>
      </c>
      <c r="L4570" s="44">
        <f t="shared" si="145"/>
        <v>2.8001758578977985E-2</v>
      </c>
      <c r="M4570" s="42">
        <f t="shared" si="146"/>
        <v>9.9303633277432468E-5</v>
      </c>
    </row>
    <row r="4571" spans="8:13" x14ac:dyDescent="0.2">
      <c r="H4571" s="10">
        <v>2005</v>
      </c>
      <c r="I4571" s="10">
        <v>2</v>
      </c>
      <c r="J4571" s="10">
        <v>16</v>
      </c>
      <c r="K4571" s="42">
        <v>2.82</v>
      </c>
      <c r="L4571" s="44">
        <f t="shared" si="145"/>
        <v>2.8101059747012842E-2</v>
      </c>
      <c r="M4571" s="42">
        <f t="shared" si="146"/>
        <v>9.9301168034856419E-5</v>
      </c>
    </row>
    <row r="4572" spans="8:13" x14ac:dyDescent="0.2">
      <c r="H4572" s="10">
        <v>2005</v>
      </c>
      <c r="I4572" s="10">
        <v>2</v>
      </c>
      <c r="J4572" s="10">
        <v>17</v>
      </c>
      <c r="K4572" s="42">
        <v>2.8475000000000001</v>
      </c>
      <c r="L4572" s="44">
        <f t="shared" si="145"/>
        <v>2.837412524870633E-2</v>
      </c>
      <c r="M4572" s="42">
        <f t="shared" si="146"/>
        <v>2.7306550169348826E-4</v>
      </c>
    </row>
    <row r="4573" spans="8:13" x14ac:dyDescent="0.2">
      <c r="H4573" s="10">
        <v>2005</v>
      </c>
      <c r="I4573" s="10">
        <v>2</v>
      </c>
      <c r="J4573" s="10">
        <v>18</v>
      </c>
      <c r="K4573" s="42">
        <v>2.85</v>
      </c>
      <c r="L4573" s="44">
        <f t="shared" si="145"/>
        <v>2.8398948460892064E-2</v>
      </c>
      <c r="M4573" s="42">
        <f t="shared" si="146"/>
        <v>2.4823212185734467E-5</v>
      </c>
    </row>
    <row r="4574" spans="8:13" x14ac:dyDescent="0.2">
      <c r="H4574" s="10">
        <v>2005</v>
      </c>
      <c r="I4574" s="10">
        <v>2</v>
      </c>
      <c r="J4574" s="10">
        <v>21</v>
      </c>
      <c r="K4574" s="42">
        <v>2.86</v>
      </c>
      <c r="L4574" s="44">
        <f t="shared" si="145"/>
        <v>2.8498239769184034E-2</v>
      </c>
      <c r="M4574" s="42">
        <f t="shared" si="146"/>
        <v>9.9291308291969693E-5</v>
      </c>
    </row>
    <row r="4575" spans="8:13" x14ac:dyDescent="0.2">
      <c r="H4575" s="10">
        <v>2005</v>
      </c>
      <c r="I4575" s="10">
        <v>2</v>
      </c>
      <c r="J4575" s="10">
        <v>22</v>
      </c>
      <c r="K4575" s="42">
        <v>2.87</v>
      </c>
      <c r="L4575" s="44">
        <f t="shared" si="145"/>
        <v>2.8597528612846205E-2</v>
      </c>
      <c r="M4575" s="42">
        <f t="shared" si="146"/>
        <v>9.9288843662170834E-5</v>
      </c>
    </row>
    <row r="4576" spans="8:13" x14ac:dyDescent="0.2">
      <c r="H4576" s="10">
        <v>2005</v>
      </c>
      <c r="I4576" s="10">
        <v>2</v>
      </c>
      <c r="J4576" s="10">
        <v>23</v>
      </c>
      <c r="K4576" s="42">
        <v>2.8731300000000002</v>
      </c>
      <c r="L4576" s="44">
        <f t="shared" si="145"/>
        <v>2.8628605514488547E-2</v>
      </c>
      <c r="M4576" s="42">
        <f t="shared" si="146"/>
        <v>3.1076901642342059E-5</v>
      </c>
    </row>
    <row r="4577" spans="8:13" x14ac:dyDescent="0.2">
      <c r="H4577" s="10">
        <v>2005</v>
      </c>
      <c r="I4577" s="10">
        <v>2</v>
      </c>
      <c r="J4577" s="10">
        <v>24</v>
      </c>
      <c r="K4577" s="42">
        <v>2.89</v>
      </c>
      <c r="L4577" s="44">
        <f t="shared" si="145"/>
        <v>2.8796098906771438E-2</v>
      </c>
      <c r="M4577" s="42">
        <f t="shared" si="146"/>
        <v>1.674933922828914E-4</v>
      </c>
    </row>
    <row r="4578" spans="8:13" x14ac:dyDescent="0.2">
      <c r="H4578" s="10">
        <v>2005</v>
      </c>
      <c r="I4578" s="10">
        <v>2</v>
      </c>
      <c r="J4578" s="10">
        <v>25</v>
      </c>
      <c r="K4578" s="42">
        <v>2.91</v>
      </c>
      <c r="L4578" s="44">
        <f t="shared" si="145"/>
        <v>2.8994659343644709E-2</v>
      </c>
      <c r="M4578" s="42">
        <f t="shared" si="146"/>
        <v>1.985604368732706E-4</v>
      </c>
    </row>
    <row r="4579" spans="8:13" x14ac:dyDescent="0.2">
      <c r="H4579" s="10">
        <v>2005</v>
      </c>
      <c r="I4579" s="10">
        <v>2</v>
      </c>
      <c r="J4579" s="10">
        <v>28</v>
      </c>
      <c r="K4579" s="42">
        <v>2.92</v>
      </c>
      <c r="L4579" s="44">
        <f t="shared" si="145"/>
        <v>2.9093935865993879E-2</v>
      </c>
      <c r="M4579" s="42">
        <f t="shared" si="146"/>
        <v>9.9276522349169699E-5</v>
      </c>
    </row>
    <row r="4580" spans="8:13" x14ac:dyDescent="0.2">
      <c r="H4580" s="10">
        <v>2005</v>
      </c>
      <c r="I4580" s="10">
        <v>3</v>
      </c>
      <c r="J4580" s="10">
        <v>1</v>
      </c>
      <c r="K4580" s="42">
        <v>2.93</v>
      </c>
      <c r="L4580" s="44">
        <f t="shared" si="145"/>
        <v>2.9193209924446344E-2</v>
      </c>
      <c r="M4580" s="42">
        <f t="shared" si="146"/>
        <v>9.9274058452464981E-5</v>
      </c>
    </row>
    <row r="4581" spans="8:13" x14ac:dyDescent="0.2">
      <c r="H4581" s="10">
        <v>2005</v>
      </c>
      <c r="I4581" s="10">
        <v>3</v>
      </c>
      <c r="J4581" s="10">
        <v>2</v>
      </c>
      <c r="K4581" s="42">
        <v>2.94</v>
      </c>
      <c r="L4581" s="44">
        <f t="shared" si="145"/>
        <v>2.9292481519125287E-2</v>
      </c>
      <c r="M4581" s="42">
        <f t="shared" si="146"/>
        <v>9.9271594678942976E-5</v>
      </c>
    </row>
    <row r="4582" spans="8:13" x14ac:dyDescent="0.2">
      <c r="H4582" s="10">
        <v>2005</v>
      </c>
      <c r="I4582" s="10">
        <v>3</v>
      </c>
      <c r="J4582" s="10">
        <v>3</v>
      </c>
      <c r="K4582" s="42">
        <v>2.95</v>
      </c>
      <c r="L4582" s="44">
        <f t="shared" si="145"/>
        <v>2.9391750650152995E-2</v>
      </c>
      <c r="M4582" s="42">
        <f t="shared" si="146"/>
        <v>9.9269131027708568E-5</v>
      </c>
    </row>
    <row r="4583" spans="8:13" x14ac:dyDescent="0.2">
      <c r="H4583" s="10">
        <v>2005</v>
      </c>
      <c r="I4583" s="10">
        <v>3</v>
      </c>
      <c r="J4583" s="10">
        <v>4</v>
      </c>
      <c r="K4583" s="42">
        <v>2.9587500000000002</v>
      </c>
      <c r="L4583" s="44">
        <f t="shared" si="145"/>
        <v>2.9478609118934906E-2</v>
      </c>
      <c r="M4583" s="42">
        <f t="shared" si="146"/>
        <v>8.685846878191128E-5</v>
      </c>
    </row>
    <row r="4584" spans="8:13" x14ac:dyDescent="0.2">
      <c r="H4584" s="10">
        <v>2005</v>
      </c>
      <c r="I4584" s="10">
        <v>3</v>
      </c>
      <c r="J4584" s="10">
        <v>7</v>
      </c>
      <c r="K4584" s="42">
        <v>2.96</v>
      </c>
      <c r="L4584" s="44">
        <f t="shared" si="145"/>
        <v>2.9491017317652628E-2</v>
      </c>
      <c r="M4584" s="42">
        <f t="shared" si="146"/>
        <v>1.2408198717721308E-5</v>
      </c>
    </row>
    <row r="4585" spans="8:13" x14ac:dyDescent="0.2">
      <c r="H4585" s="10">
        <v>2005</v>
      </c>
      <c r="I4585" s="10">
        <v>3</v>
      </c>
      <c r="J4585" s="10">
        <v>8</v>
      </c>
      <c r="K4585" s="42">
        <v>2.97</v>
      </c>
      <c r="L4585" s="44">
        <f t="shared" si="145"/>
        <v>2.9590281521744696E-2</v>
      </c>
      <c r="M4585" s="42">
        <f t="shared" si="146"/>
        <v>9.9264204092067848E-5</v>
      </c>
    </row>
    <row r="4586" spans="8:13" x14ac:dyDescent="0.2">
      <c r="H4586" s="10">
        <v>2005</v>
      </c>
      <c r="I4586" s="10">
        <v>3</v>
      </c>
      <c r="J4586" s="10">
        <v>9</v>
      </c>
      <c r="K4586" s="42">
        <v>2.98</v>
      </c>
      <c r="L4586" s="44">
        <f t="shared" si="145"/>
        <v>2.9689543262552336E-2</v>
      </c>
      <c r="M4586" s="42">
        <f t="shared" si="146"/>
        <v>9.9261740807640719E-5</v>
      </c>
    </row>
    <row r="4587" spans="8:13" x14ac:dyDescent="0.2">
      <c r="H4587" s="10">
        <v>2005</v>
      </c>
      <c r="I4587" s="10">
        <v>3</v>
      </c>
      <c r="J4587" s="10">
        <v>10</v>
      </c>
      <c r="K4587" s="42">
        <v>3</v>
      </c>
      <c r="L4587" s="44">
        <f t="shared" si="145"/>
        <v>2.9888059354804226E-2</v>
      </c>
      <c r="M4587" s="42">
        <f t="shared" si="146"/>
        <v>1.9851609225188943E-4</v>
      </c>
    </row>
    <row r="4588" spans="8:13" x14ac:dyDescent="0.2">
      <c r="H4588" s="10">
        <v>2005</v>
      </c>
      <c r="I4588" s="10">
        <v>3</v>
      </c>
      <c r="J4588" s="10">
        <v>11</v>
      </c>
      <c r="K4588" s="42">
        <v>3.01</v>
      </c>
      <c r="L4588" s="44">
        <f t="shared" si="145"/>
        <v>2.9987313706492071E-2</v>
      </c>
      <c r="M4588" s="42">
        <f t="shared" si="146"/>
        <v>9.9254351687845521E-5</v>
      </c>
    </row>
    <row r="4589" spans="8:13" x14ac:dyDescent="0.2">
      <c r="H4589" s="10">
        <v>2005</v>
      </c>
      <c r="I4589" s="10">
        <v>3</v>
      </c>
      <c r="J4589" s="10">
        <v>14</v>
      </c>
      <c r="K4589" s="42">
        <v>3.02</v>
      </c>
      <c r="L4589" s="44">
        <f t="shared" si="145"/>
        <v>3.0086565595384442E-2</v>
      </c>
      <c r="M4589" s="42">
        <f t="shared" si="146"/>
        <v>9.9251888892371021E-5</v>
      </c>
    </row>
    <row r="4590" spans="8:13" x14ac:dyDescent="0.2">
      <c r="H4590" s="10">
        <v>2005</v>
      </c>
      <c r="I4590" s="10">
        <v>3</v>
      </c>
      <c r="J4590" s="10">
        <v>15</v>
      </c>
      <c r="K4590" s="42">
        <v>3.03</v>
      </c>
      <c r="L4590" s="44">
        <f t="shared" si="145"/>
        <v>3.0185815021604438E-2</v>
      </c>
      <c r="M4590" s="42">
        <f t="shared" si="146"/>
        <v>9.9249426219995968E-5</v>
      </c>
    </row>
    <row r="4591" spans="8:13" x14ac:dyDescent="0.2">
      <c r="H4591" s="10">
        <v>2005</v>
      </c>
      <c r="I4591" s="10">
        <v>3</v>
      </c>
      <c r="J4591" s="10">
        <v>16</v>
      </c>
      <c r="K4591" s="42">
        <v>3.04</v>
      </c>
      <c r="L4591" s="44">
        <f t="shared" si="145"/>
        <v>3.0285061985272504E-2</v>
      </c>
      <c r="M4591" s="42">
        <f t="shared" si="146"/>
        <v>9.9246963668066235E-5</v>
      </c>
    </row>
    <row r="4592" spans="8:13" x14ac:dyDescent="0.2">
      <c r="H4592" s="10">
        <v>2005</v>
      </c>
      <c r="I4592" s="10">
        <v>3</v>
      </c>
      <c r="J4592" s="10">
        <v>17</v>
      </c>
      <c r="K4592" s="42">
        <v>3.05</v>
      </c>
      <c r="L4592" s="44">
        <f t="shared" si="145"/>
        <v>3.0384306486511716E-2</v>
      </c>
      <c r="M4592" s="42">
        <f t="shared" si="146"/>
        <v>9.9244501239211663E-5</v>
      </c>
    </row>
    <row r="4593" spans="8:13" x14ac:dyDescent="0.2">
      <c r="H4593" s="10">
        <v>2005</v>
      </c>
      <c r="I4593" s="10">
        <v>3</v>
      </c>
      <c r="J4593" s="10">
        <v>18</v>
      </c>
      <c r="K4593" s="42">
        <v>3.05</v>
      </c>
      <c r="L4593" s="44">
        <f t="shared" si="145"/>
        <v>3.0384306486511716E-2</v>
      </c>
      <c r="M4593" s="42">
        <f t="shared" si="146"/>
        <v>0</v>
      </c>
    </row>
    <row r="4594" spans="8:13" x14ac:dyDescent="0.2">
      <c r="H4594" s="10">
        <v>2005</v>
      </c>
      <c r="I4594" s="10">
        <v>3</v>
      </c>
      <c r="J4594" s="10">
        <v>21</v>
      </c>
      <c r="K4594" s="42">
        <v>3.0525000000000002</v>
      </c>
      <c r="L4594" s="44">
        <f t="shared" si="145"/>
        <v>3.0409117227081332E-2</v>
      </c>
      <c r="M4594" s="42">
        <f t="shared" si="146"/>
        <v>2.4810740569616158E-5</v>
      </c>
    </row>
    <row r="4595" spans="8:13" x14ac:dyDescent="0.2">
      <c r="H4595" s="10">
        <v>2005</v>
      </c>
      <c r="I4595" s="10">
        <v>3</v>
      </c>
      <c r="J4595" s="10">
        <v>22</v>
      </c>
      <c r="K4595" s="42">
        <v>3.06</v>
      </c>
      <c r="L4595" s="44">
        <f t="shared" si="145"/>
        <v>3.0483548525444267E-2</v>
      </c>
      <c r="M4595" s="42">
        <f t="shared" si="146"/>
        <v>7.4431298362934856E-5</v>
      </c>
    </row>
    <row r="4596" spans="8:13" x14ac:dyDescent="0.2">
      <c r="H4596" s="10">
        <v>2005</v>
      </c>
      <c r="I4596" s="10">
        <v>3</v>
      </c>
      <c r="J4596" s="10">
        <v>23</v>
      </c>
      <c r="K4596" s="42">
        <v>3.09</v>
      </c>
      <c r="L4596" s="44">
        <f t="shared" si="145"/>
        <v>3.0781259869624558E-2</v>
      </c>
      <c r="M4596" s="42">
        <f t="shared" si="146"/>
        <v>2.9771134418029102E-4</v>
      </c>
    </row>
    <row r="4597" spans="8:13" x14ac:dyDescent="0.2">
      <c r="H4597" s="10">
        <v>2005</v>
      </c>
      <c r="I4597" s="10">
        <v>3</v>
      </c>
      <c r="J4597" s="10">
        <v>24</v>
      </c>
      <c r="K4597" s="42">
        <v>3.09</v>
      </c>
      <c r="L4597" s="44">
        <f t="shared" si="145"/>
        <v>3.0781259869624558E-2</v>
      </c>
      <c r="M4597" s="42">
        <f t="shared" si="146"/>
        <v>0</v>
      </c>
    </row>
    <row r="4598" spans="8:13" x14ac:dyDescent="0.2">
      <c r="H4598" s="10">
        <v>2005</v>
      </c>
      <c r="I4598" s="10">
        <v>3</v>
      </c>
      <c r="J4598" s="10">
        <v>29</v>
      </c>
      <c r="K4598" s="42">
        <v>3.0924999999999998</v>
      </c>
      <c r="L4598" s="44">
        <f t="shared" si="145"/>
        <v>3.0806068148147122E-2</v>
      </c>
      <c r="M4598" s="42">
        <f t="shared" si="146"/>
        <v>2.4808278522563815E-5</v>
      </c>
    </row>
    <row r="4599" spans="8:13" x14ac:dyDescent="0.2">
      <c r="H4599" s="10">
        <v>2005</v>
      </c>
      <c r="I4599" s="10">
        <v>3</v>
      </c>
      <c r="J4599" s="10">
        <v>30</v>
      </c>
      <c r="K4599" s="42">
        <v>3.1</v>
      </c>
      <c r="L4599" s="44">
        <f t="shared" si="145"/>
        <v>3.0880492060552149E-2</v>
      </c>
      <c r="M4599" s="42">
        <f t="shared" si="146"/>
        <v>7.4423912405027076E-5</v>
      </c>
    </row>
    <row r="4600" spans="8:13" x14ac:dyDescent="0.2">
      <c r="H4600" s="10">
        <v>2005</v>
      </c>
      <c r="I4600" s="10">
        <v>4</v>
      </c>
      <c r="J4600" s="10">
        <v>1</v>
      </c>
      <c r="K4600" s="42">
        <v>3.12</v>
      </c>
      <c r="L4600" s="44">
        <f t="shared" si="145"/>
        <v>3.1078949057442774E-2</v>
      </c>
      <c r="M4600" s="42">
        <f t="shared" si="146"/>
        <v>1.9845699689062524E-4</v>
      </c>
    </row>
    <row r="4601" spans="8:13" x14ac:dyDescent="0.2">
      <c r="H4601" s="10">
        <v>2005</v>
      </c>
      <c r="I4601" s="10">
        <v>4</v>
      </c>
      <c r="J4601" s="10">
        <v>4</v>
      </c>
      <c r="K4601" s="42">
        <v>3.12</v>
      </c>
      <c r="L4601" s="44">
        <f t="shared" si="145"/>
        <v>3.1078949057442774E-2</v>
      </c>
      <c r="M4601" s="42">
        <f t="shared" si="146"/>
        <v>0</v>
      </c>
    </row>
    <row r="4602" spans="8:13" x14ac:dyDescent="0.2">
      <c r="H4602" s="10">
        <v>2005</v>
      </c>
      <c r="I4602" s="10">
        <v>4</v>
      </c>
      <c r="J4602" s="10">
        <v>5</v>
      </c>
      <c r="K4602" s="42">
        <v>3.1225000000000001</v>
      </c>
      <c r="L4602" s="44">
        <f t="shared" si="145"/>
        <v>3.1103755489750695E-2</v>
      </c>
      <c r="M4602" s="42">
        <f t="shared" si="146"/>
        <v>2.4806432307920845E-5</v>
      </c>
    </row>
    <row r="4603" spans="8:13" x14ac:dyDescent="0.2">
      <c r="H4603" s="10">
        <v>2005</v>
      </c>
      <c r="I4603" s="10">
        <v>4</v>
      </c>
      <c r="J4603" s="10">
        <v>6</v>
      </c>
      <c r="K4603" s="42">
        <v>3.1231300000000002</v>
      </c>
      <c r="L4603" s="44">
        <f t="shared" si="145"/>
        <v>3.1110006686423754E-2</v>
      </c>
      <c r="M4603" s="42">
        <f t="shared" si="146"/>
        <v>6.2511966730585677E-6</v>
      </c>
    </row>
    <row r="4604" spans="8:13" x14ac:dyDescent="0.2">
      <c r="H4604" s="10">
        <v>2005</v>
      </c>
      <c r="I4604" s="10">
        <v>4</v>
      </c>
      <c r="J4604" s="10">
        <v>7</v>
      </c>
      <c r="K4604" s="42">
        <v>3.13</v>
      </c>
      <c r="L4604" s="44">
        <f t="shared" si="145"/>
        <v>3.1178173863649183E-2</v>
      </c>
      <c r="M4604" s="42">
        <f t="shared" si="146"/>
        <v>6.8167177225429698E-5</v>
      </c>
    </row>
    <row r="4605" spans="8:13" x14ac:dyDescent="0.2">
      <c r="H4605" s="10">
        <v>2005</v>
      </c>
      <c r="I4605" s="10">
        <v>4</v>
      </c>
      <c r="J4605" s="10">
        <v>8</v>
      </c>
      <c r="K4605" s="42">
        <v>3.13</v>
      </c>
      <c r="L4605" s="44">
        <f t="shared" si="145"/>
        <v>3.1178173863649183E-2</v>
      </c>
      <c r="M4605" s="42">
        <f t="shared" si="146"/>
        <v>0</v>
      </c>
    </row>
    <row r="4606" spans="8:13" x14ac:dyDescent="0.2">
      <c r="H4606" s="10">
        <v>2005</v>
      </c>
      <c r="I4606" s="10">
        <v>4</v>
      </c>
      <c r="J4606" s="10">
        <v>11</v>
      </c>
      <c r="K4606" s="42">
        <v>3.14</v>
      </c>
      <c r="L4606" s="44">
        <f t="shared" si="145"/>
        <v>3.1277396208526105E-2</v>
      </c>
      <c r="M4606" s="42">
        <f t="shared" si="146"/>
        <v>9.9222344876921664E-5</v>
      </c>
    </row>
    <row r="4607" spans="8:13" x14ac:dyDescent="0.2">
      <c r="H4607" s="10">
        <v>2005</v>
      </c>
      <c r="I4607" s="10">
        <v>4</v>
      </c>
      <c r="J4607" s="10">
        <v>12</v>
      </c>
      <c r="K4607" s="42">
        <v>3.14</v>
      </c>
      <c r="L4607" s="44">
        <f t="shared" si="145"/>
        <v>3.1277396208526105E-2</v>
      </c>
      <c r="M4607" s="42">
        <f t="shared" si="146"/>
        <v>0</v>
      </c>
    </row>
    <row r="4608" spans="8:13" x14ac:dyDescent="0.2">
      <c r="H4608" s="10">
        <v>2005</v>
      </c>
      <c r="I4608" s="10">
        <v>4</v>
      </c>
      <c r="J4608" s="10">
        <v>13</v>
      </c>
      <c r="K4608" s="42">
        <v>3.1406299999999998</v>
      </c>
      <c r="L4608" s="44">
        <f t="shared" si="145"/>
        <v>3.1283647133840575E-2</v>
      </c>
      <c r="M4608" s="42">
        <f t="shared" si="146"/>
        <v>6.2509253144701904E-6</v>
      </c>
    </row>
    <row r="4609" spans="8:13" x14ac:dyDescent="0.2">
      <c r="H4609" s="10">
        <v>2005</v>
      </c>
      <c r="I4609" s="10">
        <v>4</v>
      </c>
      <c r="J4609" s="10">
        <v>14</v>
      </c>
      <c r="K4609" s="42">
        <v>3.15</v>
      </c>
      <c r="L4609" s="44">
        <f t="shared" si="145"/>
        <v>3.1376616092196524E-2</v>
      </c>
      <c r="M4609" s="42">
        <f t="shared" si="146"/>
        <v>9.2968958355948983E-5</v>
      </c>
    </row>
    <row r="4610" spans="8:13" x14ac:dyDescent="0.2">
      <c r="H4610" s="10">
        <v>2005</v>
      </c>
      <c r="I4610" s="10">
        <v>4</v>
      </c>
      <c r="J4610" s="10">
        <v>15</v>
      </c>
      <c r="K4610" s="42">
        <v>3.15</v>
      </c>
      <c r="L4610" s="44">
        <f t="shared" si="145"/>
        <v>3.1376616092196524E-2</v>
      </c>
      <c r="M4610" s="42">
        <f t="shared" si="146"/>
        <v>0</v>
      </c>
    </row>
    <row r="4611" spans="8:13" x14ac:dyDescent="0.2">
      <c r="H4611" s="10">
        <v>2005</v>
      </c>
      <c r="I4611" s="10">
        <v>4</v>
      </c>
      <c r="J4611" s="10">
        <v>18</v>
      </c>
      <c r="K4611" s="42">
        <v>3.1447500000000002</v>
      </c>
      <c r="L4611" s="44">
        <f t="shared" si="145"/>
        <v>3.1324525960143533E-2</v>
      </c>
      <c r="M4611" s="42">
        <f t="shared" si="146"/>
        <v>-5.2090132052991234E-5</v>
      </c>
    </row>
    <row r="4612" spans="8:13" x14ac:dyDescent="0.2">
      <c r="H4612" s="10">
        <v>2005</v>
      </c>
      <c r="I4612" s="10">
        <v>4</v>
      </c>
      <c r="J4612" s="10">
        <v>19</v>
      </c>
      <c r="K4612" s="42">
        <v>3.15</v>
      </c>
      <c r="L4612" s="44">
        <f t="shared" si="145"/>
        <v>3.1376616092196524E-2</v>
      </c>
      <c r="M4612" s="42">
        <f t="shared" si="146"/>
        <v>5.2090132052991234E-5</v>
      </c>
    </row>
    <row r="4613" spans="8:13" x14ac:dyDescent="0.2">
      <c r="H4613" s="10">
        <v>2005</v>
      </c>
      <c r="I4613" s="10">
        <v>4</v>
      </c>
      <c r="J4613" s="10">
        <v>20</v>
      </c>
      <c r="K4613" s="42">
        <v>3.15</v>
      </c>
      <c r="L4613" s="44">
        <f t="shared" si="145"/>
        <v>3.1376616092196524E-2</v>
      </c>
      <c r="M4613" s="42">
        <f t="shared" si="146"/>
        <v>0</v>
      </c>
    </row>
    <row r="4614" spans="8:13" x14ac:dyDescent="0.2">
      <c r="H4614" s="10">
        <v>2005</v>
      </c>
      <c r="I4614" s="10">
        <v>4</v>
      </c>
      <c r="J4614" s="10">
        <v>21</v>
      </c>
      <c r="K4614" s="42">
        <v>3.1606299999999998</v>
      </c>
      <c r="L4614" s="44">
        <f t="shared" si="145"/>
        <v>3.1482084129998117E-2</v>
      </c>
      <c r="M4614" s="42">
        <f t="shared" si="146"/>
        <v>1.0546803780159264E-4</v>
      </c>
    </row>
    <row r="4615" spans="8:13" x14ac:dyDescent="0.2">
      <c r="H4615" s="10">
        <v>2005</v>
      </c>
      <c r="I4615" s="10">
        <v>4</v>
      </c>
      <c r="J4615" s="10">
        <v>22</v>
      </c>
      <c r="K4615" s="42">
        <v>3.17</v>
      </c>
      <c r="L4615" s="44">
        <f t="shared" si="145"/>
        <v>3.1575048476401857E-2</v>
      </c>
      <c r="M4615" s="42">
        <f t="shared" si="146"/>
        <v>9.2964346403739961E-5</v>
      </c>
    </row>
    <row r="4616" spans="8:13" x14ac:dyDescent="0.2">
      <c r="H4616" s="10">
        <v>2005</v>
      </c>
      <c r="I4616" s="10">
        <v>4</v>
      </c>
      <c r="J4616" s="10">
        <v>25</v>
      </c>
      <c r="K4616" s="42">
        <v>3.18</v>
      </c>
      <c r="L4616" s="44">
        <f t="shared" si="145"/>
        <v>3.167426097718181E-2</v>
      </c>
      <c r="M4616" s="42">
        <f t="shared" si="146"/>
        <v>9.9212500779953527E-5</v>
      </c>
    </row>
    <row r="4617" spans="8:13" x14ac:dyDescent="0.2">
      <c r="H4617" s="10">
        <v>2005</v>
      </c>
      <c r="I4617" s="10">
        <v>4</v>
      </c>
      <c r="J4617" s="10">
        <v>26</v>
      </c>
      <c r="K4617" s="42">
        <v>3.1868799999999999</v>
      </c>
      <c r="L4617" s="44">
        <f t="shared" si="145"/>
        <v>3.1742517748840751E-2</v>
      </c>
      <c r="M4617" s="42">
        <f t="shared" si="146"/>
        <v>6.8256771658940785E-5</v>
      </c>
    </row>
    <row r="4618" spans="8:13" x14ac:dyDescent="0.2">
      <c r="H4618" s="10">
        <v>2005</v>
      </c>
      <c r="I4618" s="10">
        <v>4</v>
      </c>
      <c r="J4618" s="10">
        <v>27</v>
      </c>
      <c r="K4618" s="42">
        <v>3.19</v>
      </c>
      <c r="L4618" s="44">
        <f t="shared" si="145"/>
        <v>3.17734710172436E-2</v>
      </c>
      <c r="M4618" s="42">
        <f t="shared" si="146"/>
        <v>3.0953268402848788E-5</v>
      </c>
    </row>
    <row r="4619" spans="8:13" x14ac:dyDescent="0.2">
      <c r="H4619" s="10">
        <v>2005</v>
      </c>
      <c r="I4619" s="10">
        <v>4</v>
      </c>
      <c r="J4619" s="10">
        <v>28</v>
      </c>
      <c r="K4619" s="42">
        <v>3.21</v>
      </c>
      <c r="L4619" s="44">
        <f t="shared" si="145"/>
        <v>3.1971883715696515E-2</v>
      </c>
      <c r="M4619" s="42">
        <f t="shared" si="146"/>
        <v>1.9841269845291554E-4</v>
      </c>
    </row>
    <row r="4620" spans="8:13" x14ac:dyDescent="0.2">
      <c r="H4620" s="10">
        <v>2005</v>
      </c>
      <c r="I4620" s="10">
        <v>4</v>
      </c>
      <c r="J4620" s="10">
        <v>29</v>
      </c>
      <c r="K4620" s="42">
        <v>3.21</v>
      </c>
      <c r="L4620" s="44">
        <f t="shared" si="145"/>
        <v>3.1971883715696515E-2</v>
      </c>
      <c r="M4620" s="42">
        <f t="shared" si="146"/>
        <v>0</v>
      </c>
    </row>
    <row r="4621" spans="8:13" x14ac:dyDescent="0.2">
      <c r="H4621" s="10">
        <v>2005</v>
      </c>
      <c r="I4621" s="10">
        <v>5</v>
      </c>
      <c r="J4621" s="10">
        <v>3</v>
      </c>
      <c r="K4621" s="42">
        <v>3.2193800000000001</v>
      </c>
      <c r="L4621" s="44">
        <f t="shared" si="145"/>
        <v>3.2064935881037392E-2</v>
      </c>
      <c r="M4621" s="42">
        <f t="shared" si="146"/>
        <v>9.3052165340876125E-5</v>
      </c>
    </row>
    <row r="4622" spans="8:13" x14ac:dyDescent="0.2">
      <c r="H4622" s="10">
        <v>2005</v>
      </c>
      <c r="I4622" s="10">
        <v>5</v>
      </c>
      <c r="J4622" s="10">
        <v>4</v>
      </c>
      <c r="K4622" s="42">
        <v>3.22</v>
      </c>
      <c r="L4622" s="44">
        <f t="shared" si="145"/>
        <v>3.2071086374332619E-2</v>
      </c>
      <c r="M4622" s="42">
        <f t="shared" si="146"/>
        <v>6.1504932952274882E-6</v>
      </c>
    </row>
    <row r="4623" spans="8:13" x14ac:dyDescent="0.2">
      <c r="H4623" s="10">
        <v>2005</v>
      </c>
      <c r="I4623" s="10">
        <v>5</v>
      </c>
      <c r="J4623" s="10">
        <v>5</v>
      </c>
      <c r="K4623" s="42">
        <v>3.2284999999999999</v>
      </c>
      <c r="L4623" s="44">
        <f t="shared" si="145"/>
        <v>3.2155406699812532E-2</v>
      </c>
      <c r="M4623" s="42">
        <f t="shared" si="146"/>
        <v>8.4320325479912694E-5</v>
      </c>
    </row>
    <row r="4624" spans="8:13" x14ac:dyDescent="0.2">
      <c r="H4624" s="10">
        <v>2005</v>
      </c>
      <c r="I4624" s="10">
        <v>5</v>
      </c>
      <c r="J4624" s="10">
        <v>6</v>
      </c>
      <c r="K4624" s="42">
        <v>3.23</v>
      </c>
      <c r="L4624" s="44">
        <f t="shared" si="145"/>
        <v>3.2170286572738752E-2</v>
      </c>
      <c r="M4624" s="42">
        <f t="shared" si="146"/>
        <v>1.4879872926219784E-5</v>
      </c>
    </row>
    <row r="4625" spans="8:13" x14ac:dyDescent="0.2">
      <c r="H4625" s="10">
        <v>2005</v>
      </c>
      <c r="I4625" s="10">
        <v>5</v>
      </c>
      <c r="J4625" s="10">
        <v>9</v>
      </c>
      <c r="K4625" s="42">
        <v>3.25</v>
      </c>
      <c r="L4625" s="44">
        <f t="shared" si="145"/>
        <v>3.2368679589344779E-2</v>
      </c>
      <c r="M4625" s="42">
        <f t="shared" si="146"/>
        <v>1.9839301660602715E-4</v>
      </c>
    </row>
    <row r="4626" spans="8:13" x14ac:dyDescent="0.2">
      <c r="H4626" s="10">
        <v>2005</v>
      </c>
      <c r="I4626" s="10">
        <v>5</v>
      </c>
      <c r="J4626" s="10">
        <v>10</v>
      </c>
      <c r="K4626" s="42">
        <v>3.25</v>
      </c>
      <c r="L4626" s="44">
        <f t="shared" si="145"/>
        <v>3.2368679589344779E-2</v>
      </c>
      <c r="M4626" s="42">
        <f t="shared" si="146"/>
        <v>0</v>
      </c>
    </row>
    <row r="4627" spans="8:13" x14ac:dyDescent="0.2">
      <c r="H4627" s="10">
        <v>2005</v>
      </c>
      <c r="I4627" s="10">
        <v>5</v>
      </c>
      <c r="J4627" s="10">
        <v>11</v>
      </c>
      <c r="K4627" s="42">
        <v>3.26</v>
      </c>
      <c r="L4627" s="44">
        <f t="shared" si="145"/>
        <v>3.2467872407790456E-2</v>
      </c>
      <c r="M4627" s="42">
        <f t="shared" si="146"/>
        <v>9.9192818445677233E-5</v>
      </c>
    </row>
    <row r="4628" spans="8:13" x14ac:dyDescent="0.2">
      <c r="H4628" s="10">
        <v>2005</v>
      </c>
      <c r="I4628" s="10">
        <v>5</v>
      </c>
      <c r="J4628" s="10">
        <v>12</v>
      </c>
      <c r="K4628" s="42">
        <v>3.2681300000000002</v>
      </c>
      <c r="L4628" s="44">
        <f t="shared" si="145"/>
        <v>3.2548514356388066E-2</v>
      </c>
      <c r="M4628" s="42">
        <f t="shared" si="146"/>
        <v>8.0641948597609536E-5</v>
      </c>
    </row>
    <row r="4629" spans="8:13" x14ac:dyDescent="0.2">
      <c r="H4629" s="10">
        <v>2005</v>
      </c>
      <c r="I4629" s="10">
        <v>5</v>
      </c>
      <c r="J4629" s="10">
        <v>13</v>
      </c>
      <c r="K4629" s="42">
        <v>3.27</v>
      </c>
      <c r="L4629" s="44">
        <f t="shared" ref="L4629:L4692" si="147">LN(1+K4629/100/4)*4</f>
        <v>3.256706276649244E-2</v>
      </c>
      <c r="M4629" s="42">
        <f t="shared" ref="M4629:M4692" si="148">L4629-L4628</f>
        <v>1.8548410104374247E-5</v>
      </c>
    </row>
    <row r="4630" spans="8:13" x14ac:dyDescent="0.2">
      <c r="H4630" s="10">
        <v>2005</v>
      </c>
      <c r="I4630" s="10">
        <v>5</v>
      </c>
      <c r="J4630" s="10">
        <v>16</v>
      </c>
      <c r="K4630" s="42">
        <v>3.27</v>
      </c>
      <c r="L4630" s="44">
        <f t="shared" si="147"/>
        <v>3.256706276649244E-2</v>
      </c>
      <c r="M4630" s="42">
        <f t="shared" si="148"/>
        <v>0</v>
      </c>
    </row>
    <row r="4631" spans="8:13" x14ac:dyDescent="0.2">
      <c r="H4631" s="10">
        <v>2005</v>
      </c>
      <c r="I4631" s="10">
        <v>5</v>
      </c>
      <c r="J4631" s="10">
        <v>17</v>
      </c>
      <c r="K4631" s="42">
        <v>3.27</v>
      </c>
      <c r="L4631" s="44">
        <f t="shared" si="147"/>
        <v>3.256706276649244E-2</v>
      </c>
      <c r="M4631" s="42">
        <f t="shared" si="148"/>
        <v>0</v>
      </c>
    </row>
    <row r="4632" spans="8:13" x14ac:dyDescent="0.2">
      <c r="H4632" s="10">
        <v>2005</v>
      </c>
      <c r="I4632" s="10">
        <v>5</v>
      </c>
      <c r="J4632" s="10">
        <v>18</v>
      </c>
      <c r="K4632" s="42">
        <v>3.28</v>
      </c>
      <c r="L4632" s="44">
        <f t="shared" si="147"/>
        <v>3.2666250665573604E-2</v>
      </c>
      <c r="M4632" s="42">
        <f t="shared" si="148"/>
        <v>9.9187899081164266E-5</v>
      </c>
    </row>
    <row r="4633" spans="8:13" x14ac:dyDescent="0.2">
      <c r="H4633" s="10">
        <v>2005</v>
      </c>
      <c r="I4633" s="10">
        <v>5</v>
      </c>
      <c r="J4633" s="10">
        <v>19</v>
      </c>
      <c r="K4633" s="42">
        <v>3.2843800000000001</v>
      </c>
      <c r="L4633" s="44">
        <f t="shared" si="147"/>
        <v>3.2709694190814022E-2</v>
      </c>
      <c r="M4633" s="42">
        <f t="shared" si="148"/>
        <v>4.344352524041778E-5</v>
      </c>
    </row>
    <row r="4634" spans="8:13" x14ac:dyDescent="0.2">
      <c r="H4634" s="10">
        <v>2005</v>
      </c>
      <c r="I4634" s="10">
        <v>5</v>
      </c>
      <c r="J4634" s="10">
        <v>20</v>
      </c>
      <c r="K4634" s="42">
        <v>3.29</v>
      </c>
      <c r="L4634" s="44">
        <f t="shared" si="147"/>
        <v>3.2765436105155928E-2</v>
      </c>
      <c r="M4634" s="42">
        <f t="shared" si="148"/>
        <v>5.5741914341905785E-5</v>
      </c>
    </row>
    <row r="4635" spans="8:13" x14ac:dyDescent="0.2">
      <c r="H4635" s="10">
        <v>2005</v>
      </c>
      <c r="I4635" s="10">
        <v>5</v>
      </c>
      <c r="J4635" s="10">
        <v>23</v>
      </c>
      <c r="K4635" s="42">
        <v>3.2937500000000002</v>
      </c>
      <c r="L4635" s="44">
        <f t="shared" si="147"/>
        <v>3.2802630010935085E-2</v>
      </c>
      <c r="M4635" s="42">
        <f t="shared" si="148"/>
        <v>3.7193905779157876E-5</v>
      </c>
    </row>
    <row r="4636" spans="8:13" x14ac:dyDescent="0.2">
      <c r="H4636" s="10">
        <v>2005</v>
      </c>
      <c r="I4636" s="10">
        <v>5</v>
      </c>
      <c r="J4636" s="10">
        <v>24</v>
      </c>
      <c r="K4636" s="42">
        <v>3.2987500000000001</v>
      </c>
      <c r="L4636" s="44">
        <f t="shared" si="147"/>
        <v>3.2852221347329139E-2</v>
      </c>
      <c r="M4636" s="42">
        <f t="shared" si="148"/>
        <v>4.9591336394053109E-5</v>
      </c>
    </row>
    <row r="4637" spans="8:13" x14ac:dyDescent="0.2">
      <c r="H4637" s="10">
        <v>2005</v>
      </c>
      <c r="I4637" s="10">
        <v>5</v>
      </c>
      <c r="J4637" s="10">
        <v>25</v>
      </c>
      <c r="K4637" s="42">
        <v>3.31</v>
      </c>
      <c r="L4637" s="44">
        <f t="shared" si="147"/>
        <v>3.2963799606312794E-2</v>
      </c>
      <c r="M4637" s="42">
        <f t="shared" si="148"/>
        <v>1.1157825898365503E-4</v>
      </c>
    </row>
    <row r="4638" spans="8:13" x14ac:dyDescent="0.2">
      <c r="H4638" s="10">
        <v>2005</v>
      </c>
      <c r="I4638" s="10">
        <v>5</v>
      </c>
      <c r="J4638" s="10">
        <v>26</v>
      </c>
      <c r="K4638" s="42">
        <v>3.32</v>
      </c>
      <c r="L4638" s="44">
        <f t="shared" si="147"/>
        <v>3.3062977668130371E-2</v>
      </c>
      <c r="M4638" s="42">
        <f t="shared" si="148"/>
        <v>9.9178061817577212E-5</v>
      </c>
    </row>
    <row r="4639" spans="8:13" x14ac:dyDescent="0.2">
      <c r="H4639" s="10">
        <v>2005</v>
      </c>
      <c r="I4639" s="10">
        <v>5</v>
      </c>
      <c r="J4639" s="10">
        <v>27</v>
      </c>
      <c r="K4639" s="42">
        <v>3.33</v>
      </c>
      <c r="L4639" s="44">
        <f t="shared" si="147"/>
        <v>3.3162153270936925E-2</v>
      </c>
      <c r="M4639" s="42">
        <f t="shared" si="148"/>
        <v>9.917560280655463E-5</v>
      </c>
    </row>
    <row r="4640" spans="8:13" x14ac:dyDescent="0.2">
      <c r="H4640" s="10">
        <v>2005</v>
      </c>
      <c r="I4640" s="10">
        <v>5</v>
      </c>
      <c r="J4640" s="10">
        <v>31</v>
      </c>
      <c r="K4640" s="42">
        <v>3.3374999999999999</v>
      </c>
      <c r="L4640" s="44">
        <f t="shared" si="147"/>
        <v>3.32365333593901E-2</v>
      </c>
      <c r="M4640" s="42">
        <f t="shared" si="148"/>
        <v>7.4380088453174231E-5</v>
      </c>
    </row>
    <row r="4641" spans="8:13" x14ac:dyDescent="0.2">
      <c r="H4641" s="10">
        <v>2005</v>
      </c>
      <c r="I4641" s="10">
        <v>6</v>
      </c>
      <c r="J4641" s="10">
        <v>1</v>
      </c>
      <c r="K4641" s="42">
        <v>3.35</v>
      </c>
      <c r="L4641" s="44">
        <f t="shared" si="147"/>
        <v>3.3360497100005604E-2</v>
      </c>
      <c r="M4641" s="42">
        <f t="shared" si="148"/>
        <v>1.2396374061550419E-4</v>
      </c>
    </row>
    <row r="4642" spans="8:13" x14ac:dyDescent="0.2">
      <c r="H4642" s="10">
        <v>2005</v>
      </c>
      <c r="I4642" s="10">
        <v>6</v>
      </c>
      <c r="J4642" s="10">
        <v>2</v>
      </c>
      <c r="K4642" s="42">
        <v>3.35</v>
      </c>
      <c r="L4642" s="44">
        <f t="shared" si="147"/>
        <v>3.3360497100005604E-2</v>
      </c>
      <c r="M4642" s="42">
        <f t="shared" si="148"/>
        <v>0</v>
      </c>
    </row>
    <row r="4643" spans="8:13" x14ac:dyDescent="0.2">
      <c r="H4643" s="10">
        <v>2005</v>
      </c>
      <c r="I4643" s="10">
        <v>6</v>
      </c>
      <c r="J4643" s="10">
        <v>3</v>
      </c>
      <c r="K4643" s="42">
        <v>3.36</v>
      </c>
      <c r="L4643" s="44">
        <f t="shared" si="147"/>
        <v>3.3459665326510686E-2</v>
      </c>
      <c r="M4643" s="42">
        <f t="shared" si="148"/>
        <v>9.9168226505082224E-5</v>
      </c>
    </row>
    <row r="4644" spans="8:13" x14ac:dyDescent="0.2">
      <c r="H4644" s="10">
        <v>2005</v>
      </c>
      <c r="I4644" s="10">
        <v>6</v>
      </c>
      <c r="J4644" s="10">
        <v>6</v>
      </c>
      <c r="K4644" s="42">
        <v>3.37</v>
      </c>
      <c r="L4644" s="44">
        <f t="shared" si="147"/>
        <v>3.3558831094492425E-2</v>
      </c>
      <c r="M4644" s="42">
        <f t="shared" si="148"/>
        <v>9.9165767981738984E-5</v>
      </c>
    </row>
    <row r="4645" spans="8:13" x14ac:dyDescent="0.2">
      <c r="H4645" s="10">
        <v>2005</v>
      </c>
      <c r="I4645" s="10">
        <v>6</v>
      </c>
      <c r="J4645" s="10">
        <v>7</v>
      </c>
      <c r="K4645" s="42">
        <v>3.37</v>
      </c>
      <c r="L4645" s="44">
        <f t="shared" si="147"/>
        <v>3.3558831094492425E-2</v>
      </c>
      <c r="M4645" s="42">
        <f t="shared" si="148"/>
        <v>0</v>
      </c>
    </row>
    <row r="4646" spans="8:13" x14ac:dyDescent="0.2">
      <c r="H4646" s="10">
        <v>2005</v>
      </c>
      <c r="I4646" s="10">
        <v>6</v>
      </c>
      <c r="J4646" s="10">
        <v>8</v>
      </c>
      <c r="K4646" s="42">
        <v>3.3793799999999998</v>
      </c>
      <c r="L4646" s="44">
        <f t="shared" si="147"/>
        <v>3.3651846350362218E-2</v>
      </c>
      <c r="M4646" s="42">
        <f t="shared" si="148"/>
        <v>9.3015255869792479E-5</v>
      </c>
    </row>
    <row r="4647" spans="8:13" x14ac:dyDescent="0.2">
      <c r="H4647" s="10">
        <v>2005</v>
      </c>
      <c r="I4647" s="10">
        <v>6</v>
      </c>
      <c r="J4647" s="10">
        <v>9</v>
      </c>
      <c r="K4647" s="42">
        <v>3.39</v>
      </c>
      <c r="L4647" s="44">
        <f t="shared" si="147"/>
        <v>3.3757155255374365E-2</v>
      </c>
      <c r="M4647" s="42">
        <f t="shared" si="148"/>
        <v>1.0530890501214696E-4</v>
      </c>
    </row>
    <row r="4648" spans="8:13" x14ac:dyDescent="0.2">
      <c r="H4648" s="10">
        <v>2005</v>
      </c>
      <c r="I4648" s="10">
        <v>6</v>
      </c>
      <c r="J4648" s="10">
        <v>10</v>
      </c>
      <c r="K4648" s="42">
        <v>3.4</v>
      </c>
      <c r="L4648" s="44">
        <f t="shared" si="147"/>
        <v>3.3856313648517454E-2</v>
      </c>
      <c r="M4648" s="42">
        <f t="shared" si="148"/>
        <v>9.9158393143089496E-5</v>
      </c>
    </row>
    <row r="4649" spans="8:13" x14ac:dyDescent="0.2">
      <c r="H4649" s="10">
        <v>2005</v>
      </c>
      <c r="I4649" s="10">
        <v>6</v>
      </c>
      <c r="J4649" s="10">
        <v>13</v>
      </c>
      <c r="K4649" s="42">
        <v>3.41</v>
      </c>
      <c r="L4649" s="44">
        <f t="shared" si="147"/>
        <v>3.3955469583624741E-2</v>
      </c>
      <c r="M4649" s="42">
        <f t="shared" si="148"/>
        <v>9.9155935107286819E-5</v>
      </c>
    </row>
    <row r="4650" spans="8:13" x14ac:dyDescent="0.2">
      <c r="H4650" s="10">
        <v>2005</v>
      </c>
      <c r="I4650" s="10">
        <v>6</v>
      </c>
      <c r="J4650" s="10">
        <v>14</v>
      </c>
      <c r="K4650" s="42">
        <v>3.4137499999999998</v>
      </c>
      <c r="L4650" s="44">
        <f t="shared" si="147"/>
        <v>3.3992652425602933E-2</v>
      </c>
      <c r="M4650" s="42">
        <f t="shared" si="148"/>
        <v>3.7182841978192216E-5</v>
      </c>
    </row>
    <row r="4651" spans="8:13" x14ac:dyDescent="0.2">
      <c r="H4651" s="10">
        <v>2005</v>
      </c>
      <c r="I4651" s="10">
        <v>6</v>
      </c>
      <c r="J4651" s="10">
        <v>15</v>
      </c>
      <c r="K4651" s="42">
        <v>3.4206300000000001</v>
      </c>
      <c r="L4651" s="44">
        <f t="shared" si="147"/>
        <v>3.4060869647582856E-2</v>
      </c>
      <c r="M4651" s="42">
        <f t="shared" si="148"/>
        <v>6.8217221979922915E-5</v>
      </c>
    </row>
    <row r="4652" spans="8:13" x14ac:dyDescent="0.2">
      <c r="H4652" s="10">
        <v>2005</v>
      </c>
      <c r="I4652" s="10">
        <v>6</v>
      </c>
      <c r="J4652" s="10">
        <v>16</v>
      </c>
      <c r="K4652" s="42">
        <v>3.43</v>
      </c>
      <c r="L4652" s="44">
        <f t="shared" si="147"/>
        <v>3.4153774080220231E-2</v>
      </c>
      <c r="M4652" s="42">
        <f t="shared" si="148"/>
        <v>9.2904432637375134E-5</v>
      </c>
    </row>
    <row r="4653" spans="8:13" x14ac:dyDescent="0.2">
      <c r="H4653" s="10">
        <v>2005</v>
      </c>
      <c r="I4653" s="10">
        <v>6</v>
      </c>
      <c r="J4653" s="10">
        <v>17</v>
      </c>
      <c r="K4653" s="42">
        <v>3.4393799999999999</v>
      </c>
      <c r="L4653" s="44">
        <f t="shared" si="147"/>
        <v>3.424677550258614E-2</v>
      </c>
      <c r="M4653" s="42">
        <f t="shared" si="148"/>
        <v>9.3001422365908415E-5</v>
      </c>
    </row>
    <row r="4654" spans="8:13" x14ac:dyDescent="0.2">
      <c r="H4654" s="10">
        <v>2005</v>
      </c>
      <c r="I4654" s="10">
        <v>6</v>
      </c>
      <c r="J4654" s="10">
        <v>20</v>
      </c>
      <c r="K4654" s="42">
        <v>3.4437500000000001</v>
      </c>
      <c r="L4654" s="44">
        <f t="shared" si="147"/>
        <v>3.4290102719007585E-2</v>
      </c>
      <c r="M4654" s="42">
        <f t="shared" si="148"/>
        <v>4.3327216421445991E-5</v>
      </c>
    </row>
    <row r="4655" spans="8:13" x14ac:dyDescent="0.2">
      <c r="H4655" s="10">
        <v>2005</v>
      </c>
      <c r="I4655" s="10">
        <v>6</v>
      </c>
      <c r="J4655" s="10">
        <v>21</v>
      </c>
      <c r="K4655" s="42">
        <v>3.4518800000000001</v>
      </c>
      <c r="L4655" s="44">
        <f t="shared" si="147"/>
        <v>3.4370707939291138E-2</v>
      </c>
      <c r="M4655" s="42">
        <f t="shared" si="148"/>
        <v>8.060522028355277E-5</v>
      </c>
    </row>
    <row r="4656" spans="8:13" x14ac:dyDescent="0.2">
      <c r="H4656" s="10">
        <v>2005</v>
      </c>
      <c r="I4656" s="10">
        <v>6</v>
      </c>
      <c r="J4656" s="10">
        <v>22</v>
      </c>
      <c r="K4656" s="42">
        <v>3.46</v>
      </c>
      <c r="L4656" s="44">
        <f t="shared" si="147"/>
        <v>3.4451212392890784E-2</v>
      </c>
      <c r="M4656" s="42">
        <f t="shared" si="148"/>
        <v>8.0504453599646031E-5</v>
      </c>
    </row>
    <row r="4657" spans="8:13" x14ac:dyDescent="0.2">
      <c r="H4657" s="10">
        <v>2005</v>
      </c>
      <c r="I4657" s="10">
        <v>6</v>
      </c>
      <c r="J4657" s="10">
        <v>23</v>
      </c>
      <c r="K4657" s="42">
        <v>3.47</v>
      </c>
      <c r="L4657" s="44">
        <f t="shared" si="147"/>
        <v>3.4550353582342049E-2</v>
      </c>
      <c r="M4657" s="42">
        <f t="shared" si="148"/>
        <v>9.9141189451264211E-5</v>
      </c>
    </row>
    <row r="4658" spans="8:13" x14ac:dyDescent="0.2">
      <c r="H4658" s="10">
        <v>2005</v>
      </c>
      <c r="I4658" s="10">
        <v>6</v>
      </c>
      <c r="J4658" s="10">
        <v>24</v>
      </c>
      <c r="K4658" s="42">
        <v>3.4781300000000002</v>
      </c>
      <c r="L4658" s="44">
        <f t="shared" si="147"/>
        <v>3.463095355845449E-2</v>
      </c>
      <c r="M4658" s="42">
        <f t="shared" si="148"/>
        <v>8.0599976112441518E-5</v>
      </c>
    </row>
    <row r="4659" spans="8:13" x14ac:dyDescent="0.2">
      <c r="H4659" s="10">
        <v>2005</v>
      </c>
      <c r="I4659" s="10">
        <v>6</v>
      </c>
      <c r="J4659" s="10">
        <v>27</v>
      </c>
      <c r="K4659" s="42">
        <v>3.48</v>
      </c>
      <c r="L4659" s="44">
        <f t="shared" si="147"/>
        <v>3.4649492314610349E-2</v>
      </c>
      <c r="M4659" s="42">
        <f t="shared" si="148"/>
        <v>1.8538756155858649E-5</v>
      </c>
    </row>
    <row r="4660" spans="8:13" x14ac:dyDescent="0.2">
      <c r="H4660" s="10">
        <v>2005</v>
      </c>
      <c r="I4660" s="10">
        <v>6</v>
      </c>
      <c r="J4660" s="10">
        <v>28</v>
      </c>
      <c r="K4660" s="42">
        <v>3.49</v>
      </c>
      <c r="L4660" s="44">
        <f t="shared" si="147"/>
        <v>3.4748628589818378E-2</v>
      </c>
      <c r="M4660" s="42">
        <f t="shared" si="148"/>
        <v>9.9136275208029645E-5</v>
      </c>
    </row>
    <row r="4661" spans="8:13" x14ac:dyDescent="0.2">
      <c r="H4661" s="10">
        <v>2005</v>
      </c>
      <c r="I4661" s="10">
        <v>6</v>
      </c>
      <c r="J4661" s="10">
        <v>29</v>
      </c>
      <c r="K4661" s="42">
        <v>3.5043799999999998</v>
      </c>
      <c r="L4661" s="44">
        <f t="shared" si="147"/>
        <v>3.4891182246774698E-2</v>
      </c>
      <c r="M4661" s="42">
        <f t="shared" si="148"/>
        <v>1.4255365695631933E-4</v>
      </c>
    </row>
    <row r="4662" spans="8:13" x14ac:dyDescent="0.2">
      <c r="H4662" s="10">
        <v>2005</v>
      </c>
      <c r="I4662" s="10">
        <v>7</v>
      </c>
      <c r="J4662" s="10">
        <v>1</v>
      </c>
      <c r="K4662" s="42">
        <v>3.5287500000000001</v>
      </c>
      <c r="L4662" s="44">
        <f t="shared" si="147"/>
        <v>3.5132758450788615E-2</v>
      </c>
      <c r="M4662" s="42">
        <f t="shared" si="148"/>
        <v>2.4157620401391716E-4</v>
      </c>
    </row>
    <row r="4663" spans="8:13" x14ac:dyDescent="0.2">
      <c r="H4663" s="10">
        <v>2005</v>
      </c>
      <c r="I4663" s="10">
        <v>7</v>
      </c>
      <c r="J4663" s="10">
        <v>4</v>
      </c>
      <c r="K4663" s="42">
        <v>3.5474999999999999</v>
      </c>
      <c r="L4663" s="44">
        <f t="shared" si="147"/>
        <v>3.5318614496022249E-2</v>
      </c>
      <c r="M4663" s="42">
        <f t="shared" si="148"/>
        <v>1.8585604523363441E-4</v>
      </c>
    </row>
    <row r="4664" spans="8:13" x14ac:dyDescent="0.2">
      <c r="H4664" s="10">
        <v>2005</v>
      </c>
      <c r="I4664" s="10">
        <v>7</v>
      </c>
      <c r="J4664" s="10">
        <v>5</v>
      </c>
      <c r="K4664" s="42">
        <v>3.55</v>
      </c>
      <c r="L4664" s="44">
        <f t="shared" si="147"/>
        <v>3.5343394649597272E-2</v>
      </c>
      <c r="M4664" s="42">
        <f t="shared" si="148"/>
        <v>2.4780153575022779E-5</v>
      </c>
    </row>
    <row r="4665" spans="8:13" x14ac:dyDescent="0.2">
      <c r="H4665" s="10">
        <v>2005</v>
      </c>
      <c r="I4665" s="10">
        <v>7</v>
      </c>
      <c r="J4665" s="10">
        <v>6</v>
      </c>
      <c r="K4665" s="42">
        <v>3.56</v>
      </c>
      <c r="L4665" s="44">
        <f t="shared" si="147"/>
        <v>3.5442513728785867E-2</v>
      </c>
      <c r="M4665" s="42">
        <f t="shared" si="148"/>
        <v>9.9119079188594861E-5</v>
      </c>
    </row>
    <row r="4666" spans="8:13" x14ac:dyDescent="0.2">
      <c r="H4666" s="10">
        <v>2005</v>
      </c>
      <c r="I4666" s="10">
        <v>7</v>
      </c>
      <c r="J4666" s="10">
        <v>7</v>
      </c>
      <c r="K4666" s="42">
        <v>3.55</v>
      </c>
      <c r="L4666" s="44">
        <f t="shared" si="147"/>
        <v>3.5343394649597272E-2</v>
      </c>
      <c r="M4666" s="42">
        <f t="shared" si="148"/>
        <v>-9.9119079188594861E-5</v>
      </c>
    </row>
    <row r="4667" spans="8:13" x14ac:dyDescent="0.2">
      <c r="H4667" s="10">
        <v>2005</v>
      </c>
      <c r="I4667" s="10">
        <v>7</v>
      </c>
      <c r="J4667" s="10">
        <v>8</v>
      </c>
      <c r="K4667" s="42">
        <v>3.5606300000000002</v>
      </c>
      <c r="L4667" s="44">
        <f t="shared" si="147"/>
        <v>3.5448758148533425E-2</v>
      </c>
      <c r="M4667" s="42">
        <f t="shared" si="148"/>
        <v>1.0536349893615349E-4</v>
      </c>
    </row>
    <row r="4668" spans="8:13" x14ac:dyDescent="0.2">
      <c r="H4668" s="10">
        <v>2005</v>
      </c>
      <c r="I4668" s="10">
        <v>7</v>
      </c>
      <c r="J4668" s="10">
        <v>11</v>
      </c>
      <c r="K4668" s="42">
        <v>3.57</v>
      </c>
      <c r="L4668" s="44">
        <f t="shared" si="147"/>
        <v>3.5541630351888238E-2</v>
      </c>
      <c r="M4668" s="42">
        <f t="shared" si="148"/>
        <v>9.2872203354812943E-5</v>
      </c>
    </row>
    <row r="4669" spans="8:13" x14ac:dyDescent="0.2">
      <c r="H4669" s="10">
        <v>2005</v>
      </c>
      <c r="I4669" s="10">
        <v>7</v>
      </c>
      <c r="J4669" s="10">
        <v>12</v>
      </c>
      <c r="K4669" s="42">
        <v>3.58</v>
      </c>
      <c r="L4669" s="44">
        <f t="shared" si="147"/>
        <v>3.5640744519024339E-2</v>
      </c>
      <c r="M4669" s="42">
        <f t="shared" si="148"/>
        <v>9.9114167136100939E-5</v>
      </c>
    </row>
    <row r="4670" spans="8:13" x14ac:dyDescent="0.2">
      <c r="H4670" s="10">
        <v>2005</v>
      </c>
      <c r="I4670" s="10">
        <v>7</v>
      </c>
      <c r="J4670" s="10">
        <v>13</v>
      </c>
      <c r="K4670" s="42">
        <v>3.5987499999999999</v>
      </c>
      <c r="L4670" s="44">
        <f t="shared" si="147"/>
        <v>3.5826576963234477E-2</v>
      </c>
      <c r="M4670" s="42">
        <f t="shared" si="148"/>
        <v>1.8583244421013778E-4</v>
      </c>
    </row>
    <row r="4671" spans="8:13" x14ac:dyDescent="0.2">
      <c r="H4671" s="10">
        <v>2005</v>
      </c>
      <c r="I4671" s="10">
        <v>7</v>
      </c>
      <c r="J4671" s="10">
        <v>14</v>
      </c>
      <c r="K4671" s="42">
        <v>3.6087500000000001</v>
      </c>
      <c r="L4671" s="44">
        <f t="shared" si="147"/>
        <v>3.5925684070148012E-2</v>
      </c>
      <c r="M4671" s="42">
        <f t="shared" si="148"/>
        <v>9.9107106913534637E-5</v>
      </c>
    </row>
    <row r="4672" spans="8:13" x14ac:dyDescent="0.2">
      <c r="H4672" s="10">
        <v>2005</v>
      </c>
      <c r="I4672" s="10">
        <v>7</v>
      </c>
      <c r="J4672" s="10">
        <v>15</v>
      </c>
      <c r="K4672" s="42">
        <v>3.6143800000000001</v>
      </c>
      <c r="L4672" s="44">
        <f t="shared" si="147"/>
        <v>3.598148029095323E-2</v>
      </c>
      <c r="M4672" s="42">
        <f t="shared" si="148"/>
        <v>5.5796220805218177E-5</v>
      </c>
    </row>
    <row r="4673" spans="8:13" x14ac:dyDescent="0.2">
      <c r="H4673" s="10">
        <v>2005</v>
      </c>
      <c r="I4673" s="10">
        <v>7</v>
      </c>
      <c r="J4673" s="10">
        <v>18</v>
      </c>
      <c r="K4673" s="42">
        <v>3.62</v>
      </c>
      <c r="L4673" s="44">
        <f t="shared" si="147"/>
        <v>3.6037176630349783E-2</v>
      </c>
      <c r="M4673" s="42">
        <f t="shared" si="148"/>
        <v>5.569633939655344E-5</v>
      </c>
    </row>
    <row r="4674" spans="8:13" x14ac:dyDescent="0.2">
      <c r="H4674" s="10">
        <v>2005</v>
      </c>
      <c r="I4674" s="10">
        <v>7</v>
      </c>
      <c r="J4674" s="10">
        <v>19</v>
      </c>
      <c r="K4674" s="42">
        <v>3.63</v>
      </c>
      <c r="L4674" s="44">
        <f t="shared" si="147"/>
        <v>3.613627851948438E-2</v>
      </c>
      <c r="M4674" s="42">
        <f t="shared" si="148"/>
        <v>9.9101889134596555E-5</v>
      </c>
    </row>
    <row r="4675" spans="8:13" x14ac:dyDescent="0.2">
      <c r="H4675" s="10">
        <v>2005</v>
      </c>
      <c r="I4675" s="10">
        <v>7</v>
      </c>
      <c r="J4675" s="10">
        <v>20</v>
      </c>
      <c r="K4675" s="42">
        <v>3.64</v>
      </c>
      <c r="L4675" s="44">
        <f t="shared" si="147"/>
        <v>3.6235377953384586E-2</v>
      </c>
      <c r="M4675" s="42">
        <f t="shared" si="148"/>
        <v>9.9099433900205758E-5</v>
      </c>
    </row>
    <row r="4676" spans="8:13" x14ac:dyDescent="0.2">
      <c r="H4676" s="10">
        <v>2005</v>
      </c>
      <c r="I4676" s="10">
        <v>7</v>
      </c>
      <c r="J4676" s="10">
        <v>21</v>
      </c>
      <c r="K4676" s="42">
        <v>3.65</v>
      </c>
      <c r="L4676" s="44">
        <f t="shared" si="147"/>
        <v>3.6334474932170277E-2</v>
      </c>
      <c r="M4676" s="42">
        <f t="shared" si="148"/>
        <v>9.9096978785691292E-5</v>
      </c>
    </row>
    <row r="4677" spans="8:13" x14ac:dyDescent="0.2">
      <c r="H4677" s="10">
        <v>2005</v>
      </c>
      <c r="I4677" s="10">
        <v>7</v>
      </c>
      <c r="J4677" s="10">
        <v>22</v>
      </c>
      <c r="K4677" s="42">
        <v>3.66</v>
      </c>
      <c r="L4677" s="44">
        <f t="shared" si="147"/>
        <v>3.6433569455963995E-2</v>
      </c>
      <c r="M4677" s="42">
        <f t="shared" si="148"/>
        <v>9.9094523793717693E-5</v>
      </c>
    </row>
    <row r="4678" spans="8:13" x14ac:dyDescent="0.2">
      <c r="H4678" s="10">
        <v>2005</v>
      </c>
      <c r="I4678" s="10">
        <v>7</v>
      </c>
      <c r="J4678" s="10">
        <v>25</v>
      </c>
      <c r="K4678" s="42">
        <v>3.6625000000000001</v>
      </c>
      <c r="L4678" s="44">
        <f t="shared" si="147"/>
        <v>3.645834270333418E-2</v>
      </c>
      <c r="M4678" s="42">
        <f t="shared" si="148"/>
        <v>2.4773247370185603E-5</v>
      </c>
    </row>
    <row r="4679" spans="8:13" x14ac:dyDescent="0.2">
      <c r="H4679" s="10">
        <v>2005</v>
      </c>
      <c r="I4679" s="10">
        <v>7</v>
      </c>
      <c r="J4679" s="10">
        <v>26</v>
      </c>
      <c r="K4679" s="42">
        <v>3.66913</v>
      </c>
      <c r="L4679" s="44">
        <f t="shared" si="147"/>
        <v>3.6524040612384803E-2</v>
      </c>
      <c r="M4679" s="42">
        <f t="shared" si="148"/>
        <v>6.5697909050622949E-5</v>
      </c>
    </row>
    <row r="4680" spans="8:13" x14ac:dyDescent="0.2">
      <c r="H4680" s="10">
        <v>2005</v>
      </c>
      <c r="I4680" s="10">
        <v>7</v>
      </c>
      <c r="J4680" s="10">
        <v>27</v>
      </c>
      <c r="K4680" s="42">
        <v>3.68</v>
      </c>
      <c r="L4680" s="44">
        <f t="shared" si="147"/>
        <v>3.6631751139062897E-2</v>
      </c>
      <c r="M4680" s="42">
        <f t="shared" si="148"/>
        <v>1.0771052667809394E-4</v>
      </c>
    </row>
    <row r="4681" spans="8:13" x14ac:dyDescent="0.2">
      <c r="H4681" s="10">
        <v>2005</v>
      </c>
      <c r="I4681" s="10">
        <v>7</v>
      </c>
      <c r="J4681" s="10">
        <v>28</v>
      </c>
      <c r="K4681" s="42">
        <v>3.69313</v>
      </c>
      <c r="L4681" s="44">
        <f t="shared" si="147"/>
        <v>3.6761852075180193E-2</v>
      </c>
      <c r="M4681" s="42">
        <f t="shared" si="148"/>
        <v>1.3010093611729584E-4</v>
      </c>
    </row>
    <row r="4682" spans="8:13" x14ac:dyDescent="0.2">
      <c r="H4682" s="10">
        <v>2005</v>
      </c>
      <c r="I4682" s="10">
        <v>7</v>
      </c>
      <c r="J4682" s="10">
        <v>29</v>
      </c>
      <c r="K4682" s="42">
        <v>3.7</v>
      </c>
      <c r="L4682" s="44">
        <f t="shared" si="147"/>
        <v>3.6829923003652502E-2</v>
      </c>
      <c r="M4682" s="42">
        <f t="shared" si="148"/>
        <v>6.8070928472309389E-5</v>
      </c>
    </row>
    <row r="4683" spans="8:13" x14ac:dyDescent="0.2">
      <c r="H4683" s="10">
        <v>2005</v>
      </c>
      <c r="I4683" s="10">
        <v>8</v>
      </c>
      <c r="J4683" s="10">
        <v>1</v>
      </c>
      <c r="K4683" s="42">
        <v>3.71</v>
      </c>
      <c r="L4683" s="44">
        <f t="shared" si="147"/>
        <v>3.6929005254310664E-2</v>
      </c>
      <c r="M4683" s="42">
        <f t="shared" si="148"/>
        <v>9.9082250658161231E-5</v>
      </c>
    </row>
    <row r="4684" spans="8:13" x14ac:dyDescent="0.2">
      <c r="H4684" s="10">
        <v>2005</v>
      </c>
      <c r="I4684" s="10">
        <v>8</v>
      </c>
      <c r="J4684" s="10">
        <v>2</v>
      </c>
      <c r="K4684" s="42">
        <v>3.72</v>
      </c>
      <c r="L4684" s="44">
        <f t="shared" si="147"/>
        <v>3.7028085050707392E-2</v>
      </c>
      <c r="M4684" s="42">
        <f t="shared" si="148"/>
        <v>9.9079796396728259E-5</v>
      </c>
    </row>
    <row r="4685" spans="8:13" x14ac:dyDescent="0.2">
      <c r="H4685" s="10">
        <v>2005</v>
      </c>
      <c r="I4685" s="10">
        <v>8</v>
      </c>
      <c r="J4685" s="10">
        <v>3</v>
      </c>
      <c r="K4685" s="42">
        <v>3.7331300000000001</v>
      </c>
      <c r="L4685" s="44">
        <f t="shared" si="147"/>
        <v>3.715817309681968E-2</v>
      </c>
      <c r="M4685" s="42">
        <f t="shared" si="148"/>
        <v>1.3008804611228802E-4</v>
      </c>
    </row>
    <row r="4686" spans="8:13" x14ac:dyDescent="0.2">
      <c r="H4686" s="10">
        <v>2005</v>
      </c>
      <c r="I4686" s="10">
        <v>8</v>
      </c>
      <c r="J4686" s="10">
        <v>4</v>
      </c>
      <c r="K4686" s="42">
        <v>3.74688</v>
      </c>
      <c r="L4686" s="44">
        <f t="shared" si="147"/>
        <v>3.7294399379388249E-2</v>
      </c>
      <c r="M4686" s="42">
        <f t="shared" si="148"/>
        <v>1.3622628256856895E-4</v>
      </c>
    </row>
    <row r="4687" spans="8:13" x14ac:dyDescent="0.2">
      <c r="H4687" s="10">
        <v>2005</v>
      </c>
      <c r="I4687" s="10">
        <v>8</v>
      </c>
      <c r="J4687" s="10">
        <v>5</v>
      </c>
      <c r="K4687" s="42">
        <v>3.75</v>
      </c>
      <c r="L4687" s="44">
        <f t="shared" si="147"/>
        <v>3.7325309715536888E-2</v>
      </c>
      <c r="M4687" s="42">
        <f t="shared" si="148"/>
        <v>3.0910336148638751E-5</v>
      </c>
    </row>
    <row r="4688" spans="8:13" x14ac:dyDescent="0.2">
      <c r="H4688" s="10">
        <v>2005</v>
      </c>
      <c r="I4688" s="10">
        <v>8</v>
      </c>
      <c r="J4688" s="10">
        <v>8</v>
      </c>
      <c r="K4688" s="42">
        <v>3.76</v>
      </c>
      <c r="L4688" s="44">
        <f t="shared" si="147"/>
        <v>3.7424379696100116E-2</v>
      </c>
      <c r="M4688" s="42">
        <f t="shared" si="148"/>
        <v>9.9069980563228077E-5</v>
      </c>
    </row>
    <row r="4689" spans="8:13" x14ac:dyDescent="0.2">
      <c r="H4689" s="10">
        <v>2005</v>
      </c>
      <c r="I4689" s="10">
        <v>8</v>
      </c>
      <c r="J4689" s="10">
        <v>9</v>
      </c>
      <c r="K4689" s="42">
        <v>3.78</v>
      </c>
      <c r="L4689" s="44">
        <f t="shared" si="147"/>
        <v>3.7622512296382873E-2</v>
      </c>
      <c r="M4689" s="42">
        <f t="shared" si="148"/>
        <v>1.981326002827577E-4</v>
      </c>
    </row>
    <row r="4690" spans="8:13" x14ac:dyDescent="0.2">
      <c r="H4690" s="10">
        <v>2005</v>
      </c>
      <c r="I4690" s="10">
        <v>8</v>
      </c>
      <c r="J4690" s="10">
        <v>10</v>
      </c>
      <c r="K4690" s="42">
        <v>3.78</v>
      </c>
      <c r="L4690" s="44">
        <f t="shared" si="147"/>
        <v>3.7622512296382873E-2</v>
      </c>
      <c r="M4690" s="42">
        <f t="shared" si="148"/>
        <v>0</v>
      </c>
    </row>
    <row r="4691" spans="8:13" x14ac:dyDescent="0.2">
      <c r="H4691" s="10">
        <v>2005</v>
      </c>
      <c r="I4691" s="10">
        <v>8</v>
      </c>
      <c r="J4691" s="10">
        <v>11</v>
      </c>
      <c r="K4691" s="42">
        <v>3.79</v>
      </c>
      <c r="L4691" s="44">
        <f t="shared" si="147"/>
        <v>3.7721574916346347E-2</v>
      </c>
      <c r="M4691" s="42">
        <f t="shared" si="148"/>
        <v>9.9062619963473375E-5</v>
      </c>
    </row>
    <row r="4692" spans="8:13" x14ac:dyDescent="0.2">
      <c r="H4692" s="10">
        <v>2005</v>
      </c>
      <c r="I4692" s="10">
        <v>8</v>
      </c>
      <c r="J4692" s="10">
        <v>12</v>
      </c>
      <c r="K4692" s="42">
        <v>3.79</v>
      </c>
      <c r="L4692" s="44">
        <f t="shared" si="147"/>
        <v>3.7721574916346347E-2</v>
      </c>
      <c r="M4692" s="42">
        <f t="shared" si="148"/>
        <v>0</v>
      </c>
    </row>
    <row r="4693" spans="8:13" x14ac:dyDescent="0.2">
      <c r="H4693" s="10">
        <v>2005</v>
      </c>
      <c r="I4693" s="10">
        <v>8</v>
      </c>
      <c r="J4693" s="10">
        <v>15</v>
      </c>
      <c r="K4693" s="42">
        <v>3.7968799999999998</v>
      </c>
      <c r="L4693" s="44">
        <f t="shared" ref="L4693:L4756" si="149">LN(1+K4693/100/4)*4</f>
        <v>3.7789728574317484E-2</v>
      </c>
      <c r="M4693" s="42">
        <f t="shared" ref="M4693:M4756" si="150">L4693-L4692</f>
        <v>6.815365797113726E-5</v>
      </c>
    </row>
    <row r="4694" spans="8:13" x14ac:dyDescent="0.2">
      <c r="H4694" s="10">
        <v>2005</v>
      </c>
      <c r="I4694" s="10">
        <v>8</v>
      </c>
      <c r="J4694" s="10">
        <v>16</v>
      </c>
      <c r="K4694" s="42">
        <v>3.8018800000000001</v>
      </c>
      <c r="L4694" s="44">
        <f t="shared" si="149"/>
        <v>3.7839258120401009E-2</v>
      </c>
      <c r="M4694" s="42">
        <f t="shared" si="150"/>
        <v>4.9529546083525167E-5</v>
      </c>
    </row>
    <row r="4695" spans="8:13" x14ac:dyDescent="0.2">
      <c r="H4695" s="10">
        <v>2005</v>
      </c>
      <c r="I4695" s="10">
        <v>8</v>
      </c>
      <c r="J4695" s="10">
        <v>17</v>
      </c>
      <c r="K4695" s="42">
        <v>3.81</v>
      </c>
      <c r="L4695" s="44">
        <f t="shared" si="149"/>
        <v>3.7919692796525954E-2</v>
      </c>
      <c r="M4695" s="42">
        <f t="shared" si="150"/>
        <v>8.0434676124944982E-5</v>
      </c>
    </row>
    <row r="4696" spans="8:13" x14ac:dyDescent="0.2">
      <c r="H4696" s="10">
        <v>2005</v>
      </c>
      <c r="I4696" s="10">
        <v>8</v>
      </c>
      <c r="J4696" s="10">
        <v>18</v>
      </c>
      <c r="K4696" s="42">
        <v>3.82</v>
      </c>
      <c r="L4696" s="44">
        <f t="shared" si="149"/>
        <v>3.8018748056984207E-2</v>
      </c>
      <c r="M4696" s="42">
        <f t="shared" si="150"/>
        <v>9.9055260458252858E-5</v>
      </c>
    </row>
    <row r="4697" spans="8:13" x14ac:dyDescent="0.2">
      <c r="H4697" s="10">
        <v>2005</v>
      </c>
      <c r="I4697" s="10">
        <v>8</v>
      </c>
      <c r="J4697" s="10">
        <v>19</v>
      </c>
      <c r="K4697" s="42">
        <v>3.8228800000000001</v>
      </c>
      <c r="L4697" s="44">
        <f t="shared" si="149"/>
        <v>3.8047275517041866E-2</v>
      </c>
      <c r="M4697" s="42">
        <f t="shared" si="150"/>
        <v>2.8527460057659049E-5</v>
      </c>
    </row>
    <row r="4698" spans="8:13" x14ac:dyDescent="0.2">
      <c r="H4698" s="10">
        <v>2005</v>
      </c>
      <c r="I4698" s="10">
        <v>8</v>
      </c>
      <c r="J4698" s="10">
        <v>22</v>
      </c>
      <c r="K4698" s="42">
        <v>3.83</v>
      </c>
      <c r="L4698" s="44">
        <f t="shared" si="149"/>
        <v>3.8117800864517055E-2</v>
      </c>
      <c r="M4698" s="42">
        <f t="shared" si="150"/>
        <v>7.0525347475189348E-5</v>
      </c>
    </row>
    <row r="4699" spans="8:13" x14ac:dyDescent="0.2">
      <c r="H4699" s="10">
        <v>2005</v>
      </c>
      <c r="I4699" s="10">
        <v>8</v>
      </c>
      <c r="J4699" s="10">
        <v>23</v>
      </c>
      <c r="K4699" s="42">
        <v>3.8362500000000002</v>
      </c>
      <c r="L4699" s="44">
        <f t="shared" si="149"/>
        <v>3.817970762365331E-2</v>
      </c>
      <c r="M4699" s="42">
        <f t="shared" si="150"/>
        <v>6.1906759136254319E-5</v>
      </c>
    </row>
    <row r="4700" spans="8:13" x14ac:dyDescent="0.2">
      <c r="H4700" s="10">
        <v>2005</v>
      </c>
      <c r="I4700" s="10">
        <v>8</v>
      </c>
      <c r="J4700" s="10">
        <v>24</v>
      </c>
      <c r="K4700" s="42">
        <v>3.84063</v>
      </c>
      <c r="L4700" s="44">
        <f t="shared" si="149"/>
        <v>3.8223091309466571E-2</v>
      </c>
      <c r="M4700" s="42">
        <f t="shared" si="150"/>
        <v>4.3383685813261352E-5</v>
      </c>
    </row>
    <row r="4701" spans="8:13" x14ac:dyDescent="0.2">
      <c r="H4701" s="10">
        <v>2005</v>
      </c>
      <c r="I4701" s="10">
        <v>8</v>
      </c>
      <c r="J4701" s="10">
        <v>25</v>
      </c>
      <c r="K4701" s="42">
        <v>3.86</v>
      </c>
      <c r="L4701" s="44">
        <f t="shared" si="149"/>
        <v>3.8414944570778757E-2</v>
      </c>
      <c r="M4701" s="42">
        <f t="shared" si="150"/>
        <v>1.9185326131218594E-4</v>
      </c>
    </row>
    <row r="4702" spans="8:13" x14ac:dyDescent="0.2">
      <c r="H4702" s="10">
        <v>2005</v>
      </c>
      <c r="I4702" s="10">
        <v>8</v>
      </c>
      <c r="J4702" s="10">
        <v>26</v>
      </c>
      <c r="K4702" s="42">
        <v>3.86</v>
      </c>
      <c r="L4702" s="44">
        <f t="shared" si="149"/>
        <v>3.8414944570778757E-2</v>
      </c>
      <c r="M4702" s="42">
        <f t="shared" si="150"/>
        <v>0</v>
      </c>
    </row>
    <row r="4703" spans="8:13" x14ac:dyDescent="0.2">
      <c r="H4703" s="10">
        <v>2005</v>
      </c>
      <c r="I4703" s="10">
        <v>8</v>
      </c>
      <c r="J4703" s="10">
        <v>30</v>
      </c>
      <c r="K4703" s="42">
        <v>3.87</v>
      </c>
      <c r="L4703" s="44">
        <f t="shared" si="149"/>
        <v>3.8513987567825557E-2</v>
      </c>
      <c r="M4703" s="42">
        <f t="shared" si="150"/>
        <v>9.9042997046799863E-5</v>
      </c>
    </row>
    <row r="4704" spans="8:13" x14ac:dyDescent="0.2">
      <c r="H4704" s="10">
        <v>2005</v>
      </c>
      <c r="I4704" s="10">
        <v>8</v>
      </c>
      <c r="J4704" s="10">
        <v>31</v>
      </c>
      <c r="K4704" s="42">
        <v>3.87</v>
      </c>
      <c r="L4704" s="44">
        <f t="shared" si="149"/>
        <v>3.8513987567825557E-2</v>
      </c>
      <c r="M4704" s="42">
        <f t="shared" si="150"/>
        <v>0</v>
      </c>
    </row>
    <row r="4705" spans="8:13" x14ac:dyDescent="0.2">
      <c r="H4705" s="10">
        <v>2005</v>
      </c>
      <c r="I4705" s="10">
        <v>9</v>
      </c>
      <c r="J4705" s="10">
        <v>1</v>
      </c>
      <c r="K4705" s="42">
        <v>3.855</v>
      </c>
      <c r="L4705" s="44">
        <f t="shared" si="149"/>
        <v>3.8365422152598562E-2</v>
      </c>
      <c r="M4705" s="42">
        <f t="shared" si="150"/>
        <v>-1.4856541522699496E-4</v>
      </c>
    </row>
    <row r="4706" spans="8:13" x14ac:dyDescent="0.2">
      <c r="H4706" s="10">
        <v>2005</v>
      </c>
      <c r="I4706" s="10">
        <v>9</v>
      </c>
      <c r="J4706" s="10">
        <v>2</v>
      </c>
      <c r="K4706" s="42">
        <v>3.7610000000000001</v>
      </c>
      <c r="L4706" s="44">
        <f t="shared" si="149"/>
        <v>3.7434286559202994E-2</v>
      </c>
      <c r="M4706" s="42">
        <f t="shared" si="150"/>
        <v>-9.311355933955684E-4</v>
      </c>
    </row>
    <row r="4707" spans="8:13" x14ac:dyDescent="0.2">
      <c r="H4707" s="10">
        <v>2005</v>
      </c>
      <c r="I4707" s="10">
        <v>9</v>
      </c>
      <c r="J4707" s="10">
        <v>5</v>
      </c>
      <c r="K4707" s="42">
        <v>3.7762500000000001</v>
      </c>
      <c r="L4707" s="44">
        <f t="shared" si="149"/>
        <v>3.7585363181383405E-2</v>
      </c>
      <c r="M4707" s="42">
        <f t="shared" si="150"/>
        <v>1.5107662218041135E-4</v>
      </c>
    </row>
    <row r="4708" spans="8:13" x14ac:dyDescent="0.2">
      <c r="H4708" s="10">
        <v>2005</v>
      </c>
      <c r="I4708" s="10">
        <v>9</v>
      </c>
      <c r="J4708" s="10">
        <v>6</v>
      </c>
      <c r="K4708" s="42">
        <v>3.79</v>
      </c>
      <c r="L4708" s="44">
        <f t="shared" si="149"/>
        <v>3.7721574916346347E-2</v>
      </c>
      <c r="M4708" s="42">
        <f t="shared" si="150"/>
        <v>1.3621173496294187E-4</v>
      </c>
    </row>
    <row r="4709" spans="8:13" x14ac:dyDescent="0.2">
      <c r="H4709" s="10">
        <v>2005</v>
      </c>
      <c r="I4709" s="10">
        <v>9</v>
      </c>
      <c r="J4709" s="10">
        <v>7</v>
      </c>
      <c r="K4709" s="42">
        <v>3.79813</v>
      </c>
      <c r="L4709" s="44">
        <f t="shared" si="149"/>
        <v>3.7802111018335229E-2</v>
      </c>
      <c r="M4709" s="42">
        <f t="shared" si="150"/>
        <v>8.0536101988881725E-5</v>
      </c>
    </row>
    <row r="4710" spans="8:13" x14ac:dyDescent="0.2">
      <c r="H4710" s="10">
        <v>2005</v>
      </c>
      <c r="I4710" s="10">
        <v>9</v>
      </c>
      <c r="J4710" s="10">
        <v>8</v>
      </c>
      <c r="K4710" s="42">
        <v>3.8337500000000002</v>
      </c>
      <c r="L4710" s="44">
        <f t="shared" si="149"/>
        <v>3.8154945034972271E-2</v>
      </c>
      <c r="M4710" s="42">
        <f t="shared" si="150"/>
        <v>3.5283401663704222E-4</v>
      </c>
    </row>
    <row r="4711" spans="8:13" x14ac:dyDescent="0.2">
      <c r="H4711" s="10">
        <v>2005</v>
      </c>
      <c r="I4711" s="10">
        <v>9</v>
      </c>
      <c r="J4711" s="10">
        <v>9</v>
      </c>
      <c r="K4711" s="42">
        <v>3.85</v>
      </c>
      <c r="L4711" s="44">
        <f t="shared" si="149"/>
        <v>3.8315899121293302E-2</v>
      </c>
      <c r="M4711" s="42">
        <f t="shared" si="150"/>
        <v>1.6095408632103153E-4</v>
      </c>
    </row>
    <row r="4712" spans="8:13" x14ac:dyDescent="0.2">
      <c r="H4712" s="10">
        <v>2005</v>
      </c>
      <c r="I4712" s="10">
        <v>9</v>
      </c>
      <c r="J4712" s="10">
        <v>12</v>
      </c>
      <c r="K4712" s="42">
        <v>3.8568799999999999</v>
      </c>
      <c r="L4712" s="44">
        <f t="shared" si="149"/>
        <v>3.8384042653760789E-2</v>
      </c>
      <c r="M4712" s="42">
        <f t="shared" si="150"/>
        <v>6.8143532467486445E-5</v>
      </c>
    </row>
    <row r="4713" spans="8:13" x14ac:dyDescent="0.2">
      <c r="H4713" s="10">
        <v>2005</v>
      </c>
      <c r="I4713" s="10">
        <v>9</v>
      </c>
      <c r="J4713" s="10">
        <v>13</v>
      </c>
      <c r="K4713" s="42">
        <v>3.87</v>
      </c>
      <c r="L4713" s="44">
        <f t="shared" si="149"/>
        <v>3.8513987567825557E-2</v>
      </c>
      <c r="M4713" s="42">
        <f t="shared" si="150"/>
        <v>1.2994491406476821E-4</v>
      </c>
    </row>
    <row r="4714" spans="8:13" x14ac:dyDescent="0.2">
      <c r="H4714" s="10">
        <v>2005</v>
      </c>
      <c r="I4714" s="10">
        <v>9</v>
      </c>
      <c r="J4714" s="10">
        <v>14</v>
      </c>
      <c r="K4714" s="42">
        <v>3.8743799999999999</v>
      </c>
      <c r="L4714" s="44">
        <f t="shared" si="149"/>
        <v>3.855736762823507E-2</v>
      </c>
      <c r="M4714" s="42">
        <f t="shared" si="150"/>
        <v>4.338006040951331E-5</v>
      </c>
    </row>
    <row r="4715" spans="8:13" x14ac:dyDescent="0.2">
      <c r="H4715" s="10">
        <v>2005</v>
      </c>
      <c r="I4715" s="10">
        <v>9</v>
      </c>
      <c r="J4715" s="10">
        <v>15</v>
      </c>
      <c r="K4715" s="42">
        <v>3.8856299999999999</v>
      </c>
      <c r="L4715" s="44">
        <f t="shared" si="149"/>
        <v>3.8668786860298766E-2</v>
      </c>
      <c r="M4715" s="42">
        <f t="shared" si="150"/>
        <v>1.1141923206369614E-4</v>
      </c>
    </row>
    <row r="4716" spans="8:13" x14ac:dyDescent="0.2">
      <c r="H4716" s="10">
        <v>2005</v>
      </c>
      <c r="I4716" s="10">
        <v>9</v>
      </c>
      <c r="J4716" s="10">
        <v>16</v>
      </c>
      <c r="K4716" s="42">
        <v>3.89</v>
      </c>
      <c r="L4716" s="44">
        <f t="shared" si="149"/>
        <v>3.871206620508455E-2</v>
      </c>
      <c r="M4716" s="42">
        <f t="shared" si="150"/>
        <v>4.3279344785783491E-5</v>
      </c>
    </row>
    <row r="4717" spans="8:13" x14ac:dyDescent="0.2">
      <c r="H4717" s="10">
        <v>2005</v>
      </c>
      <c r="I4717" s="10">
        <v>9</v>
      </c>
      <c r="J4717" s="10">
        <v>19</v>
      </c>
      <c r="K4717" s="42">
        <v>3.92</v>
      </c>
      <c r="L4717" s="44">
        <f t="shared" si="149"/>
        <v>3.9009165770713207E-2</v>
      </c>
      <c r="M4717" s="42">
        <f t="shared" si="150"/>
        <v>2.9709956562865708E-4</v>
      </c>
    </row>
    <row r="4718" spans="8:13" x14ac:dyDescent="0.2">
      <c r="H4718" s="10">
        <v>2005</v>
      </c>
      <c r="I4718" s="10">
        <v>9</v>
      </c>
      <c r="J4718" s="10">
        <v>20</v>
      </c>
      <c r="K4718" s="42">
        <v>3.9243800000000002</v>
      </c>
      <c r="L4718" s="44">
        <f t="shared" si="149"/>
        <v>3.9052540461270012E-2</v>
      </c>
      <c r="M4718" s="42">
        <f t="shared" si="150"/>
        <v>4.3374690556804985E-5</v>
      </c>
    </row>
    <row r="4719" spans="8:13" x14ac:dyDescent="0.2">
      <c r="H4719" s="10">
        <v>2005</v>
      </c>
      <c r="I4719" s="10">
        <v>9</v>
      </c>
      <c r="J4719" s="10">
        <v>21</v>
      </c>
      <c r="K4719" s="42">
        <v>3.96</v>
      </c>
      <c r="L4719" s="44">
        <f t="shared" si="149"/>
        <v>3.9405264201496808E-2</v>
      </c>
      <c r="M4719" s="42">
        <f t="shared" si="150"/>
        <v>3.5272374022679576E-4</v>
      </c>
    </row>
    <row r="4720" spans="8:13" x14ac:dyDescent="0.2">
      <c r="H4720" s="10">
        <v>2005</v>
      </c>
      <c r="I4720" s="10">
        <v>9</v>
      </c>
      <c r="J4720" s="10">
        <v>22</v>
      </c>
      <c r="K4720" s="42">
        <v>3.9606300000000001</v>
      </c>
      <c r="L4720" s="44">
        <f t="shared" si="149"/>
        <v>3.9411502438042305E-2</v>
      </c>
      <c r="M4720" s="42">
        <f t="shared" si="150"/>
        <v>6.2382365454971556E-6</v>
      </c>
    </row>
    <row r="4721" spans="8:13" x14ac:dyDescent="0.2">
      <c r="H4721" s="10">
        <v>2005</v>
      </c>
      <c r="I4721" s="10">
        <v>9</v>
      </c>
      <c r="J4721" s="10">
        <v>23</v>
      </c>
      <c r="K4721" s="42">
        <v>3.97</v>
      </c>
      <c r="L4721" s="44">
        <f t="shared" si="149"/>
        <v>3.9504282680825342E-2</v>
      </c>
      <c r="M4721" s="42">
        <f t="shared" si="150"/>
        <v>9.278024278303737E-5</v>
      </c>
    </row>
    <row r="4722" spans="8:13" x14ac:dyDescent="0.2">
      <c r="H4722" s="10">
        <v>2005</v>
      </c>
      <c r="I4722" s="10">
        <v>9</v>
      </c>
      <c r="J4722" s="10">
        <v>26</v>
      </c>
      <c r="K4722" s="42">
        <v>4</v>
      </c>
      <c r="L4722" s="44">
        <f t="shared" si="149"/>
        <v>3.9801323412672368E-2</v>
      </c>
      <c r="M4722" s="42">
        <f t="shared" si="150"/>
        <v>2.9704073184702584E-4</v>
      </c>
    </row>
    <row r="4723" spans="8:13" x14ac:dyDescent="0.2">
      <c r="H4723" s="10">
        <v>2005</v>
      </c>
      <c r="I4723" s="10">
        <v>9</v>
      </c>
      <c r="J4723" s="10">
        <v>27</v>
      </c>
      <c r="K4723" s="42">
        <v>4.01</v>
      </c>
      <c r="L4723" s="44">
        <f t="shared" si="149"/>
        <v>3.9900332088312396E-2</v>
      </c>
      <c r="M4723" s="42">
        <f t="shared" si="150"/>
        <v>9.9008675640027688E-5</v>
      </c>
    </row>
    <row r="4724" spans="8:13" x14ac:dyDescent="0.2">
      <c r="H4724" s="10">
        <v>2005</v>
      </c>
      <c r="I4724" s="10">
        <v>9</v>
      </c>
      <c r="J4724" s="10">
        <v>28</v>
      </c>
      <c r="K4724" s="42">
        <v>4.0203800000000003</v>
      </c>
      <c r="L4724" s="44">
        <f t="shared" si="149"/>
        <v>4.000310050155495E-2</v>
      </c>
      <c r="M4724" s="42">
        <f t="shared" si="150"/>
        <v>1.0276841324255437E-4</v>
      </c>
    </row>
    <row r="4725" spans="8:13" x14ac:dyDescent="0.2">
      <c r="H4725" s="10">
        <v>2005</v>
      </c>
      <c r="I4725" s="10">
        <v>9</v>
      </c>
      <c r="J4725" s="10">
        <v>29</v>
      </c>
      <c r="K4725" s="42">
        <v>4.0543800000000001</v>
      </c>
      <c r="L4725" s="44">
        <f t="shared" si="149"/>
        <v>4.0339703021055585E-2</v>
      </c>
      <c r="M4725" s="42">
        <f t="shared" si="150"/>
        <v>3.366025195006353E-4</v>
      </c>
    </row>
    <row r="4726" spans="8:13" x14ac:dyDescent="0.2">
      <c r="H4726" s="10">
        <v>2005</v>
      </c>
      <c r="I4726" s="10">
        <v>9</v>
      </c>
      <c r="J4726" s="10">
        <v>30</v>
      </c>
      <c r="K4726" s="42">
        <v>4.0650000000000004</v>
      </c>
      <c r="L4726" s="44">
        <f t="shared" si="149"/>
        <v>4.0444836002775576E-2</v>
      </c>
      <c r="M4726" s="42">
        <f t="shared" si="150"/>
        <v>1.0513298171999086E-4</v>
      </c>
    </row>
    <row r="4727" spans="8:13" x14ac:dyDescent="0.2">
      <c r="H4727" s="10">
        <v>2005</v>
      </c>
      <c r="I4727" s="10">
        <v>10</v>
      </c>
      <c r="J4727" s="10">
        <v>3</v>
      </c>
      <c r="K4727" s="42">
        <v>4.0768800000000001</v>
      </c>
      <c r="L4727" s="44">
        <f t="shared" si="149"/>
        <v>4.0562439114752546E-2</v>
      </c>
      <c r="M4727" s="42">
        <f t="shared" si="150"/>
        <v>1.1760311197697021E-4</v>
      </c>
    </row>
    <row r="4728" spans="8:13" x14ac:dyDescent="0.2">
      <c r="H4728" s="10">
        <v>2005</v>
      </c>
      <c r="I4728" s="10">
        <v>10</v>
      </c>
      <c r="J4728" s="10">
        <v>4</v>
      </c>
      <c r="K4728" s="42">
        <v>4.09</v>
      </c>
      <c r="L4728" s="44">
        <f t="shared" si="149"/>
        <v>4.0692313281346315E-2</v>
      </c>
      <c r="M4728" s="42">
        <f t="shared" si="150"/>
        <v>1.298741665937686E-4</v>
      </c>
    </row>
    <row r="4729" spans="8:13" x14ac:dyDescent="0.2">
      <c r="H4729" s="10">
        <v>2005</v>
      </c>
      <c r="I4729" s="10">
        <v>10</v>
      </c>
      <c r="J4729" s="10">
        <v>5</v>
      </c>
      <c r="K4729" s="42">
        <v>4.0999999999999996</v>
      </c>
      <c r="L4729" s="44">
        <f t="shared" si="149"/>
        <v>4.0791299905784388E-2</v>
      </c>
      <c r="M4729" s="42">
        <f t="shared" si="150"/>
        <v>9.898662443807299E-5</v>
      </c>
    </row>
    <row r="4730" spans="8:13" x14ac:dyDescent="0.2">
      <c r="H4730" s="10">
        <v>2005</v>
      </c>
      <c r="I4730" s="10">
        <v>10</v>
      </c>
      <c r="J4730" s="10">
        <v>6</v>
      </c>
      <c r="K4730" s="42">
        <v>4.1100000000000003</v>
      </c>
      <c r="L4730" s="44">
        <f t="shared" si="149"/>
        <v>4.0890284080694242E-2</v>
      </c>
      <c r="M4730" s="42">
        <f t="shared" si="150"/>
        <v>9.8984174909853839E-5</v>
      </c>
    </row>
    <row r="4731" spans="8:13" x14ac:dyDescent="0.2">
      <c r="H4731" s="10">
        <v>2005</v>
      </c>
      <c r="I4731" s="10">
        <v>10</v>
      </c>
      <c r="J4731" s="10">
        <v>7</v>
      </c>
      <c r="K4731" s="42">
        <v>4.1150000000000002</v>
      </c>
      <c r="L4731" s="44">
        <f t="shared" si="149"/>
        <v>4.0939775249614306E-2</v>
      </c>
      <c r="M4731" s="42">
        <f t="shared" si="150"/>
        <v>4.9491168920064166E-5</v>
      </c>
    </row>
    <row r="4732" spans="8:13" x14ac:dyDescent="0.2">
      <c r="H4732" s="10">
        <v>2005</v>
      </c>
      <c r="I4732" s="10">
        <v>10</v>
      </c>
      <c r="J4732" s="10">
        <v>10</v>
      </c>
      <c r="K4732" s="42">
        <v>4.1231299999999997</v>
      </c>
      <c r="L4732" s="44">
        <f t="shared" si="149"/>
        <v>4.1020246582984803E-2</v>
      </c>
      <c r="M4732" s="42">
        <f t="shared" si="150"/>
        <v>8.0471333370496501E-5</v>
      </c>
    </row>
    <row r="4733" spans="8:13" x14ac:dyDescent="0.2">
      <c r="H4733" s="10">
        <v>2005</v>
      </c>
      <c r="I4733" s="10">
        <v>10</v>
      </c>
      <c r="J4733" s="10">
        <v>11</v>
      </c>
      <c r="K4733" s="42">
        <v>4.13</v>
      </c>
      <c r="L4733" s="44">
        <f t="shared" si="149"/>
        <v>4.1088245082416854E-2</v>
      </c>
      <c r="M4733" s="42">
        <f t="shared" si="150"/>
        <v>6.7998499432050941E-5</v>
      </c>
    </row>
    <row r="4734" spans="8:13" x14ac:dyDescent="0.2">
      <c r="H4734" s="10">
        <v>2005</v>
      </c>
      <c r="I4734" s="10">
        <v>10</v>
      </c>
      <c r="J4734" s="10">
        <v>12</v>
      </c>
      <c r="K4734" s="42">
        <v>4.1399999999999997</v>
      </c>
      <c r="L4734" s="44">
        <f t="shared" si="149"/>
        <v>4.1187221909472924E-2</v>
      </c>
      <c r="M4734" s="42">
        <f t="shared" si="150"/>
        <v>9.8976827056070082E-5</v>
      </c>
    </row>
    <row r="4735" spans="8:13" x14ac:dyDescent="0.2">
      <c r="H4735" s="10">
        <v>2005</v>
      </c>
      <c r="I4735" s="10">
        <v>10</v>
      </c>
      <c r="J4735" s="10">
        <v>13</v>
      </c>
      <c r="K4735" s="42">
        <v>4.1500000000000004</v>
      </c>
      <c r="L4735" s="44">
        <f t="shared" si="149"/>
        <v>4.1286196287485637E-2</v>
      </c>
      <c r="M4735" s="42">
        <f t="shared" si="150"/>
        <v>9.8974378012713082E-5</v>
      </c>
    </row>
    <row r="4736" spans="8:13" x14ac:dyDescent="0.2">
      <c r="H4736" s="10">
        <v>2005</v>
      </c>
      <c r="I4736" s="10">
        <v>10</v>
      </c>
      <c r="J4736" s="10">
        <v>14</v>
      </c>
      <c r="K4736" s="42">
        <v>4.1593799999999996</v>
      </c>
      <c r="L4736" s="44">
        <f t="shared" si="149"/>
        <v>4.137903202818121E-2</v>
      </c>
      <c r="M4736" s="42">
        <f t="shared" si="150"/>
        <v>9.2835740695573765E-5</v>
      </c>
    </row>
    <row r="4737" spans="8:13" x14ac:dyDescent="0.2">
      <c r="H4737" s="10">
        <v>2005</v>
      </c>
      <c r="I4737" s="10">
        <v>10</v>
      </c>
      <c r="J4737" s="10">
        <v>17</v>
      </c>
      <c r="K4737" s="42">
        <v>4.1675000000000004</v>
      </c>
      <c r="L4737" s="44">
        <f t="shared" si="149"/>
        <v>4.1459395556363951E-2</v>
      </c>
      <c r="M4737" s="42">
        <f t="shared" si="150"/>
        <v>8.0363528182740562E-5</v>
      </c>
    </row>
    <row r="4738" spans="8:13" x14ac:dyDescent="0.2">
      <c r="H4738" s="10">
        <v>2005</v>
      </c>
      <c r="I4738" s="10">
        <v>10</v>
      </c>
      <c r="J4738" s="10">
        <v>18</v>
      </c>
      <c r="K4738" s="42">
        <v>4.1741299999999999</v>
      </c>
      <c r="L4738" s="44">
        <f t="shared" si="149"/>
        <v>4.1525011377735697E-2</v>
      </c>
      <c r="M4738" s="42">
        <f t="shared" si="150"/>
        <v>6.561582137174643E-5</v>
      </c>
    </row>
    <row r="4739" spans="8:13" x14ac:dyDescent="0.2">
      <c r="H4739" s="10">
        <v>2005</v>
      </c>
      <c r="I4739" s="10">
        <v>10</v>
      </c>
      <c r="J4739" s="10">
        <v>19</v>
      </c>
      <c r="K4739" s="42">
        <v>4.1806299999999998</v>
      </c>
      <c r="L4739" s="44">
        <f t="shared" si="149"/>
        <v>4.1589339569483193E-2</v>
      </c>
      <c r="M4739" s="42">
        <f t="shared" si="150"/>
        <v>6.4328191747495267E-5</v>
      </c>
    </row>
    <row r="4740" spans="8:13" x14ac:dyDescent="0.2">
      <c r="H4740" s="10">
        <v>2005</v>
      </c>
      <c r="I4740" s="10">
        <v>10</v>
      </c>
      <c r="J4740" s="10">
        <v>20</v>
      </c>
      <c r="K4740" s="42">
        <v>4.1937499999999996</v>
      </c>
      <c r="L4740" s="44">
        <f t="shared" si="149"/>
        <v>4.1719180398938217E-2</v>
      </c>
      <c r="M4740" s="42">
        <f t="shared" si="150"/>
        <v>1.2984082945502462E-4</v>
      </c>
    </row>
    <row r="4741" spans="8:13" x14ac:dyDescent="0.2">
      <c r="H4741" s="10">
        <v>2005</v>
      </c>
      <c r="I4741" s="10">
        <v>10</v>
      </c>
      <c r="J4741" s="10">
        <v>21</v>
      </c>
      <c r="K4741" s="42">
        <v>4.2</v>
      </c>
      <c r="L4741" s="44">
        <f t="shared" si="149"/>
        <v>4.1781031446154415E-2</v>
      </c>
      <c r="M4741" s="42">
        <f t="shared" si="150"/>
        <v>6.1851047216197885E-5</v>
      </c>
    </row>
    <row r="4742" spans="8:13" x14ac:dyDescent="0.2">
      <c r="H4742" s="10">
        <v>2005</v>
      </c>
      <c r="I4742" s="10">
        <v>10</v>
      </c>
      <c r="J4742" s="10">
        <v>24</v>
      </c>
      <c r="K4742" s="42">
        <v>4.2062499999999998</v>
      </c>
      <c r="L4742" s="44">
        <f t="shared" si="149"/>
        <v>4.1842881536998264E-2</v>
      </c>
      <c r="M4742" s="42">
        <f t="shared" si="150"/>
        <v>6.1850090843848515E-5</v>
      </c>
    </row>
    <row r="4743" spans="8:13" x14ac:dyDescent="0.2">
      <c r="H4743" s="10">
        <v>2005</v>
      </c>
      <c r="I4743" s="10">
        <v>10</v>
      </c>
      <c r="J4743" s="10">
        <v>25</v>
      </c>
      <c r="K4743" s="42">
        <v>4.21563</v>
      </c>
      <c r="L4743" s="44">
        <f t="shared" si="149"/>
        <v>4.1935704358670882E-2</v>
      </c>
      <c r="M4743" s="42">
        <f t="shared" si="150"/>
        <v>9.2822821672618183E-5</v>
      </c>
    </row>
    <row r="4744" spans="8:13" x14ac:dyDescent="0.2">
      <c r="H4744" s="10">
        <v>2005</v>
      </c>
      <c r="I4744" s="10">
        <v>10</v>
      </c>
      <c r="J4744" s="10">
        <v>26</v>
      </c>
      <c r="K4744" s="42">
        <v>4.2300000000000004</v>
      </c>
      <c r="L4744" s="44">
        <f t="shared" si="149"/>
        <v>4.2077903160601324E-2</v>
      </c>
      <c r="M4744" s="42">
        <f t="shared" si="150"/>
        <v>1.4219880193044182E-4</v>
      </c>
    </row>
    <row r="4745" spans="8:13" x14ac:dyDescent="0.2">
      <c r="H4745" s="10">
        <v>2005</v>
      </c>
      <c r="I4745" s="10">
        <v>10</v>
      </c>
      <c r="J4745" s="10">
        <v>27</v>
      </c>
      <c r="K4745" s="42">
        <v>4.2431299999999998</v>
      </c>
      <c r="L4745" s="44">
        <f t="shared" si="149"/>
        <v>4.2207827082759289E-2</v>
      </c>
      <c r="M4745" s="42">
        <f t="shared" si="150"/>
        <v>1.2992392215796511E-4</v>
      </c>
    </row>
    <row r="4746" spans="8:13" x14ac:dyDescent="0.2">
      <c r="H4746" s="10">
        <v>2005</v>
      </c>
      <c r="I4746" s="10">
        <v>10</v>
      </c>
      <c r="J4746" s="10">
        <v>28</v>
      </c>
      <c r="K4746" s="42">
        <v>4.25</v>
      </c>
      <c r="L4746" s="44">
        <f t="shared" si="149"/>
        <v>4.2275805396937378E-2</v>
      </c>
      <c r="M4746" s="42">
        <f t="shared" si="150"/>
        <v>6.7978314178089583E-5</v>
      </c>
    </row>
    <row r="4747" spans="8:13" x14ac:dyDescent="0.2">
      <c r="H4747" s="10">
        <v>2005</v>
      </c>
      <c r="I4747" s="10">
        <v>10</v>
      </c>
      <c r="J4747" s="10">
        <v>31</v>
      </c>
      <c r="K4747" s="42">
        <v>4.26</v>
      </c>
      <c r="L4747" s="44">
        <f t="shared" si="149"/>
        <v>4.2374752843479656E-2</v>
      </c>
      <c r="M4747" s="42">
        <f t="shared" si="150"/>
        <v>9.8947446542277384E-5</v>
      </c>
    </row>
    <row r="4748" spans="8:13" x14ac:dyDescent="0.2">
      <c r="H4748" s="10">
        <v>2005</v>
      </c>
      <c r="I4748" s="10">
        <v>11</v>
      </c>
      <c r="J4748" s="10">
        <v>1</v>
      </c>
      <c r="K4748" s="42">
        <v>4.2606299999999999</v>
      </c>
      <c r="L4748" s="44">
        <f t="shared" si="149"/>
        <v>4.2380986450654183E-2</v>
      </c>
      <c r="M4748" s="42">
        <f t="shared" si="150"/>
        <v>6.2336071745272559E-6</v>
      </c>
    </row>
    <row r="4749" spans="8:13" x14ac:dyDescent="0.2">
      <c r="H4749" s="10">
        <v>2005</v>
      </c>
      <c r="I4749" s="10">
        <v>11</v>
      </c>
      <c r="J4749" s="10">
        <v>2</v>
      </c>
      <c r="K4749" s="42">
        <v>4.28</v>
      </c>
      <c r="L4749" s="44">
        <f t="shared" si="149"/>
        <v>4.2572640393919038E-2</v>
      </c>
      <c r="M4749" s="42">
        <f t="shared" si="150"/>
        <v>1.9165394326485508E-4</v>
      </c>
    </row>
    <row r="4750" spans="8:13" x14ac:dyDescent="0.2">
      <c r="H4750" s="10">
        <v>2005</v>
      </c>
      <c r="I4750" s="10">
        <v>11</v>
      </c>
      <c r="J4750" s="10">
        <v>3</v>
      </c>
      <c r="K4750" s="42">
        <v>4.2906300000000002</v>
      </c>
      <c r="L4750" s="44">
        <f t="shared" si="149"/>
        <v>4.2677813642674499E-2</v>
      </c>
      <c r="M4750" s="42">
        <f t="shared" si="150"/>
        <v>1.0517324875546075E-4</v>
      </c>
    </row>
    <row r="4751" spans="8:13" x14ac:dyDescent="0.2">
      <c r="H4751" s="10">
        <v>2005</v>
      </c>
      <c r="I4751" s="10">
        <v>11</v>
      </c>
      <c r="J4751" s="10">
        <v>4</v>
      </c>
      <c r="K4751" s="42">
        <v>4.3</v>
      </c>
      <c r="L4751" s="44">
        <f t="shared" si="149"/>
        <v>4.2770518154972945E-2</v>
      </c>
      <c r="M4751" s="42">
        <f t="shared" si="150"/>
        <v>9.2704512298445729E-5</v>
      </c>
    </row>
    <row r="4752" spans="8:13" x14ac:dyDescent="0.2">
      <c r="H4752" s="10">
        <v>2005</v>
      </c>
      <c r="I4752" s="10">
        <v>11</v>
      </c>
      <c r="J4752" s="10">
        <v>7</v>
      </c>
      <c r="K4752" s="42">
        <v>4.3043800000000001</v>
      </c>
      <c r="L4752" s="44">
        <f t="shared" si="149"/>
        <v>4.2813852078047353E-2</v>
      </c>
      <c r="M4752" s="42">
        <f t="shared" si="150"/>
        <v>4.3333923074408143E-5</v>
      </c>
    </row>
    <row r="4753" spans="8:13" x14ac:dyDescent="0.2">
      <c r="H4753" s="10">
        <v>2005</v>
      </c>
      <c r="I4753" s="10">
        <v>11</v>
      </c>
      <c r="J4753" s="10">
        <v>8</v>
      </c>
      <c r="K4753" s="42">
        <v>4.3099999999999996</v>
      </c>
      <c r="L4753" s="44">
        <f t="shared" si="149"/>
        <v>4.2869453364782241E-2</v>
      </c>
      <c r="M4753" s="42">
        <f t="shared" si="150"/>
        <v>5.5601286734888178E-5</v>
      </c>
    </row>
    <row r="4754" spans="8:13" x14ac:dyDescent="0.2">
      <c r="H4754" s="10">
        <v>2005</v>
      </c>
      <c r="I4754" s="10">
        <v>11</v>
      </c>
      <c r="J4754" s="10">
        <v>9</v>
      </c>
      <c r="K4754" s="42">
        <v>4.33</v>
      </c>
      <c r="L4754" s="44">
        <f t="shared" si="149"/>
        <v>4.3067316443572506E-2</v>
      </c>
      <c r="M4754" s="42">
        <f t="shared" si="150"/>
        <v>1.9786307879026549E-4</v>
      </c>
    </row>
    <row r="4755" spans="8:13" x14ac:dyDescent="0.2">
      <c r="H4755" s="10">
        <v>2005</v>
      </c>
      <c r="I4755" s="10">
        <v>11</v>
      </c>
      <c r="J4755" s="10">
        <v>10</v>
      </c>
      <c r="K4755" s="42">
        <v>4.3322500000000002</v>
      </c>
      <c r="L4755" s="44">
        <f t="shared" si="149"/>
        <v>4.3089575427468531E-2</v>
      </c>
      <c r="M4755" s="42">
        <f t="shared" si="150"/>
        <v>2.2258983896024376E-5</v>
      </c>
    </row>
    <row r="4756" spans="8:13" x14ac:dyDescent="0.2">
      <c r="H4756" s="10">
        <v>2005</v>
      </c>
      <c r="I4756" s="10">
        <v>11</v>
      </c>
      <c r="J4756" s="10">
        <v>11</v>
      </c>
      <c r="K4756" s="42">
        <v>4.34</v>
      </c>
      <c r="L4756" s="44">
        <f t="shared" si="149"/>
        <v>4.3166244312794672E-2</v>
      </c>
      <c r="M4756" s="42">
        <f t="shared" si="150"/>
        <v>7.6668885326140745E-5</v>
      </c>
    </row>
    <row r="4757" spans="8:13" x14ac:dyDescent="0.2">
      <c r="H4757" s="10">
        <v>2005</v>
      </c>
      <c r="I4757" s="10">
        <v>11</v>
      </c>
      <c r="J4757" s="10">
        <v>14</v>
      </c>
      <c r="K4757" s="42">
        <v>4.34</v>
      </c>
      <c r="L4757" s="44">
        <f t="shared" ref="L4757:L4820" si="151">LN(1+K4757/100/4)*4</f>
        <v>4.3166244312794672E-2</v>
      </c>
      <c r="M4757" s="42">
        <f t="shared" ref="M4757:M4820" si="152">L4757-L4756</f>
        <v>0</v>
      </c>
    </row>
    <row r="4758" spans="8:13" x14ac:dyDescent="0.2">
      <c r="H4758" s="10">
        <v>2005</v>
      </c>
      <c r="I4758" s="10">
        <v>11</v>
      </c>
      <c r="J4758" s="10">
        <v>15</v>
      </c>
      <c r="K4758" s="42">
        <v>4.3499999999999996</v>
      </c>
      <c r="L4758" s="44">
        <f t="shared" si="151"/>
        <v>4.3265169735396528E-2</v>
      </c>
      <c r="M4758" s="42">
        <f t="shared" si="152"/>
        <v>9.8925422601855995E-5</v>
      </c>
    </row>
    <row r="4759" spans="8:13" x14ac:dyDescent="0.2">
      <c r="H4759" s="10">
        <v>2005</v>
      </c>
      <c r="I4759" s="10">
        <v>11</v>
      </c>
      <c r="J4759" s="10">
        <v>16</v>
      </c>
      <c r="K4759" s="42">
        <v>4.3681299999999998</v>
      </c>
      <c r="L4759" s="44">
        <f t="shared" si="151"/>
        <v>4.3444515288122793E-2</v>
      </c>
      <c r="M4759" s="42">
        <f t="shared" si="152"/>
        <v>1.7934555272626496E-4</v>
      </c>
    </row>
    <row r="4760" spans="8:13" x14ac:dyDescent="0.2">
      <c r="H4760" s="10">
        <v>2005</v>
      </c>
      <c r="I4760" s="10">
        <v>11</v>
      </c>
      <c r="J4760" s="10">
        <v>17</v>
      </c>
      <c r="K4760" s="42">
        <v>4.37</v>
      </c>
      <c r="L4760" s="44">
        <f t="shared" si="151"/>
        <v>4.3463013241224202E-2</v>
      </c>
      <c r="M4760" s="42">
        <f t="shared" si="152"/>
        <v>1.8497953101409559E-5</v>
      </c>
    </row>
    <row r="4761" spans="8:13" x14ac:dyDescent="0.2">
      <c r="H4761" s="10">
        <v>2005</v>
      </c>
      <c r="I4761" s="10">
        <v>11</v>
      </c>
      <c r="J4761" s="10">
        <v>18</v>
      </c>
      <c r="K4761" s="42">
        <v>4.3724999999999996</v>
      </c>
      <c r="L4761" s="44">
        <f t="shared" si="151"/>
        <v>4.3487742991422829E-2</v>
      </c>
      <c r="M4761" s="42">
        <f t="shared" si="152"/>
        <v>2.4729750198626554E-5</v>
      </c>
    </row>
    <row r="4762" spans="8:13" x14ac:dyDescent="0.2">
      <c r="H4762" s="10">
        <v>2005</v>
      </c>
      <c r="I4762" s="10">
        <v>11</v>
      </c>
      <c r="J4762" s="10">
        <v>21</v>
      </c>
      <c r="K4762" s="42">
        <v>4.38</v>
      </c>
      <c r="L4762" s="44">
        <f t="shared" si="151"/>
        <v>4.356193132469114E-2</v>
      </c>
      <c r="M4762" s="42">
        <f t="shared" si="152"/>
        <v>7.418833326831159E-5</v>
      </c>
    </row>
    <row r="4763" spans="8:13" x14ac:dyDescent="0.2">
      <c r="H4763" s="10">
        <v>2005</v>
      </c>
      <c r="I4763" s="10">
        <v>11</v>
      </c>
      <c r="J4763" s="10">
        <v>22</v>
      </c>
      <c r="K4763" s="42">
        <v>4.3937499999999998</v>
      </c>
      <c r="L4763" s="44">
        <f t="shared" si="151"/>
        <v>4.3697939695401367E-2</v>
      </c>
      <c r="M4763" s="42">
        <f t="shared" si="152"/>
        <v>1.3600837071022637E-4</v>
      </c>
    </row>
    <row r="4764" spans="8:13" x14ac:dyDescent="0.2">
      <c r="H4764" s="10">
        <v>2005</v>
      </c>
      <c r="I4764" s="10">
        <v>11</v>
      </c>
      <c r="J4764" s="10">
        <v>23</v>
      </c>
      <c r="K4764" s="42">
        <v>4.3899999999999997</v>
      </c>
      <c r="L4764" s="44">
        <f t="shared" si="151"/>
        <v>4.3660846962021771E-2</v>
      </c>
      <c r="M4764" s="42">
        <f t="shared" si="152"/>
        <v>-3.7092733379595622E-5</v>
      </c>
    </row>
    <row r="4765" spans="8:13" x14ac:dyDescent="0.2">
      <c r="H4765" s="10">
        <v>2005</v>
      </c>
      <c r="I4765" s="10">
        <v>11</v>
      </c>
      <c r="J4765" s="10">
        <v>24</v>
      </c>
      <c r="K4765" s="42">
        <v>4.4000000000000004</v>
      </c>
      <c r="L4765" s="44">
        <f t="shared" si="151"/>
        <v>4.3759760153337053E-2</v>
      </c>
      <c r="M4765" s="42">
        <f t="shared" si="152"/>
        <v>9.8913191315282145E-5</v>
      </c>
    </row>
    <row r="4766" spans="8:13" x14ac:dyDescent="0.2">
      <c r="H4766" s="10">
        <v>2005</v>
      </c>
      <c r="I4766" s="10">
        <v>11</v>
      </c>
      <c r="J4766" s="10">
        <v>25</v>
      </c>
      <c r="K4766" s="42">
        <v>4.4006299999999996</v>
      </c>
      <c r="L4766" s="44">
        <f t="shared" si="151"/>
        <v>4.3765991602489902E-2</v>
      </c>
      <c r="M4766" s="42">
        <f t="shared" si="152"/>
        <v>6.2314491528492333E-6</v>
      </c>
    </row>
    <row r="4767" spans="8:13" x14ac:dyDescent="0.2">
      <c r="H4767" s="10">
        <v>2005</v>
      </c>
      <c r="I4767" s="10">
        <v>11</v>
      </c>
      <c r="J4767" s="10">
        <v>28</v>
      </c>
      <c r="K4767" s="42">
        <v>4.40625</v>
      </c>
      <c r="L4767" s="44">
        <f t="shared" si="151"/>
        <v>4.3821579655846134E-2</v>
      </c>
      <c r="M4767" s="42">
        <f t="shared" si="152"/>
        <v>5.5588053356231404E-5</v>
      </c>
    </row>
    <row r="4768" spans="8:13" x14ac:dyDescent="0.2">
      <c r="H4768" s="10">
        <v>2005</v>
      </c>
      <c r="I4768" s="10">
        <v>11</v>
      </c>
      <c r="J4768" s="10">
        <v>29</v>
      </c>
      <c r="K4768" s="42">
        <v>4.41</v>
      </c>
      <c r="L4768" s="44">
        <f t="shared" si="151"/>
        <v>4.3858670898758848E-2</v>
      </c>
      <c r="M4768" s="42">
        <f t="shared" si="152"/>
        <v>3.7091242912713762E-5</v>
      </c>
    </row>
    <row r="4769" spans="8:13" x14ac:dyDescent="0.2">
      <c r="H4769" s="10">
        <v>2005</v>
      </c>
      <c r="I4769" s="10">
        <v>11</v>
      </c>
      <c r="J4769" s="10">
        <v>30</v>
      </c>
      <c r="K4769" s="42">
        <v>4.42</v>
      </c>
      <c r="L4769" s="44">
        <f t="shared" si="151"/>
        <v>4.395757919840635E-2</v>
      </c>
      <c r="M4769" s="42">
        <f t="shared" si="152"/>
        <v>9.8908299647502973E-5</v>
      </c>
    </row>
    <row r="4770" spans="8:13" x14ac:dyDescent="0.2">
      <c r="H4770" s="10">
        <v>2005</v>
      </c>
      <c r="I4770" s="10">
        <v>12</v>
      </c>
      <c r="J4770" s="10">
        <v>1</v>
      </c>
      <c r="K4770" s="42">
        <v>4.4400000000000004</v>
      </c>
      <c r="L4770" s="44">
        <f t="shared" si="151"/>
        <v>4.4155388460865794E-2</v>
      </c>
      <c r="M4770" s="42">
        <f t="shared" si="152"/>
        <v>1.9780926245944325E-4</v>
      </c>
    </row>
    <row r="4771" spans="8:13" x14ac:dyDescent="0.2">
      <c r="H4771" s="10">
        <v>2005</v>
      </c>
      <c r="I4771" s="10">
        <v>12</v>
      </c>
      <c r="J4771" s="10">
        <v>2</v>
      </c>
      <c r="K4771" s="42">
        <v>4.4468800000000002</v>
      </c>
      <c r="L4771" s="44">
        <f t="shared" si="151"/>
        <v>4.4223432585899419E-2</v>
      </c>
      <c r="M4771" s="42">
        <f t="shared" si="152"/>
        <v>6.8044125033625558E-5</v>
      </c>
    </row>
    <row r="4772" spans="8:13" x14ac:dyDescent="0.2">
      <c r="H4772" s="10">
        <v>2005</v>
      </c>
      <c r="I4772" s="10">
        <v>12</v>
      </c>
      <c r="J4772" s="10">
        <v>5</v>
      </c>
      <c r="K4772" s="42">
        <v>4.45</v>
      </c>
      <c r="L4772" s="44">
        <f t="shared" si="151"/>
        <v>4.4254289423918729E-2</v>
      </c>
      <c r="M4772" s="42">
        <f t="shared" si="152"/>
        <v>3.085683801930944E-5</v>
      </c>
    </row>
    <row r="4773" spans="8:13" x14ac:dyDescent="0.2">
      <c r="H4773" s="10">
        <v>2005</v>
      </c>
      <c r="I4773" s="10">
        <v>12</v>
      </c>
      <c r="J4773" s="10">
        <v>6</v>
      </c>
      <c r="K4773" s="42">
        <v>4.45688</v>
      </c>
      <c r="L4773" s="44">
        <f t="shared" si="151"/>
        <v>4.4322331866580966E-2</v>
      </c>
      <c r="M4773" s="42">
        <f t="shared" si="152"/>
        <v>6.8042442662237523E-5</v>
      </c>
    </row>
    <row r="4774" spans="8:13" x14ac:dyDescent="0.2">
      <c r="H4774" s="10">
        <v>2005</v>
      </c>
      <c r="I4774" s="10">
        <v>12</v>
      </c>
      <c r="J4774" s="10">
        <v>7</v>
      </c>
      <c r="K4774" s="42">
        <v>4.46</v>
      </c>
      <c r="L4774" s="44">
        <f t="shared" si="151"/>
        <v>4.4353187941681999E-2</v>
      </c>
      <c r="M4774" s="42">
        <f t="shared" si="152"/>
        <v>3.0856075101032276E-5</v>
      </c>
    </row>
    <row r="4775" spans="8:13" x14ac:dyDescent="0.2">
      <c r="H4775" s="10">
        <v>2005</v>
      </c>
      <c r="I4775" s="10">
        <v>12</v>
      </c>
      <c r="J4775" s="10">
        <v>8</v>
      </c>
      <c r="K4775" s="42">
        <v>4.4800000000000004</v>
      </c>
      <c r="L4775" s="44">
        <f t="shared" si="151"/>
        <v>4.4550977641824085E-2</v>
      </c>
      <c r="M4775" s="42">
        <f t="shared" si="152"/>
        <v>1.9778970014208697E-4</v>
      </c>
    </row>
    <row r="4776" spans="8:13" x14ac:dyDescent="0.2">
      <c r="H4776" s="10">
        <v>2005</v>
      </c>
      <c r="I4776" s="10">
        <v>12</v>
      </c>
      <c r="J4776" s="10">
        <v>9</v>
      </c>
      <c r="K4776" s="42">
        <v>4.4800000000000004</v>
      </c>
      <c r="L4776" s="44">
        <f t="shared" si="151"/>
        <v>4.4550977641824085E-2</v>
      </c>
      <c r="M4776" s="42">
        <f t="shared" si="152"/>
        <v>0</v>
      </c>
    </row>
    <row r="4777" spans="8:13" x14ac:dyDescent="0.2">
      <c r="H4777" s="10">
        <v>2005</v>
      </c>
      <c r="I4777" s="10">
        <v>12</v>
      </c>
      <c r="J4777" s="10">
        <v>12</v>
      </c>
      <c r="K4777" s="42">
        <v>4.4887499999999996</v>
      </c>
      <c r="L4777" s="44">
        <f t="shared" si="151"/>
        <v>4.4637507560318729E-2</v>
      </c>
      <c r="M4777" s="42">
        <f t="shared" si="152"/>
        <v>8.652991849464331E-5</v>
      </c>
    </row>
    <row r="4778" spans="8:13" x14ac:dyDescent="0.2">
      <c r="H4778" s="10">
        <v>2005</v>
      </c>
      <c r="I4778" s="10">
        <v>12</v>
      </c>
      <c r="J4778" s="10">
        <v>13</v>
      </c>
      <c r="K4778" s="42">
        <v>4.49125</v>
      </c>
      <c r="L4778" s="44">
        <f t="shared" si="151"/>
        <v>4.4662230050367943E-2</v>
      </c>
      <c r="M4778" s="42">
        <f t="shared" si="152"/>
        <v>2.4722490049214341E-5</v>
      </c>
    </row>
    <row r="4779" spans="8:13" x14ac:dyDescent="0.2">
      <c r="H4779" s="10">
        <v>2005</v>
      </c>
      <c r="I4779" s="10">
        <v>12</v>
      </c>
      <c r="J4779" s="10">
        <v>14</v>
      </c>
      <c r="K4779" s="42">
        <v>4.49125</v>
      </c>
      <c r="L4779" s="44">
        <f t="shared" si="151"/>
        <v>4.4662230050367943E-2</v>
      </c>
      <c r="M4779" s="42">
        <f t="shared" si="152"/>
        <v>0</v>
      </c>
    </row>
    <row r="4780" spans="8:13" x14ac:dyDescent="0.2">
      <c r="H4780" s="10">
        <v>2005</v>
      </c>
      <c r="I4780" s="10">
        <v>12</v>
      </c>
      <c r="J4780" s="10">
        <v>15</v>
      </c>
      <c r="K4780" s="42">
        <v>4.49688</v>
      </c>
      <c r="L4780" s="44">
        <f t="shared" si="151"/>
        <v>4.4717904538448837E-2</v>
      </c>
      <c r="M4780" s="42">
        <f t="shared" si="152"/>
        <v>5.5674488080893758E-5</v>
      </c>
    </row>
    <row r="4781" spans="8:13" x14ac:dyDescent="0.2">
      <c r="H4781" s="10">
        <v>2005</v>
      </c>
      <c r="I4781" s="10">
        <v>12</v>
      </c>
      <c r="J4781" s="10">
        <v>16</v>
      </c>
      <c r="K4781" s="42">
        <v>4.5</v>
      </c>
      <c r="L4781" s="44">
        <f t="shared" si="151"/>
        <v>4.4748757562257505E-2</v>
      </c>
      <c r="M4781" s="42">
        <f t="shared" si="152"/>
        <v>3.0853023808667668E-5</v>
      </c>
    </row>
    <row r="4782" spans="8:13" x14ac:dyDescent="0.2">
      <c r="H4782" s="10">
        <v>2005</v>
      </c>
      <c r="I4782" s="10">
        <v>12</v>
      </c>
      <c r="J4782" s="10">
        <v>19</v>
      </c>
      <c r="K4782" s="42">
        <v>4.5</v>
      </c>
      <c r="L4782" s="44">
        <f t="shared" si="151"/>
        <v>4.4748757562257505E-2</v>
      </c>
      <c r="M4782" s="42">
        <f t="shared" si="152"/>
        <v>0</v>
      </c>
    </row>
    <row r="4783" spans="8:13" x14ac:dyDescent="0.2">
      <c r="H4783" s="10">
        <v>2005</v>
      </c>
      <c r="I4783" s="10">
        <v>12</v>
      </c>
      <c r="J4783" s="10">
        <v>20</v>
      </c>
      <c r="K4783" s="42">
        <v>4.5012499999999998</v>
      </c>
      <c r="L4783" s="44">
        <f t="shared" si="151"/>
        <v>4.4761118482590248E-2</v>
      </c>
      <c r="M4783" s="42">
        <f t="shared" si="152"/>
        <v>1.2360920332743497E-5</v>
      </c>
    </row>
    <row r="4784" spans="8:13" x14ac:dyDescent="0.2">
      <c r="H4784" s="10">
        <v>2005</v>
      </c>
      <c r="I4784" s="10">
        <v>12</v>
      </c>
      <c r="J4784" s="10">
        <v>21</v>
      </c>
      <c r="K4784" s="42">
        <v>4.5037500000000001</v>
      </c>
      <c r="L4784" s="44">
        <f t="shared" si="151"/>
        <v>4.4785840208661179E-2</v>
      </c>
      <c r="M4784" s="42">
        <f t="shared" si="152"/>
        <v>2.4721726070930927E-5</v>
      </c>
    </row>
    <row r="4785" spans="8:13" x14ac:dyDescent="0.2">
      <c r="H4785" s="10">
        <v>2005</v>
      </c>
      <c r="I4785" s="10">
        <v>12</v>
      </c>
      <c r="J4785" s="10">
        <v>22</v>
      </c>
      <c r="K4785" s="42">
        <v>4.51938</v>
      </c>
      <c r="L4785" s="44">
        <f t="shared" si="151"/>
        <v>4.4940396976420341E-2</v>
      </c>
      <c r="M4785" s="42">
        <f t="shared" si="152"/>
        <v>1.5455676775916194E-4</v>
      </c>
    </row>
    <row r="4786" spans="8:13" x14ac:dyDescent="0.2">
      <c r="H4786" s="10">
        <v>2005</v>
      </c>
      <c r="I4786" s="10">
        <v>12</v>
      </c>
      <c r="J4786" s="10">
        <v>23</v>
      </c>
      <c r="K4786" s="42">
        <v>4.5206299999999997</v>
      </c>
      <c r="L4786" s="44">
        <f t="shared" si="151"/>
        <v>4.4952757304558305E-2</v>
      </c>
      <c r="M4786" s="42">
        <f t="shared" si="152"/>
        <v>1.2360328137964172E-5</v>
      </c>
    </row>
    <row r="4787" spans="8:13" x14ac:dyDescent="0.2">
      <c r="H4787" s="10">
        <v>2005</v>
      </c>
      <c r="I4787" s="10">
        <v>12</v>
      </c>
      <c r="J4787" s="10">
        <v>28</v>
      </c>
      <c r="K4787" s="42">
        <v>4.5268800000000002</v>
      </c>
      <c r="L4787" s="44">
        <f t="shared" si="151"/>
        <v>4.5014558372335554E-2</v>
      </c>
      <c r="M4787" s="42">
        <f t="shared" si="152"/>
        <v>6.1801067777249308E-5</v>
      </c>
    </row>
    <row r="4788" spans="8:13" x14ac:dyDescent="0.2">
      <c r="H4788" s="10">
        <v>2005</v>
      </c>
      <c r="I4788" s="10">
        <v>12</v>
      </c>
      <c r="J4788" s="10">
        <v>29</v>
      </c>
      <c r="K4788" s="42">
        <v>4.53</v>
      </c>
      <c r="L4788" s="44">
        <f t="shared" si="151"/>
        <v>4.5045409108071817E-2</v>
      </c>
      <c r="M4788" s="42">
        <f t="shared" si="152"/>
        <v>3.0850735736262513E-5</v>
      </c>
    </row>
    <row r="4789" spans="8:13" x14ac:dyDescent="0.2">
      <c r="H4789" s="10">
        <v>2005</v>
      </c>
      <c r="I4789" s="10">
        <v>12</v>
      </c>
      <c r="J4789" s="10">
        <v>30</v>
      </c>
      <c r="K4789" s="42">
        <v>4.5362499999999999</v>
      </c>
      <c r="L4789" s="44">
        <f t="shared" si="151"/>
        <v>4.5107208744382482E-2</v>
      </c>
      <c r="M4789" s="42">
        <f t="shared" si="152"/>
        <v>6.1799636310665151E-5</v>
      </c>
    </row>
    <row r="4790" spans="8:13" x14ac:dyDescent="0.2">
      <c r="H4790" s="10">
        <v>2006</v>
      </c>
      <c r="I4790" s="10">
        <v>1</v>
      </c>
      <c r="J4790" s="10">
        <v>3</v>
      </c>
      <c r="K4790" s="42">
        <v>4.5443800000000003</v>
      </c>
      <c r="L4790" s="44">
        <f t="shared" si="151"/>
        <v>4.5187596282521877E-2</v>
      </c>
      <c r="M4790" s="42">
        <f t="shared" si="152"/>
        <v>8.0387538139395365E-5</v>
      </c>
    </row>
    <row r="4791" spans="8:13" x14ac:dyDescent="0.2">
      <c r="H4791" s="10">
        <v>2006</v>
      </c>
      <c r="I4791" s="10">
        <v>1</v>
      </c>
      <c r="J4791" s="10">
        <v>4</v>
      </c>
      <c r="K4791" s="42">
        <v>4.5406300000000002</v>
      </c>
      <c r="L4791" s="44">
        <f t="shared" si="151"/>
        <v>4.5150517360493025E-2</v>
      </c>
      <c r="M4791" s="42">
        <f t="shared" si="152"/>
        <v>-3.7078922028851991E-5</v>
      </c>
    </row>
    <row r="4792" spans="8:13" x14ac:dyDescent="0.2">
      <c r="H4792" s="10">
        <v>2006</v>
      </c>
      <c r="I4792" s="10">
        <v>1</v>
      </c>
      <c r="J4792" s="10">
        <v>5</v>
      </c>
      <c r="K4792" s="42">
        <v>4.55</v>
      </c>
      <c r="L4792" s="44">
        <f t="shared" si="151"/>
        <v>4.5243164583466361E-2</v>
      </c>
      <c r="M4792" s="42">
        <f t="shared" si="152"/>
        <v>9.2647222973335497E-5</v>
      </c>
    </row>
    <row r="4793" spans="8:13" x14ac:dyDescent="0.2">
      <c r="H4793" s="10">
        <v>2006</v>
      </c>
      <c r="I4793" s="10">
        <v>1</v>
      </c>
      <c r="J4793" s="10">
        <v>6</v>
      </c>
      <c r="K4793" s="42">
        <v>4.55</v>
      </c>
      <c r="L4793" s="44">
        <f t="shared" si="151"/>
        <v>4.5243164583466361E-2</v>
      </c>
      <c r="M4793" s="42">
        <f t="shared" si="152"/>
        <v>0</v>
      </c>
    </row>
    <row r="4794" spans="8:13" x14ac:dyDescent="0.2">
      <c r="H4794" s="10">
        <v>2006</v>
      </c>
      <c r="I4794" s="10">
        <v>1</v>
      </c>
      <c r="J4794" s="10">
        <v>9</v>
      </c>
      <c r="K4794" s="42">
        <v>4.5599999999999996</v>
      </c>
      <c r="L4794" s="44">
        <f t="shared" si="151"/>
        <v>4.5342038654982715E-2</v>
      </c>
      <c r="M4794" s="42">
        <f t="shared" si="152"/>
        <v>9.8874071516354134E-5</v>
      </c>
    </row>
    <row r="4795" spans="8:13" x14ac:dyDescent="0.2">
      <c r="H4795" s="10">
        <v>2006</v>
      </c>
      <c r="I4795" s="10">
        <v>1</v>
      </c>
      <c r="J4795" s="10">
        <v>10</v>
      </c>
      <c r="K4795" s="42">
        <v>4.5685000000000002</v>
      </c>
      <c r="L4795" s="44">
        <f t="shared" si="151"/>
        <v>4.5426079694202141E-2</v>
      </c>
      <c r="M4795" s="42">
        <f t="shared" si="152"/>
        <v>8.4041039219426295E-5</v>
      </c>
    </row>
    <row r="4796" spans="8:13" x14ac:dyDescent="0.2">
      <c r="H4796" s="10">
        <v>2006</v>
      </c>
      <c r="I4796" s="10">
        <v>1</v>
      </c>
      <c r="J4796" s="10">
        <v>11</v>
      </c>
      <c r="K4796" s="42">
        <v>4.58</v>
      </c>
      <c r="L4796" s="44">
        <f t="shared" si="151"/>
        <v>4.5539779466254197E-2</v>
      </c>
      <c r="M4796" s="42">
        <f t="shared" si="152"/>
        <v>1.1369977205205606E-4</v>
      </c>
    </row>
    <row r="4797" spans="8:13" x14ac:dyDescent="0.2">
      <c r="H4797" s="10">
        <v>2006</v>
      </c>
      <c r="I4797" s="10">
        <v>1</v>
      </c>
      <c r="J4797" s="10">
        <v>12</v>
      </c>
      <c r="K4797" s="42">
        <v>4.5999999999999996</v>
      </c>
      <c r="L4797" s="44">
        <f t="shared" si="151"/>
        <v>4.5737510502652678E-2</v>
      </c>
      <c r="M4797" s="42">
        <f t="shared" si="152"/>
        <v>1.9773103639848105E-4</v>
      </c>
    </row>
    <row r="4798" spans="8:13" x14ac:dyDescent="0.2">
      <c r="H4798" s="10">
        <v>2006</v>
      </c>
      <c r="I4798" s="10">
        <v>1</v>
      </c>
      <c r="J4798" s="10">
        <v>13</v>
      </c>
      <c r="K4798" s="42">
        <v>4.5999999999999996</v>
      </c>
      <c r="L4798" s="44">
        <f t="shared" si="151"/>
        <v>4.5737510502652678E-2</v>
      </c>
      <c r="M4798" s="42">
        <f t="shared" si="152"/>
        <v>0</v>
      </c>
    </row>
    <row r="4799" spans="8:13" x14ac:dyDescent="0.2">
      <c r="H4799" s="10">
        <v>2006</v>
      </c>
      <c r="I4799" s="10">
        <v>1</v>
      </c>
      <c r="J4799" s="10">
        <v>16</v>
      </c>
      <c r="K4799" s="42">
        <v>4.5999999999999996</v>
      </c>
      <c r="L4799" s="44">
        <f t="shared" si="151"/>
        <v>4.5737510502652678E-2</v>
      </c>
      <c r="M4799" s="42">
        <f t="shared" si="152"/>
        <v>0</v>
      </c>
    </row>
    <row r="4800" spans="8:13" x14ac:dyDescent="0.2">
      <c r="H4800" s="10">
        <v>2006</v>
      </c>
      <c r="I4800" s="10">
        <v>1</v>
      </c>
      <c r="J4800" s="10">
        <v>17</v>
      </c>
      <c r="K4800" s="42">
        <v>4.6022499999999997</v>
      </c>
      <c r="L4800" s="44">
        <f t="shared" si="151"/>
        <v>4.5759754632596801E-2</v>
      </c>
      <c r="M4800" s="42">
        <f t="shared" si="152"/>
        <v>2.2244129944122559E-5</v>
      </c>
    </row>
    <row r="4801" spans="8:13" x14ac:dyDescent="0.2">
      <c r="H4801" s="10">
        <v>2006</v>
      </c>
      <c r="I4801" s="10">
        <v>1</v>
      </c>
      <c r="J4801" s="10">
        <v>18</v>
      </c>
      <c r="K4801" s="42">
        <v>4.601</v>
      </c>
      <c r="L4801" s="44">
        <f t="shared" si="151"/>
        <v>4.5747396797899097E-2</v>
      </c>
      <c r="M4801" s="42">
        <f t="shared" si="152"/>
        <v>-1.2357834697704351E-5</v>
      </c>
    </row>
    <row r="4802" spans="8:13" x14ac:dyDescent="0.2">
      <c r="H4802" s="10">
        <v>2006</v>
      </c>
      <c r="I4802" s="10">
        <v>1</v>
      </c>
      <c r="J4802" s="10">
        <v>19</v>
      </c>
      <c r="K4802" s="42">
        <v>4.6137499999999996</v>
      </c>
      <c r="L4802" s="44">
        <f t="shared" si="151"/>
        <v>4.5873444920488116E-2</v>
      </c>
      <c r="M4802" s="42">
        <f t="shared" si="152"/>
        <v>1.2604812258901893E-4</v>
      </c>
    </row>
    <row r="4803" spans="8:13" x14ac:dyDescent="0.2">
      <c r="H4803" s="10">
        <v>2006</v>
      </c>
      <c r="I4803" s="10">
        <v>1</v>
      </c>
      <c r="J4803" s="10">
        <v>20</v>
      </c>
      <c r="K4803" s="42">
        <v>4.62</v>
      </c>
      <c r="L4803" s="44">
        <f t="shared" si="151"/>
        <v>4.5935231765142734E-2</v>
      </c>
      <c r="M4803" s="42">
        <f t="shared" si="152"/>
        <v>6.1786844654618256E-5</v>
      </c>
    </row>
    <row r="4804" spans="8:13" x14ac:dyDescent="0.2">
      <c r="H4804" s="10">
        <v>2006</v>
      </c>
      <c r="I4804" s="10">
        <v>1</v>
      </c>
      <c r="J4804" s="10">
        <v>23</v>
      </c>
      <c r="K4804" s="42">
        <v>4.6228800000000003</v>
      </c>
      <c r="L4804" s="44">
        <f t="shared" si="151"/>
        <v>4.5963702821940976E-2</v>
      </c>
      <c r="M4804" s="42">
        <f t="shared" si="152"/>
        <v>2.8471056798241856E-5</v>
      </c>
    </row>
    <row r="4805" spans="8:13" x14ac:dyDescent="0.2">
      <c r="H4805" s="10">
        <v>2006</v>
      </c>
      <c r="I4805" s="10">
        <v>1</v>
      </c>
      <c r="J4805" s="10">
        <v>24</v>
      </c>
      <c r="K4805" s="42">
        <v>4.63</v>
      </c>
      <c r="L4805" s="44">
        <f t="shared" si="151"/>
        <v>4.6034088731474382E-2</v>
      </c>
      <c r="M4805" s="42">
        <f t="shared" si="152"/>
        <v>7.0385909533406121E-5</v>
      </c>
    </row>
    <row r="4806" spans="8:13" x14ac:dyDescent="0.2">
      <c r="H4806" s="10">
        <v>2006</v>
      </c>
      <c r="I4806" s="10">
        <v>1</v>
      </c>
      <c r="J4806" s="10">
        <v>25</v>
      </c>
      <c r="K4806" s="42">
        <v>4.6397500000000003</v>
      </c>
      <c r="L4806" s="44">
        <f t="shared" si="151"/>
        <v>4.6130471921386487E-2</v>
      </c>
      <c r="M4806" s="42">
        <f t="shared" si="152"/>
        <v>9.6383189912105371E-5</v>
      </c>
    </row>
    <row r="4807" spans="8:13" x14ac:dyDescent="0.2">
      <c r="H4807" s="10">
        <v>2006</v>
      </c>
      <c r="I4807" s="10">
        <v>1</v>
      </c>
      <c r="J4807" s="10">
        <v>26</v>
      </c>
      <c r="K4807" s="42">
        <v>4.66</v>
      </c>
      <c r="L4807" s="44">
        <f t="shared" si="151"/>
        <v>4.6330644972265793E-2</v>
      </c>
      <c r="M4807" s="42">
        <f t="shared" si="152"/>
        <v>2.0017305087930565E-4</v>
      </c>
    </row>
    <row r="4808" spans="8:13" x14ac:dyDescent="0.2">
      <c r="H4808" s="10">
        <v>2006</v>
      </c>
      <c r="I4808" s="10">
        <v>1</v>
      </c>
      <c r="J4808" s="10">
        <v>27</v>
      </c>
      <c r="K4808" s="42">
        <v>4.6675000000000004</v>
      </c>
      <c r="L4808" s="44">
        <f t="shared" si="151"/>
        <v>4.6404780597215617E-2</v>
      </c>
      <c r="M4808" s="42">
        <f t="shared" si="152"/>
        <v>7.4135624949824008E-5</v>
      </c>
    </row>
    <row r="4809" spans="8:13" x14ac:dyDescent="0.2">
      <c r="H4809" s="10">
        <v>2006</v>
      </c>
      <c r="I4809" s="10">
        <v>1</v>
      </c>
      <c r="J4809" s="10">
        <v>30</v>
      </c>
      <c r="K4809" s="42">
        <v>4.68</v>
      </c>
      <c r="L4809" s="44">
        <f t="shared" si="151"/>
        <v>4.6528336918830786E-2</v>
      </c>
      <c r="M4809" s="42">
        <f t="shared" si="152"/>
        <v>1.2355632161516888E-4</v>
      </c>
    </row>
    <row r="4810" spans="8:13" x14ac:dyDescent="0.2">
      <c r="H4810" s="10">
        <v>2006</v>
      </c>
      <c r="I4810" s="10">
        <v>2</v>
      </c>
      <c r="J4810" s="10">
        <v>1</v>
      </c>
      <c r="K4810" s="42">
        <v>4.6900000000000004</v>
      </c>
      <c r="L4810" s="44">
        <f t="shared" si="151"/>
        <v>4.6627179228286145E-2</v>
      </c>
      <c r="M4810" s="42">
        <f t="shared" si="152"/>
        <v>9.8842309455358934E-5</v>
      </c>
    </row>
    <row r="4811" spans="8:13" x14ac:dyDescent="0.2">
      <c r="H4811" s="10">
        <v>2006</v>
      </c>
      <c r="I4811" s="10">
        <v>2</v>
      </c>
      <c r="J4811" s="10">
        <v>2</v>
      </c>
      <c r="K4811" s="42">
        <v>4.71</v>
      </c>
      <c r="L4811" s="44">
        <f t="shared" si="151"/>
        <v>4.6824856520147895E-2</v>
      </c>
      <c r="M4811" s="42">
        <f t="shared" si="152"/>
        <v>1.9767729186175031E-4</v>
      </c>
    </row>
    <row r="4812" spans="8:13" x14ac:dyDescent="0.2">
      <c r="H4812" s="10">
        <v>2006</v>
      </c>
      <c r="I4812" s="10">
        <v>2</v>
      </c>
      <c r="J4812" s="10">
        <v>3</v>
      </c>
      <c r="K4812" s="42">
        <v>4.71</v>
      </c>
      <c r="L4812" s="44">
        <f t="shared" si="151"/>
        <v>4.6824856520147895E-2</v>
      </c>
      <c r="M4812" s="42">
        <f t="shared" si="152"/>
        <v>0</v>
      </c>
    </row>
    <row r="4813" spans="8:13" x14ac:dyDescent="0.2">
      <c r="H4813" s="10">
        <v>2006</v>
      </c>
      <c r="I4813" s="10">
        <v>2</v>
      </c>
      <c r="J4813" s="10">
        <v>6</v>
      </c>
      <c r="K4813" s="42">
        <v>4.7149999999999999</v>
      </c>
      <c r="L4813" s="44">
        <f t="shared" si="151"/>
        <v>4.6874274316732398E-2</v>
      </c>
      <c r="M4813" s="42">
        <f t="shared" si="152"/>
        <v>4.9417796584502738E-5</v>
      </c>
    </row>
    <row r="4814" spans="8:13" x14ac:dyDescent="0.2">
      <c r="H4814" s="10">
        <v>2006</v>
      </c>
      <c r="I4814" s="10">
        <v>2</v>
      </c>
      <c r="J4814" s="10">
        <v>7</v>
      </c>
      <c r="K4814" s="42">
        <v>4.72</v>
      </c>
      <c r="L4814" s="44">
        <f t="shared" si="151"/>
        <v>4.6923691502794795E-2</v>
      </c>
      <c r="M4814" s="42">
        <f t="shared" si="152"/>
        <v>4.9417186062397644E-5</v>
      </c>
    </row>
    <row r="4815" spans="8:13" x14ac:dyDescent="0.2">
      <c r="H4815" s="10">
        <v>2006</v>
      </c>
      <c r="I4815" s="10">
        <v>2</v>
      </c>
      <c r="J4815" s="10">
        <v>8</v>
      </c>
      <c r="K4815" s="42">
        <v>4.72</v>
      </c>
      <c r="L4815" s="44">
        <f t="shared" si="151"/>
        <v>4.6923691502794795E-2</v>
      </c>
      <c r="M4815" s="42">
        <f t="shared" si="152"/>
        <v>0</v>
      </c>
    </row>
    <row r="4816" spans="8:13" x14ac:dyDescent="0.2">
      <c r="H4816" s="10">
        <v>2006</v>
      </c>
      <c r="I4816" s="10">
        <v>2</v>
      </c>
      <c r="J4816" s="10">
        <v>9</v>
      </c>
      <c r="K4816" s="42">
        <v>4.74</v>
      </c>
      <c r="L4816" s="44">
        <f t="shared" si="151"/>
        <v>4.7121354142124948E-2</v>
      </c>
      <c r="M4816" s="42">
        <f t="shared" si="152"/>
        <v>1.9766263933015255E-4</v>
      </c>
    </row>
    <row r="4817" spans="8:13" x14ac:dyDescent="0.2">
      <c r="H4817" s="10">
        <v>2006</v>
      </c>
      <c r="I4817" s="10">
        <v>2</v>
      </c>
      <c r="J4817" s="10">
        <v>10</v>
      </c>
      <c r="K4817" s="42">
        <v>4.7406300000000003</v>
      </c>
      <c r="L4817" s="44">
        <f t="shared" si="151"/>
        <v>4.7127580356580413E-2</v>
      </c>
      <c r="M4817" s="42">
        <f t="shared" si="152"/>
        <v>6.2262144554653398E-6</v>
      </c>
    </row>
    <row r="4818" spans="8:13" x14ac:dyDescent="0.2">
      <c r="H4818" s="10">
        <v>2006</v>
      </c>
      <c r="I4818" s="10">
        <v>2</v>
      </c>
      <c r="J4818" s="10">
        <v>13</v>
      </c>
      <c r="K4818" s="42">
        <v>4.7487500000000002</v>
      </c>
      <c r="L4818" s="44">
        <f t="shared" si="151"/>
        <v>4.7207828475465494E-2</v>
      </c>
      <c r="M4818" s="42">
        <f t="shared" si="152"/>
        <v>8.0248118885080377E-5</v>
      </c>
    </row>
    <row r="4819" spans="8:13" x14ac:dyDescent="0.2">
      <c r="H4819" s="10">
        <v>2006</v>
      </c>
      <c r="I4819" s="10">
        <v>2</v>
      </c>
      <c r="J4819" s="10">
        <v>14</v>
      </c>
      <c r="K4819" s="42">
        <v>4.75</v>
      </c>
      <c r="L4819" s="44">
        <f t="shared" si="151"/>
        <v>4.7220181799050416E-2</v>
      </c>
      <c r="M4819" s="42">
        <f t="shared" si="152"/>
        <v>1.2353323584922415E-5</v>
      </c>
    </row>
    <row r="4820" spans="8:13" x14ac:dyDescent="0.2">
      <c r="H4820" s="10">
        <v>2006</v>
      </c>
      <c r="I4820" s="10">
        <v>2</v>
      </c>
      <c r="J4820" s="10">
        <v>15</v>
      </c>
      <c r="K4820" s="42">
        <v>4.75</v>
      </c>
      <c r="L4820" s="44">
        <f t="shared" si="151"/>
        <v>4.7220181799050416E-2</v>
      </c>
      <c r="M4820" s="42">
        <f t="shared" si="152"/>
        <v>0</v>
      </c>
    </row>
    <row r="4821" spans="8:13" x14ac:dyDescent="0.2">
      <c r="H4821" s="10">
        <v>2006</v>
      </c>
      <c r="I4821" s="10">
        <v>2</v>
      </c>
      <c r="J4821" s="10">
        <v>16</v>
      </c>
      <c r="K4821" s="42">
        <v>4.7699999999999996</v>
      </c>
      <c r="L4821" s="44">
        <f t="shared" ref="L4821:L4884" si="153">LN(1+K4821/100/4)*4</f>
        <v>4.7417829788021879E-2</v>
      </c>
      <c r="M4821" s="42">
        <f t="shared" ref="M4821:M4884" si="154">L4821-L4820</f>
        <v>1.9764798897146246E-4</v>
      </c>
    </row>
    <row r="4822" spans="8:13" x14ac:dyDescent="0.2">
      <c r="H4822" s="10">
        <v>2006</v>
      </c>
      <c r="I4822" s="10">
        <v>2</v>
      </c>
      <c r="J4822" s="10">
        <v>17</v>
      </c>
      <c r="K4822" s="42">
        <v>4.7699999999999996</v>
      </c>
      <c r="L4822" s="44">
        <f t="shared" si="153"/>
        <v>4.7417829788021879E-2</v>
      </c>
      <c r="M4822" s="42">
        <f t="shared" si="154"/>
        <v>0</v>
      </c>
    </row>
    <row r="4823" spans="8:13" x14ac:dyDescent="0.2">
      <c r="H4823" s="10">
        <v>2006</v>
      </c>
      <c r="I4823" s="10">
        <v>2</v>
      </c>
      <c r="J4823" s="10">
        <v>20</v>
      </c>
      <c r="K4823" s="42">
        <v>4.7703100000000003</v>
      </c>
      <c r="L4823" s="44">
        <f t="shared" si="153"/>
        <v>4.7420893254990992E-2</v>
      </c>
      <c r="M4823" s="42">
        <f t="shared" si="154"/>
        <v>3.0634669691137484E-6</v>
      </c>
    </row>
    <row r="4824" spans="8:13" x14ac:dyDescent="0.2">
      <c r="H4824" s="10">
        <v>2006</v>
      </c>
      <c r="I4824" s="10">
        <v>2</v>
      </c>
      <c r="J4824" s="10">
        <v>21</v>
      </c>
      <c r="K4824" s="42">
        <v>4.7737499999999997</v>
      </c>
      <c r="L4824" s="44">
        <f t="shared" si="153"/>
        <v>4.7454887698728375E-2</v>
      </c>
      <c r="M4824" s="42">
        <f t="shared" si="154"/>
        <v>3.399444373738264E-5</v>
      </c>
    </row>
    <row r="4825" spans="8:13" x14ac:dyDescent="0.2">
      <c r="H4825" s="10">
        <v>2006</v>
      </c>
      <c r="I4825" s="10">
        <v>2</v>
      </c>
      <c r="J4825" s="10">
        <v>22</v>
      </c>
      <c r="K4825" s="42">
        <v>4.78</v>
      </c>
      <c r="L4825" s="44">
        <f t="shared" si="153"/>
        <v>4.751665012031004E-2</v>
      </c>
      <c r="M4825" s="42">
        <f t="shared" si="154"/>
        <v>6.1762421581665339E-5</v>
      </c>
    </row>
    <row r="4826" spans="8:13" x14ac:dyDescent="0.2">
      <c r="H4826" s="10">
        <v>2006</v>
      </c>
      <c r="I4826" s="10">
        <v>2</v>
      </c>
      <c r="J4826" s="10">
        <v>23</v>
      </c>
      <c r="K4826" s="42">
        <v>4.8</v>
      </c>
      <c r="L4826" s="44">
        <f t="shared" si="153"/>
        <v>4.7714283461095248E-2</v>
      </c>
      <c r="M4826" s="42">
        <f t="shared" si="154"/>
        <v>1.9763334078520822E-4</v>
      </c>
    </row>
    <row r="4827" spans="8:13" x14ac:dyDescent="0.2">
      <c r="H4827" s="10">
        <v>2006</v>
      </c>
      <c r="I4827" s="10">
        <v>2</v>
      </c>
      <c r="J4827" s="10">
        <v>24</v>
      </c>
      <c r="K4827" s="42">
        <v>4.8099999999999996</v>
      </c>
      <c r="L4827" s="44">
        <f t="shared" si="153"/>
        <v>4.7813096469832644E-2</v>
      </c>
      <c r="M4827" s="42">
        <f t="shared" si="154"/>
        <v>9.8813008737395902E-5</v>
      </c>
    </row>
    <row r="4828" spans="8:13" x14ac:dyDescent="0.2">
      <c r="H4828" s="10">
        <v>2006</v>
      </c>
      <c r="I4828" s="10">
        <v>2</v>
      </c>
      <c r="J4828" s="10">
        <v>27</v>
      </c>
      <c r="K4828" s="42">
        <v>4.82</v>
      </c>
      <c r="L4828" s="44">
        <f t="shared" si="153"/>
        <v>4.7911907037627662E-2</v>
      </c>
      <c r="M4828" s="42">
        <f t="shared" si="154"/>
        <v>9.8810567795017124E-5</v>
      </c>
    </row>
    <row r="4829" spans="8:13" x14ac:dyDescent="0.2">
      <c r="H4829" s="10">
        <v>2006</v>
      </c>
      <c r="I4829" s="10">
        <v>2</v>
      </c>
      <c r="J4829" s="10">
        <v>28</v>
      </c>
      <c r="K4829" s="42">
        <v>4.8224999999999998</v>
      </c>
      <c r="L4829" s="44">
        <f t="shared" si="153"/>
        <v>4.7936609298194183E-2</v>
      </c>
      <c r="M4829" s="42">
        <f t="shared" si="154"/>
        <v>2.4702260566521195E-5</v>
      </c>
    </row>
    <row r="4830" spans="8:13" x14ac:dyDescent="0.2">
      <c r="H4830" s="10">
        <v>2006</v>
      </c>
      <c r="I4830" s="10">
        <v>3</v>
      </c>
      <c r="J4830" s="10">
        <v>1</v>
      </c>
      <c r="K4830" s="42">
        <v>4.83</v>
      </c>
      <c r="L4830" s="44">
        <f t="shared" si="153"/>
        <v>4.8010715164601779E-2</v>
      </c>
      <c r="M4830" s="42">
        <f t="shared" si="154"/>
        <v>7.4105866407596366E-5</v>
      </c>
    </row>
    <row r="4831" spans="8:13" x14ac:dyDescent="0.2">
      <c r="H4831" s="10">
        <v>2006</v>
      </c>
      <c r="I4831" s="10">
        <v>3</v>
      </c>
      <c r="J4831" s="10">
        <v>2</v>
      </c>
      <c r="K4831" s="42">
        <v>4.84</v>
      </c>
      <c r="L4831" s="44">
        <f t="shared" si="153"/>
        <v>4.8109520850873819E-2</v>
      </c>
      <c r="M4831" s="42">
        <f t="shared" si="154"/>
        <v>9.8805686272039617E-5</v>
      </c>
    </row>
    <row r="4832" spans="8:13" x14ac:dyDescent="0.2">
      <c r="H4832" s="10">
        <v>2006</v>
      </c>
      <c r="I4832" s="10">
        <v>3</v>
      </c>
      <c r="J4832" s="10">
        <v>3</v>
      </c>
      <c r="K4832" s="42">
        <v>4.8499999999999996</v>
      </c>
      <c r="L4832" s="44">
        <f t="shared" si="153"/>
        <v>4.8208324096565232E-2</v>
      </c>
      <c r="M4832" s="42">
        <f t="shared" si="154"/>
        <v>9.8803245691413133E-5</v>
      </c>
    </row>
    <row r="4833" spans="8:13" x14ac:dyDescent="0.2">
      <c r="H4833" s="10">
        <v>2006</v>
      </c>
      <c r="I4833" s="10">
        <v>3</v>
      </c>
      <c r="J4833" s="10">
        <v>6</v>
      </c>
      <c r="K4833" s="42">
        <v>4.8600000000000003</v>
      </c>
      <c r="L4833" s="44">
        <f t="shared" si="153"/>
        <v>4.8307124901797463E-2</v>
      </c>
      <c r="M4833" s="42">
        <f t="shared" si="154"/>
        <v>9.880080523223117E-5</v>
      </c>
    </row>
    <row r="4834" spans="8:13" x14ac:dyDescent="0.2">
      <c r="H4834" s="10">
        <v>2006</v>
      </c>
      <c r="I4834" s="10">
        <v>3</v>
      </c>
      <c r="J4834" s="10">
        <v>7</v>
      </c>
      <c r="K4834" s="42">
        <v>4.87</v>
      </c>
      <c r="L4834" s="44">
        <f t="shared" si="153"/>
        <v>4.840592326668932E-2</v>
      </c>
      <c r="M4834" s="42">
        <f t="shared" si="154"/>
        <v>9.8798364891856949E-5</v>
      </c>
    </row>
    <row r="4835" spans="8:13" x14ac:dyDescent="0.2">
      <c r="H4835" s="10">
        <v>2006</v>
      </c>
      <c r="I4835" s="10">
        <v>3</v>
      </c>
      <c r="J4835" s="10">
        <v>8</v>
      </c>
      <c r="K4835" s="42">
        <v>4.88</v>
      </c>
      <c r="L4835" s="44">
        <f t="shared" si="153"/>
        <v>4.8504719191362219E-2</v>
      </c>
      <c r="M4835" s="42">
        <f t="shared" si="154"/>
        <v>9.8795924672899493E-5</v>
      </c>
    </row>
    <row r="4836" spans="8:13" x14ac:dyDescent="0.2">
      <c r="H4836" s="10">
        <v>2006</v>
      </c>
      <c r="I4836" s="10">
        <v>3</v>
      </c>
      <c r="J4836" s="10">
        <v>9</v>
      </c>
      <c r="K4836" s="42">
        <v>4.8899999999999997</v>
      </c>
      <c r="L4836" s="44">
        <f t="shared" si="153"/>
        <v>4.8603512675936704E-2</v>
      </c>
      <c r="M4836" s="42">
        <f t="shared" si="154"/>
        <v>9.8793484574484502E-5</v>
      </c>
    </row>
    <row r="4837" spans="8:13" x14ac:dyDescent="0.2">
      <c r="H4837" s="10">
        <v>2006</v>
      </c>
      <c r="I4837" s="10">
        <v>3</v>
      </c>
      <c r="J4837" s="10">
        <v>10</v>
      </c>
      <c r="K4837" s="42">
        <v>4.9000000000000004</v>
      </c>
      <c r="L4837" s="44">
        <f t="shared" si="153"/>
        <v>4.8702303720534176E-2</v>
      </c>
      <c r="M4837" s="42">
        <f t="shared" si="154"/>
        <v>9.8791044597472399E-5</v>
      </c>
    </row>
    <row r="4838" spans="8:13" x14ac:dyDescent="0.2">
      <c r="H4838" s="10">
        <v>2006</v>
      </c>
      <c r="I4838" s="10">
        <v>3</v>
      </c>
      <c r="J4838" s="10">
        <v>13</v>
      </c>
      <c r="K4838" s="42">
        <v>4.91</v>
      </c>
      <c r="L4838" s="44">
        <f t="shared" si="153"/>
        <v>4.880109232527341E-2</v>
      </c>
      <c r="M4838" s="42">
        <f t="shared" si="154"/>
        <v>9.8788604739233343E-5</v>
      </c>
    </row>
    <row r="4839" spans="8:13" x14ac:dyDescent="0.2">
      <c r="H4839" s="10">
        <v>2006</v>
      </c>
      <c r="I4839" s="10">
        <v>3</v>
      </c>
      <c r="J4839" s="10">
        <v>14</v>
      </c>
      <c r="K4839" s="42">
        <v>4.9168799999999999</v>
      </c>
      <c r="L4839" s="44">
        <f t="shared" si="153"/>
        <v>4.886905746864021E-2</v>
      </c>
      <c r="M4839" s="42">
        <f t="shared" si="154"/>
        <v>6.7965143366800762E-5</v>
      </c>
    </row>
    <row r="4840" spans="8:13" x14ac:dyDescent="0.2">
      <c r="H4840" s="10">
        <v>2006</v>
      </c>
      <c r="I4840" s="10">
        <v>3</v>
      </c>
      <c r="J4840" s="10">
        <v>15</v>
      </c>
      <c r="K4840" s="42">
        <v>4.92</v>
      </c>
      <c r="L4840" s="44">
        <f t="shared" si="153"/>
        <v>4.8899878490275793E-2</v>
      </c>
      <c r="M4840" s="42">
        <f t="shared" si="154"/>
        <v>3.0821021635582535E-5</v>
      </c>
    </row>
    <row r="4841" spans="8:13" x14ac:dyDescent="0.2">
      <c r="H4841" s="10">
        <v>2006</v>
      </c>
      <c r="I4841" s="10">
        <v>3</v>
      </c>
      <c r="J4841" s="10">
        <v>16</v>
      </c>
      <c r="K4841" s="42">
        <v>4.93</v>
      </c>
      <c r="L4841" s="44">
        <f t="shared" si="153"/>
        <v>4.8998662215661827E-2</v>
      </c>
      <c r="M4841" s="42">
        <f t="shared" si="154"/>
        <v>9.8783725386034082E-5</v>
      </c>
    </row>
    <row r="4842" spans="8:13" x14ac:dyDescent="0.2">
      <c r="H4842" s="10">
        <v>2006</v>
      </c>
      <c r="I4842" s="10">
        <v>3</v>
      </c>
      <c r="J4842" s="10">
        <v>17</v>
      </c>
      <c r="K4842" s="42">
        <v>4.93</v>
      </c>
      <c r="L4842" s="44">
        <f t="shared" si="153"/>
        <v>4.8998662215661827E-2</v>
      </c>
      <c r="M4842" s="42">
        <f t="shared" si="154"/>
        <v>0</v>
      </c>
    </row>
    <row r="4843" spans="8:13" x14ac:dyDescent="0.2">
      <c r="H4843" s="10">
        <v>2006</v>
      </c>
      <c r="I4843" s="10">
        <v>3</v>
      </c>
      <c r="J4843" s="10">
        <v>20</v>
      </c>
      <c r="K4843" s="42">
        <v>4.9353800000000003</v>
      </c>
      <c r="L4843" s="44">
        <f t="shared" si="153"/>
        <v>4.9051806850639618E-2</v>
      </c>
      <c r="M4843" s="42">
        <f t="shared" si="154"/>
        <v>5.3144634977790595E-5</v>
      </c>
    </row>
    <row r="4844" spans="8:13" x14ac:dyDescent="0.2">
      <c r="H4844" s="10">
        <v>2006</v>
      </c>
      <c r="I4844" s="10">
        <v>3</v>
      </c>
      <c r="J4844" s="10">
        <v>21</v>
      </c>
      <c r="K4844" s="42">
        <v>4.9400000000000004</v>
      </c>
      <c r="L4844" s="44">
        <f t="shared" si="153"/>
        <v>4.9097443501552887E-2</v>
      </c>
      <c r="M4844" s="42">
        <f t="shared" si="154"/>
        <v>4.5636650913269405E-5</v>
      </c>
    </row>
    <row r="4845" spans="8:13" x14ac:dyDescent="0.2">
      <c r="H4845" s="10">
        <v>2006</v>
      </c>
      <c r="I4845" s="10">
        <v>3</v>
      </c>
      <c r="J4845" s="10">
        <v>22</v>
      </c>
      <c r="K4845" s="42">
        <v>4.95031</v>
      </c>
      <c r="L4845" s="44">
        <f t="shared" si="153"/>
        <v>4.9199284453328343E-2</v>
      </c>
      <c r="M4845" s="42">
        <f t="shared" si="154"/>
        <v>1.0184095177545593E-4</v>
      </c>
    </row>
    <row r="4846" spans="8:13" x14ac:dyDescent="0.2">
      <c r="H4846" s="10">
        <v>2006</v>
      </c>
      <c r="I4846" s="10">
        <v>3</v>
      </c>
      <c r="J4846" s="10">
        <v>23</v>
      </c>
      <c r="K4846" s="42">
        <v>4.96</v>
      </c>
      <c r="L4846" s="44">
        <f t="shared" si="153"/>
        <v>4.9294998755327613E-2</v>
      </c>
      <c r="M4846" s="42">
        <f t="shared" si="154"/>
        <v>9.5714301999269558E-5</v>
      </c>
    </row>
    <row r="4847" spans="8:13" x14ac:dyDescent="0.2">
      <c r="H4847" s="10">
        <v>2006</v>
      </c>
      <c r="I4847" s="10">
        <v>3</v>
      </c>
      <c r="J4847" s="10">
        <v>24</v>
      </c>
      <c r="K4847" s="42">
        <v>4.9647500000000004</v>
      </c>
      <c r="L4847" s="44">
        <f t="shared" si="153"/>
        <v>4.9341916694309498E-2</v>
      </c>
      <c r="M4847" s="42">
        <f t="shared" si="154"/>
        <v>4.6917938981885787E-5</v>
      </c>
    </row>
    <row r="4848" spans="8:13" x14ac:dyDescent="0.2">
      <c r="H4848" s="10">
        <v>2006</v>
      </c>
      <c r="I4848" s="10">
        <v>3</v>
      </c>
      <c r="J4848" s="10">
        <v>27</v>
      </c>
      <c r="K4848" s="42">
        <v>4.96</v>
      </c>
      <c r="L4848" s="44">
        <f t="shared" si="153"/>
        <v>4.9294998755327613E-2</v>
      </c>
      <c r="M4848" s="42">
        <f t="shared" si="154"/>
        <v>-4.6917938981885787E-5</v>
      </c>
    </row>
    <row r="4849" spans="8:13" x14ac:dyDescent="0.2">
      <c r="H4849" s="10">
        <v>2006</v>
      </c>
      <c r="I4849" s="10">
        <v>3</v>
      </c>
      <c r="J4849" s="10">
        <v>28</v>
      </c>
      <c r="K4849" s="42">
        <v>4.96</v>
      </c>
      <c r="L4849" s="44">
        <f t="shared" si="153"/>
        <v>4.9294998755327613E-2</v>
      </c>
      <c r="M4849" s="42">
        <f t="shared" si="154"/>
        <v>0</v>
      </c>
    </row>
    <row r="4850" spans="8:13" x14ac:dyDescent="0.2">
      <c r="H4850" s="10">
        <v>2006</v>
      </c>
      <c r="I4850" s="10">
        <v>3</v>
      </c>
      <c r="J4850" s="10">
        <v>29</v>
      </c>
      <c r="K4850" s="42">
        <v>4.9793799999999999</v>
      </c>
      <c r="L4850" s="44">
        <f t="shared" si="153"/>
        <v>4.9486420488679454E-2</v>
      </c>
      <c r="M4850" s="42">
        <f t="shared" si="154"/>
        <v>1.9142173335184171E-4</v>
      </c>
    </row>
    <row r="4851" spans="8:13" x14ac:dyDescent="0.2">
      <c r="H4851" s="10">
        <v>2006</v>
      </c>
      <c r="I4851" s="10">
        <v>3</v>
      </c>
      <c r="J4851" s="10">
        <v>30</v>
      </c>
      <c r="K4851" s="42">
        <v>4.99</v>
      </c>
      <c r="L4851" s="44">
        <f t="shared" si="153"/>
        <v>4.9591313342783508E-2</v>
      </c>
      <c r="M4851" s="42">
        <f t="shared" si="154"/>
        <v>1.0489285410405363E-4</v>
      </c>
    </row>
    <row r="4852" spans="8:13" x14ac:dyDescent="0.2">
      <c r="H4852" s="10">
        <v>2006</v>
      </c>
      <c r="I4852" s="10">
        <v>4</v>
      </c>
      <c r="J4852" s="10">
        <v>3</v>
      </c>
      <c r="K4852" s="42">
        <v>5</v>
      </c>
      <c r="L4852" s="44">
        <f t="shared" si="153"/>
        <v>4.9690079994228441E-2</v>
      </c>
      <c r="M4852" s="42">
        <f t="shared" si="154"/>
        <v>9.8766651444932851E-5</v>
      </c>
    </row>
    <row r="4853" spans="8:13" x14ac:dyDescent="0.2">
      <c r="H4853" s="10">
        <v>2006</v>
      </c>
      <c r="I4853" s="10">
        <v>4</v>
      </c>
      <c r="J4853" s="10">
        <v>4</v>
      </c>
      <c r="K4853" s="42">
        <v>5.01</v>
      </c>
      <c r="L4853" s="44">
        <f t="shared" si="153"/>
        <v>4.9788844207020719E-2</v>
      </c>
      <c r="M4853" s="42">
        <f t="shared" si="154"/>
        <v>9.8764212792278039E-5</v>
      </c>
    </row>
    <row r="4854" spans="8:13" x14ac:dyDescent="0.2">
      <c r="H4854" s="10">
        <v>2006</v>
      </c>
      <c r="I4854" s="10">
        <v>4</v>
      </c>
      <c r="J4854" s="10">
        <v>5</v>
      </c>
      <c r="K4854" s="42">
        <v>5.0137499999999999</v>
      </c>
      <c r="L4854" s="44">
        <f t="shared" si="153"/>
        <v>4.9825880158127708E-2</v>
      </c>
      <c r="M4854" s="42">
        <f t="shared" si="154"/>
        <v>3.703595110698954E-5</v>
      </c>
    </row>
    <row r="4855" spans="8:13" x14ac:dyDescent="0.2">
      <c r="H4855" s="10">
        <v>2006</v>
      </c>
      <c r="I4855" s="10">
        <v>4</v>
      </c>
      <c r="J4855" s="10">
        <v>6</v>
      </c>
      <c r="K4855" s="42">
        <v>5.0225</v>
      </c>
      <c r="L4855" s="44">
        <f t="shared" si="153"/>
        <v>4.9912296043840128E-2</v>
      </c>
      <c r="M4855" s="42">
        <f t="shared" si="154"/>
        <v>8.6415885712419482E-5</v>
      </c>
    </row>
    <row r="4856" spans="8:13" x14ac:dyDescent="0.2">
      <c r="H4856" s="10">
        <v>2006</v>
      </c>
      <c r="I4856" s="10">
        <v>4</v>
      </c>
      <c r="J4856" s="10">
        <v>7</v>
      </c>
      <c r="K4856" s="42">
        <v>5.02813</v>
      </c>
      <c r="L4856" s="44">
        <f t="shared" si="153"/>
        <v>4.9967897506677773E-2</v>
      </c>
      <c r="M4856" s="42">
        <f t="shared" si="154"/>
        <v>5.5601462837645554E-5</v>
      </c>
    </row>
    <row r="4857" spans="8:13" x14ac:dyDescent="0.2">
      <c r="H4857" s="10">
        <v>2006</v>
      </c>
      <c r="I4857" s="10">
        <v>4</v>
      </c>
      <c r="J4857" s="10">
        <v>10</v>
      </c>
      <c r="K4857" s="42">
        <v>5.0446900000000001</v>
      </c>
      <c r="L4857" s="44">
        <f t="shared" si="153"/>
        <v>5.0131438359731398E-2</v>
      </c>
      <c r="M4857" s="42">
        <f t="shared" si="154"/>
        <v>1.6354085305362448E-4</v>
      </c>
    </row>
    <row r="4858" spans="8:13" x14ac:dyDescent="0.2">
      <c r="H4858" s="10">
        <v>2006</v>
      </c>
      <c r="I4858" s="10">
        <v>4</v>
      </c>
      <c r="J4858" s="10">
        <v>11</v>
      </c>
      <c r="K4858" s="42">
        <v>5.05</v>
      </c>
      <c r="L4858" s="44">
        <f t="shared" si="153"/>
        <v>5.018387667407348E-2</v>
      </c>
      <c r="M4858" s="42">
        <f t="shared" si="154"/>
        <v>5.2438314342082015E-5</v>
      </c>
    </row>
    <row r="4859" spans="8:13" x14ac:dyDescent="0.2">
      <c r="H4859" s="10">
        <v>2006</v>
      </c>
      <c r="I4859" s="10">
        <v>4</v>
      </c>
      <c r="J4859" s="10">
        <v>12</v>
      </c>
      <c r="K4859" s="42">
        <v>5.0682499999999999</v>
      </c>
      <c r="L4859" s="44">
        <f t="shared" si="153"/>
        <v>5.0364097277700352E-2</v>
      </c>
      <c r="M4859" s="42">
        <f t="shared" si="154"/>
        <v>1.8022060362687248E-4</v>
      </c>
    </row>
    <row r="4860" spans="8:13" x14ac:dyDescent="0.2">
      <c r="H4860" s="10">
        <v>2006</v>
      </c>
      <c r="I4860" s="10">
        <v>4</v>
      </c>
      <c r="J4860" s="10">
        <v>13</v>
      </c>
      <c r="K4860" s="42">
        <v>5.0768800000000001</v>
      </c>
      <c r="L4860" s="44">
        <f t="shared" si="153"/>
        <v>5.0449316576621467E-2</v>
      </c>
      <c r="M4860" s="42">
        <f t="shared" si="154"/>
        <v>8.5219298921114517E-5</v>
      </c>
    </row>
    <row r="4861" spans="8:13" x14ac:dyDescent="0.2">
      <c r="H4861" s="10">
        <v>2006</v>
      </c>
      <c r="I4861" s="10">
        <v>4</v>
      </c>
      <c r="J4861" s="10">
        <v>18</v>
      </c>
      <c r="K4861" s="42">
        <v>5.08</v>
      </c>
      <c r="L4861" s="44">
        <f t="shared" si="153"/>
        <v>5.0480125424408794E-2</v>
      </c>
      <c r="M4861" s="42">
        <f t="shared" si="154"/>
        <v>3.0808847787326676E-5</v>
      </c>
    </row>
    <row r="4862" spans="8:13" x14ac:dyDescent="0.2">
      <c r="H4862" s="10">
        <v>2006</v>
      </c>
      <c r="I4862" s="10">
        <v>4</v>
      </c>
      <c r="J4862" s="10">
        <v>19</v>
      </c>
      <c r="K4862" s="42">
        <v>5.0746900000000004</v>
      </c>
      <c r="L4862" s="44">
        <f t="shared" si="153"/>
        <v>5.0427690993645496E-2</v>
      </c>
      <c r="M4862" s="42">
        <f t="shared" si="154"/>
        <v>-5.2434430763297069E-5</v>
      </c>
    </row>
    <row r="4863" spans="8:13" x14ac:dyDescent="0.2">
      <c r="H4863" s="10">
        <v>2006</v>
      </c>
      <c r="I4863" s="10">
        <v>4</v>
      </c>
      <c r="J4863" s="10">
        <v>20</v>
      </c>
      <c r="K4863" s="42">
        <v>5.09</v>
      </c>
      <c r="L4863" s="44">
        <f t="shared" si="153"/>
        <v>5.0578870132315268E-2</v>
      </c>
      <c r="M4863" s="42">
        <f t="shared" si="154"/>
        <v>1.511791386697714E-4</v>
      </c>
    </row>
    <row r="4864" spans="8:13" x14ac:dyDescent="0.2">
      <c r="H4864" s="10">
        <v>2006</v>
      </c>
      <c r="I4864" s="10">
        <v>4</v>
      </c>
      <c r="J4864" s="10">
        <v>21</v>
      </c>
      <c r="K4864" s="42">
        <v>5.0999999999999996</v>
      </c>
      <c r="L4864" s="44">
        <f t="shared" si="153"/>
        <v>5.0677612402651701E-2</v>
      </c>
      <c r="M4864" s="42">
        <f t="shared" si="154"/>
        <v>9.874227033643268E-5</v>
      </c>
    </row>
    <row r="4865" spans="8:13" x14ac:dyDescent="0.2">
      <c r="H4865" s="10">
        <v>2006</v>
      </c>
      <c r="I4865" s="10">
        <v>4</v>
      </c>
      <c r="J4865" s="10">
        <v>24</v>
      </c>
      <c r="K4865" s="42">
        <v>5.1074999999999999</v>
      </c>
      <c r="L4865" s="44">
        <f t="shared" si="153"/>
        <v>5.0751667505821656E-2</v>
      </c>
      <c r="M4865" s="42">
        <f t="shared" si="154"/>
        <v>7.4055103169955172E-5</v>
      </c>
    </row>
    <row r="4866" spans="8:13" x14ac:dyDescent="0.2">
      <c r="H4866" s="10">
        <v>2006</v>
      </c>
      <c r="I4866" s="10">
        <v>4</v>
      </c>
      <c r="J4866" s="10">
        <v>25</v>
      </c>
      <c r="K4866" s="42">
        <v>5.1100000000000003</v>
      </c>
      <c r="L4866" s="44">
        <f t="shared" si="153"/>
        <v>5.0776352235539314E-2</v>
      </c>
      <c r="M4866" s="42">
        <f t="shared" si="154"/>
        <v>2.4684729717658338E-5</v>
      </c>
    </row>
    <row r="4867" spans="8:13" x14ac:dyDescent="0.2">
      <c r="H4867" s="10">
        <v>2006</v>
      </c>
      <c r="I4867" s="10">
        <v>4</v>
      </c>
      <c r="J4867" s="10">
        <v>26</v>
      </c>
      <c r="K4867" s="42">
        <v>5.1256300000000001</v>
      </c>
      <c r="L4867" s="44">
        <f t="shared" si="153"/>
        <v>5.093067771245751E-2</v>
      </c>
      <c r="M4867" s="42">
        <f t="shared" si="154"/>
        <v>1.543254769181962E-4</v>
      </c>
    </row>
    <row r="4868" spans="8:13" x14ac:dyDescent="0.2">
      <c r="H4868" s="10">
        <v>2006</v>
      </c>
      <c r="I4868" s="10">
        <v>4</v>
      </c>
      <c r="J4868" s="10">
        <v>27</v>
      </c>
      <c r="K4868" s="42">
        <v>5.1487499999999997</v>
      </c>
      <c r="L4868" s="44">
        <f t="shared" si="153"/>
        <v>5.115894606774006E-2</v>
      </c>
      <c r="M4868" s="42">
        <f t="shared" si="154"/>
        <v>2.2826835528255013E-4</v>
      </c>
    </row>
    <row r="4869" spans="8:13" x14ac:dyDescent="0.2">
      <c r="H4869" s="10">
        <v>2006</v>
      </c>
      <c r="I4869" s="10">
        <v>5</v>
      </c>
      <c r="J4869" s="10">
        <v>2</v>
      </c>
      <c r="K4869" s="42">
        <v>5.1456299999999997</v>
      </c>
      <c r="L4869" s="44">
        <f t="shared" si="153"/>
        <v>5.1128142447948832E-2</v>
      </c>
      <c r="M4869" s="42">
        <f t="shared" si="154"/>
        <v>-3.0803619791228143E-5</v>
      </c>
    </row>
    <row r="4870" spans="8:13" x14ac:dyDescent="0.2">
      <c r="H4870" s="10">
        <v>2006</v>
      </c>
      <c r="I4870" s="10">
        <v>5</v>
      </c>
      <c r="J4870" s="10">
        <v>3</v>
      </c>
      <c r="K4870" s="42">
        <v>5.15</v>
      </c>
      <c r="L4870" s="44">
        <f t="shared" si="153"/>
        <v>5.1171287195009019E-2</v>
      </c>
      <c r="M4870" s="42">
        <f t="shared" si="154"/>
        <v>4.314474706018645E-5</v>
      </c>
    </row>
    <row r="4871" spans="8:13" x14ac:dyDescent="0.2">
      <c r="H4871" s="10">
        <v>2006</v>
      </c>
      <c r="I4871" s="10">
        <v>5</v>
      </c>
      <c r="J4871" s="10">
        <v>4</v>
      </c>
      <c r="K4871" s="42">
        <v>5.16</v>
      </c>
      <c r="L4871" s="44">
        <f t="shared" si="153"/>
        <v>5.127001484245737E-2</v>
      </c>
      <c r="M4871" s="42">
        <f t="shared" si="154"/>
        <v>9.8727647448351719E-5</v>
      </c>
    </row>
    <row r="4872" spans="8:13" x14ac:dyDescent="0.2">
      <c r="H4872" s="10">
        <v>2006</v>
      </c>
      <c r="I4872" s="10">
        <v>5</v>
      </c>
      <c r="J4872" s="10">
        <v>5</v>
      </c>
      <c r="K4872" s="42">
        <v>5.1662499999999998</v>
      </c>
      <c r="L4872" s="44">
        <f t="shared" si="153"/>
        <v>5.1331718384704988E-2</v>
      </c>
      <c r="M4872" s="42">
        <f t="shared" si="154"/>
        <v>6.1703542247618093E-5</v>
      </c>
    </row>
    <row r="4873" spans="8:13" x14ac:dyDescent="0.2">
      <c r="H4873" s="10">
        <v>2006</v>
      </c>
      <c r="I4873" s="10">
        <v>5</v>
      </c>
      <c r="J4873" s="10">
        <v>8</v>
      </c>
      <c r="K4873" s="42">
        <v>5.16</v>
      </c>
      <c r="L4873" s="44">
        <f t="shared" si="153"/>
        <v>5.127001484245737E-2</v>
      </c>
      <c r="M4873" s="42">
        <f t="shared" si="154"/>
        <v>-6.1703542247618093E-5</v>
      </c>
    </row>
    <row r="4874" spans="8:13" x14ac:dyDescent="0.2">
      <c r="H4874" s="10">
        <v>2006</v>
      </c>
      <c r="I4874" s="10">
        <v>5</v>
      </c>
      <c r="J4874" s="10">
        <v>9</v>
      </c>
      <c r="K4874" s="42">
        <v>5.16188</v>
      </c>
      <c r="L4874" s="44">
        <f t="shared" si="153"/>
        <v>5.128857536806021E-2</v>
      </c>
      <c r="M4874" s="42">
        <f t="shared" si="154"/>
        <v>1.8560525602839828E-5</v>
      </c>
    </row>
    <row r="4875" spans="8:13" x14ac:dyDescent="0.2">
      <c r="H4875" s="10">
        <v>2006</v>
      </c>
      <c r="I4875" s="10">
        <v>5</v>
      </c>
      <c r="J4875" s="10">
        <v>10</v>
      </c>
      <c r="K4875" s="42">
        <v>5.1643800000000004</v>
      </c>
      <c r="L4875" s="44">
        <f t="shared" si="153"/>
        <v>5.1313256784654086E-2</v>
      </c>
      <c r="M4875" s="42">
        <f t="shared" si="154"/>
        <v>2.4681416593876071E-5</v>
      </c>
    </row>
    <row r="4876" spans="8:13" x14ac:dyDescent="0.2">
      <c r="H4876" s="10">
        <v>2006</v>
      </c>
      <c r="I4876" s="10">
        <v>5</v>
      </c>
      <c r="J4876" s="10">
        <v>11</v>
      </c>
      <c r="K4876" s="42">
        <v>5.17</v>
      </c>
      <c r="L4876" s="44">
        <f t="shared" si="153"/>
        <v>5.1368740053179651E-2</v>
      </c>
      <c r="M4876" s="42">
        <f t="shared" si="154"/>
        <v>5.5483268525564899E-5</v>
      </c>
    </row>
    <row r="4877" spans="8:13" x14ac:dyDescent="0.2">
      <c r="H4877" s="10">
        <v>2006</v>
      </c>
      <c r="I4877" s="10">
        <v>5</v>
      </c>
      <c r="J4877" s="10">
        <v>12</v>
      </c>
      <c r="K4877" s="42">
        <v>5.17</v>
      </c>
      <c r="L4877" s="44">
        <f t="shared" si="153"/>
        <v>5.1368740053179651E-2</v>
      </c>
      <c r="M4877" s="42">
        <f t="shared" si="154"/>
        <v>0</v>
      </c>
    </row>
    <row r="4878" spans="8:13" x14ac:dyDescent="0.2">
      <c r="H4878" s="10">
        <v>2006</v>
      </c>
      <c r="I4878" s="10">
        <v>5</v>
      </c>
      <c r="J4878" s="10">
        <v>15</v>
      </c>
      <c r="K4878" s="42">
        <v>5.1706300000000001</v>
      </c>
      <c r="L4878" s="44">
        <f t="shared" si="153"/>
        <v>5.1374959659865209E-2</v>
      </c>
      <c r="M4878" s="42">
        <f t="shared" si="154"/>
        <v>6.2196066855577103E-6</v>
      </c>
    </row>
    <row r="4879" spans="8:13" x14ac:dyDescent="0.2">
      <c r="H4879" s="10">
        <v>2006</v>
      </c>
      <c r="I4879" s="10">
        <v>5</v>
      </c>
      <c r="J4879" s="10">
        <v>16</v>
      </c>
      <c r="K4879" s="42">
        <v>5.1725000000000003</v>
      </c>
      <c r="L4879" s="44">
        <f t="shared" si="153"/>
        <v>5.1393420975135509E-2</v>
      </c>
      <c r="M4879" s="42">
        <f t="shared" si="154"/>
        <v>1.8461315270300316E-5</v>
      </c>
    </row>
    <row r="4880" spans="8:13" x14ac:dyDescent="0.2">
      <c r="H4880" s="10">
        <v>2006</v>
      </c>
      <c r="I4880" s="10">
        <v>5</v>
      </c>
      <c r="J4880" s="10">
        <v>17</v>
      </c>
      <c r="K4880" s="42">
        <v>5.1738099999999996</v>
      </c>
      <c r="L4880" s="44">
        <f t="shared" si="153"/>
        <v>5.1406353717433746E-2</v>
      </c>
      <c r="M4880" s="42">
        <f t="shared" si="154"/>
        <v>1.2932742298236988E-5</v>
      </c>
    </row>
    <row r="4881" spans="8:13" x14ac:dyDescent="0.2">
      <c r="H4881" s="10">
        <v>2006</v>
      </c>
      <c r="I4881" s="10">
        <v>5</v>
      </c>
      <c r="J4881" s="10">
        <v>18</v>
      </c>
      <c r="K4881" s="42">
        <v>5.1893799999999999</v>
      </c>
      <c r="L4881" s="44">
        <f t="shared" si="153"/>
        <v>5.1560062574836016E-2</v>
      </c>
      <c r="M4881" s="42">
        <f t="shared" si="154"/>
        <v>1.5370885740226964E-4</v>
      </c>
    </row>
    <row r="4882" spans="8:13" x14ac:dyDescent="0.2">
      <c r="H4882" s="10">
        <v>2006</v>
      </c>
      <c r="I4882" s="10">
        <v>5</v>
      </c>
      <c r="J4882" s="10">
        <v>19</v>
      </c>
      <c r="K4882" s="42">
        <v>5.1937499999999996</v>
      </c>
      <c r="L4882" s="44">
        <f t="shared" si="153"/>
        <v>5.1603202663401682E-2</v>
      </c>
      <c r="M4882" s="42">
        <f t="shared" si="154"/>
        <v>4.3140088565665757E-5</v>
      </c>
    </row>
    <row r="4883" spans="8:13" x14ac:dyDescent="0.2">
      <c r="H4883" s="10">
        <v>2006</v>
      </c>
      <c r="I4883" s="10">
        <v>5</v>
      </c>
      <c r="J4883" s="10">
        <v>22</v>
      </c>
      <c r="K4883" s="42">
        <v>5.2074999999999996</v>
      </c>
      <c r="L4883" s="44">
        <f t="shared" si="153"/>
        <v>5.1738937893339512E-2</v>
      </c>
      <c r="M4883" s="42">
        <f t="shared" si="154"/>
        <v>1.357352299378306E-4</v>
      </c>
    </row>
    <row r="4884" spans="8:13" x14ac:dyDescent="0.2">
      <c r="H4884" s="10">
        <v>2006</v>
      </c>
      <c r="I4884" s="10">
        <v>5</v>
      </c>
      <c r="J4884" s="10">
        <v>23</v>
      </c>
      <c r="K4884" s="42">
        <v>5.21</v>
      </c>
      <c r="L4884" s="44">
        <f t="shared" si="153"/>
        <v>5.1763616531202115E-2</v>
      </c>
      <c r="M4884" s="42">
        <f t="shared" si="154"/>
        <v>2.4678637862603214E-5</v>
      </c>
    </row>
    <row r="4885" spans="8:13" x14ac:dyDescent="0.2">
      <c r="H4885" s="10">
        <v>2006</v>
      </c>
      <c r="I4885" s="10">
        <v>5</v>
      </c>
      <c r="J4885" s="10">
        <v>24</v>
      </c>
      <c r="K4885" s="42">
        <v>5.2143800000000002</v>
      </c>
      <c r="L4885" s="44">
        <f t="shared" ref="L4885:L4948" si="155">LN(1+K4885/100/4)*4</f>
        <v>5.1806853137682095E-2</v>
      </c>
      <c r="M4885" s="42">
        <f t="shared" ref="M4885:M4948" si="156">L4885-L4884</f>
        <v>4.32366064799794E-5</v>
      </c>
    </row>
    <row r="4886" spans="8:13" x14ac:dyDescent="0.2">
      <c r="H4886" s="10">
        <v>2006</v>
      </c>
      <c r="I4886" s="10">
        <v>5</v>
      </c>
      <c r="J4886" s="10">
        <v>25</v>
      </c>
      <c r="K4886" s="42">
        <v>5.22</v>
      </c>
      <c r="L4886" s="44">
        <f t="shared" si="155"/>
        <v>5.1862329560092797E-2</v>
      </c>
      <c r="M4886" s="42">
        <f t="shared" si="156"/>
        <v>5.5476422410702386E-5</v>
      </c>
    </row>
    <row r="4887" spans="8:13" x14ac:dyDescent="0.2">
      <c r="H4887" s="10">
        <v>2006</v>
      </c>
      <c r="I4887" s="10">
        <v>5</v>
      </c>
      <c r="J4887" s="10">
        <v>26</v>
      </c>
      <c r="K4887" s="42">
        <v>5.2268800000000004</v>
      </c>
      <c r="L4887" s="44">
        <f t="shared" si="155"/>
        <v>5.1930242709442548E-2</v>
      </c>
      <c r="M4887" s="42">
        <f t="shared" si="156"/>
        <v>6.7913149349750623E-5</v>
      </c>
    </row>
    <row r="4888" spans="8:13" x14ac:dyDescent="0.2">
      <c r="H4888" s="10">
        <v>2006</v>
      </c>
      <c r="I4888" s="10">
        <v>5</v>
      </c>
      <c r="J4888" s="10">
        <v>30</v>
      </c>
      <c r="K4888" s="42">
        <v>5.2306299999999997</v>
      </c>
      <c r="L4888" s="44">
        <f t="shared" si="155"/>
        <v>5.1967258838764109E-2</v>
      </c>
      <c r="M4888" s="42">
        <f t="shared" si="156"/>
        <v>3.7016129321561231E-5</v>
      </c>
    </row>
    <row r="4889" spans="8:13" x14ac:dyDescent="0.2">
      <c r="H4889" s="10">
        <v>2006</v>
      </c>
      <c r="I4889" s="10">
        <v>5</v>
      </c>
      <c r="J4889" s="10">
        <v>31</v>
      </c>
      <c r="K4889" s="42">
        <v>5.23813</v>
      </c>
      <c r="L4889" s="44">
        <f t="shared" si="155"/>
        <v>5.2041290069779457E-2</v>
      </c>
      <c r="M4889" s="42">
        <f t="shared" si="156"/>
        <v>7.403123101534792E-5</v>
      </c>
    </row>
    <row r="4890" spans="8:13" x14ac:dyDescent="0.2">
      <c r="H4890" s="10">
        <v>2006</v>
      </c>
      <c r="I4890" s="10">
        <v>6</v>
      </c>
      <c r="J4890" s="10">
        <v>1</v>
      </c>
      <c r="K4890" s="42">
        <v>5.2706299999999997</v>
      </c>
      <c r="L4890" s="44">
        <f t="shared" si="155"/>
        <v>5.2362076238874955E-2</v>
      </c>
      <c r="M4890" s="42">
        <f t="shared" si="156"/>
        <v>3.2078616909549801E-4</v>
      </c>
    </row>
    <row r="4891" spans="8:13" x14ac:dyDescent="0.2">
      <c r="H4891" s="10">
        <v>2006</v>
      </c>
      <c r="I4891" s="10">
        <v>6</v>
      </c>
      <c r="J4891" s="10">
        <v>2</v>
      </c>
      <c r="K4891" s="42">
        <v>5.27</v>
      </c>
      <c r="L4891" s="44">
        <f t="shared" si="155"/>
        <v>5.2355858166870446E-2</v>
      </c>
      <c r="M4891" s="42">
        <f t="shared" si="156"/>
        <v>-6.2180720045088012E-6</v>
      </c>
    </row>
    <row r="4892" spans="8:13" x14ac:dyDescent="0.2">
      <c r="H4892" s="10">
        <v>2006</v>
      </c>
      <c r="I4892" s="10">
        <v>6</v>
      </c>
      <c r="J4892" s="10">
        <v>5</v>
      </c>
      <c r="K4892" s="42">
        <v>5.2362500000000001</v>
      </c>
      <c r="L4892" s="44">
        <f t="shared" si="155"/>
        <v>5.2022733036551236E-2</v>
      </c>
      <c r="M4892" s="42">
        <f t="shared" si="156"/>
        <v>-3.3312513031921037E-4</v>
      </c>
    </row>
    <row r="4893" spans="8:13" x14ac:dyDescent="0.2">
      <c r="H4893" s="10">
        <v>2006</v>
      </c>
      <c r="I4893" s="10">
        <v>6</v>
      </c>
      <c r="J4893" s="10">
        <v>6</v>
      </c>
      <c r="K4893" s="42">
        <v>5.27</v>
      </c>
      <c r="L4893" s="44">
        <f t="shared" si="155"/>
        <v>5.2355858166870446E-2</v>
      </c>
      <c r="M4893" s="42">
        <f t="shared" si="156"/>
        <v>3.3312513031921037E-4</v>
      </c>
    </row>
    <row r="4894" spans="8:13" x14ac:dyDescent="0.2">
      <c r="H4894" s="10">
        <v>2006</v>
      </c>
      <c r="I4894" s="10">
        <v>6</v>
      </c>
      <c r="J4894" s="10">
        <v>7</v>
      </c>
      <c r="K4894" s="42">
        <v>5.2824999999999998</v>
      </c>
      <c r="L4894" s="44">
        <f t="shared" si="155"/>
        <v>5.2479230804680338E-2</v>
      </c>
      <c r="M4894" s="42">
        <f t="shared" si="156"/>
        <v>1.2337263780989177E-4</v>
      </c>
    </row>
    <row r="4895" spans="8:13" x14ac:dyDescent="0.2">
      <c r="H4895" s="10">
        <v>2006</v>
      </c>
      <c r="I4895" s="10">
        <v>6</v>
      </c>
      <c r="J4895" s="10">
        <v>8</v>
      </c>
      <c r="K4895" s="42">
        <v>5.3</v>
      </c>
      <c r="L4895" s="44">
        <f t="shared" si="155"/>
        <v>5.265194610512345E-2</v>
      </c>
      <c r="M4895" s="42">
        <f t="shared" si="156"/>
        <v>1.7271530044311173E-4</v>
      </c>
    </row>
    <row r="4896" spans="8:13" x14ac:dyDescent="0.2">
      <c r="H4896" s="10">
        <v>2006</v>
      </c>
      <c r="I4896" s="10">
        <v>6</v>
      </c>
      <c r="J4896" s="10">
        <v>9</v>
      </c>
      <c r="K4896" s="42">
        <v>5.31</v>
      </c>
      <c r="L4896" s="44">
        <f t="shared" si="155"/>
        <v>5.2750637214292927E-2</v>
      </c>
      <c r="M4896" s="42">
        <f t="shared" si="156"/>
        <v>9.8691109169476987E-5</v>
      </c>
    </row>
    <row r="4897" spans="8:13" x14ac:dyDescent="0.2">
      <c r="H4897" s="10">
        <v>2006</v>
      </c>
      <c r="I4897" s="10">
        <v>6</v>
      </c>
      <c r="J4897" s="10">
        <v>12</v>
      </c>
      <c r="K4897" s="42">
        <v>5.3193799999999998</v>
      </c>
      <c r="L4897" s="44">
        <f t="shared" si="155"/>
        <v>5.2843207261536296E-2</v>
      </c>
      <c r="M4897" s="42">
        <f t="shared" si="156"/>
        <v>9.2570047243369091E-5</v>
      </c>
    </row>
    <row r="4898" spans="8:13" x14ac:dyDescent="0.2">
      <c r="H4898" s="10">
        <v>2006</v>
      </c>
      <c r="I4898" s="10">
        <v>6</v>
      </c>
      <c r="J4898" s="10">
        <v>13</v>
      </c>
      <c r="K4898" s="42">
        <v>5.3293799999999996</v>
      </c>
      <c r="L4898" s="44">
        <f t="shared" si="155"/>
        <v>5.2941893651932886E-2</v>
      </c>
      <c r="M4898" s="42">
        <f t="shared" si="156"/>
        <v>9.8686390396590662E-5</v>
      </c>
    </row>
    <row r="4899" spans="8:13" x14ac:dyDescent="0.2">
      <c r="H4899" s="10">
        <v>2006</v>
      </c>
      <c r="I4899" s="10">
        <v>6</v>
      </c>
      <c r="J4899" s="10">
        <v>14</v>
      </c>
      <c r="K4899" s="42">
        <v>5.34063</v>
      </c>
      <c r="L4899" s="44">
        <f t="shared" si="155"/>
        <v>5.3052912930919072E-2</v>
      </c>
      <c r="M4899" s="42">
        <f t="shared" si="156"/>
        <v>1.1101927898618524E-4</v>
      </c>
    </row>
    <row r="4900" spans="8:13" x14ac:dyDescent="0.2">
      <c r="H4900" s="10">
        <v>2006</v>
      </c>
      <c r="I4900" s="10">
        <v>6</v>
      </c>
      <c r="J4900" s="10">
        <v>15</v>
      </c>
      <c r="K4900" s="42">
        <v>5.3956299999999997</v>
      </c>
      <c r="L4900" s="44">
        <f t="shared" si="155"/>
        <v>5.3595629499036283E-2</v>
      </c>
      <c r="M4900" s="42">
        <f t="shared" si="156"/>
        <v>5.4271656811721164E-4</v>
      </c>
    </row>
    <row r="4901" spans="8:13" x14ac:dyDescent="0.2">
      <c r="H4901" s="10">
        <v>2006</v>
      </c>
      <c r="I4901" s="10">
        <v>6</v>
      </c>
      <c r="J4901" s="10">
        <v>16</v>
      </c>
      <c r="K4901" s="42">
        <v>5.4137500000000003</v>
      </c>
      <c r="L4901" s="44">
        <f t="shared" si="155"/>
        <v>5.3774413814560877E-2</v>
      </c>
      <c r="M4901" s="42">
        <f t="shared" si="156"/>
        <v>1.7878431552459384E-4</v>
      </c>
    </row>
    <row r="4902" spans="8:13" x14ac:dyDescent="0.2">
      <c r="H4902" s="10">
        <v>2006</v>
      </c>
      <c r="I4902" s="10">
        <v>6</v>
      </c>
      <c r="J4902" s="10">
        <v>19</v>
      </c>
      <c r="K4902" s="42">
        <v>5.4243800000000002</v>
      </c>
      <c r="L4902" s="44">
        <f t="shared" si="155"/>
        <v>5.3879292947470681E-2</v>
      </c>
      <c r="M4902" s="42">
        <f t="shared" si="156"/>
        <v>1.0487913290980339E-4</v>
      </c>
    </row>
    <row r="4903" spans="8:13" x14ac:dyDescent="0.2">
      <c r="H4903" s="10">
        <v>2006</v>
      </c>
      <c r="I4903" s="10">
        <v>6</v>
      </c>
      <c r="J4903" s="10">
        <v>20</v>
      </c>
      <c r="K4903" s="42">
        <v>5.4368800000000004</v>
      </c>
      <c r="L4903" s="44">
        <f t="shared" si="155"/>
        <v>5.4002618607408716E-2</v>
      </c>
      <c r="M4903" s="42">
        <f t="shared" si="156"/>
        <v>1.2332565993803529E-4</v>
      </c>
    </row>
    <row r="4904" spans="8:13" x14ac:dyDescent="0.2">
      <c r="H4904" s="10">
        <v>2006</v>
      </c>
      <c r="I4904" s="10">
        <v>6</v>
      </c>
      <c r="J4904" s="10">
        <v>21</v>
      </c>
      <c r="K4904" s="42">
        <v>5.4487500000000004</v>
      </c>
      <c r="L4904" s="44">
        <f t="shared" si="155"/>
        <v>5.4119725134511222E-2</v>
      </c>
      <c r="M4904" s="42">
        <f t="shared" si="156"/>
        <v>1.1710652710250624E-4</v>
      </c>
    </row>
    <row r="4905" spans="8:13" x14ac:dyDescent="0.2">
      <c r="H4905" s="10">
        <v>2006</v>
      </c>
      <c r="I4905" s="10">
        <v>6</v>
      </c>
      <c r="J4905" s="10">
        <v>22</v>
      </c>
      <c r="K4905" s="42">
        <v>5.46</v>
      </c>
      <c r="L4905" s="44">
        <f t="shared" si="155"/>
        <v>5.4230711728262888E-2</v>
      </c>
      <c r="M4905" s="42">
        <f t="shared" si="156"/>
        <v>1.1098659375166631E-4</v>
      </c>
    </row>
    <row r="4906" spans="8:13" x14ac:dyDescent="0.2">
      <c r="H4906" s="10">
        <v>2006</v>
      </c>
      <c r="I4906" s="10">
        <v>6</v>
      </c>
      <c r="J4906" s="10">
        <v>23</v>
      </c>
      <c r="K4906" s="42">
        <v>5.48</v>
      </c>
      <c r="L4906" s="44">
        <f t="shared" si="155"/>
        <v>5.4428013624867787E-2</v>
      </c>
      <c r="M4906" s="42">
        <f t="shared" si="156"/>
        <v>1.9730189660489839E-4</v>
      </c>
    </row>
    <row r="4907" spans="8:13" x14ac:dyDescent="0.2">
      <c r="H4907" s="10">
        <v>2006</v>
      </c>
      <c r="I4907" s="10">
        <v>6</v>
      </c>
      <c r="J4907" s="10">
        <v>26</v>
      </c>
      <c r="K4907" s="42">
        <v>5.49</v>
      </c>
      <c r="L4907" s="44">
        <f t="shared" si="155"/>
        <v>5.4526660923786205E-2</v>
      </c>
      <c r="M4907" s="42">
        <f t="shared" si="156"/>
        <v>9.8647298918418114E-5</v>
      </c>
    </row>
    <row r="4908" spans="8:13" x14ac:dyDescent="0.2">
      <c r="H4908" s="10">
        <v>2006</v>
      </c>
      <c r="I4908" s="10">
        <v>6</v>
      </c>
      <c r="J4908" s="10">
        <v>27</v>
      </c>
      <c r="K4908" s="42">
        <v>5.5</v>
      </c>
      <c r="L4908" s="44">
        <f t="shared" si="155"/>
        <v>5.4625305789942222E-2</v>
      </c>
      <c r="M4908" s="42">
        <f t="shared" si="156"/>
        <v>9.8644866156016864E-5</v>
      </c>
    </row>
    <row r="4909" spans="8:13" x14ac:dyDescent="0.2">
      <c r="H4909" s="10">
        <v>2006</v>
      </c>
      <c r="I4909" s="10">
        <v>6</v>
      </c>
      <c r="J4909" s="10">
        <v>28</v>
      </c>
      <c r="K4909" s="42">
        <v>5.4987500000000002</v>
      </c>
      <c r="L4909" s="44">
        <f t="shared" si="155"/>
        <v>5.4612975314710745E-2</v>
      </c>
      <c r="M4909" s="42">
        <f t="shared" si="156"/>
        <v>-1.2330475231477067E-5</v>
      </c>
    </row>
    <row r="4910" spans="8:13" x14ac:dyDescent="0.2">
      <c r="H4910" s="10">
        <v>2006</v>
      </c>
      <c r="I4910" s="10">
        <v>6</v>
      </c>
      <c r="J4910" s="10">
        <v>29</v>
      </c>
      <c r="K4910" s="42">
        <v>5.5081300000000004</v>
      </c>
      <c r="L4910" s="44">
        <f t="shared" si="155"/>
        <v>5.4705502273302592E-2</v>
      </c>
      <c r="M4910" s="42">
        <f t="shared" si="156"/>
        <v>9.2526958591847286E-5</v>
      </c>
    </row>
    <row r="4911" spans="8:13" x14ac:dyDescent="0.2">
      <c r="H4911" s="10">
        <v>2006</v>
      </c>
      <c r="I4911" s="10">
        <v>7</v>
      </c>
      <c r="J4911" s="10">
        <v>3</v>
      </c>
      <c r="K4911" s="42">
        <v>5.48</v>
      </c>
      <c r="L4911" s="44">
        <f t="shared" si="155"/>
        <v>5.4428013624867787E-2</v>
      </c>
      <c r="M4911" s="42">
        <f t="shared" si="156"/>
        <v>-2.774886484348052E-4</v>
      </c>
    </row>
    <row r="4912" spans="8:13" x14ac:dyDescent="0.2">
      <c r="H4912" s="10">
        <v>2006</v>
      </c>
      <c r="I4912" s="10">
        <v>7</v>
      </c>
      <c r="J4912" s="10">
        <v>4</v>
      </c>
      <c r="K4912" s="42">
        <v>5.4856299999999996</v>
      </c>
      <c r="L4912" s="44">
        <f t="shared" si="155"/>
        <v>5.4483552353433329E-2</v>
      </c>
      <c r="M4912" s="42">
        <f t="shared" si="156"/>
        <v>5.5538728565542039E-5</v>
      </c>
    </row>
    <row r="4913" spans="8:13" x14ac:dyDescent="0.2">
      <c r="H4913" s="10">
        <v>2006</v>
      </c>
      <c r="I4913" s="10">
        <v>7</v>
      </c>
      <c r="J4913" s="10">
        <v>5</v>
      </c>
      <c r="K4913" s="42">
        <v>5.4887499999999996</v>
      </c>
      <c r="L4913" s="44">
        <f t="shared" si="155"/>
        <v>5.4514330144465994E-2</v>
      </c>
      <c r="M4913" s="42">
        <f t="shared" si="156"/>
        <v>3.0777791032665647E-5</v>
      </c>
    </row>
    <row r="4914" spans="8:13" x14ac:dyDescent="0.2">
      <c r="H4914" s="10">
        <v>2006</v>
      </c>
      <c r="I4914" s="10">
        <v>7</v>
      </c>
      <c r="J4914" s="10">
        <v>6</v>
      </c>
      <c r="K4914" s="42">
        <v>5.5071899999999996</v>
      </c>
      <c r="L4914" s="44">
        <f t="shared" si="155"/>
        <v>5.4696229945376054E-2</v>
      </c>
      <c r="M4914" s="42">
        <f t="shared" si="156"/>
        <v>1.8189980091005975E-4</v>
      </c>
    </row>
    <row r="4915" spans="8:13" x14ac:dyDescent="0.2">
      <c r="H4915" s="10">
        <v>2006</v>
      </c>
      <c r="I4915" s="10">
        <v>7</v>
      </c>
      <c r="J4915" s="10">
        <v>7</v>
      </c>
      <c r="K4915" s="42">
        <v>5.51</v>
      </c>
      <c r="L4915" s="44">
        <f t="shared" si="155"/>
        <v>5.4723948223456699E-2</v>
      </c>
      <c r="M4915" s="42">
        <f t="shared" si="156"/>
        <v>2.7718278080644809E-5</v>
      </c>
    </row>
    <row r="4916" spans="8:13" x14ac:dyDescent="0.2">
      <c r="H4916" s="10">
        <v>2006</v>
      </c>
      <c r="I4916" s="10">
        <v>7</v>
      </c>
      <c r="J4916" s="10">
        <v>10</v>
      </c>
      <c r="K4916" s="42">
        <v>5.5</v>
      </c>
      <c r="L4916" s="44">
        <f t="shared" si="155"/>
        <v>5.4625305789942222E-2</v>
      </c>
      <c r="M4916" s="42">
        <f t="shared" si="156"/>
        <v>-9.8642433514477268E-5</v>
      </c>
    </row>
    <row r="4917" spans="8:13" x14ac:dyDescent="0.2">
      <c r="H4917" s="10">
        <v>2006</v>
      </c>
      <c r="I4917" s="10">
        <v>7</v>
      </c>
      <c r="J4917" s="10">
        <v>11</v>
      </c>
      <c r="K4917" s="42">
        <v>5.5</v>
      </c>
      <c r="L4917" s="44">
        <f t="shared" si="155"/>
        <v>5.4625305789942222E-2</v>
      </c>
      <c r="M4917" s="42">
        <f t="shared" si="156"/>
        <v>0</v>
      </c>
    </row>
    <row r="4918" spans="8:13" x14ac:dyDescent="0.2">
      <c r="H4918" s="10">
        <v>2006</v>
      </c>
      <c r="I4918" s="10">
        <v>7</v>
      </c>
      <c r="J4918" s="10">
        <v>12</v>
      </c>
      <c r="K4918" s="42">
        <v>5.5003099999999998</v>
      </c>
      <c r="L4918" s="44">
        <f t="shared" si="155"/>
        <v>5.462836374191829E-2</v>
      </c>
      <c r="M4918" s="42">
        <f t="shared" si="156"/>
        <v>3.0579519760681739E-6</v>
      </c>
    </row>
    <row r="4919" spans="8:13" x14ac:dyDescent="0.2">
      <c r="H4919" s="10">
        <v>2006</v>
      </c>
      <c r="I4919" s="10">
        <v>7</v>
      </c>
      <c r="J4919" s="10">
        <v>13</v>
      </c>
      <c r="K4919" s="42">
        <v>5.5068799999999998</v>
      </c>
      <c r="L4919" s="44">
        <f t="shared" si="155"/>
        <v>5.4693172045283338E-2</v>
      </c>
      <c r="M4919" s="42">
        <f t="shared" si="156"/>
        <v>6.4808303365047892E-5</v>
      </c>
    </row>
    <row r="4920" spans="8:13" x14ac:dyDescent="0.2">
      <c r="H4920" s="10">
        <v>2006</v>
      </c>
      <c r="I4920" s="10">
        <v>7</v>
      </c>
      <c r="J4920" s="10">
        <v>14</v>
      </c>
      <c r="K4920" s="42">
        <v>5.4981299999999997</v>
      </c>
      <c r="L4920" s="44">
        <f t="shared" si="155"/>
        <v>5.4606859384893104E-2</v>
      </c>
      <c r="M4920" s="42">
        <f t="shared" si="156"/>
        <v>-8.6312660390233664E-5</v>
      </c>
    </row>
    <row r="4921" spans="8:13" x14ac:dyDescent="0.2">
      <c r="H4921" s="10">
        <v>2006</v>
      </c>
      <c r="I4921" s="10">
        <v>7</v>
      </c>
      <c r="J4921" s="10">
        <v>17</v>
      </c>
      <c r="K4921" s="42">
        <v>5.49</v>
      </c>
      <c r="L4921" s="44">
        <f t="shared" si="155"/>
        <v>5.4526660923786205E-2</v>
      </c>
      <c r="M4921" s="42">
        <f t="shared" si="156"/>
        <v>-8.0198461106899266E-5</v>
      </c>
    </row>
    <row r="4922" spans="8:13" x14ac:dyDescent="0.2">
      <c r="H4922" s="10">
        <v>2006</v>
      </c>
      <c r="I4922" s="10">
        <v>7</v>
      </c>
      <c r="J4922" s="10">
        <v>18</v>
      </c>
      <c r="K4922" s="42">
        <v>5.5</v>
      </c>
      <c r="L4922" s="44">
        <f t="shared" si="155"/>
        <v>5.4625305789942222E-2</v>
      </c>
      <c r="M4922" s="42">
        <f t="shared" si="156"/>
        <v>9.8644866156016864E-5</v>
      </c>
    </row>
    <row r="4923" spans="8:13" x14ac:dyDescent="0.2">
      <c r="H4923" s="10">
        <v>2006</v>
      </c>
      <c r="I4923" s="10">
        <v>7</v>
      </c>
      <c r="J4923" s="10">
        <v>19</v>
      </c>
      <c r="K4923" s="42">
        <v>5.52</v>
      </c>
      <c r="L4923" s="44">
        <f t="shared" si="155"/>
        <v>5.4822588224447868E-2</v>
      </c>
      <c r="M4923" s="42">
        <f t="shared" si="156"/>
        <v>1.9728243450564675E-4</v>
      </c>
    </row>
    <row r="4924" spans="8:13" x14ac:dyDescent="0.2">
      <c r="H4924" s="10">
        <v>2006</v>
      </c>
      <c r="I4924" s="10">
        <v>7</v>
      </c>
      <c r="J4924" s="10">
        <v>20</v>
      </c>
      <c r="K4924" s="42">
        <v>5.5106299999999999</v>
      </c>
      <c r="L4924" s="44">
        <f t="shared" si="155"/>
        <v>5.4730162615314923E-2</v>
      </c>
      <c r="M4924" s="42">
        <f t="shared" si="156"/>
        <v>-9.2425609132945619E-5</v>
      </c>
    </row>
    <row r="4925" spans="8:13" x14ac:dyDescent="0.2">
      <c r="H4925" s="10">
        <v>2006</v>
      </c>
      <c r="I4925" s="10">
        <v>7</v>
      </c>
      <c r="J4925" s="10">
        <v>21</v>
      </c>
      <c r="K4925" s="42">
        <v>5.4850000000000003</v>
      </c>
      <c r="L4925" s="44">
        <f t="shared" si="155"/>
        <v>5.4477337578429791E-2</v>
      </c>
      <c r="M4925" s="42">
        <f t="shared" si="156"/>
        <v>-2.5282503688513203E-4</v>
      </c>
    </row>
    <row r="4926" spans="8:13" x14ac:dyDescent="0.2">
      <c r="H4926" s="10">
        <v>2006</v>
      </c>
      <c r="I4926" s="10">
        <v>7</v>
      </c>
      <c r="J4926" s="10">
        <v>24</v>
      </c>
      <c r="K4926" s="42">
        <v>5.49</v>
      </c>
      <c r="L4926" s="44">
        <f t="shared" si="155"/>
        <v>5.4526660923786205E-2</v>
      </c>
      <c r="M4926" s="42">
        <f t="shared" si="156"/>
        <v>4.9323345356414028E-5</v>
      </c>
    </row>
    <row r="4927" spans="8:13" x14ac:dyDescent="0.2">
      <c r="H4927" s="10">
        <v>2006</v>
      </c>
      <c r="I4927" s="10">
        <v>7</v>
      </c>
      <c r="J4927" s="10">
        <v>25</v>
      </c>
      <c r="K4927" s="42">
        <v>5.49</v>
      </c>
      <c r="L4927" s="44">
        <f t="shared" si="155"/>
        <v>5.4526660923786205E-2</v>
      </c>
      <c r="M4927" s="42">
        <f t="shared" si="156"/>
        <v>0</v>
      </c>
    </row>
    <row r="4928" spans="8:13" x14ac:dyDescent="0.2">
      <c r="H4928" s="10">
        <v>2006</v>
      </c>
      <c r="I4928" s="10">
        <v>7</v>
      </c>
      <c r="J4928" s="10">
        <v>26</v>
      </c>
      <c r="K4928" s="42">
        <v>5.5</v>
      </c>
      <c r="L4928" s="44">
        <f t="shared" si="155"/>
        <v>5.4625305789942222E-2</v>
      </c>
      <c r="M4928" s="42">
        <f t="shared" si="156"/>
        <v>9.8644866156016864E-5</v>
      </c>
    </row>
    <row r="4929" spans="8:13" x14ac:dyDescent="0.2">
      <c r="H4929" s="10">
        <v>2006</v>
      </c>
      <c r="I4929" s="10">
        <v>7</v>
      </c>
      <c r="J4929" s="10">
        <v>27</v>
      </c>
      <c r="K4929" s="42">
        <v>5.4850000000000003</v>
      </c>
      <c r="L4929" s="44">
        <f t="shared" si="155"/>
        <v>5.4477337578429791E-2</v>
      </c>
      <c r="M4929" s="42">
        <f t="shared" si="156"/>
        <v>-1.4796821151243089E-4</v>
      </c>
    </row>
    <row r="4930" spans="8:13" x14ac:dyDescent="0.2">
      <c r="H4930" s="10">
        <v>2006</v>
      </c>
      <c r="I4930" s="10">
        <v>7</v>
      </c>
      <c r="J4930" s="10">
        <v>28</v>
      </c>
      <c r="K4930" s="42">
        <v>5.4887499999999996</v>
      </c>
      <c r="L4930" s="44">
        <f t="shared" si="155"/>
        <v>5.4514330144465994E-2</v>
      </c>
      <c r="M4930" s="42">
        <f t="shared" si="156"/>
        <v>3.69925660362036E-5</v>
      </c>
    </row>
    <row r="4931" spans="8:13" x14ac:dyDescent="0.2">
      <c r="H4931" s="10">
        <v>2006</v>
      </c>
      <c r="I4931" s="10">
        <v>7</v>
      </c>
      <c r="J4931" s="10">
        <v>31</v>
      </c>
      <c r="K4931" s="42">
        <v>5.46563</v>
      </c>
      <c r="L4931" s="44">
        <f t="shared" si="155"/>
        <v>5.4286253196351969E-2</v>
      </c>
      <c r="M4931" s="42">
        <f t="shared" si="156"/>
        <v>-2.2807694811402546E-4</v>
      </c>
    </row>
    <row r="4932" spans="8:13" x14ac:dyDescent="0.2">
      <c r="H4932" s="10">
        <v>2006</v>
      </c>
      <c r="I4932" s="10">
        <v>8</v>
      </c>
      <c r="J4932" s="10">
        <v>1</v>
      </c>
      <c r="K4932" s="42">
        <v>5.4675000000000002</v>
      </c>
      <c r="L4932" s="44">
        <f t="shared" si="155"/>
        <v>5.4304701079963956E-2</v>
      </c>
      <c r="M4932" s="42">
        <f t="shared" si="156"/>
        <v>1.8447883611986959E-5</v>
      </c>
    </row>
    <row r="4933" spans="8:13" x14ac:dyDescent="0.2">
      <c r="H4933" s="10">
        <v>2006</v>
      </c>
      <c r="I4933" s="10">
        <v>8</v>
      </c>
      <c r="J4933" s="10">
        <v>2</v>
      </c>
      <c r="K4933" s="42">
        <v>5.4718799999999996</v>
      </c>
      <c r="L4933" s="44">
        <f t="shared" si="155"/>
        <v>5.434791022834759E-2</v>
      </c>
      <c r="M4933" s="42">
        <f t="shared" si="156"/>
        <v>4.3209148383634155E-5</v>
      </c>
    </row>
    <row r="4934" spans="8:13" x14ac:dyDescent="0.2">
      <c r="H4934" s="10">
        <v>2006</v>
      </c>
      <c r="I4934" s="10">
        <v>8</v>
      </c>
      <c r="J4934" s="10">
        <v>3</v>
      </c>
      <c r="K4934" s="42">
        <v>5.48</v>
      </c>
      <c r="L4934" s="44">
        <f t="shared" si="155"/>
        <v>5.4428013624867787E-2</v>
      </c>
      <c r="M4934" s="42">
        <f t="shared" si="156"/>
        <v>8.0103396520196657E-5</v>
      </c>
    </row>
    <row r="4935" spans="8:13" x14ac:dyDescent="0.2">
      <c r="H4935" s="10">
        <v>2006</v>
      </c>
      <c r="I4935" s="10">
        <v>8</v>
      </c>
      <c r="J4935" s="10">
        <v>4</v>
      </c>
      <c r="K4935" s="42">
        <v>5.4993800000000004</v>
      </c>
      <c r="L4935" s="44">
        <f t="shared" si="155"/>
        <v>5.4619189878978514E-2</v>
      </c>
      <c r="M4935" s="42">
        <f t="shared" si="156"/>
        <v>1.9117625411072675E-4</v>
      </c>
    </row>
    <row r="4936" spans="8:13" x14ac:dyDescent="0.2">
      <c r="H4936" s="10">
        <v>2006</v>
      </c>
      <c r="I4936" s="10">
        <v>8</v>
      </c>
      <c r="J4936" s="10">
        <v>7</v>
      </c>
      <c r="K4936" s="42">
        <v>5.44</v>
      </c>
      <c r="L4936" s="44">
        <f t="shared" si="155"/>
        <v>5.4033400099169196E-2</v>
      </c>
      <c r="M4936" s="42">
        <f t="shared" si="156"/>
        <v>-5.8578977980931757E-4</v>
      </c>
    </row>
    <row r="4937" spans="8:13" x14ac:dyDescent="0.2">
      <c r="H4937" s="10">
        <v>2006</v>
      </c>
      <c r="I4937" s="10">
        <v>8</v>
      </c>
      <c r="J4937" s="10">
        <v>8</v>
      </c>
      <c r="K4937" s="42">
        <v>5.4459400000000002</v>
      </c>
      <c r="L4937" s="44">
        <f t="shared" si="155"/>
        <v>5.4092002669094794E-2</v>
      </c>
      <c r="M4937" s="42">
        <f t="shared" si="156"/>
        <v>5.8602569925597647E-5</v>
      </c>
    </row>
    <row r="4938" spans="8:13" x14ac:dyDescent="0.2">
      <c r="H4938" s="10">
        <v>2006</v>
      </c>
      <c r="I4938" s="10">
        <v>8</v>
      </c>
      <c r="J4938" s="10">
        <v>9</v>
      </c>
      <c r="K4938" s="42">
        <v>5.4037499999999996</v>
      </c>
      <c r="L4938" s="44">
        <f t="shared" si="155"/>
        <v>5.3675747961881841E-2</v>
      </c>
      <c r="M4938" s="42">
        <f t="shared" si="156"/>
        <v>-4.1625470721295271E-4</v>
      </c>
    </row>
    <row r="4939" spans="8:13" x14ac:dyDescent="0.2">
      <c r="H4939" s="10">
        <v>2006</v>
      </c>
      <c r="I4939" s="10">
        <v>8</v>
      </c>
      <c r="J4939" s="10">
        <v>10</v>
      </c>
      <c r="K4939" s="42">
        <v>5.4018800000000002</v>
      </c>
      <c r="L4939" s="44">
        <f t="shared" si="155"/>
        <v>5.3657297177320741E-2</v>
      </c>
      <c r="M4939" s="42">
        <f t="shared" si="156"/>
        <v>-1.8450784561099831E-5</v>
      </c>
    </row>
    <row r="4940" spans="8:13" x14ac:dyDescent="0.2">
      <c r="H4940" s="10">
        <v>2006</v>
      </c>
      <c r="I4940" s="10">
        <v>8</v>
      </c>
      <c r="J4940" s="10">
        <v>11</v>
      </c>
      <c r="K4940" s="42">
        <v>5.4050000000000002</v>
      </c>
      <c r="L4940" s="44">
        <f t="shared" si="155"/>
        <v>5.36880813265629E-2</v>
      </c>
      <c r="M4940" s="42">
        <f t="shared" si="156"/>
        <v>3.0784149242159276E-5</v>
      </c>
    </row>
    <row r="4941" spans="8:13" x14ac:dyDescent="0.2">
      <c r="H4941" s="10">
        <v>2006</v>
      </c>
      <c r="I4941" s="10">
        <v>8</v>
      </c>
      <c r="J4941" s="10">
        <v>14</v>
      </c>
      <c r="K4941" s="42">
        <v>5.4162499999999998</v>
      </c>
      <c r="L4941" s="44">
        <f t="shared" si="155"/>
        <v>5.3799079897463596E-2</v>
      </c>
      <c r="M4941" s="42">
        <f t="shared" si="156"/>
        <v>1.1099857090069581E-4</v>
      </c>
    </row>
    <row r="4942" spans="8:13" x14ac:dyDescent="0.2">
      <c r="H4942" s="10">
        <v>2006</v>
      </c>
      <c r="I4942" s="10">
        <v>8</v>
      </c>
      <c r="J4942" s="10">
        <v>15</v>
      </c>
      <c r="K4942" s="42">
        <v>5.4262499999999996</v>
      </c>
      <c r="L4942" s="44">
        <f t="shared" si="155"/>
        <v>5.3897742708063523E-2</v>
      </c>
      <c r="M4942" s="42">
        <f t="shared" si="156"/>
        <v>9.866281059992682E-5</v>
      </c>
    </row>
    <row r="4943" spans="8:13" x14ac:dyDescent="0.2">
      <c r="H4943" s="10">
        <v>2006</v>
      </c>
      <c r="I4943" s="10">
        <v>8</v>
      </c>
      <c r="J4943" s="10">
        <v>16</v>
      </c>
      <c r="K4943" s="42">
        <v>5.41</v>
      </c>
      <c r="L4943" s="44">
        <f t="shared" si="155"/>
        <v>5.3737414405009169E-2</v>
      </c>
      <c r="M4943" s="42">
        <f t="shared" si="156"/>
        <v>-1.6032830305435369E-4</v>
      </c>
    </row>
    <row r="4944" spans="8:13" x14ac:dyDescent="0.2">
      <c r="H4944" s="10">
        <v>2006</v>
      </c>
      <c r="I4944" s="10">
        <v>8</v>
      </c>
      <c r="J4944" s="10">
        <v>17</v>
      </c>
      <c r="K4944" s="42">
        <v>5.3925000000000001</v>
      </c>
      <c r="L4944" s="44">
        <f t="shared" si="155"/>
        <v>5.3564745968463744E-2</v>
      </c>
      <c r="M4944" s="42">
        <f t="shared" si="156"/>
        <v>-1.7266843654542563E-4</v>
      </c>
    </row>
    <row r="4945" spans="8:13" x14ac:dyDescent="0.2">
      <c r="H4945" s="10">
        <v>2006</v>
      </c>
      <c r="I4945" s="10">
        <v>8</v>
      </c>
      <c r="J4945" s="10">
        <v>18</v>
      </c>
      <c r="K4945" s="42">
        <v>5.3993799999999998</v>
      </c>
      <c r="L4945" s="44">
        <f t="shared" si="155"/>
        <v>5.3632630220093742E-2</v>
      </c>
      <c r="M4945" s="42">
        <f t="shared" si="156"/>
        <v>6.7884251629998782E-5</v>
      </c>
    </row>
    <row r="4946" spans="8:13" x14ac:dyDescent="0.2">
      <c r="H4946" s="10">
        <v>2006</v>
      </c>
      <c r="I4946" s="10">
        <v>8</v>
      </c>
      <c r="J4946" s="10">
        <v>21</v>
      </c>
      <c r="K4946" s="42">
        <v>5.3981300000000001</v>
      </c>
      <c r="L4946" s="44">
        <f t="shared" si="155"/>
        <v>5.3620296684437435E-2</v>
      </c>
      <c r="M4946" s="42">
        <f t="shared" si="156"/>
        <v>-1.2333535656307293E-5</v>
      </c>
    </row>
    <row r="4947" spans="8:13" x14ac:dyDescent="0.2">
      <c r="H4947" s="10">
        <v>2006</v>
      </c>
      <c r="I4947" s="10">
        <v>8</v>
      </c>
      <c r="J4947" s="10">
        <v>22</v>
      </c>
      <c r="K4947" s="42">
        <v>5.4</v>
      </c>
      <c r="L4947" s="44">
        <f t="shared" si="155"/>
        <v>5.3638747639670963E-2</v>
      </c>
      <c r="M4947" s="42">
        <f t="shared" si="156"/>
        <v>1.8450955233527411E-5</v>
      </c>
    </row>
    <row r="4948" spans="8:13" x14ac:dyDescent="0.2">
      <c r="H4948" s="10">
        <v>2006</v>
      </c>
      <c r="I4948" s="10">
        <v>8</v>
      </c>
      <c r="J4948" s="10">
        <v>23</v>
      </c>
      <c r="K4948" s="42">
        <v>5.4</v>
      </c>
      <c r="L4948" s="44">
        <f t="shared" si="155"/>
        <v>5.3638747639670963E-2</v>
      </c>
      <c r="M4948" s="42">
        <f t="shared" si="156"/>
        <v>0</v>
      </c>
    </row>
    <row r="4949" spans="8:13" x14ac:dyDescent="0.2">
      <c r="H4949" s="10">
        <v>2006</v>
      </c>
      <c r="I4949" s="10">
        <v>8</v>
      </c>
      <c r="J4949" s="10">
        <v>24</v>
      </c>
      <c r="K4949" s="42">
        <v>5.4</v>
      </c>
      <c r="L4949" s="44">
        <f t="shared" ref="L4949:L5012" si="157">LN(1+K4949/100/4)*4</f>
        <v>5.3638747639670963E-2</v>
      </c>
      <c r="M4949" s="42">
        <f t="shared" ref="M4949:M5012" si="158">L4949-L4948</f>
        <v>0</v>
      </c>
    </row>
    <row r="4950" spans="8:13" x14ac:dyDescent="0.2">
      <c r="H4950" s="10">
        <v>2006</v>
      </c>
      <c r="I4950" s="10">
        <v>8</v>
      </c>
      <c r="J4950" s="10">
        <v>25</v>
      </c>
      <c r="K4950" s="42">
        <v>5.4</v>
      </c>
      <c r="L4950" s="44">
        <f t="shared" si="157"/>
        <v>5.3638747639670963E-2</v>
      </c>
      <c r="M4950" s="42">
        <f t="shared" si="158"/>
        <v>0</v>
      </c>
    </row>
    <row r="4951" spans="8:13" x14ac:dyDescent="0.2">
      <c r="H4951" s="10">
        <v>2006</v>
      </c>
      <c r="I4951" s="10">
        <v>8</v>
      </c>
      <c r="J4951" s="10">
        <v>29</v>
      </c>
      <c r="K4951" s="42">
        <v>5.4</v>
      </c>
      <c r="L4951" s="44">
        <f t="shared" si="157"/>
        <v>5.3638747639670963E-2</v>
      </c>
      <c r="M4951" s="42">
        <f t="shared" si="158"/>
        <v>0</v>
      </c>
    </row>
    <row r="4952" spans="8:13" x14ac:dyDescent="0.2">
      <c r="H4952" s="10">
        <v>2006</v>
      </c>
      <c r="I4952" s="10">
        <v>8</v>
      </c>
      <c r="J4952" s="10">
        <v>30</v>
      </c>
      <c r="K4952" s="42">
        <v>5.4</v>
      </c>
      <c r="L4952" s="44">
        <f t="shared" si="157"/>
        <v>5.3638747639670963E-2</v>
      </c>
      <c r="M4952" s="42">
        <f t="shared" si="158"/>
        <v>0</v>
      </c>
    </row>
    <row r="4953" spans="8:13" x14ac:dyDescent="0.2">
      <c r="H4953" s="10">
        <v>2006</v>
      </c>
      <c r="I4953" s="10">
        <v>9</v>
      </c>
      <c r="J4953" s="10">
        <v>1</v>
      </c>
      <c r="K4953" s="42">
        <v>5.3906299999999998</v>
      </c>
      <c r="L4953" s="44">
        <f t="shared" si="157"/>
        <v>5.3546294671876764E-2</v>
      </c>
      <c r="M4953" s="42">
        <f t="shared" si="158"/>
        <v>-9.2452967794198759E-5</v>
      </c>
    </row>
    <row r="4954" spans="8:13" x14ac:dyDescent="0.2">
      <c r="H4954" s="10">
        <v>2006</v>
      </c>
      <c r="I4954" s="10">
        <v>9</v>
      </c>
      <c r="J4954" s="10">
        <v>4</v>
      </c>
      <c r="K4954" s="42">
        <v>5.39</v>
      </c>
      <c r="L4954" s="44">
        <f t="shared" si="157"/>
        <v>5.3540078440489206E-2</v>
      </c>
      <c r="M4954" s="42">
        <f t="shared" si="158"/>
        <v>-6.2162313875582798E-6</v>
      </c>
    </row>
    <row r="4955" spans="8:13" x14ac:dyDescent="0.2">
      <c r="H4955" s="10">
        <v>2006</v>
      </c>
      <c r="I4955" s="10">
        <v>9</v>
      </c>
      <c r="J4955" s="10">
        <v>5</v>
      </c>
      <c r="K4955" s="42">
        <v>5.39</v>
      </c>
      <c r="L4955" s="44">
        <f t="shared" si="157"/>
        <v>5.3540078440489206E-2</v>
      </c>
      <c r="M4955" s="42">
        <f t="shared" si="158"/>
        <v>0</v>
      </c>
    </row>
    <row r="4956" spans="8:13" x14ac:dyDescent="0.2">
      <c r="H4956" s="10">
        <v>2006</v>
      </c>
      <c r="I4956" s="10">
        <v>9</v>
      </c>
      <c r="J4956" s="10">
        <v>6</v>
      </c>
      <c r="K4956" s="42">
        <v>5.39</v>
      </c>
      <c r="L4956" s="44">
        <f t="shared" si="157"/>
        <v>5.3540078440489206E-2</v>
      </c>
      <c r="M4956" s="42">
        <f t="shared" si="158"/>
        <v>0</v>
      </c>
    </row>
    <row r="4957" spans="8:13" x14ac:dyDescent="0.2">
      <c r="H4957" s="10">
        <v>2006</v>
      </c>
      <c r="I4957" s="10">
        <v>9</v>
      </c>
      <c r="J4957" s="10">
        <v>7</v>
      </c>
      <c r="K4957" s="42">
        <v>5.39</v>
      </c>
      <c r="L4957" s="44">
        <f t="shared" si="157"/>
        <v>5.3540078440489206E-2</v>
      </c>
      <c r="M4957" s="42">
        <f t="shared" si="158"/>
        <v>0</v>
      </c>
    </row>
    <row r="4958" spans="8:13" x14ac:dyDescent="0.2">
      <c r="H4958" s="10">
        <v>2006</v>
      </c>
      <c r="I4958" s="10">
        <v>9</v>
      </c>
      <c r="J4958" s="10">
        <v>8</v>
      </c>
      <c r="K4958" s="42">
        <v>5.39</v>
      </c>
      <c r="L4958" s="44">
        <f t="shared" si="157"/>
        <v>5.3540078440489206E-2</v>
      </c>
      <c r="M4958" s="42">
        <f t="shared" si="158"/>
        <v>0</v>
      </c>
    </row>
    <row r="4959" spans="8:13" x14ac:dyDescent="0.2">
      <c r="H4959" s="10">
        <v>2006</v>
      </c>
      <c r="I4959" s="10">
        <v>9</v>
      </c>
      <c r="J4959" s="10">
        <v>11</v>
      </c>
      <c r="K4959" s="42">
        <v>5.39</v>
      </c>
      <c r="L4959" s="44">
        <f t="shared" si="157"/>
        <v>5.3540078440489206E-2</v>
      </c>
      <c r="M4959" s="42">
        <f t="shared" si="158"/>
        <v>0</v>
      </c>
    </row>
    <row r="4960" spans="8:13" x14ac:dyDescent="0.2">
      <c r="H4960" s="10">
        <v>2006</v>
      </c>
      <c r="I4960" s="10">
        <v>9</v>
      </c>
      <c r="J4960" s="10">
        <v>12</v>
      </c>
      <c r="K4960" s="42">
        <v>5.39</v>
      </c>
      <c r="L4960" s="44">
        <f t="shared" si="157"/>
        <v>5.3540078440489206E-2</v>
      </c>
      <c r="M4960" s="42">
        <f t="shared" si="158"/>
        <v>0</v>
      </c>
    </row>
    <row r="4961" spans="8:13" x14ac:dyDescent="0.2">
      <c r="H4961" s="10">
        <v>2006</v>
      </c>
      <c r="I4961" s="10">
        <v>9</v>
      </c>
      <c r="J4961" s="10">
        <v>13</v>
      </c>
      <c r="K4961" s="42">
        <v>5.39</v>
      </c>
      <c r="L4961" s="44">
        <f t="shared" si="157"/>
        <v>5.3540078440489206E-2</v>
      </c>
      <c r="M4961" s="42">
        <f t="shared" si="158"/>
        <v>0</v>
      </c>
    </row>
    <row r="4962" spans="8:13" x14ac:dyDescent="0.2">
      <c r="H4962" s="10">
        <v>2006</v>
      </c>
      <c r="I4962" s="10">
        <v>9</v>
      </c>
      <c r="J4962" s="10">
        <v>14</v>
      </c>
      <c r="K4962" s="42">
        <v>5.39</v>
      </c>
      <c r="L4962" s="44">
        <f t="shared" si="157"/>
        <v>5.3540078440489206E-2</v>
      </c>
      <c r="M4962" s="42">
        <f t="shared" si="158"/>
        <v>0</v>
      </c>
    </row>
    <row r="4963" spans="8:13" x14ac:dyDescent="0.2">
      <c r="H4963" s="10">
        <v>2006</v>
      </c>
      <c r="I4963" s="10">
        <v>9</v>
      </c>
      <c r="J4963" s="10">
        <v>15</v>
      </c>
      <c r="K4963" s="42">
        <v>5.39</v>
      </c>
      <c r="L4963" s="44">
        <f t="shared" si="157"/>
        <v>5.3540078440489206E-2</v>
      </c>
      <c r="M4963" s="42">
        <f t="shared" si="158"/>
        <v>0</v>
      </c>
    </row>
    <row r="4964" spans="8:13" x14ac:dyDescent="0.2">
      <c r="H4964" s="10">
        <v>2006</v>
      </c>
      <c r="I4964" s="10">
        <v>9</v>
      </c>
      <c r="J4964" s="10">
        <v>18</v>
      </c>
      <c r="K4964" s="42">
        <v>5.39</v>
      </c>
      <c r="L4964" s="44">
        <f t="shared" si="157"/>
        <v>5.3540078440489206E-2</v>
      </c>
      <c r="M4964" s="42">
        <f t="shared" si="158"/>
        <v>0</v>
      </c>
    </row>
    <row r="4965" spans="8:13" x14ac:dyDescent="0.2">
      <c r="H4965" s="10">
        <v>2006</v>
      </c>
      <c r="I4965" s="10">
        <v>9</v>
      </c>
      <c r="J4965" s="10">
        <v>19</v>
      </c>
      <c r="K4965" s="42">
        <v>5.39</v>
      </c>
      <c r="L4965" s="44">
        <f t="shared" si="157"/>
        <v>5.3540078440489206E-2</v>
      </c>
      <c r="M4965" s="42">
        <f t="shared" si="158"/>
        <v>0</v>
      </c>
    </row>
    <row r="4966" spans="8:13" x14ac:dyDescent="0.2">
      <c r="H4966" s="10">
        <v>2006</v>
      </c>
      <c r="I4966" s="10">
        <v>9</v>
      </c>
      <c r="J4966" s="10">
        <v>20</v>
      </c>
      <c r="K4966" s="42">
        <v>5.3868799999999997</v>
      </c>
      <c r="L4966" s="44">
        <f t="shared" si="157"/>
        <v>5.3509293152186735E-2</v>
      </c>
      <c r="M4966" s="42">
        <f t="shared" si="158"/>
        <v>-3.0785288302470626E-5</v>
      </c>
    </row>
    <row r="4967" spans="8:13" x14ac:dyDescent="0.2">
      <c r="H4967" s="10">
        <v>2006</v>
      </c>
      <c r="I4967" s="10">
        <v>9</v>
      </c>
      <c r="J4967" s="10">
        <v>21</v>
      </c>
      <c r="K4967" s="42">
        <v>5.3887499999999999</v>
      </c>
      <c r="L4967" s="44">
        <f t="shared" si="157"/>
        <v>5.3527744619456488E-2</v>
      </c>
      <c r="M4967" s="42">
        <f t="shared" si="158"/>
        <v>1.845146726975333E-5</v>
      </c>
    </row>
    <row r="4968" spans="8:13" x14ac:dyDescent="0.2">
      <c r="H4968" s="10">
        <v>2006</v>
      </c>
      <c r="I4968" s="10">
        <v>9</v>
      </c>
      <c r="J4968" s="10">
        <v>22</v>
      </c>
      <c r="K4968" s="42">
        <v>5.3706300000000002</v>
      </c>
      <c r="L4968" s="44">
        <f t="shared" si="157"/>
        <v>5.3348949278199727E-2</v>
      </c>
      <c r="M4968" s="42">
        <f t="shared" si="158"/>
        <v>-1.7879534125676139E-4</v>
      </c>
    </row>
    <row r="4969" spans="8:13" x14ac:dyDescent="0.2">
      <c r="H4969" s="10">
        <v>2006</v>
      </c>
      <c r="I4969" s="10">
        <v>9</v>
      </c>
      <c r="J4969" s="10">
        <v>25</v>
      </c>
      <c r="K4969" s="42">
        <v>5.3678100000000004</v>
      </c>
      <c r="L4969" s="44">
        <f t="shared" si="157"/>
        <v>5.3321122794481847E-2</v>
      </c>
      <c r="M4969" s="42">
        <f t="shared" si="158"/>
        <v>-2.782648371787988E-5</v>
      </c>
    </row>
    <row r="4970" spans="8:13" x14ac:dyDescent="0.2">
      <c r="H4970" s="10">
        <v>2006</v>
      </c>
      <c r="I4970" s="10">
        <v>9</v>
      </c>
      <c r="J4970" s="10">
        <v>26</v>
      </c>
      <c r="K4970" s="42">
        <v>5.3637499999999996</v>
      </c>
      <c r="L4970" s="44">
        <f t="shared" si="157"/>
        <v>5.3281060211991034E-2</v>
      </c>
      <c r="M4970" s="42">
        <f t="shared" si="158"/>
        <v>-4.0062582490812959E-5</v>
      </c>
    </row>
    <row r="4971" spans="8:13" x14ac:dyDescent="0.2">
      <c r="H4971" s="10">
        <v>2006</v>
      </c>
      <c r="I4971" s="10">
        <v>9</v>
      </c>
      <c r="J4971" s="10">
        <v>27</v>
      </c>
      <c r="K4971" s="42">
        <v>5.3668800000000001</v>
      </c>
      <c r="L4971" s="44">
        <f t="shared" si="157"/>
        <v>5.3311945932936353E-2</v>
      </c>
      <c r="M4971" s="42">
        <f t="shared" si="158"/>
        <v>3.0885720945318662E-5</v>
      </c>
    </row>
    <row r="4972" spans="8:13" x14ac:dyDescent="0.2">
      <c r="H4972" s="10">
        <v>2006</v>
      </c>
      <c r="I4972" s="10">
        <v>9</v>
      </c>
      <c r="J4972" s="10">
        <v>28</v>
      </c>
      <c r="K4972" s="42">
        <v>5.3716299999999997</v>
      </c>
      <c r="L4972" s="44">
        <f t="shared" si="157"/>
        <v>5.3358816779123755E-2</v>
      </c>
      <c r="M4972" s="42">
        <f t="shared" si="158"/>
        <v>4.6870846187402337E-5</v>
      </c>
    </row>
    <row r="4973" spans="8:13" x14ac:dyDescent="0.2">
      <c r="H4973" s="10">
        <v>2006</v>
      </c>
      <c r="I4973" s="10">
        <v>9</v>
      </c>
      <c r="J4973" s="10">
        <v>29</v>
      </c>
      <c r="K4973" s="42">
        <v>5.37</v>
      </c>
      <c r="L4973" s="44">
        <f t="shared" si="157"/>
        <v>5.3342732740119081E-2</v>
      </c>
      <c r="M4973" s="42">
        <f t="shared" si="158"/>
        <v>-1.6084039004674033E-5</v>
      </c>
    </row>
    <row r="4974" spans="8:13" x14ac:dyDescent="0.2">
      <c r="H4974" s="10">
        <v>2006</v>
      </c>
      <c r="I4974" s="10">
        <v>10</v>
      </c>
      <c r="J4974" s="10">
        <v>2</v>
      </c>
      <c r="K4974" s="42">
        <v>5.37</v>
      </c>
      <c r="L4974" s="44">
        <f t="shared" si="157"/>
        <v>5.3342732740119081E-2</v>
      </c>
      <c r="M4974" s="42">
        <f t="shared" si="158"/>
        <v>0</v>
      </c>
    </row>
    <row r="4975" spans="8:13" x14ac:dyDescent="0.2">
      <c r="H4975" s="10">
        <v>2006</v>
      </c>
      <c r="I4975" s="10">
        <v>10</v>
      </c>
      <c r="J4975" s="10">
        <v>3</v>
      </c>
      <c r="K4975" s="42">
        <v>5.37</v>
      </c>
      <c r="L4975" s="44">
        <f t="shared" si="157"/>
        <v>5.3342732740119081E-2</v>
      </c>
      <c r="M4975" s="42">
        <f t="shared" si="158"/>
        <v>0</v>
      </c>
    </row>
    <row r="4976" spans="8:13" x14ac:dyDescent="0.2">
      <c r="H4976" s="10">
        <v>2006</v>
      </c>
      <c r="I4976" s="10">
        <v>10</v>
      </c>
      <c r="J4976" s="10">
        <v>4</v>
      </c>
      <c r="K4976" s="42">
        <v>5.37</v>
      </c>
      <c r="L4976" s="44">
        <f t="shared" si="157"/>
        <v>5.3342732740119081E-2</v>
      </c>
      <c r="M4976" s="42">
        <f t="shared" si="158"/>
        <v>0</v>
      </c>
    </row>
    <row r="4977" spans="8:13" x14ac:dyDescent="0.2">
      <c r="H4977" s="10">
        <v>2006</v>
      </c>
      <c r="I4977" s="10">
        <v>10</v>
      </c>
      <c r="J4977" s="10">
        <v>5</v>
      </c>
      <c r="K4977" s="42">
        <v>5.3681299999999998</v>
      </c>
      <c r="L4977" s="44">
        <f t="shared" si="157"/>
        <v>5.332428041939246E-2</v>
      </c>
      <c r="M4977" s="42">
        <f t="shared" si="158"/>
        <v>-1.8452320726621008E-5</v>
      </c>
    </row>
    <row r="4978" spans="8:13" x14ac:dyDescent="0.2">
      <c r="H4978" s="10">
        <v>2006</v>
      </c>
      <c r="I4978" s="10">
        <v>10</v>
      </c>
      <c r="J4978" s="10">
        <v>6</v>
      </c>
      <c r="K4978" s="42">
        <v>5.37</v>
      </c>
      <c r="L4978" s="44">
        <f t="shared" si="157"/>
        <v>5.3342732740119081E-2</v>
      </c>
      <c r="M4978" s="42">
        <f t="shared" si="158"/>
        <v>1.8452320726621008E-5</v>
      </c>
    </row>
    <row r="4979" spans="8:13" x14ac:dyDescent="0.2">
      <c r="H4979" s="10">
        <v>2006</v>
      </c>
      <c r="I4979" s="10">
        <v>10</v>
      </c>
      <c r="J4979" s="10">
        <v>9</v>
      </c>
      <c r="K4979" s="42">
        <v>5.37</v>
      </c>
      <c r="L4979" s="44">
        <f t="shared" si="157"/>
        <v>5.3342732740119081E-2</v>
      </c>
      <c r="M4979" s="42">
        <f t="shared" si="158"/>
        <v>0</v>
      </c>
    </row>
    <row r="4980" spans="8:13" x14ac:dyDescent="0.2">
      <c r="H4980" s="10">
        <v>2006</v>
      </c>
      <c r="I4980" s="10">
        <v>10</v>
      </c>
      <c r="J4980" s="10">
        <v>10</v>
      </c>
      <c r="K4980" s="42">
        <v>5.37188</v>
      </c>
      <c r="L4980" s="44">
        <f t="shared" si="157"/>
        <v>5.3361283650552226E-2</v>
      </c>
      <c r="M4980" s="42">
        <f t="shared" si="158"/>
        <v>1.8550910433144663E-5</v>
      </c>
    </row>
    <row r="4981" spans="8:13" x14ac:dyDescent="0.2">
      <c r="H4981" s="10">
        <v>2006</v>
      </c>
      <c r="I4981" s="10">
        <v>10</v>
      </c>
      <c r="J4981" s="10">
        <v>11</v>
      </c>
      <c r="K4981" s="42">
        <v>5.3734400000000004</v>
      </c>
      <c r="L4981" s="44">
        <f t="shared" si="157"/>
        <v>5.3376676893894644E-2</v>
      </c>
      <c r="M4981" s="42">
        <f t="shared" si="158"/>
        <v>1.5393243342418095E-5</v>
      </c>
    </row>
    <row r="4982" spans="8:13" x14ac:dyDescent="0.2">
      <c r="H4982" s="10">
        <v>2006</v>
      </c>
      <c r="I4982" s="10">
        <v>10</v>
      </c>
      <c r="J4982" s="10">
        <v>12</v>
      </c>
      <c r="K4982" s="42">
        <v>5.3737500000000002</v>
      </c>
      <c r="L4982" s="44">
        <f t="shared" si="157"/>
        <v>5.3379735800581155E-2</v>
      </c>
      <c r="M4982" s="42">
        <f t="shared" si="158"/>
        <v>3.0589066865108205E-6</v>
      </c>
    </row>
    <row r="4983" spans="8:13" x14ac:dyDescent="0.2">
      <c r="H4983" s="10">
        <v>2006</v>
      </c>
      <c r="I4983" s="10">
        <v>10</v>
      </c>
      <c r="J4983" s="10">
        <v>13</v>
      </c>
      <c r="K4983" s="42">
        <v>5.3737500000000002</v>
      </c>
      <c r="L4983" s="44">
        <f t="shared" si="157"/>
        <v>5.3379735800581155E-2</v>
      </c>
      <c r="M4983" s="42">
        <f t="shared" si="158"/>
        <v>0</v>
      </c>
    </row>
    <row r="4984" spans="8:13" x14ac:dyDescent="0.2">
      <c r="H4984" s="10">
        <v>2006</v>
      </c>
      <c r="I4984" s="10">
        <v>10</v>
      </c>
      <c r="J4984" s="10">
        <v>16</v>
      </c>
      <c r="K4984" s="42">
        <v>5.3743800000000004</v>
      </c>
      <c r="L4984" s="44">
        <f t="shared" si="157"/>
        <v>5.3385952281154378E-2</v>
      </c>
      <c r="M4984" s="42">
        <f t="shared" si="158"/>
        <v>6.2164805732234374E-6</v>
      </c>
    </row>
    <row r="4985" spans="8:13" x14ac:dyDescent="0.2">
      <c r="H4985" s="10">
        <v>2006</v>
      </c>
      <c r="I4985" s="10">
        <v>10</v>
      </c>
      <c r="J4985" s="10">
        <v>17</v>
      </c>
      <c r="K4985" s="42">
        <v>5.3743800000000004</v>
      </c>
      <c r="L4985" s="44">
        <f t="shared" si="157"/>
        <v>5.3385952281154378E-2</v>
      </c>
      <c r="M4985" s="42">
        <f t="shared" si="158"/>
        <v>0</v>
      </c>
    </row>
    <row r="4986" spans="8:13" x14ac:dyDescent="0.2">
      <c r="H4986" s="10">
        <v>2006</v>
      </c>
      <c r="I4986" s="10">
        <v>10</v>
      </c>
      <c r="J4986" s="10">
        <v>18</v>
      </c>
      <c r="K4986" s="42">
        <v>5.3737500000000002</v>
      </c>
      <c r="L4986" s="44">
        <f t="shared" si="157"/>
        <v>5.3379735800581155E-2</v>
      </c>
      <c r="M4986" s="42">
        <f t="shared" si="158"/>
        <v>-6.2164805732234374E-6</v>
      </c>
    </row>
    <row r="4987" spans="8:13" x14ac:dyDescent="0.2">
      <c r="H4987" s="10">
        <v>2006</v>
      </c>
      <c r="I4987" s="10">
        <v>10</v>
      </c>
      <c r="J4987" s="10">
        <v>19</v>
      </c>
      <c r="K4987" s="42">
        <v>5.3737500000000002</v>
      </c>
      <c r="L4987" s="44">
        <f t="shared" si="157"/>
        <v>5.3379735800581155E-2</v>
      </c>
      <c r="M4987" s="42">
        <f t="shared" si="158"/>
        <v>0</v>
      </c>
    </row>
    <row r="4988" spans="8:13" x14ac:dyDescent="0.2">
      <c r="H4988" s="10">
        <v>2006</v>
      </c>
      <c r="I4988" s="10">
        <v>10</v>
      </c>
      <c r="J4988" s="10">
        <v>20</v>
      </c>
      <c r="K4988" s="42">
        <v>5.3756300000000001</v>
      </c>
      <c r="L4988" s="44">
        <f t="shared" si="157"/>
        <v>5.3398286539404503E-2</v>
      </c>
      <c r="M4988" s="42">
        <f t="shared" si="158"/>
        <v>1.8550738823348845E-5</v>
      </c>
    </row>
    <row r="4989" spans="8:13" x14ac:dyDescent="0.2">
      <c r="H4989" s="10">
        <v>2006</v>
      </c>
      <c r="I4989" s="10">
        <v>10</v>
      </c>
      <c r="J4989" s="10">
        <v>23</v>
      </c>
      <c r="K4989" s="42">
        <v>5.3768799999999999</v>
      </c>
      <c r="L4989" s="44">
        <f t="shared" si="157"/>
        <v>5.3410620759622135E-2</v>
      </c>
      <c r="M4989" s="42">
        <f t="shared" si="158"/>
        <v>1.2334220217631586E-5</v>
      </c>
    </row>
    <row r="4990" spans="8:13" x14ac:dyDescent="0.2">
      <c r="H4990" s="10">
        <v>2006</v>
      </c>
      <c r="I4990" s="10">
        <v>10</v>
      </c>
      <c r="J4990" s="10">
        <v>24</v>
      </c>
      <c r="K4990" s="42">
        <v>5.38</v>
      </c>
      <c r="L4990" s="44">
        <f t="shared" si="157"/>
        <v>5.3441406807345562E-2</v>
      </c>
      <c r="M4990" s="42">
        <f t="shared" si="158"/>
        <v>3.0786047723427301E-5</v>
      </c>
    </row>
    <row r="4991" spans="8:13" x14ac:dyDescent="0.2">
      <c r="H4991" s="10">
        <v>2006</v>
      </c>
      <c r="I4991" s="10">
        <v>10</v>
      </c>
      <c r="J4991" s="10">
        <v>25</v>
      </c>
      <c r="K4991" s="42">
        <v>5.38</v>
      </c>
      <c r="L4991" s="44">
        <f t="shared" si="157"/>
        <v>5.3441406807345562E-2</v>
      </c>
      <c r="M4991" s="42">
        <f t="shared" si="158"/>
        <v>0</v>
      </c>
    </row>
    <row r="4992" spans="8:13" x14ac:dyDescent="0.2">
      <c r="H4992" s="10">
        <v>2006</v>
      </c>
      <c r="I4992" s="10">
        <v>10</v>
      </c>
      <c r="J4992" s="10">
        <v>26</v>
      </c>
      <c r="K4992" s="42">
        <v>5.3762499999999998</v>
      </c>
      <c r="L4992" s="44">
        <f t="shared" si="157"/>
        <v>5.3404404317386599E-2</v>
      </c>
      <c r="M4992" s="42">
        <f t="shared" si="158"/>
        <v>-3.7002489958963547E-5</v>
      </c>
    </row>
    <row r="4993" spans="8:13" x14ac:dyDescent="0.2">
      <c r="H4993" s="10">
        <v>2006</v>
      </c>
      <c r="I4993" s="10">
        <v>10</v>
      </c>
      <c r="J4993" s="10">
        <v>27</v>
      </c>
      <c r="K4993" s="42">
        <v>5.3756300000000001</v>
      </c>
      <c r="L4993" s="44">
        <f t="shared" si="157"/>
        <v>5.3398286539404503E-2</v>
      </c>
      <c r="M4993" s="42">
        <f t="shared" si="158"/>
        <v>-6.1177779820953404E-6</v>
      </c>
    </row>
    <row r="4994" spans="8:13" x14ac:dyDescent="0.2">
      <c r="H4994" s="10">
        <v>2006</v>
      </c>
      <c r="I4994" s="10">
        <v>10</v>
      </c>
      <c r="J4994" s="10">
        <v>30</v>
      </c>
      <c r="K4994" s="42">
        <v>5.3712499999999999</v>
      </c>
      <c r="L4994" s="44">
        <f t="shared" si="157"/>
        <v>5.3355067131639962E-2</v>
      </c>
      <c r="M4994" s="42">
        <f t="shared" si="158"/>
        <v>-4.3219407764541473E-5</v>
      </c>
    </row>
    <row r="4995" spans="8:13" x14ac:dyDescent="0.2">
      <c r="H4995" s="10">
        <v>2006</v>
      </c>
      <c r="I4995" s="10">
        <v>10</v>
      </c>
      <c r="J4995" s="10">
        <v>31</v>
      </c>
      <c r="K4995" s="42">
        <v>5.3706300000000002</v>
      </c>
      <c r="L4995" s="44">
        <f t="shared" si="157"/>
        <v>5.3348949278199727E-2</v>
      </c>
      <c r="M4995" s="42">
        <f t="shared" si="158"/>
        <v>-6.117853440235077E-6</v>
      </c>
    </row>
    <row r="4996" spans="8:13" x14ac:dyDescent="0.2">
      <c r="H4996" s="10">
        <v>2006</v>
      </c>
      <c r="I4996" s="10">
        <v>11</v>
      </c>
      <c r="J4996" s="10">
        <v>1</v>
      </c>
      <c r="K4996" s="42">
        <v>5.37</v>
      </c>
      <c r="L4996" s="44">
        <f t="shared" si="157"/>
        <v>5.3342732740119081E-2</v>
      </c>
      <c r="M4996" s="42">
        <f t="shared" si="158"/>
        <v>-6.2165380806458725E-6</v>
      </c>
    </row>
    <row r="4997" spans="8:13" x14ac:dyDescent="0.2">
      <c r="H4997" s="10">
        <v>2006</v>
      </c>
      <c r="I4997" s="10">
        <v>11</v>
      </c>
      <c r="J4997" s="10">
        <v>2</v>
      </c>
      <c r="K4997" s="42">
        <v>5.3681299999999998</v>
      </c>
      <c r="L4997" s="44">
        <f t="shared" si="157"/>
        <v>5.332428041939246E-2</v>
      </c>
      <c r="M4997" s="42">
        <f t="shared" si="158"/>
        <v>-1.8452320726621008E-5</v>
      </c>
    </row>
    <row r="4998" spans="8:13" x14ac:dyDescent="0.2">
      <c r="H4998" s="10">
        <v>2006</v>
      </c>
      <c r="I4998" s="10">
        <v>11</v>
      </c>
      <c r="J4998" s="10">
        <v>3</v>
      </c>
      <c r="K4998" s="42">
        <v>5.37</v>
      </c>
      <c r="L4998" s="44">
        <f t="shared" si="157"/>
        <v>5.3342732740119081E-2</v>
      </c>
      <c r="M4998" s="42">
        <f t="shared" si="158"/>
        <v>1.8452320726621008E-5</v>
      </c>
    </row>
    <row r="4999" spans="8:13" x14ac:dyDescent="0.2">
      <c r="H4999" s="10">
        <v>2006</v>
      </c>
      <c r="I4999" s="10">
        <v>11</v>
      </c>
      <c r="J4999" s="10">
        <v>6</v>
      </c>
      <c r="K4999" s="42">
        <v>5.3753099999999998</v>
      </c>
      <c r="L4999" s="44">
        <f t="shared" si="157"/>
        <v>5.3395128972914263E-2</v>
      </c>
      <c r="M4999" s="42">
        <f t="shared" si="158"/>
        <v>5.2396232795182129E-5</v>
      </c>
    </row>
    <row r="5000" spans="8:13" x14ac:dyDescent="0.2">
      <c r="H5000" s="10">
        <v>2006</v>
      </c>
      <c r="I5000" s="10">
        <v>11</v>
      </c>
      <c r="J5000" s="10">
        <v>7</v>
      </c>
      <c r="K5000" s="42">
        <v>5.3753500000000001</v>
      </c>
      <c r="L5000" s="44">
        <f t="shared" si="157"/>
        <v>5.339552366886207E-2</v>
      </c>
      <c r="M5000" s="42">
        <f t="shared" si="158"/>
        <v>3.9469594780711104E-7</v>
      </c>
    </row>
    <row r="5001" spans="8:13" x14ac:dyDescent="0.2">
      <c r="H5001" s="10">
        <v>2006</v>
      </c>
      <c r="I5001" s="10">
        <v>11</v>
      </c>
      <c r="J5001" s="10">
        <v>8</v>
      </c>
      <c r="K5001" s="42">
        <v>5.3744199999999998</v>
      </c>
      <c r="L5001" s="44">
        <f t="shared" si="157"/>
        <v>5.3386346978006816E-2</v>
      </c>
      <c r="M5001" s="42">
        <f t="shared" si="158"/>
        <v>-9.1766908552545767E-6</v>
      </c>
    </row>
    <row r="5002" spans="8:13" x14ac:dyDescent="0.2">
      <c r="H5002" s="10">
        <v>2006</v>
      </c>
      <c r="I5002" s="10">
        <v>11</v>
      </c>
      <c r="J5002" s="10">
        <v>9</v>
      </c>
      <c r="K5002" s="42">
        <v>5.3762499999999998</v>
      </c>
      <c r="L5002" s="44">
        <f t="shared" si="157"/>
        <v>5.3404404317386599E-2</v>
      </c>
      <c r="M5002" s="42">
        <f t="shared" si="158"/>
        <v>1.8057339379783099E-5</v>
      </c>
    </row>
    <row r="5003" spans="8:13" x14ac:dyDescent="0.2">
      <c r="H5003" s="10">
        <v>2006</v>
      </c>
      <c r="I5003" s="10">
        <v>11</v>
      </c>
      <c r="J5003" s="10">
        <v>10</v>
      </c>
      <c r="K5003" s="42">
        <v>5.3743800000000004</v>
      </c>
      <c r="L5003" s="44">
        <f t="shared" si="157"/>
        <v>5.3385952281154378E-2</v>
      </c>
      <c r="M5003" s="42">
        <f t="shared" si="158"/>
        <v>-1.8452036232220748E-5</v>
      </c>
    </row>
    <row r="5004" spans="8:13" x14ac:dyDescent="0.2">
      <c r="H5004" s="10">
        <v>2006</v>
      </c>
      <c r="I5004" s="10">
        <v>11</v>
      </c>
      <c r="J5004" s="10">
        <v>13</v>
      </c>
      <c r="K5004" s="42">
        <v>5.3737500000000002</v>
      </c>
      <c r="L5004" s="44">
        <f t="shared" si="157"/>
        <v>5.3379735800581155E-2</v>
      </c>
      <c r="M5004" s="42">
        <f t="shared" si="158"/>
        <v>-6.2164805732234374E-6</v>
      </c>
    </row>
    <row r="5005" spans="8:13" x14ac:dyDescent="0.2">
      <c r="H5005" s="10">
        <v>2006</v>
      </c>
      <c r="I5005" s="10">
        <v>11</v>
      </c>
      <c r="J5005" s="10">
        <v>14</v>
      </c>
      <c r="K5005" s="42">
        <v>5.375</v>
      </c>
      <c r="L5005" s="44">
        <f t="shared" si="157"/>
        <v>5.3392070078000183E-2</v>
      </c>
      <c r="M5005" s="42">
        <f t="shared" si="158"/>
        <v>1.2334277419027984E-5</v>
      </c>
    </row>
    <row r="5006" spans="8:13" x14ac:dyDescent="0.2">
      <c r="H5006" s="10">
        <v>2006</v>
      </c>
      <c r="I5006" s="10">
        <v>11</v>
      </c>
      <c r="J5006" s="10">
        <v>15</v>
      </c>
      <c r="K5006" s="42">
        <v>5.3731299999999997</v>
      </c>
      <c r="L5006" s="44">
        <f t="shared" si="157"/>
        <v>5.3373617984869781E-2</v>
      </c>
      <c r="M5006" s="42">
        <f t="shared" si="158"/>
        <v>-1.8452093130401359E-5</v>
      </c>
    </row>
    <row r="5007" spans="8:13" x14ac:dyDescent="0.2">
      <c r="H5007" s="10">
        <v>2006</v>
      </c>
      <c r="I5007" s="10">
        <v>11</v>
      </c>
      <c r="J5007" s="10">
        <v>16</v>
      </c>
      <c r="K5007" s="42">
        <v>5.375</v>
      </c>
      <c r="L5007" s="44">
        <f t="shared" si="157"/>
        <v>5.3392070078000183E-2</v>
      </c>
      <c r="M5007" s="42">
        <f t="shared" si="158"/>
        <v>1.8452093130401359E-5</v>
      </c>
    </row>
    <row r="5008" spans="8:13" x14ac:dyDescent="0.2">
      <c r="H5008" s="10">
        <v>2006</v>
      </c>
      <c r="I5008" s="10">
        <v>11</v>
      </c>
      <c r="J5008" s="10">
        <v>17</v>
      </c>
      <c r="K5008" s="42">
        <v>5.375</v>
      </c>
      <c r="L5008" s="44">
        <f t="shared" si="157"/>
        <v>5.3392070078000183E-2</v>
      </c>
      <c r="M5008" s="42">
        <f t="shared" si="158"/>
        <v>0</v>
      </c>
    </row>
    <row r="5009" spans="8:13" x14ac:dyDescent="0.2">
      <c r="H5009" s="10">
        <v>2006</v>
      </c>
      <c r="I5009" s="10">
        <v>11</v>
      </c>
      <c r="J5009" s="10">
        <v>20</v>
      </c>
      <c r="K5009" s="42">
        <v>5.3706300000000002</v>
      </c>
      <c r="L5009" s="44">
        <f t="shared" si="157"/>
        <v>5.3348949278199727E-2</v>
      </c>
      <c r="M5009" s="42">
        <f t="shared" si="158"/>
        <v>-4.3120799800455689E-5</v>
      </c>
    </row>
    <row r="5010" spans="8:13" x14ac:dyDescent="0.2">
      <c r="H5010" s="10">
        <v>2006</v>
      </c>
      <c r="I5010" s="10">
        <v>11</v>
      </c>
      <c r="J5010" s="10">
        <v>21</v>
      </c>
      <c r="K5010" s="42">
        <v>5.37</v>
      </c>
      <c r="L5010" s="44">
        <f t="shared" si="157"/>
        <v>5.3342732740119081E-2</v>
      </c>
      <c r="M5010" s="42">
        <f t="shared" si="158"/>
        <v>-6.2165380806458725E-6</v>
      </c>
    </row>
    <row r="5011" spans="8:13" x14ac:dyDescent="0.2">
      <c r="H5011" s="10">
        <v>2006</v>
      </c>
      <c r="I5011" s="10">
        <v>11</v>
      </c>
      <c r="J5011" s="10">
        <v>22</v>
      </c>
      <c r="K5011" s="42">
        <v>5.37</v>
      </c>
      <c r="L5011" s="44">
        <f t="shared" si="157"/>
        <v>5.3342732740119081E-2</v>
      </c>
      <c r="M5011" s="42">
        <f t="shared" si="158"/>
        <v>0</v>
      </c>
    </row>
    <row r="5012" spans="8:13" x14ac:dyDescent="0.2">
      <c r="H5012" s="10">
        <v>2006</v>
      </c>
      <c r="I5012" s="10">
        <v>11</v>
      </c>
      <c r="J5012" s="10">
        <v>23</v>
      </c>
      <c r="K5012" s="42">
        <v>5.37</v>
      </c>
      <c r="L5012" s="44">
        <f t="shared" si="157"/>
        <v>5.3342732740119081E-2</v>
      </c>
      <c r="M5012" s="42">
        <f t="shared" si="158"/>
        <v>0</v>
      </c>
    </row>
    <row r="5013" spans="8:13" x14ac:dyDescent="0.2">
      <c r="H5013" s="10">
        <v>2006</v>
      </c>
      <c r="I5013" s="10">
        <v>11</v>
      </c>
      <c r="J5013" s="10">
        <v>24</v>
      </c>
      <c r="K5013" s="42">
        <v>5.37</v>
      </c>
      <c r="L5013" s="44">
        <f t="shared" ref="L5013:L5076" si="159">LN(1+K5013/100/4)*4</f>
        <v>5.3342732740119081E-2</v>
      </c>
      <c r="M5013" s="42">
        <f t="shared" ref="M5013:M5076" si="160">L5013-L5012</f>
        <v>0</v>
      </c>
    </row>
    <row r="5014" spans="8:13" x14ac:dyDescent="0.2">
      <c r="H5014" s="10">
        <v>2006</v>
      </c>
      <c r="I5014" s="10">
        <v>11</v>
      </c>
      <c r="J5014" s="10">
        <v>27</v>
      </c>
      <c r="K5014" s="42">
        <v>5.37</v>
      </c>
      <c r="L5014" s="44">
        <f t="shared" si="159"/>
        <v>5.3342732740119081E-2</v>
      </c>
      <c r="M5014" s="42">
        <f t="shared" si="160"/>
        <v>0</v>
      </c>
    </row>
    <row r="5015" spans="8:13" x14ac:dyDescent="0.2">
      <c r="H5015" s="10">
        <v>2006</v>
      </c>
      <c r="I5015" s="10">
        <v>11</v>
      </c>
      <c r="J5015" s="10">
        <v>28</v>
      </c>
      <c r="K5015" s="42">
        <v>5.37</v>
      </c>
      <c r="L5015" s="44">
        <f t="shared" si="159"/>
        <v>5.3342732740119081E-2</v>
      </c>
      <c r="M5015" s="42">
        <f t="shared" si="160"/>
        <v>0</v>
      </c>
    </row>
    <row r="5016" spans="8:13" x14ac:dyDescent="0.2">
      <c r="H5016" s="10">
        <v>2006</v>
      </c>
      <c r="I5016" s="10">
        <v>11</v>
      </c>
      <c r="J5016" s="10">
        <v>29</v>
      </c>
      <c r="K5016" s="42">
        <v>5.3693799999999996</v>
      </c>
      <c r="L5016" s="44">
        <f t="shared" si="159"/>
        <v>5.3336614867812923E-2</v>
      </c>
      <c r="M5016" s="42">
        <f t="shared" si="160"/>
        <v>-6.11787230615779E-6</v>
      </c>
    </row>
    <row r="5017" spans="8:13" x14ac:dyDescent="0.2">
      <c r="H5017" s="10">
        <v>2006</v>
      </c>
      <c r="I5017" s="10">
        <v>11</v>
      </c>
      <c r="J5017" s="10">
        <v>30</v>
      </c>
      <c r="K5017" s="42">
        <v>5.37</v>
      </c>
      <c r="L5017" s="44">
        <f t="shared" si="159"/>
        <v>5.3342732740119081E-2</v>
      </c>
      <c r="M5017" s="42">
        <f t="shared" si="160"/>
        <v>6.11787230615779E-6</v>
      </c>
    </row>
    <row r="5018" spans="8:13" x14ac:dyDescent="0.2">
      <c r="H5018" s="10">
        <v>2006</v>
      </c>
      <c r="I5018" s="10">
        <v>12</v>
      </c>
      <c r="J5018" s="10">
        <v>1</v>
      </c>
      <c r="K5018" s="42">
        <v>5.3656300000000003</v>
      </c>
      <c r="L5018" s="44">
        <f t="shared" si="159"/>
        <v>5.3299611408446114E-2</v>
      </c>
      <c r="M5018" s="42">
        <f t="shared" si="160"/>
        <v>-4.3121331672967E-5</v>
      </c>
    </row>
    <row r="5019" spans="8:13" x14ac:dyDescent="0.2">
      <c r="H5019" s="10">
        <v>2006</v>
      </c>
      <c r="I5019" s="10">
        <v>12</v>
      </c>
      <c r="J5019" s="10">
        <v>4</v>
      </c>
      <c r="K5019" s="42">
        <v>5.3525</v>
      </c>
      <c r="L5019" s="44">
        <f t="shared" si="159"/>
        <v>5.3170047265098802E-2</v>
      </c>
      <c r="M5019" s="42">
        <f t="shared" si="160"/>
        <v>-1.2956414334731187E-4</v>
      </c>
    </row>
    <row r="5020" spans="8:13" x14ac:dyDescent="0.2">
      <c r="H5020" s="10">
        <v>2006</v>
      </c>
      <c r="I5020" s="10">
        <v>12</v>
      </c>
      <c r="J5020" s="10">
        <v>5</v>
      </c>
      <c r="K5020" s="42">
        <v>5.35</v>
      </c>
      <c r="L5020" s="44">
        <f t="shared" si="159"/>
        <v>5.3145377302936336E-2</v>
      </c>
      <c r="M5020" s="42">
        <f t="shared" si="160"/>
        <v>-2.4669962162465753E-5</v>
      </c>
    </row>
    <row r="5021" spans="8:13" x14ac:dyDescent="0.2">
      <c r="H5021" s="10">
        <v>2006</v>
      </c>
      <c r="I5021" s="10">
        <v>12</v>
      </c>
      <c r="J5021" s="10">
        <v>6</v>
      </c>
      <c r="K5021" s="42">
        <v>5.35</v>
      </c>
      <c r="L5021" s="44">
        <f t="shared" si="159"/>
        <v>5.3145377302936336E-2</v>
      </c>
      <c r="M5021" s="42">
        <f t="shared" si="160"/>
        <v>0</v>
      </c>
    </row>
    <row r="5022" spans="8:13" x14ac:dyDescent="0.2">
      <c r="H5022" s="10">
        <v>2006</v>
      </c>
      <c r="I5022" s="10">
        <v>12</v>
      </c>
      <c r="J5022" s="10">
        <v>7</v>
      </c>
      <c r="K5022" s="42">
        <v>5.3531300000000002</v>
      </c>
      <c r="L5022" s="44">
        <f t="shared" si="159"/>
        <v>5.3176264071562368E-2</v>
      </c>
      <c r="M5022" s="42">
        <f t="shared" si="160"/>
        <v>3.088676862603168E-5</v>
      </c>
    </row>
    <row r="5023" spans="8:13" x14ac:dyDescent="0.2">
      <c r="H5023" s="10">
        <v>2006</v>
      </c>
      <c r="I5023" s="10">
        <v>12</v>
      </c>
      <c r="J5023" s="10">
        <v>8</v>
      </c>
      <c r="K5023" s="42">
        <v>5.3556299999999997</v>
      </c>
      <c r="L5023" s="44">
        <f t="shared" si="159"/>
        <v>5.3200933843232302E-2</v>
      </c>
      <c r="M5023" s="42">
        <f t="shared" si="160"/>
        <v>2.4669771669934282E-5</v>
      </c>
    </row>
    <row r="5024" spans="8:13" x14ac:dyDescent="0.2">
      <c r="H5024" s="10">
        <v>2006</v>
      </c>
      <c r="I5024" s="10">
        <v>12</v>
      </c>
      <c r="J5024" s="10">
        <v>11</v>
      </c>
      <c r="K5024" s="42">
        <v>5.36</v>
      </c>
      <c r="L5024" s="44">
        <f t="shared" si="159"/>
        <v>5.3244056238689663E-2</v>
      </c>
      <c r="M5024" s="42">
        <f t="shared" si="160"/>
        <v>4.3122395457360907E-5</v>
      </c>
    </row>
    <row r="5025" spans="8:13" x14ac:dyDescent="0.2">
      <c r="H5025" s="10">
        <v>2006</v>
      </c>
      <c r="I5025" s="10">
        <v>12</v>
      </c>
      <c r="J5025" s="10">
        <v>12</v>
      </c>
      <c r="K5025" s="42">
        <v>5.36</v>
      </c>
      <c r="L5025" s="44">
        <f t="shared" si="159"/>
        <v>5.3244056238689663E-2</v>
      </c>
      <c r="M5025" s="42">
        <f t="shared" si="160"/>
        <v>0</v>
      </c>
    </row>
    <row r="5026" spans="8:13" x14ac:dyDescent="0.2">
      <c r="H5026" s="10">
        <v>2006</v>
      </c>
      <c r="I5026" s="10">
        <v>12</v>
      </c>
      <c r="J5026" s="10">
        <v>13</v>
      </c>
      <c r="K5026" s="42">
        <v>5.36</v>
      </c>
      <c r="L5026" s="44">
        <f t="shared" si="159"/>
        <v>5.3244056238689663E-2</v>
      </c>
      <c r="M5026" s="42">
        <f t="shared" si="160"/>
        <v>0</v>
      </c>
    </row>
    <row r="5027" spans="8:13" x14ac:dyDescent="0.2">
      <c r="H5027" s="10">
        <v>2006</v>
      </c>
      <c r="I5027" s="10">
        <v>12</v>
      </c>
      <c r="J5027" s="10">
        <v>14</v>
      </c>
      <c r="K5027" s="42">
        <v>5.3606299999999996</v>
      </c>
      <c r="L5027" s="44">
        <f t="shared" si="159"/>
        <v>5.3250272930128642E-2</v>
      </c>
      <c r="M5027" s="42">
        <f t="shared" si="160"/>
        <v>6.2166914389788497E-6</v>
      </c>
    </row>
    <row r="5028" spans="8:13" x14ac:dyDescent="0.2">
      <c r="H5028" s="10">
        <v>2006</v>
      </c>
      <c r="I5028" s="10">
        <v>12</v>
      </c>
      <c r="J5028" s="10">
        <v>15</v>
      </c>
      <c r="K5028" s="42">
        <v>5.3650000000000002</v>
      </c>
      <c r="L5028" s="44">
        <f t="shared" si="159"/>
        <v>5.3293394793687242E-2</v>
      </c>
      <c r="M5028" s="42">
        <f t="shared" si="160"/>
        <v>4.312186355859976E-5</v>
      </c>
    </row>
    <row r="5029" spans="8:13" x14ac:dyDescent="0.2">
      <c r="H5029" s="10">
        <v>2006</v>
      </c>
      <c r="I5029" s="10">
        <v>12</v>
      </c>
      <c r="J5029" s="10">
        <v>18</v>
      </c>
      <c r="K5029" s="42">
        <v>5.3650000000000002</v>
      </c>
      <c r="L5029" s="44">
        <f t="shared" si="159"/>
        <v>5.3293394793687242E-2</v>
      </c>
      <c r="M5029" s="42">
        <f t="shared" si="160"/>
        <v>0</v>
      </c>
    </row>
    <row r="5030" spans="8:13" x14ac:dyDescent="0.2">
      <c r="H5030" s="10">
        <v>2006</v>
      </c>
      <c r="I5030" s="10">
        <v>12</v>
      </c>
      <c r="J5030" s="10">
        <v>19</v>
      </c>
      <c r="K5030" s="42">
        <v>5.3650000000000002</v>
      </c>
      <c r="L5030" s="44">
        <f t="shared" si="159"/>
        <v>5.3293394793687242E-2</v>
      </c>
      <c r="M5030" s="42">
        <f t="shared" si="160"/>
        <v>0</v>
      </c>
    </row>
    <row r="5031" spans="8:13" x14ac:dyDescent="0.2">
      <c r="H5031" s="10">
        <v>2006</v>
      </c>
      <c r="I5031" s="10">
        <v>12</v>
      </c>
      <c r="J5031" s="10">
        <v>20</v>
      </c>
      <c r="K5031" s="42">
        <v>5.3650000000000002</v>
      </c>
      <c r="L5031" s="44">
        <f t="shared" si="159"/>
        <v>5.3293394793687242E-2</v>
      </c>
      <c r="M5031" s="42">
        <f t="shared" si="160"/>
        <v>0</v>
      </c>
    </row>
    <row r="5032" spans="8:13" x14ac:dyDescent="0.2">
      <c r="H5032" s="10">
        <v>2006</v>
      </c>
      <c r="I5032" s="10">
        <v>12</v>
      </c>
      <c r="J5032" s="10">
        <v>21</v>
      </c>
      <c r="K5032" s="42">
        <v>5.3656300000000003</v>
      </c>
      <c r="L5032" s="44">
        <f t="shared" si="159"/>
        <v>5.3299611408446114E-2</v>
      </c>
      <c r="M5032" s="42">
        <f t="shared" si="160"/>
        <v>6.216614758872141E-6</v>
      </c>
    </row>
    <row r="5033" spans="8:13" x14ac:dyDescent="0.2">
      <c r="H5033" s="10">
        <v>2006</v>
      </c>
      <c r="I5033" s="10">
        <v>12</v>
      </c>
      <c r="J5033" s="10">
        <v>22</v>
      </c>
      <c r="K5033" s="42">
        <v>5.3624999999999998</v>
      </c>
      <c r="L5033" s="44">
        <f t="shared" si="159"/>
        <v>5.3268725592260112E-2</v>
      </c>
      <c r="M5033" s="42">
        <f t="shared" si="160"/>
        <v>-3.0885816186002057E-5</v>
      </c>
    </row>
    <row r="5034" spans="8:13" x14ac:dyDescent="0.2">
      <c r="H5034" s="10">
        <v>2006</v>
      </c>
      <c r="I5034" s="10">
        <v>12</v>
      </c>
      <c r="J5034" s="10">
        <v>27</v>
      </c>
      <c r="K5034" s="42">
        <v>5.3637499999999996</v>
      </c>
      <c r="L5034" s="44">
        <f t="shared" si="159"/>
        <v>5.3281060211991034E-2</v>
      </c>
      <c r="M5034" s="42">
        <f t="shared" si="160"/>
        <v>1.2334619730922092E-5</v>
      </c>
    </row>
    <row r="5035" spans="8:13" x14ac:dyDescent="0.2">
      <c r="H5035" s="10">
        <v>2006</v>
      </c>
      <c r="I5035" s="10">
        <v>12</v>
      </c>
      <c r="J5035" s="10">
        <v>28</v>
      </c>
      <c r="K5035" s="42">
        <v>5.36</v>
      </c>
      <c r="L5035" s="44">
        <f t="shared" si="159"/>
        <v>5.3244056238689663E-2</v>
      </c>
      <c r="M5035" s="42">
        <f t="shared" si="160"/>
        <v>-3.7003973301370785E-5</v>
      </c>
    </row>
    <row r="5036" spans="8:13" x14ac:dyDescent="0.2">
      <c r="H5036" s="10">
        <v>2006</v>
      </c>
      <c r="I5036" s="10">
        <v>12</v>
      </c>
      <c r="J5036" s="10">
        <v>29</v>
      </c>
      <c r="K5036" s="42">
        <v>5.36</v>
      </c>
      <c r="L5036" s="44">
        <f t="shared" si="159"/>
        <v>5.3244056238689663E-2</v>
      </c>
      <c r="M5036" s="42">
        <f t="shared" si="160"/>
        <v>0</v>
      </c>
    </row>
    <row r="5037" spans="8:13" x14ac:dyDescent="0.2">
      <c r="H5037" s="10">
        <v>2007</v>
      </c>
      <c r="I5037" s="10">
        <v>1</v>
      </c>
      <c r="J5037" s="10">
        <v>2</v>
      </c>
      <c r="K5037" s="42">
        <v>5.36</v>
      </c>
      <c r="L5037" s="44">
        <f t="shared" si="159"/>
        <v>5.3244056238689663E-2</v>
      </c>
      <c r="M5037" s="42">
        <f t="shared" si="160"/>
        <v>0</v>
      </c>
    </row>
    <row r="5038" spans="8:13" x14ac:dyDescent="0.2">
      <c r="H5038" s="10">
        <v>2007</v>
      </c>
      <c r="I5038" s="10">
        <v>1</v>
      </c>
      <c r="J5038" s="10">
        <v>3</v>
      </c>
      <c r="K5038" s="42">
        <v>5.36</v>
      </c>
      <c r="L5038" s="44">
        <f t="shared" si="159"/>
        <v>5.3244056238689663E-2</v>
      </c>
      <c r="M5038" s="42">
        <f t="shared" si="160"/>
        <v>0</v>
      </c>
    </row>
    <row r="5039" spans="8:13" x14ac:dyDescent="0.2">
      <c r="H5039" s="10">
        <v>2007</v>
      </c>
      <c r="I5039" s="10">
        <v>1</v>
      </c>
      <c r="J5039" s="10">
        <v>4</v>
      </c>
      <c r="K5039" s="42">
        <v>5.36</v>
      </c>
      <c r="L5039" s="44">
        <f t="shared" si="159"/>
        <v>5.3244056238689663E-2</v>
      </c>
      <c r="M5039" s="42">
        <f t="shared" si="160"/>
        <v>0</v>
      </c>
    </row>
    <row r="5040" spans="8:13" x14ac:dyDescent="0.2">
      <c r="H5040" s="10">
        <v>2007</v>
      </c>
      <c r="I5040" s="10">
        <v>1</v>
      </c>
      <c r="J5040" s="10">
        <v>5</v>
      </c>
      <c r="K5040" s="42">
        <v>5.36</v>
      </c>
      <c r="L5040" s="44">
        <f t="shared" si="159"/>
        <v>5.3244056238689663E-2</v>
      </c>
      <c r="M5040" s="42">
        <f t="shared" si="160"/>
        <v>0</v>
      </c>
    </row>
    <row r="5041" spans="8:13" x14ac:dyDescent="0.2">
      <c r="H5041" s="10">
        <v>2007</v>
      </c>
      <c r="I5041" s="10">
        <v>1</v>
      </c>
      <c r="J5041" s="10">
        <v>8</v>
      </c>
      <c r="K5041" s="42">
        <v>5.36</v>
      </c>
      <c r="L5041" s="44">
        <f t="shared" si="159"/>
        <v>5.3244056238689663E-2</v>
      </c>
      <c r="M5041" s="42">
        <f t="shared" si="160"/>
        <v>0</v>
      </c>
    </row>
    <row r="5042" spans="8:13" x14ac:dyDescent="0.2">
      <c r="H5042" s="10">
        <v>2007</v>
      </c>
      <c r="I5042" s="10">
        <v>1</v>
      </c>
      <c r="J5042" s="10">
        <v>9</v>
      </c>
      <c r="K5042" s="42">
        <v>5.36</v>
      </c>
      <c r="L5042" s="44">
        <f t="shared" si="159"/>
        <v>5.3244056238689663E-2</v>
      </c>
      <c r="M5042" s="42">
        <f t="shared" si="160"/>
        <v>0</v>
      </c>
    </row>
    <row r="5043" spans="8:13" x14ac:dyDescent="0.2">
      <c r="H5043" s="10">
        <v>2007</v>
      </c>
      <c r="I5043" s="10">
        <v>1</v>
      </c>
      <c r="J5043" s="10">
        <v>10</v>
      </c>
      <c r="K5043" s="42">
        <v>5.36</v>
      </c>
      <c r="L5043" s="44">
        <f t="shared" si="159"/>
        <v>5.3244056238689663E-2</v>
      </c>
      <c r="M5043" s="42">
        <f t="shared" si="160"/>
        <v>0</v>
      </c>
    </row>
    <row r="5044" spans="8:13" x14ac:dyDescent="0.2">
      <c r="H5044" s="10">
        <v>2007</v>
      </c>
      <c r="I5044" s="10">
        <v>1</v>
      </c>
      <c r="J5044" s="10">
        <v>11</v>
      </c>
      <c r="K5044" s="42">
        <v>5.36</v>
      </c>
      <c r="L5044" s="44">
        <f t="shared" si="159"/>
        <v>5.3244056238689663E-2</v>
      </c>
      <c r="M5044" s="42">
        <f t="shared" si="160"/>
        <v>0</v>
      </c>
    </row>
    <row r="5045" spans="8:13" x14ac:dyDescent="0.2">
      <c r="H5045" s="10">
        <v>2007</v>
      </c>
      <c r="I5045" s="10">
        <v>1</v>
      </c>
      <c r="J5045" s="10">
        <v>12</v>
      </c>
      <c r="K5045" s="42">
        <v>5.36</v>
      </c>
      <c r="L5045" s="44">
        <f t="shared" si="159"/>
        <v>5.3244056238689663E-2</v>
      </c>
      <c r="M5045" s="42">
        <f t="shared" si="160"/>
        <v>0</v>
      </c>
    </row>
    <row r="5046" spans="8:13" x14ac:dyDescent="0.2">
      <c r="H5046" s="10">
        <v>2007</v>
      </c>
      <c r="I5046" s="10">
        <v>1</v>
      </c>
      <c r="J5046" s="10">
        <v>15</v>
      </c>
      <c r="K5046" s="42">
        <v>5.3602499999999997</v>
      </c>
      <c r="L5046" s="44">
        <f t="shared" si="159"/>
        <v>5.3246523180893124E-2</v>
      </c>
      <c r="M5046" s="42">
        <f t="shared" si="160"/>
        <v>2.4669422034606647E-6</v>
      </c>
    </row>
    <row r="5047" spans="8:13" x14ac:dyDescent="0.2">
      <c r="H5047" s="10">
        <v>2007</v>
      </c>
      <c r="I5047" s="10">
        <v>1</v>
      </c>
      <c r="J5047" s="10">
        <v>16</v>
      </c>
      <c r="K5047" s="42">
        <v>5.36</v>
      </c>
      <c r="L5047" s="44">
        <f t="shared" si="159"/>
        <v>5.3244056238689663E-2</v>
      </c>
      <c r="M5047" s="42">
        <f t="shared" si="160"/>
        <v>-2.4669422034606647E-6</v>
      </c>
    </row>
    <row r="5048" spans="8:13" x14ac:dyDescent="0.2">
      <c r="H5048" s="10">
        <v>2007</v>
      </c>
      <c r="I5048" s="10">
        <v>1</v>
      </c>
      <c r="J5048" s="10">
        <v>17</v>
      </c>
      <c r="K5048" s="42">
        <v>5.36</v>
      </c>
      <c r="L5048" s="44">
        <f t="shared" si="159"/>
        <v>5.3244056238689663E-2</v>
      </c>
      <c r="M5048" s="42">
        <f t="shared" si="160"/>
        <v>0</v>
      </c>
    </row>
    <row r="5049" spans="8:13" x14ac:dyDescent="0.2">
      <c r="H5049" s="10">
        <v>2007</v>
      </c>
      <c r="I5049" s="10">
        <v>1</v>
      </c>
      <c r="J5049" s="10">
        <v>18</v>
      </c>
      <c r="K5049" s="42">
        <v>5.36</v>
      </c>
      <c r="L5049" s="44">
        <f t="shared" si="159"/>
        <v>5.3244056238689663E-2</v>
      </c>
      <c r="M5049" s="42">
        <f t="shared" si="160"/>
        <v>0</v>
      </c>
    </row>
    <row r="5050" spans="8:13" x14ac:dyDescent="0.2">
      <c r="H5050" s="10">
        <v>2007</v>
      </c>
      <c r="I5050" s="10">
        <v>1</v>
      </c>
      <c r="J5050" s="10">
        <v>19</v>
      </c>
      <c r="K5050" s="42">
        <v>5.36</v>
      </c>
      <c r="L5050" s="44">
        <f t="shared" si="159"/>
        <v>5.3244056238689663E-2</v>
      </c>
      <c r="M5050" s="42">
        <f t="shared" si="160"/>
        <v>0</v>
      </c>
    </row>
    <row r="5051" spans="8:13" x14ac:dyDescent="0.2">
      <c r="H5051" s="10">
        <v>2007</v>
      </c>
      <c r="I5051" s="10">
        <v>1</v>
      </c>
      <c r="J5051" s="10">
        <v>22</v>
      </c>
      <c r="K5051" s="42">
        <v>5.36</v>
      </c>
      <c r="L5051" s="44">
        <f t="shared" si="159"/>
        <v>5.3244056238689663E-2</v>
      </c>
      <c r="M5051" s="42">
        <f t="shared" si="160"/>
        <v>0</v>
      </c>
    </row>
    <row r="5052" spans="8:13" x14ac:dyDescent="0.2">
      <c r="H5052" s="10">
        <v>2007</v>
      </c>
      <c r="I5052" s="10">
        <v>1</v>
      </c>
      <c r="J5052" s="10">
        <v>23</v>
      </c>
      <c r="K5052" s="42">
        <v>5.36</v>
      </c>
      <c r="L5052" s="44">
        <f t="shared" si="159"/>
        <v>5.3244056238689663E-2</v>
      </c>
      <c r="M5052" s="42">
        <f t="shared" si="160"/>
        <v>0</v>
      </c>
    </row>
    <row r="5053" spans="8:13" x14ac:dyDescent="0.2">
      <c r="H5053" s="10">
        <v>2007</v>
      </c>
      <c r="I5053" s="10">
        <v>1</v>
      </c>
      <c r="J5053" s="10">
        <v>24</v>
      </c>
      <c r="K5053" s="42">
        <v>5.36</v>
      </c>
      <c r="L5053" s="44">
        <f t="shared" si="159"/>
        <v>5.3244056238689663E-2</v>
      </c>
      <c r="M5053" s="42">
        <f t="shared" si="160"/>
        <v>0</v>
      </c>
    </row>
    <row r="5054" spans="8:13" x14ac:dyDescent="0.2">
      <c r="H5054" s="10">
        <v>2007</v>
      </c>
      <c r="I5054" s="10">
        <v>1</v>
      </c>
      <c r="J5054" s="10">
        <v>25</v>
      </c>
      <c r="K5054" s="42">
        <v>5.36</v>
      </c>
      <c r="L5054" s="44">
        <f t="shared" si="159"/>
        <v>5.3244056238689663E-2</v>
      </c>
      <c r="M5054" s="42">
        <f t="shared" si="160"/>
        <v>0</v>
      </c>
    </row>
    <row r="5055" spans="8:13" x14ac:dyDescent="0.2">
      <c r="H5055" s="10">
        <v>2007</v>
      </c>
      <c r="I5055" s="10">
        <v>1</v>
      </c>
      <c r="J5055" s="10">
        <v>26</v>
      </c>
      <c r="K5055" s="42">
        <v>5.36</v>
      </c>
      <c r="L5055" s="44">
        <f t="shared" si="159"/>
        <v>5.3244056238689663E-2</v>
      </c>
      <c r="M5055" s="42">
        <f t="shared" si="160"/>
        <v>0</v>
      </c>
    </row>
    <row r="5056" spans="8:13" x14ac:dyDescent="0.2">
      <c r="H5056" s="10">
        <v>2007</v>
      </c>
      <c r="I5056" s="10">
        <v>1</v>
      </c>
      <c r="J5056" s="10">
        <v>29</v>
      </c>
      <c r="K5056" s="42">
        <v>5.36</v>
      </c>
      <c r="L5056" s="44">
        <f t="shared" si="159"/>
        <v>5.3244056238689663E-2</v>
      </c>
      <c r="M5056" s="42">
        <f t="shared" si="160"/>
        <v>0</v>
      </c>
    </row>
    <row r="5057" spans="8:13" x14ac:dyDescent="0.2">
      <c r="H5057" s="10">
        <v>2007</v>
      </c>
      <c r="I5057" s="10">
        <v>1</v>
      </c>
      <c r="J5057" s="10">
        <v>30</v>
      </c>
      <c r="K5057" s="42">
        <v>5.36</v>
      </c>
      <c r="L5057" s="44">
        <f t="shared" si="159"/>
        <v>5.3244056238689663E-2</v>
      </c>
      <c r="M5057" s="42">
        <f t="shared" si="160"/>
        <v>0</v>
      </c>
    </row>
    <row r="5058" spans="8:13" x14ac:dyDescent="0.2">
      <c r="H5058" s="10">
        <v>2007</v>
      </c>
      <c r="I5058" s="10">
        <v>1</v>
      </c>
      <c r="J5058" s="10">
        <v>31</v>
      </c>
      <c r="K5058" s="42">
        <v>5.36</v>
      </c>
      <c r="L5058" s="44">
        <f t="shared" si="159"/>
        <v>5.3244056238689663E-2</v>
      </c>
      <c r="M5058" s="42">
        <f t="shared" si="160"/>
        <v>0</v>
      </c>
    </row>
    <row r="5059" spans="8:13" x14ac:dyDescent="0.2">
      <c r="H5059" s="10">
        <v>2007</v>
      </c>
      <c r="I5059" s="10">
        <v>2</v>
      </c>
      <c r="J5059" s="10">
        <v>1</v>
      </c>
      <c r="K5059" s="42">
        <v>5.36</v>
      </c>
      <c r="L5059" s="44">
        <f t="shared" si="159"/>
        <v>5.3244056238689663E-2</v>
      </c>
      <c r="M5059" s="42">
        <f t="shared" si="160"/>
        <v>0</v>
      </c>
    </row>
    <row r="5060" spans="8:13" x14ac:dyDescent="0.2">
      <c r="H5060" s="10">
        <v>2007</v>
      </c>
      <c r="I5060" s="10">
        <v>2</v>
      </c>
      <c r="J5060" s="10">
        <v>2</v>
      </c>
      <c r="K5060" s="42">
        <v>5.36</v>
      </c>
      <c r="L5060" s="44">
        <f t="shared" si="159"/>
        <v>5.3244056238689663E-2</v>
      </c>
      <c r="M5060" s="42">
        <f t="shared" si="160"/>
        <v>0</v>
      </c>
    </row>
    <row r="5061" spans="8:13" x14ac:dyDescent="0.2">
      <c r="H5061" s="10">
        <v>2007</v>
      </c>
      <c r="I5061" s="10">
        <v>2</v>
      </c>
      <c r="J5061" s="10">
        <v>5</v>
      </c>
      <c r="K5061" s="42">
        <v>5.36</v>
      </c>
      <c r="L5061" s="44">
        <f t="shared" si="159"/>
        <v>5.3244056238689663E-2</v>
      </c>
      <c r="M5061" s="42">
        <f t="shared" si="160"/>
        <v>0</v>
      </c>
    </row>
    <row r="5062" spans="8:13" x14ac:dyDescent="0.2">
      <c r="H5062" s="10">
        <v>2007</v>
      </c>
      <c r="I5062" s="10">
        <v>2</v>
      </c>
      <c r="J5062" s="10">
        <v>6</v>
      </c>
      <c r="K5062" s="42">
        <v>5.36</v>
      </c>
      <c r="L5062" s="44">
        <f t="shared" si="159"/>
        <v>5.3244056238689663E-2</v>
      </c>
      <c r="M5062" s="42">
        <f t="shared" si="160"/>
        <v>0</v>
      </c>
    </row>
    <row r="5063" spans="8:13" x14ac:dyDescent="0.2">
      <c r="H5063" s="10">
        <v>2007</v>
      </c>
      <c r="I5063" s="10">
        <v>2</v>
      </c>
      <c r="J5063" s="10">
        <v>7</v>
      </c>
      <c r="K5063" s="42">
        <v>5.36</v>
      </c>
      <c r="L5063" s="44">
        <f t="shared" si="159"/>
        <v>5.3244056238689663E-2</v>
      </c>
      <c r="M5063" s="42">
        <f t="shared" si="160"/>
        <v>0</v>
      </c>
    </row>
    <row r="5064" spans="8:13" x14ac:dyDescent="0.2">
      <c r="H5064" s="10">
        <v>2007</v>
      </c>
      <c r="I5064" s="10">
        <v>2</v>
      </c>
      <c r="J5064" s="10">
        <v>8</v>
      </c>
      <c r="K5064" s="42">
        <v>5.36</v>
      </c>
      <c r="L5064" s="44">
        <f t="shared" si="159"/>
        <v>5.3244056238689663E-2</v>
      </c>
      <c r="M5064" s="42">
        <f t="shared" si="160"/>
        <v>0</v>
      </c>
    </row>
    <row r="5065" spans="8:13" x14ac:dyDescent="0.2">
      <c r="H5065" s="10">
        <v>2007</v>
      </c>
      <c r="I5065" s="10">
        <v>2</v>
      </c>
      <c r="J5065" s="10">
        <v>9</v>
      </c>
      <c r="K5065" s="42">
        <v>5.36</v>
      </c>
      <c r="L5065" s="44">
        <f t="shared" si="159"/>
        <v>5.3244056238689663E-2</v>
      </c>
      <c r="M5065" s="42">
        <f t="shared" si="160"/>
        <v>0</v>
      </c>
    </row>
    <row r="5066" spans="8:13" x14ac:dyDescent="0.2">
      <c r="H5066" s="10">
        <v>2007</v>
      </c>
      <c r="I5066" s="10">
        <v>2</v>
      </c>
      <c r="J5066" s="10">
        <v>12</v>
      </c>
      <c r="K5066" s="42">
        <v>5.36</v>
      </c>
      <c r="L5066" s="44">
        <f t="shared" si="159"/>
        <v>5.3244056238689663E-2</v>
      </c>
      <c r="M5066" s="42">
        <f t="shared" si="160"/>
        <v>0</v>
      </c>
    </row>
    <row r="5067" spans="8:13" x14ac:dyDescent="0.2">
      <c r="H5067" s="10">
        <v>2007</v>
      </c>
      <c r="I5067" s="10">
        <v>2</v>
      </c>
      <c r="J5067" s="10">
        <v>13</v>
      </c>
      <c r="K5067" s="42">
        <v>5.36</v>
      </c>
      <c r="L5067" s="44">
        <f t="shared" si="159"/>
        <v>5.3244056238689663E-2</v>
      </c>
      <c r="M5067" s="42">
        <f t="shared" si="160"/>
        <v>0</v>
      </c>
    </row>
    <row r="5068" spans="8:13" x14ac:dyDescent="0.2">
      <c r="H5068" s="10">
        <v>2007</v>
      </c>
      <c r="I5068" s="10">
        <v>2</v>
      </c>
      <c r="J5068" s="10">
        <v>14</v>
      </c>
      <c r="K5068" s="42">
        <v>5.36</v>
      </c>
      <c r="L5068" s="44">
        <f t="shared" si="159"/>
        <v>5.3244056238689663E-2</v>
      </c>
      <c r="M5068" s="42">
        <f t="shared" si="160"/>
        <v>0</v>
      </c>
    </row>
    <row r="5069" spans="8:13" x14ac:dyDescent="0.2">
      <c r="H5069" s="10">
        <v>2007</v>
      </c>
      <c r="I5069" s="10">
        <v>2</v>
      </c>
      <c r="J5069" s="10">
        <v>15</v>
      </c>
      <c r="K5069" s="42">
        <v>5.36</v>
      </c>
      <c r="L5069" s="44">
        <f t="shared" si="159"/>
        <v>5.3244056238689663E-2</v>
      </c>
      <c r="M5069" s="42">
        <f t="shared" si="160"/>
        <v>0</v>
      </c>
    </row>
    <row r="5070" spans="8:13" x14ac:dyDescent="0.2">
      <c r="H5070" s="10">
        <v>2007</v>
      </c>
      <c r="I5070" s="10">
        <v>2</v>
      </c>
      <c r="J5070" s="10">
        <v>16</v>
      </c>
      <c r="K5070" s="42">
        <v>5.36</v>
      </c>
      <c r="L5070" s="44">
        <f t="shared" si="159"/>
        <v>5.3244056238689663E-2</v>
      </c>
      <c r="M5070" s="42">
        <f t="shared" si="160"/>
        <v>0</v>
      </c>
    </row>
    <row r="5071" spans="8:13" x14ac:dyDescent="0.2">
      <c r="H5071" s="10">
        <v>2007</v>
      </c>
      <c r="I5071" s="10">
        <v>2</v>
      </c>
      <c r="J5071" s="10">
        <v>19</v>
      </c>
      <c r="K5071" s="42">
        <v>5.36</v>
      </c>
      <c r="L5071" s="44">
        <f t="shared" si="159"/>
        <v>5.3244056238689663E-2</v>
      </c>
      <c r="M5071" s="42">
        <f t="shared" si="160"/>
        <v>0</v>
      </c>
    </row>
    <row r="5072" spans="8:13" x14ac:dyDescent="0.2">
      <c r="H5072" s="10">
        <v>2007</v>
      </c>
      <c r="I5072" s="10">
        <v>2</v>
      </c>
      <c r="J5072" s="10">
        <v>20</v>
      </c>
      <c r="K5072" s="42">
        <v>5.36</v>
      </c>
      <c r="L5072" s="44">
        <f t="shared" si="159"/>
        <v>5.3244056238689663E-2</v>
      </c>
      <c r="M5072" s="42">
        <f t="shared" si="160"/>
        <v>0</v>
      </c>
    </row>
    <row r="5073" spans="8:13" x14ac:dyDescent="0.2">
      <c r="H5073" s="10">
        <v>2007</v>
      </c>
      <c r="I5073" s="10">
        <v>2</v>
      </c>
      <c r="J5073" s="10">
        <v>21</v>
      </c>
      <c r="K5073" s="42">
        <v>5.36</v>
      </c>
      <c r="L5073" s="44">
        <f t="shared" si="159"/>
        <v>5.3244056238689663E-2</v>
      </c>
      <c r="M5073" s="42">
        <f t="shared" si="160"/>
        <v>0</v>
      </c>
    </row>
    <row r="5074" spans="8:13" x14ac:dyDescent="0.2">
      <c r="H5074" s="10">
        <v>2007</v>
      </c>
      <c r="I5074" s="10">
        <v>2</v>
      </c>
      <c r="J5074" s="10">
        <v>22</v>
      </c>
      <c r="K5074" s="42">
        <v>5.36</v>
      </c>
      <c r="L5074" s="44">
        <f t="shared" si="159"/>
        <v>5.3244056238689663E-2</v>
      </c>
      <c r="M5074" s="42">
        <f t="shared" si="160"/>
        <v>0</v>
      </c>
    </row>
    <row r="5075" spans="8:13" x14ac:dyDescent="0.2">
      <c r="H5075" s="10">
        <v>2007</v>
      </c>
      <c r="I5075" s="10">
        <v>2</v>
      </c>
      <c r="J5075" s="10">
        <v>23</v>
      </c>
      <c r="K5075" s="42">
        <v>5.36</v>
      </c>
      <c r="L5075" s="44">
        <f t="shared" si="159"/>
        <v>5.3244056238689663E-2</v>
      </c>
      <c r="M5075" s="42">
        <f t="shared" si="160"/>
        <v>0</v>
      </c>
    </row>
    <row r="5076" spans="8:13" x14ac:dyDescent="0.2">
      <c r="H5076" s="10">
        <v>2007</v>
      </c>
      <c r="I5076" s="10">
        <v>2</v>
      </c>
      <c r="J5076" s="10">
        <v>26</v>
      </c>
      <c r="K5076" s="42">
        <v>5.36</v>
      </c>
      <c r="L5076" s="44">
        <f t="shared" si="159"/>
        <v>5.3244056238689663E-2</v>
      </c>
      <c r="M5076" s="42">
        <f t="shared" si="160"/>
        <v>0</v>
      </c>
    </row>
    <row r="5077" spans="8:13" x14ac:dyDescent="0.2">
      <c r="H5077" s="10">
        <v>2007</v>
      </c>
      <c r="I5077" s="10">
        <v>2</v>
      </c>
      <c r="J5077" s="10">
        <v>27</v>
      </c>
      <c r="K5077" s="42">
        <v>5.36</v>
      </c>
      <c r="L5077" s="44">
        <f t="shared" ref="L5077:L5140" si="161">LN(1+K5077/100/4)*4</f>
        <v>5.3244056238689663E-2</v>
      </c>
      <c r="M5077" s="42">
        <f t="shared" ref="M5077:M5140" si="162">L5077-L5076</f>
        <v>0</v>
      </c>
    </row>
    <row r="5078" spans="8:13" x14ac:dyDescent="0.2">
      <c r="H5078" s="10">
        <v>2007</v>
      </c>
      <c r="I5078" s="10">
        <v>2</v>
      </c>
      <c r="J5078" s="10">
        <v>28</v>
      </c>
      <c r="K5078" s="42">
        <v>5.3481300000000003</v>
      </c>
      <c r="L5078" s="44">
        <f t="shared" si="161"/>
        <v>5.3126924071768701E-2</v>
      </c>
      <c r="M5078" s="42">
        <f t="shared" si="162"/>
        <v>-1.1713216692096212E-4</v>
      </c>
    </row>
    <row r="5079" spans="8:13" x14ac:dyDescent="0.2">
      <c r="H5079" s="10">
        <v>2007</v>
      </c>
      <c r="I5079" s="10">
        <v>3</v>
      </c>
      <c r="J5079" s="10">
        <v>1</v>
      </c>
      <c r="K5079" s="42">
        <v>5.3475000000000001</v>
      </c>
      <c r="L5079" s="44">
        <f t="shared" si="161"/>
        <v>5.312070718862117E-2</v>
      </c>
      <c r="M5079" s="42">
        <f t="shared" si="162"/>
        <v>-6.2168831475306607E-6</v>
      </c>
    </row>
    <row r="5080" spans="8:13" x14ac:dyDescent="0.2">
      <c r="H5080" s="10">
        <v>2007</v>
      </c>
      <c r="I5080" s="10">
        <v>3</v>
      </c>
      <c r="J5080" s="10">
        <v>2</v>
      </c>
      <c r="K5080" s="42">
        <v>5.3462500000000004</v>
      </c>
      <c r="L5080" s="44">
        <f t="shared" si="161"/>
        <v>5.3108372074406177E-2</v>
      </c>
      <c r="M5080" s="42">
        <f t="shared" si="162"/>
        <v>-1.2335114214993836E-5</v>
      </c>
    </row>
    <row r="5081" spans="8:13" x14ac:dyDescent="0.2">
      <c r="H5081" s="10">
        <v>2007</v>
      </c>
      <c r="I5081" s="10">
        <v>3</v>
      </c>
      <c r="J5081" s="10">
        <v>5</v>
      </c>
      <c r="K5081" s="42">
        <v>5.33</v>
      </c>
      <c r="L5081" s="44">
        <f t="shared" si="161"/>
        <v>5.2948012127981864E-2</v>
      </c>
      <c r="M5081" s="42">
        <f t="shared" si="162"/>
        <v>-1.6035994642431273E-4</v>
      </c>
    </row>
    <row r="5082" spans="8:13" x14ac:dyDescent="0.2">
      <c r="H5082" s="10">
        <v>2007</v>
      </c>
      <c r="I5082" s="10">
        <v>3</v>
      </c>
      <c r="J5082" s="10">
        <v>6</v>
      </c>
      <c r="K5082" s="42">
        <v>5.34</v>
      </c>
      <c r="L5082" s="44">
        <f t="shared" si="161"/>
        <v>5.3046695932740737E-2</v>
      </c>
      <c r="M5082" s="42">
        <f t="shared" si="162"/>
        <v>9.868380475887284E-5</v>
      </c>
    </row>
    <row r="5083" spans="8:13" x14ac:dyDescent="0.2">
      <c r="H5083" s="10">
        <v>2007</v>
      </c>
      <c r="I5083" s="10">
        <v>3</v>
      </c>
      <c r="J5083" s="10">
        <v>7</v>
      </c>
      <c r="K5083" s="42">
        <v>5.34</v>
      </c>
      <c r="L5083" s="44">
        <f t="shared" si="161"/>
        <v>5.3046695932740737E-2</v>
      </c>
      <c r="M5083" s="42">
        <f t="shared" si="162"/>
        <v>0</v>
      </c>
    </row>
    <row r="5084" spans="8:13" x14ac:dyDescent="0.2">
      <c r="H5084" s="10">
        <v>2007</v>
      </c>
      <c r="I5084" s="10">
        <v>3</v>
      </c>
      <c r="J5084" s="10">
        <v>8</v>
      </c>
      <c r="K5084" s="42">
        <v>5.34</v>
      </c>
      <c r="L5084" s="44">
        <f t="shared" si="161"/>
        <v>5.3046695932740737E-2</v>
      </c>
      <c r="M5084" s="42">
        <f t="shared" si="162"/>
        <v>0</v>
      </c>
    </row>
    <row r="5085" spans="8:13" x14ac:dyDescent="0.2">
      <c r="H5085" s="10">
        <v>2007</v>
      </c>
      <c r="I5085" s="10">
        <v>3</v>
      </c>
      <c r="J5085" s="10">
        <v>9</v>
      </c>
      <c r="K5085" s="42">
        <v>5.34</v>
      </c>
      <c r="L5085" s="44">
        <f t="shared" si="161"/>
        <v>5.3046695932740737E-2</v>
      </c>
      <c r="M5085" s="42">
        <f t="shared" si="162"/>
        <v>0</v>
      </c>
    </row>
    <row r="5086" spans="8:13" x14ac:dyDescent="0.2">
      <c r="H5086" s="10">
        <v>2007</v>
      </c>
      <c r="I5086" s="10">
        <v>3</v>
      </c>
      <c r="J5086" s="10">
        <v>12</v>
      </c>
      <c r="K5086" s="42">
        <v>5.3550000000000004</v>
      </c>
      <c r="L5086" s="44">
        <f t="shared" si="161"/>
        <v>5.3194717075111322E-2</v>
      </c>
      <c r="M5086" s="42">
        <f t="shared" si="162"/>
        <v>1.4802114237058572E-4</v>
      </c>
    </row>
    <row r="5087" spans="8:13" x14ac:dyDescent="0.2">
      <c r="H5087" s="10">
        <v>2007</v>
      </c>
      <c r="I5087" s="10">
        <v>3</v>
      </c>
      <c r="J5087" s="10">
        <v>13</v>
      </c>
      <c r="K5087" s="42">
        <v>5.3548799999999996</v>
      </c>
      <c r="L5087" s="44">
        <f t="shared" si="161"/>
        <v>5.3193532927706386E-2</v>
      </c>
      <c r="M5087" s="42">
        <f t="shared" si="162"/>
        <v>-1.1841474049367751E-6</v>
      </c>
    </row>
    <row r="5088" spans="8:13" x14ac:dyDescent="0.2">
      <c r="H5088" s="10">
        <v>2007</v>
      </c>
      <c r="I5088" s="10">
        <v>3</v>
      </c>
      <c r="J5088" s="10">
        <v>14</v>
      </c>
      <c r="K5088" s="42">
        <v>5.35</v>
      </c>
      <c r="L5088" s="44">
        <f t="shared" si="161"/>
        <v>5.3145377302936336E-2</v>
      </c>
      <c r="M5088" s="42">
        <f t="shared" si="162"/>
        <v>-4.815562477004931E-5</v>
      </c>
    </row>
    <row r="5089" spans="8:13" x14ac:dyDescent="0.2">
      <c r="H5089" s="10">
        <v>2007</v>
      </c>
      <c r="I5089" s="10">
        <v>3</v>
      </c>
      <c r="J5089" s="10">
        <v>15</v>
      </c>
      <c r="K5089" s="42">
        <v>5.35</v>
      </c>
      <c r="L5089" s="44">
        <f t="shared" si="161"/>
        <v>5.3145377302936336E-2</v>
      </c>
      <c r="M5089" s="42">
        <f t="shared" si="162"/>
        <v>0</v>
      </c>
    </row>
    <row r="5090" spans="8:13" x14ac:dyDescent="0.2">
      <c r="H5090" s="10">
        <v>2007</v>
      </c>
      <c r="I5090" s="10">
        <v>3</v>
      </c>
      <c r="J5090" s="10">
        <v>16</v>
      </c>
      <c r="K5090" s="42">
        <v>5.35</v>
      </c>
      <c r="L5090" s="44">
        <f t="shared" si="161"/>
        <v>5.3145377302936336E-2</v>
      </c>
      <c r="M5090" s="42">
        <f t="shared" si="162"/>
        <v>0</v>
      </c>
    </row>
    <row r="5091" spans="8:13" x14ac:dyDescent="0.2">
      <c r="H5091" s="10">
        <v>2007</v>
      </c>
      <c r="I5091" s="10">
        <v>3</v>
      </c>
      <c r="J5091" s="10">
        <v>19</v>
      </c>
      <c r="K5091" s="42">
        <v>5.35</v>
      </c>
      <c r="L5091" s="44">
        <f t="shared" si="161"/>
        <v>5.3145377302936336E-2</v>
      </c>
      <c r="M5091" s="42">
        <f t="shared" si="162"/>
        <v>0</v>
      </c>
    </row>
    <row r="5092" spans="8:13" x14ac:dyDescent="0.2">
      <c r="H5092" s="10">
        <v>2007</v>
      </c>
      <c r="I5092" s="10">
        <v>3</v>
      </c>
      <c r="J5092" s="10">
        <v>20</v>
      </c>
      <c r="K5092" s="42">
        <v>5.35</v>
      </c>
      <c r="L5092" s="44">
        <f t="shared" si="161"/>
        <v>5.3145377302936336E-2</v>
      </c>
      <c r="M5092" s="42">
        <f t="shared" si="162"/>
        <v>0</v>
      </c>
    </row>
    <row r="5093" spans="8:13" x14ac:dyDescent="0.2">
      <c r="H5093" s="10">
        <v>2007</v>
      </c>
      <c r="I5093" s="10">
        <v>3</v>
      </c>
      <c r="J5093" s="10">
        <v>21</v>
      </c>
      <c r="K5093" s="42">
        <v>5.35</v>
      </c>
      <c r="L5093" s="44">
        <f t="shared" si="161"/>
        <v>5.3145377302936336E-2</v>
      </c>
      <c r="M5093" s="42">
        <f t="shared" si="162"/>
        <v>0</v>
      </c>
    </row>
    <row r="5094" spans="8:13" x14ac:dyDescent="0.2">
      <c r="H5094" s="10">
        <v>2007</v>
      </c>
      <c r="I5094" s="10">
        <v>3</v>
      </c>
      <c r="J5094" s="10">
        <v>22</v>
      </c>
      <c r="K5094" s="42">
        <v>5.3463099999999999</v>
      </c>
      <c r="L5094" s="44">
        <f t="shared" si="161"/>
        <v>5.3108964160757541E-2</v>
      </c>
      <c r="M5094" s="42">
        <f t="shared" si="162"/>
        <v>-3.6413142178795543E-5</v>
      </c>
    </row>
    <row r="5095" spans="8:13" x14ac:dyDescent="0.2">
      <c r="H5095" s="10">
        <v>2007</v>
      </c>
      <c r="I5095" s="10">
        <v>3</v>
      </c>
      <c r="J5095" s="10">
        <v>23</v>
      </c>
      <c r="K5095" s="42">
        <v>5.34788</v>
      </c>
      <c r="L5095" s="44">
        <f t="shared" si="161"/>
        <v>5.3124457055803091E-2</v>
      </c>
      <c r="M5095" s="42">
        <f t="shared" si="162"/>
        <v>1.5492895045550459E-5</v>
      </c>
    </row>
    <row r="5096" spans="8:13" x14ac:dyDescent="0.2">
      <c r="H5096" s="10">
        <v>2007</v>
      </c>
      <c r="I5096" s="10">
        <v>3</v>
      </c>
      <c r="J5096" s="10">
        <v>26</v>
      </c>
      <c r="K5096" s="42">
        <v>5.35</v>
      </c>
      <c r="L5096" s="44">
        <f t="shared" si="161"/>
        <v>5.3145377302936336E-2</v>
      </c>
      <c r="M5096" s="42">
        <f t="shared" si="162"/>
        <v>2.0920247133245085E-5</v>
      </c>
    </row>
    <row r="5097" spans="8:13" x14ac:dyDescent="0.2">
      <c r="H5097" s="10">
        <v>2007</v>
      </c>
      <c r="I5097" s="10">
        <v>3</v>
      </c>
      <c r="J5097" s="10">
        <v>27</v>
      </c>
      <c r="K5097" s="42">
        <v>5.35</v>
      </c>
      <c r="L5097" s="44">
        <f t="shared" si="161"/>
        <v>5.3145377302936336E-2</v>
      </c>
      <c r="M5097" s="42">
        <f t="shared" si="162"/>
        <v>0</v>
      </c>
    </row>
    <row r="5098" spans="8:13" x14ac:dyDescent="0.2">
      <c r="H5098" s="10">
        <v>2007</v>
      </c>
      <c r="I5098" s="10">
        <v>3</v>
      </c>
      <c r="J5098" s="10">
        <v>28</v>
      </c>
      <c r="K5098" s="42">
        <v>5.35</v>
      </c>
      <c r="L5098" s="44">
        <f t="shared" si="161"/>
        <v>5.3145377302936336E-2</v>
      </c>
      <c r="M5098" s="42">
        <f t="shared" si="162"/>
        <v>0</v>
      </c>
    </row>
    <row r="5099" spans="8:13" x14ac:dyDescent="0.2">
      <c r="H5099" s="10">
        <v>2007</v>
      </c>
      <c r="I5099" s="10">
        <v>3</v>
      </c>
      <c r="J5099" s="10">
        <v>29</v>
      </c>
      <c r="K5099" s="42">
        <v>5.34938</v>
      </c>
      <c r="L5099" s="44">
        <f t="shared" si="161"/>
        <v>5.3139259128774541E-2</v>
      </c>
      <c r="M5099" s="42">
        <f t="shared" si="162"/>
        <v>-6.1181741617954977E-6</v>
      </c>
    </row>
    <row r="5100" spans="8:13" x14ac:dyDescent="0.2">
      <c r="H5100" s="10">
        <v>2007</v>
      </c>
      <c r="I5100" s="10">
        <v>4</v>
      </c>
      <c r="J5100" s="10">
        <v>2</v>
      </c>
      <c r="K5100" s="42">
        <v>5.35</v>
      </c>
      <c r="L5100" s="44">
        <f t="shared" si="161"/>
        <v>5.3145377302936336E-2</v>
      </c>
      <c r="M5100" s="42">
        <f t="shared" si="162"/>
        <v>6.1181741617954977E-6</v>
      </c>
    </row>
    <row r="5101" spans="8:13" x14ac:dyDescent="0.2">
      <c r="H5101" s="10">
        <v>2007</v>
      </c>
      <c r="I5101" s="10">
        <v>4</v>
      </c>
      <c r="J5101" s="10">
        <v>3</v>
      </c>
      <c r="K5101" s="42">
        <v>5.35</v>
      </c>
      <c r="L5101" s="44">
        <f t="shared" si="161"/>
        <v>5.3145377302936336E-2</v>
      </c>
      <c r="M5101" s="42">
        <f t="shared" si="162"/>
        <v>0</v>
      </c>
    </row>
    <row r="5102" spans="8:13" x14ac:dyDescent="0.2">
      <c r="H5102" s="10">
        <v>2007</v>
      </c>
      <c r="I5102" s="10">
        <v>4</v>
      </c>
      <c r="J5102" s="10">
        <v>4</v>
      </c>
      <c r="K5102" s="42">
        <v>5.35</v>
      </c>
      <c r="L5102" s="44">
        <f t="shared" si="161"/>
        <v>5.3145377302936336E-2</v>
      </c>
      <c r="M5102" s="42">
        <f t="shared" si="162"/>
        <v>0</v>
      </c>
    </row>
    <row r="5103" spans="8:13" x14ac:dyDescent="0.2">
      <c r="H5103" s="10">
        <v>2007</v>
      </c>
      <c r="I5103" s="10">
        <v>4</v>
      </c>
      <c r="J5103" s="10">
        <v>5</v>
      </c>
      <c r="K5103" s="42">
        <v>5.35</v>
      </c>
      <c r="L5103" s="44">
        <f t="shared" si="161"/>
        <v>5.3145377302936336E-2</v>
      </c>
      <c r="M5103" s="42">
        <f t="shared" si="162"/>
        <v>0</v>
      </c>
    </row>
    <row r="5104" spans="8:13" x14ac:dyDescent="0.2">
      <c r="H5104" s="10">
        <v>2007</v>
      </c>
      <c r="I5104" s="10">
        <v>4</v>
      </c>
      <c r="J5104" s="10">
        <v>10</v>
      </c>
      <c r="K5104" s="42">
        <v>5.3550000000000004</v>
      </c>
      <c r="L5104" s="44">
        <f t="shared" si="161"/>
        <v>5.3194717075111322E-2</v>
      </c>
      <c r="M5104" s="42">
        <f t="shared" si="162"/>
        <v>4.9339772174986085E-5</v>
      </c>
    </row>
    <row r="5105" spans="8:13" x14ac:dyDescent="0.2">
      <c r="H5105" s="10">
        <v>2007</v>
      </c>
      <c r="I5105" s="10">
        <v>4</v>
      </c>
      <c r="J5105" s="10">
        <v>11</v>
      </c>
      <c r="K5105" s="42">
        <v>5.3550000000000004</v>
      </c>
      <c r="L5105" s="44">
        <f t="shared" si="161"/>
        <v>5.3194717075111322E-2</v>
      </c>
      <c r="M5105" s="42">
        <f t="shared" si="162"/>
        <v>0</v>
      </c>
    </row>
    <row r="5106" spans="8:13" x14ac:dyDescent="0.2">
      <c r="H5106" s="10">
        <v>2007</v>
      </c>
      <c r="I5106" s="10">
        <v>4</v>
      </c>
      <c r="J5106" s="10">
        <v>12</v>
      </c>
      <c r="K5106" s="42">
        <v>5.3556299999999997</v>
      </c>
      <c r="L5106" s="44">
        <f t="shared" si="161"/>
        <v>5.3200933843232302E-2</v>
      </c>
      <c r="M5106" s="42">
        <f t="shared" si="162"/>
        <v>6.2167681209798764E-6</v>
      </c>
    </row>
    <row r="5107" spans="8:13" x14ac:dyDescent="0.2">
      <c r="H5107" s="10">
        <v>2007</v>
      </c>
      <c r="I5107" s="10">
        <v>4</v>
      </c>
      <c r="J5107" s="10">
        <v>13</v>
      </c>
      <c r="K5107" s="42">
        <v>5.3568800000000003</v>
      </c>
      <c r="L5107" s="44">
        <f t="shared" si="161"/>
        <v>5.3213268672011038E-2</v>
      </c>
      <c r="M5107" s="42">
        <f t="shared" si="162"/>
        <v>1.2334828778735873E-5</v>
      </c>
    </row>
    <row r="5108" spans="8:13" x14ac:dyDescent="0.2">
      <c r="H5108" s="10">
        <v>2007</v>
      </c>
      <c r="I5108" s="10">
        <v>4</v>
      </c>
      <c r="J5108" s="10">
        <v>16</v>
      </c>
      <c r="K5108" s="42">
        <v>5.3587499999999997</v>
      </c>
      <c r="L5108" s="44">
        <f t="shared" si="161"/>
        <v>5.3231721504849672E-2</v>
      </c>
      <c r="M5108" s="42">
        <f t="shared" si="162"/>
        <v>1.8452832838633526E-5</v>
      </c>
    </row>
    <row r="5109" spans="8:13" x14ac:dyDescent="0.2">
      <c r="H5109" s="10">
        <v>2007</v>
      </c>
      <c r="I5109" s="10">
        <v>4</v>
      </c>
      <c r="J5109" s="10">
        <v>17</v>
      </c>
      <c r="K5109" s="42">
        <v>5.3598800000000004</v>
      </c>
      <c r="L5109" s="44">
        <f t="shared" si="161"/>
        <v>5.3242872105890848E-2</v>
      </c>
      <c r="M5109" s="42">
        <f t="shared" si="162"/>
        <v>1.11506010411766E-5</v>
      </c>
    </row>
    <row r="5110" spans="8:13" x14ac:dyDescent="0.2">
      <c r="H5110" s="10">
        <v>2007</v>
      </c>
      <c r="I5110" s="10">
        <v>4</v>
      </c>
      <c r="J5110" s="10">
        <v>18</v>
      </c>
      <c r="K5110" s="42">
        <v>5.3581300000000001</v>
      </c>
      <c r="L5110" s="44">
        <f t="shared" si="161"/>
        <v>5.3225603462753769E-2</v>
      </c>
      <c r="M5110" s="42">
        <f t="shared" si="162"/>
        <v>-1.7268643137079154E-5</v>
      </c>
    </row>
    <row r="5111" spans="8:13" x14ac:dyDescent="0.2">
      <c r="H5111" s="10">
        <v>2007</v>
      </c>
      <c r="I5111" s="10">
        <v>4</v>
      </c>
      <c r="J5111" s="10">
        <v>19</v>
      </c>
      <c r="K5111" s="42">
        <v>5.3550000000000004</v>
      </c>
      <c r="L5111" s="44">
        <f t="shared" si="161"/>
        <v>5.3194717075111322E-2</v>
      </c>
      <c r="M5111" s="42">
        <f t="shared" si="162"/>
        <v>-3.0886387642446722E-5</v>
      </c>
    </row>
    <row r="5112" spans="8:13" x14ac:dyDescent="0.2">
      <c r="H5112" s="10">
        <v>2007</v>
      </c>
      <c r="I5112" s="10">
        <v>4</v>
      </c>
      <c r="J5112" s="10">
        <v>20</v>
      </c>
      <c r="K5112" s="42">
        <v>5.3550000000000004</v>
      </c>
      <c r="L5112" s="44">
        <f t="shared" si="161"/>
        <v>5.3194717075111322E-2</v>
      </c>
      <c r="M5112" s="42">
        <f t="shared" si="162"/>
        <v>0</v>
      </c>
    </row>
    <row r="5113" spans="8:13" x14ac:dyDescent="0.2">
      <c r="H5113" s="10">
        <v>2007</v>
      </c>
      <c r="I5113" s="10">
        <v>4</v>
      </c>
      <c r="J5113" s="10">
        <v>23</v>
      </c>
      <c r="K5113" s="42">
        <v>5.3550000000000004</v>
      </c>
      <c r="L5113" s="44">
        <f t="shared" si="161"/>
        <v>5.3194717075111322E-2</v>
      </c>
      <c r="M5113" s="42">
        <f t="shared" si="162"/>
        <v>0</v>
      </c>
    </row>
    <row r="5114" spans="8:13" x14ac:dyDescent="0.2">
      <c r="H5114" s="10">
        <v>2007</v>
      </c>
      <c r="I5114" s="10">
        <v>4</v>
      </c>
      <c r="J5114" s="10">
        <v>24</v>
      </c>
      <c r="K5114" s="42">
        <v>5.3550000000000004</v>
      </c>
      <c r="L5114" s="44">
        <f t="shared" si="161"/>
        <v>5.3194717075111322E-2</v>
      </c>
      <c r="M5114" s="42">
        <f t="shared" si="162"/>
        <v>0</v>
      </c>
    </row>
    <row r="5115" spans="8:13" x14ac:dyDescent="0.2">
      <c r="H5115" s="10">
        <v>2007</v>
      </c>
      <c r="I5115" s="10">
        <v>4</v>
      </c>
      <c r="J5115" s="10">
        <v>25</v>
      </c>
      <c r="K5115" s="42">
        <v>5.3550000000000004</v>
      </c>
      <c r="L5115" s="44">
        <f t="shared" si="161"/>
        <v>5.3194717075111322E-2</v>
      </c>
      <c r="M5115" s="42">
        <f t="shared" si="162"/>
        <v>0</v>
      </c>
    </row>
    <row r="5116" spans="8:13" x14ac:dyDescent="0.2">
      <c r="H5116" s="10">
        <v>2007</v>
      </c>
      <c r="I5116" s="10">
        <v>4</v>
      </c>
      <c r="J5116" s="10">
        <v>26</v>
      </c>
      <c r="K5116" s="42">
        <v>5.3550000000000004</v>
      </c>
      <c r="L5116" s="44">
        <f t="shared" si="161"/>
        <v>5.3194717075111322E-2</v>
      </c>
      <c r="M5116" s="42">
        <f t="shared" si="162"/>
        <v>0</v>
      </c>
    </row>
    <row r="5117" spans="8:13" x14ac:dyDescent="0.2">
      <c r="H5117" s="10">
        <v>2007</v>
      </c>
      <c r="I5117" s="10">
        <v>4</v>
      </c>
      <c r="J5117" s="10">
        <v>27</v>
      </c>
      <c r="K5117" s="42">
        <v>5.3562500000000002</v>
      </c>
      <c r="L5117" s="44">
        <f t="shared" si="161"/>
        <v>5.3207051923060737E-2</v>
      </c>
      <c r="M5117" s="42">
        <f t="shared" si="162"/>
        <v>1.2334847949414807E-5</v>
      </c>
    </row>
    <row r="5118" spans="8:13" x14ac:dyDescent="0.2">
      <c r="H5118" s="10">
        <v>2007</v>
      </c>
      <c r="I5118" s="10">
        <v>5</v>
      </c>
      <c r="J5118" s="10">
        <v>1</v>
      </c>
      <c r="K5118" s="42">
        <v>5.3550000000000004</v>
      </c>
      <c r="L5118" s="44">
        <f t="shared" si="161"/>
        <v>5.3194717075111322E-2</v>
      </c>
      <c r="M5118" s="42">
        <f t="shared" si="162"/>
        <v>-1.2334847949414807E-5</v>
      </c>
    </row>
    <row r="5119" spans="8:13" x14ac:dyDescent="0.2">
      <c r="H5119" s="10">
        <v>2007</v>
      </c>
      <c r="I5119" s="10">
        <v>5</v>
      </c>
      <c r="J5119" s="10">
        <v>2</v>
      </c>
      <c r="K5119" s="42">
        <v>5.3550000000000004</v>
      </c>
      <c r="L5119" s="44">
        <f t="shared" si="161"/>
        <v>5.3194717075111322E-2</v>
      </c>
      <c r="M5119" s="42">
        <f t="shared" si="162"/>
        <v>0</v>
      </c>
    </row>
    <row r="5120" spans="8:13" x14ac:dyDescent="0.2">
      <c r="H5120" s="10">
        <v>2007</v>
      </c>
      <c r="I5120" s="10">
        <v>5</v>
      </c>
      <c r="J5120" s="10">
        <v>3</v>
      </c>
      <c r="K5120" s="42">
        <v>5.3556299999999997</v>
      </c>
      <c r="L5120" s="44">
        <f t="shared" si="161"/>
        <v>5.3200933843232302E-2</v>
      </c>
      <c r="M5120" s="42">
        <f t="shared" si="162"/>
        <v>6.2167681209798764E-6</v>
      </c>
    </row>
    <row r="5121" spans="8:13" x14ac:dyDescent="0.2">
      <c r="H5121" s="10">
        <v>2007</v>
      </c>
      <c r="I5121" s="10">
        <v>5</v>
      </c>
      <c r="J5121" s="10">
        <v>4</v>
      </c>
      <c r="K5121" s="42">
        <v>5.35656</v>
      </c>
      <c r="L5121" s="44">
        <f t="shared" si="161"/>
        <v>5.321011095946581E-2</v>
      </c>
      <c r="M5121" s="42">
        <f t="shared" si="162"/>
        <v>9.1771162335080314E-6</v>
      </c>
    </row>
    <row r="5122" spans="8:13" x14ac:dyDescent="0.2">
      <c r="H5122" s="10">
        <v>2007</v>
      </c>
      <c r="I5122" s="10">
        <v>5</v>
      </c>
      <c r="J5122" s="10">
        <v>8</v>
      </c>
      <c r="K5122" s="42">
        <v>5.3568800000000003</v>
      </c>
      <c r="L5122" s="44">
        <f t="shared" si="161"/>
        <v>5.3213268672011038E-2</v>
      </c>
      <c r="M5122" s="42">
        <f t="shared" si="162"/>
        <v>3.1577125452278421E-6</v>
      </c>
    </row>
    <row r="5123" spans="8:13" x14ac:dyDescent="0.2">
      <c r="H5123" s="10">
        <v>2007</v>
      </c>
      <c r="I5123" s="10">
        <v>5</v>
      </c>
      <c r="J5123" s="10">
        <v>9</v>
      </c>
      <c r="K5123" s="42">
        <v>5.3581300000000001</v>
      </c>
      <c r="L5123" s="44">
        <f t="shared" si="161"/>
        <v>5.3225603462753769E-2</v>
      </c>
      <c r="M5123" s="42">
        <f t="shared" si="162"/>
        <v>1.2334790742730972E-5</v>
      </c>
    </row>
    <row r="5124" spans="8:13" x14ac:dyDescent="0.2">
      <c r="H5124" s="10">
        <v>2007</v>
      </c>
      <c r="I5124" s="10">
        <v>5</v>
      </c>
      <c r="J5124" s="10">
        <v>10</v>
      </c>
      <c r="K5124" s="42">
        <v>5.36</v>
      </c>
      <c r="L5124" s="44">
        <f t="shared" si="161"/>
        <v>5.3244056238689663E-2</v>
      </c>
      <c r="M5124" s="42">
        <f t="shared" si="162"/>
        <v>1.8452775935894061E-5</v>
      </c>
    </row>
    <row r="5125" spans="8:13" x14ac:dyDescent="0.2">
      <c r="H5125" s="10">
        <v>2007</v>
      </c>
      <c r="I5125" s="10">
        <v>5</v>
      </c>
      <c r="J5125" s="10">
        <v>11</v>
      </c>
      <c r="K5125" s="42">
        <v>5.36</v>
      </c>
      <c r="L5125" s="44">
        <f t="shared" si="161"/>
        <v>5.3244056238689663E-2</v>
      </c>
      <c r="M5125" s="42">
        <f t="shared" si="162"/>
        <v>0</v>
      </c>
    </row>
    <row r="5126" spans="8:13" x14ac:dyDescent="0.2">
      <c r="H5126" s="10">
        <v>2007</v>
      </c>
      <c r="I5126" s="10">
        <v>5</v>
      </c>
      <c r="J5126" s="10">
        <v>14</v>
      </c>
      <c r="K5126" s="42">
        <v>5.36</v>
      </c>
      <c r="L5126" s="44">
        <f t="shared" si="161"/>
        <v>5.3244056238689663E-2</v>
      </c>
      <c r="M5126" s="42">
        <f t="shared" si="162"/>
        <v>0</v>
      </c>
    </row>
    <row r="5127" spans="8:13" x14ac:dyDescent="0.2">
      <c r="H5127" s="10">
        <v>2007</v>
      </c>
      <c r="I5127" s="10">
        <v>5</v>
      </c>
      <c r="J5127" s="10">
        <v>15</v>
      </c>
      <c r="K5127" s="42">
        <v>5.36</v>
      </c>
      <c r="L5127" s="44">
        <f t="shared" si="161"/>
        <v>5.3244056238689663E-2</v>
      </c>
      <c r="M5127" s="42">
        <f t="shared" si="162"/>
        <v>0</v>
      </c>
    </row>
    <row r="5128" spans="8:13" x14ac:dyDescent="0.2">
      <c r="H5128" s="10">
        <v>2007</v>
      </c>
      <c r="I5128" s="10">
        <v>5</v>
      </c>
      <c r="J5128" s="10">
        <v>16</v>
      </c>
      <c r="K5128" s="42">
        <v>5.36</v>
      </c>
      <c r="L5128" s="44">
        <f t="shared" si="161"/>
        <v>5.3244056238689663E-2</v>
      </c>
      <c r="M5128" s="42">
        <f t="shared" si="162"/>
        <v>0</v>
      </c>
    </row>
    <row r="5129" spans="8:13" x14ac:dyDescent="0.2">
      <c r="H5129" s="10">
        <v>2007</v>
      </c>
      <c r="I5129" s="10">
        <v>5</v>
      </c>
      <c r="J5129" s="10">
        <v>17</v>
      </c>
      <c r="K5129" s="42">
        <v>5.36</v>
      </c>
      <c r="L5129" s="44">
        <f t="shared" si="161"/>
        <v>5.3244056238689663E-2</v>
      </c>
      <c r="M5129" s="42">
        <f t="shared" si="162"/>
        <v>0</v>
      </c>
    </row>
    <row r="5130" spans="8:13" x14ac:dyDescent="0.2">
      <c r="H5130" s="10">
        <v>2007</v>
      </c>
      <c r="I5130" s="10">
        <v>5</v>
      </c>
      <c r="J5130" s="10">
        <v>18</v>
      </c>
      <c r="K5130" s="42">
        <v>5.36</v>
      </c>
      <c r="L5130" s="44">
        <f t="shared" si="161"/>
        <v>5.3244056238689663E-2</v>
      </c>
      <c r="M5130" s="42">
        <f t="shared" si="162"/>
        <v>0</v>
      </c>
    </row>
    <row r="5131" spans="8:13" x14ac:dyDescent="0.2">
      <c r="H5131" s="10">
        <v>2007</v>
      </c>
      <c r="I5131" s="10">
        <v>5</v>
      </c>
      <c r="J5131" s="10">
        <v>21</v>
      </c>
      <c r="K5131" s="42">
        <v>5.36</v>
      </c>
      <c r="L5131" s="44">
        <f t="shared" si="161"/>
        <v>5.3244056238689663E-2</v>
      </c>
      <c r="M5131" s="42">
        <f t="shared" si="162"/>
        <v>0</v>
      </c>
    </row>
    <row r="5132" spans="8:13" x14ac:dyDescent="0.2">
      <c r="H5132" s="10">
        <v>2007</v>
      </c>
      <c r="I5132" s="10">
        <v>5</v>
      </c>
      <c r="J5132" s="10">
        <v>22</v>
      </c>
      <c r="K5132" s="42">
        <v>5.36</v>
      </c>
      <c r="L5132" s="44">
        <f t="shared" si="161"/>
        <v>5.3244056238689663E-2</v>
      </c>
      <c r="M5132" s="42">
        <f t="shared" si="162"/>
        <v>0</v>
      </c>
    </row>
    <row r="5133" spans="8:13" x14ac:dyDescent="0.2">
      <c r="H5133" s="10">
        <v>2007</v>
      </c>
      <c r="I5133" s="10">
        <v>5</v>
      </c>
      <c r="J5133" s="10">
        <v>23</v>
      </c>
      <c r="K5133" s="42">
        <v>5.36</v>
      </c>
      <c r="L5133" s="44">
        <f t="shared" si="161"/>
        <v>5.3244056238689663E-2</v>
      </c>
      <c r="M5133" s="42">
        <f t="shared" si="162"/>
        <v>0</v>
      </c>
    </row>
    <row r="5134" spans="8:13" x14ac:dyDescent="0.2">
      <c r="H5134" s="10">
        <v>2007</v>
      </c>
      <c r="I5134" s="10">
        <v>5</v>
      </c>
      <c r="J5134" s="10">
        <v>24</v>
      </c>
      <c r="K5134" s="42">
        <v>5.36</v>
      </c>
      <c r="L5134" s="44">
        <f t="shared" si="161"/>
        <v>5.3244056238689663E-2</v>
      </c>
      <c r="M5134" s="42">
        <f t="shared" si="162"/>
        <v>0</v>
      </c>
    </row>
    <row r="5135" spans="8:13" x14ac:dyDescent="0.2">
      <c r="H5135" s="10">
        <v>2007</v>
      </c>
      <c r="I5135" s="10">
        <v>5</v>
      </c>
      <c r="J5135" s="10">
        <v>25</v>
      </c>
      <c r="K5135" s="42">
        <v>5.36</v>
      </c>
      <c r="L5135" s="44">
        <f t="shared" si="161"/>
        <v>5.3244056238689663E-2</v>
      </c>
      <c r="M5135" s="42">
        <f t="shared" si="162"/>
        <v>0</v>
      </c>
    </row>
    <row r="5136" spans="8:13" x14ac:dyDescent="0.2">
      <c r="H5136" s="10">
        <v>2007</v>
      </c>
      <c r="I5136" s="10">
        <v>5</v>
      </c>
      <c r="J5136" s="10">
        <v>29</v>
      </c>
      <c r="K5136" s="42">
        <v>5.36</v>
      </c>
      <c r="L5136" s="44">
        <f t="shared" si="161"/>
        <v>5.3244056238689663E-2</v>
      </c>
      <c r="M5136" s="42">
        <f t="shared" si="162"/>
        <v>0</v>
      </c>
    </row>
    <row r="5137" spans="8:13" x14ac:dyDescent="0.2">
      <c r="H5137" s="10">
        <v>2007</v>
      </c>
      <c r="I5137" s="10">
        <v>5</v>
      </c>
      <c r="J5137" s="10">
        <v>30</v>
      </c>
      <c r="K5137" s="42">
        <v>5.36</v>
      </c>
      <c r="L5137" s="44">
        <f t="shared" si="161"/>
        <v>5.3244056238689663E-2</v>
      </c>
      <c r="M5137" s="42">
        <f t="shared" si="162"/>
        <v>0</v>
      </c>
    </row>
    <row r="5138" spans="8:13" x14ac:dyDescent="0.2">
      <c r="H5138" s="10">
        <v>2007</v>
      </c>
      <c r="I5138" s="10">
        <v>5</v>
      </c>
      <c r="J5138" s="10">
        <v>31</v>
      </c>
      <c r="K5138" s="42">
        <v>5.36</v>
      </c>
      <c r="L5138" s="44">
        <f t="shared" si="161"/>
        <v>5.3244056238689663E-2</v>
      </c>
      <c r="M5138" s="42">
        <f t="shared" si="162"/>
        <v>0</v>
      </c>
    </row>
    <row r="5139" spans="8:13" x14ac:dyDescent="0.2">
      <c r="H5139" s="10">
        <v>2007</v>
      </c>
      <c r="I5139" s="10">
        <v>6</v>
      </c>
      <c r="J5139" s="10">
        <v>1</v>
      </c>
      <c r="K5139" s="42">
        <v>5.36</v>
      </c>
      <c r="L5139" s="44">
        <f t="shared" si="161"/>
        <v>5.3244056238689663E-2</v>
      </c>
      <c r="M5139" s="42">
        <f t="shared" si="162"/>
        <v>0</v>
      </c>
    </row>
    <row r="5140" spans="8:13" x14ac:dyDescent="0.2">
      <c r="H5140" s="10">
        <v>2007</v>
      </c>
      <c r="I5140" s="10">
        <v>6</v>
      </c>
      <c r="J5140" s="10">
        <v>4</v>
      </c>
      <c r="K5140" s="42">
        <v>5.36</v>
      </c>
      <c r="L5140" s="44">
        <f t="shared" si="161"/>
        <v>5.3244056238689663E-2</v>
      </c>
      <c r="M5140" s="42">
        <f t="shared" si="162"/>
        <v>0</v>
      </c>
    </row>
    <row r="5141" spans="8:13" x14ac:dyDescent="0.2">
      <c r="H5141" s="10">
        <v>2007</v>
      </c>
      <c r="I5141" s="10">
        <v>6</v>
      </c>
      <c r="J5141" s="10">
        <v>5</v>
      </c>
      <c r="K5141" s="42">
        <v>5.36</v>
      </c>
      <c r="L5141" s="44">
        <f t="shared" ref="L5141:L5204" si="163">LN(1+K5141/100/4)*4</f>
        <v>5.3244056238689663E-2</v>
      </c>
      <c r="M5141" s="42">
        <f t="shared" ref="M5141:M5204" si="164">L5141-L5140</f>
        <v>0</v>
      </c>
    </row>
    <row r="5142" spans="8:13" x14ac:dyDescent="0.2">
      <c r="H5142" s="10">
        <v>2007</v>
      </c>
      <c r="I5142" s="10">
        <v>6</v>
      </c>
      <c r="J5142" s="10">
        <v>6</v>
      </c>
      <c r="K5142" s="42">
        <v>5.36</v>
      </c>
      <c r="L5142" s="44">
        <f t="shared" si="163"/>
        <v>5.3244056238689663E-2</v>
      </c>
      <c r="M5142" s="42">
        <f t="shared" si="164"/>
        <v>0</v>
      </c>
    </row>
    <row r="5143" spans="8:13" x14ac:dyDescent="0.2">
      <c r="H5143" s="10">
        <v>2007</v>
      </c>
      <c r="I5143" s="10">
        <v>6</v>
      </c>
      <c r="J5143" s="10">
        <v>7</v>
      </c>
      <c r="K5143" s="42">
        <v>5.36</v>
      </c>
      <c r="L5143" s="44">
        <f t="shared" si="163"/>
        <v>5.3244056238689663E-2</v>
      </c>
      <c r="M5143" s="42">
        <f t="shared" si="164"/>
        <v>0</v>
      </c>
    </row>
    <row r="5144" spans="8:13" x14ac:dyDescent="0.2">
      <c r="H5144" s="10">
        <v>2007</v>
      </c>
      <c r="I5144" s="10">
        <v>6</v>
      </c>
      <c r="J5144" s="10">
        <v>8</v>
      </c>
      <c r="K5144" s="42">
        <v>5.36</v>
      </c>
      <c r="L5144" s="44">
        <f t="shared" si="163"/>
        <v>5.3244056238689663E-2</v>
      </c>
      <c r="M5144" s="42">
        <f t="shared" si="164"/>
        <v>0</v>
      </c>
    </row>
    <row r="5145" spans="8:13" x14ac:dyDescent="0.2">
      <c r="H5145" s="10">
        <v>2007</v>
      </c>
      <c r="I5145" s="10">
        <v>6</v>
      </c>
      <c r="J5145" s="10">
        <v>11</v>
      </c>
      <c r="K5145" s="42">
        <v>5.36</v>
      </c>
      <c r="L5145" s="44">
        <f t="shared" si="163"/>
        <v>5.3244056238689663E-2</v>
      </c>
      <c r="M5145" s="42">
        <f t="shared" si="164"/>
        <v>0</v>
      </c>
    </row>
    <row r="5146" spans="8:13" x14ac:dyDescent="0.2">
      <c r="H5146" s="10">
        <v>2007</v>
      </c>
      <c r="I5146" s="10">
        <v>6</v>
      </c>
      <c r="J5146" s="10">
        <v>12</v>
      </c>
      <c r="K5146" s="42">
        <v>5.36</v>
      </c>
      <c r="L5146" s="44">
        <f t="shared" si="163"/>
        <v>5.3244056238689663E-2</v>
      </c>
      <c r="M5146" s="42">
        <f t="shared" si="164"/>
        <v>0</v>
      </c>
    </row>
    <row r="5147" spans="8:13" x14ac:dyDescent="0.2">
      <c r="H5147" s="10">
        <v>2007</v>
      </c>
      <c r="I5147" s="10">
        <v>6</v>
      </c>
      <c r="J5147" s="10">
        <v>13</v>
      </c>
      <c r="K5147" s="42">
        <v>5.36</v>
      </c>
      <c r="L5147" s="44">
        <f t="shared" si="163"/>
        <v>5.3244056238689663E-2</v>
      </c>
      <c r="M5147" s="42">
        <f t="shared" si="164"/>
        <v>0</v>
      </c>
    </row>
    <row r="5148" spans="8:13" x14ac:dyDescent="0.2">
      <c r="H5148" s="10">
        <v>2007</v>
      </c>
      <c r="I5148" s="10">
        <v>6</v>
      </c>
      <c r="J5148" s="10">
        <v>14</v>
      </c>
      <c r="K5148" s="42">
        <v>5.36</v>
      </c>
      <c r="L5148" s="44">
        <f t="shared" si="163"/>
        <v>5.3244056238689663E-2</v>
      </c>
      <c r="M5148" s="42">
        <f t="shared" si="164"/>
        <v>0</v>
      </c>
    </row>
    <row r="5149" spans="8:13" x14ac:dyDescent="0.2">
      <c r="H5149" s="10">
        <v>2007</v>
      </c>
      <c r="I5149" s="10">
        <v>6</v>
      </c>
      <c r="J5149" s="10">
        <v>15</v>
      </c>
      <c r="K5149" s="42">
        <v>5.36</v>
      </c>
      <c r="L5149" s="44">
        <f t="shared" si="163"/>
        <v>5.3244056238689663E-2</v>
      </c>
      <c r="M5149" s="42">
        <f t="shared" si="164"/>
        <v>0</v>
      </c>
    </row>
    <row r="5150" spans="8:13" x14ac:dyDescent="0.2">
      <c r="H5150" s="10">
        <v>2007</v>
      </c>
      <c r="I5150" s="10">
        <v>6</v>
      </c>
      <c r="J5150" s="10">
        <v>18</v>
      </c>
      <c r="K5150" s="42">
        <v>5.36</v>
      </c>
      <c r="L5150" s="44">
        <f t="shared" si="163"/>
        <v>5.3244056238689663E-2</v>
      </c>
      <c r="M5150" s="42">
        <f t="shared" si="164"/>
        <v>0</v>
      </c>
    </row>
    <row r="5151" spans="8:13" x14ac:dyDescent="0.2">
      <c r="H5151" s="10">
        <v>2007</v>
      </c>
      <c r="I5151" s="10">
        <v>6</v>
      </c>
      <c r="J5151" s="10">
        <v>19</v>
      </c>
      <c r="K5151" s="42">
        <v>5.36</v>
      </c>
      <c r="L5151" s="44">
        <f t="shared" si="163"/>
        <v>5.3244056238689663E-2</v>
      </c>
      <c r="M5151" s="42">
        <f t="shared" si="164"/>
        <v>0</v>
      </c>
    </row>
    <row r="5152" spans="8:13" x14ac:dyDescent="0.2">
      <c r="H5152" s="10">
        <v>2007</v>
      </c>
      <c r="I5152" s="10">
        <v>6</v>
      </c>
      <c r="J5152" s="10">
        <v>20</v>
      </c>
      <c r="K5152" s="42">
        <v>5.36</v>
      </c>
      <c r="L5152" s="44">
        <f t="shared" si="163"/>
        <v>5.3244056238689663E-2</v>
      </c>
      <c r="M5152" s="42">
        <f t="shared" si="164"/>
        <v>0</v>
      </c>
    </row>
    <row r="5153" spans="8:13" x14ac:dyDescent="0.2">
      <c r="H5153" s="10">
        <v>2007</v>
      </c>
      <c r="I5153" s="10">
        <v>6</v>
      </c>
      <c r="J5153" s="10">
        <v>21</v>
      </c>
      <c r="K5153" s="42">
        <v>5.36</v>
      </c>
      <c r="L5153" s="44">
        <f t="shared" si="163"/>
        <v>5.3244056238689663E-2</v>
      </c>
      <c r="M5153" s="42">
        <f t="shared" si="164"/>
        <v>0</v>
      </c>
    </row>
    <row r="5154" spans="8:13" x14ac:dyDescent="0.2">
      <c r="H5154" s="10">
        <v>2007</v>
      </c>
      <c r="I5154" s="10">
        <v>6</v>
      </c>
      <c r="J5154" s="10">
        <v>22</v>
      </c>
      <c r="K5154" s="42">
        <v>5.36</v>
      </c>
      <c r="L5154" s="44">
        <f t="shared" si="163"/>
        <v>5.3244056238689663E-2</v>
      </c>
      <c r="M5154" s="42">
        <f t="shared" si="164"/>
        <v>0</v>
      </c>
    </row>
    <row r="5155" spans="8:13" x14ac:dyDescent="0.2">
      <c r="H5155" s="10">
        <v>2007</v>
      </c>
      <c r="I5155" s="10">
        <v>6</v>
      </c>
      <c r="J5155" s="10">
        <v>25</v>
      </c>
      <c r="K5155" s="42">
        <v>5.36</v>
      </c>
      <c r="L5155" s="44">
        <f t="shared" si="163"/>
        <v>5.3244056238689663E-2</v>
      </c>
      <c r="M5155" s="42">
        <f t="shared" si="164"/>
        <v>0</v>
      </c>
    </row>
    <row r="5156" spans="8:13" x14ac:dyDescent="0.2">
      <c r="H5156" s="10">
        <v>2007</v>
      </c>
      <c r="I5156" s="10">
        <v>6</v>
      </c>
      <c r="J5156" s="10">
        <v>26</v>
      </c>
      <c r="K5156" s="42">
        <v>5.36</v>
      </c>
      <c r="L5156" s="44">
        <f t="shared" si="163"/>
        <v>5.3244056238689663E-2</v>
      </c>
      <c r="M5156" s="42">
        <f t="shared" si="164"/>
        <v>0</v>
      </c>
    </row>
    <row r="5157" spans="8:13" x14ac:dyDescent="0.2">
      <c r="H5157" s="10">
        <v>2007</v>
      </c>
      <c r="I5157" s="10">
        <v>6</v>
      </c>
      <c r="J5157" s="10">
        <v>27</v>
      </c>
      <c r="K5157" s="42">
        <v>5.36</v>
      </c>
      <c r="L5157" s="44">
        <f t="shared" si="163"/>
        <v>5.3244056238689663E-2</v>
      </c>
      <c r="M5157" s="42">
        <f t="shared" si="164"/>
        <v>0</v>
      </c>
    </row>
    <row r="5158" spans="8:13" x14ac:dyDescent="0.2">
      <c r="H5158" s="10">
        <v>2007</v>
      </c>
      <c r="I5158" s="10">
        <v>6</v>
      </c>
      <c r="J5158" s="10">
        <v>28</v>
      </c>
      <c r="K5158" s="42">
        <v>5.36</v>
      </c>
      <c r="L5158" s="44">
        <f t="shared" si="163"/>
        <v>5.3244056238689663E-2</v>
      </c>
      <c r="M5158" s="42">
        <f t="shared" si="164"/>
        <v>0</v>
      </c>
    </row>
    <row r="5159" spans="8:13" x14ac:dyDescent="0.2">
      <c r="H5159" s="10">
        <v>2007</v>
      </c>
      <c r="I5159" s="10">
        <v>6</v>
      </c>
      <c r="J5159" s="10">
        <v>29</v>
      </c>
      <c r="K5159" s="42">
        <v>5.36</v>
      </c>
      <c r="L5159" s="44">
        <f t="shared" si="163"/>
        <v>5.3244056238689663E-2</v>
      </c>
      <c r="M5159" s="42">
        <f t="shared" si="164"/>
        <v>0</v>
      </c>
    </row>
    <row r="5160" spans="8:13" x14ac:dyDescent="0.2">
      <c r="H5160" s="10">
        <v>2007</v>
      </c>
      <c r="I5160" s="10">
        <v>7</v>
      </c>
      <c r="J5160" s="10">
        <v>2</v>
      </c>
      <c r="K5160" s="42">
        <v>5.36</v>
      </c>
      <c r="L5160" s="44">
        <f t="shared" si="163"/>
        <v>5.3244056238689663E-2</v>
      </c>
      <c r="M5160" s="42">
        <f t="shared" si="164"/>
        <v>0</v>
      </c>
    </row>
    <row r="5161" spans="8:13" x14ac:dyDescent="0.2">
      <c r="H5161" s="10">
        <v>2007</v>
      </c>
      <c r="I5161" s="10">
        <v>7</v>
      </c>
      <c r="J5161" s="10">
        <v>3</v>
      </c>
      <c r="K5161" s="42">
        <v>5.36</v>
      </c>
      <c r="L5161" s="44">
        <f t="shared" si="163"/>
        <v>5.3244056238689663E-2</v>
      </c>
      <c r="M5161" s="42">
        <f t="shared" si="164"/>
        <v>0</v>
      </c>
    </row>
    <row r="5162" spans="8:13" x14ac:dyDescent="0.2">
      <c r="H5162" s="10">
        <v>2007</v>
      </c>
      <c r="I5162" s="10">
        <v>7</v>
      </c>
      <c r="J5162" s="10">
        <v>4</v>
      </c>
      <c r="K5162" s="42">
        <v>5.36</v>
      </c>
      <c r="L5162" s="44">
        <f t="shared" si="163"/>
        <v>5.3244056238689663E-2</v>
      </c>
      <c r="M5162" s="42">
        <f t="shared" si="164"/>
        <v>0</v>
      </c>
    </row>
    <row r="5163" spans="8:13" x14ac:dyDescent="0.2">
      <c r="H5163" s="10">
        <v>2007</v>
      </c>
      <c r="I5163" s="10">
        <v>7</v>
      </c>
      <c r="J5163" s="10">
        <v>5</v>
      </c>
      <c r="K5163" s="42">
        <v>5.36</v>
      </c>
      <c r="L5163" s="44">
        <f t="shared" si="163"/>
        <v>5.3244056238689663E-2</v>
      </c>
      <c r="M5163" s="42">
        <f t="shared" si="164"/>
        <v>0</v>
      </c>
    </row>
    <row r="5164" spans="8:13" x14ac:dyDescent="0.2">
      <c r="H5164" s="10">
        <v>2007</v>
      </c>
      <c r="I5164" s="10">
        <v>7</v>
      </c>
      <c r="J5164" s="10">
        <v>6</v>
      </c>
      <c r="K5164" s="42">
        <v>5.36</v>
      </c>
      <c r="L5164" s="44">
        <f t="shared" si="163"/>
        <v>5.3244056238689663E-2</v>
      </c>
      <c r="M5164" s="42">
        <f t="shared" si="164"/>
        <v>0</v>
      </c>
    </row>
    <row r="5165" spans="8:13" x14ac:dyDescent="0.2">
      <c r="H5165" s="10">
        <v>2007</v>
      </c>
      <c r="I5165" s="10">
        <v>7</v>
      </c>
      <c r="J5165" s="10">
        <v>9</v>
      </c>
      <c r="K5165" s="42">
        <v>5.36</v>
      </c>
      <c r="L5165" s="44">
        <f t="shared" si="163"/>
        <v>5.3244056238689663E-2</v>
      </c>
      <c r="M5165" s="42">
        <f t="shared" si="164"/>
        <v>0</v>
      </c>
    </row>
    <row r="5166" spans="8:13" x14ac:dyDescent="0.2">
      <c r="H5166" s="10">
        <v>2007</v>
      </c>
      <c r="I5166" s="10">
        <v>7</v>
      </c>
      <c r="J5166" s="10">
        <v>10</v>
      </c>
      <c r="K5166" s="42">
        <v>5.36</v>
      </c>
      <c r="L5166" s="44">
        <f t="shared" si="163"/>
        <v>5.3244056238689663E-2</v>
      </c>
      <c r="M5166" s="42">
        <f t="shared" si="164"/>
        <v>0</v>
      </c>
    </row>
    <row r="5167" spans="8:13" x14ac:dyDescent="0.2">
      <c r="H5167" s="10">
        <v>2007</v>
      </c>
      <c r="I5167" s="10">
        <v>7</v>
      </c>
      <c r="J5167" s="10">
        <v>11</v>
      </c>
      <c r="K5167" s="42">
        <v>5.36</v>
      </c>
      <c r="L5167" s="44">
        <f t="shared" si="163"/>
        <v>5.3244056238689663E-2</v>
      </c>
      <c r="M5167" s="42">
        <f t="shared" si="164"/>
        <v>0</v>
      </c>
    </row>
    <row r="5168" spans="8:13" x14ac:dyDescent="0.2">
      <c r="H5168" s="10">
        <v>2007</v>
      </c>
      <c r="I5168" s="10">
        <v>7</v>
      </c>
      <c r="J5168" s="10">
        <v>12</v>
      </c>
      <c r="K5168" s="42">
        <v>5.36</v>
      </c>
      <c r="L5168" s="44">
        <f t="shared" si="163"/>
        <v>5.3244056238689663E-2</v>
      </c>
      <c r="M5168" s="42">
        <f t="shared" si="164"/>
        <v>0</v>
      </c>
    </row>
    <row r="5169" spans="8:13" x14ac:dyDescent="0.2">
      <c r="H5169" s="10">
        <v>2007</v>
      </c>
      <c r="I5169" s="10">
        <v>7</v>
      </c>
      <c r="J5169" s="10">
        <v>13</v>
      </c>
      <c r="K5169" s="42">
        <v>5.36</v>
      </c>
      <c r="L5169" s="44">
        <f t="shared" si="163"/>
        <v>5.3244056238689663E-2</v>
      </c>
      <c r="M5169" s="42">
        <f t="shared" si="164"/>
        <v>0</v>
      </c>
    </row>
    <row r="5170" spans="8:13" x14ac:dyDescent="0.2">
      <c r="H5170" s="10">
        <v>2007</v>
      </c>
      <c r="I5170" s="10">
        <v>7</v>
      </c>
      <c r="J5170" s="10">
        <v>16</v>
      </c>
      <c r="K5170" s="42">
        <v>5.36</v>
      </c>
      <c r="L5170" s="44">
        <f t="shared" si="163"/>
        <v>5.3244056238689663E-2</v>
      </c>
      <c r="M5170" s="42">
        <f t="shared" si="164"/>
        <v>0</v>
      </c>
    </row>
    <row r="5171" spans="8:13" x14ac:dyDescent="0.2">
      <c r="H5171" s="10">
        <v>2007</v>
      </c>
      <c r="I5171" s="10">
        <v>7</v>
      </c>
      <c r="J5171" s="10">
        <v>17</v>
      </c>
      <c r="K5171" s="42">
        <v>5.36</v>
      </c>
      <c r="L5171" s="44">
        <f t="shared" si="163"/>
        <v>5.3244056238689663E-2</v>
      </c>
      <c r="M5171" s="42">
        <f t="shared" si="164"/>
        <v>0</v>
      </c>
    </row>
    <row r="5172" spans="8:13" x14ac:dyDescent="0.2">
      <c r="H5172" s="10">
        <v>2007</v>
      </c>
      <c r="I5172" s="10">
        <v>7</v>
      </c>
      <c r="J5172" s="10">
        <v>18</v>
      </c>
      <c r="K5172" s="42">
        <v>5.36</v>
      </c>
      <c r="L5172" s="44">
        <f t="shared" si="163"/>
        <v>5.3244056238689663E-2</v>
      </c>
      <c r="M5172" s="42">
        <f t="shared" si="164"/>
        <v>0</v>
      </c>
    </row>
    <row r="5173" spans="8:13" x14ac:dyDescent="0.2">
      <c r="H5173" s="10">
        <v>2007</v>
      </c>
      <c r="I5173" s="10">
        <v>7</v>
      </c>
      <c r="J5173" s="10">
        <v>19</v>
      </c>
      <c r="K5173" s="42">
        <v>5.36</v>
      </c>
      <c r="L5173" s="44">
        <f t="shared" si="163"/>
        <v>5.3244056238689663E-2</v>
      </c>
      <c r="M5173" s="42">
        <f t="shared" si="164"/>
        <v>0</v>
      </c>
    </row>
    <row r="5174" spans="8:13" x14ac:dyDescent="0.2">
      <c r="H5174" s="10">
        <v>2007</v>
      </c>
      <c r="I5174" s="10">
        <v>7</v>
      </c>
      <c r="J5174" s="10">
        <v>20</v>
      </c>
      <c r="K5174" s="42">
        <v>5.36</v>
      </c>
      <c r="L5174" s="44">
        <f t="shared" si="163"/>
        <v>5.3244056238689663E-2</v>
      </c>
      <c r="M5174" s="42">
        <f t="shared" si="164"/>
        <v>0</v>
      </c>
    </row>
    <row r="5175" spans="8:13" x14ac:dyDescent="0.2">
      <c r="H5175" s="10">
        <v>2007</v>
      </c>
      <c r="I5175" s="10">
        <v>7</v>
      </c>
      <c r="J5175" s="10">
        <v>23</v>
      </c>
      <c r="K5175" s="42">
        <v>5.36</v>
      </c>
      <c r="L5175" s="44">
        <f t="shared" si="163"/>
        <v>5.3244056238689663E-2</v>
      </c>
      <c r="M5175" s="42">
        <f t="shared" si="164"/>
        <v>0</v>
      </c>
    </row>
    <row r="5176" spans="8:13" x14ac:dyDescent="0.2">
      <c r="H5176" s="10">
        <v>2007</v>
      </c>
      <c r="I5176" s="10">
        <v>7</v>
      </c>
      <c r="J5176" s="10">
        <v>24</v>
      </c>
      <c r="K5176" s="42">
        <v>5.36</v>
      </c>
      <c r="L5176" s="44">
        <f t="shared" si="163"/>
        <v>5.3244056238689663E-2</v>
      </c>
      <c r="M5176" s="42">
        <f t="shared" si="164"/>
        <v>0</v>
      </c>
    </row>
    <row r="5177" spans="8:13" x14ac:dyDescent="0.2">
      <c r="H5177" s="10">
        <v>2007</v>
      </c>
      <c r="I5177" s="10">
        <v>7</v>
      </c>
      <c r="J5177" s="10">
        <v>25</v>
      </c>
      <c r="K5177" s="42">
        <v>5.36</v>
      </c>
      <c r="L5177" s="44">
        <f t="shared" si="163"/>
        <v>5.3244056238689663E-2</v>
      </c>
      <c r="M5177" s="42">
        <f t="shared" si="164"/>
        <v>0</v>
      </c>
    </row>
    <row r="5178" spans="8:13" x14ac:dyDescent="0.2">
      <c r="H5178" s="10">
        <v>2007</v>
      </c>
      <c r="I5178" s="10">
        <v>7</v>
      </c>
      <c r="J5178" s="10">
        <v>26</v>
      </c>
      <c r="K5178" s="42">
        <v>5.36</v>
      </c>
      <c r="L5178" s="44">
        <f t="shared" si="163"/>
        <v>5.3244056238689663E-2</v>
      </c>
      <c r="M5178" s="42">
        <f t="shared" si="164"/>
        <v>0</v>
      </c>
    </row>
    <row r="5179" spans="8:13" x14ac:dyDescent="0.2">
      <c r="H5179" s="10">
        <v>2007</v>
      </c>
      <c r="I5179" s="10">
        <v>7</v>
      </c>
      <c r="J5179" s="10">
        <v>27</v>
      </c>
      <c r="K5179" s="42">
        <v>5.3574999999999999</v>
      </c>
      <c r="L5179" s="44">
        <f t="shared" si="163"/>
        <v>5.3219386732974022E-2</v>
      </c>
      <c r="M5179" s="42">
        <f t="shared" si="164"/>
        <v>-2.4669505715640971E-5</v>
      </c>
    </row>
    <row r="5180" spans="8:13" x14ac:dyDescent="0.2">
      <c r="H5180" s="10">
        <v>2007</v>
      </c>
      <c r="I5180" s="10">
        <v>7</v>
      </c>
      <c r="J5180" s="10">
        <v>30</v>
      </c>
      <c r="K5180" s="42">
        <v>5.3562500000000002</v>
      </c>
      <c r="L5180" s="44">
        <f t="shared" si="163"/>
        <v>5.3207051923060737E-2</v>
      </c>
      <c r="M5180" s="42">
        <f t="shared" si="164"/>
        <v>-1.2334809913285005E-5</v>
      </c>
    </row>
    <row r="5181" spans="8:13" x14ac:dyDescent="0.2">
      <c r="H5181" s="10">
        <v>2007</v>
      </c>
      <c r="I5181" s="10">
        <v>7</v>
      </c>
      <c r="J5181" s="10">
        <v>31</v>
      </c>
      <c r="K5181" s="42">
        <v>5.3586600000000004</v>
      </c>
      <c r="L5181" s="44">
        <f t="shared" si="163"/>
        <v>5.323083340254546E-2</v>
      </c>
      <c r="M5181" s="42">
        <f t="shared" si="164"/>
        <v>2.3781479484723256E-5</v>
      </c>
    </row>
    <row r="5182" spans="8:13" x14ac:dyDescent="0.2">
      <c r="H5182" s="10">
        <v>2007</v>
      </c>
      <c r="I5182" s="10">
        <v>8</v>
      </c>
      <c r="J5182" s="10">
        <v>1</v>
      </c>
      <c r="K5182" s="42">
        <v>5.3595300000000003</v>
      </c>
      <c r="L5182" s="44">
        <f t="shared" si="163"/>
        <v>5.323941838322737E-2</v>
      </c>
      <c r="M5182" s="42">
        <f t="shared" si="164"/>
        <v>8.5849806819096597E-6</v>
      </c>
    </row>
    <row r="5183" spans="8:13" x14ac:dyDescent="0.2">
      <c r="H5183" s="10">
        <v>2007</v>
      </c>
      <c r="I5183" s="10">
        <v>8</v>
      </c>
      <c r="J5183" s="10">
        <v>2</v>
      </c>
      <c r="K5183" s="42">
        <v>5.36</v>
      </c>
      <c r="L5183" s="44">
        <f t="shared" si="163"/>
        <v>5.3244056238689663E-2</v>
      </c>
      <c r="M5183" s="42">
        <f t="shared" si="164"/>
        <v>4.6378554622930612E-6</v>
      </c>
    </row>
    <row r="5184" spans="8:13" x14ac:dyDescent="0.2">
      <c r="H5184" s="10">
        <v>2007</v>
      </c>
      <c r="I5184" s="10">
        <v>8</v>
      </c>
      <c r="J5184" s="10">
        <v>3</v>
      </c>
      <c r="K5184" s="42">
        <v>5.36</v>
      </c>
      <c r="L5184" s="44">
        <f t="shared" si="163"/>
        <v>5.3244056238689663E-2</v>
      </c>
      <c r="M5184" s="42">
        <f t="shared" si="164"/>
        <v>0</v>
      </c>
    </row>
    <row r="5185" spans="8:13" x14ac:dyDescent="0.2">
      <c r="H5185" s="10">
        <v>2007</v>
      </c>
      <c r="I5185" s="10">
        <v>8</v>
      </c>
      <c r="J5185" s="10">
        <v>6</v>
      </c>
      <c r="K5185" s="42">
        <v>5.3562500000000002</v>
      </c>
      <c r="L5185" s="44">
        <f t="shared" si="163"/>
        <v>5.3207051923060737E-2</v>
      </c>
      <c r="M5185" s="42">
        <f t="shared" si="164"/>
        <v>-3.7004315628925977E-5</v>
      </c>
    </row>
    <row r="5186" spans="8:13" x14ac:dyDescent="0.2">
      <c r="H5186" s="10">
        <v>2007</v>
      </c>
      <c r="I5186" s="10">
        <v>8</v>
      </c>
      <c r="J5186" s="10">
        <v>7</v>
      </c>
      <c r="K5186" s="42">
        <v>5.36</v>
      </c>
      <c r="L5186" s="44">
        <f t="shared" si="163"/>
        <v>5.3244056238689663E-2</v>
      </c>
      <c r="M5186" s="42">
        <f t="shared" si="164"/>
        <v>3.7004315628925977E-5</v>
      </c>
    </row>
    <row r="5187" spans="8:13" x14ac:dyDescent="0.2">
      <c r="H5187" s="10">
        <v>2007</v>
      </c>
      <c r="I5187" s="10">
        <v>8</v>
      </c>
      <c r="J5187" s="10">
        <v>8</v>
      </c>
      <c r="K5187" s="42">
        <v>5.38</v>
      </c>
      <c r="L5187" s="44">
        <f t="shared" si="163"/>
        <v>5.3441406807345562E-2</v>
      </c>
      <c r="M5187" s="42">
        <f t="shared" si="164"/>
        <v>1.9735056865589906E-4</v>
      </c>
    </row>
    <row r="5188" spans="8:13" x14ac:dyDescent="0.2">
      <c r="H5188" s="10">
        <v>2007</v>
      </c>
      <c r="I5188" s="10">
        <v>8</v>
      </c>
      <c r="J5188" s="10">
        <v>9</v>
      </c>
      <c r="K5188" s="42">
        <v>5.5</v>
      </c>
      <c r="L5188" s="44">
        <f t="shared" si="163"/>
        <v>5.4625305789942222E-2</v>
      </c>
      <c r="M5188" s="42">
        <f t="shared" si="164"/>
        <v>1.1838989825966595E-3</v>
      </c>
    </row>
    <row r="5189" spans="8:13" x14ac:dyDescent="0.2">
      <c r="H5189" s="10">
        <v>2007</v>
      </c>
      <c r="I5189" s="10">
        <v>8</v>
      </c>
      <c r="J5189" s="10">
        <v>10</v>
      </c>
      <c r="K5189" s="42">
        <v>5.5750000000000002</v>
      </c>
      <c r="L5189" s="44">
        <f t="shared" si="163"/>
        <v>5.5365064753922319E-2</v>
      </c>
      <c r="M5189" s="42">
        <f t="shared" si="164"/>
        <v>7.3975896398009722E-4</v>
      </c>
    </row>
    <row r="5190" spans="8:13" x14ac:dyDescent="0.2">
      <c r="H5190" s="10">
        <v>2007</v>
      </c>
      <c r="I5190" s="10">
        <v>8</v>
      </c>
      <c r="J5190" s="10">
        <v>13</v>
      </c>
      <c r="K5190" s="42">
        <v>5.5575000000000001</v>
      </c>
      <c r="L5190" s="44">
        <f t="shared" si="163"/>
        <v>5.5192466565560497E-2</v>
      </c>
      <c r="M5190" s="42">
        <f t="shared" si="164"/>
        <v>-1.7259818836182217E-4</v>
      </c>
    </row>
    <row r="5191" spans="8:13" x14ac:dyDescent="0.2">
      <c r="H5191" s="10">
        <v>2007</v>
      </c>
      <c r="I5191" s="10">
        <v>8</v>
      </c>
      <c r="J5191" s="10">
        <v>14</v>
      </c>
      <c r="K5191" s="42">
        <v>5.53</v>
      </c>
      <c r="L5191" s="44">
        <f t="shared" si="163"/>
        <v>5.4921225793036571E-2</v>
      </c>
      <c r="M5191" s="42">
        <f t="shared" si="164"/>
        <v>-2.7124077252392575E-4</v>
      </c>
    </row>
    <row r="5192" spans="8:13" x14ac:dyDescent="0.2">
      <c r="H5192" s="10">
        <v>2007</v>
      </c>
      <c r="I5192" s="10">
        <v>8</v>
      </c>
      <c r="J5192" s="10">
        <v>15</v>
      </c>
      <c r="K5192" s="42">
        <v>5.52</v>
      </c>
      <c r="L5192" s="44">
        <f t="shared" si="163"/>
        <v>5.4822588224447868E-2</v>
      </c>
      <c r="M5192" s="42">
        <f t="shared" si="164"/>
        <v>-9.863756858870254E-5</v>
      </c>
    </row>
    <row r="5193" spans="8:13" x14ac:dyDescent="0.2">
      <c r="H5193" s="10">
        <v>2007</v>
      </c>
      <c r="I5193" s="10">
        <v>8</v>
      </c>
      <c r="J5193" s="10">
        <v>16</v>
      </c>
      <c r="K5193" s="42">
        <v>5.51</v>
      </c>
      <c r="L5193" s="44">
        <f t="shared" si="163"/>
        <v>5.4723948223456699E-2</v>
      </c>
      <c r="M5193" s="42">
        <f t="shared" si="164"/>
        <v>-9.8640000991169485E-5</v>
      </c>
    </row>
    <row r="5194" spans="8:13" x14ac:dyDescent="0.2">
      <c r="H5194" s="10">
        <v>2007</v>
      </c>
      <c r="I5194" s="10">
        <v>8</v>
      </c>
      <c r="J5194" s="10">
        <v>17</v>
      </c>
      <c r="K5194" s="42">
        <v>5.5</v>
      </c>
      <c r="L5194" s="44">
        <f t="shared" si="163"/>
        <v>5.4625305789942222E-2</v>
      </c>
      <c r="M5194" s="42">
        <f t="shared" si="164"/>
        <v>-9.8642433514477268E-5</v>
      </c>
    </row>
    <row r="5195" spans="8:13" x14ac:dyDescent="0.2">
      <c r="H5195" s="10">
        <v>2007</v>
      </c>
      <c r="I5195" s="10">
        <v>8</v>
      </c>
      <c r="J5195" s="10">
        <v>20</v>
      </c>
      <c r="K5195" s="42">
        <v>5.4950000000000001</v>
      </c>
      <c r="L5195" s="44">
        <f t="shared" si="163"/>
        <v>5.457598366095201E-2</v>
      </c>
      <c r="M5195" s="42">
        <f t="shared" si="164"/>
        <v>-4.9322128990211822E-5</v>
      </c>
    </row>
    <row r="5196" spans="8:13" x14ac:dyDescent="0.2">
      <c r="H5196" s="10">
        <v>2007</v>
      </c>
      <c r="I5196" s="10">
        <v>8</v>
      </c>
      <c r="J5196" s="10">
        <v>21</v>
      </c>
      <c r="K5196" s="42">
        <v>5.4943799999999996</v>
      </c>
      <c r="L5196" s="44">
        <f t="shared" si="163"/>
        <v>5.4569867674575348E-2</v>
      </c>
      <c r="M5196" s="42">
        <f t="shared" si="164"/>
        <v>-6.115986376661886E-6</v>
      </c>
    </row>
    <row r="5197" spans="8:13" x14ac:dyDescent="0.2">
      <c r="H5197" s="10">
        <v>2007</v>
      </c>
      <c r="I5197" s="10">
        <v>8</v>
      </c>
      <c r="J5197" s="10">
        <v>22</v>
      </c>
      <c r="K5197" s="42">
        <v>5.4987500000000002</v>
      </c>
      <c r="L5197" s="44">
        <f t="shared" si="163"/>
        <v>5.4612975314710745E-2</v>
      </c>
      <c r="M5197" s="42">
        <f t="shared" si="164"/>
        <v>4.3107640135396641E-5</v>
      </c>
    </row>
    <row r="5198" spans="8:13" x14ac:dyDescent="0.2">
      <c r="H5198" s="10">
        <v>2007</v>
      </c>
      <c r="I5198" s="10">
        <v>8</v>
      </c>
      <c r="J5198" s="10">
        <v>23</v>
      </c>
      <c r="K5198" s="42">
        <v>5.5049999999999999</v>
      </c>
      <c r="L5198" s="44">
        <f t="shared" si="163"/>
        <v>5.4674627310771821E-2</v>
      </c>
      <c r="M5198" s="42">
        <f t="shared" si="164"/>
        <v>6.1651996061076741E-5</v>
      </c>
    </row>
    <row r="5199" spans="8:13" x14ac:dyDescent="0.2">
      <c r="H5199" s="10">
        <v>2007</v>
      </c>
      <c r="I5199" s="10">
        <v>8</v>
      </c>
      <c r="J5199" s="10">
        <v>24</v>
      </c>
      <c r="K5199" s="42">
        <v>5.50563</v>
      </c>
      <c r="L5199" s="44">
        <f t="shared" si="163"/>
        <v>5.4680841779256209E-2</v>
      </c>
      <c r="M5199" s="42">
        <f t="shared" si="164"/>
        <v>6.2144684843876141E-6</v>
      </c>
    </row>
    <row r="5200" spans="8:13" x14ac:dyDescent="0.2">
      <c r="H5200" s="10">
        <v>2007</v>
      </c>
      <c r="I5200" s="10">
        <v>8</v>
      </c>
      <c r="J5200" s="10">
        <v>28</v>
      </c>
      <c r="K5200" s="42">
        <v>5.51</v>
      </c>
      <c r="L5200" s="44">
        <f t="shared" si="163"/>
        <v>5.4723948223456699E-2</v>
      </c>
      <c r="M5200" s="42">
        <f t="shared" si="164"/>
        <v>4.3106444200489979E-5</v>
      </c>
    </row>
    <row r="5201" spans="8:13" x14ac:dyDescent="0.2">
      <c r="H5201" s="10">
        <v>2007</v>
      </c>
      <c r="I5201" s="10">
        <v>8</v>
      </c>
      <c r="J5201" s="10">
        <v>29</v>
      </c>
      <c r="K5201" s="42">
        <v>5.5412499999999998</v>
      </c>
      <c r="L5201" s="44">
        <f t="shared" si="163"/>
        <v>5.5032190150367588E-2</v>
      </c>
      <c r="M5201" s="42">
        <f t="shared" si="164"/>
        <v>3.0824192691088909E-4</v>
      </c>
    </row>
    <row r="5202" spans="8:13" x14ac:dyDescent="0.2">
      <c r="H5202" s="10">
        <v>2007</v>
      </c>
      <c r="I5202" s="10">
        <v>8</v>
      </c>
      <c r="J5202" s="10">
        <v>30</v>
      </c>
      <c r="K5202" s="42">
        <v>5.58</v>
      </c>
      <c r="L5202" s="44">
        <f t="shared" si="163"/>
        <v>5.5414377154142269E-2</v>
      </c>
      <c r="M5202" s="42">
        <f t="shared" si="164"/>
        <v>3.8218700377468107E-4</v>
      </c>
    </row>
    <row r="5203" spans="8:13" x14ac:dyDescent="0.2">
      <c r="H5203" s="10">
        <v>2007</v>
      </c>
      <c r="I5203" s="10">
        <v>8</v>
      </c>
      <c r="J5203" s="10">
        <v>31</v>
      </c>
      <c r="K5203" s="42">
        <v>5.6212499999999999</v>
      </c>
      <c r="L5203" s="44">
        <f t="shared" si="163"/>
        <v>5.5821181261365635E-2</v>
      </c>
      <c r="M5203" s="42">
        <f t="shared" si="164"/>
        <v>4.068041072233658E-4</v>
      </c>
    </row>
    <row r="5204" spans="8:13" x14ac:dyDescent="0.2">
      <c r="H5204" s="10">
        <v>2007</v>
      </c>
      <c r="I5204" s="10">
        <v>9</v>
      </c>
      <c r="J5204" s="10">
        <v>3</v>
      </c>
      <c r="K5204" s="42">
        <v>5.6687500000000002</v>
      </c>
      <c r="L5204" s="44">
        <f t="shared" si="163"/>
        <v>5.6289571110166969E-2</v>
      </c>
      <c r="M5204" s="42">
        <f t="shared" si="164"/>
        <v>4.6838984880133439E-4</v>
      </c>
    </row>
    <row r="5205" spans="8:13" x14ac:dyDescent="0.2">
      <c r="H5205" s="10">
        <v>2007</v>
      </c>
      <c r="I5205" s="10">
        <v>9</v>
      </c>
      <c r="J5205" s="10">
        <v>4</v>
      </c>
      <c r="K5205" s="42">
        <v>5.6981299999999999</v>
      </c>
      <c r="L5205" s="44">
        <f t="shared" ref="L5205:L5268" si="165">LN(1+K5205/100/4)*4</f>
        <v>5.6579255106268933E-2</v>
      </c>
      <c r="M5205" s="42">
        <f t="shared" ref="M5205:M5268" si="166">L5205-L5204</f>
        <v>2.8968399610196371E-4</v>
      </c>
    </row>
    <row r="5206" spans="8:13" x14ac:dyDescent="0.2">
      <c r="H5206" s="10">
        <v>2007</v>
      </c>
      <c r="I5206" s="10">
        <v>9</v>
      </c>
      <c r="J5206" s="10">
        <v>5</v>
      </c>
      <c r="K5206" s="42">
        <v>5.72</v>
      </c>
      <c r="L5206" s="44">
        <f t="shared" si="165"/>
        <v>5.6794877599251711E-2</v>
      </c>
      <c r="M5206" s="42">
        <f t="shared" si="166"/>
        <v>2.1562249298277825E-4</v>
      </c>
    </row>
    <row r="5207" spans="8:13" x14ac:dyDescent="0.2">
      <c r="H5207" s="10">
        <v>2007</v>
      </c>
      <c r="I5207" s="10">
        <v>9</v>
      </c>
      <c r="J5207" s="10">
        <v>6</v>
      </c>
      <c r="K5207" s="42">
        <v>5.7237499999999999</v>
      </c>
      <c r="L5207" s="44">
        <f t="shared" si="165"/>
        <v>5.6831848738656626E-2</v>
      </c>
      <c r="M5207" s="42">
        <f t="shared" si="166"/>
        <v>3.6971139404914921E-5</v>
      </c>
    </row>
    <row r="5208" spans="8:13" x14ac:dyDescent="0.2">
      <c r="H5208" s="10">
        <v>2007</v>
      </c>
      <c r="I5208" s="10">
        <v>9</v>
      </c>
      <c r="J5208" s="10">
        <v>7</v>
      </c>
      <c r="K5208" s="42">
        <v>5.7249999999999996</v>
      </c>
      <c r="L5208" s="44">
        <f t="shared" si="165"/>
        <v>5.684417237585445E-2</v>
      </c>
      <c r="M5208" s="42">
        <f t="shared" si="166"/>
        <v>1.2323637197823867E-5</v>
      </c>
    </row>
    <row r="5209" spans="8:13" x14ac:dyDescent="0.2">
      <c r="H5209" s="10">
        <v>2007</v>
      </c>
      <c r="I5209" s="10">
        <v>9</v>
      </c>
      <c r="J5209" s="10">
        <v>10</v>
      </c>
      <c r="K5209" s="42">
        <v>5.7037500000000003</v>
      </c>
      <c r="L5209" s="44">
        <f t="shared" si="165"/>
        <v>5.6634665379659381E-2</v>
      </c>
      <c r="M5209" s="42">
        <f t="shared" si="166"/>
        <v>-2.0950699619506907E-4</v>
      </c>
    </row>
    <row r="5210" spans="8:13" x14ac:dyDescent="0.2">
      <c r="H5210" s="10">
        <v>2007</v>
      </c>
      <c r="I5210" s="10">
        <v>9</v>
      </c>
      <c r="J5210" s="10">
        <v>11</v>
      </c>
      <c r="K5210" s="42">
        <v>5.7031299999999998</v>
      </c>
      <c r="L5210" s="44">
        <f t="shared" si="165"/>
        <v>5.6628552540192577E-2</v>
      </c>
      <c r="M5210" s="42">
        <f t="shared" si="166"/>
        <v>-6.1128394668041874E-6</v>
      </c>
    </row>
    <row r="5211" spans="8:13" x14ac:dyDescent="0.2">
      <c r="H5211" s="10">
        <v>2007</v>
      </c>
      <c r="I5211" s="10">
        <v>9</v>
      </c>
      <c r="J5211" s="10">
        <v>12</v>
      </c>
      <c r="K5211" s="42">
        <v>5.7031299999999998</v>
      </c>
      <c r="L5211" s="44">
        <f t="shared" si="165"/>
        <v>5.6628552540192577E-2</v>
      </c>
      <c r="M5211" s="42">
        <f t="shared" si="166"/>
        <v>0</v>
      </c>
    </row>
    <row r="5212" spans="8:13" x14ac:dyDescent="0.2">
      <c r="H5212" s="10">
        <v>2007</v>
      </c>
      <c r="I5212" s="10">
        <v>9</v>
      </c>
      <c r="J5212" s="10">
        <v>13</v>
      </c>
      <c r="K5212" s="42">
        <v>5.6943799999999998</v>
      </c>
      <c r="L5212" s="44">
        <f t="shared" si="165"/>
        <v>5.6542281632110905E-2</v>
      </c>
      <c r="M5212" s="42">
        <f t="shared" si="166"/>
        <v>-8.627090808167176E-5</v>
      </c>
    </row>
    <row r="5213" spans="8:13" x14ac:dyDescent="0.2">
      <c r="H5213" s="10">
        <v>2007</v>
      </c>
      <c r="I5213" s="10">
        <v>9</v>
      </c>
      <c r="J5213" s="10">
        <v>14</v>
      </c>
      <c r="K5213" s="42">
        <v>5.6462500000000002</v>
      </c>
      <c r="L5213" s="44">
        <f t="shared" si="165"/>
        <v>5.6067709071321727E-2</v>
      </c>
      <c r="M5213" s="42">
        <f t="shared" si="166"/>
        <v>-4.7457256078917848E-4</v>
      </c>
    </row>
    <row r="5214" spans="8:13" x14ac:dyDescent="0.2">
      <c r="H5214" s="10">
        <v>2007</v>
      </c>
      <c r="I5214" s="10">
        <v>9</v>
      </c>
      <c r="J5214" s="10">
        <v>17</v>
      </c>
      <c r="K5214" s="42">
        <v>5.5975000000000001</v>
      </c>
      <c r="L5214" s="44">
        <f t="shared" si="165"/>
        <v>5.5586965767635742E-2</v>
      </c>
      <c r="M5214" s="42">
        <f t="shared" si="166"/>
        <v>-4.8074330368598484E-4</v>
      </c>
    </row>
    <row r="5215" spans="8:13" x14ac:dyDescent="0.2">
      <c r="H5215" s="10">
        <v>2007</v>
      </c>
      <c r="I5215" s="10">
        <v>9</v>
      </c>
      <c r="J5215" s="10">
        <v>18</v>
      </c>
      <c r="K5215" s="42">
        <v>5.5875000000000004</v>
      </c>
      <c r="L5215" s="44">
        <f t="shared" si="165"/>
        <v>5.5488344614626421E-2</v>
      </c>
      <c r="M5215" s="42">
        <f t="shared" si="166"/>
        <v>-9.8621153009320617E-5</v>
      </c>
    </row>
    <row r="5216" spans="8:13" x14ac:dyDescent="0.2">
      <c r="H5216" s="10">
        <v>2007</v>
      </c>
      <c r="I5216" s="10">
        <v>9</v>
      </c>
      <c r="J5216" s="10">
        <v>19</v>
      </c>
      <c r="K5216" s="42">
        <v>5.2374999999999998</v>
      </c>
      <c r="L5216" s="44">
        <f t="shared" si="165"/>
        <v>5.203507149908581E-2</v>
      </c>
      <c r="M5216" s="42">
        <f t="shared" si="166"/>
        <v>-3.4532731155406116E-3</v>
      </c>
    </row>
    <row r="5217" spans="8:13" x14ac:dyDescent="0.2">
      <c r="H5217" s="10">
        <v>2007</v>
      </c>
      <c r="I5217" s="10">
        <v>9</v>
      </c>
      <c r="J5217" s="10">
        <v>20</v>
      </c>
      <c r="K5217" s="42">
        <v>5.21</v>
      </c>
      <c r="L5217" s="44">
        <f t="shared" si="165"/>
        <v>5.1763616531202115E-2</v>
      </c>
      <c r="M5217" s="42">
        <f t="shared" si="166"/>
        <v>-2.7145496788369416E-4</v>
      </c>
    </row>
    <row r="5218" spans="8:13" x14ac:dyDescent="0.2">
      <c r="H5218" s="10">
        <v>2007</v>
      </c>
      <c r="I5218" s="10">
        <v>9</v>
      </c>
      <c r="J5218" s="10">
        <v>21</v>
      </c>
      <c r="K5218" s="42">
        <v>5.2024999999999997</v>
      </c>
      <c r="L5218" s="44">
        <f t="shared" si="165"/>
        <v>5.1689580160833234E-2</v>
      </c>
      <c r="M5218" s="42">
        <f t="shared" si="166"/>
        <v>-7.4036370368880944E-5</v>
      </c>
    </row>
    <row r="5219" spans="8:13" x14ac:dyDescent="0.2">
      <c r="H5219" s="10">
        <v>2007</v>
      </c>
      <c r="I5219" s="10">
        <v>9</v>
      </c>
      <c r="J5219" s="10">
        <v>24</v>
      </c>
      <c r="K5219" s="42">
        <v>5.2</v>
      </c>
      <c r="L5219" s="44">
        <f t="shared" si="165"/>
        <v>5.1664901066184918E-2</v>
      </c>
      <c r="M5219" s="42">
        <f t="shared" si="166"/>
        <v>-2.4679094648316635E-5</v>
      </c>
    </row>
    <row r="5220" spans="8:13" x14ac:dyDescent="0.2">
      <c r="H5220" s="10">
        <v>2007</v>
      </c>
      <c r="I5220" s="10">
        <v>9</v>
      </c>
      <c r="J5220" s="10">
        <v>25</v>
      </c>
      <c r="K5220" s="42">
        <v>5.2</v>
      </c>
      <c r="L5220" s="44">
        <f t="shared" si="165"/>
        <v>5.1664901066184918E-2</v>
      </c>
      <c r="M5220" s="42">
        <f t="shared" si="166"/>
        <v>0</v>
      </c>
    </row>
    <row r="5221" spans="8:13" x14ac:dyDescent="0.2">
      <c r="H5221" s="10">
        <v>2007</v>
      </c>
      <c r="I5221" s="10">
        <v>9</v>
      </c>
      <c r="J5221" s="10">
        <v>26</v>
      </c>
      <c r="K5221" s="42">
        <v>5.1981299999999999</v>
      </c>
      <c r="L5221" s="44">
        <f t="shared" si="165"/>
        <v>5.1646441003844877E-2</v>
      </c>
      <c r="M5221" s="42">
        <f t="shared" si="166"/>
        <v>-1.8460062340040773E-5</v>
      </c>
    </row>
    <row r="5222" spans="8:13" x14ac:dyDescent="0.2">
      <c r="H5222" s="10">
        <v>2007</v>
      </c>
      <c r="I5222" s="10">
        <v>9</v>
      </c>
      <c r="J5222" s="10">
        <v>27</v>
      </c>
      <c r="K5222" s="42">
        <v>5.2306299999999997</v>
      </c>
      <c r="L5222" s="44">
        <f t="shared" si="165"/>
        <v>5.1967258838764109E-2</v>
      </c>
      <c r="M5222" s="42">
        <f t="shared" si="166"/>
        <v>3.2081783491923199E-4</v>
      </c>
    </row>
    <row r="5223" spans="8:13" x14ac:dyDescent="0.2">
      <c r="H5223" s="10">
        <v>2007</v>
      </c>
      <c r="I5223" s="10">
        <v>9</v>
      </c>
      <c r="J5223" s="10">
        <v>28</v>
      </c>
      <c r="K5223" s="42">
        <v>5.2287499999999998</v>
      </c>
      <c r="L5223" s="44">
        <f t="shared" si="165"/>
        <v>5.1948701462082789E-2</v>
      </c>
      <c r="M5223" s="42">
        <f t="shared" si="166"/>
        <v>-1.8557376681320459E-5</v>
      </c>
    </row>
    <row r="5224" spans="8:13" x14ac:dyDescent="0.2">
      <c r="H5224" s="10">
        <v>2007</v>
      </c>
      <c r="I5224" s="10">
        <v>10</v>
      </c>
      <c r="J5224" s="10">
        <v>1</v>
      </c>
      <c r="K5224" s="42">
        <v>5.23</v>
      </c>
      <c r="L5224" s="44">
        <f t="shared" si="165"/>
        <v>5.1961040152978075E-2</v>
      </c>
      <c r="M5224" s="42">
        <f t="shared" si="166"/>
        <v>1.2338690895286053E-5</v>
      </c>
    </row>
    <row r="5225" spans="8:13" x14ac:dyDescent="0.2">
      <c r="H5225" s="10">
        <v>2007</v>
      </c>
      <c r="I5225" s="10">
        <v>10</v>
      </c>
      <c r="J5225" s="10">
        <v>2</v>
      </c>
      <c r="K5225" s="42">
        <v>5.24</v>
      </c>
      <c r="L5225" s="44">
        <f t="shared" si="165"/>
        <v>5.2059748309979052E-2</v>
      </c>
      <c r="M5225" s="42">
        <f t="shared" si="166"/>
        <v>9.8708157000977625E-5</v>
      </c>
    </row>
    <row r="5226" spans="8:13" x14ac:dyDescent="0.2">
      <c r="H5226" s="10">
        <v>2007</v>
      </c>
      <c r="I5226" s="10">
        <v>10</v>
      </c>
      <c r="J5226" s="10">
        <v>3</v>
      </c>
      <c r="K5226" s="42">
        <v>5.2437500000000004</v>
      </c>
      <c r="L5226" s="44">
        <f t="shared" si="165"/>
        <v>5.2096763240876545E-2</v>
      </c>
      <c r="M5226" s="42">
        <f t="shared" si="166"/>
        <v>3.7014930897492915E-5</v>
      </c>
    </row>
    <row r="5227" spans="8:13" x14ac:dyDescent="0.2">
      <c r="H5227" s="10">
        <v>2007</v>
      </c>
      <c r="I5227" s="10">
        <v>10</v>
      </c>
      <c r="J5227" s="10">
        <v>4</v>
      </c>
      <c r="K5227" s="42">
        <v>5.2437500000000004</v>
      </c>
      <c r="L5227" s="44">
        <f t="shared" si="165"/>
        <v>5.2096763240876545E-2</v>
      </c>
      <c r="M5227" s="42">
        <f t="shared" si="166"/>
        <v>0</v>
      </c>
    </row>
    <row r="5228" spans="8:13" x14ac:dyDescent="0.2">
      <c r="H5228" s="10">
        <v>2007</v>
      </c>
      <c r="I5228" s="10">
        <v>10</v>
      </c>
      <c r="J5228" s="10">
        <v>5</v>
      </c>
      <c r="K5228" s="42">
        <v>5.2431299999999998</v>
      </c>
      <c r="L5228" s="44">
        <f t="shared" si="165"/>
        <v>5.20906434626024E-2</v>
      </c>
      <c r="M5228" s="42">
        <f t="shared" si="166"/>
        <v>-6.1197782741453932E-6</v>
      </c>
    </row>
    <row r="5229" spans="8:13" x14ac:dyDescent="0.2">
      <c r="H5229" s="10">
        <v>2007</v>
      </c>
      <c r="I5229" s="10">
        <v>10</v>
      </c>
      <c r="J5229" s="10">
        <v>8</v>
      </c>
      <c r="K5229" s="42">
        <v>5.2531299999999996</v>
      </c>
      <c r="L5229" s="44">
        <f t="shared" si="165"/>
        <v>5.2189348421467815E-2</v>
      </c>
      <c r="M5229" s="42">
        <f t="shared" si="166"/>
        <v>9.8704958865415693E-5</v>
      </c>
    </row>
    <row r="5230" spans="8:13" x14ac:dyDescent="0.2">
      <c r="H5230" s="10">
        <v>2007</v>
      </c>
      <c r="I5230" s="10">
        <v>10</v>
      </c>
      <c r="J5230" s="10">
        <v>9</v>
      </c>
      <c r="K5230" s="42">
        <v>5.2487500000000002</v>
      </c>
      <c r="L5230" s="44">
        <f t="shared" si="165"/>
        <v>5.2146115949261156E-2</v>
      </c>
      <c r="M5230" s="42">
        <f t="shared" si="166"/>
        <v>-4.3232472206659878E-5</v>
      </c>
    </row>
    <row r="5231" spans="8:13" x14ac:dyDescent="0.2">
      <c r="H5231" s="10">
        <v>2007</v>
      </c>
      <c r="I5231" s="10">
        <v>10</v>
      </c>
      <c r="J5231" s="10">
        <v>10</v>
      </c>
      <c r="K5231" s="42">
        <v>5.2474999999999996</v>
      </c>
      <c r="L5231" s="44">
        <f t="shared" si="165"/>
        <v>5.2133777829251805E-2</v>
      </c>
      <c r="M5231" s="42">
        <f t="shared" si="166"/>
        <v>-1.2338120009350306E-5</v>
      </c>
    </row>
    <row r="5232" spans="8:13" x14ac:dyDescent="0.2">
      <c r="H5232" s="10">
        <v>2007</v>
      </c>
      <c r="I5232" s="10">
        <v>10</v>
      </c>
      <c r="J5232" s="10">
        <v>11</v>
      </c>
      <c r="K5232" s="42">
        <v>5.2424999999999997</v>
      </c>
      <c r="L5232" s="44">
        <f t="shared" si="165"/>
        <v>5.2084424968636106E-2</v>
      </c>
      <c r="M5232" s="42">
        <f t="shared" si="166"/>
        <v>-4.9352860615699268E-5</v>
      </c>
    </row>
    <row r="5233" spans="8:13" x14ac:dyDescent="0.2">
      <c r="H5233" s="10">
        <v>2007</v>
      </c>
      <c r="I5233" s="10">
        <v>10</v>
      </c>
      <c r="J5233" s="10">
        <v>12</v>
      </c>
      <c r="K5233" s="42">
        <v>5.2237499999999999</v>
      </c>
      <c r="L5233" s="44">
        <f t="shared" si="165"/>
        <v>5.1899346317888138E-2</v>
      </c>
      <c r="M5233" s="42">
        <f t="shared" si="166"/>
        <v>-1.8507865074796764E-4</v>
      </c>
    </row>
    <row r="5234" spans="8:13" x14ac:dyDescent="0.2">
      <c r="H5234" s="10">
        <v>2007</v>
      </c>
      <c r="I5234" s="10">
        <v>10</v>
      </c>
      <c r="J5234" s="10">
        <v>15</v>
      </c>
      <c r="K5234" s="42">
        <v>5.2143800000000002</v>
      </c>
      <c r="L5234" s="44">
        <f t="shared" si="165"/>
        <v>5.1806853137682095E-2</v>
      </c>
      <c r="M5234" s="42">
        <f t="shared" si="166"/>
        <v>-9.2493180206043579E-5</v>
      </c>
    </row>
    <row r="5235" spans="8:13" x14ac:dyDescent="0.2">
      <c r="H5235" s="10">
        <v>2007</v>
      </c>
      <c r="I5235" s="10">
        <v>10</v>
      </c>
      <c r="J5235" s="10">
        <v>16</v>
      </c>
      <c r="K5235" s="42">
        <v>5.2087500000000002</v>
      </c>
      <c r="L5235" s="44">
        <f t="shared" si="165"/>
        <v>5.1751277231302725E-2</v>
      </c>
      <c r="M5235" s="42">
        <f t="shared" si="166"/>
        <v>-5.5575906379369544E-5</v>
      </c>
    </row>
    <row r="5236" spans="8:13" x14ac:dyDescent="0.2">
      <c r="H5236" s="10">
        <v>2007</v>
      </c>
      <c r="I5236" s="10">
        <v>10</v>
      </c>
      <c r="J5236" s="10">
        <v>17</v>
      </c>
      <c r="K5236" s="42">
        <v>5.1987500000000004</v>
      </c>
      <c r="L5236" s="44">
        <f t="shared" si="165"/>
        <v>5.1652561461762246E-2</v>
      </c>
      <c r="M5236" s="42">
        <f t="shared" si="166"/>
        <v>-9.871576954047917E-5</v>
      </c>
    </row>
    <row r="5237" spans="8:13" x14ac:dyDescent="0.2">
      <c r="H5237" s="10">
        <v>2007</v>
      </c>
      <c r="I5237" s="10">
        <v>10</v>
      </c>
      <c r="J5237" s="10">
        <v>18</v>
      </c>
      <c r="K5237" s="42">
        <v>5.18</v>
      </c>
      <c r="L5237" s="44">
        <f t="shared" si="165"/>
        <v>5.1467462827294384E-2</v>
      </c>
      <c r="M5237" s="42">
        <f t="shared" si="166"/>
        <v>-1.8509863446786179E-4</v>
      </c>
    </row>
    <row r="5238" spans="8:13" x14ac:dyDescent="0.2">
      <c r="H5238" s="10">
        <v>2007</v>
      </c>
      <c r="I5238" s="10">
        <v>10</v>
      </c>
      <c r="J5238" s="10">
        <v>19</v>
      </c>
      <c r="K5238" s="42">
        <v>5.1512500000000001</v>
      </c>
      <c r="L5238" s="44">
        <f t="shared" si="165"/>
        <v>5.1183628284203121E-2</v>
      </c>
      <c r="M5238" s="42">
        <f t="shared" si="166"/>
        <v>-2.838345430912631E-4</v>
      </c>
    </row>
    <row r="5239" spans="8:13" x14ac:dyDescent="0.2">
      <c r="H5239" s="10">
        <v>2007</v>
      </c>
      <c r="I5239" s="10">
        <v>10</v>
      </c>
      <c r="J5239" s="10">
        <v>22</v>
      </c>
      <c r="K5239" s="42">
        <v>5.0925000000000002</v>
      </c>
      <c r="L5239" s="44">
        <f t="shared" si="165"/>
        <v>5.0603555928416782E-2</v>
      </c>
      <c r="M5239" s="42">
        <f t="shared" si="166"/>
        <v>-5.8007235578633881E-4</v>
      </c>
    </row>
    <row r="5240" spans="8:13" x14ac:dyDescent="0.2">
      <c r="H5240" s="10">
        <v>2007</v>
      </c>
      <c r="I5240" s="10">
        <v>10</v>
      </c>
      <c r="J5240" s="10">
        <v>23</v>
      </c>
      <c r="K5240" s="42">
        <v>5.0837500000000002</v>
      </c>
      <c r="L5240" s="44">
        <f t="shared" si="165"/>
        <v>5.0517154975534106E-2</v>
      </c>
      <c r="M5240" s="42">
        <f t="shared" si="166"/>
        <v>-8.6400952882675908E-5</v>
      </c>
    </row>
    <row r="5241" spans="8:13" x14ac:dyDescent="0.2">
      <c r="H5241" s="10">
        <v>2007</v>
      </c>
      <c r="I5241" s="10">
        <v>10</v>
      </c>
      <c r="J5241" s="10">
        <v>24</v>
      </c>
      <c r="K5241" s="42">
        <v>5.0650000000000004</v>
      </c>
      <c r="L5241" s="44">
        <f t="shared" si="165"/>
        <v>5.0332003791844951E-2</v>
      </c>
      <c r="M5241" s="42">
        <f t="shared" si="166"/>
        <v>-1.8515118368915562E-4</v>
      </c>
    </row>
    <row r="5242" spans="8:13" x14ac:dyDescent="0.2">
      <c r="H5242" s="10">
        <v>2007</v>
      </c>
      <c r="I5242" s="10">
        <v>10</v>
      </c>
      <c r="J5242" s="10">
        <v>25</v>
      </c>
      <c r="K5242" s="42">
        <v>5.0106299999999999</v>
      </c>
      <c r="L5242" s="44">
        <f t="shared" si="165"/>
        <v>4.9795066270773139E-2</v>
      </c>
      <c r="M5242" s="42">
        <f t="shared" si="166"/>
        <v>-5.3693752107181192E-4</v>
      </c>
    </row>
    <row r="5243" spans="8:13" x14ac:dyDescent="0.2">
      <c r="H5243" s="10">
        <v>2007</v>
      </c>
      <c r="I5243" s="10">
        <v>10</v>
      </c>
      <c r="J5243" s="10">
        <v>26</v>
      </c>
      <c r="K5243" s="42">
        <v>4.9837499999999997</v>
      </c>
      <c r="L5243" s="44">
        <f t="shared" si="165"/>
        <v>4.9529582947198184E-2</v>
      </c>
      <c r="M5243" s="42">
        <f t="shared" si="166"/>
        <v>-2.6548332357495541E-4</v>
      </c>
    </row>
    <row r="5244" spans="8:13" x14ac:dyDescent="0.2">
      <c r="H5244" s="10">
        <v>2007</v>
      </c>
      <c r="I5244" s="10">
        <v>10</v>
      </c>
      <c r="J5244" s="10">
        <v>29</v>
      </c>
      <c r="K5244" s="42">
        <v>4.96</v>
      </c>
      <c r="L5244" s="44">
        <f t="shared" si="165"/>
        <v>4.9294998755327613E-2</v>
      </c>
      <c r="M5244" s="42">
        <f t="shared" si="166"/>
        <v>-2.34584191870571E-4</v>
      </c>
    </row>
    <row r="5245" spans="8:13" x14ac:dyDescent="0.2">
      <c r="H5245" s="10">
        <v>2007</v>
      </c>
      <c r="I5245" s="10">
        <v>10</v>
      </c>
      <c r="J5245" s="10">
        <v>30</v>
      </c>
      <c r="K5245" s="42">
        <v>4.9112499999999999</v>
      </c>
      <c r="L5245" s="44">
        <f t="shared" si="165"/>
        <v>4.881344072931891E-2</v>
      </c>
      <c r="M5245" s="42">
        <f t="shared" si="166"/>
        <v>-4.8155802600870212E-4</v>
      </c>
    </row>
    <row r="5246" spans="8:13" x14ac:dyDescent="0.2">
      <c r="H5246" s="10">
        <v>2007</v>
      </c>
      <c r="I5246" s="10">
        <v>10</v>
      </c>
      <c r="J5246" s="10">
        <v>31</v>
      </c>
      <c r="K5246" s="42">
        <v>4.8937499999999998</v>
      </c>
      <c r="L5246" s="44">
        <f t="shared" si="165"/>
        <v>4.8640559603589296E-2</v>
      </c>
      <c r="M5246" s="42">
        <f t="shared" si="166"/>
        <v>-1.7288112572961395E-4</v>
      </c>
    </row>
    <row r="5247" spans="8:13" x14ac:dyDescent="0.2">
      <c r="H5247" s="10">
        <v>2007</v>
      </c>
      <c r="I5247" s="10">
        <v>11</v>
      </c>
      <c r="J5247" s="10">
        <v>1</v>
      </c>
      <c r="K5247" s="42">
        <v>4.8775000000000004</v>
      </c>
      <c r="L5247" s="44">
        <f t="shared" si="165"/>
        <v>4.8480020438957924E-2</v>
      </c>
      <c r="M5247" s="42">
        <f t="shared" si="166"/>
        <v>-1.6053916463137224E-4</v>
      </c>
    </row>
    <row r="5248" spans="8:13" x14ac:dyDescent="0.2">
      <c r="H5248" s="10">
        <v>2007</v>
      </c>
      <c r="I5248" s="10">
        <v>11</v>
      </c>
      <c r="J5248" s="10">
        <v>2</v>
      </c>
      <c r="K5248" s="42">
        <v>4.8650000000000002</v>
      </c>
      <c r="L5248" s="44">
        <f t="shared" si="165"/>
        <v>4.8356524389278295E-2</v>
      </c>
      <c r="M5248" s="42">
        <f t="shared" si="166"/>
        <v>-1.2349604967962918E-4</v>
      </c>
    </row>
    <row r="5249" spans="8:13" x14ac:dyDescent="0.2">
      <c r="H5249" s="10">
        <v>2007</v>
      </c>
      <c r="I5249" s="10">
        <v>11</v>
      </c>
      <c r="J5249" s="10">
        <v>5</v>
      </c>
      <c r="K5249" s="42">
        <v>4.875</v>
      </c>
      <c r="L5249" s="44">
        <f t="shared" si="165"/>
        <v>4.8455321534045602E-2</v>
      </c>
      <c r="M5249" s="42">
        <f t="shared" si="166"/>
        <v>9.8797144767306944E-5</v>
      </c>
    </row>
    <row r="5250" spans="8:13" x14ac:dyDescent="0.2">
      <c r="H5250" s="10">
        <v>2007</v>
      </c>
      <c r="I5250" s="10">
        <v>11</v>
      </c>
      <c r="J5250" s="10">
        <v>6</v>
      </c>
      <c r="K5250" s="42">
        <v>4.8975</v>
      </c>
      <c r="L5250" s="44">
        <f t="shared" si="165"/>
        <v>4.867760618812636E-2</v>
      </c>
      <c r="M5250" s="42">
        <f t="shared" si="166"/>
        <v>2.2228465408075798E-4</v>
      </c>
    </row>
    <row r="5251" spans="8:13" x14ac:dyDescent="0.2">
      <c r="H5251" s="10">
        <v>2007</v>
      </c>
      <c r="I5251" s="10">
        <v>11</v>
      </c>
      <c r="J5251" s="10">
        <v>7</v>
      </c>
      <c r="K5251" s="42">
        <v>4.8962500000000002</v>
      </c>
      <c r="L5251" s="44">
        <f t="shared" si="165"/>
        <v>4.8665257364737272E-2</v>
      </c>
      <c r="M5251" s="42">
        <f t="shared" si="166"/>
        <v>-1.2348823389088381E-5</v>
      </c>
    </row>
    <row r="5252" spans="8:13" x14ac:dyDescent="0.2">
      <c r="H5252" s="10">
        <v>2007</v>
      </c>
      <c r="I5252" s="10">
        <v>11</v>
      </c>
      <c r="J5252" s="10">
        <v>8</v>
      </c>
      <c r="K5252" s="42">
        <v>4.8868799999999997</v>
      </c>
      <c r="L5252" s="44">
        <f t="shared" si="165"/>
        <v>4.8572689370633422E-2</v>
      </c>
      <c r="M5252" s="42">
        <f t="shared" si="166"/>
        <v>-9.2567994103849582E-5</v>
      </c>
    </row>
    <row r="5253" spans="8:13" x14ac:dyDescent="0.2">
      <c r="H5253" s="10">
        <v>2007</v>
      </c>
      <c r="I5253" s="10">
        <v>11</v>
      </c>
      <c r="J5253" s="10">
        <v>9</v>
      </c>
      <c r="K5253" s="42">
        <v>4.8793800000000003</v>
      </c>
      <c r="L5253" s="44">
        <f t="shared" si="165"/>
        <v>4.849859391498728E-2</v>
      </c>
      <c r="M5253" s="42">
        <f t="shared" si="166"/>
        <v>-7.4095455646142061E-5</v>
      </c>
    </row>
    <row r="5254" spans="8:13" x14ac:dyDescent="0.2">
      <c r="H5254" s="10">
        <v>2007</v>
      </c>
      <c r="I5254" s="10">
        <v>11</v>
      </c>
      <c r="J5254" s="10">
        <v>12</v>
      </c>
      <c r="K5254" s="42">
        <v>4.87</v>
      </c>
      <c r="L5254" s="44">
        <f t="shared" si="165"/>
        <v>4.840592326668932E-2</v>
      </c>
      <c r="M5254" s="42">
        <f t="shared" si="166"/>
        <v>-9.2670648297960012E-5</v>
      </c>
    </row>
    <row r="5255" spans="8:13" x14ac:dyDescent="0.2">
      <c r="H5255" s="10">
        <v>2007</v>
      </c>
      <c r="I5255" s="10">
        <v>11</v>
      </c>
      <c r="J5255" s="10">
        <v>13</v>
      </c>
      <c r="K5255" s="42">
        <v>4.8687500000000004</v>
      </c>
      <c r="L5255" s="44">
        <f t="shared" si="165"/>
        <v>4.8393573604529345E-2</v>
      </c>
      <c r="M5255" s="42">
        <f t="shared" si="166"/>
        <v>-1.2349662159974462E-5</v>
      </c>
    </row>
    <row r="5256" spans="8:13" x14ac:dyDescent="0.2">
      <c r="H5256" s="10">
        <v>2007</v>
      </c>
      <c r="I5256" s="10">
        <v>11</v>
      </c>
      <c r="J5256" s="10">
        <v>14</v>
      </c>
      <c r="K5256" s="42">
        <v>4.8775000000000004</v>
      </c>
      <c r="L5256" s="44">
        <f t="shared" si="165"/>
        <v>4.8480020438957924E-2</v>
      </c>
      <c r="M5256" s="42">
        <f t="shared" si="166"/>
        <v>8.6446834428578756E-5</v>
      </c>
    </row>
    <row r="5257" spans="8:13" x14ac:dyDescent="0.2">
      <c r="H5257" s="10">
        <v>2007</v>
      </c>
      <c r="I5257" s="10">
        <v>11</v>
      </c>
      <c r="J5257" s="10">
        <v>15</v>
      </c>
      <c r="K5257" s="42">
        <v>4.9050000000000002</v>
      </c>
      <c r="L5257" s="44">
        <f t="shared" si="165"/>
        <v>4.8751698327878436E-2</v>
      </c>
      <c r="M5257" s="42">
        <f t="shared" si="166"/>
        <v>2.7167788892051153E-4</v>
      </c>
    </row>
    <row r="5258" spans="8:13" x14ac:dyDescent="0.2">
      <c r="H5258" s="10">
        <v>2007</v>
      </c>
      <c r="I5258" s="10">
        <v>11</v>
      </c>
      <c r="J5258" s="10">
        <v>16</v>
      </c>
      <c r="K5258" s="42">
        <v>4.9487500000000004</v>
      </c>
      <c r="L5258" s="44">
        <f t="shared" si="165"/>
        <v>4.9183875125652129E-2</v>
      </c>
      <c r="M5258" s="42">
        <f t="shared" si="166"/>
        <v>4.3217679777369372E-4</v>
      </c>
    </row>
    <row r="5259" spans="8:13" x14ac:dyDescent="0.2">
      <c r="H5259" s="10">
        <v>2007</v>
      </c>
      <c r="I5259" s="10">
        <v>11</v>
      </c>
      <c r="J5259" s="10">
        <v>19</v>
      </c>
      <c r="K5259" s="42">
        <v>4.9818800000000003</v>
      </c>
      <c r="L5259" s="44">
        <f t="shared" si="165"/>
        <v>4.9511113027678195E-2</v>
      </c>
      <c r="M5259" s="42">
        <f t="shared" si="166"/>
        <v>3.2723790202606601E-4</v>
      </c>
    </row>
    <row r="5260" spans="8:13" x14ac:dyDescent="0.2">
      <c r="H5260" s="10">
        <v>2007</v>
      </c>
      <c r="I5260" s="10">
        <v>11</v>
      </c>
      <c r="J5260" s="10">
        <v>20</v>
      </c>
      <c r="K5260" s="42">
        <v>5</v>
      </c>
      <c r="L5260" s="44">
        <f t="shared" si="165"/>
        <v>4.9690079994228441E-2</v>
      </c>
      <c r="M5260" s="42">
        <f t="shared" si="166"/>
        <v>1.7896696655024524E-4</v>
      </c>
    </row>
    <row r="5261" spans="8:13" x14ac:dyDescent="0.2">
      <c r="H5261" s="10">
        <v>2007</v>
      </c>
      <c r="I5261" s="10">
        <v>11</v>
      </c>
      <c r="J5261" s="10">
        <v>21</v>
      </c>
      <c r="K5261" s="42">
        <v>5.0149999999999997</v>
      </c>
      <c r="L5261" s="44">
        <f t="shared" si="165"/>
        <v>4.9838225398960628E-2</v>
      </c>
      <c r="M5261" s="42">
        <f t="shared" si="166"/>
        <v>1.4814540473218757E-4</v>
      </c>
    </row>
    <row r="5262" spans="8:13" x14ac:dyDescent="0.2">
      <c r="H5262" s="10">
        <v>2007</v>
      </c>
      <c r="I5262" s="10">
        <v>11</v>
      </c>
      <c r="J5262" s="10">
        <v>22</v>
      </c>
      <c r="K5262" s="42">
        <v>5.03</v>
      </c>
      <c r="L5262" s="44">
        <f t="shared" si="165"/>
        <v>4.998636531712991E-2</v>
      </c>
      <c r="M5262" s="42">
        <f t="shared" si="166"/>
        <v>1.4813991816928218E-4</v>
      </c>
    </row>
    <row r="5263" spans="8:13" x14ac:dyDescent="0.2">
      <c r="H5263" s="10">
        <v>2007</v>
      </c>
      <c r="I5263" s="10">
        <v>11</v>
      </c>
      <c r="J5263" s="10">
        <v>23</v>
      </c>
      <c r="K5263" s="42">
        <v>5.04</v>
      </c>
      <c r="L5263" s="44">
        <f t="shared" si="165"/>
        <v>5.0085122214686764E-2</v>
      </c>
      <c r="M5263" s="42">
        <f t="shared" si="166"/>
        <v>9.8756897556853684E-5</v>
      </c>
    </row>
    <row r="5264" spans="8:13" x14ac:dyDescent="0.2">
      <c r="H5264" s="10">
        <v>2007</v>
      </c>
      <c r="I5264" s="10">
        <v>11</v>
      </c>
      <c r="J5264" s="10">
        <v>26</v>
      </c>
      <c r="K5264" s="42">
        <v>5.0531300000000003</v>
      </c>
      <c r="L5264" s="44">
        <f t="shared" si="165"/>
        <v>5.0214786318873897E-2</v>
      </c>
      <c r="M5264" s="42">
        <f t="shared" si="166"/>
        <v>1.296641041871327E-4</v>
      </c>
    </row>
    <row r="5265" spans="8:13" x14ac:dyDescent="0.2">
      <c r="H5265" s="10">
        <v>2007</v>
      </c>
      <c r="I5265" s="10">
        <v>11</v>
      </c>
      <c r="J5265" s="10">
        <v>27</v>
      </c>
      <c r="K5265" s="42">
        <v>5.0618800000000004</v>
      </c>
      <c r="L5265" s="44">
        <f t="shared" si="165"/>
        <v>5.030119380316702E-2</v>
      </c>
      <c r="M5265" s="42">
        <f t="shared" si="166"/>
        <v>8.6407484293123116E-5</v>
      </c>
    </row>
    <row r="5266" spans="8:13" x14ac:dyDescent="0.2">
      <c r="H5266" s="10">
        <v>2007</v>
      </c>
      <c r="I5266" s="10">
        <v>11</v>
      </c>
      <c r="J5266" s="10">
        <v>28</v>
      </c>
      <c r="K5266" s="42">
        <v>5.0812499999999998</v>
      </c>
      <c r="L5266" s="44">
        <f t="shared" si="165"/>
        <v>5.0492468646206108E-2</v>
      </c>
      <c r="M5266" s="42">
        <f t="shared" si="166"/>
        <v>1.9127484303908815E-4</v>
      </c>
    </row>
    <row r="5267" spans="8:13" x14ac:dyDescent="0.2">
      <c r="H5267" s="10">
        <v>2007</v>
      </c>
      <c r="I5267" s="10">
        <v>11</v>
      </c>
      <c r="J5267" s="10">
        <v>29</v>
      </c>
      <c r="K5267" s="42">
        <v>5.1237500000000002</v>
      </c>
      <c r="L5267" s="44">
        <f t="shared" si="165"/>
        <v>5.0912115526084371E-2</v>
      </c>
      <c r="M5267" s="42">
        <f t="shared" si="166"/>
        <v>4.1964687987826321E-4</v>
      </c>
    </row>
    <row r="5268" spans="8:13" x14ac:dyDescent="0.2">
      <c r="H5268" s="10">
        <v>2007</v>
      </c>
      <c r="I5268" s="10">
        <v>11</v>
      </c>
      <c r="J5268" s="10">
        <v>30</v>
      </c>
      <c r="K5268" s="42">
        <v>5.1312499999999996</v>
      </c>
      <c r="L5268" s="44">
        <f t="shared" si="165"/>
        <v>5.0986166287883522E-2</v>
      </c>
      <c r="M5268" s="42">
        <f t="shared" si="166"/>
        <v>7.4050761799150655E-5</v>
      </c>
    </row>
    <row r="5269" spans="8:13" x14ac:dyDescent="0.2">
      <c r="H5269" s="10">
        <v>2007</v>
      </c>
      <c r="I5269" s="10">
        <v>12</v>
      </c>
      <c r="J5269" s="10">
        <v>3</v>
      </c>
      <c r="K5269" s="42">
        <v>5.1406299999999998</v>
      </c>
      <c r="L5269" s="44">
        <f t="shared" ref="L5269:L5332" si="167">LN(1+K5269/100/4)*4</f>
        <v>5.1078777177951028E-2</v>
      </c>
      <c r="M5269" s="42">
        <f t="shared" ref="M5269:M5332" si="168">L5269-L5268</f>
        <v>9.2610890067505724E-5</v>
      </c>
    </row>
    <row r="5270" spans="8:13" x14ac:dyDescent="0.2">
      <c r="H5270" s="10">
        <v>2007</v>
      </c>
      <c r="I5270" s="10">
        <v>12</v>
      </c>
      <c r="J5270" s="10">
        <v>4</v>
      </c>
      <c r="K5270" s="42">
        <v>5.15</v>
      </c>
      <c r="L5270" s="44">
        <f t="shared" si="167"/>
        <v>5.1171287195009019E-2</v>
      </c>
      <c r="M5270" s="42">
        <f t="shared" si="168"/>
        <v>9.2510017057990945E-5</v>
      </c>
    </row>
    <row r="5271" spans="8:13" x14ac:dyDescent="0.2">
      <c r="H5271" s="10">
        <v>2007</v>
      </c>
      <c r="I5271" s="10">
        <v>12</v>
      </c>
      <c r="J5271" s="10">
        <v>5</v>
      </c>
      <c r="K5271" s="42">
        <v>5.1506299999999996</v>
      </c>
      <c r="L5271" s="44">
        <f t="shared" si="167"/>
        <v>5.1177507108721688E-2</v>
      </c>
      <c r="M5271" s="42">
        <f t="shared" si="168"/>
        <v>6.2199137126697779E-6</v>
      </c>
    </row>
    <row r="5272" spans="8:13" x14ac:dyDescent="0.2">
      <c r="H5272" s="10">
        <v>2007</v>
      </c>
      <c r="I5272" s="10">
        <v>12</v>
      </c>
      <c r="J5272" s="10">
        <v>6</v>
      </c>
      <c r="K5272" s="42">
        <v>5.1462500000000002</v>
      </c>
      <c r="L5272" s="44">
        <f t="shared" si="167"/>
        <v>5.1134263698973108E-2</v>
      </c>
      <c r="M5272" s="42">
        <f t="shared" si="168"/>
        <v>-4.3243409748580652E-5</v>
      </c>
    </row>
    <row r="5273" spans="8:13" x14ac:dyDescent="0.2">
      <c r="H5273" s="10">
        <v>2007</v>
      </c>
      <c r="I5273" s="10">
        <v>12</v>
      </c>
      <c r="J5273" s="10">
        <v>7</v>
      </c>
      <c r="K5273" s="42">
        <v>5.1406299999999998</v>
      </c>
      <c r="L5273" s="44">
        <f t="shared" si="167"/>
        <v>5.1078777177951028E-2</v>
      </c>
      <c r="M5273" s="42">
        <f t="shared" si="168"/>
        <v>-5.5486521022080071E-5</v>
      </c>
    </row>
    <row r="5274" spans="8:13" x14ac:dyDescent="0.2">
      <c r="H5274" s="10">
        <v>2007</v>
      </c>
      <c r="I5274" s="10">
        <v>12</v>
      </c>
      <c r="J5274" s="10">
        <v>10</v>
      </c>
      <c r="K5274" s="42">
        <v>5.1325000000000003</v>
      </c>
      <c r="L5274" s="44">
        <f t="shared" si="167"/>
        <v>5.0998507948238368E-2</v>
      </c>
      <c r="M5274" s="42">
        <f t="shared" si="168"/>
        <v>-8.0269229712659484E-5</v>
      </c>
    </row>
    <row r="5275" spans="8:13" x14ac:dyDescent="0.2">
      <c r="H5275" s="10">
        <v>2007</v>
      </c>
      <c r="I5275" s="10">
        <v>12</v>
      </c>
      <c r="J5275" s="10">
        <v>11</v>
      </c>
      <c r="K5275" s="42">
        <v>5.1112500000000001</v>
      </c>
      <c r="L5275" s="44">
        <f t="shared" si="167"/>
        <v>5.0788694543273581E-2</v>
      </c>
      <c r="M5275" s="42">
        <f t="shared" si="168"/>
        <v>-2.0981340496478706E-4</v>
      </c>
    </row>
    <row r="5276" spans="8:13" x14ac:dyDescent="0.2">
      <c r="H5276" s="10">
        <v>2007</v>
      </c>
      <c r="I5276" s="10">
        <v>12</v>
      </c>
      <c r="J5276" s="10">
        <v>12</v>
      </c>
      <c r="K5276" s="42">
        <v>5.0575000000000001</v>
      </c>
      <c r="L5276" s="44">
        <f t="shared" si="167"/>
        <v>5.0257940918635564E-2</v>
      </c>
      <c r="M5276" s="42">
        <f t="shared" si="168"/>
        <v>-5.3075362463801679E-4</v>
      </c>
    </row>
    <row r="5277" spans="8:13" x14ac:dyDescent="0.2">
      <c r="H5277" s="10">
        <v>2007</v>
      </c>
      <c r="I5277" s="10">
        <v>12</v>
      </c>
      <c r="J5277" s="10">
        <v>13</v>
      </c>
      <c r="K5277" s="42">
        <v>4.9906300000000003</v>
      </c>
      <c r="L5277" s="44">
        <f t="shared" si="167"/>
        <v>4.9597535713804805E-2</v>
      </c>
      <c r="M5277" s="42">
        <f t="shared" si="168"/>
        <v>-6.6040520483075932E-4</v>
      </c>
    </row>
    <row r="5278" spans="8:13" x14ac:dyDescent="0.2">
      <c r="H5278" s="10">
        <v>2007</v>
      </c>
      <c r="I5278" s="10">
        <v>12</v>
      </c>
      <c r="J5278" s="10">
        <v>14</v>
      </c>
      <c r="K5278" s="42">
        <v>4.9662499999999996</v>
      </c>
      <c r="L5278" s="44">
        <f t="shared" si="167"/>
        <v>4.9356732771234903E-2</v>
      </c>
      <c r="M5278" s="42">
        <f t="shared" si="168"/>
        <v>-2.4080294256990237E-4</v>
      </c>
    </row>
    <row r="5279" spans="8:13" x14ac:dyDescent="0.2">
      <c r="H5279" s="10">
        <v>2007</v>
      </c>
      <c r="I5279" s="10">
        <v>12</v>
      </c>
      <c r="J5279" s="10">
        <v>17</v>
      </c>
      <c r="K5279" s="42">
        <v>4.9412500000000001</v>
      </c>
      <c r="L5279" s="44">
        <f t="shared" si="167"/>
        <v>4.910979099076767E-2</v>
      </c>
      <c r="M5279" s="42">
        <f t="shared" si="168"/>
        <v>-2.4694178046723303E-4</v>
      </c>
    </row>
    <row r="5280" spans="8:13" x14ac:dyDescent="0.2">
      <c r="H5280" s="10">
        <v>2007</v>
      </c>
      <c r="I5280" s="10">
        <v>12</v>
      </c>
      <c r="J5280" s="10">
        <v>18</v>
      </c>
      <c r="K5280" s="42">
        <v>4.9262499999999996</v>
      </c>
      <c r="L5280" s="44">
        <f t="shared" si="167"/>
        <v>4.8961618604527399E-2</v>
      </c>
      <c r="M5280" s="42">
        <f t="shared" si="168"/>
        <v>-1.481723862402709E-4</v>
      </c>
    </row>
    <row r="5281" spans="8:13" x14ac:dyDescent="0.2">
      <c r="H5281" s="10">
        <v>2007</v>
      </c>
      <c r="I5281" s="10">
        <v>12</v>
      </c>
      <c r="J5281" s="10">
        <v>19</v>
      </c>
      <c r="K5281" s="42">
        <v>4.91</v>
      </c>
      <c r="L5281" s="44">
        <f t="shared" si="167"/>
        <v>4.880109232527341E-2</v>
      </c>
      <c r="M5281" s="42">
        <f t="shared" si="168"/>
        <v>-1.605262792539891E-4</v>
      </c>
    </row>
    <row r="5282" spans="8:13" x14ac:dyDescent="0.2">
      <c r="H5282" s="10">
        <v>2007</v>
      </c>
      <c r="I5282" s="10">
        <v>12</v>
      </c>
      <c r="J5282" s="10">
        <v>20</v>
      </c>
      <c r="K5282" s="42">
        <v>4.88375</v>
      </c>
      <c r="L5282" s="44">
        <f t="shared" si="167"/>
        <v>4.8541767034020647E-2</v>
      </c>
      <c r="M5282" s="42">
        <f t="shared" si="168"/>
        <v>-2.5932529125276271E-4</v>
      </c>
    </row>
    <row r="5283" spans="8:13" x14ac:dyDescent="0.2">
      <c r="H5283" s="10">
        <v>2007</v>
      </c>
      <c r="I5283" s="10">
        <v>12</v>
      </c>
      <c r="J5283" s="10">
        <v>21</v>
      </c>
      <c r="K5283" s="42">
        <v>4.8574999999999999</v>
      </c>
      <c r="L5283" s="44">
        <f t="shared" si="167"/>
        <v>4.8282424929275286E-2</v>
      </c>
      <c r="M5283" s="42">
        <f t="shared" si="168"/>
        <v>-2.593421047453609E-4</v>
      </c>
    </row>
    <row r="5284" spans="8:13" x14ac:dyDescent="0.2">
      <c r="H5284" s="10">
        <v>2007</v>
      </c>
      <c r="I5284" s="10">
        <v>12</v>
      </c>
      <c r="J5284" s="10">
        <v>24</v>
      </c>
      <c r="K5284" s="42">
        <v>4.8425000000000002</v>
      </c>
      <c r="L5284" s="44">
        <f t="shared" si="167"/>
        <v>4.8134221891096396E-2</v>
      </c>
      <c r="M5284" s="42">
        <f t="shared" si="168"/>
        <v>-1.4820303817889013E-4</v>
      </c>
    </row>
    <row r="5285" spans="8:13" x14ac:dyDescent="0.2">
      <c r="H5285" s="10">
        <v>2007</v>
      </c>
      <c r="I5285" s="10">
        <v>12</v>
      </c>
      <c r="J5285" s="10">
        <v>27</v>
      </c>
      <c r="K5285" s="42">
        <v>4.83</v>
      </c>
      <c r="L5285" s="44">
        <f t="shared" si="167"/>
        <v>4.8010715164601779E-2</v>
      </c>
      <c r="M5285" s="42">
        <f t="shared" si="168"/>
        <v>-1.2350672649461686E-4</v>
      </c>
    </row>
    <row r="5286" spans="8:13" x14ac:dyDescent="0.2">
      <c r="H5286" s="10">
        <v>2007</v>
      </c>
      <c r="I5286" s="10">
        <v>12</v>
      </c>
      <c r="J5286" s="10">
        <v>28</v>
      </c>
      <c r="K5286" s="42">
        <v>4.7287499999999998</v>
      </c>
      <c r="L5286" s="44">
        <f t="shared" si="167"/>
        <v>4.7010170109380967E-2</v>
      </c>
      <c r="M5286" s="42">
        <f t="shared" si="168"/>
        <v>-1.0005450552208126E-3</v>
      </c>
    </row>
    <row r="5287" spans="8:13" x14ac:dyDescent="0.2">
      <c r="H5287" s="10">
        <v>2007</v>
      </c>
      <c r="I5287" s="10">
        <v>12</v>
      </c>
      <c r="J5287" s="10">
        <v>31</v>
      </c>
      <c r="K5287" s="42">
        <v>4.7024999999999997</v>
      </c>
      <c r="L5287" s="44">
        <f t="shared" si="167"/>
        <v>4.6750728680508294E-2</v>
      </c>
      <c r="M5287" s="42">
        <f t="shared" si="168"/>
        <v>-2.5944142887267263E-4</v>
      </c>
    </row>
    <row r="5288" spans="8:13" x14ac:dyDescent="0.2">
      <c r="H5288" s="10">
        <v>2008</v>
      </c>
      <c r="I5288" s="10">
        <v>1</v>
      </c>
      <c r="J5288" s="10">
        <v>2</v>
      </c>
      <c r="K5288" s="42">
        <v>4.6806299999999998</v>
      </c>
      <c r="L5288" s="44">
        <f t="shared" si="167"/>
        <v>4.6534564056417059E-2</v>
      </c>
      <c r="M5288" s="42">
        <f t="shared" si="168"/>
        <v>-2.1616462409123488E-4</v>
      </c>
    </row>
    <row r="5289" spans="8:13" x14ac:dyDescent="0.2">
      <c r="H5289" s="10">
        <v>2008</v>
      </c>
      <c r="I5289" s="10">
        <v>1</v>
      </c>
      <c r="J5289" s="10">
        <v>3</v>
      </c>
      <c r="K5289" s="42">
        <v>4.6462500000000002</v>
      </c>
      <c r="L5289" s="44">
        <f t="shared" si="167"/>
        <v>4.6194726091112116E-2</v>
      </c>
      <c r="M5289" s="42">
        <f t="shared" si="168"/>
        <v>-3.398379653049427E-4</v>
      </c>
    </row>
    <row r="5290" spans="8:13" x14ac:dyDescent="0.2">
      <c r="H5290" s="10">
        <v>2008</v>
      </c>
      <c r="I5290" s="10">
        <v>1</v>
      </c>
      <c r="J5290" s="10">
        <v>4</v>
      </c>
      <c r="K5290" s="42">
        <v>4.62</v>
      </c>
      <c r="L5290" s="44">
        <f t="shared" si="167"/>
        <v>4.5935231765142734E-2</v>
      </c>
      <c r="M5290" s="42">
        <f t="shared" si="168"/>
        <v>-2.5949432596938243E-4</v>
      </c>
    </row>
    <row r="5291" spans="8:13" x14ac:dyDescent="0.2">
      <c r="H5291" s="10">
        <v>2008</v>
      </c>
      <c r="I5291" s="10">
        <v>1</v>
      </c>
      <c r="J5291" s="10">
        <v>7</v>
      </c>
      <c r="K5291" s="42">
        <v>4.5431299999999997</v>
      </c>
      <c r="L5291" s="44">
        <f t="shared" si="167"/>
        <v>4.5175236680035438E-2</v>
      </c>
      <c r="M5291" s="42">
        <f t="shared" si="168"/>
        <v>-7.5999508510729563E-4</v>
      </c>
    </row>
    <row r="5292" spans="8:13" x14ac:dyDescent="0.2">
      <c r="H5292" s="10">
        <v>2008</v>
      </c>
      <c r="I5292" s="10">
        <v>1</v>
      </c>
      <c r="J5292" s="10">
        <v>8</v>
      </c>
      <c r="K5292" s="42">
        <v>4.5049999999999999</v>
      </c>
      <c r="L5292" s="44">
        <f t="shared" si="167"/>
        <v>4.4798201014399845E-2</v>
      </c>
      <c r="M5292" s="42">
        <f t="shared" si="168"/>
        <v>-3.7703566563559304E-4</v>
      </c>
    </row>
    <row r="5293" spans="8:13" x14ac:dyDescent="0.2">
      <c r="H5293" s="10">
        <v>2008</v>
      </c>
      <c r="I5293" s="10">
        <v>1</v>
      </c>
      <c r="J5293" s="10">
        <v>9</v>
      </c>
      <c r="K5293" s="42">
        <v>4.4424999999999999</v>
      </c>
      <c r="L5293" s="44">
        <f t="shared" si="167"/>
        <v>4.4180113930881545E-2</v>
      </c>
      <c r="M5293" s="42">
        <f t="shared" si="168"/>
        <v>-6.1808708351829972E-4</v>
      </c>
    </row>
    <row r="5294" spans="8:13" x14ac:dyDescent="0.2">
      <c r="H5294" s="10">
        <v>2008</v>
      </c>
      <c r="I5294" s="10">
        <v>1</v>
      </c>
      <c r="J5294" s="10">
        <v>10</v>
      </c>
      <c r="K5294" s="42">
        <v>4.3768799999999999</v>
      </c>
      <c r="L5294" s="44">
        <f t="shared" si="167"/>
        <v>4.3531069145193536E-2</v>
      </c>
      <c r="M5294" s="42">
        <f t="shared" si="168"/>
        <v>-6.4904478568800911E-4</v>
      </c>
    </row>
    <row r="5295" spans="8:13" x14ac:dyDescent="0.2">
      <c r="H5295" s="10">
        <v>2008</v>
      </c>
      <c r="I5295" s="10">
        <v>1</v>
      </c>
      <c r="J5295" s="10">
        <v>11</v>
      </c>
      <c r="K5295" s="42">
        <v>4.2575000000000003</v>
      </c>
      <c r="L5295" s="44">
        <f t="shared" si="167"/>
        <v>4.2350016211310258E-2</v>
      </c>
      <c r="M5295" s="42">
        <f t="shared" si="168"/>
        <v>-1.1810529338832781E-3</v>
      </c>
    </row>
    <row r="5296" spans="8:13" x14ac:dyDescent="0.2">
      <c r="H5296" s="10">
        <v>2008</v>
      </c>
      <c r="I5296" s="10">
        <v>1</v>
      </c>
      <c r="J5296" s="10">
        <v>14</v>
      </c>
      <c r="K5296" s="42">
        <v>4.0549999999999997</v>
      </c>
      <c r="L5296" s="44">
        <f t="shared" si="167"/>
        <v>4.0345840804037018E-2</v>
      </c>
      <c r="M5296" s="42">
        <f t="shared" si="168"/>
        <v>-2.0041754072732398E-3</v>
      </c>
    </row>
    <row r="5297" spans="8:13" x14ac:dyDescent="0.2">
      <c r="H5297" s="10">
        <v>2008</v>
      </c>
      <c r="I5297" s="10">
        <v>1</v>
      </c>
      <c r="J5297" s="10">
        <v>15</v>
      </c>
      <c r="K5297" s="42">
        <v>3.9975000000000001</v>
      </c>
      <c r="L5297" s="44">
        <f t="shared" si="167"/>
        <v>3.9776570860838953E-2</v>
      </c>
      <c r="M5297" s="42">
        <f t="shared" si="168"/>
        <v>-5.6926994319806551E-4</v>
      </c>
    </row>
    <row r="5298" spans="8:13" x14ac:dyDescent="0.2">
      <c r="H5298" s="10">
        <v>2008</v>
      </c>
      <c r="I5298" s="10">
        <v>1</v>
      </c>
      <c r="J5298" s="10">
        <v>16</v>
      </c>
      <c r="K5298" s="42">
        <v>3.9512499999999999</v>
      </c>
      <c r="L5298" s="44">
        <f t="shared" si="167"/>
        <v>3.9318621021317141E-2</v>
      </c>
      <c r="M5298" s="42">
        <f t="shared" si="168"/>
        <v>-4.5794983952181234E-4</v>
      </c>
    </row>
    <row r="5299" spans="8:13" x14ac:dyDescent="0.2">
      <c r="H5299" s="10">
        <v>2008</v>
      </c>
      <c r="I5299" s="10">
        <v>1</v>
      </c>
      <c r="J5299" s="10">
        <v>17</v>
      </c>
      <c r="K5299" s="42">
        <v>3.92625</v>
      </c>
      <c r="L5299" s="44">
        <f t="shared" si="167"/>
        <v>3.9071058736115022E-2</v>
      </c>
      <c r="M5299" s="42">
        <f t="shared" si="168"/>
        <v>-2.4756228520211865E-4</v>
      </c>
    </row>
    <row r="5300" spans="8:13" x14ac:dyDescent="0.2">
      <c r="H5300" s="10">
        <v>2008</v>
      </c>
      <c r="I5300" s="10">
        <v>1</v>
      </c>
      <c r="J5300" s="10">
        <v>18</v>
      </c>
      <c r="K5300" s="42">
        <v>3.8937499999999998</v>
      </c>
      <c r="L5300" s="44">
        <f t="shared" si="167"/>
        <v>3.8749204857602013E-2</v>
      </c>
      <c r="M5300" s="42">
        <f t="shared" si="168"/>
        <v>-3.2185387851300928E-4</v>
      </c>
    </row>
    <row r="5301" spans="8:13" x14ac:dyDescent="0.2">
      <c r="H5301" s="10">
        <v>2008</v>
      </c>
      <c r="I5301" s="10">
        <v>1</v>
      </c>
      <c r="J5301" s="10">
        <v>21</v>
      </c>
      <c r="K5301" s="42">
        <v>3.8475000000000001</v>
      </c>
      <c r="L5301" s="44">
        <f t="shared" si="167"/>
        <v>3.8291137375714025E-2</v>
      </c>
      <c r="M5301" s="42">
        <f t="shared" si="168"/>
        <v>-4.5806748188798735E-4</v>
      </c>
    </row>
    <row r="5302" spans="8:13" x14ac:dyDescent="0.2">
      <c r="H5302" s="10">
        <v>2008</v>
      </c>
      <c r="I5302" s="10">
        <v>1</v>
      </c>
      <c r="J5302" s="10">
        <v>22</v>
      </c>
      <c r="K5302" s="42">
        <v>3.7174999999999998</v>
      </c>
      <c r="L5302" s="44">
        <f t="shared" si="167"/>
        <v>3.7003315331688873E-2</v>
      </c>
      <c r="M5302" s="42">
        <f t="shared" si="168"/>
        <v>-1.2878220440251525E-3</v>
      </c>
    </row>
    <row r="5303" spans="8:13" x14ac:dyDescent="0.2">
      <c r="H5303" s="10">
        <v>2008</v>
      </c>
      <c r="I5303" s="10">
        <v>1</v>
      </c>
      <c r="J5303" s="10">
        <v>23</v>
      </c>
      <c r="K5303" s="42">
        <v>3.3312499999999998</v>
      </c>
      <c r="L5303" s="44">
        <f t="shared" si="167"/>
        <v>3.3174550048395049E-2</v>
      </c>
      <c r="M5303" s="42">
        <f t="shared" si="168"/>
        <v>-3.8287652832938238E-3</v>
      </c>
    </row>
    <row r="5304" spans="8:13" x14ac:dyDescent="0.2">
      <c r="H5304" s="10">
        <v>2008</v>
      </c>
      <c r="I5304" s="10">
        <v>1</v>
      </c>
      <c r="J5304" s="10">
        <v>24</v>
      </c>
      <c r="K5304" s="42">
        <v>3.2437499999999999</v>
      </c>
      <c r="L5304" s="44">
        <f t="shared" si="167"/>
        <v>3.2306682828674868E-2</v>
      </c>
      <c r="M5304" s="42">
        <f t="shared" si="168"/>
        <v>-8.6786721972018088E-4</v>
      </c>
    </row>
    <row r="5305" spans="8:13" x14ac:dyDescent="0.2">
      <c r="H5305" s="10">
        <v>2008</v>
      </c>
      <c r="I5305" s="10">
        <v>1</v>
      </c>
      <c r="J5305" s="10">
        <v>25</v>
      </c>
      <c r="K5305" s="42">
        <v>3.3062499999999999</v>
      </c>
      <c r="L5305" s="44">
        <f t="shared" si="167"/>
        <v>3.2926607199142095E-2</v>
      </c>
      <c r="M5305" s="42">
        <f t="shared" si="168"/>
        <v>6.199243704672272E-4</v>
      </c>
    </row>
    <row r="5306" spans="8:13" x14ac:dyDescent="0.2">
      <c r="H5306" s="10">
        <v>2008</v>
      </c>
      <c r="I5306" s="10">
        <v>1</v>
      </c>
      <c r="J5306" s="10">
        <v>28</v>
      </c>
      <c r="K5306" s="42">
        <v>3.2512500000000002</v>
      </c>
      <c r="L5306" s="44">
        <f t="shared" si="167"/>
        <v>3.2381078826172173E-2</v>
      </c>
      <c r="M5306" s="42">
        <f t="shared" si="168"/>
        <v>-5.4552837296992229E-4</v>
      </c>
    </row>
    <row r="5307" spans="8:13" x14ac:dyDescent="0.2">
      <c r="H5307" s="10">
        <v>2008</v>
      </c>
      <c r="I5307" s="10">
        <v>1</v>
      </c>
      <c r="J5307" s="10">
        <v>29</v>
      </c>
      <c r="K5307" s="42">
        <v>3.2437499999999999</v>
      </c>
      <c r="L5307" s="44">
        <f t="shared" si="167"/>
        <v>3.2306682828674868E-2</v>
      </c>
      <c r="M5307" s="42">
        <f t="shared" si="168"/>
        <v>-7.4395997497304911E-5</v>
      </c>
    </row>
    <row r="5308" spans="8:13" x14ac:dyDescent="0.2">
      <c r="H5308" s="10">
        <v>2008</v>
      </c>
      <c r="I5308" s="10">
        <v>1</v>
      </c>
      <c r="J5308" s="10">
        <v>30</v>
      </c>
      <c r="K5308" s="42">
        <v>3.2393800000000001</v>
      </c>
      <c r="L5308" s="44">
        <f t="shared" si="167"/>
        <v>3.2263334122793905E-2</v>
      </c>
      <c r="M5308" s="42">
        <f t="shared" si="168"/>
        <v>-4.3348705880963401E-5</v>
      </c>
    </row>
    <row r="5309" spans="8:13" x14ac:dyDescent="0.2">
      <c r="H5309" s="10">
        <v>2008</v>
      </c>
      <c r="I5309" s="10">
        <v>1</v>
      </c>
      <c r="J5309" s="10">
        <v>31</v>
      </c>
      <c r="K5309" s="42">
        <v>3.1118800000000002</v>
      </c>
      <c r="L5309" s="44">
        <f t="shared" si="167"/>
        <v>3.0998376703987258E-2</v>
      </c>
      <c r="M5309" s="42">
        <f t="shared" si="168"/>
        <v>-1.2649574188066462E-3</v>
      </c>
    </row>
    <row r="5310" spans="8:13" x14ac:dyDescent="0.2">
      <c r="H5310" s="10">
        <v>2008</v>
      </c>
      <c r="I5310" s="10">
        <v>2</v>
      </c>
      <c r="J5310" s="10">
        <v>1</v>
      </c>
      <c r="K5310" s="42">
        <v>3.0950000000000002</v>
      </c>
      <c r="L5310" s="44">
        <f t="shared" si="167"/>
        <v>3.0830876272807971E-2</v>
      </c>
      <c r="M5310" s="42">
        <f t="shared" si="168"/>
        <v>-1.675004311792877E-4</v>
      </c>
    </row>
    <row r="5311" spans="8:13" x14ac:dyDescent="0.2">
      <c r="H5311" s="10">
        <v>2008</v>
      </c>
      <c r="I5311" s="10">
        <v>2</v>
      </c>
      <c r="J5311" s="10">
        <v>4</v>
      </c>
      <c r="K5311" s="42">
        <v>3.145</v>
      </c>
      <c r="L5311" s="44">
        <f t="shared" si="167"/>
        <v>3.1327006458005048E-2</v>
      </c>
      <c r="M5311" s="42">
        <f t="shared" si="168"/>
        <v>4.961301851970773E-4</v>
      </c>
    </row>
    <row r="5312" spans="8:13" x14ac:dyDescent="0.2">
      <c r="H5312" s="10">
        <v>2008</v>
      </c>
      <c r="I5312" s="10">
        <v>2</v>
      </c>
      <c r="J5312" s="10">
        <v>5</v>
      </c>
      <c r="K5312" s="42">
        <v>3.16188</v>
      </c>
      <c r="L5312" s="44">
        <f t="shared" si="167"/>
        <v>3.149448611540262E-2</v>
      </c>
      <c r="M5312" s="42">
        <f t="shared" si="168"/>
        <v>1.6747965739757203E-4</v>
      </c>
    </row>
    <row r="5313" spans="8:13" x14ac:dyDescent="0.2">
      <c r="H5313" s="10">
        <v>2008</v>
      </c>
      <c r="I5313" s="10">
        <v>2</v>
      </c>
      <c r="J5313" s="10">
        <v>6</v>
      </c>
      <c r="K5313" s="42">
        <v>3.1274999999999999</v>
      </c>
      <c r="L5313" s="44">
        <f t="shared" si="167"/>
        <v>3.1153367892851988E-2</v>
      </c>
      <c r="M5313" s="42">
        <f t="shared" si="168"/>
        <v>-3.4111822255063207E-4</v>
      </c>
    </row>
    <row r="5314" spans="8:13" x14ac:dyDescent="0.2">
      <c r="H5314" s="10">
        <v>2008</v>
      </c>
      <c r="I5314" s="10">
        <v>2</v>
      </c>
      <c r="J5314" s="10">
        <v>7</v>
      </c>
      <c r="K5314" s="42">
        <v>3.0962499999999999</v>
      </c>
      <c r="L5314" s="44">
        <f t="shared" si="167"/>
        <v>3.0843280277441286E-2</v>
      </c>
      <c r="M5314" s="42">
        <f t="shared" si="168"/>
        <v>-3.1008761541070212E-4</v>
      </c>
    </row>
    <row r="5315" spans="8:13" x14ac:dyDescent="0.2">
      <c r="H5315" s="10">
        <v>2008</v>
      </c>
      <c r="I5315" s="10">
        <v>2</v>
      </c>
      <c r="J5315" s="10">
        <v>8</v>
      </c>
      <c r="K5315" s="42">
        <v>3.08813</v>
      </c>
      <c r="L5315" s="44">
        <f t="shared" si="167"/>
        <v>3.0762703176701049E-2</v>
      </c>
      <c r="M5315" s="42">
        <f t="shared" si="168"/>
        <v>-8.0577100740237412E-5</v>
      </c>
    </row>
    <row r="5316" spans="8:13" x14ac:dyDescent="0.2">
      <c r="H5316" s="10">
        <v>2008</v>
      </c>
      <c r="I5316" s="10">
        <v>2</v>
      </c>
      <c r="J5316" s="10">
        <v>11</v>
      </c>
      <c r="K5316" s="42">
        <v>3.07</v>
      </c>
      <c r="L5316" s="44">
        <f t="shared" si="167"/>
        <v>3.0582788102193212E-2</v>
      </c>
      <c r="M5316" s="42">
        <f t="shared" si="168"/>
        <v>-1.7991507450783664E-4</v>
      </c>
    </row>
    <row r="5317" spans="8:13" x14ac:dyDescent="0.2">
      <c r="H5317" s="10">
        <v>2008</v>
      </c>
      <c r="I5317" s="10">
        <v>2</v>
      </c>
      <c r="J5317" s="10">
        <v>12</v>
      </c>
      <c r="K5317" s="42">
        <v>3.0674999999999999</v>
      </c>
      <c r="L5317" s="44">
        <f t="shared" si="167"/>
        <v>3.0557978438828428E-2</v>
      </c>
      <c r="M5317" s="42">
        <f t="shared" si="168"/>
        <v>-2.4809663364783879E-5</v>
      </c>
    </row>
    <row r="5318" spans="8:13" x14ac:dyDescent="0.2">
      <c r="H5318" s="10">
        <v>2008</v>
      </c>
      <c r="I5318" s="10">
        <v>2</v>
      </c>
      <c r="J5318" s="10">
        <v>13</v>
      </c>
      <c r="K5318" s="42">
        <v>3.0649999999999999</v>
      </c>
      <c r="L5318" s="44">
        <f t="shared" si="167"/>
        <v>3.0533168621583725E-2</v>
      </c>
      <c r="M5318" s="42">
        <f t="shared" si="168"/>
        <v>-2.4809817244703103E-5</v>
      </c>
    </row>
    <row r="5319" spans="8:13" x14ac:dyDescent="0.2">
      <c r="H5319" s="10">
        <v>2008</v>
      </c>
      <c r="I5319" s="10">
        <v>2</v>
      </c>
      <c r="J5319" s="10">
        <v>14</v>
      </c>
      <c r="K5319" s="42">
        <v>3.0649999999999999</v>
      </c>
      <c r="L5319" s="44">
        <f t="shared" si="167"/>
        <v>3.0533168621583725E-2</v>
      </c>
      <c r="M5319" s="42">
        <f t="shared" si="168"/>
        <v>0</v>
      </c>
    </row>
    <row r="5320" spans="8:13" x14ac:dyDescent="0.2">
      <c r="H5320" s="10">
        <v>2008</v>
      </c>
      <c r="I5320" s="10">
        <v>2</v>
      </c>
      <c r="J5320" s="10">
        <v>15</v>
      </c>
      <c r="K5320" s="42">
        <v>3.07</v>
      </c>
      <c r="L5320" s="44">
        <f t="shared" si="167"/>
        <v>3.0582788102193212E-2</v>
      </c>
      <c r="M5320" s="42">
        <f t="shared" si="168"/>
        <v>4.9619480609486982E-5</v>
      </c>
    </row>
    <row r="5321" spans="8:13" x14ac:dyDescent="0.2">
      <c r="H5321" s="10">
        <v>2008</v>
      </c>
      <c r="I5321" s="10">
        <v>2</v>
      </c>
      <c r="J5321" s="10">
        <v>18</v>
      </c>
      <c r="K5321" s="42">
        <v>3.07</v>
      </c>
      <c r="L5321" s="44">
        <f t="shared" si="167"/>
        <v>3.0582788102193212E-2</v>
      </c>
      <c r="M5321" s="42">
        <f t="shared" si="168"/>
        <v>0</v>
      </c>
    </row>
    <row r="5322" spans="8:13" x14ac:dyDescent="0.2">
      <c r="H5322" s="10">
        <v>2008</v>
      </c>
      <c r="I5322" s="10">
        <v>2</v>
      </c>
      <c r="J5322" s="10">
        <v>19</v>
      </c>
      <c r="K5322" s="42">
        <v>3.07</v>
      </c>
      <c r="L5322" s="44">
        <f t="shared" si="167"/>
        <v>3.0582788102193212E-2</v>
      </c>
      <c r="M5322" s="42">
        <f t="shared" si="168"/>
        <v>0</v>
      </c>
    </row>
    <row r="5323" spans="8:13" x14ac:dyDescent="0.2">
      <c r="H5323" s="10">
        <v>2008</v>
      </c>
      <c r="I5323" s="10">
        <v>2</v>
      </c>
      <c r="J5323" s="10">
        <v>20</v>
      </c>
      <c r="K5323" s="42">
        <v>3.0781299999999998</v>
      </c>
      <c r="L5323" s="44">
        <f t="shared" si="167"/>
        <v>3.0663468063581931E-2</v>
      </c>
      <c r="M5323" s="42">
        <f t="shared" si="168"/>
        <v>8.0679961388718802E-5</v>
      </c>
    </row>
    <row r="5324" spans="8:13" x14ac:dyDescent="0.2">
      <c r="H5324" s="10">
        <v>2008</v>
      </c>
      <c r="I5324" s="10">
        <v>2</v>
      </c>
      <c r="J5324" s="10">
        <v>21</v>
      </c>
      <c r="K5324" s="42">
        <v>3.0924999999999998</v>
      </c>
      <c r="L5324" s="44">
        <f t="shared" si="167"/>
        <v>3.0806068148147122E-2</v>
      </c>
      <c r="M5324" s="42">
        <f t="shared" si="168"/>
        <v>1.4260008456519133E-4</v>
      </c>
    </row>
    <row r="5325" spans="8:13" x14ac:dyDescent="0.2">
      <c r="H5325" s="10">
        <v>2008</v>
      </c>
      <c r="I5325" s="10">
        <v>2</v>
      </c>
      <c r="J5325" s="10">
        <v>22</v>
      </c>
      <c r="K5325" s="42">
        <v>3.08</v>
      </c>
      <c r="L5325" s="44">
        <f t="shared" si="167"/>
        <v>3.0682025216878961E-2</v>
      </c>
      <c r="M5325" s="42">
        <f t="shared" si="168"/>
        <v>-1.240429312681611E-4</v>
      </c>
    </row>
    <row r="5326" spans="8:13" x14ac:dyDescent="0.2">
      <c r="H5326" s="10">
        <v>2008</v>
      </c>
      <c r="I5326" s="10">
        <v>2</v>
      </c>
      <c r="J5326" s="10">
        <v>25</v>
      </c>
      <c r="K5326" s="42">
        <v>3.0893799999999998</v>
      </c>
      <c r="L5326" s="44">
        <f t="shared" si="167"/>
        <v>3.077510739274069E-2</v>
      </c>
      <c r="M5326" s="42">
        <f t="shared" si="168"/>
        <v>9.3082175861729233E-5</v>
      </c>
    </row>
    <row r="5327" spans="8:13" x14ac:dyDescent="0.2">
      <c r="H5327" s="10">
        <v>2008</v>
      </c>
      <c r="I5327" s="10">
        <v>2</v>
      </c>
      <c r="J5327" s="10">
        <v>26</v>
      </c>
      <c r="K5327" s="42">
        <v>3.09</v>
      </c>
      <c r="L5327" s="44">
        <f t="shared" si="167"/>
        <v>3.0781259869624558E-2</v>
      </c>
      <c r="M5327" s="42">
        <f t="shared" si="168"/>
        <v>6.1524768838680521E-6</v>
      </c>
    </row>
    <row r="5328" spans="8:13" x14ac:dyDescent="0.2">
      <c r="H5328" s="10">
        <v>2008</v>
      </c>
      <c r="I5328" s="10">
        <v>2</v>
      </c>
      <c r="J5328" s="10">
        <v>27</v>
      </c>
      <c r="K5328" s="42">
        <v>3.085</v>
      </c>
      <c r="L5328" s="44">
        <f t="shared" si="167"/>
        <v>3.0731642850986646E-2</v>
      </c>
      <c r="M5328" s="42">
        <f t="shared" si="168"/>
        <v>-4.9617018637912458E-5</v>
      </c>
    </row>
    <row r="5329" spans="8:13" x14ac:dyDescent="0.2">
      <c r="H5329" s="10">
        <v>2008</v>
      </c>
      <c r="I5329" s="10">
        <v>2</v>
      </c>
      <c r="J5329" s="10">
        <v>28</v>
      </c>
      <c r="K5329" s="42">
        <v>3.0756299999999999</v>
      </c>
      <c r="L5329" s="44">
        <f t="shared" si="167"/>
        <v>3.0638658900625206E-2</v>
      </c>
      <c r="M5329" s="42">
        <f t="shared" si="168"/>
        <v>-9.2983950361440193E-5</v>
      </c>
    </row>
    <row r="5330" spans="8:13" x14ac:dyDescent="0.2">
      <c r="H5330" s="10">
        <v>2008</v>
      </c>
      <c r="I5330" s="10">
        <v>2</v>
      </c>
      <c r="J5330" s="10">
        <v>29</v>
      </c>
      <c r="K5330" s="42">
        <v>3.0575000000000001</v>
      </c>
      <c r="L5330" s="44">
        <f t="shared" si="167"/>
        <v>3.0458738246545696E-2</v>
      </c>
      <c r="M5330" s="42">
        <f t="shared" si="168"/>
        <v>-1.7992065407950938E-4</v>
      </c>
    </row>
    <row r="5331" spans="8:13" x14ac:dyDescent="0.2">
      <c r="H5331" s="10">
        <v>2008</v>
      </c>
      <c r="I5331" s="10">
        <v>3</v>
      </c>
      <c r="J5331" s="10">
        <v>3</v>
      </c>
      <c r="K5331" s="42">
        <v>3.0143800000000001</v>
      </c>
      <c r="L5331" s="44">
        <f t="shared" si="167"/>
        <v>3.0030786336936018E-2</v>
      </c>
      <c r="M5331" s="42">
        <f t="shared" si="168"/>
        <v>-4.2795190960967858E-4</v>
      </c>
    </row>
    <row r="5332" spans="8:13" x14ac:dyDescent="0.2">
      <c r="H5332" s="10">
        <v>2008</v>
      </c>
      <c r="I5332" s="10">
        <v>3</v>
      </c>
      <c r="J5332" s="10">
        <v>4</v>
      </c>
      <c r="K5332" s="42">
        <v>3.00813</v>
      </c>
      <c r="L5332" s="44">
        <f t="shared" si="167"/>
        <v>2.9968753329940669E-2</v>
      </c>
      <c r="M5332" s="42">
        <f t="shared" si="168"/>
        <v>-6.2033006995348278E-5</v>
      </c>
    </row>
    <row r="5333" spans="8:13" x14ac:dyDescent="0.2">
      <c r="H5333" s="10">
        <v>2008</v>
      </c>
      <c r="I5333" s="10">
        <v>3</v>
      </c>
      <c r="J5333" s="10">
        <v>5</v>
      </c>
      <c r="K5333" s="42">
        <v>3</v>
      </c>
      <c r="L5333" s="44">
        <f t="shared" ref="L5333:L5396" si="169">LN(1+K5333/100/4)*4</f>
        <v>2.9888059354804226E-2</v>
      </c>
      <c r="M5333" s="42">
        <f t="shared" ref="M5333:M5396" si="170">L5333-L5332</f>
        <v>-8.0693975136443552E-5</v>
      </c>
    </row>
    <row r="5334" spans="8:13" x14ac:dyDescent="0.2">
      <c r="H5334" s="10">
        <v>2008</v>
      </c>
      <c r="I5334" s="10">
        <v>3</v>
      </c>
      <c r="J5334" s="10">
        <v>6</v>
      </c>
      <c r="K5334" s="42">
        <v>2.99</v>
      </c>
      <c r="L5334" s="44">
        <f t="shared" si="169"/>
        <v>2.9788802540197806E-2</v>
      </c>
      <c r="M5334" s="42">
        <f t="shared" si="170"/>
        <v>-9.9256814606419469E-5</v>
      </c>
    </row>
    <row r="5335" spans="8:13" x14ac:dyDescent="0.2">
      <c r="H5335" s="10">
        <v>2008</v>
      </c>
      <c r="I5335" s="10">
        <v>3</v>
      </c>
      <c r="J5335" s="10">
        <v>7</v>
      </c>
      <c r="K5335" s="42">
        <v>2.9387500000000002</v>
      </c>
      <c r="L5335" s="44">
        <f t="shared" si="169"/>
        <v>2.9280072704524294E-2</v>
      </c>
      <c r="M5335" s="42">
        <f t="shared" si="170"/>
        <v>-5.0872983567351246E-4</v>
      </c>
    </row>
    <row r="5336" spans="8:13" x14ac:dyDescent="0.2">
      <c r="H5336" s="10">
        <v>2008</v>
      </c>
      <c r="I5336" s="10">
        <v>3</v>
      </c>
      <c r="J5336" s="10">
        <v>10</v>
      </c>
      <c r="K5336" s="42">
        <v>2.9012500000000001</v>
      </c>
      <c r="L5336" s="44">
        <f t="shared" si="169"/>
        <v>2.890779036532971E-2</v>
      </c>
      <c r="M5336" s="42">
        <f t="shared" si="170"/>
        <v>-3.722823391945837E-4</v>
      </c>
    </row>
    <row r="5337" spans="8:13" x14ac:dyDescent="0.2">
      <c r="H5337" s="10">
        <v>2008</v>
      </c>
      <c r="I5337" s="10">
        <v>3</v>
      </c>
      <c r="J5337" s="10">
        <v>11</v>
      </c>
      <c r="K5337" s="42">
        <v>2.8675000000000002</v>
      </c>
      <c r="L5337" s="44">
        <f t="shared" si="169"/>
        <v>2.8572706632983013E-2</v>
      </c>
      <c r="M5337" s="42">
        <f t="shared" si="170"/>
        <v>-3.3508373234669708E-4</v>
      </c>
    </row>
    <row r="5338" spans="8:13" x14ac:dyDescent="0.2">
      <c r="H5338" s="10">
        <v>2008</v>
      </c>
      <c r="I5338" s="10">
        <v>3</v>
      </c>
      <c r="J5338" s="10">
        <v>12</v>
      </c>
      <c r="K5338" s="42">
        <v>2.85</v>
      </c>
      <c r="L5338" s="44">
        <f t="shared" si="169"/>
        <v>2.8398948460892064E-2</v>
      </c>
      <c r="M5338" s="42">
        <f t="shared" si="170"/>
        <v>-1.7375817209094868E-4</v>
      </c>
    </row>
    <row r="5339" spans="8:13" x14ac:dyDescent="0.2">
      <c r="H5339" s="10">
        <v>2008</v>
      </c>
      <c r="I5339" s="10">
        <v>3</v>
      </c>
      <c r="J5339" s="10">
        <v>13</v>
      </c>
      <c r="K5339" s="42">
        <v>2.8</v>
      </c>
      <c r="L5339" s="44">
        <f t="shared" si="169"/>
        <v>2.7902454945700553E-2</v>
      </c>
      <c r="M5339" s="42">
        <f t="shared" si="170"/>
        <v>-4.9649351519151161E-4</v>
      </c>
    </row>
    <row r="5340" spans="8:13" x14ac:dyDescent="0.2">
      <c r="H5340" s="10">
        <v>2008</v>
      </c>
      <c r="I5340" s="10">
        <v>3</v>
      </c>
      <c r="J5340" s="10">
        <v>14</v>
      </c>
      <c r="K5340" s="42">
        <v>2.7637499999999999</v>
      </c>
      <c r="L5340" s="44">
        <f t="shared" si="169"/>
        <v>2.7542458607489672E-2</v>
      </c>
      <c r="M5340" s="42">
        <f t="shared" si="170"/>
        <v>-3.5999633821088076E-4</v>
      </c>
    </row>
    <row r="5341" spans="8:13" x14ac:dyDescent="0.2">
      <c r="H5341" s="10">
        <v>2008</v>
      </c>
      <c r="I5341" s="10">
        <v>3</v>
      </c>
      <c r="J5341" s="10">
        <v>17</v>
      </c>
      <c r="K5341" s="42">
        <v>2.5787499999999999</v>
      </c>
      <c r="L5341" s="44">
        <f t="shared" si="169"/>
        <v>2.5704731148634571E-2</v>
      </c>
      <c r="M5341" s="42">
        <f t="shared" si="170"/>
        <v>-1.8377274588551006E-3</v>
      </c>
    </row>
    <row r="5342" spans="8:13" x14ac:dyDescent="0.2">
      <c r="H5342" s="10">
        <v>2008</v>
      </c>
      <c r="I5342" s="10">
        <v>3</v>
      </c>
      <c r="J5342" s="10">
        <v>18</v>
      </c>
      <c r="K5342" s="42">
        <v>2.5418799999999999</v>
      </c>
      <c r="L5342" s="44">
        <f t="shared" si="169"/>
        <v>2.5338376109134121E-2</v>
      </c>
      <c r="M5342" s="42">
        <f t="shared" si="170"/>
        <v>-3.6635503950045029E-4</v>
      </c>
    </row>
    <row r="5343" spans="8:13" x14ac:dyDescent="0.2">
      <c r="H5343" s="10">
        <v>2008</v>
      </c>
      <c r="I5343" s="10">
        <v>3</v>
      </c>
      <c r="J5343" s="10">
        <v>19</v>
      </c>
      <c r="K5343" s="42">
        <v>2.5987499999999999</v>
      </c>
      <c r="L5343" s="44">
        <f t="shared" si="169"/>
        <v>2.5903445096842569E-2</v>
      </c>
      <c r="M5343" s="42">
        <f t="shared" si="170"/>
        <v>5.6506898770844818E-4</v>
      </c>
    </row>
    <row r="5344" spans="8:13" x14ac:dyDescent="0.2">
      <c r="H5344" s="10">
        <v>2008</v>
      </c>
      <c r="I5344" s="10">
        <v>3</v>
      </c>
      <c r="J5344" s="10">
        <v>20</v>
      </c>
      <c r="K5344" s="42">
        <v>2.6062500000000002</v>
      </c>
      <c r="L5344" s="44">
        <f t="shared" si="169"/>
        <v>2.5977960282418409E-2</v>
      </c>
      <c r="M5344" s="42">
        <f t="shared" si="170"/>
        <v>7.4515185575840109E-5</v>
      </c>
    </row>
    <row r="5345" spans="8:13" x14ac:dyDescent="0.2">
      <c r="H5345" s="10">
        <v>2008</v>
      </c>
      <c r="I5345" s="10">
        <v>3</v>
      </c>
      <c r="J5345" s="10">
        <v>25</v>
      </c>
      <c r="K5345" s="42">
        <v>2.6549999999999998</v>
      </c>
      <c r="L5345" s="44">
        <f t="shared" si="169"/>
        <v>2.6462275155978522E-2</v>
      </c>
      <c r="M5345" s="42">
        <f t="shared" si="170"/>
        <v>4.8431487356011271E-4</v>
      </c>
    </row>
    <row r="5346" spans="8:13" x14ac:dyDescent="0.2">
      <c r="H5346" s="10">
        <v>2008</v>
      </c>
      <c r="I5346" s="10">
        <v>3</v>
      </c>
      <c r="J5346" s="10">
        <v>26</v>
      </c>
      <c r="K5346" s="42">
        <v>2.6712500000000001</v>
      </c>
      <c r="L5346" s="44">
        <f t="shared" si="169"/>
        <v>2.6623700416880794E-2</v>
      </c>
      <c r="M5346" s="42">
        <f t="shared" si="170"/>
        <v>1.6142526090227177E-4</v>
      </c>
    </row>
    <row r="5347" spans="8:13" x14ac:dyDescent="0.2">
      <c r="H5347" s="10">
        <v>2008</v>
      </c>
      <c r="I5347" s="10">
        <v>3</v>
      </c>
      <c r="J5347" s="10">
        <v>27</v>
      </c>
      <c r="K5347" s="42">
        <v>2.69625</v>
      </c>
      <c r="L5347" s="44">
        <f t="shared" si="169"/>
        <v>2.6872034252134601E-2</v>
      </c>
      <c r="M5347" s="42">
        <f t="shared" si="170"/>
        <v>2.4833383525380698E-4</v>
      </c>
    </row>
    <row r="5348" spans="8:13" x14ac:dyDescent="0.2">
      <c r="H5348" s="10">
        <v>2008</v>
      </c>
      <c r="I5348" s="10">
        <v>3</v>
      </c>
      <c r="J5348" s="10">
        <v>28</v>
      </c>
      <c r="K5348" s="42">
        <v>2.6974999999999998</v>
      </c>
      <c r="L5348" s="44">
        <f t="shared" si="169"/>
        <v>2.6884450539199582E-2</v>
      </c>
      <c r="M5348" s="42">
        <f t="shared" si="170"/>
        <v>1.241628706498063E-5</v>
      </c>
    </row>
    <row r="5349" spans="8:13" x14ac:dyDescent="0.2">
      <c r="H5349" s="10">
        <v>2008</v>
      </c>
      <c r="I5349" s="10">
        <v>3</v>
      </c>
      <c r="J5349" s="10">
        <v>31</v>
      </c>
      <c r="K5349" s="42">
        <v>2.6881300000000001</v>
      </c>
      <c r="L5349" s="44">
        <f t="shared" si="169"/>
        <v>2.6791377112990979E-2</v>
      </c>
      <c r="M5349" s="42">
        <f t="shared" si="170"/>
        <v>-9.3073426208602206E-5</v>
      </c>
    </row>
    <row r="5350" spans="8:13" x14ac:dyDescent="0.2">
      <c r="H5350" s="10">
        <v>2008</v>
      </c>
      <c r="I5350" s="10">
        <v>4</v>
      </c>
      <c r="J5350" s="10">
        <v>1</v>
      </c>
      <c r="K5350" s="42">
        <v>2.6837499999999999</v>
      </c>
      <c r="L5350" s="44">
        <f t="shared" si="169"/>
        <v>2.6747869261685625E-2</v>
      </c>
      <c r="M5350" s="42">
        <f t="shared" si="170"/>
        <v>-4.3507851305354256E-5</v>
      </c>
    </row>
    <row r="5351" spans="8:13" x14ac:dyDescent="0.2">
      <c r="H5351" s="10">
        <v>2008</v>
      </c>
      <c r="I5351" s="10">
        <v>4</v>
      </c>
      <c r="J5351" s="10">
        <v>2</v>
      </c>
      <c r="K5351" s="42">
        <v>2.7</v>
      </c>
      <c r="L5351" s="44">
        <f t="shared" si="169"/>
        <v>2.6909282997706119E-2</v>
      </c>
      <c r="M5351" s="42">
        <f t="shared" si="170"/>
        <v>1.6141373602049369E-4</v>
      </c>
    </row>
    <row r="5352" spans="8:13" x14ac:dyDescent="0.2">
      <c r="H5352" s="10">
        <v>2008</v>
      </c>
      <c r="I5352" s="10">
        <v>4</v>
      </c>
      <c r="J5352" s="10">
        <v>3</v>
      </c>
      <c r="K5352" s="42">
        <v>2.7275</v>
      </c>
      <c r="L5352" s="44">
        <f t="shared" si="169"/>
        <v>2.7182429867021712E-2</v>
      </c>
      <c r="M5352" s="42">
        <f t="shared" si="170"/>
        <v>2.7314686931559362E-4</v>
      </c>
    </row>
    <row r="5353" spans="8:13" x14ac:dyDescent="0.2">
      <c r="H5353" s="10">
        <v>2008</v>
      </c>
      <c r="I5353" s="10">
        <v>4</v>
      </c>
      <c r="J5353" s="10">
        <v>4</v>
      </c>
      <c r="K5353" s="42">
        <v>2.7275</v>
      </c>
      <c r="L5353" s="44">
        <f t="shared" si="169"/>
        <v>2.7182429867021712E-2</v>
      </c>
      <c r="M5353" s="42">
        <f t="shared" si="170"/>
        <v>0</v>
      </c>
    </row>
    <row r="5354" spans="8:13" x14ac:dyDescent="0.2">
      <c r="H5354" s="10">
        <v>2008</v>
      </c>
      <c r="I5354" s="10">
        <v>4</v>
      </c>
      <c r="J5354" s="10">
        <v>7</v>
      </c>
      <c r="K5354" s="42">
        <v>2.71</v>
      </c>
      <c r="L5354" s="44">
        <f t="shared" si="169"/>
        <v>2.7008611290133482E-2</v>
      </c>
      <c r="M5354" s="42">
        <f t="shared" si="170"/>
        <v>-1.7381857688823082E-4</v>
      </c>
    </row>
    <row r="5355" spans="8:13" x14ac:dyDescent="0.2">
      <c r="H5355" s="10">
        <v>2008</v>
      </c>
      <c r="I5355" s="10">
        <v>4</v>
      </c>
      <c r="J5355" s="10">
        <v>8</v>
      </c>
      <c r="K5355" s="42">
        <v>2.71</v>
      </c>
      <c r="L5355" s="44">
        <f t="shared" si="169"/>
        <v>2.7008611290133482E-2</v>
      </c>
      <c r="M5355" s="42">
        <f t="shared" si="170"/>
        <v>0</v>
      </c>
    </row>
    <row r="5356" spans="8:13" x14ac:dyDescent="0.2">
      <c r="H5356" s="10">
        <v>2008</v>
      </c>
      <c r="I5356" s="10">
        <v>4</v>
      </c>
      <c r="J5356" s="10">
        <v>9</v>
      </c>
      <c r="K5356" s="42">
        <v>2.71563</v>
      </c>
      <c r="L5356" s="44">
        <f t="shared" si="169"/>
        <v>2.7064532033555272E-2</v>
      </c>
      <c r="M5356" s="42">
        <f t="shared" si="170"/>
        <v>5.5920743421790375E-5</v>
      </c>
    </row>
    <row r="5357" spans="8:13" x14ac:dyDescent="0.2">
      <c r="H5357" s="10">
        <v>2008</v>
      </c>
      <c r="I5357" s="10">
        <v>4</v>
      </c>
      <c r="J5357" s="10">
        <v>10</v>
      </c>
      <c r="K5357" s="42">
        <v>2.71</v>
      </c>
      <c r="L5357" s="44">
        <f t="shared" si="169"/>
        <v>2.7008611290133482E-2</v>
      </c>
      <c r="M5357" s="42">
        <f t="shared" si="170"/>
        <v>-5.5920743421790375E-5</v>
      </c>
    </row>
    <row r="5358" spans="8:13" x14ac:dyDescent="0.2">
      <c r="H5358" s="10">
        <v>2008</v>
      </c>
      <c r="I5358" s="10">
        <v>4</v>
      </c>
      <c r="J5358" s="10">
        <v>11</v>
      </c>
      <c r="K5358" s="42">
        <v>2.71313</v>
      </c>
      <c r="L5358" s="44">
        <f t="shared" si="169"/>
        <v>2.7039700538836836E-2</v>
      </c>
      <c r="M5358" s="42">
        <f t="shared" si="170"/>
        <v>3.1089248703354555E-5</v>
      </c>
    </row>
    <row r="5359" spans="8:13" x14ac:dyDescent="0.2">
      <c r="H5359" s="10">
        <v>2008</v>
      </c>
      <c r="I5359" s="10">
        <v>4</v>
      </c>
      <c r="J5359" s="10">
        <v>14</v>
      </c>
      <c r="K5359" s="42">
        <v>2.7087500000000002</v>
      </c>
      <c r="L5359" s="44">
        <f t="shared" si="169"/>
        <v>2.6996195388467883E-2</v>
      </c>
      <c r="M5359" s="42">
        <f t="shared" si="170"/>
        <v>-4.3505150368952639E-5</v>
      </c>
    </row>
    <row r="5360" spans="8:13" x14ac:dyDescent="0.2">
      <c r="H5360" s="10">
        <v>2008</v>
      </c>
      <c r="I5360" s="10">
        <v>4</v>
      </c>
      <c r="J5360" s="10">
        <v>15</v>
      </c>
      <c r="K5360" s="42">
        <v>2.7159399999999998</v>
      </c>
      <c r="L5360" s="44">
        <f t="shared" si="169"/>
        <v>2.7067611128158628E-2</v>
      </c>
      <c r="M5360" s="42">
        <f t="shared" si="170"/>
        <v>7.141573969074444E-5</v>
      </c>
    </row>
    <row r="5361" spans="8:13" x14ac:dyDescent="0.2">
      <c r="H5361" s="10">
        <v>2008</v>
      </c>
      <c r="I5361" s="10">
        <v>4</v>
      </c>
      <c r="J5361" s="10">
        <v>16</v>
      </c>
      <c r="K5361" s="42">
        <v>2.7337500000000001</v>
      </c>
      <c r="L5361" s="44">
        <f t="shared" si="169"/>
        <v>2.7244506099739964E-2</v>
      </c>
      <c r="M5361" s="42">
        <f t="shared" si="170"/>
        <v>1.7689497158133657E-4</v>
      </c>
    </row>
    <row r="5362" spans="8:13" x14ac:dyDescent="0.2">
      <c r="H5362" s="10">
        <v>2008</v>
      </c>
      <c r="I5362" s="10">
        <v>4</v>
      </c>
      <c r="J5362" s="10">
        <v>17</v>
      </c>
      <c r="K5362" s="42">
        <v>2.8174999999999999</v>
      </c>
      <c r="L5362" s="44">
        <f t="shared" si="169"/>
        <v>2.8076234686113845E-2</v>
      </c>
      <c r="M5362" s="42">
        <f t="shared" si="170"/>
        <v>8.3172858637388034E-4</v>
      </c>
    </row>
    <row r="5363" spans="8:13" x14ac:dyDescent="0.2">
      <c r="H5363" s="10">
        <v>2008</v>
      </c>
      <c r="I5363" s="10">
        <v>4</v>
      </c>
      <c r="J5363" s="10">
        <v>18</v>
      </c>
      <c r="K5363" s="42">
        <v>2.9075000000000002</v>
      </c>
      <c r="L5363" s="44">
        <f t="shared" si="169"/>
        <v>2.8969839828059583E-2</v>
      </c>
      <c r="M5363" s="42">
        <f t="shared" si="170"/>
        <v>8.9360514194573859E-4</v>
      </c>
    </row>
    <row r="5364" spans="8:13" x14ac:dyDescent="0.2">
      <c r="H5364" s="10">
        <v>2008</v>
      </c>
      <c r="I5364" s="10">
        <v>4</v>
      </c>
      <c r="J5364" s="10">
        <v>21</v>
      </c>
      <c r="K5364" s="42">
        <v>2.92</v>
      </c>
      <c r="L5364" s="44">
        <f t="shared" si="169"/>
        <v>2.9093935865993879E-2</v>
      </c>
      <c r="M5364" s="42">
        <f t="shared" si="170"/>
        <v>1.2409603793429522E-4</v>
      </c>
    </row>
    <row r="5365" spans="8:13" x14ac:dyDescent="0.2">
      <c r="H5365" s="10">
        <v>2008</v>
      </c>
      <c r="I5365" s="10">
        <v>4</v>
      </c>
      <c r="J5365" s="10">
        <v>22</v>
      </c>
      <c r="K5365" s="42">
        <v>2.92</v>
      </c>
      <c r="L5365" s="44">
        <f t="shared" si="169"/>
        <v>2.9093935865993879E-2</v>
      </c>
      <c r="M5365" s="42">
        <f t="shared" si="170"/>
        <v>0</v>
      </c>
    </row>
    <row r="5366" spans="8:13" x14ac:dyDescent="0.2">
      <c r="H5366" s="10">
        <v>2008</v>
      </c>
      <c r="I5366" s="10">
        <v>4</v>
      </c>
      <c r="J5366" s="10">
        <v>23</v>
      </c>
      <c r="K5366" s="42">
        <v>2.92</v>
      </c>
      <c r="L5366" s="44">
        <f t="shared" si="169"/>
        <v>2.9093935865993879E-2</v>
      </c>
      <c r="M5366" s="42">
        <f t="shared" si="170"/>
        <v>0</v>
      </c>
    </row>
    <row r="5367" spans="8:13" x14ac:dyDescent="0.2">
      <c r="H5367" s="10">
        <v>2008</v>
      </c>
      <c r="I5367" s="10">
        <v>4</v>
      </c>
      <c r="J5367" s="10">
        <v>24</v>
      </c>
      <c r="K5367" s="42">
        <v>2.9068800000000001</v>
      </c>
      <c r="L5367" s="44">
        <f t="shared" si="169"/>
        <v>2.8963684564362626E-2</v>
      </c>
      <c r="M5367" s="42">
        <f t="shared" si="170"/>
        <v>-1.3025130163125259E-4</v>
      </c>
    </row>
    <row r="5368" spans="8:13" x14ac:dyDescent="0.2">
      <c r="H5368" s="10">
        <v>2008</v>
      </c>
      <c r="I5368" s="10">
        <v>4</v>
      </c>
      <c r="J5368" s="10">
        <v>25</v>
      </c>
      <c r="K5368" s="42">
        <v>2.9125000000000001</v>
      </c>
      <c r="L5368" s="44">
        <f t="shared" si="169"/>
        <v>2.9019478705228703E-2</v>
      </c>
      <c r="M5368" s="42">
        <f t="shared" si="170"/>
        <v>5.5794140866077119E-5</v>
      </c>
    </row>
    <row r="5369" spans="8:13" x14ac:dyDescent="0.2">
      <c r="H5369" s="10">
        <v>2008</v>
      </c>
      <c r="I5369" s="10">
        <v>4</v>
      </c>
      <c r="J5369" s="10">
        <v>28</v>
      </c>
      <c r="K5369" s="42">
        <v>2.8993799999999998</v>
      </c>
      <c r="L5369" s="44">
        <f t="shared" si="169"/>
        <v>2.8889224979000764E-2</v>
      </c>
      <c r="M5369" s="42">
        <f t="shared" si="170"/>
        <v>-1.3025372622793921E-4</v>
      </c>
    </row>
    <row r="5370" spans="8:13" x14ac:dyDescent="0.2">
      <c r="H5370" s="10">
        <v>2008</v>
      </c>
      <c r="I5370" s="10">
        <v>4</v>
      </c>
      <c r="J5370" s="10">
        <v>29</v>
      </c>
      <c r="K5370" s="42">
        <v>2.8728099999999999</v>
      </c>
      <c r="L5370" s="44">
        <f t="shared" si="169"/>
        <v>2.8625428334347416E-2</v>
      </c>
      <c r="M5370" s="42">
        <f t="shared" si="170"/>
        <v>-2.6379664465334823E-4</v>
      </c>
    </row>
    <row r="5371" spans="8:13" x14ac:dyDescent="0.2">
      <c r="H5371" s="10">
        <v>2008</v>
      </c>
      <c r="I5371" s="10">
        <v>4</v>
      </c>
      <c r="J5371" s="10">
        <v>30</v>
      </c>
      <c r="K5371" s="42">
        <v>2.85</v>
      </c>
      <c r="L5371" s="44">
        <f t="shared" si="169"/>
        <v>2.8398948460892064E-2</v>
      </c>
      <c r="M5371" s="42">
        <f t="shared" si="170"/>
        <v>-2.2647987345535137E-4</v>
      </c>
    </row>
    <row r="5372" spans="8:13" x14ac:dyDescent="0.2">
      <c r="H5372" s="10">
        <v>2008</v>
      </c>
      <c r="I5372" s="10">
        <v>5</v>
      </c>
      <c r="J5372" s="10">
        <v>1</v>
      </c>
      <c r="K5372" s="42">
        <v>2.7843800000000001</v>
      </c>
      <c r="L5372" s="44">
        <f t="shared" si="169"/>
        <v>2.7747337737475786E-2</v>
      </c>
      <c r="M5372" s="42">
        <f t="shared" si="170"/>
        <v>-6.5161072341627865E-4</v>
      </c>
    </row>
    <row r="5373" spans="8:13" x14ac:dyDescent="0.2">
      <c r="H5373" s="10">
        <v>2008</v>
      </c>
      <c r="I5373" s="10">
        <v>5</v>
      </c>
      <c r="J5373" s="10">
        <v>2</v>
      </c>
      <c r="K5373" s="42">
        <v>2.77</v>
      </c>
      <c r="L5373" s="44">
        <f t="shared" si="169"/>
        <v>2.7604529253196623E-2</v>
      </c>
      <c r="M5373" s="42">
        <f t="shared" si="170"/>
        <v>-1.4280848427916312E-4</v>
      </c>
    </row>
    <row r="5374" spans="8:13" x14ac:dyDescent="0.2">
      <c r="H5374" s="10">
        <v>2008</v>
      </c>
      <c r="I5374" s="10">
        <v>5</v>
      </c>
      <c r="J5374" s="10">
        <v>6</v>
      </c>
      <c r="K5374" s="42">
        <v>2.7574999999999998</v>
      </c>
      <c r="L5374" s="44">
        <f t="shared" si="169"/>
        <v>2.7480386998576509E-2</v>
      </c>
      <c r="M5374" s="42">
        <f t="shared" si="170"/>
        <v>-1.2414225462011388E-4</v>
      </c>
    </row>
    <row r="5375" spans="8:13" x14ac:dyDescent="0.2">
      <c r="H5375" s="10">
        <v>2008</v>
      </c>
      <c r="I5375" s="10">
        <v>5</v>
      </c>
      <c r="J5375" s="10">
        <v>7</v>
      </c>
      <c r="K5375" s="42">
        <v>2.7343799999999998</v>
      </c>
      <c r="L5375" s="44">
        <f t="shared" si="169"/>
        <v>2.7250763330550477E-2</v>
      </c>
      <c r="M5375" s="42">
        <f t="shared" si="170"/>
        <v>-2.2962366802603204E-4</v>
      </c>
    </row>
    <row r="5376" spans="8:13" x14ac:dyDescent="0.2">
      <c r="H5376" s="10">
        <v>2008</v>
      </c>
      <c r="I5376" s="10">
        <v>5</v>
      </c>
      <c r="J5376" s="10">
        <v>8</v>
      </c>
      <c r="K5376" s="42">
        <v>2.71563</v>
      </c>
      <c r="L5376" s="44">
        <f t="shared" si="169"/>
        <v>2.7064532033555272E-2</v>
      </c>
      <c r="M5376" s="42">
        <f t="shared" si="170"/>
        <v>-1.8623129699520471E-4</v>
      </c>
    </row>
    <row r="5377" spans="8:13" x14ac:dyDescent="0.2">
      <c r="H5377" s="10">
        <v>2008</v>
      </c>
      <c r="I5377" s="10">
        <v>5</v>
      </c>
      <c r="J5377" s="10">
        <v>9</v>
      </c>
      <c r="K5377" s="42">
        <v>2.6850000000000001</v>
      </c>
      <c r="L5377" s="44">
        <f t="shared" si="169"/>
        <v>2.6760285934172148E-2</v>
      </c>
      <c r="M5377" s="42">
        <f t="shared" si="170"/>
        <v>-3.0424609938312433E-4</v>
      </c>
    </row>
    <row r="5378" spans="8:13" x14ac:dyDescent="0.2">
      <c r="H5378" s="10">
        <v>2008</v>
      </c>
      <c r="I5378" s="10">
        <v>5</v>
      </c>
      <c r="J5378" s="10">
        <v>12</v>
      </c>
      <c r="K5378" s="42">
        <v>2.6781299999999999</v>
      </c>
      <c r="L5378" s="44">
        <f t="shared" si="169"/>
        <v>2.66920434259743E-2</v>
      </c>
      <c r="M5378" s="42">
        <f t="shared" si="170"/>
        <v>-6.8242508197847995E-5</v>
      </c>
    </row>
    <row r="5379" spans="8:13" x14ac:dyDescent="0.2">
      <c r="H5379" s="10">
        <v>2008</v>
      </c>
      <c r="I5379" s="10">
        <v>5</v>
      </c>
      <c r="J5379" s="10">
        <v>13</v>
      </c>
      <c r="K5379" s="42">
        <v>2.67563</v>
      </c>
      <c r="L5379" s="44">
        <f t="shared" si="169"/>
        <v>2.6667209618778789E-2</v>
      </c>
      <c r="M5379" s="42">
        <f t="shared" si="170"/>
        <v>-2.4833807195510232E-5</v>
      </c>
    </row>
    <row r="5380" spans="8:13" x14ac:dyDescent="0.2">
      <c r="H5380" s="10">
        <v>2008</v>
      </c>
      <c r="I5380" s="10">
        <v>5</v>
      </c>
      <c r="J5380" s="10">
        <v>14</v>
      </c>
      <c r="K5380" s="42">
        <v>2.72</v>
      </c>
      <c r="L5380" s="44">
        <f t="shared" si="169"/>
        <v>2.7107937116094678E-2</v>
      </c>
      <c r="M5380" s="42">
        <f t="shared" si="170"/>
        <v>4.4072749731588826E-4</v>
      </c>
    </row>
    <row r="5381" spans="8:13" x14ac:dyDescent="0.2">
      <c r="H5381" s="10">
        <v>2008</v>
      </c>
      <c r="I5381" s="10">
        <v>5</v>
      </c>
      <c r="J5381" s="10">
        <v>15</v>
      </c>
      <c r="K5381" s="42">
        <v>2.71875</v>
      </c>
      <c r="L5381" s="44">
        <f t="shared" si="169"/>
        <v>2.7095521522730651E-2</v>
      </c>
      <c r="M5381" s="42">
        <f t="shared" si="170"/>
        <v>-1.2415593364026312E-5</v>
      </c>
    </row>
    <row r="5382" spans="8:13" x14ac:dyDescent="0.2">
      <c r="H5382" s="10">
        <v>2008</v>
      </c>
      <c r="I5382" s="10">
        <v>5</v>
      </c>
      <c r="J5382" s="10">
        <v>16</v>
      </c>
      <c r="K5382" s="42">
        <v>2.6949999999999998</v>
      </c>
      <c r="L5382" s="44">
        <f t="shared" si="169"/>
        <v>2.6859617926529342E-2</v>
      </c>
      <c r="M5382" s="42">
        <f t="shared" si="170"/>
        <v>-2.3590359620130966E-4</v>
      </c>
    </row>
    <row r="5383" spans="8:13" x14ac:dyDescent="0.2">
      <c r="H5383" s="10">
        <v>2008</v>
      </c>
      <c r="I5383" s="10">
        <v>5</v>
      </c>
      <c r="J5383" s="10">
        <v>19</v>
      </c>
      <c r="K5383" s="42">
        <v>2.6775000000000002</v>
      </c>
      <c r="L5383" s="44">
        <f t="shared" si="169"/>
        <v>2.6685785321092205E-2</v>
      </c>
      <c r="M5383" s="42">
        <f t="shared" si="170"/>
        <v>-1.7383260543713669E-4</v>
      </c>
    </row>
    <row r="5384" spans="8:13" x14ac:dyDescent="0.2">
      <c r="H5384" s="10">
        <v>2008</v>
      </c>
      <c r="I5384" s="10">
        <v>5</v>
      </c>
      <c r="J5384" s="10">
        <v>20</v>
      </c>
      <c r="K5384" s="42">
        <v>2.6575000000000002</v>
      </c>
      <c r="L5384" s="44">
        <f t="shared" si="169"/>
        <v>2.648711023552841E-2</v>
      </c>
      <c r="M5384" s="42">
        <f t="shared" si="170"/>
        <v>-1.9867508556379448E-4</v>
      </c>
    </row>
    <row r="5385" spans="8:13" x14ac:dyDescent="0.2">
      <c r="H5385" s="10">
        <v>2008</v>
      </c>
      <c r="I5385" s="10">
        <v>5</v>
      </c>
      <c r="J5385" s="10">
        <v>21</v>
      </c>
      <c r="K5385" s="42">
        <v>2.6381299999999999</v>
      </c>
      <c r="L5385" s="44">
        <f t="shared" si="169"/>
        <v>2.6294684008118855E-2</v>
      </c>
      <c r="M5385" s="42">
        <f t="shared" si="170"/>
        <v>-1.9242622740955548E-4</v>
      </c>
    </row>
    <row r="5386" spans="8:13" x14ac:dyDescent="0.2">
      <c r="H5386" s="10">
        <v>2008</v>
      </c>
      <c r="I5386" s="10">
        <v>5</v>
      </c>
      <c r="J5386" s="10">
        <v>22</v>
      </c>
      <c r="K5386" s="42">
        <v>2.6381299999999999</v>
      </c>
      <c r="L5386" s="44">
        <f t="shared" si="169"/>
        <v>2.6294684008118855E-2</v>
      </c>
      <c r="M5386" s="42">
        <f t="shared" si="170"/>
        <v>0</v>
      </c>
    </row>
    <row r="5387" spans="8:13" x14ac:dyDescent="0.2">
      <c r="H5387" s="10">
        <v>2008</v>
      </c>
      <c r="I5387" s="10">
        <v>5</v>
      </c>
      <c r="J5387" s="10">
        <v>23</v>
      </c>
      <c r="K5387" s="42">
        <v>2.6456300000000001</v>
      </c>
      <c r="L5387" s="44">
        <f t="shared" si="169"/>
        <v>2.6369191905809858E-2</v>
      </c>
      <c r="M5387" s="42">
        <f t="shared" si="170"/>
        <v>7.4507897691002828E-5</v>
      </c>
    </row>
    <row r="5388" spans="8:13" x14ac:dyDescent="0.2">
      <c r="H5388" s="10">
        <v>2008</v>
      </c>
      <c r="I5388" s="10">
        <v>5</v>
      </c>
      <c r="J5388" s="10">
        <v>27</v>
      </c>
      <c r="K5388" s="42">
        <v>2.64438</v>
      </c>
      <c r="L5388" s="44">
        <f t="shared" si="169"/>
        <v>2.6356774019239602E-2</v>
      </c>
      <c r="M5388" s="42">
        <f t="shared" si="170"/>
        <v>-1.2417886570255388E-5</v>
      </c>
    </row>
    <row r="5389" spans="8:13" x14ac:dyDescent="0.2">
      <c r="H5389" s="10">
        <v>2008</v>
      </c>
      <c r="I5389" s="10">
        <v>5</v>
      </c>
      <c r="J5389" s="10">
        <v>28</v>
      </c>
      <c r="K5389" s="42">
        <v>2.6493799999999998</v>
      </c>
      <c r="L5389" s="44">
        <f t="shared" si="169"/>
        <v>2.6406445334214677E-2</v>
      </c>
      <c r="M5389" s="42">
        <f t="shared" si="170"/>
        <v>4.9671314975074932E-5</v>
      </c>
    </row>
    <row r="5390" spans="8:13" x14ac:dyDescent="0.2">
      <c r="H5390" s="10">
        <v>2008</v>
      </c>
      <c r="I5390" s="10">
        <v>5</v>
      </c>
      <c r="J5390" s="10">
        <v>29</v>
      </c>
      <c r="K5390" s="42">
        <v>2.68188</v>
      </c>
      <c r="L5390" s="44">
        <f t="shared" si="169"/>
        <v>2.6729293847683841E-2</v>
      </c>
      <c r="M5390" s="42">
        <f t="shared" si="170"/>
        <v>3.228485134691636E-4</v>
      </c>
    </row>
    <row r="5391" spans="8:13" x14ac:dyDescent="0.2">
      <c r="H5391" s="10">
        <v>2008</v>
      </c>
      <c r="I5391" s="10">
        <v>5</v>
      </c>
      <c r="J5391" s="10">
        <v>30</v>
      </c>
      <c r="K5391" s="42">
        <v>2.6806299999999998</v>
      </c>
      <c r="L5391" s="44">
        <f t="shared" si="169"/>
        <v>2.6716877078991268E-2</v>
      </c>
      <c r="M5391" s="42">
        <f t="shared" si="170"/>
        <v>-1.2416768692572605E-5</v>
      </c>
    </row>
    <row r="5392" spans="8:13" x14ac:dyDescent="0.2">
      <c r="H5392" s="10">
        <v>2008</v>
      </c>
      <c r="I5392" s="10">
        <v>6</v>
      </c>
      <c r="J5392" s="10">
        <v>2</v>
      </c>
      <c r="K5392" s="42">
        <v>2.67625</v>
      </c>
      <c r="L5392" s="44">
        <f t="shared" si="169"/>
        <v>2.6673368417340745E-2</v>
      </c>
      <c r="M5392" s="42">
        <f t="shared" si="170"/>
        <v>-4.3508661650523694E-5</v>
      </c>
    </row>
    <row r="5393" spans="8:13" x14ac:dyDescent="0.2">
      <c r="H5393" s="10">
        <v>2008</v>
      </c>
      <c r="I5393" s="10">
        <v>6</v>
      </c>
      <c r="J5393" s="10">
        <v>3</v>
      </c>
      <c r="K5393" s="42">
        <v>2.67313</v>
      </c>
      <c r="L5393" s="44">
        <f t="shared" si="169"/>
        <v>2.6642375657402829E-2</v>
      </c>
      <c r="M5393" s="42">
        <f t="shared" si="170"/>
        <v>-3.0992759937915199E-5</v>
      </c>
    </row>
    <row r="5394" spans="8:13" x14ac:dyDescent="0.2">
      <c r="H5394" s="10">
        <v>2008</v>
      </c>
      <c r="I5394" s="10">
        <v>6</v>
      </c>
      <c r="J5394" s="10">
        <v>4</v>
      </c>
      <c r="K5394" s="42">
        <v>2.6718799999999998</v>
      </c>
      <c r="L5394" s="44">
        <f t="shared" si="169"/>
        <v>2.6629958618897023E-2</v>
      </c>
      <c r="M5394" s="42">
        <f t="shared" si="170"/>
        <v>-1.241703850580686E-5</v>
      </c>
    </row>
    <row r="5395" spans="8:13" x14ac:dyDescent="0.2">
      <c r="H5395" s="10">
        <v>2008</v>
      </c>
      <c r="I5395" s="10">
        <v>6</v>
      </c>
      <c r="J5395" s="10">
        <v>5</v>
      </c>
      <c r="K5395" s="42">
        <v>2.6768800000000001</v>
      </c>
      <c r="L5395" s="44">
        <f t="shared" si="169"/>
        <v>2.6679626541649421E-2</v>
      </c>
      <c r="M5395" s="42">
        <f t="shared" si="170"/>
        <v>4.9667922752398563E-5</v>
      </c>
    </row>
    <row r="5396" spans="8:13" x14ac:dyDescent="0.2">
      <c r="H5396" s="10">
        <v>2008</v>
      </c>
      <c r="I5396" s="10">
        <v>6</v>
      </c>
      <c r="J5396" s="10">
        <v>6</v>
      </c>
      <c r="K5396" s="42">
        <v>2.69563</v>
      </c>
      <c r="L5396" s="44">
        <f t="shared" si="169"/>
        <v>2.6865875759451884E-2</v>
      </c>
      <c r="M5396" s="42">
        <f t="shared" si="170"/>
        <v>1.8624921780246301E-4</v>
      </c>
    </row>
    <row r="5397" spans="8:13" x14ac:dyDescent="0.2">
      <c r="H5397" s="10">
        <v>2008</v>
      </c>
      <c r="I5397" s="10">
        <v>6</v>
      </c>
      <c r="J5397" s="10">
        <v>9</v>
      </c>
      <c r="K5397" s="42">
        <v>2.6912500000000001</v>
      </c>
      <c r="L5397" s="44">
        <f t="shared" ref="L5397:L5460" si="171">LN(1+K5397/100/4)*4</f>
        <v>2.68223687184624E-2</v>
      </c>
      <c r="M5397" s="42">
        <f t="shared" ref="M5397:M5460" si="172">L5397-L5396</f>
        <v>-4.3507040989484297E-5</v>
      </c>
    </row>
    <row r="5398" spans="8:13" x14ac:dyDescent="0.2">
      <c r="H5398" s="10">
        <v>2008</v>
      </c>
      <c r="I5398" s="10">
        <v>6</v>
      </c>
      <c r="J5398" s="10">
        <v>10</v>
      </c>
      <c r="K5398" s="42">
        <v>2.7862499999999999</v>
      </c>
      <c r="L5398" s="44">
        <f t="shared" si="171"/>
        <v>2.7765908424443431E-2</v>
      </c>
      <c r="M5398" s="42">
        <f t="shared" si="172"/>
        <v>9.4353970598103076E-4</v>
      </c>
    </row>
    <row r="5399" spans="8:13" x14ac:dyDescent="0.2">
      <c r="H5399" s="10">
        <v>2008</v>
      </c>
      <c r="I5399" s="10">
        <v>6</v>
      </c>
      <c r="J5399" s="10">
        <v>11</v>
      </c>
      <c r="K5399" s="42">
        <v>2.7881300000000002</v>
      </c>
      <c r="L5399" s="44">
        <f t="shared" si="171"/>
        <v>2.778457833298691E-2</v>
      </c>
      <c r="M5399" s="42">
        <f t="shared" si="172"/>
        <v>1.8669908543478969E-5</v>
      </c>
    </row>
    <row r="5400" spans="8:13" x14ac:dyDescent="0.2">
      <c r="H5400" s="10">
        <v>2008</v>
      </c>
      <c r="I5400" s="10">
        <v>6</v>
      </c>
      <c r="J5400" s="10">
        <v>12</v>
      </c>
      <c r="K5400" s="42">
        <v>2.7762500000000001</v>
      </c>
      <c r="L5400" s="44">
        <f t="shared" si="171"/>
        <v>2.7666598935726375E-2</v>
      </c>
      <c r="M5400" s="42">
        <f t="shared" si="172"/>
        <v>-1.1797939726053419E-4</v>
      </c>
    </row>
    <row r="5401" spans="8:13" x14ac:dyDescent="0.2">
      <c r="H5401" s="10">
        <v>2008</v>
      </c>
      <c r="I5401" s="10">
        <v>6</v>
      </c>
      <c r="J5401" s="10">
        <v>13</v>
      </c>
      <c r="K5401" s="42">
        <v>2.8137500000000002</v>
      </c>
      <c r="L5401" s="44">
        <f t="shared" si="171"/>
        <v>2.8038996805879554E-2</v>
      </c>
      <c r="M5401" s="42">
        <f t="shared" si="172"/>
        <v>3.7239787015317868E-4</v>
      </c>
    </row>
    <row r="5402" spans="8:13" x14ac:dyDescent="0.2">
      <c r="H5402" s="10">
        <v>2008</v>
      </c>
      <c r="I5402" s="10">
        <v>6</v>
      </c>
      <c r="J5402" s="10">
        <v>16</v>
      </c>
      <c r="K5402" s="42">
        <v>2.8125</v>
      </c>
      <c r="L5402" s="44">
        <f t="shared" si="171"/>
        <v>2.8026584102098327E-2</v>
      </c>
      <c r="M5402" s="42">
        <f t="shared" si="172"/>
        <v>-1.241270378122758E-5</v>
      </c>
    </row>
    <row r="5403" spans="8:13" x14ac:dyDescent="0.2">
      <c r="H5403" s="10">
        <v>2008</v>
      </c>
      <c r="I5403" s="10">
        <v>6</v>
      </c>
      <c r="J5403" s="10">
        <v>17</v>
      </c>
      <c r="K5403" s="42">
        <v>2.8087499999999999</v>
      </c>
      <c r="L5403" s="44">
        <f t="shared" si="171"/>
        <v>2.7989345759638389E-2</v>
      </c>
      <c r="M5403" s="42">
        <f t="shared" si="172"/>
        <v>-3.7238342459937346E-5</v>
      </c>
    </row>
    <row r="5404" spans="8:13" x14ac:dyDescent="0.2">
      <c r="H5404" s="10">
        <v>2008</v>
      </c>
      <c r="I5404" s="10">
        <v>6</v>
      </c>
      <c r="J5404" s="10">
        <v>18</v>
      </c>
      <c r="K5404" s="42">
        <v>2.8025000000000002</v>
      </c>
      <c r="L5404" s="44">
        <f t="shared" si="171"/>
        <v>2.7927281085143675E-2</v>
      </c>
      <c r="M5404" s="42">
        <f t="shared" si="172"/>
        <v>-6.2064674494714117E-5</v>
      </c>
    </row>
    <row r="5405" spans="8:13" x14ac:dyDescent="0.2">
      <c r="H5405" s="10">
        <v>2008</v>
      </c>
      <c r="I5405" s="10">
        <v>6</v>
      </c>
      <c r="J5405" s="10">
        <v>19</v>
      </c>
      <c r="K5405" s="42">
        <v>2.80125</v>
      </c>
      <c r="L5405" s="44">
        <f t="shared" si="171"/>
        <v>2.7914868034682652E-2</v>
      </c>
      <c r="M5405" s="42">
        <f t="shared" si="172"/>
        <v>-1.2413050461023561E-5</v>
      </c>
    </row>
    <row r="5406" spans="8:13" x14ac:dyDescent="0.2">
      <c r="H5406" s="10">
        <v>2008</v>
      </c>
      <c r="I5406" s="10">
        <v>6</v>
      </c>
      <c r="J5406" s="10">
        <v>20</v>
      </c>
      <c r="K5406" s="42">
        <v>2.8018800000000001</v>
      </c>
      <c r="L5406" s="44">
        <f t="shared" si="171"/>
        <v>2.7921124216929515E-2</v>
      </c>
      <c r="M5406" s="42">
        <f t="shared" si="172"/>
        <v>6.2561822468630568E-6</v>
      </c>
    </row>
    <row r="5407" spans="8:13" x14ac:dyDescent="0.2">
      <c r="H5407" s="10">
        <v>2008</v>
      </c>
      <c r="I5407" s="10">
        <v>6</v>
      </c>
      <c r="J5407" s="10">
        <v>23</v>
      </c>
      <c r="K5407" s="42">
        <v>2.8043800000000001</v>
      </c>
      <c r="L5407" s="44">
        <f t="shared" si="171"/>
        <v>2.7945950240500901E-2</v>
      </c>
      <c r="M5407" s="42">
        <f t="shared" si="172"/>
        <v>2.4826023571386524E-5</v>
      </c>
    </row>
    <row r="5408" spans="8:13" x14ac:dyDescent="0.2">
      <c r="H5408" s="10">
        <v>2008</v>
      </c>
      <c r="I5408" s="10">
        <v>6</v>
      </c>
      <c r="J5408" s="10">
        <v>24</v>
      </c>
      <c r="K5408" s="42">
        <v>2.80938</v>
      </c>
      <c r="L5408" s="44">
        <f t="shared" si="171"/>
        <v>2.7995601825399875E-2</v>
      </c>
      <c r="M5408" s="42">
        <f t="shared" si="172"/>
        <v>4.9651584898974255E-5</v>
      </c>
    </row>
    <row r="5409" spans="8:13" x14ac:dyDescent="0.2">
      <c r="H5409" s="10">
        <v>2008</v>
      </c>
      <c r="I5409" s="10">
        <v>6</v>
      </c>
      <c r="J5409" s="10">
        <v>25</v>
      </c>
      <c r="K5409" s="42">
        <v>2.8081299999999998</v>
      </c>
      <c r="L5409" s="44">
        <f t="shared" si="171"/>
        <v>2.7983188986955451E-2</v>
      </c>
      <c r="M5409" s="42">
        <f t="shared" si="172"/>
        <v>-1.241283844442484E-5</v>
      </c>
    </row>
    <row r="5410" spans="8:13" x14ac:dyDescent="0.2">
      <c r="H5410" s="10">
        <v>2008</v>
      </c>
      <c r="I5410" s="10">
        <v>6</v>
      </c>
      <c r="J5410" s="10">
        <v>26</v>
      </c>
      <c r="K5410" s="42">
        <v>2.80063</v>
      </c>
      <c r="L5410" s="44">
        <f t="shared" si="171"/>
        <v>2.7908711147362951E-2</v>
      </c>
      <c r="M5410" s="42">
        <f t="shared" si="172"/>
        <v>-7.4477839592499567E-5</v>
      </c>
    </row>
    <row r="5411" spans="8:13" x14ac:dyDescent="0.2">
      <c r="H5411" s="10">
        <v>2008</v>
      </c>
      <c r="I5411" s="10">
        <v>6</v>
      </c>
      <c r="J5411" s="10">
        <v>27</v>
      </c>
      <c r="K5411" s="42">
        <v>2.7912499999999998</v>
      </c>
      <c r="L5411" s="44">
        <f t="shared" si="171"/>
        <v>2.7815562244219206E-2</v>
      </c>
      <c r="M5411" s="42">
        <f t="shared" si="172"/>
        <v>-9.3148903143745049E-5</v>
      </c>
    </row>
    <row r="5412" spans="8:13" x14ac:dyDescent="0.2">
      <c r="H5412" s="10">
        <v>2008</v>
      </c>
      <c r="I5412" s="10">
        <v>6</v>
      </c>
      <c r="J5412" s="10">
        <v>30</v>
      </c>
      <c r="K5412" s="42">
        <v>2.7831299999999999</v>
      </c>
      <c r="L5412" s="44">
        <f t="shared" si="171"/>
        <v>2.7734924128589872E-2</v>
      </c>
      <c r="M5412" s="42">
        <f t="shared" si="172"/>
        <v>-8.0638115629333429E-5</v>
      </c>
    </row>
    <row r="5413" spans="8:13" x14ac:dyDescent="0.2">
      <c r="H5413" s="10">
        <v>2008</v>
      </c>
      <c r="I5413" s="10">
        <v>7</v>
      </c>
      <c r="J5413" s="10">
        <v>1</v>
      </c>
      <c r="K5413" s="42">
        <v>2.7875000000000001</v>
      </c>
      <c r="L5413" s="44">
        <f t="shared" si="171"/>
        <v>2.7778321937172251E-2</v>
      </c>
      <c r="M5413" s="42">
        <f t="shared" si="172"/>
        <v>4.3397808582378711E-5</v>
      </c>
    </row>
    <row r="5414" spans="8:13" x14ac:dyDescent="0.2">
      <c r="H5414" s="10">
        <v>2008</v>
      </c>
      <c r="I5414" s="10">
        <v>7</v>
      </c>
      <c r="J5414" s="10">
        <v>2</v>
      </c>
      <c r="K5414" s="42">
        <v>2.7912499999999998</v>
      </c>
      <c r="L5414" s="44">
        <f t="shared" si="171"/>
        <v>2.7815562244219206E-2</v>
      </c>
      <c r="M5414" s="42">
        <f t="shared" si="172"/>
        <v>3.7240307046954718E-5</v>
      </c>
    </row>
    <row r="5415" spans="8:13" x14ac:dyDescent="0.2">
      <c r="H5415" s="10">
        <v>2008</v>
      </c>
      <c r="I5415" s="10">
        <v>7</v>
      </c>
      <c r="J5415" s="10">
        <v>3</v>
      </c>
      <c r="K5415" s="42">
        <v>2.7912499999999998</v>
      </c>
      <c r="L5415" s="44">
        <f t="shared" si="171"/>
        <v>2.7815562244219206E-2</v>
      </c>
      <c r="M5415" s="42">
        <f t="shared" si="172"/>
        <v>0</v>
      </c>
    </row>
    <row r="5416" spans="8:13" x14ac:dyDescent="0.2">
      <c r="H5416" s="10">
        <v>2008</v>
      </c>
      <c r="I5416" s="10">
        <v>7</v>
      </c>
      <c r="J5416" s="10">
        <v>4</v>
      </c>
      <c r="K5416" s="42">
        <v>2.78938</v>
      </c>
      <c r="L5416" s="44">
        <f t="shared" si="171"/>
        <v>2.7796991787777052E-2</v>
      </c>
      <c r="M5416" s="42">
        <f t="shared" si="172"/>
        <v>-1.857045644215391E-5</v>
      </c>
    </row>
    <row r="5417" spans="8:13" x14ac:dyDescent="0.2">
      <c r="H5417" s="10">
        <v>2008</v>
      </c>
      <c r="I5417" s="10">
        <v>7</v>
      </c>
      <c r="J5417" s="10">
        <v>7</v>
      </c>
      <c r="K5417" s="42">
        <v>2.7912499999999998</v>
      </c>
      <c r="L5417" s="44">
        <f t="shared" si="171"/>
        <v>2.7815562244219206E-2</v>
      </c>
      <c r="M5417" s="42">
        <f t="shared" si="172"/>
        <v>1.857045644215391E-5</v>
      </c>
    </row>
    <row r="5418" spans="8:13" x14ac:dyDescent="0.2">
      <c r="H5418" s="10">
        <v>2008</v>
      </c>
      <c r="I5418" s="10">
        <v>7</v>
      </c>
      <c r="J5418" s="10">
        <v>8</v>
      </c>
      <c r="K5418" s="42">
        <v>2.79</v>
      </c>
      <c r="L5418" s="44">
        <f t="shared" si="171"/>
        <v>2.7803148847059901E-2</v>
      </c>
      <c r="M5418" s="42">
        <f t="shared" si="172"/>
        <v>-1.2413397159304757E-5</v>
      </c>
    </row>
    <row r="5419" spans="8:13" x14ac:dyDescent="0.2">
      <c r="H5419" s="10">
        <v>2008</v>
      </c>
      <c r="I5419" s="10">
        <v>7</v>
      </c>
      <c r="J5419" s="10">
        <v>9</v>
      </c>
      <c r="K5419" s="42">
        <v>2.7918799999999999</v>
      </c>
      <c r="L5419" s="44">
        <f t="shared" si="171"/>
        <v>2.7821818581786659E-2</v>
      </c>
      <c r="M5419" s="42">
        <f t="shared" si="172"/>
        <v>1.8669734726757536E-5</v>
      </c>
    </row>
    <row r="5420" spans="8:13" x14ac:dyDescent="0.2">
      <c r="H5420" s="10">
        <v>2008</v>
      </c>
      <c r="I5420" s="10">
        <v>7</v>
      </c>
      <c r="J5420" s="10">
        <v>10</v>
      </c>
      <c r="K5420" s="42">
        <v>2.7881300000000002</v>
      </c>
      <c r="L5420" s="44">
        <f t="shared" si="171"/>
        <v>2.778457833298691E-2</v>
      </c>
      <c r="M5420" s="42">
        <f t="shared" si="172"/>
        <v>-3.7240248799749048E-5</v>
      </c>
    </row>
    <row r="5421" spans="8:13" x14ac:dyDescent="0.2">
      <c r="H5421" s="10">
        <v>2008</v>
      </c>
      <c r="I5421" s="10">
        <v>7</v>
      </c>
      <c r="J5421" s="10">
        <v>11</v>
      </c>
      <c r="K5421" s="42">
        <v>2.7906300000000002</v>
      </c>
      <c r="L5421" s="44">
        <f t="shared" si="171"/>
        <v>2.7809405204042969E-2</v>
      </c>
      <c r="M5421" s="42">
        <f t="shared" si="172"/>
        <v>2.4826871056059241E-5</v>
      </c>
    </row>
    <row r="5422" spans="8:13" x14ac:dyDescent="0.2">
      <c r="H5422" s="10">
        <v>2008</v>
      </c>
      <c r="I5422" s="10">
        <v>7</v>
      </c>
      <c r="J5422" s="10">
        <v>14</v>
      </c>
      <c r="K5422" s="42">
        <v>2.7906300000000002</v>
      </c>
      <c r="L5422" s="44">
        <f t="shared" si="171"/>
        <v>2.7809405204042969E-2</v>
      </c>
      <c r="M5422" s="42">
        <f t="shared" si="172"/>
        <v>0</v>
      </c>
    </row>
    <row r="5423" spans="8:13" x14ac:dyDescent="0.2">
      <c r="H5423" s="10">
        <v>2008</v>
      </c>
      <c r="I5423" s="10">
        <v>7</v>
      </c>
      <c r="J5423" s="10">
        <v>15</v>
      </c>
      <c r="K5423" s="42">
        <v>2.78938</v>
      </c>
      <c r="L5423" s="44">
        <f t="shared" si="171"/>
        <v>2.7796991787777052E-2</v>
      </c>
      <c r="M5423" s="42">
        <f t="shared" si="172"/>
        <v>-1.2413416265916882E-5</v>
      </c>
    </row>
    <row r="5424" spans="8:13" x14ac:dyDescent="0.2">
      <c r="H5424" s="10">
        <v>2008</v>
      </c>
      <c r="I5424" s="10">
        <v>7</v>
      </c>
      <c r="J5424" s="10">
        <v>16</v>
      </c>
      <c r="K5424" s="42">
        <v>2.7850000000000001</v>
      </c>
      <c r="L5424" s="44">
        <f t="shared" si="171"/>
        <v>2.7753494873189781E-2</v>
      </c>
      <c r="M5424" s="42">
        <f t="shared" si="172"/>
        <v>-4.3496914587271007E-5</v>
      </c>
    </row>
    <row r="5425" spans="8:13" x14ac:dyDescent="0.2">
      <c r="H5425" s="10">
        <v>2008</v>
      </c>
      <c r="I5425" s="10">
        <v>7</v>
      </c>
      <c r="J5425" s="10">
        <v>17</v>
      </c>
      <c r="K5425" s="42">
        <v>2.7862499999999999</v>
      </c>
      <c r="L5425" s="44">
        <f t="shared" si="171"/>
        <v>2.7765908424443431E-2</v>
      </c>
      <c r="M5425" s="42">
        <f t="shared" si="172"/>
        <v>1.2413551253649679E-5</v>
      </c>
    </row>
    <row r="5426" spans="8:13" x14ac:dyDescent="0.2">
      <c r="H5426" s="10">
        <v>2008</v>
      </c>
      <c r="I5426" s="10">
        <v>7</v>
      </c>
      <c r="J5426" s="10">
        <v>18</v>
      </c>
      <c r="K5426" s="42">
        <v>2.7906300000000002</v>
      </c>
      <c r="L5426" s="44">
        <f t="shared" si="171"/>
        <v>2.7809405204042969E-2</v>
      </c>
      <c r="M5426" s="42">
        <f t="shared" si="172"/>
        <v>4.349677959953821E-5</v>
      </c>
    </row>
    <row r="5427" spans="8:13" x14ac:dyDescent="0.2">
      <c r="H5427" s="10">
        <v>2008</v>
      </c>
      <c r="I5427" s="10">
        <v>7</v>
      </c>
      <c r="J5427" s="10">
        <v>21</v>
      </c>
      <c r="K5427" s="42">
        <v>2.7993800000000002</v>
      </c>
      <c r="L5427" s="44">
        <f t="shared" si="171"/>
        <v>2.7896298039274309E-2</v>
      </c>
      <c r="M5427" s="42">
        <f t="shared" si="172"/>
        <v>8.6892835231340559E-5</v>
      </c>
    </row>
    <row r="5428" spans="8:13" x14ac:dyDescent="0.2">
      <c r="H5428" s="10">
        <v>2008</v>
      </c>
      <c r="I5428" s="10">
        <v>7</v>
      </c>
      <c r="J5428" s="10">
        <v>22</v>
      </c>
      <c r="K5428" s="42">
        <v>2.7962500000000001</v>
      </c>
      <c r="L5428" s="44">
        <f t="shared" si="171"/>
        <v>2.7865215447627181E-2</v>
      </c>
      <c r="M5428" s="42">
        <f t="shared" si="172"/>
        <v>-3.1082591647128843E-5</v>
      </c>
    </row>
    <row r="5429" spans="8:13" x14ac:dyDescent="0.2">
      <c r="H5429" s="10">
        <v>2008</v>
      </c>
      <c r="I5429" s="10">
        <v>7</v>
      </c>
      <c r="J5429" s="10">
        <v>23</v>
      </c>
      <c r="K5429" s="42">
        <v>2.8</v>
      </c>
      <c r="L5429" s="44">
        <f t="shared" si="171"/>
        <v>2.7902454945700553E-2</v>
      </c>
      <c r="M5429" s="42">
        <f t="shared" si="172"/>
        <v>3.7239498073372151E-5</v>
      </c>
    </row>
    <row r="5430" spans="8:13" x14ac:dyDescent="0.2">
      <c r="H5430" s="10">
        <v>2008</v>
      </c>
      <c r="I5430" s="10">
        <v>7</v>
      </c>
      <c r="J5430" s="10">
        <v>24</v>
      </c>
      <c r="K5430" s="42">
        <v>2.7949999999999999</v>
      </c>
      <c r="L5430" s="44">
        <f t="shared" si="171"/>
        <v>2.785280220455839E-2</v>
      </c>
      <c r="M5430" s="42">
        <f t="shared" si="172"/>
        <v>-4.9652741142162254E-5</v>
      </c>
    </row>
    <row r="5431" spans="8:13" x14ac:dyDescent="0.2">
      <c r="H5431" s="10">
        <v>2008</v>
      </c>
      <c r="I5431" s="10">
        <v>7</v>
      </c>
      <c r="J5431" s="10">
        <v>25</v>
      </c>
      <c r="K5431" s="42">
        <v>2.7931300000000001</v>
      </c>
      <c r="L5431" s="44">
        <f t="shared" si="171"/>
        <v>2.7834231921006598E-2</v>
      </c>
      <c r="M5431" s="42">
        <f t="shared" si="172"/>
        <v>-1.8570283551792161E-5</v>
      </c>
    </row>
    <row r="5432" spans="8:13" x14ac:dyDescent="0.2">
      <c r="H5432" s="10">
        <v>2008</v>
      </c>
      <c r="I5432" s="10">
        <v>7</v>
      </c>
      <c r="J5432" s="10">
        <v>28</v>
      </c>
      <c r="K5432" s="42">
        <v>2.7962500000000001</v>
      </c>
      <c r="L5432" s="44">
        <f t="shared" si="171"/>
        <v>2.7865215447627181E-2</v>
      </c>
      <c r="M5432" s="42">
        <f t="shared" si="172"/>
        <v>3.0983526620582263E-5</v>
      </c>
    </row>
    <row r="5433" spans="8:13" x14ac:dyDescent="0.2">
      <c r="H5433" s="10">
        <v>2008</v>
      </c>
      <c r="I5433" s="10">
        <v>7</v>
      </c>
      <c r="J5433" s="10">
        <v>29</v>
      </c>
      <c r="K5433" s="42">
        <v>2.7987500000000001</v>
      </c>
      <c r="L5433" s="44">
        <f t="shared" si="171"/>
        <v>2.7890041818198021E-2</v>
      </c>
      <c r="M5433" s="42">
        <f t="shared" si="172"/>
        <v>2.4826370570840001E-5</v>
      </c>
    </row>
    <row r="5434" spans="8:13" x14ac:dyDescent="0.2">
      <c r="H5434" s="10">
        <v>2008</v>
      </c>
      <c r="I5434" s="10">
        <v>7</v>
      </c>
      <c r="J5434" s="10">
        <v>30</v>
      </c>
      <c r="K5434" s="42">
        <v>2.80063</v>
      </c>
      <c r="L5434" s="44">
        <f t="shared" si="171"/>
        <v>2.7908711147362951E-2</v>
      </c>
      <c r="M5434" s="42">
        <f t="shared" si="172"/>
        <v>1.8669329164930359E-5</v>
      </c>
    </row>
    <row r="5435" spans="8:13" x14ac:dyDescent="0.2">
      <c r="H5435" s="10">
        <v>2008</v>
      </c>
      <c r="I5435" s="10">
        <v>7</v>
      </c>
      <c r="J5435" s="10">
        <v>31</v>
      </c>
      <c r="K5435" s="42">
        <v>2.7912499999999998</v>
      </c>
      <c r="L5435" s="44">
        <f t="shared" si="171"/>
        <v>2.7815562244219206E-2</v>
      </c>
      <c r="M5435" s="42">
        <f t="shared" si="172"/>
        <v>-9.3148903143745049E-5</v>
      </c>
    </row>
    <row r="5436" spans="8:13" x14ac:dyDescent="0.2">
      <c r="H5436" s="10">
        <v>2008</v>
      </c>
      <c r="I5436" s="10">
        <v>8</v>
      </c>
      <c r="J5436" s="10">
        <v>1</v>
      </c>
      <c r="K5436" s="42">
        <v>2.7943799999999999</v>
      </c>
      <c r="L5436" s="44">
        <f t="shared" si="171"/>
        <v>2.7846645221704793E-2</v>
      </c>
      <c r="M5436" s="42">
        <f t="shared" si="172"/>
        <v>3.1082977485587249E-5</v>
      </c>
    </row>
    <row r="5437" spans="8:13" x14ac:dyDescent="0.2">
      <c r="H5437" s="10">
        <v>2008</v>
      </c>
      <c r="I5437" s="10">
        <v>8</v>
      </c>
      <c r="J5437" s="10">
        <v>4</v>
      </c>
      <c r="K5437" s="42">
        <v>2.79813</v>
      </c>
      <c r="L5437" s="44">
        <f t="shared" si="171"/>
        <v>2.7883884892665117E-2</v>
      </c>
      <c r="M5437" s="42">
        <f t="shared" si="172"/>
        <v>3.7239670960323434E-5</v>
      </c>
    </row>
    <row r="5438" spans="8:13" x14ac:dyDescent="0.2">
      <c r="H5438" s="10">
        <v>2008</v>
      </c>
      <c r="I5438" s="10">
        <v>8</v>
      </c>
      <c r="J5438" s="10">
        <v>5</v>
      </c>
      <c r="K5438" s="42">
        <v>2.8018800000000001</v>
      </c>
      <c r="L5438" s="44">
        <f t="shared" si="171"/>
        <v>2.7921124216929515E-2</v>
      </c>
      <c r="M5438" s="42">
        <f t="shared" si="172"/>
        <v>3.7239324264397994E-5</v>
      </c>
    </row>
    <row r="5439" spans="8:13" x14ac:dyDescent="0.2">
      <c r="H5439" s="10">
        <v>2008</v>
      </c>
      <c r="I5439" s="10">
        <v>8</v>
      </c>
      <c r="J5439" s="10">
        <v>6</v>
      </c>
      <c r="K5439" s="42">
        <v>2.8025000000000002</v>
      </c>
      <c r="L5439" s="44">
        <f t="shared" si="171"/>
        <v>2.7927281085143675E-2</v>
      </c>
      <c r="M5439" s="42">
        <f t="shared" si="172"/>
        <v>6.1568682141605047E-6</v>
      </c>
    </row>
    <row r="5440" spans="8:13" x14ac:dyDescent="0.2">
      <c r="H5440" s="10">
        <v>2008</v>
      </c>
      <c r="I5440" s="10">
        <v>8</v>
      </c>
      <c r="J5440" s="10">
        <v>7</v>
      </c>
      <c r="K5440" s="42">
        <v>2.8025000000000002</v>
      </c>
      <c r="L5440" s="44">
        <f t="shared" si="171"/>
        <v>2.7927281085143675E-2</v>
      </c>
      <c r="M5440" s="42">
        <f t="shared" si="172"/>
        <v>0</v>
      </c>
    </row>
    <row r="5441" spans="8:13" x14ac:dyDescent="0.2">
      <c r="H5441" s="10">
        <v>2008</v>
      </c>
      <c r="I5441" s="10">
        <v>8</v>
      </c>
      <c r="J5441" s="10">
        <v>8</v>
      </c>
      <c r="K5441" s="42">
        <v>2.80375</v>
      </c>
      <c r="L5441" s="44">
        <f t="shared" si="171"/>
        <v>2.7939694097082982E-2</v>
      </c>
      <c r="M5441" s="42">
        <f t="shared" si="172"/>
        <v>1.2413011939306495E-5</v>
      </c>
    </row>
    <row r="5442" spans="8:13" x14ac:dyDescent="0.2">
      <c r="H5442" s="10">
        <v>2008</v>
      </c>
      <c r="I5442" s="10">
        <v>8</v>
      </c>
      <c r="J5442" s="10">
        <v>11</v>
      </c>
      <c r="K5442" s="42">
        <v>2.80375</v>
      </c>
      <c r="L5442" s="44">
        <f t="shared" si="171"/>
        <v>2.7939694097082982E-2</v>
      </c>
      <c r="M5442" s="42">
        <f t="shared" si="172"/>
        <v>0</v>
      </c>
    </row>
    <row r="5443" spans="8:13" x14ac:dyDescent="0.2">
      <c r="H5443" s="10">
        <v>2008</v>
      </c>
      <c r="I5443" s="10">
        <v>8</v>
      </c>
      <c r="J5443" s="10">
        <v>12</v>
      </c>
      <c r="K5443" s="42">
        <v>2.8043800000000001</v>
      </c>
      <c r="L5443" s="44">
        <f t="shared" si="171"/>
        <v>2.7945950240500901E-2</v>
      </c>
      <c r="M5443" s="42">
        <f t="shared" si="172"/>
        <v>6.2561434179195241E-6</v>
      </c>
    </row>
    <row r="5444" spans="8:13" x14ac:dyDescent="0.2">
      <c r="H5444" s="10">
        <v>2008</v>
      </c>
      <c r="I5444" s="10">
        <v>8</v>
      </c>
      <c r="J5444" s="10">
        <v>13</v>
      </c>
      <c r="K5444" s="42">
        <v>2.8043800000000001</v>
      </c>
      <c r="L5444" s="44">
        <f t="shared" si="171"/>
        <v>2.7945950240500901E-2</v>
      </c>
      <c r="M5444" s="42">
        <f t="shared" si="172"/>
        <v>0</v>
      </c>
    </row>
    <row r="5445" spans="8:13" x14ac:dyDescent="0.2">
      <c r="H5445" s="10">
        <v>2008</v>
      </c>
      <c r="I5445" s="10">
        <v>8</v>
      </c>
      <c r="J5445" s="10">
        <v>14</v>
      </c>
      <c r="K5445" s="42">
        <v>2.80688</v>
      </c>
      <c r="L5445" s="44">
        <f t="shared" si="171"/>
        <v>2.7970776109990384E-2</v>
      </c>
      <c r="M5445" s="42">
        <f t="shared" si="172"/>
        <v>2.4825869489483038E-5</v>
      </c>
    </row>
    <row r="5446" spans="8:13" x14ac:dyDescent="0.2">
      <c r="H5446" s="10">
        <v>2008</v>
      </c>
      <c r="I5446" s="10">
        <v>8</v>
      </c>
      <c r="J5446" s="10">
        <v>15</v>
      </c>
      <c r="K5446" s="42">
        <v>2.8087499999999999</v>
      </c>
      <c r="L5446" s="44">
        <f t="shared" si="171"/>
        <v>2.7989345759638389E-2</v>
      </c>
      <c r="M5446" s="42">
        <f t="shared" si="172"/>
        <v>1.856964964800506E-5</v>
      </c>
    </row>
    <row r="5447" spans="8:13" x14ac:dyDescent="0.2">
      <c r="H5447" s="10">
        <v>2008</v>
      </c>
      <c r="I5447" s="10">
        <v>8</v>
      </c>
      <c r="J5447" s="10">
        <v>18</v>
      </c>
      <c r="K5447" s="42">
        <v>2.81</v>
      </c>
      <c r="L5447" s="44">
        <f t="shared" si="171"/>
        <v>2.8001758578977985E-2</v>
      </c>
      <c r="M5447" s="42">
        <f t="shared" si="172"/>
        <v>1.241281933959601E-5</v>
      </c>
    </row>
    <row r="5448" spans="8:13" x14ac:dyDescent="0.2">
      <c r="H5448" s="10">
        <v>2008</v>
      </c>
      <c r="I5448" s="10">
        <v>8</v>
      </c>
      <c r="J5448" s="10">
        <v>19</v>
      </c>
      <c r="K5448" s="42">
        <v>2.8112499999999998</v>
      </c>
      <c r="L5448" s="44">
        <f t="shared" si="171"/>
        <v>2.8014171359797297E-2</v>
      </c>
      <c r="M5448" s="42">
        <f t="shared" si="172"/>
        <v>1.2412780819311825E-5</v>
      </c>
    </row>
    <row r="5449" spans="8:13" x14ac:dyDescent="0.2">
      <c r="H5449" s="10">
        <v>2008</v>
      </c>
      <c r="I5449" s="10">
        <v>8</v>
      </c>
      <c r="J5449" s="10">
        <v>20</v>
      </c>
      <c r="K5449" s="42">
        <v>2.8118799999999999</v>
      </c>
      <c r="L5449" s="44">
        <f t="shared" si="171"/>
        <v>2.8020427386731283E-2</v>
      </c>
      <c r="M5449" s="42">
        <f t="shared" si="172"/>
        <v>6.2560269339859143E-6</v>
      </c>
    </row>
    <row r="5450" spans="8:13" x14ac:dyDescent="0.2">
      <c r="H5450" s="10">
        <v>2008</v>
      </c>
      <c r="I5450" s="10">
        <v>8</v>
      </c>
      <c r="J5450" s="10">
        <v>21</v>
      </c>
      <c r="K5450" s="42">
        <v>2.8106300000000002</v>
      </c>
      <c r="L5450" s="44">
        <f t="shared" si="171"/>
        <v>2.8008014625325661E-2</v>
      </c>
      <c r="M5450" s="42">
        <f t="shared" si="172"/>
        <v>-1.2412761405622419E-5</v>
      </c>
    </row>
    <row r="5451" spans="8:13" x14ac:dyDescent="0.2">
      <c r="H5451" s="10">
        <v>2008</v>
      </c>
      <c r="I5451" s="10">
        <v>8</v>
      </c>
      <c r="J5451" s="10">
        <v>22</v>
      </c>
      <c r="K5451" s="42">
        <v>2.81</v>
      </c>
      <c r="L5451" s="44">
        <f t="shared" si="171"/>
        <v>2.8001758578977985E-2</v>
      </c>
      <c r="M5451" s="42">
        <f t="shared" si="172"/>
        <v>-6.2560463476753203E-6</v>
      </c>
    </row>
    <row r="5452" spans="8:13" x14ac:dyDescent="0.2">
      <c r="H5452" s="10">
        <v>2008</v>
      </c>
      <c r="I5452" s="10">
        <v>8</v>
      </c>
      <c r="J5452" s="10">
        <v>26</v>
      </c>
      <c r="K5452" s="42">
        <v>2.80938</v>
      </c>
      <c r="L5452" s="44">
        <f t="shared" si="171"/>
        <v>2.7995601825399875E-2</v>
      </c>
      <c r="M5452" s="42">
        <f t="shared" si="172"/>
        <v>-6.1567535781098526E-6</v>
      </c>
    </row>
    <row r="5453" spans="8:13" x14ac:dyDescent="0.2">
      <c r="H5453" s="10">
        <v>2008</v>
      </c>
      <c r="I5453" s="10">
        <v>8</v>
      </c>
      <c r="J5453" s="10">
        <v>27</v>
      </c>
      <c r="K5453" s="42">
        <v>2.81</v>
      </c>
      <c r="L5453" s="44">
        <f t="shared" si="171"/>
        <v>2.8001758578977985E-2</v>
      </c>
      <c r="M5453" s="42">
        <f t="shared" si="172"/>
        <v>6.1567535781098526E-6</v>
      </c>
    </row>
    <row r="5454" spans="8:13" x14ac:dyDescent="0.2">
      <c r="H5454" s="10">
        <v>2008</v>
      </c>
      <c r="I5454" s="10">
        <v>8</v>
      </c>
      <c r="J5454" s="10">
        <v>28</v>
      </c>
      <c r="K5454" s="42">
        <v>2.81</v>
      </c>
      <c r="L5454" s="44">
        <f t="shared" si="171"/>
        <v>2.8001758578977985E-2</v>
      </c>
      <c r="M5454" s="42">
        <f t="shared" si="172"/>
        <v>0</v>
      </c>
    </row>
    <row r="5455" spans="8:13" x14ac:dyDescent="0.2">
      <c r="H5455" s="10">
        <v>2008</v>
      </c>
      <c r="I5455" s="10">
        <v>8</v>
      </c>
      <c r="J5455" s="10">
        <v>29</v>
      </c>
      <c r="K5455" s="42">
        <v>2.8106300000000002</v>
      </c>
      <c r="L5455" s="44">
        <f t="shared" si="171"/>
        <v>2.8008014625325661E-2</v>
      </c>
      <c r="M5455" s="42">
        <f t="shared" si="172"/>
        <v>6.2560463476753203E-6</v>
      </c>
    </row>
    <row r="5456" spans="8:13" x14ac:dyDescent="0.2">
      <c r="H5456" s="10">
        <v>2008</v>
      </c>
      <c r="I5456" s="10">
        <v>9</v>
      </c>
      <c r="J5456" s="10">
        <v>1</v>
      </c>
      <c r="K5456" s="42">
        <v>2.81</v>
      </c>
      <c r="L5456" s="44">
        <f t="shared" si="171"/>
        <v>2.8001758578977985E-2</v>
      </c>
      <c r="M5456" s="42">
        <f t="shared" si="172"/>
        <v>-6.2560463476753203E-6</v>
      </c>
    </row>
    <row r="5457" spans="8:13" x14ac:dyDescent="0.2">
      <c r="H5457" s="10">
        <v>2008</v>
      </c>
      <c r="I5457" s="10">
        <v>9</v>
      </c>
      <c r="J5457" s="10">
        <v>2</v>
      </c>
      <c r="K5457" s="42">
        <v>2.8131300000000001</v>
      </c>
      <c r="L5457" s="44">
        <f t="shared" si="171"/>
        <v>2.8032840109618748E-2</v>
      </c>
      <c r="M5457" s="42">
        <f t="shared" si="172"/>
        <v>3.1081530640762745E-5</v>
      </c>
    </row>
    <row r="5458" spans="8:13" x14ac:dyDescent="0.2">
      <c r="H5458" s="10">
        <v>2008</v>
      </c>
      <c r="I5458" s="10">
        <v>9</v>
      </c>
      <c r="J5458" s="10">
        <v>3</v>
      </c>
      <c r="K5458" s="42">
        <v>2.8137500000000002</v>
      </c>
      <c r="L5458" s="44">
        <f t="shared" si="171"/>
        <v>2.8038996805879554E-2</v>
      </c>
      <c r="M5458" s="42">
        <f t="shared" si="172"/>
        <v>6.1566962608061715E-6</v>
      </c>
    </row>
    <row r="5459" spans="8:13" x14ac:dyDescent="0.2">
      <c r="H5459" s="10">
        <v>2008</v>
      </c>
      <c r="I5459" s="10">
        <v>9</v>
      </c>
      <c r="J5459" s="10">
        <v>4</v>
      </c>
      <c r="K5459" s="42">
        <v>2.8149999999999999</v>
      </c>
      <c r="L5459" s="44">
        <f t="shared" si="171"/>
        <v>2.8051409471142975E-2</v>
      </c>
      <c r="M5459" s="42">
        <f t="shared" si="172"/>
        <v>1.241266526342058E-5</v>
      </c>
    </row>
    <row r="5460" spans="8:13" x14ac:dyDescent="0.2">
      <c r="H5460" s="10">
        <v>2008</v>
      </c>
      <c r="I5460" s="10">
        <v>9</v>
      </c>
      <c r="J5460" s="10">
        <v>5</v>
      </c>
      <c r="K5460" s="42">
        <v>2.8143799999999999</v>
      </c>
      <c r="L5460" s="44">
        <f t="shared" si="171"/>
        <v>2.8045252793986526E-2</v>
      </c>
      <c r="M5460" s="42">
        <f t="shared" si="172"/>
        <v>-6.1566771564491862E-6</v>
      </c>
    </row>
    <row r="5461" spans="8:13" x14ac:dyDescent="0.2">
      <c r="H5461" s="10">
        <v>2008</v>
      </c>
      <c r="I5461" s="10">
        <v>9</v>
      </c>
      <c r="J5461" s="10">
        <v>8</v>
      </c>
      <c r="K5461" s="42">
        <v>2.8168799999999998</v>
      </c>
      <c r="L5461" s="44">
        <f t="shared" ref="L5461:L5501" si="173">LN(1+K5461/100/4)*4</f>
        <v>2.8070078047168396E-2</v>
      </c>
      <c r="M5461" s="42">
        <f t="shared" ref="M5461:M5501" si="174">L5461-L5460</f>
        <v>2.4825253181870455E-5</v>
      </c>
    </row>
    <row r="5462" spans="8:13" x14ac:dyDescent="0.2">
      <c r="H5462" s="10">
        <v>2008</v>
      </c>
      <c r="I5462" s="10">
        <v>9</v>
      </c>
      <c r="J5462" s="10">
        <v>9</v>
      </c>
      <c r="K5462" s="42">
        <v>2.81813</v>
      </c>
      <c r="L5462" s="44">
        <f t="shared" si="173"/>
        <v>2.8082490615981202E-2</v>
      </c>
      <c r="M5462" s="42">
        <f t="shared" si="174"/>
        <v>1.2412568812805724E-5</v>
      </c>
    </row>
    <row r="5463" spans="8:13" x14ac:dyDescent="0.2">
      <c r="H5463" s="10">
        <v>2008</v>
      </c>
      <c r="I5463" s="10">
        <v>9</v>
      </c>
      <c r="J5463" s="10">
        <v>10</v>
      </c>
      <c r="K5463" s="42">
        <v>2.8187500000000001</v>
      </c>
      <c r="L5463" s="44">
        <f t="shared" si="173"/>
        <v>2.8088647235821766E-2</v>
      </c>
      <c r="M5463" s="42">
        <f t="shared" si="174"/>
        <v>6.1566198405645089E-6</v>
      </c>
    </row>
    <row r="5464" spans="8:13" x14ac:dyDescent="0.2">
      <c r="H5464" s="10">
        <v>2008</v>
      </c>
      <c r="I5464" s="10">
        <v>9</v>
      </c>
      <c r="J5464" s="10">
        <v>11</v>
      </c>
      <c r="K5464" s="42">
        <v>2.8187500000000001</v>
      </c>
      <c r="L5464" s="44">
        <f t="shared" si="173"/>
        <v>2.8088647235821766E-2</v>
      </c>
      <c r="M5464" s="42">
        <f t="shared" si="174"/>
        <v>0</v>
      </c>
    </row>
    <row r="5465" spans="8:13" x14ac:dyDescent="0.2">
      <c r="H5465" s="10">
        <v>2008</v>
      </c>
      <c r="I5465" s="10">
        <v>9</v>
      </c>
      <c r="J5465" s="10">
        <v>12</v>
      </c>
      <c r="K5465" s="42">
        <v>2.8187500000000001</v>
      </c>
      <c r="L5465" s="44">
        <f t="shared" si="173"/>
        <v>2.8088647235821766E-2</v>
      </c>
      <c r="M5465" s="42">
        <f t="shared" si="174"/>
        <v>0</v>
      </c>
    </row>
    <row r="5466" spans="8:13" x14ac:dyDescent="0.2">
      <c r="H5466" s="10">
        <v>2008</v>
      </c>
      <c r="I5466" s="10">
        <v>9</v>
      </c>
      <c r="J5466" s="10">
        <v>15</v>
      </c>
      <c r="K5466" s="42">
        <v>2.8162500000000001</v>
      </c>
      <c r="L5466" s="44">
        <f t="shared" si="173"/>
        <v>2.8063822097887072E-2</v>
      </c>
      <c r="M5466" s="42">
        <f t="shared" si="174"/>
        <v>-2.4825137934694069E-5</v>
      </c>
    </row>
    <row r="5467" spans="8:13" x14ac:dyDescent="0.2">
      <c r="H5467" s="10">
        <v>2008</v>
      </c>
      <c r="I5467" s="10">
        <v>9</v>
      </c>
      <c r="J5467" s="10">
        <v>16</v>
      </c>
      <c r="K5467" s="42">
        <v>2.8762500000000002</v>
      </c>
      <c r="L5467" s="44">
        <f t="shared" si="173"/>
        <v>2.8659582888620048E-2</v>
      </c>
      <c r="M5467" s="42">
        <f t="shared" si="174"/>
        <v>5.9576079073297636E-4</v>
      </c>
    </row>
    <row r="5468" spans="8:13" x14ac:dyDescent="0.2">
      <c r="H5468" s="10">
        <v>2008</v>
      </c>
      <c r="I5468" s="10">
        <v>9</v>
      </c>
      <c r="J5468" s="10">
        <v>17</v>
      </c>
      <c r="K5468" s="42">
        <v>3.0625</v>
      </c>
      <c r="L5468" s="44">
        <f t="shared" si="173"/>
        <v>3.0508358650456306E-2</v>
      </c>
      <c r="M5468" s="42">
        <f t="shared" si="174"/>
        <v>1.8487757618362577E-3</v>
      </c>
    </row>
    <row r="5469" spans="8:13" x14ac:dyDescent="0.2">
      <c r="H5469" s="10">
        <v>2008</v>
      </c>
      <c r="I5469" s="10">
        <v>9</v>
      </c>
      <c r="J5469" s="10">
        <v>18</v>
      </c>
      <c r="K5469" s="42">
        <v>3.2037499999999999</v>
      </c>
      <c r="L5469" s="44">
        <f t="shared" si="173"/>
        <v>3.1909880804659188E-2</v>
      </c>
      <c r="M5469" s="42">
        <f t="shared" si="174"/>
        <v>1.4015221542028819E-3</v>
      </c>
    </row>
    <row r="5470" spans="8:13" x14ac:dyDescent="0.2">
      <c r="H5470" s="10">
        <v>2008</v>
      </c>
      <c r="I5470" s="10">
        <v>9</v>
      </c>
      <c r="J5470" s="10">
        <v>19</v>
      </c>
      <c r="K5470" s="42">
        <v>3.21</v>
      </c>
      <c r="L5470" s="44">
        <f t="shared" si="173"/>
        <v>3.1971883715696515E-2</v>
      </c>
      <c r="M5470" s="42">
        <f t="shared" si="174"/>
        <v>6.2002911037327413E-5</v>
      </c>
    </row>
    <row r="5471" spans="8:13" x14ac:dyDescent="0.2">
      <c r="H5471" s="10">
        <v>2008</v>
      </c>
      <c r="I5471" s="10">
        <v>9</v>
      </c>
      <c r="J5471" s="10">
        <v>22</v>
      </c>
      <c r="K5471" s="42">
        <v>3.1974999999999998</v>
      </c>
      <c r="L5471" s="44">
        <f t="shared" si="173"/>
        <v>3.1847876932515833E-2</v>
      </c>
      <c r="M5471" s="42">
        <f t="shared" si="174"/>
        <v>-1.2400678318068292E-4</v>
      </c>
    </row>
    <row r="5472" spans="8:13" x14ac:dyDescent="0.2">
      <c r="H5472" s="10">
        <v>2008</v>
      </c>
      <c r="I5472" s="10">
        <v>9</v>
      </c>
      <c r="J5472" s="10">
        <v>23</v>
      </c>
      <c r="K5472" s="42">
        <v>3.2112500000000002</v>
      </c>
      <c r="L5472" s="44">
        <f t="shared" si="173"/>
        <v>3.1984284182574513E-2</v>
      </c>
      <c r="M5472" s="42">
        <f t="shared" si="174"/>
        <v>1.3640725005868021E-4</v>
      </c>
    </row>
    <row r="5473" spans="8:13" x14ac:dyDescent="0.2">
      <c r="H5473" s="10">
        <v>2008</v>
      </c>
      <c r="I5473" s="10">
        <v>9</v>
      </c>
      <c r="J5473" s="10">
        <v>24</v>
      </c>
      <c r="K5473" s="42">
        <v>3.4762499999999998</v>
      </c>
      <c r="L5473" s="44">
        <f t="shared" si="173"/>
        <v>3.4612315577953572E-2</v>
      </c>
      <c r="M5473" s="42">
        <f t="shared" si="174"/>
        <v>2.6280313953790588E-3</v>
      </c>
    </row>
    <row r="5474" spans="8:13" x14ac:dyDescent="0.2">
      <c r="H5474" s="10">
        <v>2008</v>
      </c>
      <c r="I5474" s="10">
        <v>9</v>
      </c>
      <c r="J5474" s="10">
        <v>25</v>
      </c>
      <c r="K5474" s="42">
        <v>3.7687499999999998</v>
      </c>
      <c r="L5474" s="44">
        <f t="shared" si="173"/>
        <v>3.7511063916324125E-2</v>
      </c>
      <c r="M5474" s="42">
        <f t="shared" si="174"/>
        <v>2.8987483383705534E-3</v>
      </c>
    </row>
    <row r="5475" spans="8:13" x14ac:dyDescent="0.2">
      <c r="H5475" s="10">
        <v>2008</v>
      </c>
      <c r="I5475" s="10">
        <v>9</v>
      </c>
      <c r="J5475" s="10">
        <v>26</v>
      </c>
      <c r="K5475" s="42">
        <v>3.7618800000000001</v>
      </c>
      <c r="L5475" s="44">
        <f t="shared" si="173"/>
        <v>3.744300457843714E-2</v>
      </c>
      <c r="M5475" s="42">
        <f t="shared" si="174"/>
        <v>-6.8059337886984539E-5</v>
      </c>
    </row>
    <row r="5476" spans="8:13" x14ac:dyDescent="0.2">
      <c r="H5476" s="10">
        <v>2008</v>
      </c>
      <c r="I5476" s="10">
        <v>9</v>
      </c>
      <c r="J5476" s="10">
        <v>29</v>
      </c>
      <c r="K5476" s="42">
        <v>3.8824999999999998</v>
      </c>
      <c r="L5476" s="44">
        <f t="shared" si="173"/>
        <v>3.8637787865574869E-2</v>
      </c>
      <c r="M5476" s="42">
        <f t="shared" si="174"/>
        <v>1.1947832871377281E-3</v>
      </c>
    </row>
    <row r="5477" spans="8:13" x14ac:dyDescent="0.2">
      <c r="H5477" s="10">
        <v>2008</v>
      </c>
      <c r="I5477" s="10">
        <v>9</v>
      </c>
      <c r="J5477" s="10">
        <v>30</v>
      </c>
      <c r="K5477" s="42">
        <v>4.0525000000000002</v>
      </c>
      <c r="L5477" s="44">
        <f t="shared" si="173"/>
        <v>4.0321091621533432E-2</v>
      </c>
      <c r="M5477" s="42">
        <f t="shared" si="174"/>
        <v>1.6833037559585637E-3</v>
      </c>
    </row>
    <row r="5478" spans="8:13" x14ac:dyDescent="0.2">
      <c r="H5478" s="10">
        <v>2008</v>
      </c>
      <c r="I5478" s="10">
        <v>10</v>
      </c>
      <c r="J5478" s="10">
        <v>1</v>
      </c>
      <c r="K5478" s="42">
        <v>4.1500000000000004</v>
      </c>
      <c r="L5478" s="44">
        <f t="shared" si="173"/>
        <v>4.1286196287485637E-2</v>
      </c>
      <c r="M5478" s="42">
        <f t="shared" si="174"/>
        <v>9.6510466595220445E-4</v>
      </c>
    </row>
    <row r="5479" spans="8:13" x14ac:dyDescent="0.2">
      <c r="H5479" s="10">
        <v>2008</v>
      </c>
      <c r="I5479" s="10">
        <v>10</v>
      </c>
      <c r="J5479" s="10">
        <v>2</v>
      </c>
      <c r="K5479" s="42">
        <v>4.2074999999999996</v>
      </c>
      <c r="L5479" s="44">
        <f t="shared" si="173"/>
        <v>4.185525144040432E-2</v>
      </c>
      <c r="M5479" s="42">
        <f t="shared" si="174"/>
        <v>5.6905515291868353E-4</v>
      </c>
    </row>
    <row r="5480" spans="8:13" x14ac:dyDescent="0.2">
      <c r="H5480" s="10">
        <v>2008</v>
      </c>
      <c r="I5480" s="10">
        <v>10</v>
      </c>
      <c r="J5480" s="10">
        <v>3</v>
      </c>
      <c r="K5480" s="42">
        <v>4.3337500000000002</v>
      </c>
      <c r="L5480" s="44">
        <f t="shared" si="173"/>
        <v>4.3104414681251382E-2</v>
      </c>
      <c r="M5480" s="42">
        <f t="shared" si="174"/>
        <v>1.2491632408470621E-3</v>
      </c>
    </row>
    <row r="5481" spans="8:13" x14ac:dyDescent="0.2">
      <c r="H5481" s="10">
        <v>2008</v>
      </c>
      <c r="I5481" s="10">
        <v>10</v>
      </c>
      <c r="J5481" s="10">
        <v>6</v>
      </c>
      <c r="K5481" s="42">
        <v>4.2887500000000003</v>
      </c>
      <c r="L5481" s="44">
        <f t="shared" si="173"/>
        <v>4.2659213118876473E-2</v>
      </c>
      <c r="M5481" s="42">
        <f t="shared" si="174"/>
        <v>-4.4520156237490977E-4</v>
      </c>
    </row>
    <row r="5482" spans="8:13" x14ac:dyDescent="0.2">
      <c r="H5482" s="10">
        <v>2008</v>
      </c>
      <c r="I5482" s="10">
        <v>10</v>
      </c>
      <c r="J5482" s="10">
        <v>7</v>
      </c>
      <c r="K5482" s="42">
        <v>4.32</v>
      </c>
      <c r="L5482" s="44">
        <f t="shared" si="173"/>
        <v>4.2968386127608116E-2</v>
      </c>
      <c r="M5482" s="42">
        <f t="shared" si="174"/>
        <v>3.0917300873164327E-4</v>
      </c>
    </row>
    <row r="5483" spans="8:13" x14ac:dyDescent="0.2">
      <c r="H5483" s="10">
        <v>2008</v>
      </c>
      <c r="I5483" s="10">
        <v>10</v>
      </c>
      <c r="J5483" s="10">
        <v>8</v>
      </c>
      <c r="K5483" s="42">
        <v>4.5237499999999997</v>
      </c>
      <c r="L5483" s="44">
        <f t="shared" si="173"/>
        <v>4.4983608516947639E-2</v>
      </c>
      <c r="M5483" s="42">
        <f t="shared" si="174"/>
        <v>2.015222389339523E-3</v>
      </c>
    </row>
    <row r="5484" spans="8:13" x14ac:dyDescent="0.2">
      <c r="H5484" s="10">
        <v>2008</v>
      </c>
      <c r="I5484" s="10">
        <v>10</v>
      </c>
      <c r="J5484" s="10">
        <v>9</v>
      </c>
      <c r="K5484" s="42">
        <v>4.75</v>
      </c>
      <c r="L5484" s="44">
        <f t="shared" si="173"/>
        <v>4.7220181799050416E-2</v>
      </c>
      <c r="M5484" s="42">
        <f t="shared" si="174"/>
        <v>2.2365732821027773E-3</v>
      </c>
    </row>
    <row r="5485" spans="8:13" x14ac:dyDescent="0.2">
      <c r="H5485" s="10">
        <v>2008</v>
      </c>
      <c r="I5485" s="10">
        <v>10</v>
      </c>
      <c r="J5485" s="10">
        <v>10</v>
      </c>
      <c r="K5485" s="42">
        <v>4.8187499999999996</v>
      </c>
      <c r="L5485" s="44">
        <f t="shared" si="173"/>
        <v>4.7899555850138636E-2</v>
      </c>
      <c r="M5485" s="42">
        <f t="shared" si="174"/>
        <v>6.7937405108822041E-4</v>
      </c>
    </row>
    <row r="5486" spans="8:13" x14ac:dyDescent="0.2">
      <c r="H5486" s="10">
        <v>2008</v>
      </c>
      <c r="I5486" s="10">
        <v>10</v>
      </c>
      <c r="J5486" s="10">
        <v>13</v>
      </c>
      <c r="K5486" s="42">
        <v>4.7525000000000004</v>
      </c>
      <c r="L5486" s="44">
        <f t="shared" si="173"/>
        <v>4.7244888331766516E-2</v>
      </c>
      <c r="M5486" s="42">
        <f t="shared" si="174"/>
        <v>-6.5466751837212067E-4</v>
      </c>
    </row>
    <row r="5487" spans="8:13" x14ac:dyDescent="0.2">
      <c r="H5487" s="10">
        <v>2008</v>
      </c>
      <c r="I5487" s="10">
        <v>10</v>
      </c>
      <c r="J5487" s="10">
        <v>14</v>
      </c>
      <c r="K5487" s="42">
        <v>4.6349999999999998</v>
      </c>
      <c r="L5487" s="44">
        <f t="shared" si="173"/>
        <v>4.6083516298465577E-2</v>
      </c>
      <c r="M5487" s="42">
        <f t="shared" si="174"/>
        <v>-1.1613720333009392E-3</v>
      </c>
    </row>
    <row r="5488" spans="8:13" x14ac:dyDescent="0.2">
      <c r="H5488" s="10">
        <v>2008</v>
      </c>
      <c r="I5488" s="10">
        <v>10</v>
      </c>
      <c r="J5488" s="10">
        <v>15</v>
      </c>
      <c r="K5488" s="42">
        <v>4.55</v>
      </c>
      <c r="L5488" s="44">
        <f t="shared" si="173"/>
        <v>4.5243164583466361E-2</v>
      </c>
      <c r="M5488" s="42">
        <f t="shared" si="174"/>
        <v>-8.4035171499921568E-4</v>
      </c>
    </row>
    <row r="5489" spans="8:13" x14ac:dyDescent="0.2">
      <c r="H5489" s="10">
        <v>2008</v>
      </c>
      <c r="I5489" s="10">
        <v>10</v>
      </c>
      <c r="J5489" s="10">
        <v>16</v>
      </c>
      <c r="K5489" s="42">
        <v>4.5025000000000004</v>
      </c>
      <c r="L5489" s="44">
        <f t="shared" si="173"/>
        <v>4.4773479364724145E-2</v>
      </c>
      <c r="M5489" s="42">
        <f t="shared" si="174"/>
        <v>-4.6968521874221625E-4</v>
      </c>
    </row>
    <row r="5490" spans="8:13" x14ac:dyDescent="0.2">
      <c r="H5490" s="10">
        <v>2008</v>
      </c>
      <c r="I5490" s="10">
        <v>10</v>
      </c>
      <c r="J5490" s="10">
        <v>17</v>
      </c>
      <c r="K5490" s="42">
        <v>4.4187500000000002</v>
      </c>
      <c r="L5490" s="44">
        <f t="shared" si="173"/>
        <v>4.3945215794699073E-2</v>
      </c>
      <c r="M5490" s="42">
        <f t="shared" si="174"/>
        <v>-8.282635700250715E-4</v>
      </c>
    </row>
    <row r="5491" spans="8:13" x14ac:dyDescent="0.2">
      <c r="H5491" s="10">
        <v>2008</v>
      </c>
      <c r="I5491" s="10">
        <v>10</v>
      </c>
      <c r="J5491" s="10">
        <v>20</v>
      </c>
      <c r="K5491" s="42">
        <v>4.0587499999999999</v>
      </c>
      <c r="L5491" s="44">
        <f t="shared" si="173"/>
        <v>4.0382964290675498E-2</v>
      </c>
      <c r="M5491" s="42">
        <f t="shared" si="174"/>
        <v>-3.5622515040235753E-3</v>
      </c>
    </row>
    <row r="5492" spans="8:13" x14ac:dyDescent="0.2">
      <c r="H5492" s="10">
        <v>2008</v>
      </c>
      <c r="I5492" s="10">
        <v>10</v>
      </c>
      <c r="J5492" s="10">
        <v>21</v>
      </c>
      <c r="K5492" s="42">
        <v>3.8337500000000002</v>
      </c>
      <c r="L5492" s="44">
        <f t="shared" si="173"/>
        <v>3.8154945034972271E-2</v>
      </c>
      <c r="M5492" s="42">
        <f t="shared" si="174"/>
        <v>-2.2280192557032272E-3</v>
      </c>
    </row>
    <row r="5493" spans="8:13" x14ac:dyDescent="0.2">
      <c r="H5493" s="10">
        <v>2008</v>
      </c>
      <c r="I5493" s="10">
        <v>10</v>
      </c>
      <c r="J5493" s="10">
        <v>22</v>
      </c>
      <c r="K5493" s="42">
        <v>3.5412499999999998</v>
      </c>
      <c r="L5493" s="44">
        <f t="shared" si="173"/>
        <v>3.5256663440452161E-2</v>
      </c>
      <c r="M5493" s="42">
        <f t="shared" si="174"/>
        <v>-2.8982815945201093E-3</v>
      </c>
    </row>
    <row r="5494" spans="8:13" x14ac:dyDescent="0.2">
      <c r="H5494" s="10">
        <v>2008</v>
      </c>
      <c r="I5494" s="10">
        <v>10</v>
      </c>
      <c r="J5494" s="10">
        <v>23</v>
      </c>
      <c r="K5494" s="42">
        <v>3.5350000000000001</v>
      </c>
      <c r="L5494" s="44">
        <f t="shared" si="173"/>
        <v>3.519471142538478E-2</v>
      </c>
      <c r="M5494" s="42">
        <f t="shared" si="174"/>
        <v>-6.1952015067381905E-5</v>
      </c>
    </row>
    <row r="5495" spans="8:13" x14ac:dyDescent="0.2">
      <c r="H5495" s="10">
        <v>2008</v>
      </c>
      <c r="I5495" s="10">
        <v>10</v>
      </c>
      <c r="J5495" s="10">
        <v>24</v>
      </c>
      <c r="K5495" s="42">
        <v>3.5162499999999999</v>
      </c>
      <c r="L5495" s="44">
        <f t="shared" si="173"/>
        <v>3.500884962289455E-2</v>
      </c>
      <c r="M5495" s="42">
        <f t="shared" si="174"/>
        <v>-1.8586180249022949E-4</v>
      </c>
    </row>
    <row r="5496" spans="8:13" x14ac:dyDescent="0.2">
      <c r="H5496" s="10">
        <v>2008</v>
      </c>
      <c r="I5496" s="10">
        <v>10</v>
      </c>
      <c r="J5496" s="10">
        <v>27</v>
      </c>
      <c r="K5496" s="42">
        <v>3.5074999999999998</v>
      </c>
      <c r="L5496" s="44">
        <f t="shared" si="173"/>
        <v>3.4922111159493771E-2</v>
      </c>
      <c r="M5496" s="42">
        <f t="shared" si="174"/>
        <v>-8.6738463400778953E-5</v>
      </c>
    </row>
    <row r="5497" spans="8:13" x14ac:dyDescent="0.2">
      <c r="H5497" s="10">
        <v>2008</v>
      </c>
      <c r="I5497" s="10">
        <v>10</v>
      </c>
      <c r="J5497" s="10">
        <v>28</v>
      </c>
      <c r="K5497" s="42">
        <v>3.4649999999999999</v>
      </c>
      <c r="L5497" s="44">
        <f t="shared" si="173"/>
        <v>3.4500783294771895E-2</v>
      </c>
      <c r="M5497" s="42">
        <f t="shared" si="174"/>
        <v>-4.2132786472187655E-4</v>
      </c>
    </row>
    <row r="5498" spans="8:13" x14ac:dyDescent="0.2">
      <c r="H5498" s="10">
        <v>2008</v>
      </c>
      <c r="I5498" s="10">
        <v>10</v>
      </c>
      <c r="J5498" s="10">
        <v>29</v>
      </c>
      <c r="K5498" s="42">
        <v>3.42</v>
      </c>
      <c r="L5498" s="44">
        <f t="shared" si="173"/>
        <v>3.4054623060818967E-2</v>
      </c>
      <c r="M5498" s="42">
        <f t="shared" si="174"/>
        <v>-4.4616023395292748E-4</v>
      </c>
    </row>
    <row r="5499" spans="8:13" x14ac:dyDescent="0.2">
      <c r="H5499" s="10">
        <v>2008</v>
      </c>
      <c r="I5499" s="10">
        <v>10</v>
      </c>
      <c r="J5499" s="10">
        <v>30</v>
      </c>
      <c r="K5499" s="42">
        <v>3.1924999999999999</v>
      </c>
      <c r="L5499" s="44">
        <f t="shared" si="173"/>
        <v>3.1798273142785778E-2</v>
      </c>
      <c r="M5499" s="42">
        <f t="shared" si="174"/>
        <v>-2.2563499180331889E-3</v>
      </c>
    </row>
    <row r="5500" spans="8:13" x14ac:dyDescent="0.2">
      <c r="H5500" s="10">
        <v>2008</v>
      </c>
      <c r="I5500" s="10">
        <v>10</v>
      </c>
      <c r="J5500" s="10">
        <v>31</v>
      </c>
      <c r="K5500" s="42">
        <v>3.0262500000000001</v>
      </c>
      <c r="L5500" s="44">
        <f t="shared" si="173"/>
        <v>3.0148596775358593E-2</v>
      </c>
      <c r="M5500" s="42">
        <f t="shared" si="174"/>
        <v>-1.6496763674271851E-3</v>
      </c>
    </row>
    <row r="5501" spans="8:13" x14ac:dyDescent="0.2">
      <c r="H5501" s="10">
        <v>2008</v>
      </c>
      <c r="I5501" s="10">
        <v>11</v>
      </c>
      <c r="J5501" s="10">
        <v>3</v>
      </c>
      <c r="K5501" s="42">
        <v>2.8587500000000001</v>
      </c>
      <c r="L5501" s="44">
        <f t="shared" si="173"/>
        <v>2.848582849043493E-2</v>
      </c>
      <c r="M5501" s="42">
        <f t="shared" si="174"/>
        <v>-1.662768284923663E-3</v>
      </c>
    </row>
  </sheetData>
  <mergeCells count="3">
    <mergeCell ref="A18:E18"/>
    <mergeCell ref="H17:M17"/>
    <mergeCell ref="H18:M18"/>
  </mergeCells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Class 8</vt:lpstr>
      <vt:lpstr>Class 8 Vol Data</vt:lpstr>
      <vt:lpstr>cc</vt:lpstr>
      <vt:lpstr>cc_5</vt:lpstr>
      <vt:lpstr>h</vt:lpstr>
      <vt:lpstr>h_5</vt:lpstr>
      <vt:lpstr>rr</vt:lpstr>
      <vt:lpstr>rr_5</vt:lpstr>
      <vt:lpstr>S0</vt:lpstr>
      <vt:lpstr>sig</vt:lpstr>
      <vt:lpstr>sig_5</vt:lpstr>
      <vt:lpstr>SO_5</vt:lpstr>
      <vt:lpstr>T</vt:lpstr>
      <vt:lpstr>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Yunan Ding</cp:lastModifiedBy>
  <dcterms:created xsi:type="dcterms:W3CDTF">2019-07-19T11:12:01Z</dcterms:created>
  <dcterms:modified xsi:type="dcterms:W3CDTF">2025-07-22T22:08:23Z</dcterms:modified>
</cp:coreProperties>
</file>