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1) Artists list" sheetId="2" r:id="rId5"/>
    <sheet state="visible" name="2) Labels list" sheetId="3" r:id="rId6"/>
    <sheet state="visible" name="3) Release_Label" sheetId="4" r:id="rId7"/>
    <sheet state="visible" name="4) Release_Artist(s)" sheetId="5" r:id="rId8"/>
    <sheet state="visible" name="5) Release_Track" sheetId="6" r:id="rId9"/>
    <sheet state="visible" name="6) Track_Artist(s)" sheetId="7" r:id="rId10"/>
    <sheet state="visible" name="7) Comp ContributorPublisher li" sheetId="8" r:id="rId11"/>
    <sheet state="visible" name="8) Track_Composition(s)" sheetId="9" r:id="rId12"/>
    <sheet state="visible" name="9) Audio_Properties" sheetId="10" r:id="rId13"/>
    <sheet state="visible" name="Sample Data" sheetId="11" r:id="rId14"/>
    <sheet state="visible" name="Reference info" sheetId="12" r:id="rId15"/>
  </sheets>
  <definedNames>
    <definedName name="EntId">'1) Artists list'!$I$1</definedName>
    <definedName name="CompContributor">'7) Comp ContributorPublisher li'!$A$5:$A$995</definedName>
    <definedName name="TrackProperties">'Reference info'!$R$3:$R$10</definedName>
    <definedName name="ReleaseType">'Reference info'!$G$3:$G$7</definedName>
    <definedName name="Language">'Reference info'!$K$3:$K$418</definedName>
    <definedName name="Publishing">'Reference info'!$O$3:$O$5</definedName>
    <definedName name="ArtistRole">'Reference info'!$J$3:$J$430</definedName>
    <definedName name="CompositionRole">'Reference info'!$Q$3:$Q$14</definedName>
    <definedName name="Label">'2) Labels list'!$A$5:$A$998</definedName>
    <definedName name="Genre">'Reference info'!$H$3:$H$419</definedName>
    <definedName name="Publisher">'7) Comp ContributorPublisher li'!$D$5:$D$995</definedName>
    <definedName name="Artist">'1) Artists list'!$A$5:$A$944</definedName>
    <definedName name="TenantId">'1) Artists list'!$I$2</definedName>
    <definedName hidden="1" localSheetId="4" name="_xlnm._FilterDatabase">'4) Release_Artist(s)'!$A$1:$F$520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0">
      <text>
        <t xml:space="preserve">This is a note example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URL link to the file on a public server (Dropbox, Azure, S3, etc.) that triggers a direct download of the file when the link is clicked.
IMPORTANT: 
We DO NOT support importing files from Google Drive
Sample download url formats -
[Note: the server's id used for the file is represented as 'ID_CHARS']
Dropbox:
https://www.dropbox.com/s/ID_CHARS/FileName?dl=1</t>
      </text>
    </comment>
    <comment authorId="0" ref="C4">
      <text>
        <t xml:space="preserve">Enter the Artist's AppleId or 'NEW' to indicate that the Artist needs an AppleId created for them.
Required for Distribution of content to APPLE where the Artist has one of the following roles: 'Primary - Top', 'Primary - Other', 'Featuring', 'Remixer'</t>
      </text>
    </comment>
    <comment authorId="0" ref="D4">
      <text>
        <t xml:space="preserve">Enter the Artist's full Spotify URI address (e.g., spotify:artist:acAr6E0nzuEeDIcg5XBqax) or 'NEW' to indicate that the Artist needs a Spotify URI created for them.
Required for Distribution of content to SPOTIFY where the Artist has one of the following roles: 'Primary - Top', 'Primary - Other', 'Featuring', 'Remixer'</t>
      </text>
    </comment>
    <comment authorId="0" ref="E4">
      <text>
        <t xml:space="preserve">NOT the Instagram URL of the Artist</t>
      </text>
    </comment>
    <comment authorId="0" ref="F4">
      <text>
        <t xml:space="preserve">The "username" part of the artist's SoundCloud URL; e.g., /soundcloud.com/username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EXACTLY means that EVERYTHING must be the same as your label copy and that any difference will result in creating different labels:
  Rolling Stones Records 
Is not identical to 
  ROLLING STONES REC. LTD.</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J3">
      <text>
        <t xml:space="preserve">Product Copyright Holder: the name of the person or entity that owns the exclusive rights to the complete product, including both sound recording and artwork, preceded by the year the rights were obtained. For example: 2008 Acme Inc.</t>
      </text>
    </comment>
    <comment authorId="0" ref="L3">
      <text>
        <t xml:space="preserve">Sound Recording Copyright Holder: the name of the person or entity that owns the exclusive rights to the sound recording, preceded by the year the rights were obtained. For example: 2008 Acme Inc.</t>
      </text>
    </comment>
    <comment authorId="0" ref="B4">
      <text>
        <t xml:space="preserve">URL link to the file on a public server (Dropbox, Azure, S3, etc.) that triggers a direct download of the file when the link is clicked.
Image file size must be less than 10 MB.
IMPORTANT: 
We DO NOT support importing files from Google Drive
Sample download url formats -
[Note: the server's id used for the file is represented as 'ID_CHARS']
Dropbox:
https://www.dropbox.com/s/ID_CHARS/FileName?dl=1</t>
      </text>
    </comment>
    <comment authorId="0" ref="C4">
      <text>
        <t xml:space="preserve">image files can only be in jpeg/jpg format</t>
      </text>
    </comment>
    <comment authorId="0" ref="D4">
      <text>
        <t xml:space="preserve">leave blank if no UPC / EAN / JAN yet</t>
      </text>
    </comment>
    <comment authorId="0" ref="E4">
      <text>
        <t xml:space="preserve">1. required if no UPC / EAN / JAN yet
2. Must contain 2 letters among any mix of letters or numbers
3. Minimum of 3 characters
4. Maximum of 20 characters
5. alphanumeric (letter or number) characters ONLY (no dashes, spaces, punctuation marks, etc.)
6. Best to leave blank unless you really use these</t>
      </text>
    </comment>
    <comment authorId="0" ref="F4">
      <text>
        <t xml:space="preserve">EXACTLY means that you should respect proper casing and punctuation:
  Exile on Main St. (vs)
  Exile On Main St</t>
      </text>
    </comment>
    <comment authorId="0" ref="G4">
      <text>
        <t xml:space="preserve">The language of the release TITLE; NOT the language of the songs/lyrics.</t>
      </text>
    </comment>
    <comment authorId="0" ref="N4">
      <text>
        <t xml:space="preserve">Can be:
YYYY-MM-DD
YYYY/MM/DD
YYYY MM DD.</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leave blank if no UPC / EAN / JAN yet</t>
      </text>
    </comment>
    <comment authorId="0" ref="B4">
      <text>
        <t xml:space="preserve">1. required if no UPC / EAN / JAN yet
2. Must contain 2 letters among any mix of letters or numbers
3. Minimum of 3 characters
4. Maximum of 20 characters
5. alphanumeric (letter or number) characters ONLY (no dashes, spaces, punctuation marks, etc.)
6. Best to leave blank unless you really use these</t>
      </text>
    </comment>
    <comment authorId="0" ref="F4">
      <text>
        <t xml:space="preserve">Each Release MUST have ONLY ONE Artist assigned the 'Primary - Top' role.  Any other primary artist should be assigned 'Primary - Other'.</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3">
      <text>
        <t xml:space="preserve">vISRCs MUST be distinct from regular track ISRCs</t>
      </text>
    </comment>
    <comment authorId="0" ref="A4">
      <text>
        <t xml:space="preserve">leave blank if no UPC / EAN / JAN yet</t>
      </text>
    </comment>
    <comment authorId="0" ref="B4">
      <text>
        <t xml:space="preserve">1. required if no UPC / EAN / JAN yet
2. Must contain 2 letters among any mix of letters or numbers
3. Minimum of 3 characters
4. Maximum of 20 characters
5. alphanumeric (letter or number) characters ONLY (no dashes, spaces, punctuation marks, etc.)
6. Best to leave blank unless you really use these</t>
      </text>
    </comment>
    <comment authorId="0" ref="F4">
      <text>
        <t xml:space="preserve">No dashes or spaces.
CCXXXYY#####
CC = Country code (2 characters)
XXX = Registrant code (3 characters)
YY = Year of release (2 digits)
##### = Release identifier (5 digits)</t>
      </text>
    </comment>
    <comment authorId="0" ref="G4">
      <text>
        <t xml:space="preserve">1. required if no ISRC or vISRC
2. Must contain 2 letters among any mix of letters or numbers
3. Minimum of 3 characters
4. Maximum of 20 characters
5. alphanumeric (letter or number) characters ONLY (no dashes, spaces, punctuation marks, etc.)
6. Best to leave blank unless you really use these</t>
      </text>
    </comment>
    <comment authorId="0" ref="H4">
      <text>
        <t xml:space="preserve">EXACTLY means that you should respect proper casing and punctuation:
  Exile on Main St. (vs)
  Exile On Main St</t>
      </text>
    </comment>
    <comment authorId="0" ref="L4">
      <text>
        <t xml:space="preserve">An​ ​original​ ​composition​ ​is​ ​a​ ​track​ ​to​ ​which​ ​you’ve​ ​contributed lyrics​ ​and/or​ ​music,​ ​but​ ​which​ ​does​ ​NOT​ ​borrow​ ​elements from​ ​previously​ ​created​ ​works.
Public​ ​domain​ ​compositions​ ​are​ ​ones​ ​in​ ​which​ ​the intellectual​ ​property​ ​rights​ ​have​ ​expired​ ​or​ ​been​ ​forfeited. This​ ​generally​ ​applies​ ​to​ ​songs​ ​written​ ​before​ ​1923.</t>
      </text>
    </comment>
    <comment authorId="0" ref="M4">
      <text>
        <t xml:space="preserve">Required if distributing content.
FLAC or 2 channel (stereo) WAV file.
16-24 bit depth; minimum sample rate: 44.1 kHz
URL link to the file on a public server (Dropbox, Azure, S3, etc.) that triggers a direct download of the file when the link is clicked.
IMPORTANT: 
We DO NOT support importing files from Google Drive
Sample download url formats -
[Note: the server's id used for the file is represented as 'ID_CHARS']
Dropbox:
https://www.dropbox.com/s/ID_CHARS/FileName?dl=1</t>
      </text>
    </comment>
    <comment authorId="0" ref="N4">
      <text>
        <t xml:space="preserve">audio file extension
Required if audio URL provided</t>
      </text>
    </comment>
    <comment authorId="0" ref="O4">
      <text>
        <t xml:space="preserve">From where should your track start when people preview it? 
The value must be the number of seconds into the track. Example: 93.</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vISRCs MUST be distinct from regular track ISRCs</t>
      </text>
    </comment>
    <comment authorId="0" ref="A4">
      <text>
        <t xml:space="preserve">leave blank if no ISRC yet</t>
      </text>
    </comment>
    <comment authorId="0" ref="B4">
      <text>
        <t xml:space="preserve">1. required if no ISRC or vISRC
2. Must contain 2 letters among any mix of letters or numbers
3. Minimum of 3 characters
4. Maximum of 20 characters
5. alphanumeric (letter or number) characters ONLY (no dashes, spaces, punctuation marks, etc.)
6. Best to leave blank unless you really use these</t>
      </text>
    </comment>
    <comment authorId="0" ref="F4">
      <text>
        <t xml:space="preserve">1. Each Track MUST have ONLY ONE Artist assigned the 'Main Primary Artist' role.  Any other primary artist should be assigned 'Primary Artist'.
2. Each Track MUST have AT LEAST ONE Artist assigned a role from the 'Producer &amp; Engineer' category.</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vISRCs MUST be distinct from regular track ISRCs</t>
      </text>
    </comment>
    <comment authorId="0" ref="A4">
      <text>
        <t xml:space="preserve">leave blank if no ISRC yet</t>
      </text>
    </comment>
    <comment authorId="0" ref="B4">
      <text>
        <t xml:space="preserve">1. required if no ISRC or vISRC
2. Must contain 2 letters among any mix of letters or numbers
3. Minimum of 3 characters
4. Maximum of 20 characters
5. alphanumeric (letter or number) characters ONLY (no dashes, spaces, punctuation marks, etc.)
6. Best to leave blank unless you really use these</t>
      </text>
    </comment>
    <comment authorId="0" ref="G4">
      <text>
        <t xml:space="preserve">Only positive values up to 100%, total of all Contributors for a track must equal 100%
Maximum decimal places: 
2 in Percent format, e.g. 33.34%; 
or 
4 in Number format, e.g. 0.3334;
If there are 3 Contributors:
33.33%
33.33%
33.34%</t>
      </text>
    </comment>
    <comment authorId="0" ref="H4">
      <text>
        <t xml:space="preserve">Total of all Contributors for a track must equal 100%</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vISRCs MUST be distinct from regular track ISRCs</t>
      </text>
    </comment>
    <comment authorId="0" ref="A4">
      <text>
        <t xml:space="preserve">leave blank if no ISRC yet</t>
      </text>
    </comment>
    <comment authorId="0" ref="B4">
      <text>
        <t xml:space="preserve">1. required if no ISRC or vISRC
2. Must contain 2 letters among any mix of letters or numbers
3. Minimum of 3 characters
4. Maximum of 20 characters
5. alphanumeric (letter or number) characters ONLY (no dashes, spaces, punctuation marks, etc.)
6. Best to leave blank unless you really use these</t>
      </text>
    </comment>
    <comment authorId="0" ref="E4">
      <text>
        <t xml:space="preserve">A new version that alters an original recording. Any derivative work, including modified versions such as sped-up, slowed-down, boosted, nightcore, etc. A remix can be produced by the original artist or by another artist/producer. Note that covers with translated, modified or added lyrics should also be identified as derivative works due to the modification of the lyrics.</t>
      </text>
    </comment>
    <comment authorId="0" ref="F4">
      <text>
        <t xml:space="preserve">Any recording containing samples or any stock music, be it a royalty free beat, or any loops from a sample pack or music creation software.</t>
      </text>
    </comment>
    <comment authorId="0" ref="G4">
      <text>
        <t xml:space="preserve">Mix or Compilation - Any form of mashup (multiple track segments joined together) or medley (multiple full tracks joined together), as well as any track in a DJ set/mix or compilation (which does not have the same ISRC as the original).</t>
      </text>
    </comment>
    <comment authorId="0" ref="H4">
      <text>
        <t xml:space="preserve">Radio edit, extended or shortened versions, as well lofi, live or remastered versions.</t>
      </text>
    </comment>
    <comment authorId="0" ref="I4">
      <text>
        <t xml:space="preserve">White noise or sleep music, ambient, new age or meditation, karaoke or instrumental, classical (in the sense of older music like Beethoven and not contemporary music in the classical genre) — or any other similar genre where your recording is likely to be mistaken for another recording.</t>
      </text>
    </comment>
    <comment authorId="0" ref="J4">
      <text>
        <t xml:space="preserve">ASMR, sound effects, nature sounds, speech, spoken word, podcast or radio show.</t>
      </text>
    </comment>
    <comment authorId="0" ref="K4">
      <text>
        <t xml:space="preserve">Includes music generated through artificial intelligence (AI), either in whole or in part.</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
      <text>
        <t xml:space="preserve">URL link to the file on a public server (Google Drive, Dropbox, Azure, S3, etc.) that triggers a direct download of the file when the link is clicked.
Sample download url formats -
[Note: the server's id used for the file is represented as 'ID_CHARS']
Google Drive: 
https://drive.google.com/u/0/uc?id=ID_CHARS&amp;export=download
Dropbox:
https://www.dropbox.com/s/ID_CHARS/FileName?dl=1</t>
      </text>
    </comment>
    <comment authorId="0" ref="C6">
      <text>
        <t xml:space="preserve">Enter the Artist's AppleId or 'NEW' to indicate that the Artist needs an AppleId created for them.
Required for Distribution of content where the Artist has one of the following roles: 'Primary - Top', 'Primary - Other', 'Featuring', 'Remixer'</t>
      </text>
    </comment>
    <comment authorId="0" ref="D6">
      <text>
        <t xml:space="preserve">Enter the Artist's full Spotify URI address or 'NEW' to indicate that the Artist needs a Spotify URI created for them.
Required for Distribution of content where the Artist has one of the following roles: 'Primary - Top', 'Primary - Other', 'Featuring', 'Remixer'</t>
      </text>
    </comment>
    <comment authorId="0" ref="A14">
      <text>
        <t xml:space="preserve">EXACTLY means that EVERYTHING must be the same as your label copy and that any difference will result in creating different labels:
  Rolling Stones Records 
Is not identical to 
  ROLLING STONES REC. LTD.</t>
      </text>
    </comment>
    <comment authorId="0" ref="J20">
      <text>
        <t xml:space="preserve">Product Copyright Holder: the name of the person or entity that owns the exclusive rights to the complete product, including both sound recording and artwork, preceded by the year the rights were obtained. For example: 2008 Acme Inc.</t>
      </text>
    </comment>
    <comment authorId="0" ref="L20">
      <text>
        <t xml:space="preserve">Sound Recording Copyright Holder: the name of the person or entity that owns the exclusive rights to the sound recording, preceded by the year the rights were obtained. For example: 2008 Acme Inc.</t>
      </text>
    </comment>
    <comment authorId="0" ref="B21">
      <text>
        <t xml:space="preserve">URL link to the file on a public server (Google Drive, Dropbox, Azure, S3, etc.) that triggers a direct download of the file when the link is clicked.
Sample download url formats -
[Note: the server's id used for the file is represented as 'ID_CHARS']
Google Drive: 
https://drive.google.com/u/0/uc?id=ID_CHARS&amp;export=download
Dropbox:
https://www.dropbox.com/s/ID_CHARS/FileName?dl=1</t>
      </text>
    </comment>
    <comment authorId="0" ref="C21">
      <text>
        <t xml:space="preserve">image files can only be in jpeg/jpg format</t>
      </text>
    </comment>
    <comment authorId="0" ref="D21">
      <text>
        <t xml:space="preserve">leave blank if no UPC / EAN / JAN yet</t>
      </text>
    </comment>
    <comment authorId="0" ref="E21">
      <text>
        <t xml:space="preserve">1. required if no UPC / EAN / JAN yet
2. alphanumeric (letter or number) characters ONLY (no dashes, spaces, punctuation marks, etc.)
3. at least 3 characters</t>
      </text>
    </comment>
    <comment authorId="0" ref="F21">
      <text>
        <t xml:space="preserve">EXACTLY means that you should respect proper casing and punctuation:
  Exile on Main St. (vs)
  Exile On Main St</t>
      </text>
    </comment>
    <comment authorId="0" ref="G21">
      <text>
        <t xml:space="preserve">The language of the release TITLE; NOT the language of the songs/lyrics.</t>
      </text>
    </comment>
    <comment authorId="0" ref="N21">
      <text>
        <t xml:space="preserve">Can be:
YYYY-MM-DD
YYYY/MM/DD
YYYY MM DD.</t>
      </text>
    </comment>
    <comment authorId="0" ref="A28">
      <text>
        <t xml:space="preserve">leave blank if no UPC / EAN / JAN yet</t>
      </text>
    </comment>
    <comment authorId="0" ref="B28">
      <text>
        <t xml:space="preserve">1. required if no UPC / EAN / JAN yet
2. alphanumeric (letter or number) characters ONLY (no dashes, spaces, punctuation marks, etc.)
3. at least 3 characters</t>
      </text>
    </comment>
    <comment authorId="0" ref="F28">
      <text>
        <t xml:space="preserve">Each Release MUST have ONLY ONE Artist assigned the 'Primary - Top' role.  Any other primary artist should be assigned 'Primary - Other'.</t>
      </text>
    </comment>
    <comment authorId="0" ref="F35">
      <text>
        <t xml:space="preserve">vISRCs MUST be distinct from regular track ISRCs</t>
      </text>
    </comment>
    <comment authorId="0" ref="A36">
      <text>
        <t xml:space="preserve">leave blank if no UPC / EAN / JAN yet</t>
      </text>
    </comment>
    <comment authorId="0" ref="B36">
      <text>
        <t xml:space="preserve">1. required if no UPC / EAN / JAN yet
2. alphanumeric (letter or number) characters ONLY (no dashes, spaces, punctuation marks, etc.)
3. at least 3 characters</t>
      </text>
    </comment>
    <comment authorId="0" ref="F36">
      <text>
        <t xml:space="preserve">No dashes or spaces.
CCXXXYY#####
CC = Country code (2 characters)
XXX = Registrant code (3 characters)
YY = Year of release (2 digits)
##### = Release identifier (5 digits)</t>
      </text>
    </comment>
    <comment authorId="0" ref="G36">
      <text>
        <t xml:space="preserve">1. required if no ISRC or vISRC yet
2. alphanumeric (letter or number) characters ONLY (no dashes, spaces, punctuation marks, etc.)
3. at least 3 characters</t>
      </text>
    </comment>
    <comment authorId="0" ref="H36">
      <text>
        <t xml:space="preserve">EXACTLY means that you should respect proper casing and punctuation:
  Exile on Main St. (vs)
  Exile On Main St</t>
      </text>
    </comment>
    <comment authorId="0" ref="L36">
      <text>
        <t xml:space="preserve">An​ ​original​ ​composition​ ​is​ ​a​ ​track​ ​to​ ​which​ ​you’ve​ ​contributed lyrics​ ​and/or​ ​music,​ ​but​ ​which​ ​does​ ​NOT​ ​borrow​ ​elements from​ ​previously​ ​created​ ​works.
Public​ ​domain​ ​compositions​ ​are​ ​ones​ ​in​ ​which​ ​the intellectual​ ​property​ ​rights​ ​have​ ​expired​ ​or​ ​been​ ​forfeited. This​ ​generally​ ​applies​ ​to​ ​songs​ ​written​ ​before​ ​1923.</t>
      </text>
    </comment>
    <comment authorId="0" ref="M36">
      <text>
        <t xml:space="preserve">Required if distributing content.
FLAC or stereo WAV file.
Minimum bit depth: 16 bit; sample rate: 44.1 kHz
URL link to the file on a public server (Google Drive, Dropbox, Azure, S3, etc.) that triggers a direct download of the file when the link is clicked.
Sample download url formats -
[Note: the server's id used for the file is represented as 'ID_CHARS']
Google Drive: 
https://drive.google.com/u/0/uc?id=ID_CHARS&amp;export=download
Dropbox:
https://www.dropbox.com/s/ID_CHARS/FileName?dl=1</t>
      </text>
    </comment>
    <comment authorId="0" ref="N36">
      <text>
        <t xml:space="preserve">audio file extension
Required if audio URL provided</t>
      </text>
    </comment>
    <comment authorId="0" ref="O36">
      <text>
        <t xml:space="preserve">From where should your track start when people preview it? 
The value must be the number of seconds into the track. Example: 93.</t>
      </text>
    </comment>
    <comment authorId="0" ref="A44">
      <text>
        <t xml:space="preserve">vISRCs MUST be distinct from regular track ISRCs</t>
      </text>
    </comment>
    <comment authorId="0" ref="A45">
      <text>
        <t xml:space="preserve">leave blank if no ISRC yet</t>
      </text>
    </comment>
    <comment authorId="0" ref="B45">
      <text>
        <t xml:space="preserve">1. required if no ISRC or vISRC
2. alphanumeric (letter or number) characters ONLY (no dashes, spaces, punctuation marks, etc.)
3. at least 3 characters</t>
      </text>
    </comment>
    <comment authorId="0" ref="F45">
      <text>
        <t xml:space="preserve">Each Track MUST have ONLY ONE Artist assigned the 'Primary - Top' role.  Any other primary artist should be assigned 'Primary - Other'.</t>
      </text>
    </comment>
    <comment authorId="0" ref="A62">
      <text>
        <t xml:space="preserve">vISRCs MUST be distinct from regular track ISRCs</t>
      </text>
    </comment>
    <comment authorId="0" ref="A63">
      <text>
        <t xml:space="preserve">leave blank if no ISRC yet</t>
      </text>
    </comment>
    <comment authorId="0" ref="B63">
      <text>
        <t xml:space="preserve">1. required if no ISRC or vISRC
2. alphanumeric (letter or number) characters ONLY (no dashes, spaces, punctuation marks, etc.)
3. at least 3 characters</t>
      </text>
    </comment>
    <comment authorId="0" ref="G63">
      <text>
        <t xml:space="preserve">Only positive values up to 100%, total of all Contributors for a track must equal 100%
Maximum decimal places: 
2 in Percent format, e.g. 33.34%; 
or 
4 in Number format, e.g. 0.3334;
If there are 3 Contributors:
33.33%
33.33%
33.34%</t>
      </text>
    </comment>
    <comment authorId="0" ref="H63">
      <text>
        <t xml:space="preserve">Total of all Contributors for a track must equal 100%</t>
      </text>
    </comment>
    <comment authorId="0" ref="A71">
      <text>
        <t xml:space="preserve">vISRCs MUST be distinct from regular track ISRCs</t>
      </text>
    </comment>
    <comment authorId="0" ref="A72">
      <text>
        <t xml:space="preserve">leave blank if no ISRC yet</t>
      </text>
    </comment>
    <comment authorId="0" ref="B72">
      <text>
        <t xml:space="preserve">1. required if no ISRC or vISRC
2. Must contain 2 letters among any mix of letters or numbers
3. Minimum of 3 characters
4. Maximum of 20 characters
5. alphanumeric (letter or number) characters ONLY (no dashes, spaces, punctuation marks, etc.)
6. Best to leave blank unless you really use these</t>
      </text>
    </comment>
    <comment authorId="0" ref="E72">
      <text>
        <t xml:space="preserve">A new version that alters an original recording. Any derivative work, including modified versions such as sped-up, slowed-down, boosted, nightcore, etc. A remix can be produced by the original artist or by another artist/producer. Note that covers with translated, modified or added lyrics should also be identified as derivative works due to the modification of the lyrics.</t>
      </text>
    </comment>
    <comment authorId="0" ref="F72">
      <text>
        <t xml:space="preserve">Any recording containing samples or any stock music, be it a royalty free beat, or any loops from a sample pack or music creation software.</t>
      </text>
    </comment>
    <comment authorId="0" ref="G72">
      <text>
        <t xml:space="preserve">Mix or Compilation - Any form of mashup (multiple track segments joined together) or medley (multiple full tracks joined together), as well as any track in a DJ set/mix or compilation (which does not have the same ISRC as the original).</t>
      </text>
    </comment>
    <comment authorId="0" ref="H72">
      <text>
        <t xml:space="preserve">Radio edit, extended or shortened versions, as well lofi, live or remastered versions.</t>
      </text>
    </comment>
    <comment authorId="0" ref="I72">
      <text>
        <t xml:space="preserve">White noise or sleep music, ambient, new age or meditation, karaoke or instrumental, classical (in the sense of older music like Beethoven and not contemporary music in the classical genre) — or any other similar genre where your recording is likely to be mistaken for another recording.</t>
      </text>
    </comment>
    <comment authorId="0" ref="J72">
      <text>
        <t xml:space="preserve">ASMR, sound effects, nature sounds, speech, spoken word, podcast or radio show.</t>
      </text>
    </comment>
    <comment authorId="0" ref="K72">
      <text>
        <t xml:space="preserve">Includes music generated through artificial intelligence (AI), either in whole or in part.</t>
      </text>
    </comment>
  </commentList>
</comments>
</file>

<file path=xl/sharedStrings.xml><?xml version="1.0" encoding="utf-8"?>
<sst xmlns="http://schemas.openxmlformats.org/spreadsheetml/2006/main" count="2428" uniqueCount="1429">
  <si>
    <t>INTRODUCTION</t>
  </si>
  <si>
    <t>1)</t>
  </si>
  <si>
    <t>Please make a copy of the master document in order to start filling it out.  Make a copy by going to: File &gt; Make a copy</t>
  </si>
  <si>
    <t>2)</t>
  </si>
  <si>
    <t>Rename this document by replacing "MASTER" with your company name.</t>
  </si>
  <si>
    <t>3)</t>
  </si>
  <si>
    <t xml:space="preserve">Share it with kenny@revelator.com, milan@revelator.com and nicolas.g@revelator.com and provide FULL Edit permissions across the worksheet: </t>
  </si>
  <si>
    <t>go to Data&gt;Protected sheets and ranges&gt;Show all protected ranges&gt;Change permissions to full editing across ALL protected ranges from tabs 1 to 8</t>
  </si>
  <si>
    <t>You can also add anyone else from your team as needed.</t>
  </si>
  <si>
    <t>• Please fill out the catalog insert tabs enumerated in this spreadsheet by following the instructions in the corresponding fields and reading any applicable notes throughout</t>
  </si>
  <si>
    <t>• A black triangle in the top right corner of a cell means that there is a note — mouse over it to read it</t>
  </si>
  <si>
    <t>• If you are importing catalog metadata for reporting purposes only, then you only need to complete fields marked as REQUIRED as well as any UPC/ISRC or ID fields through tab 6</t>
  </si>
  <si>
    <t>Use the 'Sample Data' tab for additional guidance</t>
  </si>
  <si>
    <t>NOTE: Batch importing new catalog from the worksheet is generally not available on an ongoing basis so be sure all releases and tracks for import are included in the worksheet beforehand.</t>
  </si>
  <si>
    <t>After the initial import, adding catalog is meant to be done from the frontend of your account (or with the API if you are on an API plan).  There are liable to be additional fees if the worksheet is to be used for new catalog after the initial import.</t>
  </si>
  <si>
    <t>• We DO NOT support importing files from Google Drive</t>
  </si>
  <si>
    <t>NO DSP sale reports should be uploaded and reporting feeds should NOT be set up until the account's catalog has been finalized, which includes the following steps:</t>
  </si>
  <si>
    <t>• ALL EXISTING catalog content has been imported</t>
  </si>
  <si>
    <r>
      <rPr>
        <rFont val="Arial"/>
        <color rgb="FF172B4D"/>
        <sz val="11.0"/>
      </rPr>
      <t xml:space="preserve">• ALL catalog </t>
    </r>
    <r>
      <rPr>
        <rFont val="Arial"/>
        <b/>
        <color rgb="FF172B4D"/>
        <sz val="11.0"/>
      </rPr>
      <t>Delivery/Ingestion</t>
    </r>
    <r>
      <rPr>
        <rFont val="Arial"/>
        <color rgb="FF172B4D"/>
        <sz val="11.0"/>
      </rPr>
      <t xml:space="preserve"> FEEDS have been DISABLED</t>
    </r>
  </si>
  <si>
    <t>• Existing catalog has been validated (based on catalog export from account)</t>
  </si>
  <si>
    <t>• ALL catalog has been attributed to the proper accounts</t>
  </si>
  <si>
    <t>• ALL catalog fixes and updates have been completed</t>
  </si>
  <si>
    <t>If any DSP sale reports were uploaded or auto-imported before the catalog has been finalized, then the following corrective actions must be taken:</t>
  </si>
  <si>
    <t>• Unapprove and delete ALL DSP sale reports</t>
  </si>
  <si>
    <t>• Delete ALL error matching rules</t>
  </si>
  <si>
    <t>List all Artists to Import</t>
  </si>
  <si>
    <t>EnterpriseId=</t>
  </si>
  <si>
    <t>= REQUIRED FIELD</t>
  </si>
  <si>
    <t>= OPTIONAL FIELD</t>
  </si>
  <si>
    <t>= READ NOTES / INSTRUCTIONS</t>
  </si>
  <si>
    <t>TenantId=</t>
  </si>
  <si>
    <t>Artist Name</t>
  </si>
  <si>
    <t>Artist Image url</t>
  </si>
  <si>
    <t>Apple ArtistId</t>
  </si>
  <si>
    <t>Spotify Artist URI</t>
  </si>
  <si>
    <t>Meta ArtistId</t>
  </si>
  <si>
    <t>SoundCloud ProfileId</t>
  </si>
  <si>
    <t>Duplicate Names</t>
  </si>
  <si>
    <t>Written EXACTLY
as per label copy</t>
  </si>
  <si>
    <t>public URL triggering DIRECT DOWNLOAD of file</t>
  </si>
  <si>
    <t>Enter Artist's AppleId or 'NEW'=new AppleId</t>
  </si>
  <si>
    <t>Enter Artist's Spotify URI link 
or 'NEW'=new Spotify URI link</t>
  </si>
  <si>
    <t>Facebook Audio Library &amp; Rights Manager ArtistId</t>
  </si>
  <si>
    <t>SoundCloud Artist Username</t>
  </si>
  <si>
    <t>JKZ</t>
  </si>
  <si>
    <t>spotify:artist:1Gn8eEXtOWHA7XU8wEWXOb</t>
  </si>
  <si>
    <t>Flash Beats Manow</t>
  </si>
  <si>
    <t>spotify:artist:0ZIlwtVZkqtMZUpbHrz8TL</t>
  </si>
  <si>
    <t>Various Artists</t>
  </si>
  <si>
    <t>List all Labels to Import</t>
  </si>
  <si>
    <t>Label Name</t>
  </si>
  <si>
    <t>TokyoRecords</t>
  </si>
  <si>
    <t>PEJOTA10*</t>
  </si>
  <si>
    <t>= OPTIONAL</t>
  </si>
  <si>
    <t>RELEASE LEVEL - Label&lt;&gt;UPC/ID</t>
  </si>
  <si>
    <t>LABEL</t>
  </si>
  <si>
    <t>COVER IMAGE URL</t>
  </si>
  <si>
    <t>IMAGE TYPE</t>
  </si>
  <si>
    <t>UPC / EAN / JAN</t>
  </si>
  <si>
    <t>CATALOG RELEASE ID</t>
  </si>
  <si>
    <t>RELEASE TITLE</t>
  </si>
  <si>
    <t>TITLE LANGUAGE</t>
  </si>
  <si>
    <t>RELEASE VERSION</t>
  </si>
  <si>
    <t>RELEASE TYPE</t>
  </si>
  <si>
    <t>(P) Copyright</t>
  </si>
  <si>
    <t>(C) Copyright</t>
  </si>
  <si>
    <t>ORIGINAL
RELEASE DATE</t>
  </si>
  <si>
    <t>GENRE 1</t>
  </si>
  <si>
    <t>GENRE 2</t>
  </si>
  <si>
    <t>(select from Labels list, start typing or drag)</t>
  </si>
  <si>
    <r>
      <rPr>
        <rFont val="Arial"/>
        <color theme="1"/>
      </rPr>
      <t xml:space="preserve">public URL triggering DIRECT DOWNLOAD of file (10 MB max)
</t>
    </r>
    <r>
      <rPr>
        <rFont val="Arial"/>
        <i/>
        <color theme="1"/>
      </rPr>
      <t>required if distributing content</t>
    </r>
  </si>
  <si>
    <t>jpeg /
jpg
ONLY</t>
  </si>
  <si>
    <r>
      <rPr>
        <rFont val="Arial"/>
        <color theme="1"/>
      </rPr>
      <t xml:space="preserve">UPC: 12 digits
EAN: 13 digits
</t>
    </r>
    <r>
      <rPr>
        <rFont val="Arial"/>
        <i/>
        <color theme="1"/>
      </rPr>
      <t>blank if no code yet</t>
    </r>
  </si>
  <si>
    <r>
      <rPr>
        <rFont val="Arial"/>
        <color theme="1"/>
      </rPr>
      <t xml:space="preserve">Internal Ref. ID
</t>
    </r>
    <r>
      <rPr>
        <rFont val="Arial"/>
        <i/>
        <color theme="1"/>
      </rPr>
      <t>required if no code yet</t>
    </r>
  </si>
  <si>
    <t>Written EXACTLY as per label copy
(no version, type or contributor info)</t>
  </si>
  <si>
    <t>(select from list, start 
typing or drag)</t>
  </si>
  <si>
    <t>If applicable</t>
  </si>
  <si>
    <t>(select from list, start typing or drag)</t>
  </si>
  <si>
    <t>Year</t>
  </si>
  <si>
    <t>Holder</t>
  </si>
  <si>
    <t xml:space="preserve">YYYY-MM-DD
</t>
  </si>
  <si>
    <t xml:space="preserve">
(select from list, start typing or drag)</t>
  </si>
  <si>
    <t>Existing UPCs/
Catalog IDs</t>
  </si>
  <si>
    <t>Genre Dup</t>
  </si>
  <si>
    <t>https://www.dropbox.com/scl/fi/7safoetk4p2k4vwi29k4c/Receba-789294845633-UPC.jpg?rlkey=3vty6hb78ol10iv3y6h4md8h3&amp;st=m30ox0p4&amp;dl=1</t>
  </si>
  <si>
    <t>jpg</t>
  </si>
  <si>
    <t>Receba</t>
  </si>
  <si>
    <t>Portuguese</t>
  </si>
  <si>
    <t>Single</t>
  </si>
  <si>
    <t>Hip Hop/Rap</t>
  </si>
  <si>
    <t>https://www.dropbox.com/scl/fi/wky0ryb739s0xs3wo5qop/A-Cl-usula-do-Contrato-789294962088-UPC.jpg?rlkey=91bp85llgb8ho5lnfcs56105s&amp;st=dn12pxrd&amp;dl=1</t>
  </si>
  <si>
    <t>A Cláusula do Contrato</t>
  </si>
  <si>
    <t>= FILLED AUTOMATICALLY IF CODES/IDS MATCH</t>
  </si>
  <si>
    <t>RELEASE LEVEL - Artist&lt;&gt;UPC/ID : One Arist per row.  If a Release has multiple Artists, add the same Release Code/ID to a new row for each Artist.</t>
  </si>
  <si>
    <t>ARTIST</t>
  </si>
  <si>
    <t>ARTIST ROLE</t>
  </si>
  <si>
    <t>ARTIST ROLE
CATEGORY</t>
  </si>
  <si>
    <t>from Release_Label tab</t>
  </si>
  <si>
    <t>auto-fills if Release Code/Id matches 
Code/Id in Release_Label tab</t>
  </si>
  <si>
    <r>
      <rPr>
        <rFont val="Arial"/>
        <color theme="1"/>
        <sz val="10.0"/>
      </rPr>
      <t xml:space="preserve">ONE ARTIST PER ROW
select from Artists list, start typing or drag
</t>
    </r>
    <r>
      <rPr>
        <rFont val="Arial"/>
        <i/>
        <color theme="1"/>
        <sz val="10.0"/>
      </rPr>
      <t>If compilation: Various Artists</t>
    </r>
  </si>
  <si>
    <t>artist category auto-fills based on artist role</t>
  </si>
  <si>
    <t>Main Primary Artist</t>
  </si>
  <si>
    <t>Producer</t>
  </si>
  <si>
    <t>sort(if(countif($A$5:$A&amp;$B$5:$B,'3) Release_Label'!$D$5:$D&amp;'3) Release_Label'!$E$5:$E)=0,'3) Release_Label'!$D$5:$D&amp;" "&amp;'3) Release_Label'!$E$5:$E,))</t>
  </si>
  <si>
    <t>Engineer</t>
  </si>
  <si>
    <t>sort(if(countif({A5:A,B5:B},{'3) Release_Label'!D5:D,'3) Release_Label'!E5:E})=0,{'3) Release_Label'!D5:D,'3) Release_Label'!E5:E},))</t>
  </si>
  <si>
    <t>TRACK LEVEL - UPC/ID&lt;&gt;ISRC/ID</t>
  </si>
  <si>
    <t>TRACK</t>
  </si>
  <si>
    <t>ISRC/vISRC</t>
  </si>
  <si>
    <t>CATALOG TRACK ID</t>
  </si>
  <si>
    <t>TRACK TITLE</t>
  </si>
  <si>
    <t>TRACK VERSION</t>
  </si>
  <si>
    <t>LANGUAGE OF LYRICS</t>
  </si>
  <si>
    <t>EXPLICIT</t>
  </si>
  <si>
    <t>TYPE</t>
  </si>
  <si>
    <t>AUDIO FILE URL</t>
  </si>
  <si>
    <t>AUDIO TYPE</t>
  </si>
  <si>
    <t>TRACK PREVIEW</t>
  </si>
  <si>
    <t>COMPOSITION
 ISWC</t>
  </si>
  <si>
    <t>NUMBER</t>
  </si>
  <si>
    <r>
      <rPr>
        <rFont val="Arial"/>
        <color theme="1"/>
        <sz val="9.0"/>
      </rPr>
      <t xml:space="preserve">CCXXXYY#####
</t>
    </r>
    <r>
      <rPr>
        <rFont val="Arial"/>
        <i/>
        <color theme="1"/>
        <sz val="9.0"/>
      </rPr>
      <t>blank if no ISRC yet</t>
    </r>
  </si>
  <si>
    <r>
      <rPr>
        <rFont val="Arial"/>
        <color theme="1"/>
      </rPr>
      <t xml:space="preserve">Internal Ref. ID </t>
    </r>
    <r>
      <rPr>
        <rFont val="Arial"/>
        <i/>
        <color theme="1"/>
      </rPr>
      <t>required if no ISRC/vISRC</t>
    </r>
  </si>
  <si>
    <r>
      <rPr>
        <rFont val="Arial"/>
        <color theme="1"/>
        <sz val="10.0"/>
      </rPr>
      <t xml:space="preserve">(select from list, start 
typing or drag)
</t>
    </r>
    <r>
      <rPr>
        <rFont val="Arial"/>
        <i/>
        <color theme="1"/>
        <sz val="10.0"/>
      </rPr>
      <t>If no lyrics, select Instrumental</t>
    </r>
  </si>
  <si>
    <t>YES / NO</t>
  </si>
  <si>
    <t>Original / 
Public Domain</t>
  </si>
  <si>
    <t>public URL MUST trigger audio file DOWNLOAD</t>
  </si>
  <si>
    <t>wav /
flac
ONLY</t>
  </si>
  <si>
    <t>Preview Start Time (in seconds)</t>
  </si>
  <si>
    <t>QZW9M2221000</t>
  </si>
  <si>
    <t>NO</t>
  </si>
  <si>
    <t>Original</t>
  </si>
  <si>
    <t>https://www.dropbox.com/scl/fi/g6ch1pcun31eep1am9mkv/Receba-789294845633-UPC.flac?rlkey=mxh9w3x6d82jmu7mmv2a9trio&amp;st=i02exo9k&amp;dl=1</t>
  </si>
  <si>
    <t>flac</t>
  </si>
  <si>
    <t>QZW9M2236571</t>
  </si>
  <si>
    <t>https://www.dropbox.com/scl/fi/i5lnp58jvdvz99rmvukp3/A-Cl-usula-do-Contrato-789294962088-UPC.flac?rlkey=hr2u9fvf5lq6u33enhqm3ui3f&amp;st=m6hlmmgt&amp;dl=1</t>
  </si>
  <si>
    <t>TRACK LEVEL - Artist&lt;&gt;ISRC/ID: One Arist per row.  If a Track has multiple Artists, add the same Track ISRC/ID to a new row for each Artist.</t>
  </si>
  <si>
    <t>update Artists set ReleasesCount=(select count (distinct ReleaseId) from Releases where ArtistId=(select max(ArtistId) from Artists where Name=N'' and EnterpriseId="&amp;EntId&amp;")),</t>
  </si>
  <si>
    <t>set TracksCount=(select count (distinct TrackId) from Tracks where ArtistId=(select max(ArtistId) from Artists where Name=N'' and EnterpriseId="&amp;EntId&amp;")))</t>
  </si>
  <si>
    <t>from Release_Track tab</t>
  </si>
  <si>
    <t>auto-fills if Track Code/Id matches 
Code/Id in Release_Track tab</t>
  </si>
  <si>
    <t>ONE ARTIST PER ROW
select from Artists list, start typing or drag</t>
  </si>
  <si>
    <t>where ArtistId=(select max(ArtistId) from Artists where Name=N'' and EnterpriseId="&amp;EntId&amp;"))</t>
  </si>
  <si>
    <t>List all Composition Parties to Import</t>
  </si>
  <si>
    <t>List all Compostion Publishers to Import</t>
  </si>
  <si>
    <t>Composition Contributor</t>
  </si>
  <si>
    <t>Publisher Name</t>
  </si>
  <si>
    <t>Must be a person's LEGAL NAME 
(first and last name)</t>
  </si>
  <si>
    <t>Only publishers that manage compositions.
Do not include publishers that are self-publishing.</t>
  </si>
  <si>
    <t>Agnaldo Paulino de Jesus Júnior</t>
  </si>
  <si>
    <t>update Artists set ReleasesCount=(select count (distinct ReleaseId) from Releases where ArtistId=(select max(ArtistId) from Artists where Name=N'' and EnterpriseId= )),</t>
  </si>
  <si>
    <t>Jackson Bertholdo Dos Santos</t>
  </si>
  <si>
    <t>TRACK LEVEL - Composition&lt;&gt;ISRC/ID: One composition Contributor per row.  If a Track has multiple Contributors, add the same Track ISRC/ID to a new row for each Contributor.</t>
  </si>
  <si>
    <t>COMPOSITION CONTRIBUTOR</t>
  </si>
  <si>
    <t>ROLE</t>
  </si>
  <si>
    <t>SHARE%</t>
  </si>
  <si>
    <t>TOTAL%</t>
  </si>
  <si>
    <t>PUBLISHING</t>
  </si>
  <si>
    <t>PUBLISHER</t>
  </si>
  <si>
    <t>(select from Comp Contributors list, start typing or drag)</t>
  </si>
  <si>
    <t>read note</t>
  </si>
  <si>
    <t>auto sums</t>
  </si>
  <si>
    <t>fill out ONLY when 'Published' selected</t>
  </si>
  <si>
    <t>Composer &amp; Lyricist</t>
  </si>
  <si>
    <t>Copyright control (self-published)</t>
  </si>
  <si>
    <t>TRACK LEVEL - Special Audio Properties&lt;&gt;ISRC/ID: Relates to the track's recording, meaning its master metadata.  (Multiple options can be selected for each track)</t>
  </si>
  <si>
    <t>SPECIAL AUDIO PROPERTIES</t>
  </si>
  <si>
    <t>REMIX or 
DERIVATIVE</t>
  </si>
  <si>
    <t>SAMPLES
or STOCK</t>
  </si>
  <si>
    <t>MIx or 
COMPILATION</t>
  </si>
  <si>
    <t>ALTERNATE 
VERSION</t>
  </si>
  <si>
    <t>SPECIAL
GENRE</t>
  </si>
  <si>
    <t>NON MUSICAL
CONTENT</t>
  </si>
  <si>
    <t>INCLUDES
 AI</t>
  </si>
  <si>
    <t>NONE APPLY</t>
  </si>
  <si>
    <t>Sample Data</t>
  </si>
  <si>
    <t>1) Artists list</t>
  </si>
  <si>
    <t>Bob Dylan</t>
  </si>
  <si>
    <t>https://artlistdata.blob.core.windows.net/artlist-artistpage/Assaf_Ayalon_-_P_-_3000.jpg</t>
  </si>
  <si>
    <t>The Doors</t>
  </si>
  <si>
    <t>2) Labels list</t>
  </si>
  <si>
    <t>Epic</t>
  </si>
  <si>
    <t>3) Release_Label</t>
  </si>
  <si>
    <t>RELEASE IMAGE URL</t>
  </si>
  <si>
    <t>public URL triggering DIRECT DOWNLOAD of file
(required if distributing content)</t>
  </si>
  <si>
    <t>UPC: 12 digits
EAN: 13 digits
blank if no code yet</t>
  </si>
  <si>
    <t>Internal Ref. ID
required if no code yet</t>
  </si>
  <si>
    <t>Genre
(select from list, start typing or drag)</t>
  </si>
  <si>
    <t>Other/Sub-genre
(select from list, start typing or drag)</t>
  </si>
  <si>
    <t>https://artlistdata.blob.core.windows.net/artlist-images/Soul_Salvation_-_3000_-_18.6.19.jpg</t>
  </si>
  <si>
    <t>Soul Salvation</t>
  </si>
  <si>
    <t>English</t>
  </si>
  <si>
    <t>Artlist Original</t>
  </si>
  <si>
    <t>Indie Rock</t>
  </si>
  <si>
    <t>4) Release_Artist(s)</t>
  </si>
  <si>
    <t>ONE ARTIST PER ROW
select from Artists list, start typing or drag
If compilation: Various Artists</t>
  </si>
  <si>
    <t>filter(A:B,F:F="Primary - Top")</t>
  </si>
  <si>
    <t>Primary - Top</t>
  </si>
  <si>
    <t>Featuring</t>
  </si>
  <si>
    <t>5) Release_Track</t>
  </si>
  <si>
    <t>ISRC</t>
  </si>
  <si>
    <t>CCXXXYY#####
blank if no ISRC yet</t>
  </si>
  <si>
    <t>Internal Ref. ID required if no ISRC/vISRC</t>
  </si>
  <si>
    <t>(select from list, start 
typing or drag)
If no lyrics, select Instrumental</t>
  </si>
  <si>
    <t>public URL triggering audio file DOWNLOAD</t>
  </si>
  <si>
    <t>IL6651901116</t>
  </si>
  <si>
    <t>https://artlistdata.blob.core.windows.net/artlist-wave/Soul_Salvation_-_Soul_Salvation_-_Master_(16-44.1).wav</t>
  </si>
  <si>
    <t>wav</t>
  </si>
  <si>
    <t>IL6651901117</t>
  </si>
  <si>
    <t>Instrumental</t>
  </si>
  <si>
    <t>https://artlistdata.blob.core.windows.net/artlist-wave/Soul_Salvation_-_Soul_Salvation_-_Instrumental_-_Master_(16-44.1).wav</t>
  </si>
  <si>
    <t>IL6651901128</t>
  </si>
  <si>
    <t>Going Back</t>
  </si>
  <si>
    <t>https://artlistdata.blob.core.windows.net/artlist-wave/Soul_Salvation_-_Going_Back_(16-44.1).wav</t>
  </si>
  <si>
    <t>6) Track_Artist(s)</t>
  </si>
  <si>
    <t>7) Comp Contributor/Publisher lists</t>
  </si>
  <si>
    <t>Jan Dough</t>
  </si>
  <si>
    <t>AK publishing, LLC (BMI)</t>
  </si>
  <si>
    <t>Elliot Cook</t>
  </si>
  <si>
    <t>AK The Savior Publishing (BMI)</t>
  </si>
  <si>
    <t>8) Track_Composition(s)</t>
  </si>
  <si>
    <t>Published (managed by a publisher)</t>
  </si>
  <si>
    <t>Income Participant</t>
  </si>
  <si>
    <t>DO NOT REMOVE THESE COLUMNS</t>
  </si>
  <si>
    <t>GENRES</t>
  </si>
  <si>
    <t>Genre ID</t>
  </si>
  <si>
    <t>Language</t>
  </si>
  <si>
    <t>Language ID</t>
  </si>
  <si>
    <t>Track Type</t>
  </si>
  <si>
    <t>Track Type ID</t>
  </si>
  <si>
    <t>RightsName</t>
  </si>
  <si>
    <t>RightsId</t>
  </si>
  <si>
    <t>Composition Role</t>
  </si>
  <si>
    <t>Track Properties</t>
  </si>
  <si>
    <t>TrackRecordingFileFormats</t>
  </si>
  <si>
    <t>This genre list is the same as the one used by iTunes/Apple Music. If you wish to use a genre that isn't listed, please select the closest match.</t>
  </si>
  <si>
    <t>Album</t>
  </si>
  <si>
    <t>Acoustic Blues</t>
  </si>
  <si>
    <t>Abkhazian</t>
  </si>
  <si>
    <t>Cover</t>
  </si>
  <si>
    <t>Adaptor</t>
  </si>
  <si>
    <t>Remix or Derivative</t>
  </si>
  <si>
    <t>Subgenres can also be used as genres.</t>
  </si>
  <si>
    <t>EP</t>
  </si>
  <si>
    <t>Adult Alternative</t>
  </si>
  <si>
    <t>-- KEY ARTIST --</t>
  </si>
  <si>
    <t>Afar</t>
  </si>
  <si>
    <t>Arranger</t>
  </si>
  <si>
    <t>Samples or Stock</t>
  </si>
  <si>
    <t>Genres</t>
  </si>
  <si>
    <t>Subgenre</t>
  </si>
  <si>
    <t>Adult Contemporary</t>
  </si>
  <si>
    <t>Primary Artist</t>
  </si>
  <si>
    <t>Afrikaans</t>
  </si>
  <si>
    <t>Public domain</t>
  </si>
  <si>
    <t>Public domain (no publisher)</t>
  </si>
  <si>
    <t>Composer</t>
  </si>
  <si>
    <t>Mix or Compilation</t>
  </si>
  <si>
    <t>mp3</t>
  </si>
  <si>
    <t>Name</t>
  </si>
  <si>
    <t>Keywords</t>
  </si>
  <si>
    <t>Video</t>
  </si>
  <si>
    <t>African</t>
  </si>
  <si>
    <t>Akan</t>
  </si>
  <si>
    <t>Undeclared</t>
  </si>
  <si>
    <t>Alternate Version</t>
  </si>
  <si>
    <t>|Africa|Morocco|</t>
  </si>
  <si>
    <t/>
  </si>
  <si>
    <t>Ringtone</t>
  </si>
  <si>
    <t>African Dancehall</t>
  </si>
  <si>
    <t>Remixer</t>
  </si>
  <si>
    <t>Albanian</t>
  </si>
  <si>
    <t>Special Genre</t>
  </si>
  <si>
    <t>Alternative</t>
  </si>
  <si>
    <t>|00s Alternative|10s Alternative|80s Alternative|90s Alternative|Alt-Rock|Alt. Rock|Alternative Rock|Alternative-Rock|</t>
  </si>
  <si>
    <t>Britpop</t>
  </si>
  <si>
    <t>|Brit-Pop|Brit Pop|Brit Pop/Brit Rock|</t>
  </si>
  <si>
    <t>African Reggae</t>
  </si>
  <si>
    <t>With</t>
  </si>
  <si>
    <t>Amharic</t>
  </si>
  <si>
    <t>Lyricist</t>
  </si>
  <si>
    <t>Non-Musical Content</t>
  </si>
  <si>
    <t>Anime</t>
  </si>
  <si>
    <t>|Cartoon Music|</t>
  </si>
  <si>
    <t>French Pop</t>
  </si>
  <si>
    <t>|French|Variete Francaise|French Rock|</t>
  </si>
  <si>
    <t>-- PRODUCER &amp; ENGINEER --</t>
  </si>
  <si>
    <t>Arabic</t>
  </si>
  <si>
    <t>Sub Arranger</t>
  </si>
  <si>
    <t>Includes AI</t>
  </si>
  <si>
    <t>|Arabic Belly-Dance|Arabic Children|Arabic Classic|Arabic Dance|Arabic Folklore|Arabic Rock|Arabic Romantic|Middle East|Middle Eastern|Pakistan|Rai|</t>
  </si>
  <si>
    <t>German Pop</t>
  </si>
  <si>
    <t>|German|German Rock|</t>
  </si>
  <si>
    <t>Afro House</t>
  </si>
  <si>
    <t>Aragonese</t>
  </si>
  <si>
    <t>Sub-Author</t>
  </si>
  <si>
    <t>Blues</t>
  </si>
  <si>
    <t>|Blues Revival|Boogie Woogie|Harmonica Blues|Juke Joint Blues|Jump-Blues|New Orleans R&amp;B|Piano Blues|Piedmont Blues|Pre-War|Songster|Texas Blues|Traditional Blues|Urban Blues|Vaudeville Blues|Work Song|</t>
  </si>
  <si>
    <t>Indo Pop</t>
  </si>
  <si>
    <t>|Indo|</t>
  </si>
  <si>
    <t>Afro Soul</t>
  </si>
  <si>
    <t>Art Direction</t>
  </si>
  <si>
    <t>Armenian</t>
  </si>
  <si>
    <t>Translator</t>
  </si>
  <si>
    <t>Brazilian</t>
  </si>
  <si>
    <t>|Afro|Afro Brazilian|Afro-Brazilian|Baiao|Boi Bumba|Bossa Nova|Brazil|Brazilian|Brazilian Afro|Brazilian Alternative/Indie|Brazilian Blues|Brazilian Boi Bumba|Brazilian Brega|Brazilian Caipira|Brazilian Candomble|Brazilian Capoiera|Brazilian Children's|Brazilian Children’s|Brazilian Christian|Brazilian Classical|Brazilian Gaucho|Brazilian Hip Hop|Brazilian Hip-Hop|Brazilian Instrumental|Brazilian Jovem Guarda|Brazilian Mangue Beat/Pernambuco|Brazilian Metal|Brazilian Pop|Brazilian Reggae|Brazilian Regional|Brazilian Rock|Brazilian Soul|Brazilian Spoken Word|Brazilian Tropicalia|Brazilian-Afro|Brazilian-Boi Bumba|Brazilian-Brega|Brazilian-Caipira|Brazilian-Candomble|Brazilian-Capoiera|Brazilian-Children's|Brazilian-Children’s|Brazilian-Christian|Brazilian-Classical|Brazilian-Gaucho|Brazilian-Instrumental|Brazilian-Jovem Guarda|Brazilian-Mangue Beat/Pernambuco|Brazilian-Regional|Brazilian-Spoken Word|Brazilian-Tropicalia|Brega|Caipira|Candomble|Capoiera|Funk Carioca|Gaucho|Jovem Guarda|Mangue Beat/Pernambuco|Musica Religiosa|Pop Brasileiro|Tropicalia|</t>
  </si>
  <si>
    <t>J-Pop</t>
  </si>
  <si>
    <t>Afro-Beat</t>
  </si>
  <si>
    <t>Artwork</t>
  </si>
  <si>
    <t>Assamese</t>
  </si>
  <si>
    <t>Writer</t>
  </si>
  <si>
    <t>Children's Music</t>
  </si>
  <si>
    <t>|Ancient Tales|Children's|Children’s|Children's Classical|Children’s Classical|Circus|Educational|Horspiele Fur Kinder|Kindermusik|Portuguese Children's Music|Portuguese Children’s Music|Rhymes/Fairytales|Spanish Children's Music|Spanish Children’s Music|</t>
  </si>
  <si>
    <t>Kayokyoku</t>
  </si>
  <si>
    <t>Afro-Pop</t>
  </si>
  <si>
    <t>Assistant Director</t>
  </si>
  <si>
    <t>Avaric</t>
  </si>
  <si>
    <t>Chinese</t>
  </si>
  <si>
    <t>|Chinese Children's|Chinese Children’s|Chinese Comedy|Chinese Electrical|Chinese Instrumental|Chinese R&amp;B|Chinese Singer/Songwriter|Chinese Soundtrack|Chinese Soundtracks|Chinese Spoken Word|Chinese Vocalist|</t>
  </si>
  <si>
    <t>Malaysian Pop</t>
  </si>
  <si>
    <t>Afro-folk</t>
  </si>
  <si>
    <t>Assistant Mastering Engineer</t>
  </si>
  <si>
    <t>Avestan</t>
  </si>
  <si>
    <t>Christian &amp; Gospel</t>
  </si>
  <si>
    <t>|Alt Contemporary Christian|Christian|Christian/Gospel|Contemporary Christian|</t>
  </si>
  <si>
    <t>Mandopop</t>
  </si>
  <si>
    <t>|Mandarin Pop|Mandarin-Pop|</t>
  </si>
  <si>
    <t>Afro-fusion</t>
  </si>
  <si>
    <t>Assistant Mixing Engineer</t>
  </si>
  <si>
    <t>Aymara</t>
  </si>
  <si>
    <t>Classical</t>
  </si>
  <si>
    <t>|Ballet|Classical Period|Classical Sacred|Zarzuela|</t>
  </si>
  <si>
    <t>Manilla Sound</t>
  </si>
  <si>
    <t>Afrobeats</t>
  </si>
  <si>
    <t>Assistant Producer</t>
  </si>
  <si>
    <t>Azerbaijani</t>
  </si>
  <si>
    <t>Comedy</t>
  </si>
  <si>
    <t>|Blue Humor|Christian Comedy|Ethnic Comedy|Gay Comedy|Musical Comedy|Observational Humor|Political Humor|Prank Calls|Radio Comedy|Satire|Sketch Comedy|Standup|</t>
  </si>
  <si>
    <t>Oldies</t>
  </si>
  <si>
    <t>Alte</t>
  </si>
  <si>
    <t>Assistant Recording Engineer</t>
  </si>
  <si>
    <t>Bambara</t>
  </si>
  <si>
    <t>Country</t>
  </si>
  <si>
    <t>|Classic Country|Country Boogie|Country Folk|Country Pop|Country-Pop|Country Singer-Songwriter|Country Singer/Songwriter|Live Country|Nashville Sound/Countrypolitan|Old-Timey|String Bands|Western Swing|Yodeling|</t>
  </si>
  <si>
    <t>Original Pilipino Music</t>
  </si>
  <si>
    <t>Assistant Sound Engineer</t>
  </si>
  <si>
    <t>Bashkir</t>
  </si>
  <si>
    <t>Cuban</t>
  </si>
  <si>
    <t>|Cuba|</t>
  </si>
  <si>
    <t>Pinoy Pop</t>
  </si>
  <si>
    <t>Alternative &amp; Rock in Spanish</t>
  </si>
  <si>
    <t>Co-Producer</t>
  </si>
  <si>
    <t>Basque</t>
  </si>
  <si>
    <t>Dance</t>
  </si>
  <si>
    <t>|Abstract|Acid Jazz|Acid-Jazz|Big Beat|Chill|Chill Out|Club/Dance|Dance Compilations|Dance Crossover|Dark|Dark Wave|DJ|DJ Mix|Euro-Beat|Euro-Dance|Dance/Electronic|Freestyle|Funky Breaks|Future Pop-Synth|Gabba|Glitch|Global Groove|Gloom Wave|Groove|Illbient|Newbeat|Nu Breaks|Nu-Jazz/Broken Beat|Psychedelic|Rave|Remix|Space|Tribal|Trip Hop|</t>
  </si>
  <si>
    <t>Pop/Rock</t>
  </si>
  <si>
    <t>Alternative Country</t>
  </si>
  <si>
    <t>Cover Art</t>
  </si>
  <si>
    <t>Belarusian</t>
  </si>
  <si>
    <t>Disney</t>
  </si>
  <si>
    <t>Shows</t>
  </si>
  <si>
    <t>Alternative Folk</t>
  </si>
  <si>
    <t>Creative Director</t>
  </si>
  <si>
    <t>Bengali</t>
  </si>
  <si>
    <t>Easy Listening</t>
  </si>
  <si>
    <t>Soft Rock</t>
  </si>
  <si>
    <t>Alternative Rap</t>
  </si>
  <si>
    <t>Bhojpuri</t>
  </si>
  <si>
    <t>Electronic</t>
  </si>
  <si>
    <t>|Electro|Electro Dark|Electroclash|Electropop|Electronic 12-inches|Electronic Dub|</t>
  </si>
  <si>
    <t>Tai-Pop</t>
  </si>
  <si>
    <t>|Tai|</t>
  </si>
  <si>
    <t>Amapiano</t>
  </si>
  <si>
    <t>Executive Producer</t>
  </si>
  <si>
    <t>Fitness &amp; Workout</t>
  </si>
  <si>
    <t>|Exercise|</t>
  </si>
  <si>
    <t>Teen Pop</t>
  </si>
  <si>
    <t>|Teen|</t>
  </si>
  <si>
    <t>Ambient</t>
  </si>
  <si>
    <t>Illustration</t>
  </si>
  <si>
    <t>Bihari languages</t>
  </si>
  <si>
    <t>Folk</t>
  </si>
  <si>
    <t>|Modern Folk|Neo Folk|Neo-Folk|</t>
  </si>
  <si>
    <t>Thai Pop</t>
  </si>
  <si>
    <t>|Thai|</t>
  </si>
  <si>
    <t>American Trad Rock</t>
  </si>
  <si>
    <t>Mastering Engineer</t>
  </si>
  <si>
    <t>Bislama</t>
  </si>
  <si>
    <t>|00s Hip-Hop|10s Hip-Hop|80s Hip-Hop|90s Hip-Hop|A Cappellas|Beats &amp; Breaks|Comedy Rap|Electro-Funk|Foreign Language Rap|French Hip-Hop|German Hip-Hop|Grime|Hip-Hop Hitmakers|Hip-Hop/Rap|Indie/Underground Hip-Hop|Instrumental Hip-Hop|International Hip-Hop|Italian Hip-Hop|Midwest Hip-Hop|New Jack Swing|Southern Hip-Hop|Turntablism|UK Hip-Hop|</t>
  </si>
  <si>
    <t>|Adult Alternative Pop/Rock|Adult Contemporary|Commercial Alternative|</t>
  </si>
  <si>
    <t>Americana</t>
  </si>
  <si>
    <t>Mixer</t>
  </si>
  <si>
    <t>Bosnian</t>
  </si>
  <si>
    <t>Holiday</t>
  </si>
  <si>
    <t>|Buddhist|Hindu|Kwaanza|Muslim|Zorastrian|Holiday: Other|Holiday - Other|Holiday Other|</t>
  </si>
  <si>
    <t>|Americana|</t>
  </si>
  <si>
    <t>Mixing Engineer</t>
  </si>
  <si>
    <t>Breton</t>
  </si>
  <si>
    <t>Indian</t>
  </si>
  <si>
    <t>|Indian DJ|Indian-DJ|Indian-Fusion|Indian Fusion|</t>
  </si>
  <si>
    <t>Arena Rock</t>
  </si>
  <si>
    <t>|Arena|</t>
  </si>
  <si>
    <t>Arabesque</t>
  </si>
  <si>
    <t>Package Design</t>
  </si>
  <si>
    <t>Bulgarian</t>
  </si>
  <si>
    <t>Indian Classical</t>
  </si>
  <si>
    <t>Blues-Rock</t>
  </si>
  <si>
    <t>|Blues Rock|</t>
  </si>
  <si>
    <t>Photographer</t>
  </si>
  <si>
    <t>Burmese</t>
  </si>
  <si>
    <t>Inspirational</t>
  </si>
  <si>
    <t>British Invasion</t>
  </si>
  <si>
    <t>Arabic Pop</t>
  </si>
  <si>
    <t>Post-Production</t>
  </si>
  <si>
    <t>Cantonese</t>
  </si>
  <si>
    <t>Death Metal/Black Metal</t>
  </si>
  <si>
    <t>|Black|Black/Death Metal|Death|Doom|Doom Metal|</t>
  </si>
  <si>
    <t>Production Assistant</t>
  </si>
  <si>
    <t>Catalan</t>
  </si>
  <si>
    <t>Jazz</t>
  </si>
  <si>
    <t>|African Jazz|Bop|Brass Bands|Cabaret|Classic Jazz|Electronic Jazz|Free Jazz|Funk Jazz|Jazz/Blues|Jazz Vocals|Jive|Live Jazz|Post-Bop|Progressive Jazz|Soul Jazz|</t>
  </si>
  <si>
    <t>Glam Rock</t>
  </si>
  <si>
    <t>|Glam|</t>
  </si>
  <si>
    <t>Art Song</t>
  </si>
  <si>
    <t>Recording Engineer</t>
  </si>
  <si>
    <t>Central Khmer</t>
  </si>
  <si>
    <t>Karaoke</t>
  </si>
  <si>
    <t>Hair Metal</t>
  </si>
  <si>
    <t>|Hair Band|</t>
  </si>
  <si>
    <t>Asia</t>
  </si>
  <si>
    <t>Sound Editor</t>
  </si>
  <si>
    <t>Chamorro</t>
  </si>
  <si>
    <t>Korean</t>
  </si>
  <si>
    <t>|Korean Ballads|Korean CCM|Korean Children's Music|Korean Dance/Electronic|Korean OST|Korean R&amp;B|Korean Religion|Korean Trot|</t>
  </si>
  <si>
    <t>Hard Rock</t>
  </si>
  <si>
    <t>Sound Engineer</t>
  </si>
  <si>
    <t>Chechen</t>
  </si>
  <si>
    <t>Latin</t>
  </si>
  <si>
    <t>|Afro-Cuban|Afro-Peruvian|Argentine Folklore|Bachata|Banda|Big Band Latino|Bomba|Can|Candombe|Cantautor|Caribbean|Cha Cha Cha|Conjunto|Copla|Cuatro|Cumbia|Danzon|Guaganco|Italian|Jibaro|Latin Folk|Latin Music|Latin Soul|Mariachi|Merengue|Norte|Nueva Canci|Pachanga|Piena|Quechua|Ranchero|Rumba|Son|Spanish|Tejano|Toque|Trova|Vallenato|</t>
  </si>
  <si>
    <t>Heavy Metal</t>
  </si>
  <si>
    <t>|70's Metal|70’s Metal|80's Metal|80’s Metal|90's Metal|90’s Metal|Alt Metal|British Metal|Classic Metal|Funk Metal|Glitter|Goth-Metal|Grindcore|Guitar Virtuoso|Heavy|Industrial Metal|Instrumental Metal|Metal|Metal/Punk|Metalcore|Neo-Classical Metal|New Wave of British Heavy Metal|Pop-Metal|Pop Metal|Power Metal|Progressive Metal|Punk Metal|Rap Metal|Scandinavian Metal|Sludge|Sludge Metal|Speed|Speedcore|Speed Metal|Stoner Metal|Stoner Rock|Straight-Edge|Teenager|Thrash|Thrash/Speed Metal|</t>
  </si>
  <si>
    <t>Australia</t>
  </si>
  <si>
    <t>Tonmeister</t>
  </si>
  <si>
    <t>Chichewa</t>
  </si>
  <si>
    <t>Marching Bands</t>
  </si>
  <si>
    <t>Jam Bands</t>
  </si>
  <si>
    <t>|Jam Band|Jam Rock|</t>
  </si>
  <si>
    <t>Avant-Garde</t>
  </si>
  <si>
    <t>Vocal Producer</t>
  </si>
  <si>
    <t>Chinese Simplified</t>
  </si>
  <si>
    <t>New Age</t>
  </si>
  <si>
    <t>|Ambient/Atmospheres|Contemporary Instrumental|Electro-Acoustic|Ethnic Fusion|Minimalism|Neo-Classical|(New Age) Instrumental|Self-Help|Self Help|Spiritual|</t>
  </si>
  <si>
    <t>Prog-Rock/Art Rock</t>
  </si>
  <si>
    <t>|Art Rock|Art-Rock|Experimental Rock|Krautrock|Progressive Rock|Progressive/Art Rock|Prog-Rock|Post-Rock/Experimental|Post-Rock|Synthrock|</t>
  </si>
  <si>
    <t>Avant-Garde Jazz</t>
  </si>
  <si>
    <t>-- PERFORMER --</t>
  </si>
  <si>
    <t>Chinese Traditional</t>
  </si>
  <si>
    <t>Opera</t>
  </si>
  <si>
    <t>Psychedelic</t>
  </si>
  <si>
    <t>|Psychedelic Rock|Psychobilly|</t>
  </si>
  <si>
    <t>Axé</t>
  </si>
  <si>
    <t>Singer</t>
  </si>
  <si>
    <t>Church Slavic</t>
  </si>
  <si>
    <t>Orchestral</t>
  </si>
  <si>
    <t>Rock &amp; Roll</t>
  </si>
  <si>
    <t>|50s Rock 'n' Roll|Rock 'n' Roll|Rock and Roll|</t>
  </si>
  <si>
    <t>Bachata</t>
  </si>
  <si>
    <t>Alto</t>
  </si>
  <si>
    <t>Chuvash</t>
  </si>
  <si>
    <t>Pop</t>
  </si>
  <si>
    <t>|50s Pop|60s Pop|70s Pop|80s Pop|90s Pop|00s Pop|10s Pop|Bubble Gum|Chamber Pop|Dance-Pop|Dance Pop|Diva|Dream Pop|Dream-Pop|Euro-Pop|Girl Group|Parody|Power Pop|Power-Pop|</t>
  </si>
  <si>
    <t>Rockabilly</t>
  </si>
  <si>
    <t>Baile Funk</t>
  </si>
  <si>
    <t>Baritone</t>
  </si>
  <si>
    <t>Cornish</t>
  </si>
  <si>
    <t>R&amp;B/Soul</t>
  </si>
  <si>
    <t>|Classic R&amp;B|Funk|Go-Go|Golden Age|Quiet Storm|R&amp;B|R&amp;B Pop Crossover|R&amp;B Rap mix|R&amp;B Soul|R&amp;B-Soul|R&amp;B/Soul Gospel|Rhythm &amp; Blues|Soul / R&amp;B|Traditional R&amp;B|Urban|Urban Adult Contemporary|Urban/R&amp;B|</t>
  </si>
  <si>
    <t>Roots Rock</t>
  </si>
  <si>
    <t>Baladas y Boleros</t>
  </si>
  <si>
    <t>Chorus</t>
  </si>
  <si>
    <t>Corsican</t>
  </si>
  <si>
    <t>Reggae</t>
  </si>
  <si>
    <t>|Ragga|Reggae Gospel|Reggae/Ska|</t>
  </si>
  <si>
    <t>Singer/Songwriter</t>
  </si>
  <si>
    <t>Baroque Era</t>
  </si>
  <si>
    <t>Conductor</t>
  </si>
  <si>
    <t>Cree</t>
  </si>
  <si>
    <t>Regional Indian</t>
  </si>
  <si>
    <t>|Bhangra|Hindi|Hindi Devotional|Hindi Film|Hindi Non-Film|Indian Bhangra|Indian Hindi|Indian Hindi Devotional|Indian Hindi Film|Indian Hindi Non Film|Indian Konkani|Indian Oriya|Indian Oriya Film|Indian Regional|Indian-Bhangra|Indian-Hindi|Indian-Hindi Devotional|Indian-Hindi Film|Indian-Hindi Non-Film|Indian-Konkani|Indian-Oriya|Indian-Oriya Film|Konkani|Oriya|Oriya Film|</t>
  </si>
  <si>
    <t>Southern Rock</t>
  </si>
  <si>
    <t>Bass</t>
  </si>
  <si>
    <t>Ensemble</t>
  </si>
  <si>
    <t>Croatian</t>
  </si>
  <si>
    <t>Rock</t>
  </si>
  <si>
    <t>|00s Rock|00's Rock|10s Rock|10's Rock|60s Rock|60's Rock|70s Rock|70's Rock|80's|80s Rock|90s Rock|90's Rock|Boogie Rock|Classic Rock|Country Rock|Country-Rock|Digital Rock|Digital-Rock|Drone|Duro|Electronic Rock|Electrorock|Folk Rock|Folk-Rock|Foreign Language Rock|Funk Rock|Garage Rock|Goth|Grunge|Indie Rock|Instrumental Rock|Instrumental-Rock|Live Rock|Lo-fi|Math Rock|Modern Rock|New Wave|New-Wave|Noise-Rock|Pop Rock|Pop-Rock|Proto-Punk|Radical|Rock Brasileiro|Rock Instrumental|Rock-Instrumental|Soft Rock|Techno Rock|Techno-rock|Urbano|</t>
  </si>
  <si>
    <t>Surf</t>
  </si>
  <si>
    <t>Bebop</t>
  </si>
  <si>
    <t>Mezzo Soprano</t>
  </si>
  <si>
    <t>Czech</t>
  </si>
  <si>
    <t>|Singer-Songwriter|</t>
  </si>
  <si>
    <t>Tex-Mex</t>
  </si>
  <si>
    <t>Benga</t>
  </si>
  <si>
    <t>Orchestra</t>
  </si>
  <si>
    <t>Danish</t>
  </si>
  <si>
    <t>Soundtrack</t>
  </si>
  <si>
    <t>|Radio|Soundtracks|Soundtracks/Cast Albums|</t>
  </si>
  <si>
    <t>|Ambient Dub|</t>
  </si>
  <si>
    <t>Soloist</t>
  </si>
  <si>
    <t>Divehi</t>
  </si>
  <si>
    <t>Spoken Word</t>
  </si>
  <si>
    <t>|Comedy/Spoken Word/Other|Horbucher|Hörbücher|Horspiele|Hörspiele|Lectures|Poetry|</t>
  </si>
  <si>
    <t>Soprano</t>
  </si>
  <si>
    <t>Dutch</t>
  </si>
  <si>
    <t>Turkish</t>
  </si>
  <si>
    <t>|Turkish Arabesque|Turkish Ashik Songs|Turkish Blacksee Reg.|Turkish Children's|Turkish Children’s|Turkish Classical|Turkish Dance|Turkish Electronic|Turkish Hip Hop|Turkish Hip-Hop|Turkish Instrumental|Turkish Islamic and Sufi|Turkish Islamic Spoken|Turkish Jazz|Turkish Metal|Turkish New Age|Turkish Oriental|Turkish Poetry|Turkish Punk|Turkish Sountrack|Turkish Standup|Turkish Tango|Turkish Techno|Turkish Traditional|Turkish Trip Hop|Turkish World|Turkish Arabesk|</t>
  </si>
  <si>
    <t>Downtempo</t>
  </si>
  <si>
    <t>|Downbeat|</t>
  </si>
  <si>
    <t>Big Band</t>
  </si>
  <si>
    <t>Tenor</t>
  </si>
  <si>
    <t>Dzongkha</t>
  </si>
  <si>
    <t>Vocal</t>
  </si>
  <si>
    <t>|Cocktail/Lounge|Female Vocalist|Male Vocalist|Vocal/Easy Listening|</t>
  </si>
  <si>
    <t>Dubstep</t>
  </si>
  <si>
    <t>Bluegrass</t>
  </si>
  <si>
    <t>Accordion</t>
  </si>
  <si>
    <t>World</t>
  </si>
  <si>
    <t>|Drinking Songs|Folklore|Indigenous|International Pop|Mediterranean|Music Francophone|Pacific Islands|Pan Global|South Pacific|World Chants|World Classical|World Country-Rock|World Electronic|World Electronica|World Folk|World Folklore|World Jazz|World Metal|World Music|World New Age|World Pop|World Punk|World R&amp;B|World Rock|World Soundtrack|World Soundtracks|</t>
  </si>
  <si>
    <t>Electronica</t>
  </si>
  <si>
    <t>Acoustic Baritone Guitar</t>
  </si>
  <si>
    <t>Esperanto</t>
  </si>
  <si>
    <t>IDM/Experimental</t>
  </si>
  <si>
    <t>|I.D.M.|IDM Experimental|Experimental|</t>
  </si>
  <si>
    <t>Acoustic Bass Guitar</t>
  </si>
  <si>
    <t>Estonian</t>
  </si>
  <si>
    <t>Industrial</t>
  </si>
  <si>
    <t>Bolero</t>
  </si>
  <si>
    <t>Acoustic Fretless Guitar</t>
  </si>
  <si>
    <t>Ewe</t>
  </si>
  <si>
    <t>Classic/Modern Dancehall</t>
  </si>
  <si>
    <t>|Dancehall|</t>
  </si>
  <si>
    <t>Bollywood</t>
  </si>
  <si>
    <t>Acoustic Guitar</t>
  </si>
  <si>
    <t>Faroese</t>
  </si>
  <si>
    <t>Dub</t>
  </si>
  <si>
    <t>Bongo-Flava</t>
  </si>
  <si>
    <t>Actor</t>
  </si>
  <si>
    <t>Fijian</t>
  </si>
  <si>
    <t>Lovers Rock</t>
  </si>
  <si>
    <t>Bossa Nova</t>
  </si>
  <si>
    <t>Alto Clarinet</t>
  </si>
  <si>
    <t>Finnish</t>
  </si>
  <si>
    <t>Roots Reggae</t>
  </si>
  <si>
    <t>Brass &amp; Woodwinds</t>
  </si>
  <si>
    <t>Alto Flute</t>
  </si>
  <si>
    <t>French</t>
  </si>
  <si>
    <t>Ska</t>
  </si>
  <si>
    <t>|Rocksteady|Ska/Rocksteady|</t>
  </si>
  <si>
    <t>Alto Horn</t>
  </si>
  <si>
    <t>Fulah</t>
  </si>
  <si>
    <t>Breakbeat</t>
  </si>
  <si>
    <t>Alto Recorder</t>
  </si>
  <si>
    <t>Gaelic</t>
  </si>
  <si>
    <t>Contemporary Folk</t>
  </si>
  <si>
    <t>|Progressive Folk|</t>
  </si>
  <si>
    <t>Alto Saxophone</t>
  </si>
  <si>
    <t>Galician</t>
  </si>
  <si>
    <t>Contemporary Singer/Songwriter</t>
  </si>
  <si>
    <t>|Contemporary Singer-Songwriter|</t>
  </si>
  <si>
    <t>Alto Trombone</t>
  </si>
  <si>
    <t>Ganda</t>
  </si>
  <si>
    <t>Folk-Rock</t>
  </si>
  <si>
    <t>|Folk|</t>
  </si>
  <si>
    <t>CCM</t>
  </si>
  <si>
    <t>Alto Violin</t>
  </si>
  <si>
    <t>Georgian</t>
  </si>
  <si>
    <t>New Acoustic</t>
  </si>
  <si>
    <t>Cajun</t>
  </si>
  <si>
    <t>Alto Vocals</t>
  </si>
  <si>
    <t>German</t>
  </si>
  <si>
    <t>Traditional Folk</t>
  </si>
  <si>
    <t>|Acoustic|Anti-Folk|Bluegrass|Chassidic|Field Recordings|Folk Revival|Folk Spoken Word|Folk Traditional|Gypsy|Historical|Jota|Jug Bands|Live Folk|Medieval Folk|Mediterranean Folk|Old Times|Political/Protest|Sardana|Scottish Folk|Sea Shanties|Sepharad|Skiffle|</t>
  </si>
  <si>
    <t>Calypso</t>
  </si>
  <si>
    <t>Appalachian Dulcimer</t>
  </si>
  <si>
    <t>Greek</t>
  </si>
  <si>
    <t>Cantata</t>
  </si>
  <si>
    <t>Archlute</t>
  </si>
  <si>
    <t>Guarani</t>
  </si>
  <si>
    <t>|Afro Beat|Afrobeat|</t>
  </si>
  <si>
    <t>Cantopop</t>
  </si>
  <si>
    <t>Assistant Conductor</t>
  </si>
  <si>
    <t>Gujarati</t>
  </si>
  <si>
    <t>|Afro Pop|African Pop|</t>
  </si>
  <si>
    <t>Caribbean</t>
  </si>
  <si>
    <t>Autoharp</t>
  </si>
  <si>
    <t>Haitian</t>
  </si>
  <si>
    <t>Carnatic Classical</t>
  </si>
  <si>
    <t>Background Vocals</t>
  </si>
  <si>
    <t>Haryanvi</t>
  </si>
  <si>
    <t>|Central Asian|East Asia|Far Eastern|Gamelan|Indonesia|South Asia|Southeast Asian|</t>
  </si>
  <si>
    <t>Cello</t>
  </si>
  <si>
    <t>Baglama</t>
  </si>
  <si>
    <t>|Australian|Australian Folk|Australian Indigenous|Australian Rock|Australia/South Pacific|Maori Traditional|</t>
  </si>
  <si>
    <t>Celtic</t>
  </si>
  <si>
    <t>Bagpipes</t>
  </si>
  <si>
    <t>Hausa</t>
  </si>
  <si>
    <t>Celtic Folk</t>
  </si>
  <si>
    <t>Balafon</t>
  </si>
  <si>
    <t>Hebrew</t>
  </si>
  <si>
    <t>Chachacha</t>
  </si>
  <si>
    <t>Balalaika</t>
  </si>
  <si>
    <t>Herero</t>
  </si>
  <si>
    <t>|Cap-verde|Mestizo|</t>
  </si>
  <si>
    <t>Chamber Music</t>
  </si>
  <si>
    <t>Band</t>
  </si>
  <si>
    <t>Hindi</t>
  </si>
  <si>
    <t>Chant</t>
  </si>
  <si>
    <t>Bandoneon</t>
  </si>
  <si>
    <t>Hiri Motu</t>
  </si>
  <si>
    <t>Chanukah</t>
  </si>
  <si>
    <t>Bandurria</t>
  </si>
  <si>
    <t>Hungarian</t>
  </si>
  <si>
    <t>Contemporary Celtic</t>
  </si>
  <si>
    <t>Chicago Blues</t>
  </si>
  <si>
    <t>Banjo</t>
  </si>
  <si>
    <t>Icelandic</t>
  </si>
  <si>
    <t>Dangdut</t>
  </si>
  <si>
    <t>Bansuri</t>
  </si>
  <si>
    <t>Ido</t>
  </si>
  <si>
    <t>Dini</t>
  </si>
  <si>
    <t>Barbat</t>
  </si>
  <si>
    <t>Igbo</t>
  </si>
  <si>
    <t>Enka</t>
  </si>
  <si>
    <t>Chinese Alt</t>
  </si>
  <si>
    <t>Baritone Guitar</t>
  </si>
  <si>
    <t>Indonesian</t>
  </si>
  <si>
    <t>Europe</t>
  </si>
  <si>
    <t>|Alternative/Indie Aus Deutschland|Asturias|Basque|Belgian|Castilla|Central Europe|Central European|Eastern Europe|Eastern European|English Folk|Levenslied|Galicia|Greece|Greek|Irish|Italy|Nordic|Portugal|Romanian|Romanian Manele|Scandinavian|Scottish|Schlager|Swiss|Viennese Folk|Western Europe|Western European|</t>
  </si>
  <si>
    <t>Chinese Classical</t>
  </si>
  <si>
    <t>Baritone Horn</t>
  </si>
  <si>
    <t>Interlingua</t>
  </si>
  <si>
    <t>Fado</t>
  </si>
  <si>
    <t>|Novo Fado|</t>
  </si>
  <si>
    <t>Chinese Flute</t>
  </si>
  <si>
    <t>Baritone Vocals</t>
  </si>
  <si>
    <t>Interlingue</t>
  </si>
  <si>
    <t>Farsi</t>
  </si>
  <si>
    <t>Chinese Hip-Hop</t>
  </si>
  <si>
    <t>Baroque guitar</t>
  </si>
  <si>
    <t>Inuktitut</t>
  </si>
  <si>
    <t>Flamenco</t>
  </si>
  <si>
    <t>|Nuevo Flamenco|</t>
  </si>
  <si>
    <t>Chinese Opera</t>
  </si>
  <si>
    <t>Barrel Organ</t>
  </si>
  <si>
    <t>Inupiaq</t>
  </si>
  <si>
    <t>France</t>
  </si>
  <si>
    <t>Chinese Orchestral</t>
  </si>
  <si>
    <t>Irish</t>
  </si>
  <si>
    <t>German Folk</t>
  </si>
  <si>
    <t>Chinese Regional Folk</t>
  </si>
  <si>
    <t>Bass Clarinet</t>
  </si>
  <si>
    <t>Italian</t>
  </si>
  <si>
    <t>Halk</t>
  </si>
  <si>
    <t>|Turkish Folk|</t>
  </si>
  <si>
    <t>Chinese Rock</t>
  </si>
  <si>
    <t>Bass Drum</t>
  </si>
  <si>
    <t>Japanese</t>
  </si>
  <si>
    <t>Hawaii</t>
  </si>
  <si>
    <t>Chinese Strings</t>
  </si>
  <si>
    <t>Bass Flute</t>
  </si>
  <si>
    <t>Javanese</t>
  </si>
  <si>
    <t>Iberia</t>
  </si>
  <si>
    <t>|Cantautores|Spanish Traditional|Spain|Spain-Asturias|Spain-Castillian|Spain-Galician|</t>
  </si>
  <si>
    <t>Choral</t>
  </si>
  <si>
    <t>Bass Guitar</t>
  </si>
  <si>
    <t>Kalaallisut</t>
  </si>
  <si>
    <t>Indonesian Religious</t>
  </si>
  <si>
    <t>Choro</t>
  </si>
  <si>
    <t>Bass Harmonica</t>
  </si>
  <si>
    <t>Kannada</t>
  </si>
  <si>
    <t>Israeli</t>
  </si>
  <si>
    <t>Bass Oboe</t>
  </si>
  <si>
    <t>Kanuri</t>
  </si>
  <si>
    <t>Japan</t>
  </si>
  <si>
    <t>|J-Rock|Japan Anime|Japan Dance/Electronic|Japan Hip-Hop/Rap|Japanese Pop|Japan Rock|</t>
  </si>
  <si>
    <t>Christian Metal</t>
  </si>
  <si>
    <t>Bass Recorder</t>
  </si>
  <si>
    <t>Kashmiri</t>
  </si>
  <si>
    <t>Klezmer</t>
  </si>
  <si>
    <t>|Jewish Folk|</t>
  </si>
  <si>
    <t>Christian Pop</t>
  </si>
  <si>
    <t>Bass Saxaphone</t>
  </si>
  <si>
    <t>Kazakh</t>
  </si>
  <si>
    <t>North America</t>
  </si>
  <si>
    <t>|Native American|</t>
  </si>
  <si>
    <t>Christian Rap</t>
  </si>
  <si>
    <t>Bass Trombone</t>
  </si>
  <si>
    <t>Kikuyu</t>
  </si>
  <si>
    <t>Polka</t>
  </si>
  <si>
    <t>Christian Rock</t>
  </si>
  <si>
    <t>Bass Trumpet</t>
  </si>
  <si>
    <t>Kinyarwanda</t>
  </si>
  <si>
    <t>Russian</t>
  </si>
  <si>
    <t>|Russian Alternative|Russian Banner Singing|Russian Bard Songs|Russian Church Choir Singing|Russian Estrada|Russian Folk|Russian Folk-Chastooshkas|Russian Folk-Cossack's singing|Russian Folk-Cossack’s singing|Russian Folk-Cossacks' chorus singing|Russian Folk-Cossacks’ chorus singing|Russian Folk-Feast songs|Russian Folk-Russian gypsy songs|Russian Folk-Russian humour|Russian Folk-Russian romances|Russian Folk-Weeping|Russian Great Patronimic War Songs|Russian Hard-rock|Russian Military Marches|Russian Military Songs|Russian National Music|Russian Opera|Russian Pop|Russian Revolution Songs|Russian Rock|Russian Symphonic|Russian WWI Songs|Soviet Times Songs|</t>
  </si>
  <si>
    <t>Christmas</t>
  </si>
  <si>
    <t>Bass Vocals</t>
  </si>
  <si>
    <t>Kirghiz</t>
  </si>
  <si>
    <t>Russian Chanson</t>
  </si>
  <si>
    <t>|Shanson|</t>
  </si>
  <si>
    <t>Christmas: Children's</t>
  </si>
  <si>
    <t>Basset Clarinet</t>
  </si>
  <si>
    <t>Komi</t>
  </si>
  <si>
    <t>Sanat</t>
  </si>
  <si>
    <t>Christmas: Classic</t>
  </si>
  <si>
    <t>Basset Horn</t>
  </si>
  <si>
    <t>Kongo</t>
  </si>
  <si>
    <t>Soca</t>
  </si>
  <si>
    <t>Christmas: Classical</t>
  </si>
  <si>
    <t>Bassoon</t>
  </si>
  <si>
    <t>Konkani</t>
  </si>
  <si>
    <t>South Africa</t>
  </si>
  <si>
    <t>Christmas: Country</t>
  </si>
  <si>
    <t>Batá Drums</t>
  </si>
  <si>
    <t>South America</t>
  </si>
  <si>
    <t>|Mexico|Peru|South American|</t>
  </si>
  <si>
    <t>Christmas: Jazz</t>
  </si>
  <si>
    <t>Beat Boxing</t>
  </si>
  <si>
    <t>Tango</t>
  </si>
  <si>
    <t>|Flamenco/Tango|</t>
  </si>
  <si>
    <t>Christmas: Modern</t>
  </si>
  <si>
    <t>Bells</t>
  </si>
  <si>
    <t>Kuanyama</t>
  </si>
  <si>
    <t>Traditional Celtic</t>
  </si>
  <si>
    <t>Christmas: Pop</t>
  </si>
  <si>
    <t>Bendir</t>
  </si>
  <si>
    <t>Kurdish</t>
  </si>
  <si>
    <t>Worldbeat</t>
  </si>
  <si>
    <t>Christmas: R&amp;B</t>
  </si>
  <si>
    <t>Berimbau</t>
  </si>
  <si>
    <t>Lao</t>
  </si>
  <si>
    <t>Zydeco</t>
  </si>
  <si>
    <t>|Cajun &amp; Zydeco|</t>
  </si>
  <si>
    <t>Christmas: Religious</t>
  </si>
  <si>
    <t>Biwa</t>
  </si>
  <si>
    <t>|Break Beat|Breaks|</t>
  </si>
  <si>
    <t>Christmas: Rock</t>
  </si>
  <si>
    <t>Bonang</t>
  </si>
  <si>
    <t>Latvian</t>
  </si>
  <si>
    <t>Garage</t>
  </si>
  <si>
    <t>|2-Step/British Garage|UK Garage|</t>
  </si>
  <si>
    <t>Classic Blues</t>
  </si>
  <si>
    <t>Bongos</t>
  </si>
  <si>
    <t>Limburgan</t>
  </si>
  <si>
    <t>Hardcore</t>
  </si>
  <si>
    <t>|Happy Hardcore|Hi-NRG|</t>
  </si>
  <si>
    <t>Classic Christian</t>
  </si>
  <si>
    <t>Bouzouki</t>
  </si>
  <si>
    <t>Lingala</t>
  </si>
  <si>
    <t>House</t>
  </si>
  <si>
    <t>|Deep House|Hard House|Tech-House|Tribal House|</t>
  </si>
  <si>
    <t>Bugle</t>
  </si>
  <si>
    <t>Lithuanian</t>
  </si>
  <si>
    <t>Jungle/Drum'n'bass</t>
  </si>
  <si>
    <t>|Drum'n'Bass/Jungle|Drum‘n’Bass/Jungle|Jungle/Drum&amp;Bass|</t>
  </si>
  <si>
    <t>Button Accordion</t>
  </si>
  <si>
    <t>Luba-Katanga</t>
  </si>
  <si>
    <t>Techno</t>
  </si>
  <si>
    <t>|Hard Techno|Minimal Techno|Techno Clash|Techno Dark|Techno Dub|Teknobody|</t>
  </si>
  <si>
    <t>Classical Crossover</t>
  </si>
  <si>
    <t>Cajon</t>
  </si>
  <si>
    <t>Luxembourgish</t>
  </si>
  <si>
    <t>Trance</t>
  </si>
  <si>
    <t>Classical Era</t>
  </si>
  <si>
    <t>Calliope</t>
  </si>
  <si>
    <t>Macedonian</t>
  </si>
  <si>
    <t>|Rock en Espa|Rock En Espanol|Alternativo &amp; Rock Latino|Latin Alternative|Rock Latino|</t>
  </si>
  <si>
    <t>College Rock</t>
  </si>
  <si>
    <t>Castanets</t>
  </si>
  <si>
    <t>Malagasy</t>
  </si>
  <si>
    <t>Cavaquinho</t>
  </si>
  <si>
    <t>Malay</t>
  </si>
  <si>
    <t>Contemporary Latin</t>
  </si>
  <si>
    <t>Contemporary Bluegrass</t>
  </si>
  <si>
    <t>Caxixi</t>
  </si>
  <si>
    <t>Malayalam</t>
  </si>
  <si>
    <t>Latin Jazz</t>
  </si>
  <si>
    <t>Contemporary Blues</t>
  </si>
  <si>
    <t>Celeste</t>
  </si>
  <si>
    <t>Maltese</t>
  </si>
  <si>
    <t>Pop in Spanish</t>
  </si>
  <si>
    <t>|Latin Pop|Pop Latino|Pop Rock Latino|</t>
  </si>
  <si>
    <t>Manx</t>
  </si>
  <si>
    <t>Raices</t>
  </si>
  <si>
    <t>|Raíces|</t>
  </si>
  <si>
    <t>Contemporary Country</t>
  </si>
  <si>
    <t>Chamber Organ</t>
  </si>
  <si>
    <t>Maori</t>
  </si>
  <si>
    <t>Reggaeton / Latin Urban</t>
  </si>
  <si>
    <t>|Reggaeton|Reggaeton y Hip-Hop|</t>
  </si>
  <si>
    <t>Contemporary Era</t>
  </si>
  <si>
    <t>Chamberlin</t>
  </si>
  <si>
    <t>Marathi</t>
  </si>
  <si>
    <t>Regional Mexicano</t>
  </si>
  <si>
    <t>|Regional Mexican|</t>
  </si>
  <si>
    <t>Chant Vocals</t>
  </si>
  <si>
    <t>Marshallese</t>
  </si>
  <si>
    <t>Salsa y Tropical</t>
  </si>
  <si>
    <t>|Salsa|</t>
  </si>
  <si>
    <t>Contemporary Gospel</t>
  </si>
  <si>
    <t>Chapman Stick</t>
  </si>
  <si>
    <t>Mongolian</t>
  </si>
  <si>
    <t>Healing</t>
  </si>
  <si>
    <t>Contemporary Jazz</t>
  </si>
  <si>
    <t>Charango</t>
  </si>
  <si>
    <t>Nauru</t>
  </si>
  <si>
    <t>Meditation</t>
  </si>
  <si>
    <t>|Meditation/Relaxation|</t>
  </si>
  <si>
    <t>Chekere</t>
  </si>
  <si>
    <t>Navajo</t>
  </si>
  <si>
    <t>Nature</t>
  </si>
  <si>
    <t>|Environmental|Nature Sounds|</t>
  </si>
  <si>
    <t>Contemporary R&amp;B</t>
  </si>
  <si>
    <t>Chimes</t>
  </si>
  <si>
    <t>Ndonga</t>
  </si>
  <si>
    <t>Relaxation</t>
  </si>
  <si>
    <t>Choir</t>
  </si>
  <si>
    <t>Nepali</t>
  </si>
  <si>
    <t>Travel</t>
  </si>
  <si>
    <t>|World|</t>
  </si>
  <si>
    <t>Cool</t>
  </si>
  <si>
    <t>Choir Conductor</t>
  </si>
  <si>
    <t>North Ndebele</t>
  </si>
  <si>
    <t>Yoga</t>
  </si>
  <si>
    <t>Chorus Master</t>
  </si>
  <si>
    <t>Northern Sami</t>
  </si>
  <si>
    <t>|Hanukkah|</t>
  </si>
  <si>
    <t>Country Blues</t>
  </si>
  <si>
    <t>Chromatic Harmonica</t>
  </si>
  <si>
    <t>Norwegian</t>
  </si>
  <si>
    <t>Country Gospel</t>
  </si>
  <si>
    <t>Cimbalom</t>
  </si>
  <si>
    <t>Norwegian Bokmål</t>
  </si>
  <si>
    <t>Coupé-Décalé</t>
  </si>
  <si>
    <t>Cittern</t>
  </si>
  <si>
    <t>Norwegian Nynorsk</t>
  </si>
  <si>
    <t>Crossover Jazz</t>
  </si>
  <si>
    <t>Clarinet</t>
  </si>
  <si>
    <t>Occitan</t>
  </si>
  <si>
    <t>Classical Guitar</t>
  </si>
  <si>
    <t>Ojibwa</t>
  </si>
  <si>
    <t>Cumbia</t>
  </si>
  <si>
    <t>Claves</t>
  </si>
  <si>
    <t>Oriya</t>
  </si>
  <si>
    <t>Dabke</t>
  </si>
  <si>
    <t>Clavichord</t>
  </si>
  <si>
    <t>Oromo</t>
  </si>
  <si>
    <t>Clavinet</t>
  </si>
  <si>
    <t>C-Melody Sax</t>
  </si>
  <si>
    <t>Ossetian</t>
  </si>
  <si>
    <t>Concert Harp</t>
  </si>
  <si>
    <t>Pali</t>
  </si>
  <si>
    <t>Delta Blues</t>
  </si>
  <si>
    <t>Concertina</t>
  </si>
  <si>
    <t>Pashto</t>
  </si>
  <si>
    <t>Easter</t>
  </si>
  <si>
    <t>Devotional &amp; Spiritual</t>
  </si>
  <si>
    <t>Conch Shells</t>
  </si>
  <si>
    <t>Persian</t>
  </si>
  <si>
    <t>Halloween</t>
  </si>
  <si>
    <t>Congas</t>
  </si>
  <si>
    <t>Polish</t>
  </si>
  <si>
    <t>Thanksgiving</t>
  </si>
  <si>
    <t>Dirty South</t>
  </si>
  <si>
    <t>Contrabass</t>
  </si>
  <si>
    <t>Disco</t>
  </si>
  <si>
    <t>Contrabass Clarinet</t>
  </si>
  <si>
    <t>Punjabi</t>
  </si>
  <si>
    <t>Islamic</t>
  </si>
  <si>
    <t>Contrabass Flute</t>
  </si>
  <si>
    <t>Quechua</t>
  </si>
  <si>
    <t>Khaleeji</t>
  </si>
  <si>
    <t>Dixieland</t>
  </si>
  <si>
    <t>Contrabass Recorder</t>
  </si>
  <si>
    <t>Rajasthani</t>
  </si>
  <si>
    <t>North African</t>
  </si>
  <si>
    <t>Doo Wop</t>
  </si>
  <si>
    <t>Contrabass Sarrusophone</t>
  </si>
  <si>
    <t>|Avant Garde Jazz|</t>
  </si>
  <si>
    <t>Contrabass Saxophone</t>
  </si>
  <si>
    <t>Romanian</t>
  </si>
  <si>
    <t>Contrabass Trombone</t>
  </si>
  <si>
    <t>Romansh</t>
  </si>
  <si>
    <t>Contrabassoon</t>
  </si>
  <si>
    <t>Rundi</t>
  </si>
  <si>
    <t>EMO</t>
  </si>
  <si>
    <t>Contralto Clarinet</t>
  </si>
  <si>
    <t>Early Music</t>
  </si>
  <si>
    <t>Contralto Vocals</t>
  </si>
  <si>
    <t>Samoan</t>
  </si>
  <si>
    <t>|Cool Jazz|Cool/West Coast Jazz|</t>
  </si>
  <si>
    <t>East Coast Rap</t>
  </si>
  <si>
    <t>Cornet</t>
  </si>
  <si>
    <t>Sango</t>
  </si>
  <si>
    <t>|Crossover-Jazz|</t>
  </si>
  <si>
    <t>Counter Tenor</t>
  </si>
  <si>
    <t>Sanskrit</t>
  </si>
  <si>
    <t>Cowbell</t>
  </si>
  <si>
    <t>Sardinian</t>
  </si>
  <si>
    <t>Fusion</t>
  </si>
  <si>
    <t>|Afro-Cuban Jazz|World Fusion|</t>
  </si>
  <si>
    <t>Egyptian Hip-Hop</t>
  </si>
  <si>
    <t>Crotales</t>
  </si>
  <si>
    <t>Serbian</t>
  </si>
  <si>
    <t>Hard Bop</t>
  </si>
  <si>
    <t>Egyptian Pop</t>
  </si>
  <si>
    <t>Crumhorn</t>
  </si>
  <si>
    <t>Shona</t>
  </si>
  <si>
    <t>Egyptian Tarab</t>
  </si>
  <si>
    <t>Cuatro</t>
  </si>
  <si>
    <t>Sichuan Yi</t>
  </si>
  <si>
    <t>Mainstream Jazz</t>
  </si>
  <si>
    <t>|New Orleans Jazz|Orchestral Jazz|</t>
  </si>
  <si>
    <t>Electric Blues</t>
  </si>
  <si>
    <t>Cuesnophone</t>
  </si>
  <si>
    <t>Sindhi</t>
  </si>
  <si>
    <t>Ragtime</t>
  </si>
  <si>
    <t>Electro-Cha'abi</t>
  </si>
  <si>
    <t>Curtal</t>
  </si>
  <si>
    <t>Sinhala</t>
  </si>
  <si>
    <t>Smooth Jazz</t>
  </si>
  <si>
    <t>Cymbals</t>
  </si>
  <si>
    <t>Slovak</t>
  </si>
  <si>
    <t>Trad Jazz</t>
  </si>
  <si>
    <t>|Traditional Jazz|</t>
  </si>
  <si>
    <t>Daf</t>
  </si>
  <si>
    <t>Slovenian</t>
  </si>
  <si>
    <t>Lullabies</t>
  </si>
  <si>
    <t>Somali</t>
  </si>
  <si>
    <t>Sing-Along</t>
  </si>
  <si>
    <t>Dancer</t>
  </si>
  <si>
    <t>South Ndebele</t>
  </si>
  <si>
    <t>Stories</t>
  </si>
  <si>
    <t>Dhol</t>
  </si>
  <si>
    <t>Southern Sotho</t>
  </si>
  <si>
    <t>|Contemporary Urban|</t>
  </si>
  <si>
    <t>Diddley Bow</t>
  </si>
  <si>
    <t>Spanish</t>
  </si>
  <si>
    <t>|Disco (R&amp;B)|</t>
  </si>
  <si>
    <t>Fantezi</t>
  </si>
  <si>
    <t>Didgeridoo</t>
  </si>
  <si>
    <t>Spanish (Latin America)</t>
  </si>
  <si>
    <t>|Doo-Wop|</t>
  </si>
  <si>
    <t>Director</t>
  </si>
  <si>
    <t>Sundanese</t>
  </si>
  <si>
    <t>Funk</t>
  </si>
  <si>
    <t>|Deep Funk|</t>
  </si>
  <si>
    <t>Film Soundtrack</t>
  </si>
  <si>
    <t>DJ</t>
  </si>
  <si>
    <t>Swahili</t>
  </si>
  <si>
    <t>Motown</t>
  </si>
  <si>
    <t>Djembe</t>
  </si>
  <si>
    <t>Swati</t>
  </si>
  <si>
    <t>Neo-Soul</t>
  </si>
  <si>
    <t>|Neo Soul|</t>
  </si>
  <si>
    <t>Dobro Guitar</t>
  </si>
  <si>
    <t>Swedish</t>
  </si>
  <si>
    <t>Soul</t>
  </si>
  <si>
    <t>|Blaxploitation|Blue-Eyed Soul|Brown-Eyed Soul|Chicago Soul|Classic Soul|Country-Soul|Deep Soul|Memphis Soul|Northern Soul|Philly Soul|Psychedelic Soul|Retro-Soul|Smooth Soul|Southern Soul|</t>
  </si>
  <si>
    <t>Double Bass</t>
  </si>
  <si>
    <t>Tagalog</t>
  </si>
  <si>
    <t>Doumbek</t>
  </si>
  <si>
    <t>Tahitian</t>
  </si>
  <si>
    <t>Foreign Cinema</t>
  </si>
  <si>
    <t>Drum Machine</t>
  </si>
  <si>
    <t>Tajik</t>
  </si>
  <si>
    <t>Goth Rock</t>
  </si>
  <si>
    <t>|Goth/Industrial|</t>
  </si>
  <si>
    <t>Forró</t>
  </si>
  <si>
    <t>Drum Programming</t>
  </si>
  <si>
    <t>Tamil</t>
  </si>
  <si>
    <t>Grunge</t>
  </si>
  <si>
    <t>Drums</t>
  </si>
  <si>
    <t>Tatar</t>
  </si>
  <si>
    <t>Indie Pop</t>
  </si>
  <si>
    <t>|Indie-Pop|</t>
  </si>
  <si>
    <t>Duduk</t>
  </si>
  <si>
    <t>Telugu</t>
  </si>
  <si>
    <t>|Alternative/Indie|Indie|</t>
  </si>
  <si>
    <t>Frevo</t>
  </si>
  <si>
    <t>Dulcimer</t>
  </si>
  <si>
    <t>Thai</t>
  </si>
  <si>
    <t>New Wave</t>
  </si>
  <si>
    <t>|New Wave/Post-Punk|</t>
  </si>
  <si>
    <t>E-Bow</t>
  </si>
  <si>
    <t>Tibetan</t>
  </si>
  <si>
    <t>Pop Punk</t>
  </si>
  <si>
    <t>Effects</t>
  </si>
  <si>
    <t>Tigrinya</t>
  </si>
  <si>
    <t>Punk</t>
  </si>
  <si>
    <t>|Alt/Punk Ska|American Punk|Anarchist|Brit-Punk|British Punk|Cowpunk|Digital Hardcore|Emo/Hardcore|Garage Punk|Hardcore|Hardcore Punk|International Punk|L.A. Punk|Live Alt/Punk|New York Punk|No Wave|Oi!|Oil|Pop-Punk|Post-Grunge|Post-Hardcore|Post-Punk|Punkabilly|Queencore|Queercore|Rapcore|Riot Girl|Ska-Punk|Skate-Punk|Skatepunk|Straight Edge|</t>
  </si>
  <si>
    <t>Gangsta Rap</t>
  </si>
  <si>
    <t>Electric Bass Guitar</t>
  </si>
  <si>
    <t>Tonga</t>
  </si>
  <si>
    <t>|Acoustic/Folk Blues|</t>
  </si>
  <si>
    <t>Electric Cello</t>
  </si>
  <si>
    <t>Tsonga</t>
  </si>
  <si>
    <t>Electric Fretless Guitar</t>
  </si>
  <si>
    <t>Tswana</t>
  </si>
  <si>
    <t>Electric Guitar</t>
  </si>
  <si>
    <t>Ghazals</t>
  </si>
  <si>
    <t>Electric Piano</t>
  </si>
  <si>
    <t>Turkmen</t>
  </si>
  <si>
    <t>Electric Sitar</t>
  </si>
  <si>
    <t>Twi</t>
  </si>
  <si>
    <t>|Dirty Blues|Louisiana Blues|Memphis Blues|Swamp Blues|</t>
  </si>
  <si>
    <t>Gospel</t>
  </si>
  <si>
    <t>Electric Upright Bass</t>
  </si>
  <si>
    <t>Uighur</t>
  </si>
  <si>
    <t>Electric Viola</t>
  </si>
  <si>
    <t>Ukrainian</t>
  </si>
  <si>
    <t>|Ax|Axe|Brazilian Ax|Brazilian Axe|Brazilian-Ax|Brazilian-Axe|</t>
  </si>
  <si>
    <t>Gqom</t>
  </si>
  <si>
    <t>Electric Violin</t>
  </si>
  <si>
    <t>Urdu</t>
  </si>
  <si>
    <t>|Brazilian Baiao|Brazilian-Baile|Brazilian Baile|Brazilian-Baiao|Brazilian Funk|Brazilian Funk Carioca|Brazilian-Funk Carioca|</t>
  </si>
  <si>
    <t>Electronic Valve Instrument</t>
  </si>
  <si>
    <t>Uzbek</t>
  </si>
  <si>
    <t>|Brazilian-Bossa Nova|</t>
  </si>
  <si>
    <t>Guajira</t>
  </si>
  <si>
    <t>Electronic Wind Instrument</t>
  </si>
  <si>
    <t>Venda</t>
  </si>
  <si>
    <t>|Brazilian Choro|Brazilian-Choro|Choro|</t>
  </si>
  <si>
    <t>Guaracha</t>
  </si>
  <si>
    <t>English Horn</t>
  </si>
  <si>
    <t>Vietnamese</t>
  </si>
  <si>
    <t>|Brazilian Forr|Brazilian-Forr|Brazilian Forro|Brazilian-Forro|Forr|Forro|</t>
  </si>
  <si>
    <t>Guitar</t>
  </si>
  <si>
    <t>Euphonium</t>
  </si>
  <si>
    <t>Volapük</t>
  </si>
  <si>
    <t>Farfisa</t>
  </si>
  <si>
    <t>Walloon</t>
  </si>
  <si>
    <t>MPB</t>
  </si>
  <si>
    <t>|Brazilian MPB|Brazilian-MPB|MPB|Musica Popular Brasileira (MPB)|</t>
  </si>
  <si>
    <t>Fender Rhodes</t>
  </si>
  <si>
    <t>Welsh</t>
  </si>
  <si>
    <t>Pagode</t>
  </si>
  <si>
    <t>Fiddle</t>
  </si>
  <si>
    <t>Western Frisian</t>
  </si>
  <si>
    <t>Samba</t>
  </si>
  <si>
    <t>|Brazilian Samba/Pagode|Brazilian-Samba/Pagode|Samba Rock|</t>
  </si>
  <si>
    <t>Fife</t>
  </si>
  <si>
    <t>Wolof</t>
  </si>
  <si>
    <t>Sertanejo</t>
  </si>
  <si>
    <t>|Brazilian Sertaneja|Brazilian-Sertaneja|</t>
  </si>
  <si>
    <t>Finger Cymbals</t>
  </si>
  <si>
    <t>Xhosa</t>
  </si>
  <si>
    <t>C-Pop</t>
  </si>
  <si>
    <t>|Chinese Pop|Chinese-Pop|</t>
  </si>
  <si>
    <t>Finger Snaps</t>
  </si>
  <si>
    <t>Yiddish</t>
  </si>
  <si>
    <t>|Cantopop/HK-Pop|Cantopop / HK-Pop|Cantopop / HK Pop|Cantopop/HK Pop|</t>
  </si>
  <si>
    <t>First Cello</t>
  </si>
  <si>
    <t>Yoruba</t>
  </si>
  <si>
    <t>|Chinese Alternative|</t>
  </si>
  <si>
    <t>Hardcore Rap</t>
  </si>
  <si>
    <t>First Violin</t>
  </si>
  <si>
    <t>Zhuang</t>
  </si>
  <si>
    <t>Flamenco Guitar</t>
  </si>
  <si>
    <t>Zulu</t>
  </si>
  <si>
    <t>Flugelhorn</t>
  </si>
  <si>
    <t>Flute</t>
  </si>
  <si>
    <t>|Chinese Traditional Opera|Chinese Local Opera|Peking Opera|Local Opera|Traditional Opera|</t>
  </si>
  <si>
    <t>Fortepiano</t>
  </si>
  <si>
    <t>Highlife</t>
  </si>
  <si>
    <t>Frame Drum</t>
  </si>
  <si>
    <t>|Chinese Folk|</t>
  </si>
  <si>
    <t>Hindustani Classical</t>
  </si>
  <si>
    <t>French Horn</t>
  </si>
  <si>
    <t>Gendèr</t>
  </si>
  <si>
    <t>Hip-Hop</t>
  </si>
  <si>
    <t>Ghatam</t>
  </si>
  <si>
    <t>Taiwanese Folk</t>
  </si>
  <si>
    <t>Gitern</t>
  </si>
  <si>
    <t>Tibetan Native Music</t>
  </si>
  <si>
    <t>Honky Tonk</t>
  </si>
  <si>
    <t>Glockenspiel</t>
  </si>
  <si>
    <t>|Alternative CCM|</t>
  </si>
  <si>
    <t>Gong</t>
  </si>
  <si>
    <t>Hörspiele</t>
  </si>
  <si>
    <t>Group</t>
  </si>
  <si>
    <t>Guest Vocals</t>
  </si>
  <si>
    <t>Güiro</t>
  </si>
  <si>
    <t>|Christian Punk|</t>
  </si>
  <si>
    <t>Impressionist</t>
  </si>
  <si>
    <t>Hag'houge</t>
  </si>
  <si>
    <t>Hammered Dulcimer</t>
  </si>
  <si>
    <t>|Gospel Choir|Instrumental Gospel|</t>
  </si>
  <si>
    <t>Indian Folk</t>
  </si>
  <si>
    <t>Hammond Organ</t>
  </si>
  <si>
    <t>Praise &amp; Worship</t>
  </si>
  <si>
    <t>Indian Pop</t>
  </si>
  <si>
    <t>Handclaps</t>
  </si>
  <si>
    <t>Southern Gospel</t>
  </si>
  <si>
    <t>Indie Egyptian</t>
  </si>
  <si>
    <t>Hardingfele</t>
  </si>
  <si>
    <t>Traditional Gospel</t>
  </si>
  <si>
    <t>Indie Levant</t>
  </si>
  <si>
    <t>Harmonica</t>
  </si>
  <si>
    <t>Indie Maghreb</t>
  </si>
  <si>
    <t>Harmonium</t>
  </si>
  <si>
    <t>|Avant Garde|</t>
  </si>
  <si>
    <t>Harmony Vocals</t>
  </si>
  <si>
    <t>|Pre-Baroque|Baroque|</t>
  </si>
  <si>
    <t>Harp</t>
  </si>
  <si>
    <t>Harpsichord</t>
  </si>
  <si>
    <t>Horn Section</t>
  </si>
  <si>
    <t>Horns</t>
  </si>
  <si>
    <t>Hurdy Gurdy</t>
  </si>
  <si>
    <t>|Classical Vocal|Lieder|Vocal Classics|</t>
  </si>
  <si>
    <t>Kalimba</t>
  </si>
  <si>
    <t>|Choral Music|</t>
  </si>
  <si>
    <t>Iraqi Folk</t>
  </si>
  <si>
    <t>Karkaba (Metal Castanets)</t>
  </si>
  <si>
    <t>Iraqi Pop</t>
  </si>
  <si>
    <t>Kazoo</t>
  </si>
  <si>
    <t>Iraqi Tarab</t>
  </si>
  <si>
    <t>Kendang</t>
  </si>
  <si>
    <t>Kenong/Kethuk</t>
  </si>
  <si>
    <t>Keyboard Bass</t>
  </si>
  <si>
    <t>Keyboards</t>
  </si>
  <si>
    <t>|Classical Guitar|</t>
  </si>
  <si>
    <t>Keytar</t>
  </si>
  <si>
    <t>Kora</t>
  </si>
  <si>
    <t>Medieval Era</t>
  </si>
  <si>
    <t>|Medieval|Gregorian|</t>
  </si>
  <si>
    <t>Koto</t>
  </si>
  <si>
    <t>Minimalism</t>
  </si>
  <si>
    <t>Lap Steel Guitar</t>
  </si>
  <si>
    <t>Modern Era</t>
  </si>
  <si>
    <t>|Keyboard Music|Modern Classical|Postmodern Classical|Modern Composition|</t>
  </si>
  <si>
    <t>K-Pop</t>
  </si>
  <si>
    <t>Lead Guitar</t>
  </si>
  <si>
    <t>Lead Violin</t>
  </si>
  <si>
    <t>Oratorio</t>
  </si>
  <si>
    <t>Lead Vocals</t>
  </si>
  <si>
    <t>|Orchestra|</t>
  </si>
  <si>
    <t>Low Whistle</t>
  </si>
  <si>
    <t>Percussion</t>
  </si>
  <si>
    <t>Lute</t>
  </si>
  <si>
    <t>Piano</t>
  </si>
  <si>
    <t>Khaleeji Folk</t>
  </si>
  <si>
    <t>Lyricon</t>
  </si>
  <si>
    <t>Renaissance</t>
  </si>
  <si>
    <t>|Medieval/Renaissance|</t>
  </si>
  <si>
    <t>Khaleeji Hip-Hop</t>
  </si>
  <si>
    <t>Mandocello</t>
  </si>
  <si>
    <t>Romantic Era</t>
  </si>
  <si>
    <t>|Romantic|</t>
  </si>
  <si>
    <t>Khaleeji Jalsat</t>
  </si>
  <si>
    <t>Mandola</t>
  </si>
  <si>
    <t>Sacred</t>
  </si>
  <si>
    <t>Khaleeji Pop</t>
  </si>
  <si>
    <t>Mandolin</t>
  </si>
  <si>
    <t>Solo Instrumental</t>
  </si>
  <si>
    <t>Khaleeji Shailat</t>
  </si>
  <si>
    <t>Manzello</t>
  </si>
  <si>
    <t>Violin</t>
  </si>
  <si>
    <t>Khaleeji Tarab</t>
  </si>
  <si>
    <t>Maracas</t>
  </si>
  <si>
    <t>Wedding Music</t>
  </si>
  <si>
    <t>Kizomba</t>
  </si>
  <si>
    <t>Marimba</t>
  </si>
  <si>
    <t>Novelty</t>
  </si>
  <si>
    <t>MC</t>
  </si>
  <si>
    <t>Standup Comedy</t>
  </si>
  <si>
    <t>Mellophone</t>
  </si>
  <si>
    <t>|Alt. Country|Alt Country|</t>
  </si>
  <si>
    <t>Korean Folk-Pop</t>
  </si>
  <si>
    <t>Mellophonium</t>
  </si>
  <si>
    <t>Korean Hip-Hop</t>
  </si>
  <si>
    <t>Mellotron</t>
  </si>
  <si>
    <t>Korean Indie</t>
  </si>
  <si>
    <t>Melodica</t>
  </si>
  <si>
    <t>Korean Rock</t>
  </si>
  <si>
    <t>Mezzo-soprano Vocals</t>
  </si>
  <si>
    <t>|Modern Country|Progressive Country|</t>
  </si>
  <si>
    <t>Korean Traditional</t>
  </si>
  <si>
    <t>Modular Synth</t>
  </si>
  <si>
    <t>Kuduro</t>
  </si>
  <si>
    <t>Mouth Organ</t>
  </si>
  <si>
    <t>Kwaito</t>
  </si>
  <si>
    <t>Mridangam</t>
  </si>
  <si>
    <t>Outlaw Country</t>
  </si>
  <si>
    <t>|Outlaw|</t>
  </si>
  <si>
    <t>Musette</t>
  </si>
  <si>
    <t>Thai Country</t>
  </si>
  <si>
    <t>Narrator</t>
  </si>
  <si>
    <t>Traditional Bluegrass</t>
  </si>
  <si>
    <t>Ney</t>
  </si>
  <si>
    <t>Traditional Country</t>
  </si>
  <si>
    <t>Latin Rap</t>
  </si>
  <si>
    <t>Noises</t>
  </si>
  <si>
    <t>Urban Cowboy</t>
  </si>
  <si>
    <t>|Cowboy|</t>
  </si>
  <si>
    <t>Levant</t>
  </si>
  <si>
    <t>Nylon-String Guitar</t>
  </si>
  <si>
    <t>Levant Electronic</t>
  </si>
  <si>
    <t>Oboe</t>
  </si>
  <si>
    <t>|Dirty South/Crunk|</t>
  </si>
  <si>
    <t>Levant Hip-Hop</t>
  </si>
  <si>
    <t>Oboe D'Amore</t>
  </si>
  <si>
    <t>|East Coast|East Coast Hip-Hop|</t>
  </si>
  <si>
    <t>Levant Pop</t>
  </si>
  <si>
    <t>Ocarina</t>
  </si>
  <si>
    <t>|Gangsta|</t>
  </si>
  <si>
    <t>Lounge</t>
  </si>
  <si>
    <t>Omnichord</t>
  </si>
  <si>
    <t>Ondes Martenot</t>
  </si>
  <si>
    <t>|Hip-Hop 12-inches|Live Urban/Hip-Hop|</t>
  </si>
  <si>
    <t>Organ</t>
  </si>
  <si>
    <t>|Hip-Hop En Espanol|</t>
  </si>
  <si>
    <t>Oud</t>
  </si>
  <si>
    <t>Old School Rap</t>
  </si>
  <si>
    <t>|Old School Hip-Hop|</t>
  </si>
  <si>
    <t>Maghreb Dance</t>
  </si>
  <si>
    <t>Pan Flute</t>
  </si>
  <si>
    <t>Rap</t>
  </si>
  <si>
    <t>|Party Rap|</t>
  </si>
  <si>
    <t>Maghreb Electronic</t>
  </si>
  <si>
    <t>Panpipes</t>
  </si>
  <si>
    <t>Turkish Hip-Hop/Rap</t>
  </si>
  <si>
    <t>Maghreb Hip-Hop</t>
  </si>
  <si>
    <t>Parlour Guitar</t>
  </si>
  <si>
    <t>UK Hip Hop</t>
  </si>
  <si>
    <t>Maghreb Pop</t>
  </si>
  <si>
    <t>Pedal Steel Guitar</t>
  </si>
  <si>
    <t>Underground Rap</t>
  </si>
  <si>
    <t>|Underground|</t>
  </si>
  <si>
    <t>Maghreb Rai</t>
  </si>
  <si>
    <t>Peking</t>
  </si>
  <si>
    <t>West Coast Rap</t>
  </si>
  <si>
    <t>|West Coast|West Coast Hip Hop|West Coast Hip-Hop|</t>
  </si>
  <si>
    <t>Penny Whistle</t>
  </si>
  <si>
    <t>|Indian Devotional/Spiritual|</t>
  </si>
  <si>
    <t>|Ghazal|Indian Ghazal|Indian-Ghazal|</t>
  </si>
  <si>
    <t>Mambo</t>
  </si>
  <si>
    <t>Piccolo</t>
  </si>
  <si>
    <t>Piccolo Bass</t>
  </si>
  <si>
    <t>|Indian-Pop|</t>
  </si>
  <si>
    <t>Piccolo Oboe</t>
  </si>
  <si>
    <t>Sufi</t>
  </si>
  <si>
    <t>Piccolo Trumpet</t>
  </si>
  <si>
    <t>|Indian Tamil|Indian Tamil Film|Indian-Tamil|Indian-Tamil Film|Tamil|Tamil Film|</t>
  </si>
  <si>
    <t>Pikasa Guitar</t>
  </si>
  <si>
    <t>|Indian Telegu|Indian Telegu Film|Indian-Telegu|Indian-Telegu Film|Telegu|Telegu Film|</t>
  </si>
  <si>
    <t>Maskandi</t>
  </si>
  <si>
    <t>Pipe Organ</t>
  </si>
  <si>
    <t>Mbalax</t>
  </si>
  <si>
    <t>Portuguese Guitar</t>
  </si>
  <si>
    <t>|Korean Folk|</t>
  </si>
  <si>
    <t>Prepared Piano</t>
  </si>
  <si>
    <t>Programmer</t>
  </si>
  <si>
    <t>|Korean Alternative/Indie|</t>
  </si>
  <si>
    <t>Merengue</t>
  </si>
  <si>
    <t>Psaltery</t>
  </si>
  <si>
    <t>|Korean Classical|Korean-Classical|Korean Traditional Music|Korean Trad Instrumental|Korean Trad Song|Korean Trad Theater|</t>
  </si>
  <si>
    <t>Rebab</t>
  </si>
  <si>
    <t>|Film Music|Film Scores|Film Soundtracks|</t>
  </si>
  <si>
    <t>Rebec</t>
  </si>
  <si>
    <t>|Theatre Scores|</t>
  </si>
  <si>
    <t>Musicals</t>
  </si>
  <si>
    <t>Recorder</t>
  </si>
  <si>
    <t>|Musical Theatre|</t>
  </si>
  <si>
    <t>Reed Organ</t>
  </si>
  <si>
    <t>Original Score</t>
  </si>
  <si>
    <t>Ndombolo</t>
  </si>
  <si>
    <t>Requinto Guitar</t>
  </si>
  <si>
    <t>Sound Effects</t>
  </si>
  <si>
    <t>Rhodes Piano</t>
  </si>
  <si>
    <t>TV Soundtrack</t>
  </si>
  <si>
    <t>|TV Soundtracks|</t>
  </si>
  <si>
    <t>Rhythm Guitar</t>
  </si>
  <si>
    <t>Video Game</t>
  </si>
  <si>
    <t>Sackbut</t>
  </si>
  <si>
    <t>Standards</t>
  </si>
  <si>
    <t>|Vocal/Nostalgia|</t>
  </si>
  <si>
    <t>Sampler</t>
  </si>
  <si>
    <t>Traditional Pop</t>
  </si>
  <si>
    <t>Santoor</t>
  </si>
  <si>
    <t>Trot</t>
  </si>
  <si>
    <t>Santur</t>
  </si>
  <si>
    <t>Vocal Jazz</t>
  </si>
  <si>
    <t>Sarangi</t>
  </si>
  <si>
    <t>Vocal Pop</t>
  </si>
  <si>
    <t>Odia</t>
  </si>
  <si>
    <t>Sarod</t>
  </si>
  <si>
    <t>Saron</t>
  </si>
  <si>
    <t>Swing</t>
  </si>
  <si>
    <t>Sarrusophone</t>
  </si>
  <si>
    <t>|Indian Carnatic Classical|Indian-Carnatic Classical|</t>
  </si>
  <si>
    <t>Saxello</t>
  </si>
  <si>
    <t>|Indian Hindustani Classical|Indian-Hindustani Classical|</t>
  </si>
  <si>
    <t>Saxophone</t>
  </si>
  <si>
    <t>|Assamese Film|Indian Assamese|Indian Assamese Film|Indian-Assamese|Indian-Assamese Film|</t>
  </si>
  <si>
    <t>Saz</t>
  </si>
  <si>
    <t>|Bengali Film|Indian Bengali|Indian Bengali Film|Indian-Bengali|Indian-Bengali Film|</t>
  </si>
  <si>
    <t>Second Cello</t>
  </si>
  <si>
    <t>|Punjabi Punjabi Pop|Punjabi-Punjabi Pop|Regional Indian Punjabi Pop|Regional Indian-Punjabi Pop|Indian Punjabi Pop|Indian-Punjabi Pop|</t>
  </si>
  <si>
    <t>Second Soprano Vocals</t>
  </si>
  <si>
    <t>|Gujarati Film|Gujurati|Gujurati Film|Indian Gujarati|Indian Gujarati Film|Indian Gujurati|Indian Gujurati Film|Indian-Gujarati|Indian-Gujarati Film|Indian-Gujurati|Indian-Gujurati Film|</t>
  </si>
  <si>
    <t>Second Violin</t>
  </si>
  <si>
    <t>Serpent</t>
  </si>
  <si>
    <t>|Kannada Film|Indian Kannada|Indian Kannada Film|Indian-Kannada|Indian-Kannada Film|</t>
  </si>
  <si>
    <t>Shakers</t>
  </si>
  <si>
    <t>|Indian Malayalam|Indian Malayalam Film|Indian-Malayalam|Indian-Malayalam Film|Malayalam Film|</t>
  </si>
  <si>
    <t>Shakuhachi</t>
  </si>
  <si>
    <t>|Indian Marathi|Indian Marathi Film|Indian-Marathi|Indian-Marathi Film|Marathi Film|</t>
  </si>
  <si>
    <t>Shawm</t>
  </si>
  <si>
    <t>Shekere</t>
  </si>
  <si>
    <t>|Indian Punjabi|Indian Punjabi Film|Indian-Punjabi|Indian-Punjabi Film|Punjabi Film|</t>
  </si>
  <si>
    <t>Shenai</t>
  </si>
  <si>
    <t>Punjabi Pop</t>
  </si>
  <si>
    <t>Sitar</t>
  </si>
  <si>
    <t>Rabindra Sangeet</t>
  </si>
  <si>
    <t>|Bengali Rabindra Sangeet|Bengali-Rabindra Sangeet|Regional Indian Rabindra Sangeet|Regional Indian-Rabindra Sangeet|Indian Rabindra Sangeet|Indian-Rabindra Sangeet|</t>
  </si>
  <si>
    <t>Sleigh Bells</t>
  </si>
  <si>
    <t>Slenthem</t>
  </si>
  <si>
    <t>Slide Guitar</t>
  </si>
  <si>
    <t>Slide Saxophone</t>
  </si>
  <si>
    <t>Slide Trumpet</t>
  </si>
  <si>
    <t>Slide Whistle</t>
  </si>
  <si>
    <t>Snare Drum</t>
  </si>
  <si>
    <t>Solo Flute</t>
  </si>
  <si>
    <t>Solo Guitar</t>
  </si>
  <si>
    <t>Sopranino Clarinet</t>
  </si>
  <si>
    <t>Sopranino Saxophone</t>
  </si>
  <si>
    <t>Soprano Clarinet</t>
  </si>
  <si>
    <t>Soprano Flute</t>
  </si>
  <si>
    <t>Soprano Recorder</t>
  </si>
  <si>
    <t>Soprano Saxophone</t>
  </si>
  <si>
    <t>Soprano Violin</t>
  </si>
  <si>
    <t>Soprano Vocals</t>
  </si>
  <si>
    <t>Shangaan Electro</t>
  </si>
  <si>
    <t>Sousaphone</t>
  </si>
  <si>
    <t>Soukous</t>
  </si>
  <si>
    <t>Spanish Guitar</t>
  </si>
  <si>
    <t>Taarab</t>
  </si>
  <si>
    <t>Spinet</t>
  </si>
  <si>
    <t>Zouglou</t>
  </si>
  <si>
    <t>Religious</t>
  </si>
  <si>
    <t>Spoken word</t>
  </si>
  <si>
    <t>Spoons</t>
  </si>
  <si>
    <t>Steel Drums</t>
  </si>
  <si>
    <t>Turkish Alternative</t>
  </si>
  <si>
    <t>String Bass</t>
  </si>
  <si>
    <t>Turkish Pop</t>
  </si>
  <si>
    <t>Strings</t>
  </si>
  <si>
    <t>Turkish Rock</t>
  </si>
  <si>
    <t>Strings Conductor</t>
  </si>
  <si>
    <t>Ozgün</t>
  </si>
  <si>
    <t>Stritch</t>
  </si>
  <si>
    <t>Surdo</t>
  </si>
  <si>
    <t>Synclavier</t>
  </si>
  <si>
    <t>Russian Bard</t>
  </si>
  <si>
    <t>Synthesizer</t>
  </si>
  <si>
    <t>Tabla</t>
  </si>
  <si>
    <t>Russian Hip-Hop</t>
  </si>
  <si>
    <t>Tabor Pipe</t>
  </si>
  <si>
    <t>Son</t>
  </si>
  <si>
    <t>Russian Pop</t>
  </si>
  <si>
    <t>Tack Piano</t>
  </si>
  <si>
    <t>Timba</t>
  </si>
  <si>
    <t>Russian Rock</t>
  </si>
  <si>
    <t>Talkbox</t>
  </si>
  <si>
    <t>Russian Romance</t>
  </si>
  <si>
    <t>Talking Drum</t>
  </si>
  <si>
    <t>Tamborim</t>
  </si>
  <si>
    <t>Tamboura</t>
  </si>
  <si>
    <t>Tambourine</t>
  </si>
  <si>
    <t>Tanpura</t>
  </si>
  <si>
    <t>Tarogato</t>
  </si>
  <si>
    <t>Temple Blocks</t>
  </si>
  <si>
    <t>Tenor Banjo</t>
  </si>
  <si>
    <t>Tenor Drum</t>
  </si>
  <si>
    <t>Tenor Guitar</t>
  </si>
  <si>
    <t>Tenor Horn</t>
  </si>
  <si>
    <t>Tenor Recorder</t>
  </si>
  <si>
    <t>Tenor Saxophone</t>
  </si>
  <si>
    <t>Tenor Trombone</t>
  </si>
  <si>
    <t>Tenor Violin</t>
  </si>
  <si>
    <t>Tenor Vocals</t>
  </si>
  <si>
    <t>Thavil</t>
  </si>
  <si>
    <t>Theorbo</t>
  </si>
  <si>
    <t>Theremin</t>
  </si>
  <si>
    <t>Timbales</t>
  </si>
  <si>
    <t>Timpani</t>
  </si>
  <si>
    <t>Tin Whistle</t>
  </si>
  <si>
    <t>Toy Piano</t>
  </si>
  <si>
    <t>Tres</t>
  </si>
  <si>
    <t>Triangle</t>
  </si>
  <si>
    <t>Trombone</t>
  </si>
  <si>
    <t>Trombonium</t>
  </si>
  <si>
    <t>Trumpet</t>
  </si>
  <si>
    <t>Tuba</t>
  </si>
  <si>
    <t>Tubular Bells</t>
  </si>
  <si>
    <t>Turntable</t>
  </si>
  <si>
    <t>Udu</t>
  </si>
  <si>
    <t>Uilleann Pipes</t>
  </si>
  <si>
    <t>Ukulele</t>
  </si>
  <si>
    <t>Upright Piano</t>
  </si>
  <si>
    <t>Valve Trombone</t>
  </si>
  <si>
    <t>Veena</t>
  </si>
  <si>
    <t>Vibraphone</t>
  </si>
  <si>
    <t>Tarab</t>
  </si>
  <si>
    <t>Vibraslap</t>
  </si>
  <si>
    <t>Vielle</t>
  </si>
  <si>
    <t>Viol</t>
  </si>
  <si>
    <t>Viola</t>
  </si>
  <si>
    <t>Viola Da Gamba</t>
  </si>
  <si>
    <t>Violoncello</t>
  </si>
  <si>
    <t>Vocals</t>
  </si>
  <si>
    <t>Vocoder</t>
  </si>
  <si>
    <t>Washboard</t>
  </si>
  <si>
    <t>Whistle</t>
  </si>
  <si>
    <t>Wood Block</t>
  </si>
  <si>
    <t>Wood Flute</t>
  </si>
  <si>
    <t>Wurlitzer</t>
  </si>
  <si>
    <t>Xylophone</t>
  </si>
  <si>
    <t>Zarb</t>
  </si>
  <si>
    <t>Zither</t>
  </si>
  <si>
    <t>Özgün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</si>
</sst>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h:mm:ss"/>
    <numFmt numFmtId="165" formatCode="yyyy-mm-dd"/>
    <numFmt numFmtId="166" formatCode="yyyy&quot;-&quot;mm&quot;-&quot;dd"/>
    <numFmt numFmtId="167" formatCode="yyyy-mm"/>
  </numFmts>
  <fonts count="55">
    <font>
      <sz val="10.0"/>
      <color rgb="FF000000"/>
      <name val="Arial"/>
      <scheme val="minor"/>
    </font>
    <font>
      <color theme="1"/>
      <name val="Arial"/>
      <scheme val="minor"/>
    </font>
    <font>
      <b/>
      <color rgb="FFFFFFFF"/>
      <name val="Arial"/>
      <scheme val="minor"/>
    </font>
    <font>
      <b/>
      <color theme="1"/>
      <name val="Arial"/>
    </font>
    <font>
      <i/>
      <color rgb="FF000000"/>
      <name val="Arial"/>
      <scheme val="minor"/>
    </font>
    <font>
      <b/>
      <color theme="1"/>
      <name val="-apple-system"/>
    </font>
    <font>
      <b/>
      <color rgb="FFFF0000"/>
      <name val="Arial"/>
    </font>
    <font>
      <sz val="11.0"/>
      <color rgb="FF172B4D"/>
      <name val="-apple-system"/>
    </font>
    <font>
      <sz val="11.0"/>
      <color rgb="FF172B4D"/>
      <name val="Arial"/>
    </font>
    <font>
      <b/>
      <sz val="9.0"/>
      <color rgb="FF000000"/>
      <name val="Calibri"/>
    </font>
    <font>
      <sz val="9.0"/>
      <color rgb="FF000000"/>
      <name val="Calibri"/>
    </font>
    <font>
      <sz val="9.0"/>
      <color theme="1"/>
      <name val="Calibri"/>
    </font>
    <font>
      <b/>
      <sz val="9.0"/>
      <color theme="1"/>
      <name val="Calibri"/>
    </font>
    <font>
      <b/>
      <sz val="9.0"/>
      <color theme="1"/>
      <name val="Arial"/>
    </font>
    <font>
      <b/>
      <sz val="10.0"/>
      <color theme="1"/>
      <name val="Arial"/>
    </font>
    <font>
      <color theme="1"/>
      <name val="'Consolas'"/>
    </font>
    <font>
      <b/>
      <color rgb="FF000000"/>
      <name val="Arial"/>
    </font>
    <font>
      <color theme="1"/>
      <name val="Arial"/>
    </font>
    <font>
      <color rgb="FF000000"/>
      <name val="Arial"/>
    </font>
    <font>
      <sz val="11.0"/>
      <color rgb="FF000000"/>
      <name val="Arial"/>
    </font>
    <font>
      <color theme="1"/>
      <name val="Consolas"/>
    </font>
    <font>
      <sz val="11.0"/>
      <color rgb="FF000000"/>
      <name val="&quot;Aptos Narrow&quot;"/>
    </font>
    <font>
      <b/>
      <color theme="1"/>
      <name val="Arial"/>
      <scheme val="minor"/>
    </font>
    <font>
      <sz val="12.0"/>
      <color theme="1"/>
      <name val="Calibri"/>
    </font>
    <font>
      <b/>
      <sz val="13.0"/>
      <color rgb="FFFFFFFF"/>
      <name val="Calibri"/>
    </font>
    <font>
      <u/>
      <color rgb="FF0000FF"/>
      <name val="'Consolas'"/>
    </font>
    <font>
      <sz val="11.0"/>
      <color rgb="FF000000"/>
      <name val="Calibri"/>
    </font>
    <font>
      <b/>
      <i/>
      <color rgb="FF0000FF"/>
      <name val="Consolas"/>
    </font>
    <font>
      <b/>
      <sz val="14.0"/>
      <color rgb="FFFFFFFF"/>
      <name val="Calibri"/>
    </font>
    <font>
      <sz val="10.0"/>
      <color theme="1"/>
      <name val="Arial"/>
    </font>
    <font>
      <sz val="11.0"/>
      <color rgb="FF000000"/>
      <name val="Inconsolata"/>
    </font>
    <font>
      <sz val="11.0"/>
      <color theme="1"/>
      <name val="Inconsolata"/>
    </font>
    <font>
      <color theme="1"/>
      <name val="Calibri"/>
    </font>
    <font>
      <sz val="9.0"/>
      <color theme="1"/>
      <name val="Arial"/>
    </font>
    <font>
      <u/>
      <color rgb="FF0000FF"/>
      <name val="'Consolas'"/>
    </font>
    <font>
      <color rgb="FF0033B3"/>
      <name val="Consolas"/>
    </font>
    <font>
      <i/>
      <color rgb="FF1750EB"/>
      <name val="Consolas"/>
    </font>
    <font>
      <sz val="11.0"/>
      <color theme="1"/>
      <name val="Arial"/>
    </font>
    <font>
      <sz val="10.0"/>
      <color rgb="FF222222"/>
      <name val="Arial"/>
      <scheme val="minor"/>
    </font>
    <font>
      <sz val="11.0"/>
      <color rgb="FF222222"/>
      <name val="&quot;Google Sans&quot;"/>
    </font>
    <font>
      <name val="'Consolas'"/>
    </font>
    <font>
      <sz val="11.0"/>
      <color rgb="FF222222"/>
      <name val="Arial"/>
    </font>
    <font/>
    <font>
      <sz val="12.0"/>
      <color rgb="FFFF0000"/>
      <name val="Calibri"/>
    </font>
    <font>
      <sz val="12.0"/>
      <color rgb="FF000000"/>
      <name val="Calibri"/>
    </font>
    <font>
      <b/>
      <sz val="12.0"/>
      <color rgb="FFFF0000"/>
      <name val="Calibri"/>
    </font>
    <font>
      <sz val="12.0"/>
      <color rgb="FFFFFFFF"/>
      <name val="Calibri"/>
    </font>
    <font>
      <sz val="10.0"/>
      <color rgb="FFFF0000"/>
      <name val="Arial"/>
    </font>
    <font>
      <sz val="12.0"/>
      <color rgb="FF000000"/>
      <name val="Arial"/>
    </font>
    <font>
      <sz val="11.0"/>
      <color theme="1"/>
      <name val="Calibri"/>
    </font>
    <font>
      <sz val="12.0"/>
      <color theme="1"/>
      <name val="Arial"/>
    </font>
    <font>
      <b/>
      <sz val="12.0"/>
      <color theme="1"/>
      <name val="Arial"/>
    </font>
    <font>
      <sz val="12.0"/>
      <color rgb="FFFFFFFF"/>
      <name val="Arial"/>
    </font>
    <font>
      <b/>
      <sz val="12.0"/>
      <color rgb="FF000000"/>
      <name val="Arial"/>
    </font>
    <font>
      <color rgb="FF080808"/>
      <name val="Consolas"/>
    </font>
  </fonts>
  <fills count="16">
    <fill>
      <patternFill patternType="none"/>
    </fill>
    <fill>
      <patternFill patternType="lightGray"/>
    </fill>
    <fill>
      <patternFill patternType="solid">
        <fgColor rgb="FFFFFFFF"/>
        <bgColor rgb="FFFFFFFF"/>
      </patternFill>
    </fill>
    <fill>
      <patternFill patternType="solid">
        <fgColor rgb="FF4611EA"/>
        <bgColor rgb="FF4611EA"/>
      </patternFill>
    </fill>
    <fill>
      <patternFill patternType="solid">
        <fgColor rgb="FFD9D9D9"/>
        <bgColor rgb="FFD9D9D9"/>
      </patternFill>
    </fill>
    <fill>
      <patternFill patternType="solid">
        <fgColor rgb="FF000000"/>
        <bgColor rgb="FF000000"/>
      </patternFill>
    </fill>
    <fill>
      <patternFill patternType="solid">
        <fgColor rgb="FFFFF2CC"/>
        <bgColor rgb="FFFFF2CC"/>
      </patternFill>
    </fill>
    <fill>
      <patternFill patternType="solid">
        <fgColor rgb="FFCFE2F3"/>
        <bgColor rgb="FFCFE2F3"/>
      </patternFill>
    </fill>
    <fill>
      <patternFill patternType="solid">
        <fgColor rgb="FFEAD1DC"/>
        <bgColor rgb="FFEAD1DC"/>
      </patternFill>
    </fill>
    <fill>
      <patternFill patternType="solid">
        <fgColor rgb="FFB7E1CD"/>
        <bgColor rgb="FFB7E1CD"/>
      </patternFill>
    </fill>
    <fill>
      <patternFill patternType="solid">
        <fgColor rgb="FF4711EA"/>
        <bgColor rgb="FF4711EA"/>
      </patternFill>
    </fill>
    <fill>
      <patternFill patternType="solid">
        <fgColor rgb="FFFF9900"/>
        <bgColor rgb="FFFF9900"/>
      </patternFill>
    </fill>
    <fill>
      <patternFill patternType="solid">
        <fgColor rgb="FFEFEFEF"/>
        <bgColor rgb="FFEFEFEF"/>
      </patternFill>
    </fill>
    <fill>
      <patternFill patternType="solid">
        <fgColor rgb="FF00FFFF"/>
        <bgColor rgb="FF00FFFF"/>
      </patternFill>
    </fill>
    <fill>
      <patternFill patternType="solid">
        <fgColor rgb="FF999999"/>
        <bgColor rgb="FF999999"/>
      </patternFill>
    </fill>
    <fill>
      <patternFill patternType="solid">
        <fgColor rgb="FF4A86E8"/>
        <bgColor rgb="FF4A86E8"/>
      </patternFill>
    </fill>
  </fills>
  <borders count="14">
    <border/>
    <border>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rder>
    <border>
      <bottom/>
    </border>
    <border>
      <left/>
      <right/>
      <top/>
      <bottom/>
    </border>
    <border>
      <left/>
      <right/>
    </border>
    <border>
      <left/>
      <right style="thin">
        <color rgb="FFFFFFFF"/>
      </right>
      <bottom/>
    </border>
    <border>
      <left style="thin">
        <color rgb="FFFFFFFF"/>
      </left>
      <right/>
      <top/>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xf>
    <xf borderId="0" fillId="2" fontId="1" numFmtId="0" xfId="0" applyAlignment="1" applyFont="1">
      <alignment horizontal="right" readingOrder="0"/>
    </xf>
    <xf borderId="1" fillId="2" fontId="3" numFmtId="0" xfId="0" applyAlignment="1" applyBorder="1" applyFont="1">
      <alignment shrinkToFit="0" vertical="bottom" wrapText="0"/>
    </xf>
    <xf borderId="1" fillId="2" fontId="3" numFmtId="0" xfId="0" applyAlignment="1" applyBorder="1" applyFont="1">
      <alignment readingOrder="0" shrinkToFit="0" vertical="bottom" wrapText="0"/>
    </xf>
    <xf borderId="0" fillId="2" fontId="3" numFmtId="0" xfId="0" applyAlignment="1" applyFont="1">
      <alignment readingOrder="0"/>
    </xf>
    <xf borderId="0" fillId="2" fontId="4" numFmtId="0" xfId="0" applyAlignment="1" applyFont="1">
      <alignment readingOrder="0"/>
    </xf>
    <xf borderId="0" fillId="0" fontId="1" numFmtId="0" xfId="0" applyAlignment="1" applyFont="1">
      <alignment readingOrder="0"/>
    </xf>
    <xf borderId="0" fillId="2" fontId="5" numFmtId="0" xfId="0" applyFont="1"/>
    <xf borderId="0" fillId="2"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4" fontId="9" numFmtId="0" xfId="0" applyAlignment="1" applyFill="1" applyFont="1">
      <alignment horizontal="center" shrinkToFit="0" wrapText="1"/>
    </xf>
    <xf borderId="0" fillId="5" fontId="2" numFmtId="0" xfId="0" applyAlignment="1" applyFill="1" applyFont="1">
      <alignment horizontal="center" readingOrder="0"/>
    </xf>
    <xf borderId="0" fillId="4" fontId="10" numFmtId="0" xfId="0" applyAlignment="1" applyFont="1">
      <alignment horizontal="center" shrinkToFit="0" vertical="bottom" wrapText="1"/>
    </xf>
    <xf borderId="0" fillId="4" fontId="9" numFmtId="0" xfId="0" applyAlignment="1" applyFont="1">
      <alignment horizontal="center" shrinkToFit="0" vertical="bottom" wrapText="1"/>
    </xf>
    <xf borderId="0" fillId="4" fontId="11" numFmtId="0" xfId="0" applyAlignment="1" applyFont="1">
      <alignment horizontal="center" shrinkToFit="0" vertical="bottom" wrapText="1"/>
    </xf>
    <xf borderId="0" fillId="4" fontId="12" numFmtId="0" xfId="0" applyAlignment="1" applyFont="1">
      <alignment horizontal="center" shrinkToFit="0" vertical="bottom" wrapText="1"/>
    </xf>
    <xf borderId="0" fillId="0" fontId="13" numFmtId="0" xfId="0" applyAlignment="1" applyFont="1">
      <alignment horizontal="right" shrinkToFit="0" vertical="bottom" wrapText="0"/>
    </xf>
    <xf borderId="0" fillId="0" fontId="1" numFmtId="0" xfId="0" applyFont="1"/>
    <xf borderId="0" fillId="0" fontId="1" numFmtId="164" xfId="0" applyAlignment="1" applyFont="1" applyNumberFormat="1">
      <alignment readingOrder="0"/>
    </xf>
    <xf borderId="0" fillId="6" fontId="14" numFmtId="49" xfId="0" applyAlignment="1" applyFill="1" applyFont="1" applyNumberFormat="1">
      <alignment horizontal="center" shrinkToFit="0" vertical="center" wrapText="1"/>
    </xf>
    <xf borderId="0" fillId="7" fontId="14" numFmtId="49" xfId="0" applyAlignment="1" applyFill="1" applyFont="1" applyNumberFormat="1">
      <alignment horizontal="center" shrinkToFit="0" vertical="center" wrapText="1"/>
    </xf>
    <xf borderId="0" fillId="8" fontId="3" numFmtId="0" xfId="0" applyAlignment="1" applyFill="1" applyFont="1">
      <alignment horizontal="center" vertical="bottom"/>
    </xf>
    <xf quotePrefix="1" borderId="0" fillId="8" fontId="3" numFmtId="0" xfId="0" applyAlignment="1" applyFont="1">
      <alignment horizontal="right" vertical="bottom"/>
    </xf>
    <xf borderId="0" fillId="7" fontId="3" numFmtId="49" xfId="0" applyAlignment="1" applyFont="1" applyNumberFormat="1">
      <alignment shrinkToFit="0" wrapText="1"/>
    </xf>
    <xf borderId="0" fillId="4" fontId="12" numFmtId="0" xfId="0" applyAlignment="1" applyFont="1">
      <alignment horizontal="center" shrinkToFit="0" vertical="bottom" wrapText="1"/>
    </xf>
    <xf borderId="0" fillId="2" fontId="15" numFmtId="0" xfId="0" applyAlignment="1" applyFont="1">
      <alignment readingOrder="0"/>
    </xf>
    <xf borderId="0" fillId="6" fontId="14" numFmtId="49" xfId="0" applyAlignment="1" applyFont="1" applyNumberFormat="1">
      <alignment horizontal="center" readingOrder="0" shrinkToFit="0" vertical="center" wrapText="1"/>
    </xf>
    <xf borderId="0" fillId="7" fontId="3" numFmtId="0" xfId="0" applyAlignment="1" applyFont="1">
      <alignment horizontal="center" readingOrder="0"/>
    </xf>
    <xf borderId="0" fillId="8" fontId="16" numFmtId="0" xfId="0" applyAlignment="1" applyFont="1">
      <alignment horizontal="center" shrinkToFit="0" vertical="bottom" wrapText="1"/>
    </xf>
    <xf borderId="0" fillId="8" fontId="3" numFmtId="0" xfId="0" applyAlignment="1" applyFont="1">
      <alignment horizontal="center" shrinkToFit="0" vertical="bottom" wrapText="1"/>
    </xf>
    <xf borderId="0" fillId="7" fontId="3" numFmtId="0" xfId="0" applyAlignment="1" applyFont="1">
      <alignment horizontal="center" vertical="bottom"/>
    </xf>
    <xf borderId="0" fillId="0" fontId="17" numFmtId="0" xfId="0" applyAlignment="1" applyFont="1">
      <alignment vertical="bottom"/>
    </xf>
    <xf borderId="0" fillId="6" fontId="17" numFmtId="0" xfId="0" applyAlignment="1" applyFont="1">
      <alignment horizontal="center" readingOrder="0" shrinkToFit="0" wrapText="1"/>
    </xf>
    <xf borderId="0" fillId="7" fontId="17" numFmtId="0" xfId="0" applyAlignment="1" applyFont="1">
      <alignment horizontal="center" readingOrder="0" shrinkToFit="0" wrapText="1"/>
    </xf>
    <xf borderId="0" fillId="8" fontId="18" numFmtId="0" xfId="0" applyAlignment="1" applyFont="1">
      <alignment horizontal="center" shrinkToFit="0" vertical="bottom" wrapText="1"/>
    </xf>
    <xf borderId="0" fillId="8" fontId="17" numFmtId="0" xfId="0" applyAlignment="1" applyFont="1">
      <alignment horizontal="center" shrinkToFit="0" vertical="bottom" wrapText="1"/>
    </xf>
    <xf borderId="0" fillId="7" fontId="17" numFmtId="0" xfId="0" applyAlignment="1" applyFont="1">
      <alignment horizontal="center" shrinkToFit="0" vertical="bottom" wrapText="1"/>
    </xf>
    <xf borderId="0" fillId="7" fontId="17" numFmtId="0" xfId="0" applyAlignment="1" applyFont="1">
      <alignment horizontal="center" shrinkToFit="0" vertical="bottom" wrapText="1"/>
    </xf>
    <xf borderId="0" fillId="9" fontId="12" numFmtId="0" xfId="0" applyAlignment="1" applyFill="1" applyFont="1">
      <alignment horizontal="center" shrinkToFit="0" vertical="bottom" wrapText="1"/>
    </xf>
    <xf borderId="0" fillId="2" fontId="15" numFmtId="164" xfId="0" applyAlignment="1" applyFont="1" applyNumberFormat="1">
      <alignment readingOrder="0"/>
    </xf>
    <xf borderId="0" fillId="0" fontId="19" numFmtId="0" xfId="0" applyAlignment="1" applyFont="1">
      <alignment readingOrder="0" shrinkToFit="0" vertical="bottom" wrapText="0"/>
    </xf>
    <xf borderId="0" fillId="0" fontId="17" numFmtId="0" xfId="0" applyAlignment="1" applyFont="1">
      <alignment vertical="bottom"/>
    </xf>
    <xf borderId="0" fillId="2" fontId="20" numFmtId="0" xfId="0" applyAlignment="1" applyFont="1">
      <alignment vertical="bottom"/>
    </xf>
    <xf borderId="0" fillId="0" fontId="1" numFmtId="165" xfId="0" applyAlignment="1" applyFont="1" applyNumberFormat="1">
      <alignment readingOrder="0"/>
    </xf>
    <xf borderId="0" fillId="6" fontId="3" numFmtId="0" xfId="0" applyAlignment="1" applyFont="1">
      <alignment horizontal="center" readingOrder="0" shrinkToFit="0" wrapText="1"/>
    </xf>
    <xf borderId="0" fillId="0" fontId="9" numFmtId="0" xfId="0" applyAlignment="1" applyFont="1">
      <alignment horizontal="center" shrinkToFit="0" vertical="bottom" wrapText="1"/>
    </xf>
    <xf borderId="0" fillId="0" fontId="21" numFmtId="0" xfId="0" applyAlignment="1" applyFont="1">
      <alignment readingOrder="0" shrinkToFit="0" vertical="bottom" wrapText="0"/>
    </xf>
    <xf borderId="0" fillId="2" fontId="20" numFmtId="0" xfId="0" applyAlignment="1" applyFont="1">
      <alignment vertical="bottom"/>
    </xf>
    <xf quotePrefix="1" borderId="0" fillId="8" fontId="22" numFmtId="49" xfId="0" applyAlignment="1" applyFont="1" applyNumberFormat="1">
      <alignment readingOrder="0"/>
    </xf>
    <xf quotePrefix="1" borderId="0" fillId="7" fontId="14" numFmtId="49" xfId="0" applyAlignment="1" applyFont="1" applyNumberFormat="1">
      <alignment horizontal="center" readingOrder="0" shrinkToFit="0" vertical="center" wrapText="1"/>
    </xf>
    <xf borderId="0" fillId="4" fontId="9" numFmtId="49" xfId="0" applyAlignment="1" applyFont="1" applyNumberFormat="1">
      <alignment horizontal="center" shrinkToFit="0" wrapText="1"/>
    </xf>
    <xf borderId="0" fillId="0" fontId="23" numFmtId="49" xfId="0" applyFont="1" applyNumberFormat="1"/>
    <xf borderId="0" fillId="0" fontId="23" numFmtId="0" xfId="0" applyFont="1"/>
    <xf quotePrefix="1" borderId="0" fillId="7" fontId="14" numFmtId="166" xfId="0" applyAlignment="1" applyFont="1" applyNumberFormat="1">
      <alignment horizontal="center" readingOrder="0" shrinkToFit="0" vertical="center" wrapText="1"/>
    </xf>
    <xf borderId="0" fillId="0" fontId="1" numFmtId="0" xfId="0" applyFont="1"/>
    <xf borderId="0" fillId="10" fontId="24" numFmtId="0" xfId="0" applyAlignment="1" applyFill="1" applyFont="1">
      <alignment readingOrder="0" shrinkToFit="0" vertical="bottom" wrapText="0"/>
    </xf>
    <xf borderId="0" fillId="10" fontId="17" numFmtId="0" xfId="0" applyAlignment="1" applyFont="1">
      <alignment vertical="bottom"/>
    </xf>
    <xf borderId="0" fillId="10" fontId="17" numFmtId="49" xfId="0" applyAlignment="1" applyFont="1" applyNumberFormat="1">
      <alignment vertical="bottom"/>
    </xf>
    <xf borderId="0" fillId="10" fontId="17" numFmtId="0" xfId="0" applyAlignment="1" applyFont="1">
      <alignment vertical="bottom"/>
    </xf>
    <xf borderId="0" fillId="10" fontId="17" numFmtId="166" xfId="0" applyAlignment="1" applyFont="1" applyNumberFormat="1">
      <alignment vertical="bottom"/>
    </xf>
    <xf borderId="0" fillId="6" fontId="3" numFmtId="0" xfId="0" applyAlignment="1" applyFont="1">
      <alignment horizontal="center" shrinkToFit="0" wrapText="1"/>
    </xf>
    <xf borderId="0" fillId="8" fontId="3" numFmtId="49" xfId="0" applyAlignment="1" applyFont="1" applyNumberFormat="1">
      <alignment horizontal="center" readingOrder="0" shrinkToFit="0" wrapText="1"/>
    </xf>
    <xf borderId="0" fillId="8" fontId="3" numFmtId="49" xfId="0" applyAlignment="1" applyFont="1" applyNumberFormat="1">
      <alignment horizontal="center" shrinkToFit="0" vertical="bottom" wrapText="1"/>
    </xf>
    <xf borderId="0" fillId="8" fontId="3" numFmtId="49" xfId="0" applyAlignment="1" applyFont="1" applyNumberFormat="1">
      <alignment horizontal="center" shrinkToFit="0" wrapText="1"/>
    </xf>
    <xf borderId="0" fillId="8" fontId="3" numFmtId="49" xfId="0" applyAlignment="1" applyFont="1" applyNumberFormat="1">
      <alignment horizontal="center" readingOrder="0" shrinkToFit="0" wrapText="1"/>
    </xf>
    <xf borderId="0" fillId="6" fontId="3" numFmtId="49" xfId="0" applyAlignment="1" applyFont="1" applyNumberFormat="1">
      <alignment horizontal="center" shrinkToFit="0" wrapText="1"/>
    </xf>
    <xf borderId="0" fillId="7" fontId="3" numFmtId="49" xfId="0" applyAlignment="1" applyFont="1" applyNumberFormat="1">
      <alignment horizontal="center" shrinkToFit="0" wrapText="1"/>
    </xf>
    <xf borderId="0" fillId="6" fontId="3" numFmtId="0" xfId="0" applyAlignment="1" applyFont="1">
      <alignment horizontal="left" readingOrder="0" shrinkToFit="0" wrapText="0"/>
    </xf>
    <xf borderId="0" fillId="7" fontId="3" numFmtId="166" xfId="0" applyAlignment="1" applyFont="1" applyNumberFormat="1">
      <alignment horizontal="center" shrinkToFit="0" wrapText="1"/>
    </xf>
    <xf borderId="0" fillId="6" fontId="3" numFmtId="0" xfId="0" applyAlignment="1" applyFont="1">
      <alignment horizontal="center" shrinkToFit="0" vertical="bottom" wrapText="1"/>
    </xf>
    <xf borderId="0" fillId="7" fontId="3" numFmtId="0" xfId="0" applyAlignment="1" applyFont="1">
      <alignment horizontal="center" shrinkToFit="0" vertical="bottom" wrapText="1"/>
    </xf>
    <xf borderId="0" fillId="2" fontId="17" numFmtId="0" xfId="0" applyAlignment="1" applyFont="1">
      <alignment vertical="bottom"/>
    </xf>
    <xf borderId="0" fillId="6" fontId="18" numFmtId="0" xfId="0" applyAlignment="1" applyFont="1">
      <alignment horizontal="center" readingOrder="0" shrinkToFit="0" wrapText="1"/>
    </xf>
    <xf borderId="0" fillId="8" fontId="17" numFmtId="49" xfId="0" applyAlignment="1" applyFont="1" applyNumberFormat="1">
      <alignment horizontal="center" readingOrder="0" shrinkToFit="0" wrapText="1"/>
    </xf>
    <xf borderId="0" fillId="8" fontId="17" numFmtId="49" xfId="0" applyAlignment="1" applyFont="1" applyNumberFormat="1">
      <alignment horizontal="center" readingOrder="0" shrinkToFit="0" wrapText="1"/>
    </xf>
    <xf borderId="0" fillId="8" fontId="17" numFmtId="49" xfId="0" applyAlignment="1" applyFont="1" applyNumberFormat="1">
      <alignment horizontal="center" readingOrder="0" shrinkToFit="0" wrapText="1"/>
    </xf>
    <xf borderId="0" fillId="6" fontId="17" numFmtId="49" xfId="0" applyAlignment="1" applyFont="1" applyNumberFormat="1">
      <alignment horizontal="center" readingOrder="0" shrinkToFit="0" wrapText="1"/>
    </xf>
    <xf borderId="0" fillId="7" fontId="17" numFmtId="0" xfId="0" applyAlignment="1" applyFont="1">
      <alignment horizontal="center" shrinkToFit="0" wrapText="1"/>
    </xf>
    <xf borderId="0" fillId="11" fontId="17" numFmtId="0" xfId="0" applyAlignment="1" applyFill="1" applyFont="1">
      <alignment horizontal="center" vertical="bottom"/>
    </xf>
    <xf borderId="0" fillId="2" fontId="25" numFmtId="0" xfId="0" applyAlignment="1" applyFont="1">
      <alignment readingOrder="0"/>
    </xf>
    <xf borderId="0" fillId="0" fontId="21" numFmtId="0" xfId="0" applyAlignment="1" applyFont="1">
      <alignment horizontal="right" readingOrder="0" shrinkToFit="0" vertical="bottom" wrapText="0"/>
    </xf>
    <xf borderId="0" fillId="0" fontId="17" numFmtId="49" xfId="0" applyAlignment="1" applyFont="1" applyNumberFormat="1">
      <alignment vertical="bottom"/>
    </xf>
    <xf borderId="0" fillId="0" fontId="17" numFmtId="49" xfId="0" applyAlignment="1" applyFont="1" applyNumberFormat="1">
      <alignment readingOrder="0" vertical="bottom"/>
    </xf>
    <xf borderId="0" fillId="0" fontId="1" numFmtId="166" xfId="0" applyAlignment="1" applyFont="1" applyNumberFormat="1">
      <alignment readingOrder="0"/>
    </xf>
    <xf borderId="0" fillId="0" fontId="26" numFmtId="0" xfId="0" applyAlignment="1" applyFont="1">
      <alignment horizontal="left" readingOrder="0" shrinkToFit="0" vertical="bottom" wrapText="0"/>
    </xf>
    <xf borderId="0" fillId="0" fontId="17" numFmtId="0" xfId="0" applyAlignment="1" applyFont="1">
      <alignment horizontal="center"/>
    </xf>
    <xf borderId="0" fillId="0" fontId="17" numFmtId="0" xfId="0" applyAlignment="1" applyFont="1">
      <alignment horizontal="right" vertical="bottom"/>
    </xf>
    <xf borderId="0" fillId="0" fontId="1" numFmtId="166" xfId="0" applyFont="1" applyNumberFormat="1"/>
    <xf borderId="0" fillId="0" fontId="26" numFmtId="0" xfId="0" applyAlignment="1" applyFont="1">
      <alignment horizontal="right" readingOrder="0" shrinkToFit="0" vertical="bottom" wrapText="0"/>
    </xf>
    <xf borderId="0" fillId="0" fontId="1" numFmtId="49" xfId="0" applyFont="1" applyNumberFormat="1"/>
    <xf borderId="0" fillId="0" fontId="1" numFmtId="0" xfId="0" applyAlignment="1" applyFont="1">
      <alignment horizontal="center"/>
    </xf>
    <xf quotePrefix="1" borderId="0" fillId="4" fontId="3" numFmtId="49" xfId="0" applyAlignment="1" applyFont="1" applyNumberFormat="1">
      <alignment horizontal="left" readingOrder="0" shrinkToFit="0" wrapText="0"/>
    </xf>
    <xf borderId="0" fillId="4" fontId="17" numFmtId="49" xfId="0" applyAlignment="1" applyFont="1" applyNumberFormat="1">
      <alignment horizontal="center" readingOrder="0" shrinkToFit="0" wrapText="1"/>
    </xf>
    <xf quotePrefix="1" borderId="0" fillId="8" fontId="3" numFmtId="0" xfId="0" applyAlignment="1" applyFont="1">
      <alignment vertical="bottom"/>
    </xf>
    <xf borderId="0" fillId="2" fontId="27" numFmtId="0" xfId="0" applyAlignment="1" applyFont="1">
      <alignment readingOrder="0"/>
    </xf>
    <xf borderId="0" fillId="10" fontId="24" numFmtId="0" xfId="0" applyAlignment="1" applyFont="1">
      <alignment readingOrder="0"/>
    </xf>
    <xf borderId="0" fillId="10" fontId="23" numFmtId="49" xfId="0" applyFont="1" applyNumberFormat="1"/>
    <xf borderId="0" fillId="10" fontId="28" numFmtId="0" xfId="0" applyAlignment="1" applyFont="1">
      <alignment readingOrder="0"/>
    </xf>
    <xf borderId="0" fillId="10" fontId="23" numFmtId="0" xfId="0" applyFont="1"/>
    <xf borderId="0" fillId="12" fontId="3" numFmtId="49" xfId="0" applyAlignment="1" applyFill="1" applyFont="1" applyNumberFormat="1">
      <alignment horizontal="center" shrinkToFit="0" wrapText="1"/>
    </xf>
    <xf borderId="0" fillId="6" fontId="3" numFmtId="49" xfId="0" applyAlignment="1" applyFont="1" applyNumberFormat="1">
      <alignment horizontal="center" readingOrder="0" shrinkToFit="0" wrapText="1"/>
    </xf>
    <xf borderId="0" fillId="12" fontId="3" numFmtId="49" xfId="0" applyAlignment="1" applyFont="1" applyNumberFormat="1">
      <alignment horizontal="center" shrinkToFit="0" vertical="bottom" wrapText="1"/>
    </xf>
    <xf borderId="0" fillId="12" fontId="17" numFmtId="49" xfId="0" applyAlignment="1" applyFont="1" applyNumberFormat="1">
      <alignment horizontal="center" readingOrder="0" shrinkToFit="0" wrapText="1"/>
    </xf>
    <xf borderId="0" fillId="6" fontId="29" numFmtId="49" xfId="0" applyAlignment="1" applyFont="1" applyNumberFormat="1">
      <alignment horizontal="center" readingOrder="0" shrinkToFit="0" vertical="bottom" wrapText="1"/>
    </xf>
    <xf borderId="0" fillId="12" fontId="17" numFmtId="0" xfId="0" applyAlignment="1" applyFont="1">
      <alignment horizontal="center" shrinkToFit="0" vertical="bottom" wrapText="1"/>
    </xf>
    <xf borderId="0" fillId="2" fontId="30" numFmtId="0" xfId="0" applyAlignment="1" applyFont="1">
      <alignment readingOrder="0"/>
    </xf>
    <xf borderId="0" fillId="2" fontId="15" numFmtId="49" xfId="0" applyAlignment="1" applyFont="1" applyNumberFormat="1">
      <alignment readingOrder="0"/>
    </xf>
    <xf borderId="0" fillId="12" fontId="17" numFmtId="0" xfId="0" applyAlignment="1" applyFont="1">
      <alignment vertical="bottom"/>
    </xf>
    <xf borderId="0" fillId="0" fontId="17" numFmtId="0" xfId="0" applyAlignment="1" applyFont="1">
      <alignment horizontal="center" readingOrder="0"/>
    </xf>
    <xf borderId="0" fillId="12" fontId="17" numFmtId="0" xfId="0" applyAlignment="1" applyFont="1">
      <alignment horizontal="center" vertical="bottom"/>
    </xf>
    <xf borderId="0" fillId="2" fontId="31" numFmtId="0" xfId="0" applyAlignment="1" applyFont="1">
      <alignment vertical="bottom"/>
    </xf>
    <xf borderId="0" fillId="12" fontId="15" numFmtId="0" xfId="0" applyAlignment="1" applyFont="1">
      <alignment readingOrder="0"/>
    </xf>
    <xf borderId="0" fillId="10" fontId="23" numFmtId="0" xfId="0" applyAlignment="1" applyFont="1">
      <alignment horizontal="center"/>
    </xf>
    <xf borderId="0" fillId="10" fontId="23" numFmtId="0" xfId="0" applyAlignment="1" applyFont="1">
      <alignment horizontal="left"/>
    </xf>
    <xf borderId="0" fillId="0" fontId="32" numFmtId="0" xfId="0" applyFont="1"/>
    <xf borderId="0" fillId="8" fontId="3" numFmtId="0" xfId="0" applyAlignment="1" applyFont="1">
      <alignment horizontal="center" readingOrder="0" shrinkToFit="0" wrapText="1"/>
    </xf>
    <xf borderId="0" fillId="7" fontId="3" numFmtId="0" xfId="0" applyAlignment="1" applyFont="1">
      <alignment horizontal="center" shrinkToFit="0" wrapText="1"/>
    </xf>
    <xf borderId="0" fillId="7" fontId="3" numFmtId="0" xfId="0" applyAlignment="1" applyFont="1">
      <alignment horizontal="center" readingOrder="0" shrinkToFit="0" wrapText="1"/>
    </xf>
    <xf borderId="0" fillId="12" fontId="17" numFmtId="49" xfId="0" applyAlignment="1" applyFont="1" applyNumberFormat="1">
      <alignment horizontal="center" readingOrder="0" shrinkToFit="0" wrapText="0"/>
    </xf>
    <xf borderId="0" fillId="12" fontId="16" numFmtId="49" xfId="0" applyAlignment="1" applyFont="1" applyNumberFormat="1">
      <alignment horizontal="center" readingOrder="0" vertical="center"/>
    </xf>
    <xf borderId="0" fillId="8" fontId="33" numFmtId="49" xfId="0" applyAlignment="1" applyFont="1" applyNumberFormat="1">
      <alignment horizontal="center" readingOrder="0" shrinkToFit="0" wrapText="1"/>
    </xf>
    <xf borderId="0" fillId="6" fontId="29" numFmtId="49" xfId="0" applyAlignment="1" applyFont="1" applyNumberFormat="1">
      <alignment horizontal="center" readingOrder="0" shrinkToFit="0" wrapText="1"/>
    </xf>
    <xf borderId="0" fillId="8" fontId="17" numFmtId="49" xfId="0" applyAlignment="1" applyFont="1" applyNumberFormat="1">
      <alignment horizontal="center" shrinkToFit="0" vertical="bottom" wrapText="1"/>
    </xf>
    <xf borderId="0" fillId="7" fontId="17" numFmtId="0" xfId="0" applyAlignment="1" applyFont="1">
      <alignment vertical="bottom"/>
    </xf>
    <xf borderId="0" fillId="0" fontId="17" numFmtId="0" xfId="0" applyAlignment="1" applyFont="1">
      <alignment horizontal="right" readingOrder="0" vertical="bottom"/>
    </xf>
    <xf borderId="0" fillId="12" fontId="15" numFmtId="0" xfId="0" applyAlignment="1" applyFont="1">
      <alignment horizontal="left" readingOrder="0"/>
    </xf>
    <xf borderId="0" fillId="2" fontId="15" numFmtId="0" xfId="0" applyAlignment="1" applyFont="1">
      <alignment horizontal="left" readingOrder="0"/>
    </xf>
    <xf borderId="0" fillId="0" fontId="1" numFmtId="0" xfId="0" applyAlignment="1" applyFont="1">
      <alignment horizontal="center" readingOrder="0"/>
    </xf>
    <xf borderId="0" fillId="0" fontId="34" numFmtId="0" xfId="0" applyAlignment="1" applyFont="1">
      <alignment readingOrder="0" shrinkToFit="0" wrapText="0"/>
    </xf>
    <xf borderId="0" fillId="2" fontId="35" numFmtId="0" xfId="0" applyAlignment="1" applyFont="1">
      <alignment readingOrder="0"/>
    </xf>
    <xf borderId="0" fillId="0" fontId="1" numFmtId="0" xfId="0" applyAlignment="1" applyFont="1">
      <alignment horizontal="left"/>
    </xf>
    <xf borderId="0" fillId="2" fontId="36" numFmtId="0" xfId="0" applyAlignment="1" applyFont="1">
      <alignment readingOrder="0"/>
    </xf>
    <xf borderId="0" fillId="10" fontId="28" numFmtId="0" xfId="0" applyFont="1"/>
    <xf borderId="2" fillId="2" fontId="20" numFmtId="0" xfId="0" applyAlignment="1" applyBorder="1" applyFont="1">
      <alignment vertical="bottom"/>
    </xf>
    <xf borderId="0" fillId="12" fontId="3" numFmtId="49" xfId="0" applyAlignment="1" applyFont="1" applyNumberFormat="1">
      <alignment horizontal="center" readingOrder="0" shrinkToFit="0" wrapText="1"/>
    </xf>
    <xf borderId="3" fillId="2" fontId="20" numFmtId="0" xfId="0" applyAlignment="1" applyBorder="1" applyFont="1">
      <alignment vertical="bottom"/>
    </xf>
    <xf borderId="0" fillId="8" fontId="17" numFmtId="49" xfId="0" applyAlignment="1" applyFont="1" applyNumberFormat="1">
      <alignment horizontal="center" readingOrder="0" shrinkToFit="0" vertical="bottom" wrapText="1"/>
    </xf>
    <xf borderId="4" fillId="2" fontId="20" numFmtId="0" xfId="0" applyAlignment="1" applyBorder="1" applyFont="1">
      <alignment vertical="bottom"/>
    </xf>
    <xf borderId="0" fillId="0" fontId="17" numFmtId="167" xfId="0" applyAlignment="1" applyFont="1" applyNumberFormat="1">
      <alignment vertical="bottom"/>
    </xf>
    <xf borderId="0" fillId="12" fontId="17" numFmtId="0" xfId="0" applyAlignment="1" applyFont="1">
      <alignment vertical="bottom"/>
    </xf>
    <xf quotePrefix="1" borderId="0" fillId="8" fontId="22" numFmtId="0" xfId="0" applyAlignment="1" applyFont="1">
      <alignment horizontal="center" readingOrder="0"/>
    </xf>
    <xf borderId="0" fillId="6" fontId="17" numFmtId="49" xfId="0" applyAlignment="1" applyFont="1" applyNumberFormat="1">
      <alignment horizontal="center" readingOrder="0" shrinkToFit="0" wrapText="1"/>
    </xf>
    <xf borderId="0" fillId="2" fontId="37" numFmtId="0" xfId="0" applyAlignment="1" applyFont="1">
      <alignment readingOrder="0" shrinkToFit="0" wrapText="0"/>
    </xf>
    <xf borderId="0" fillId="2" fontId="37" numFmtId="0" xfId="0" applyAlignment="1" applyFont="1">
      <alignment readingOrder="0"/>
    </xf>
    <xf quotePrefix="1" borderId="0" fillId="12" fontId="3" numFmtId="49" xfId="0" applyAlignment="1" applyFont="1" applyNumberFormat="1">
      <alignment horizontal="left" readingOrder="0" shrinkToFit="0" wrapText="0"/>
    </xf>
    <xf borderId="0" fillId="4" fontId="9" numFmtId="4" xfId="0" applyAlignment="1" applyFont="1" applyNumberFormat="1">
      <alignment horizontal="center" shrinkToFit="0" wrapText="1"/>
    </xf>
    <xf borderId="5" fillId="10" fontId="28" numFmtId="0" xfId="0" applyAlignment="1" applyBorder="1" applyFont="1">
      <alignment readingOrder="0" shrinkToFit="0" vertical="bottom" wrapText="0"/>
    </xf>
    <xf quotePrefix="1" borderId="0" fillId="8" fontId="22" numFmtId="0" xfId="0" applyAlignment="1" applyFont="1">
      <alignment readingOrder="0"/>
    </xf>
    <xf borderId="0" fillId="8" fontId="22" numFmtId="0" xfId="0" applyAlignment="1" applyFont="1">
      <alignment readingOrder="0"/>
    </xf>
    <xf borderId="0" fillId="6" fontId="3" numFmtId="10" xfId="0" applyAlignment="1" applyFont="1" applyNumberFormat="1">
      <alignment horizontal="center" readingOrder="0" shrinkToFit="0" wrapText="1"/>
    </xf>
    <xf borderId="0" fillId="6" fontId="29" numFmtId="10" xfId="0" applyAlignment="1" applyFont="1" applyNumberFormat="1">
      <alignment horizontal="center" readingOrder="0" shrinkToFit="0" vertical="bottom" wrapText="1"/>
    </xf>
    <xf borderId="0" fillId="8" fontId="17" numFmtId="0" xfId="0" applyAlignment="1" applyFont="1">
      <alignment horizontal="center" readingOrder="0" shrinkToFit="0" wrapText="1"/>
    </xf>
    <xf borderId="0" fillId="2" fontId="19" numFmtId="0" xfId="0" applyAlignment="1" applyFont="1">
      <alignment readingOrder="0"/>
    </xf>
    <xf borderId="0" fillId="0" fontId="1" numFmtId="10" xfId="0" applyAlignment="1" applyFont="1" applyNumberFormat="1">
      <alignment readingOrder="0"/>
    </xf>
    <xf borderId="0" fillId="12" fontId="15" numFmtId="10" xfId="0" applyAlignment="1" applyFont="1" applyNumberFormat="1">
      <alignment readingOrder="0"/>
    </xf>
    <xf borderId="0" fillId="0" fontId="18" numFmtId="0" xfId="0" applyAlignment="1" applyFont="1">
      <alignment horizontal="left" readingOrder="0"/>
    </xf>
    <xf borderId="0" fillId="0" fontId="1" numFmtId="10" xfId="0" applyFont="1" applyNumberFormat="1"/>
    <xf borderId="0" fillId="6" fontId="14" numFmtId="49" xfId="0" applyAlignment="1" applyFont="1" applyNumberFormat="1">
      <alignment horizontal="left" shrinkToFit="0" vertical="center" wrapText="0"/>
    </xf>
    <xf borderId="0" fillId="6" fontId="3" numFmtId="49" xfId="0" applyAlignment="1" applyFont="1" applyNumberFormat="1">
      <alignment horizontal="center" readingOrder="0" shrinkToFit="0" vertical="center" wrapText="0"/>
    </xf>
    <xf borderId="0" fillId="13" fontId="38" numFmtId="0" xfId="0" applyAlignment="1" applyFill="1" applyFont="1">
      <alignment readingOrder="0"/>
    </xf>
    <xf borderId="5" fillId="2" fontId="39" numFmtId="0" xfId="0" applyAlignment="1" applyBorder="1" applyFont="1">
      <alignment readingOrder="0"/>
    </xf>
    <xf borderId="0" fillId="13" fontId="17" numFmtId="0" xfId="0" applyAlignment="1" applyFont="1">
      <alignment vertical="bottom"/>
    </xf>
    <xf borderId="0" fillId="13" fontId="40" numFmtId="0" xfId="0" applyAlignment="1" applyFont="1">
      <alignment readingOrder="0" shrinkToFit="0" wrapText="0"/>
    </xf>
    <xf borderId="0" fillId="13" fontId="15" numFmtId="0" xfId="0" applyFont="1"/>
    <xf borderId="0" fillId="13" fontId="18" numFmtId="0" xfId="0" applyAlignment="1" applyFont="1">
      <alignment vertical="bottom"/>
    </xf>
    <xf borderId="0" fillId="0" fontId="9" numFmtId="0" xfId="0" applyAlignment="1" applyFont="1">
      <alignment horizontal="center" readingOrder="0" shrinkToFit="0" vertical="bottom" wrapText="1"/>
    </xf>
    <xf borderId="0" fillId="13" fontId="17" numFmtId="0" xfId="0" applyAlignment="1" applyFont="1">
      <alignment readingOrder="0"/>
    </xf>
    <xf borderId="5" fillId="2" fontId="41" numFmtId="0" xfId="0" applyAlignment="1" applyBorder="1" applyFont="1">
      <alignment readingOrder="0"/>
    </xf>
    <xf borderId="0" fillId="13" fontId="1" numFmtId="0" xfId="0" applyAlignment="1" applyFont="1">
      <alignment readingOrder="0"/>
    </xf>
    <xf borderId="0" fillId="13" fontId="40" numFmtId="0" xfId="0" applyAlignment="1" applyFont="1">
      <alignment readingOrder="0"/>
    </xf>
    <xf borderId="0" fillId="13" fontId="15" numFmtId="0" xfId="0" applyAlignment="1" applyFont="1">
      <alignment horizontal="center" readingOrder="0"/>
    </xf>
    <xf borderId="0" fillId="13" fontId="15" numFmtId="0" xfId="0" applyAlignment="1" applyFont="1">
      <alignment readingOrder="0"/>
    </xf>
    <xf borderId="0" fillId="13" fontId="15" numFmtId="0" xfId="0" applyAlignment="1" applyFont="1">
      <alignment horizontal="center" readingOrder="0"/>
    </xf>
    <xf borderId="0" fillId="13" fontId="1" numFmtId="0" xfId="0" applyFont="1"/>
    <xf borderId="0" fillId="13" fontId="17" numFmtId="0" xfId="0" applyAlignment="1" applyFont="1">
      <alignment horizontal="center" readingOrder="0"/>
    </xf>
    <xf borderId="0" fillId="13" fontId="17" numFmtId="0" xfId="0" applyAlignment="1" applyFont="1">
      <alignment horizontal="center"/>
    </xf>
    <xf borderId="5" fillId="2" fontId="39" numFmtId="0" xfId="0" applyAlignment="1" applyBorder="1" applyFont="1">
      <alignment readingOrder="0"/>
    </xf>
    <xf borderId="0" fillId="4" fontId="9" numFmtId="0" xfId="0" applyAlignment="1" applyFont="1">
      <alignment horizontal="center" readingOrder="0" shrinkToFit="0" wrapText="1"/>
    </xf>
    <xf borderId="0" fillId="12" fontId="15" numFmtId="0" xfId="0" applyAlignment="1" applyFont="1">
      <alignment horizontal="center" readingOrder="0"/>
    </xf>
    <xf borderId="0" fillId="13" fontId="17" numFmtId="0" xfId="0" applyAlignment="1" applyFont="1">
      <alignment horizontal="left" readingOrder="0"/>
    </xf>
    <xf borderId="0" fillId="13" fontId="1" numFmtId="0" xfId="0" applyAlignment="1" applyFont="1">
      <alignment horizontal="center" readingOrder="0"/>
    </xf>
    <xf borderId="0" fillId="13" fontId="42" numFmtId="0" xfId="0" applyAlignment="1" applyFont="1">
      <alignment readingOrder="0" shrinkToFit="0" wrapText="0"/>
    </xf>
    <xf borderId="0" fillId="13" fontId="17" numFmtId="0" xfId="0" applyAlignment="1" applyFont="1">
      <alignment readingOrder="0" vertical="bottom"/>
    </xf>
    <xf borderId="6" fillId="2" fontId="41" numFmtId="0" xfId="0" applyAlignment="1" applyBorder="1" applyFont="1">
      <alignment readingOrder="0"/>
    </xf>
    <xf borderId="7" fillId="0" fontId="1" numFmtId="0" xfId="0" applyBorder="1" applyFont="1"/>
    <xf borderId="0" fillId="13" fontId="17" numFmtId="0" xfId="0" applyAlignment="1" applyFont="1">
      <alignment vertical="bottom"/>
    </xf>
    <xf borderId="0" fillId="13" fontId="17" numFmtId="0" xfId="0" applyAlignment="1" applyFont="1">
      <alignment readingOrder="0" vertical="bottom"/>
    </xf>
    <xf borderId="0" fillId="2" fontId="39" numFmtId="0" xfId="0" applyAlignment="1" applyFont="1">
      <alignment readingOrder="0"/>
    </xf>
    <xf borderId="0" fillId="13" fontId="1" numFmtId="10" xfId="0" applyAlignment="1" applyFont="1" applyNumberFormat="1">
      <alignment readingOrder="0"/>
    </xf>
    <xf borderId="0" fillId="13" fontId="18" numFmtId="0" xfId="0" applyAlignment="1" applyFont="1">
      <alignment horizontal="left" readingOrder="0"/>
    </xf>
    <xf borderId="0" fillId="13" fontId="15" numFmtId="10" xfId="0" applyAlignment="1" applyFont="1" applyNumberFormat="1">
      <alignment readingOrder="0"/>
    </xf>
    <xf borderId="0" fillId="2" fontId="43" numFmtId="0" xfId="0" applyAlignment="1" applyFont="1">
      <alignment shrinkToFit="0" wrapText="0"/>
    </xf>
    <xf borderId="0" fillId="0" fontId="44" numFmtId="0" xfId="0" applyAlignment="1" applyFont="1">
      <alignment readingOrder="0" shrinkToFit="0" wrapText="0"/>
    </xf>
    <xf borderId="0" fillId="0" fontId="44" numFmtId="0" xfId="0" applyAlignment="1" applyFont="1">
      <alignment shrinkToFit="0" wrapText="0"/>
    </xf>
    <xf borderId="8" fillId="14" fontId="45" numFmtId="0" xfId="0" applyAlignment="1" applyBorder="1" applyFill="1" applyFont="1">
      <alignment shrinkToFit="0" vertical="bottom" wrapText="0"/>
    </xf>
    <xf borderId="9" fillId="14" fontId="17" numFmtId="0" xfId="0" applyAlignment="1" applyBorder="1" applyFont="1">
      <alignment horizontal="center" vertical="bottom"/>
    </xf>
    <xf borderId="9" fillId="14" fontId="17" numFmtId="0" xfId="0" applyAlignment="1" applyBorder="1" applyFont="1">
      <alignment horizontal="center" vertical="bottom"/>
    </xf>
    <xf borderId="9" fillId="14" fontId="17" numFmtId="0" xfId="0" applyAlignment="1" applyBorder="1" applyFont="1">
      <alignment vertical="bottom"/>
    </xf>
    <xf borderId="8" fillId="14" fontId="46" numFmtId="0" xfId="0" applyAlignment="1" applyBorder="1" applyFont="1">
      <alignment vertical="bottom"/>
    </xf>
    <xf borderId="10" fillId="14" fontId="46" numFmtId="0" xfId="0" applyAlignment="1" applyBorder="1" applyFont="1">
      <alignment vertical="bottom"/>
    </xf>
    <xf borderId="0" fillId="14" fontId="46" numFmtId="0" xfId="0" applyAlignment="1" applyFont="1">
      <alignment vertical="bottom"/>
    </xf>
    <xf borderId="8" fillId="14" fontId="46" numFmtId="0" xfId="0" applyAlignment="1" applyBorder="1" applyFont="1">
      <alignment vertical="bottom"/>
    </xf>
    <xf borderId="11" fillId="14" fontId="46" numFmtId="0" xfId="0" applyAlignment="1" applyBorder="1" applyFont="1">
      <alignment vertical="bottom"/>
    </xf>
    <xf borderId="11" fillId="14" fontId="46" numFmtId="0" xfId="0" applyAlignment="1" applyBorder="1" applyFont="1">
      <alignment vertical="bottom"/>
    </xf>
    <xf borderId="0" fillId="14" fontId="46" numFmtId="0" xfId="0" applyAlignment="1" applyFont="1">
      <alignment vertical="bottom"/>
    </xf>
    <xf borderId="0" fillId="2" fontId="47" numFmtId="0" xfId="0" applyAlignment="1" applyFont="1">
      <alignment readingOrder="0" shrinkToFit="0" vertical="center" wrapText="0"/>
    </xf>
    <xf borderId="0" fillId="2" fontId="48" numFmtId="0" xfId="0" applyAlignment="1" applyFont="1">
      <alignment shrinkToFit="0" wrapText="0"/>
    </xf>
    <xf borderId="0" fillId="0" fontId="23" numFmtId="0" xfId="0" applyAlignment="1" applyFont="1">
      <alignment vertical="bottom"/>
    </xf>
    <xf borderId="0" fillId="0" fontId="49" numFmtId="0" xfId="0" applyAlignment="1" applyFont="1">
      <alignment vertical="bottom"/>
    </xf>
    <xf borderId="0" fillId="0" fontId="49" numFmtId="0" xfId="0" applyAlignment="1" applyFont="1">
      <alignment horizontal="right" vertical="bottom"/>
    </xf>
    <xf borderId="8" fillId="2" fontId="50" numFmtId="0" xfId="0" applyAlignment="1" applyBorder="1" applyFont="1">
      <alignment vertical="bottom"/>
    </xf>
    <xf borderId="0" fillId="0" fontId="50" numFmtId="0" xfId="0" applyAlignment="1" applyFont="1">
      <alignment vertical="bottom"/>
    </xf>
    <xf borderId="0" fillId="0" fontId="50" numFmtId="0" xfId="0" applyAlignment="1" applyFont="1">
      <alignment horizontal="right" vertical="bottom"/>
    </xf>
    <xf borderId="0" fillId="0" fontId="47" numFmtId="0" xfId="0" applyAlignment="1" applyFont="1">
      <alignment readingOrder="0" shrinkToFit="0" vertical="center" wrapText="0"/>
    </xf>
    <xf borderId="0" fillId="0" fontId="48" numFmtId="0" xfId="0" applyAlignment="1" applyFont="1">
      <alignment shrinkToFit="0" wrapText="0"/>
    </xf>
    <xf borderId="0" fillId="0" fontId="23" numFmtId="0" xfId="0" applyAlignment="1" applyFont="1">
      <alignment vertical="bottom"/>
    </xf>
    <xf borderId="8" fillId="2" fontId="51" numFmtId="0" xfId="0" applyAlignment="1" applyBorder="1" applyFont="1">
      <alignment vertical="bottom"/>
    </xf>
    <xf borderId="0" fillId="0" fontId="50" numFmtId="0" xfId="0" applyAlignment="1" applyFont="1">
      <alignment vertical="bottom"/>
    </xf>
    <xf borderId="12" fillId="15" fontId="52" numFmtId="0" xfId="0" applyAlignment="1" applyBorder="1" applyFill="1" applyFont="1">
      <alignment horizontal="center" readingOrder="0" shrinkToFit="0" wrapText="0"/>
    </xf>
    <xf borderId="13" fillId="15" fontId="52" numFmtId="0" xfId="0" applyAlignment="1" applyBorder="1" applyFont="1">
      <alignment horizontal="center" shrinkToFit="0" wrapText="0"/>
    </xf>
    <xf borderId="0" fillId="0" fontId="53" numFmtId="0" xfId="0" applyAlignment="1" applyFont="1">
      <alignment readingOrder="0" shrinkToFit="0" wrapText="0"/>
    </xf>
    <xf borderId="1" fillId="0" fontId="50" numFmtId="0" xfId="0" applyAlignment="1" applyBorder="1" applyFont="1">
      <alignment vertical="bottom"/>
    </xf>
    <xf borderId="1" fillId="0" fontId="50" numFmtId="0" xfId="0" applyAlignment="1" applyBorder="1" applyFont="1">
      <alignment horizontal="right" vertical="bottom"/>
    </xf>
    <xf borderId="0" fillId="0" fontId="17" numFmtId="0" xfId="0" applyAlignment="1" applyFont="1">
      <alignment horizontal="right" vertical="bottom"/>
    </xf>
    <xf borderId="0" fillId="2" fontId="54" numFmtId="0" xfId="0" applyAlignment="1" applyFont="1">
      <alignment vertical="bottom"/>
    </xf>
    <xf borderId="0" fillId="0" fontId="48" numFmtId="0" xfId="0" applyAlignment="1" applyFont="1">
      <alignment readingOrder="0" shrinkToFit="0" wrapText="0"/>
    </xf>
    <xf borderId="0" fillId="0" fontId="51" numFmtId="0" xfId="0" applyAlignment="1" applyFont="1">
      <alignment vertical="bottom"/>
    </xf>
    <xf borderId="0" fillId="0" fontId="51" numFmtId="0" xfId="0" applyAlignment="1" applyFont="1">
      <alignment vertical="bottom"/>
    </xf>
    <xf borderId="0" fillId="0" fontId="50" numFmtId="0" xfId="0" applyAlignment="1" applyFont="1">
      <alignment horizontal="right" vertical="bottom"/>
    </xf>
  </cellXfs>
  <cellStyles count="1">
    <cellStyle xfId="0" name="Normal" builtinId="0"/>
  </cellStyles>
  <dxfs count="11">
    <dxf>
      <font/>
      <fill>
        <patternFill patternType="solid">
          <fgColor rgb="FFFFFF00"/>
          <bgColor rgb="FFFFFF00"/>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F9900"/>
          <bgColor rgb="FFFF9900"/>
        </patternFill>
      </fill>
      <border/>
    </dxf>
    <dxf>
      <font/>
      <fill>
        <patternFill patternType="solid">
          <fgColor rgb="FFF4CCCC"/>
          <bgColor rgb="FFF4CCCC"/>
        </patternFill>
      </fill>
      <border/>
    </dxf>
    <dxf>
      <font/>
      <fill>
        <patternFill patternType="solid">
          <fgColor rgb="FFF9CB9C"/>
          <bgColor rgb="FFF9CB9C"/>
        </patternFill>
      </fill>
      <border/>
    </dxf>
    <dxf>
      <font/>
      <fill>
        <patternFill patternType="solid">
          <fgColor rgb="FFCC0000"/>
          <bgColor rgb="FFCC0000"/>
        </patternFill>
      </fill>
      <border/>
    </dxf>
    <dxf>
      <font/>
      <fill>
        <patternFill patternType="solid">
          <fgColor rgb="FFFFF2CC"/>
          <bgColor rgb="FFFFF2CC"/>
        </patternFill>
      </fill>
      <border/>
    </dxf>
    <dxf>
      <font/>
      <fill>
        <patternFill patternType="solid">
          <fgColor rgb="FFE6B8AF"/>
          <bgColor rgb="FFE6B8AF"/>
        </patternFill>
      </fill>
      <border/>
    </dxf>
    <dxf>
      <font/>
      <fill>
        <patternFill patternType="solid">
          <fgColor rgb="FF434343"/>
          <bgColor rgb="FF43434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dropbox.com/scl/fi/7safoetk4p2k4vwi29k4c/Receba-789294845633-UPC.jpg?rlkey=3vty6hb78ol10iv3y6h4md8h3&amp;st=m30ox0p4&amp;dl=1" TargetMode="External"/><Relationship Id="rId3" Type="http://schemas.openxmlformats.org/officeDocument/2006/relationships/hyperlink" Target="https://www.dropbox.com/scl/fi/wky0ryb739s0xs3wo5qop/A-Cl-usula-do-Contrato-789294962088-UPC.jpg?rlkey=91bp85llgb8ho5lnfcs56105s&amp;st=dn12pxrd&amp;dl=1" TargetMode="External"/><Relationship Id="rId4" Type="http://schemas.openxmlformats.org/officeDocument/2006/relationships/drawing" Target="../drawings/drawing4.xml"/><Relationship Id="rId5"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dropbox.com/scl/fi/g6ch1pcun31eep1am9mkv/Receba-789294845633-UPC.flac?rlkey=mxh9w3x6d82jmu7mmv2a9trio&amp;st=i02exo9k&amp;dl=1" TargetMode="External"/><Relationship Id="rId3" Type="http://schemas.openxmlformats.org/officeDocument/2006/relationships/hyperlink" Target="https://www.dropbox.com/scl/fi/i5lnp58jvdvz99rmvukp3/A-Cl-usula-do-Contrato-789294962088-UPC.flac?rlkey=hr2u9fvf5lq6u33enhqm3ui3f&amp;st=m6hlmmgt&amp;dl=1" TargetMode="External"/><Relationship Id="rId4" Type="http://schemas.openxmlformats.org/officeDocument/2006/relationships/drawing" Target="../drawings/drawing6.xml"/><Relationship Id="rId5"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artlistdata.blob.core.windows.net/artlist-artistpage/Assaf_Ayalon_-_P_-_3000.jpg" TargetMode="External"/><Relationship Id="rId3" Type="http://schemas.openxmlformats.org/officeDocument/2006/relationships/hyperlink" Target="https://artlistdata.blob.core.windows.net/artlist-images/Soul_Salvation_-_3000_-_18.6.19.jpg" TargetMode="External"/><Relationship Id="rId4" Type="http://schemas.openxmlformats.org/officeDocument/2006/relationships/hyperlink" Target="https://artlistdata.blob.core.windows.net/artlist-wave/Soul_Salvation_-_Soul_Salvation_-_Master_(16-44.1).wav" TargetMode="External"/><Relationship Id="rId5" Type="http://schemas.openxmlformats.org/officeDocument/2006/relationships/hyperlink" Target="https://artlistdata.blob.core.windows.net/artlist-wave/Soul_Salvation_-_Soul_Salvation_-_Instrumental_-_Master_(16-44.1).wav" TargetMode="External"/><Relationship Id="rId6" Type="http://schemas.openxmlformats.org/officeDocument/2006/relationships/hyperlink" Target="https://artlistdata.blob.core.windows.net/artlist-wave/Soul_Salvation_-_Going_Back_(16-44.1).wav" TargetMode="External"/><Relationship Id="rId7" Type="http://schemas.openxmlformats.org/officeDocument/2006/relationships/drawing" Target="../drawings/drawing11.xml"/><Relationship Id="rId8"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sheetViews>
  <sheetFormatPr customHeight="1" defaultColWidth="12.63" defaultRowHeight="15.75"/>
  <cols>
    <col customWidth="1" min="2" max="2" width="14.13"/>
  </cols>
  <sheetData>
    <row r="1">
      <c r="A1" s="1"/>
      <c r="B1" s="2" t="s">
        <v>0</v>
      </c>
      <c r="C1" s="1"/>
      <c r="D1" s="1"/>
      <c r="E1" s="1"/>
      <c r="F1" s="1"/>
      <c r="G1" s="1"/>
      <c r="H1" s="1"/>
      <c r="I1" s="1"/>
      <c r="J1" s="1"/>
      <c r="K1" s="1"/>
      <c r="L1" s="1"/>
      <c r="M1" s="1"/>
      <c r="N1" s="1"/>
      <c r="O1" s="1"/>
      <c r="P1" s="1"/>
    </row>
    <row r="2">
      <c r="A2" s="3" t="s">
        <v>1</v>
      </c>
      <c r="B2" s="4" t="s">
        <v>2</v>
      </c>
      <c r="C2" s="1"/>
      <c r="D2" s="1"/>
      <c r="E2" s="1"/>
      <c r="F2" s="1"/>
      <c r="G2" s="1"/>
      <c r="H2" s="1"/>
      <c r="I2" s="1"/>
      <c r="J2" s="1"/>
      <c r="K2" s="1"/>
      <c r="L2" s="1"/>
      <c r="M2" s="1"/>
      <c r="N2" s="1"/>
      <c r="O2" s="1"/>
      <c r="P2" s="1"/>
    </row>
    <row r="3">
      <c r="A3" s="3" t="s">
        <v>3</v>
      </c>
      <c r="B3" s="5" t="s">
        <v>4</v>
      </c>
      <c r="C3" s="1"/>
      <c r="D3" s="1"/>
      <c r="E3" s="1"/>
      <c r="F3" s="1"/>
      <c r="G3" s="1"/>
      <c r="H3" s="1"/>
      <c r="I3" s="1"/>
      <c r="J3" s="1"/>
      <c r="K3" s="1"/>
      <c r="L3" s="1"/>
      <c r="M3" s="1"/>
      <c r="N3" s="1"/>
      <c r="O3" s="1"/>
      <c r="P3" s="1"/>
    </row>
    <row r="4">
      <c r="A4" s="3" t="s">
        <v>5</v>
      </c>
      <c r="B4" s="6" t="s">
        <v>6</v>
      </c>
      <c r="C4" s="1"/>
      <c r="D4" s="1"/>
      <c r="E4" s="1"/>
      <c r="F4" s="1"/>
      <c r="G4" s="1"/>
      <c r="H4" s="1"/>
      <c r="I4" s="1"/>
      <c r="J4" s="1"/>
      <c r="K4" s="1"/>
      <c r="L4" s="1"/>
      <c r="M4" s="1"/>
      <c r="N4" s="1"/>
      <c r="O4" s="1"/>
      <c r="P4" s="1"/>
    </row>
    <row r="5">
      <c r="A5" s="1"/>
      <c r="B5" s="7" t="s">
        <v>7</v>
      </c>
      <c r="C5" s="1"/>
      <c r="D5" s="1"/>
      <c r="E5" s="1"/>
      <c r="F5" s="1"/>
      <c r="G5" s="1"/>
      <c r="H5" s="1"/>
      <c r="I5" s="1"/>
      <c r="J5" s="1"/>
      <c r="K5" s="1"/>
      <c r="L5" s="1"/>
      <c r="M5" s="1"/>
      <c r="N5" s="1"/>
      <c r="O5" s="1"/>
      <c r="P5" s="1"/>
    </row>
    <row r="6">
      <c r="A6" s="1"/>
      <c r="C6" s="1"/>
      <c r="D6" s="1"/>
      <c r="E6" s="1"/>
      <c r="F6" s="1"/>
      <c r="G6" s="1"/>
      <c r="H6" s="1"/>
      <c r="I6" s="1"/>
      <c r="J6" s="1"/>
      <c r="K6" s="1"/>
      <c r="L6" s="1"/>
      <c r="M6" s="1"/>
      <c r="N6" s="1"/>
      <c r="O6" s="1"/>
      <c r="P6" s="1"/>
    </row>
    <row r="7">
      <c r="A7" s="1"/>
      <c r="B7" s="6" t="s">
        <v>8</v>
      </c>
      <c r="C7" s="1"/>
      <c r="D7" s="1"/>
      <c r="E7" s="1"/>
      <c r="F7" s="1"/>
      <c r="G7" s="1"/>
      <c r="H7" s="1"/>
      <c r="I7" s="1"/>
      <c r="J7" s="1"/>
      <c r="K7" s="1"/>
      <c r="L7" s="1"/>
      <c r="M7" s="1"/>
      <c r="N7" s="1"/>
      <c r="O7" s="1"/>
      <c r="P7" s="1"/>
    </row>
    <row r="8">
      <c r="A8" s="1"/>
      <c r="B8" s="6"/>
      <c r="C8" s="1"/>
      <c r="D8" s="1"/>
      <c r="E8" s="1"/>
      <c r="F8" s="1"/>
      <c r="G8" s="1"/>
      <c r="H8" s="1"/>
      <c r="I8" s="1"/>
      <c r="J8" s="1"/>
      <c r="K8" s="1"/>
      <c r="L8" s="1"/>
      <c r="M8" s="1"/>
      <c r="N8" s="1"/>
      <c r="O8" s="1"/>
      <c r="P8" s="1"/>
    </row>
    <row r="9">
      <c r="A9" s="1"/>
      <c r="B9" s="6" t="s">
        <v>9</v>
      </c>
      <c r="C9" s="1"/>
      <c r="D9" s="1"/>
      <c r="E9" s="1"/>
      <c r="F9" s="1"/>
      <c r="G9" s="1"/>
      <c r="H9" s="1"/>
      <c r="I9" s="1"/>
      <c r="J9" s="1"/>
      <c r="K9" s="1"/>
      <c r="L9" s="1"/>
      <c r="M9" s="1"/>
      <c r="N9" s="1"/>
      <c r="O9" s="1"/>
      <c r="P9" s="1"/>
    </row>
    <row r="10">
      <c r="A10" s="1"/>
      <c r="B10" s="6" t="s">
        <v>10</v>
      </c>
      <c r="C10" s="1"/>
      <c r="D10" s="1"/>
      <c r="E10" s="1"/>
      <c r="F10" s="1"/>
      <c r="G10" s="1"/>
      <c r="H10" s="1"/>
      <c r="I10" s="1"/>
      <c r="J10" s="1"/>
      <c r="K10" s="1"/>
      <c r="L10" s="1"/>
      <c r="M10" s="1"/>
      <c r="N10" s="1"/>
      <c r="O10" s="1"/>
      <c r="P10" s="1"/>
    </row>
    <row r="11">
      <c r="A11" s="1"/>
      <c r="B11" s="6" t="s">
        <v>11</v>
      </c>
      <c r="C11" s="1"/>
      <c r="D11" s="1"/>
      <c r="E11" s="1"/>
      <c r="F11" s="1"/>
      <c r="G11" s="1"/>
      <c r="H11" s="1"/>
      <c r="I11" s="1"/>
      <c r="J11" s="1"/>
      <c r="K11" s="1"/>
      <c r="L11" s="1"/>
      <c r="M11" s="1"/>
      <c r="N11" s="1"/>
      <c r="O11" s="1"/>
      <c r="P11" s="1"/>
    </row>
    <row r="12">
      <c r="A12" s="1"/>
      <c r="B12" s="6"/>
      <c r="C12" s="1"/>
      <c r="D12" s="1"/>
      <c r="E12" s="1"/>
      <c r="F12" s="1"/>
      <c r="G12" s="1"/>
      <c r="H12" s="1"/>
      <c r="I12" s="1"/>
      <c r="J12" s="1"/>
      <c r="K12" s="1"/>
      <c r="L12" s="1"/>
      <c r="M12" s="1"/>
      <c r="N12" s="1"/>
      <c r="O12" s="1"/>
      <c r="P12" s="1"/>
    </row>
    <row r="13">
      <c r="A13" s="1"/>
      <c r="B13" s="6" t="s">
        <v>12</v>
      </c>
      <c r="C13" s="1"/>
      <c r="D13" s="1"/>
      <c r="E13" s="1"/>
      <c r="F13" s="1"/>
      <c r="G13" s="1"/>
      <c r="H13" s="1"/>
      <c r="I13" s="1"/>
      <c r="J13" s="1"/>
      <c r="K13" s="1"/>
      <c r="L13" s="1"/>
      <c r="M13" s="1"/>
      <c r="N13" s="1"/>
      <c r="O13" s="1"/>
      <c r="P13" s="1"/>
    </row>
    <row r="14">
      <c r="A14" s="1"/>
      <c r="B14" s="1"/>
      <c r="C14" s="1"/>
      <c r="D14" s="1"/>
      <c r="E14" s="1"/>
      <c r="F14" s="1"/>
      <c r="G14" s="1"/>
      <c r="H14" s="1"/>
      <c r="I14" s="1"/>
      <c r="J14" s="1"/>
      <c r="K14" s="1"/>
      <c r="L14" s="1"/>
      <c r="M14" s="1"/>
      <c r="N14" s="1"/>
      <c r="O14" s="1"/>
      <c r="P14" s="1"/>
    </row>
    <row r="15">
      <c r="A15" s="1"/>
      <c r="B15" s="8" t="s">
        <v>13</v>
      </c>
      <c r="C15" s="1"/>
      <c r="D15" s="1"/>
      <c r="E15" s="1"/>
      <c r="F15" s="1"/>
      <c r="G15" s="1"/>
      <c r="H15" s="1"/>
      <c r="I15" s="1"/>
      <c r="J15" s="1"/>
      <c r="K15" s="1"/>
      <c r="L15" s="1"/>
      <c r="M15" s="1"/>
      <c r="N15" s="1"/>
      <c r="O15" s="1"/>
      <c r="P15" s="1"/>
    </row>
    <row r="16">
      <c r="A16" s="1"/>
      <c r="B16" s="8" t="s">
        <v>14</v>
      </c>
      <c r="C16" s="1"/>
      <c r="D16" s="1"/>
      <c r="E16" s="1"/>
      <c r="F16" s="1"/>
      <c r="G16" s="1"/>
      <c r="H16" s="1"/>
      <c r="I16" s="1"/>
      <c r="J16" s="1"/>
      <c r="K16" s="1"/>
      <c r="L16" s="1"/>
      <c r="M16" s="1"/>
      <c r="N16" s="1"/>
      <c r="O16" s="1"/>
      <c r="P16" s="1"/>
    </row>
    <row r="17">
      <c r="A17" s="1"/>
      <c r="B17" s="9"/>
      <c r="C17" s="1"/>
      <c r="D17" s="1"/>
      <c r="E17" s="1"/>
      <c r="F17" s="1"/>
      <c r="G17" s="1"/>
      <c r="H17" s="1"/>
      <c r="I17" s="1"/>
      <c r="J17" s="1"/>
      <c r="K17" s="1"/>
      <c r="L17" s="1"/>
      <c r="M17" s="1"/>
      <c r="N17" s="1"/>
      <c r="O17" s="1"/>
      <c r="P17" s="1"/>
    </row>
    <row r="18">
      <c r="A18" s="1"/>
      <c r="B18" s="10" t="s">
        <v>15</v>
      </c>
      <c r="C18" s="1"/>
      <c r="D18" s="1"/>
      <c r="E18" s="1"/>
      <c r="F18" s="1"/>
      <c r="G18" s="1"/>
      <c r="H18" s="1"/>
      <c r="I18" s="1"/>
      <c r="J18" s="1"/>
      <c r="K18" s="1"/>
      <c r="L18" s="1"/>
      <c r="M18" s="1"/>
      <c r="N18" s="1"/>
      <c r="O18" s="1"/>
      <c r="P18" s="1"/>
    </row>
    <row r="19">
      <c r="A19" s="1"/>
      <c r="B19" s="6"/>
      <c r="C19" s="1"/>
      <c r="D19" s="1"/>
      <c r="E19" s="1"/>
      <c r="F19" s="1"/>
      <c r="G19" s="1"/>
      <c r="H19" s="1"/>
      <c r="I19" s="1"/>
      <c r="J19" s="1"/>
      <c r="K19" s="1"/>
      <c r="L19" s="1"/>
      <c r="M19" s="1"/>
      <c r="N19" s="1"/>
      <c r="O19" s="1"/>
      <c r="P19" s="1"/>
    </row>
    <row r="20">
      <c r="A20" s="1"/>
      <c r="B20" s="1"/>
      <c r="C20" s="1"/>
      <c r="D20" s="1"/>
      <c r="E20" s="1"/>
      <c r="F20" s="1"/>
      <c r="G20" s="1"/>
      <c r="H20" s="1"/>
      <c r="I20" s="1"/>
      <c r="J20" s="1"/>
      <c r="K20" s="1"/>
      <c r="L20" s="1"/>
      <c r="M20" s="1"/>
      <c r="N20" s="1"/>
      <c r="O20" s="1"/>
      <c r="P20" s="1"/>
    </row>
    <row r="21">
      <c r="A21" s="1"/>
      <c r="B21" s="11" t="s">
        <v>16</v>
      </c>
      <c r="C21" s="1"/>
      <c r="D21" s="1"/>
      <c r="E21" s="1"/>
      <c r="F21" s="1"/>
      <c r="G21" s="1"/>
      <c r="H21" s="1"/>
      <c r="I21" s="1"/>
      <c r="J21" s="1"/>
      <c r="K21" s="1"/>
      <c r="L21" s="1"/>
      <c r="M21" s="1"/>
      <c r="N21" s="1"/>
      <c r="O21" s="1"/>
      <c r="P21" s="1"/>
    </row>
    <row r="22">
      <c r="A22" s="1"/>
      <c r="B22" s="12" t="s">
        <v>17</v>
      </c>
      <c r="C22" s="1"/>
      <c r="D22" s="1"/>
      <c r="E22" s="1"/>
      <c r="F22" s="1"/>
      <c r="G22" s="1"/>
      <c r="H22" s="1"/>
      <c r="I22" s="1"/>
      <c r="J22" s="1"/>
      <c r="K22" s="1"/>
      <c r="L22" s="1"/>
      <c r="M22" s="1"/>
      <c r="N22" s="1"/>
      <c r="O22" s="1"/>
      <c r="P22" s="1"/>
    </row>
    <row r="23">
      <c r="A23" s="1"/>
      <c r="B23" s="12" t="s">
        <v>18</v>
      </c>
      <c r="C23" s="1"/>
      <c r="D23" s="1"/>
      <c r="E23" s="1"/>
      <c r="F23" s="1"/>
      <c r="G23" s="1"/>
      <c r="H23" s="1"/>
      <c r="I23" s="1"/>
      <c r="J23" s="1"/>
      <c r="K23" s="1"/>
      <c r="L23" s="1"/>
      <c r="M23" s="1"/>
      <c r="N23" s="1"/>
      <c r="O23" s="1"/>
      <c r="P23" s="1"/>
    </row>
    <row r="24">
      <c r="A24" s="1"/>
      <c r="B24" s="12" t="s">
        <v>19</v>
      </c>
      <c r="C24" s="1"/>
      <c r="D24" s="1"/>
      <c r="E24" s="1"/>
      <c r="F24" s="1"/>
      <c r="G24" s="1"/>
      <c r="H24" s="1"/>
      <c r="I24" s="1"/>
      <c r="J24" s="1"/>
      <c r="K24" s="1"/>
      <c r="L24" s="1"/>
      <c r="M24" s="1"/>
      <c r="N24" s="1"/>
      <c r="O24" s="1"/>
      <c r="P24" s="1"/>
    </row>
    <row r="25">
      <c r="A25" s="1"/>
      <c r="B25" s="12" t="s">
        <v>20</v>
      </c>
      <c r="C25" s="1"/>
      <c r="D25" s="1"/>
      <c r="E25" s="1"/>
      <c r="F25" s="1"/>
      <c r="G25" s="1"/>
      <c r="H25" s="1"/>
      <c r="I25" s="1"/>
      <c r="J25" s="1"/>
      <c r="K25" s="1"/>
      <c r="L25" s="1"/>
      <c r="M25" s="1"/>
      <c r="N25" s="1"/>
      <c r="O25" s="1"/>
      <c r="P25" s="1"/>
    </row>
    <row r="26">
      <c r="A26" s="1"/>
      <c r="B26" s="12" t="s">
        <v>21</v>
      </c>
      <c r="C26" s="1"/>
      <c r="D26" s="1"/>
      <c r="E26" s="1"/>
      <c r="F26" s="1"/>
      <c r="G26" s="1"/>
      <c r="H26" s="1"/>
      <c r="I26" s="1"/>
      <c r="J26" s="1"/>
      <c r="K26" s="1"/>
      <c r="L26" s="1"/>
      <c r="M26" s="1"/>
      <c r="N26" s="1"/>
      <c r="O26" s="1"/>
      <c r="P26" s="1"/>
    </row>
    <row r="27">
      <c r="A27" s="1"/>
      <c r="B27" s="11"/>
      <c r="C27" s="1"/>
      <c r="D27" s="1"/>
      <c r="E27" s="1"/>
      <c r="F27" s="1"/>
      <c r="G27" s="1"/>
      <c r="H27" s="1"/>
      <c r="I27" s="1"/>
      <c r="J27" s="1"/>
      <c r="K27" s="1"/>
      <c r="L27" s="1"/>
      <c r="M27" s="1"/>
      <c r="N27" s="1"/>
      <c r="O27" s="1"/>
      <c r="P27" s="1"/>
    </row>
    <row r="28">
      <c r="A28" s="1"/>
      <c r="B28" s="11" t="s">
        <v>22</v>
      </c>
      <c r="C28" s="1"/>
      <c r="D28" s="1"/>
      <c r="E28" s="1"/>
      <c r="F28" s="1"/>
      <c r="G28" s="1"/>
      <c r="H28" s="1"/>
      <c r="I28" s="1"/>
      <c r="J28" s="1"/>
      <c r="K28" s="1"/>
      <c r="L28" s="1"/>
      <c r="M28" s="1"/>
      <c r="N28" s="1"/>
      <c r="O28" s="1"/>
      <c r="P28" s="1"/>
    </row>
    <row r="29">
      <c r="A29" s="1"/>
      <c r="B29" s="12" t="s">
        <v>23</v>
      </c>
      <c r="C29" s="1"/>
      <c r="D29" s="1"/>
      <c r="E29" s="1"/>
      <c r="F29" s="1"/>
      <c r="G29" s="1"/>
      <c r="H29" s="1"/>
      <c r="I29" s="1"/>
      <c r="J29" s="1"/>
      <c r="K29" s="1"/>
      <c r="L29" s="1"/>
      <c r="M29" s="1"/>
      <c r="N29" s="1"/>
      <c r="O29" s="1"/>
      <c r="P29" s="1"/>
    </row>
    <row r="30">
      <c r="A30" s="1"/>
      <c r="B30" s="12" t="s">
        <v>24</v>
      </c>
      <c r="C30" s="1"/>
      <c r="D30" s="1"/>
      <c r="E30" s="1"/>
      <c r="F30" s="1"/>
      <c r="G30" s="1"/>
      <c r="H30" s="1"/>
      <c r="I30" s="1"/>
      <c r="J30" s="1"/>
      <c r="K30" s="1"/>
      <c r="L30" s="1"/>
      <c r="M30" s="1"/>
      <c r="N30" s="1"/>
      <c r="O30" s="1"/>
      <c r="P30" s="1"/>
    </row>
    <row r="31">
      <c r="A31" s="1"/>
      <c r="B31" s="1"/>
      <c r="C31" s="1"/>
      <c r="D31" s="1"/>
      <c r="E31" s="1"/>
      <c r="F31" s="1"/>
      <c r="G31" s="1"/>
      <c r="H31" s="1"/>
      <c r="I31" s="1"/>
      <c r="J31" s="1"/>
      <c r="K31" s="1"/>
      <c r="L31" s="1"/>
      <c r="M31" s="1"/>
      <c r="N31" s="1"/>
      <c r="O31" s="1"/>
      <c r="P31" s="1"/>
    </row>
    <row r="32">
      <c r="A32" s="1"/>
      <c r="B32" s="1"/>
      <c r="C32" s="1"/>
      <c r="D32" s="1"/>
      <c r="E32" s="1"/>
      <c r="F32" s="1"/>
      <c r="G32" s="1"/>
      <c r="H32" s="1"/>
      <c r="I32" s="1"/>
      <c r="J32" s="1"/>
      <c r="K32" s="1"/>
      <c r="L32" s="1"/>
      <c r="M32" s="1"/>
      <c r="N32" s="1"/>
      <c r="O32" s="1"/>
      <c r="P32" s="1"/>
    </row>
    <row r="33">
      <c r="A33" s="1"/>
      <c r="B33" s="1"/>
      <c r="C33" s="1"/>
      <c r="D33" s="1"/>
      <c r="E33" s="1"/>
      <c r="F33" s="1"/>
      <c r="G33" s="1"/>
      <c r="H33" s="1"/>
      <c r="I33" s="1"/>
      <c r="J33" s="1"/>
      <c r="K33" s="1"/>
      <c r="L33" s="1"/>
      <c r="M33" s="1"/>
      <c r="N33" s="1"/>
      <c r="O33" s="1"/>
      <c r="P33" s="1"/>
    </row>
    <row r="34">
      <c r="A34" s="1"/>
      <c r="B34" s="1"/>
      <c r="C34" s="1"/>
      <c r="D34" s="1"/>
      <c r="E34" s="1"/>
      <c r="F34" s="1"/>
      <c r="G34" s="1"/>
      <c r="H34" s="1"/>
      <c r="I34" s="1"/>
      <c r="J34" s="1"/>
      <c r="K34" s="1"/>
      <c r="L34" s="1"/>
      <c r="M34" s="1"/>
      <c r="N34" s="1"/>
      <c r="O34" s="1"/>
      <c r="P34" s="1"/>
    </row>
    <row r="35">
      <c r="A35" s="1"/>
      <c r="B35" s="1"/>
      <c r="C35" s="1"/>
      <c r="D35" s="1"/>
      <c r="E35" s="1"/>
      <c r="F35" s="1"/>
      <c r="G35" s="1"/>
      <c r="H35" s="1"/>
      <c r="I35" s="1"/>
      <c r="J35" s="1"/>
      <c r="K35" s="1"/>
      <c r="L35" s="1"/>
      <c r="M35" s="1"/>
      <c r="N35" s="1"/>
      <c r="O35" s="1"/>
      <c r="P35" s="1"/>
    </row>
    <row r="36">
      <c r="A36" s="1"/>
      <c r="B36" s="1"/>
      <c r="C36" s="1"/>
      <c r="D36" s="1"/>
      <c r="E36" s="1"/>
      <c r="F36" s="1"/>
      <c r="G36" s="1"/>
      <c r="H36" s="1"/>
      <c r="I36" s="1"/>
      <c r="J36" s="1"/>
      <c r="K36" s="1"/>
      <c r="L36" s="1"/>
      <c r="M36" s="1"/>
      <c r="N36" s="1"/>
      <c r="O36" s="1"/>
      <c r="P36" s="1"/>
    </row>
    <row r="37">
      <c r="A37" s="1"/>
      <c r="B37" s="1"/>
      <c r="C37" s="1"/>
      <c r="D37" s="1"/>
      <c r="E37" s="1"/>
      <c r="F37" s="1"/>
      <c r="G37" s="1"/>
      <c r="H37" s="1"/>
      <c r="I37" s="1"/>
      <c r="J37" s="1"/>
      <c r="K37" s="1"/>
      <c r="L37" s="1"/>
      <c r="M37" s="1"/>
      <c r="N37" s="1"/>
      <c r="O37" s="1"/>
      <c r="P37" s="1"/>
    </row>
    <row r="38">
      <c r="A38" s="1"/>
      <c r="B38" s="1"/>
      <c r="C38" s="1"/>
      <c r="D38" s="1"/>
      <c r="E38" s="1"/>
      <c r="F38" s="1"/>
      <c r="G38" s="1"/>
      <c r="H38" s="1"/>
      <c r="I38" s="1"/>
      <c r="J38" s="1"/>
      <c r="K38" s="1"/>
      <c r="L38" s="1"/>
      <c r="M38" s="1"/>
      <c r="N38" s="1"/>
      <c r="O38" s="1"/>
      <c r="P38" s="1"/>
    </row>
    <row r="39">
      <c r="A39" s="1"/>
      <c r="B39" s="1"/>
      <c r="C39" s="1"/>
      <c r="D39" s="1"/>
      <c r="E39" s="1"/>
      <c r="F39" s="1"/>
      <c r="G39" s="1"/>
      <c r="H39" s="1"/>
      <c r="I39" s="1"/>
      <c r="J39" s="1"/>
      <c r="K39" s="1"/>
      <c r="L39" s="1"/>
      <c r="M39" s="1"/>
      <c r="N39" s="1"/>
      <c r="O39" s="1"/>
      <c r="P39" s="1"/>
    </row>
    <row r="40">
      <c r="A40" s="1"/>
      <c r="B40" s="1"/>
      <c r="C40" s="1"/>
      <c r="D40" s="1"/>
      <c r="E40" s="1"/>
      <c r="F40" s="1"/>
      <c r="G40" s="1"/>
      <c r="H40" s="1"/>
      <c r="I40" s="1"/>
      <c r="J40" s="1"/>
      <c r="K40" s="1"/>
      <c r="L40" s="1"/>
      <c r="M40" s="1"/>
      <c r="N40" s="1"/>
      <c r="O40" s="1"/>
      <c r="P40" s="1"/>
    </row>
    <row r="41">
      <c r="A41" s="1"/>
      <c r="B41" s="1"/>
      <c r="C41" s="1"/>
      <c r="D41" s="1"/>
      <c r="E41" s="1"/>
      <c r="F41" s="1"/>
      <c r="G41" s="1"/>
      <c r="H41" s="1"/>
      <c r="I41" s="1"/>
      <c r="J41" s="1"/>
      <c r="K41" s="1"/>
      <c r="L41" s="1"/>
      <c r="M41" s="1"/>
      <c r="N41" s="1"/>
      <c r="O41" s="1"/>
      <c r="P41" s="1"/>
    </row>
    <row r="42">
      <c r="A42" s="1"/>
      <c r="B42" s="1"/>
      <c r="C42" s="1"/>
      <c r="D42" s="1"/>
      <c r="E42" s="1"/>
      <c r="F42" s="1"/>
      <c r="G42" s="1"/>
      <c r="H42" s="1"/>
      <c r="I42" s="1"/>
      <c r="J42" s="1"/>
      <c r="K42" s="1"/>
      <c r="L42" s="1"/>
      <c r="M42" s="1"/>
      <c r="N42" s="1"/>
      <c r="O42" s="1"/>
      <c r="P42" s="1"/>
    </row>
    <row r="43">
      <c r="A43" s="1"/>
      <c r="B43" s="1"/>
      <c r="C43" s="1"/>
      <c r="D43" s="1"/>
      <c r="E43" s="1"/>
      <c r="F43" s="1"/>
      <c r="G43" s="1"/>
      <c r="H43" s="1"/>
      <c r="I43" s="1"/>
      <c r="J43" s="1"/>
      <c r="K43" s="1"/>
      <c r="L43" s="1"/>
      <c r="M43" s="1"/>
      <c r="N43" s="1"/>
      <c r="O43" s="1"/>
      <c r="P43" s="1"/>
    </row>
    <row r="44">
      <c r="A44" s="1"/>
      <c r="B44" s="1"/>
      <c r="C44" s="1"/>
      <c r="D44" s="1"/>
      <c r="E44" s="1"/>
      <c r="F44" s="1"/>
      <c r="G44" s="1"/>
      <c r="H44" s="1"/>
      <c r="I44" s="1"/>
      <c r="J44" s="1"/>
      <c r="K44" s="1"/>
      <c r="L44" s="1"/>
      <c r="M44" s="1"/>
      <c r="N44" s="1"/>
      <c r="O44" s="1"/>
      <c r="P44" s="1"/>
    </row>
    <row r="45">
      <c r="A45" s="1"/>
      <c r="B45" s="1"/>
      <c r="C45" s="1"/>
      <c r="D45" s="1"/>
      <c r="E45" s="1"/>
      <c r="F45" s="1"/>
      <c r="G45" s="1"/>
      <c r="H45" s="1"/>
      <c r="I45" s="1"/>
      <c r="J45" s="1"/>
      <c r="K45" s="1"/>
      <c r="L45" s="1"/>
      <c r="M45" s="1"/>
      <c r="N45" s="1"/>
      <c r="O45" s="1"/>
      <c r="P45" s="1"/>
    </row>
    <row r="46">
      <c r="A46" s="1"/>
      <c r="B46" s="1"/>
      <c r="C46" s="1"/>
      <c r="D46" s="1"/>
      <c r="E46" s="1"/>
      <c r="F46" s="1"/>
      <c r="G46" s="1"/>
      <c r="H46" s="1"/>
      <c r="I46" s="1"/>
      <c r="J46" s="1"/>
      <c r="K46" s="1"/>
      <c r="L46" s="1"/>
      <c r="M46" s="1"/>
      <c r="N46" s="1"/>
      <c r="O46" s="1"/>
      <c r="P46" s="1"/>
    </row>
    <row r="47">
      <c r="A47" s="1"/>
      <c r="B47" s="1"/>
      <c r="C47" s="1"/>
      <c r="D47" s="1"/>
      <c r="E47" s="1"/>
      <c r="F47" s="1"/>
      <c r="G47" s="1"/>
      <c r="H47" s="1"/>
      <c r="I47" s="1"/>
      <c r="J47" s="1"/>
      <c r="K47" s="1"/>
      <c r="L47" s="1"/>
      <c r="M47" s="1"/>
      <c r="N47" s="1"/>
      <c r="O47" s="1"/>
      <c r="P47" s="1"/>
    </row>
    <row r="48">
      <c r="A48" s="1"/>
      <c r="B48" s="1"/>
      <c r="C48" s="1"/>
      <c r="D48" s="1"/>
      <c r="E48" s="1"/>
      <c r="F48" s="1"/>
      <c r="G48" s="1"/>
      <c r="H48" s="1"/>
      <c r="I48" s="1"/>
      <c r="J48" s="1"/>
      <c r="K48" s="1"/>
      <c r="L48" s="1"/>
      <c r="M48" s="1"/>
      <c r="N48" s="1"/>
      <c r="O48" s="1"/>
      <c r="P48" s="1"/>
    </row>
    <row r="49">
      <c r="A49" s="1"/>
      <c r="B49" s="1"/>
      <c r="C49" s="1"/>
      <c r="D49" s="1"/>
      <c r="E49" s="1"/>
      <c r="F49" s="1"/>
      <c r="G49" s="1"/>
      <c r="H49" s="1"/>
      <c r="I49" s="1"/>
      <c r="J49" s="1"/>
      <c r="K49" s="1"/>
      <c r="L49" s="1"/>
      <c r="M49" s="1"/>
      <c r="N49" s="1"/>
      <c r="O49" s="1"/>
      <c r="P49" s="1"/>
    </row>
    <row r="50">
      <c r="A50" s="1"/>
      <c r="B50" s="1"/>
      <c r="C50" s="1"/>
      <c r="D50" s="1"/>
      <c r="E50" s="1"/>
      <c r="F50" s="1"/>
      <c r="G50" s="1"/>
      <c r="H50" s="1"/>
      <c r="I50" s="1"/>
      <c r="J50" s="1"/>
      <c r="K50" s="1"/>
      <c r="L50" s="1"/>
      <c r="M50" s="1"/>
      <c r="N50" s="1"/>
      <c r="O50" s="1"/>
      <c r="P50" s="1"/>
    </row>
    <row r="51">
      <c r="A51" s="1"/>
      <c r="B51" s="1"/>
      <c r="C51" s="1"/>
      <c r="D51" s="1"/>
      <c r="E51" s="1"/>
      <c r="F51" s="1"/>
      <c r="G51" s="1"/>
      <c r="H51" s="1"/>
      <c r="I51" s="1"/>
      <c r="J51" s="1"/>
      <c r="K51" s="1"/>
      <c r="L51" s="1"/>
      <c r="M51" s="1"/>
      <c r="N51" s="1"/>
      <c r="O51" s="1"/>
      <c r="P51" s="1"/>
    </row>
    <row r="52">
      <c r="A52" s="1"/>
      <c r="B52" s="1"/>
      <c r="C52" s="1"/>
      <c r="D52" s="1"/>
      <c r="E52" s="1"/>
      <c r="F52" s="1"/>
      <c r="G52" s="1"/>
      <c r="H52" s="1"/>
      <c r="I52" s="1"/>
      <c r="J52" s="1"/>
      <c r="K52" s="1"/>
      <c r="L52" s="1"/>
      <c r="M52" s="1"/>
      <c r="N52" s="1"/>
      <c r="O52" s="1"/>
      <c r="P52" s="1"/>
    </row>
    <row r="53">
      <c r="A53" s="1"/>
      <c r="B53" s="1"/>
      <c r="C53" s="1"/>
      <c r="D53" s="1"/>
      <c r="E53" s="1"/>
      <c r="F53" s="1"/>
      <c r="G53" s="1"/>
      <c r="H53" s="1"/>
      <c r="I53" s="1"/>
      <c r="J53" s="1"/>
      <c r="K53" s="1"/>
      <c r="L53" s="1"/>
      <c r="M53" s="1"/>
      <c r="N53" s="1"/>
      <c r="O53" s="1"/>
      <c r="P53" s="1"/>
    </row>
    <row r="54">
      <c r="A54" s="1"/>
      <c r="B54" s="1"/>
      <c r="C54" s="1"/>
      <c r="D54" s="1"/>
      <c r="E54" s="1"/>
      <c r="F54" s="1"/>
      <c r="G54" s="1"/>
      <c r="H54" s="1"/>
      <c r="I54" s="1"/>
      <c r="J54" s="1"/>
      <c r="K54" s="1"/>
      <c r="L54" s="1"/>
      <c r="M54" s="1"/>
      <c r="N54" s="1"/>
      <c r="O54" s="1"/>
      <c r="P54" s="1"/>
    </row>
    <row r="55">
      <c r="A55" s="1"/>
      <c r="B55" s="1"/>
      <c r="C55" s="1"/>
      <c r="D55" s="1"/>
      <c r="E55" s="1"/>
      <c r="F55" s="1"/>
      <c r="G55" s="1"/>
      <c r="H55" s="1"/>
      <c r="I55" s="1"/>
      <c r="J55" s="1"/>
      <c r="K55" s="1"/>
      <c r="L55" s="1"/>
      <c r="M55" s="1"/>
      <c r="N55" s="1"/>
      <c r="O55" s="1"/>
      <c r="P55" s="1"/>
    </row>
    <row r="56">
      <c r="A56" s="1"/>
      <c r="B56" s="1"/>
      <c r="C56" s="1"/>
      <c r="D56" s="1"/>
      <c r="E56" s="1"/>
      <c r="F56" s="1"/>
      <c r="G56" s="1"/>
      <c r="H56" s="1"/>
      <c r="I56" s="1"/>
      <c r="J56" s="1"/>
      <c r="K56" s="1"/>
      <c r="L56" s="1"/>
      <c r="M56" s="1"/>
      <c r="N56" s="1"/>
      <c r="O56" s="1"/>
      <c r="P56" s="1"/>
    </row>
    <row r="57">
      <c r="A57" s="1"/>
      <c r="B57" s="1"/>
      <c r="C57" s="1"/>
      <c r="D57" s="1"/>
      <c r="E57" s="1"/>
      <c r="F57" s="1"/>
      <c r="G57" s="1"/>
      <c r="H57" s="1"/>
      <c r="I57" s="1"/>
      <c r="J57" s="1"/>
      <c r="K57" s="1"/>
      <c r="L57" s="1"/>
      <c r="M57" s="1"/>
      <c r="N57" s="1"/>
      <c r="O57" s="1"/>
      <c r="P57" s="1"/>
    </row>
    <row r="58">
      <c r="A58" s="1"/>
      <c r="B58" s="1"/>
      <c r="C58" s="1"/>
      <c r="D58" s="1"/>
      <c r="E58" s="1"/>
      <c r="F58" s="1"/>
      <c r="G58" s="1"/>
      <c r="H58" s="1"/>
      <c r="I58" s="1"/>
      <c r="J58" s="1"/>
      <c r="K58" s="1"/>
      <c r="L58" s="1"/>
      <c r="M58" s="1"/>
      <c r="N58" s="1"/>
      <c r="O58" s="1"/>
      <c r="P58" s="1"/>
    </row>
    <row r="59">
      <c r="A59" s="1"/>
      <c r="B59" s="1"/>
      <c r="C59" s="1"/>
      <c r="D59" s="1"/>
      <c r="E59" s="1"/>
      <c r="F59" s="1"/>
      <c r="G59" s="1"/>
      <c r="H59" s="1"/>
      <c r="I59" s="1"/>
      <c r="J59" s="1"/>
      <c r="K59" s="1"/>
      <c r="L59" s="1"/>
      <c r="M59" s="1"/>
      <c r="N59" s="1"/>
      <c r="O59" s="1"/>
      <c r="P59" s="1"/>
    </row>
    <row r="60">
      <c r="A60" s="1"/>
      <c r="B60" s="1"/>
      <c r="C60" s="1"/>
      <c r="D60" s="1"/>
      <c r="E60" s="1"/>
      <c r="F60" s="1"/>
      <c r="G60" s="1"/>
      <c r="H60" s="1"/>
      <c r="I60" s="1"/>
      <c r="J60" s="1"/>
      <c r="K60" s="1"/>
      <c r="L60" s="1"/>
      <c r="M60" s="1"/>
      <c r="N60" s="1"/>
      <c r="O60" s="1"/>
      <c r="P60" s="1"/>
    </row>
    <row r="61">
      <c r="A61" s="1"/>
      <c r="B61" s="1"/>
      <c r="C61" s="1"/>
      <c r="D61" s="1"/>
      <c r="E61" s="1"/>
      <c r="F61" s="1"/>
      <c r="G61" s="1"/>
      <c r="H61" s="1"/>
      <c r="I61" s="1"/>
      <c r="J61" s="1"/>
      <c r="K61" s="1"/>
      <c r="L61" s="1"/>
      <c r="M61" s="1"/>
      <c r="N61" s="1"/>
      <c r="O61" s="1"/>
      <c r="P61" s="1"/>
    </row>
    <row r="62">
      <c r="A62" s="1"/>
      <c r="B62" s="1"/>
      <c r="C62" s="1"/>
      <c r="D62" s="1"/>
      <c r="E62" s="1"/>
      <c r="F62" s="1"/>
      <c r="G62" s="1"/>
      <c r="H62" s="1"/>
      <c r="I62" s="1"/>
      <c r="J62" s="1"/>
      <c r="K62" s="1"/>
      <c r="L62" s="1"/>
      <c r="M62" s="1"/>
      <c r="N62" s="1"/>
      <c r="O62" s="1"/>
      <c r="P62" s="1"/>
    </row>
    <row r="63">
      <c r="A63" s="1"/>
      <c r="B63" s="1"/>
      <c r="C63" s="1"/>
      <c r="D63" s="1"/>
      <c r="E63" s="1"/>
      <c r="F63" s="1"/>
      <c r="G63" s="1"/>
      <c r="H63" s="1"/>
      <c r="I63" s="1"/>
      <c r="J63" s="1"/>
      <c r="K63" s="1"/>
      <c r="L63" s="1"/>
      <c r="M63" s="1"/>
      <c r="N63" s="1"/>
      <c r="O63" s="1"/>
      <c r="P63" s="1"/>
    </row>
    <row r="64">
      <c r="A64" s="1"/>
      <c r="B64" s="1"/>
      <c r="C64" s="1"/>
      <c r="D64" s="1"/>
      <c r="E64" s="1"/>
      <c r="F64" s="1"/>
      <c r="G64" s="1"/>
      <c r="H64" s="1"/>
      <c r="I64" s="1"/>
      <c r="J64" s="1"/>
      <c r="K64" s="1"/>
      <c r="L64" s="1"/>
      <c r="M64" s="1"/>
      <c r="N64" s="1"/>
      <c r="O64" s="1"/>
      <c r="P64" s="1"/>
    </row>
    <row r="65">
      <c r="A65" s="1"/>
      <c r="B65" s="1"/>
      <c r="C65" s="1"/>
      <c r="D65" s="1"/>
      <c r="E65" s="1"/>
      <c r="F65" s="1"/>
      <c r="G65" s="1"/>
      <c r="H65" s="1"/>
      <c r="I65" s="1"/>
      <c r="J65" s="1"/>
      <c r="K65" s="1"/>
      <c r="L65" s="1"/>
      <c r="M65" s="1"/>
      <c r="N65" s="1"/>
      <c r="O65" s="1"/>
      <c r="P65" s="1"/>
    </row>
    <row r="66">
      <c r="A66" s="1"/>
      <c r="B66" s="1"/>
      <c r="C66" s="1"/>
      <c r="D66" s="1"/>
      <c r="E66" s="1"/>
      <c r="F66" s="1"/>
      <c r="G66" s="1"/>
      <c r="H66" s="1"/>
      <c r="I66" s="1"/>
      <c r="J66" s="1"/>
      <c r="K66" s="1"/>
      <c r="L66" s="1"/>
      <c r="M66" s="1"/>
      <c r="N66" s="1"/>
      <c r="O66" s="1"/>
      <c r="P66" s="1"/>
    </row>
    <row r="67">
      <c r="A67" s="1"/>
      <c r="B67" s="1"/>
      <c r="C67" s="1"/>
      <c r="D67" s="1"/>
      <c r="E67" s="1"/>
      <c r="F67" s="1"/>
      <c r="G67" s="1"/>
      <c r="H67" s="1"/>
      <c r="I67" s="1"/>
      <c r="J67" s="1"/>
      <c r="K67" s="1"/>
      <c r="L67" s="1"/>
      <c r="M67" s="1"/>
      <c r="N67" s="1"/>
      <c r="O67" s="1"/>
      <c r="P67" s="1"/>
    </row>
    <row r="68">
      <c r="A68" s="1"/>
      <c r="B68" s="1"/>
      <c r="C68" s="1"/>
      <c r="D68" s="1"/>
      <c r="E68" s="1"/>
      <c r="F68" s="1"/>
      <c r="G68" s="1"/>
      <c r="H68" s="1"/>
      <c r="I68" s="1"/>
      <c r="J68" s="1"/>
      <c r="K68" s="1"/>
      <c r="L68" s="1"/>
      <c r="M68" s="1"/>
      <c r="N68" s="1"/>
      <c r="O68" s="1"/>
      <c r="P68" s="1"/>
    </row>
    <row r="69">
      <c r="A69" s="1"/>
      <c r="B69" s="1"/>
      <c r="C69" s="1"/>
      <c r="D69" s="1"/>
      <c r="E69" s="1"/>
      <c r="F69" s="1"/>
      <c r="G69" s="1"/>
      <c r="H69" s="1"/>
      <c r="I69" s="1"/>
      <c r="J69" s="1"/>
      <c r="K69" s="1"/>
      <c r="L69" s="1"/>
      <c r="M69" s="1"/>
      <c r="N69" s="1"/>
      <c r="O69" s="1"/>
      <c r="P69" s="1"/>
    </row>
    <row r="70">
      <c r="A70" s="1"/>
      <c r="B70" s="1"/>
      <c r="C70" s="1"/>
      <c r="D70" s="1"/>
      <c r="E70" s="1"/>
      <c r="F70" s="1"/>
      <c r="G70" s="1"/>
      <c r="H70" s="1"/>
      <c r="I70" s="1"/>
      <c r="J70" s="1"/>
      <c r="K70" s="1"/>
      <c r="L70" s="1"/>
      <c r="M70" s="1"/>
      <c r="N70" s="1"/>
      <c r="O70" s="1"/>
      <c r="P70" s="1"/>
    </row>
    <row r="71">
      <c r="A71" s="1"/>
      <c r="B71" s="1"/>
      <c r="C71" s="1"/>
      <c r="D71" s="1"/>
      <c r="E71" s="1"/>
      <c r="F71" s="1"/>
      <c r="G71" s="1"/>
      <c r="H71" s="1"/>
      <c r="I71" s="1"/>
      <c r="J71" s="1"/>
      <c r="K71" s="1"/>
      <c r="L71" s="1"/>
      <c r="M71" s="1"/>
      <c r="N71" s="1"/>
      <c r="O71" s="1"/>
      <c r="P71" s="1"/>
    </row>
    <row r="72">
      <c r="A72" s="1"/>
      <c r="B72" s="1"/>
      <c r="C72" s="1"/>
      <c r="D72" s="1"/>
      <c r="E72" s="1"/>
      <c r="F72" s="1"/>
      <c r="G72" s="1"/>
      <c r="H72" s="1"/>
      <c r="I72" s="1"/>
      <c r="J72" s="1"/>
      <c r="K72" s="1"/>
      <c r="L72" s="1"/>
      <c r="M72" s="1"/>
      <c r="N72" s="1"/>
      <c r="O72" s="1"/>
      <c r="P72" s="1"/>
    </row>
    <row r="73">
      <c r="A73" s="1"/>
      <c r="B73" s="1"/>
      <c r="C73" s="1"/>
      <c r="D73" s="1"/>
      <c r="E73" s="1"/>
      <c r="F73" s="1"/>
      <c r="G73" s="1"/>
      <c r="H73" s="1"/>
      <c r="I73" s="1"/>
      <c r="J73" s="1"/>
      <c r="K73" s="1"/>
      <c r="L73" s="1"/>
      <c r="M73" s="1"/>
      <c r="N73" s="1"/>
      <c r="O73" s="1"/>
      <c r="P73" s="1"/>
    </row>
    <row r="74">
      <c r="A74" s="1"/>
      <c r="B74" s="1"/>
      <c r="C74" s="1"/>
      <c r="D74" s="1"/>
      <c r="E74" s="1"/>
      <c r="F74" s="1"/>
      <c r="G74" s="1"/>
      <c r="H74" s="1"/>
      <c r="I74" s="1"/>
      <c r="J74" s="1"/>
      <c r="K74" s="1"/>
      <c r="L74" s="1"/>
      <c r="M74" s="1"/>
      <c r="N74" s="1"/>
      <c r="O74" s="1"/>
      <c r="P74" s="1"/>
    </row>
    <row r="75">
      <c r="A75" s="1"/>
      <c r="B75" s="1"/>
      <c r="C75" s="1"/>
      <c r="D75" s="1"/>
      <c r="E75" s="1"/>
      <c r="F75" s="1"/>
      <c r="G75" s="1"/>
      <c r="H75" s="1"/>
      <c r="I75" s="1"/>
      <c r="J75" s="1"/>
      <c r="K75" s="1"/>
      <c r="L75" s="1"/>
      <c r="M75" s="1"/>
      <c r="N75" s="1"/>
      <c r="O75" s="1"/>
      <c r="P75" s="1"/>
    </row>
    <row r="76">
      <c r="A76" s="1"/>
      <c r="B76" s="1"/>
      <c r="C76" s="1"/>
      <c r="D76" s="1"/>
      <c r="E76" s="1"/>
      <c r="F76" s="1"/>
      <c r="G76" s="1"/>
      <c r="H76" s="1"/>
      <c r="I76" s="1"/>
      <c r="J76" s="1"/>
      <c r="K76" s="1"/>
      <c r="L76" s="1"/>
      <c r="M76" s="1"/>
      <c r="N76" s="1"/>
      <c r="O76" s="1"/>
      <c r="P76" s="1"/>
    </row>
    <row r="77">
      <c r="A77" s="1"/>
      <c r="B77" s="1"/>
      <c r="C77" s="1"/>
      <c r="D77" s="1"/>
      <c r="E77" s="1"/>
      <c r="F77" s="1"/>
      <c r="G77" s="1"/>
      <c r="H77" s="1"/>
      <c r="I77" s="1"/>
      <c r="J77" s="1"/>
      <c r="K77" s="1"/>
      <c r="L77" s="1"/>
      <c r="M77" s="1"/>
      <c r="N77" s="1"/>
      <c r="O77" s="1"/>
      <c r="P77" s="1"/>
    </row>
    <row r="78">
      <c r="A78" s="1"/>
      <c r="B78" s="1"/>
      <c r="C78" s="1"/>
      <c r="D78" s="1"/>
      <c r="E78" s="1"/>
      <c r="F78" s="1"/>
      <c r="G78" s="1"/>
      <c r="H78" s="1"/>
      <c r="I78" s="1"/>
      <c r="J78" s="1"/>
      <c r="K78" s="1"/>
      <c r="L78" s="1"/>
      <c r="M78" s="1"/>
      <c r="N78" s="1"/>
      <c r="O78" s="1"/>
      <c r="P78" s="1"/>
    </row>
    <row r="79">
      <c r="A79" s="1"/>
      <c r="B79" s="1"/>
      <c r="C79" s="1"/>
      <c r="D79" s="1"/>
      <c r="E79" s="1"/>
      <c r="F79" s="1"/>
      <c r="G79" s="1"/>
      <c r="H79" s="1"/>
      <c r="I79" s="1"/>
      <c r="J79" s="1"/>
      <c r="K79" s="1"/>
      <c r="L79" s="1"/>
      <c r="M79" s="1"/>
      <c r="N79" s="1"/>
      <c r="O79" s="1"/>
      <c r="P79" s="1"/>
    </row>
    <row r="80">
      <c r="A80" s="1"/>
      <c r="B80" s="1"/>
      <c r="C80" s="1"/>
      <c r="D80" s="1"/>
      <c r="E80" s="1"/>
      <c r="F80" s="1"/>
      <c r="G80" s="1"/>
      <c r="H80" s="1"/>
      <c r="I80" s="1"/>
      <c r="J80" s="1"/>
      <c r="K80" s="1"/>
      <c r="L80" s="1"/>
      <c r="M80" s="1"/>
      <c r="N80" s="1"/>
      <c r="O80" s="1"/>
      <c r="P80" s="1"/>
    </row>
    <row r="81">
      <c r="A81" s="1"/>
      <c r="B81" s="1"/>
      <c r="C81" s="1"/>
      <c r="D81" s="1"/>
      <c r="E81" s="1"/>
      <c r="F81" s="1"/>
      <c r="G81" s="1"/>
      <c r="H81" s="1"/>
      <c r="I81" s="1"/>
      <c r="J81" s="1"/>
      <c r="K81" s="1"/>
      <c r="L81" s="1"/>
      <c r="M81" s="1"/>
      <c r="N81" s="1"/>
      <c r="O81" s="1"/>
      <c r="P81" s="1"/>
    </row>
    <row r="82">
      <c r="A82" s="1"/>
      <c r="B82" s="1"/>
      <c r="C82" s="1"/>
      <c r="D82" s="1"/>
      <c r="E82" s="1"/>
      <c r="F82" s="1"/>
      <c r="G82" s="1"/>
      <c r="H82" s="1"/>
      <c r="I82" s="1"/>
      <c r="J82" s="1"/>
      <c r="K82" s="1"/>
      <c r="L82" s="1"/>
      <c r="M82" s="1"/>
      <c r="N82" s="1"/>
      <c r="O82" s="1"/>
      <c r="P82" s="1"/>
    </row>
    <row r="83">
      <c r="A83" s="1"/>
      <c r="B83" s="1"/>
      <c r="C83" s="1"/>
      <c r="D83" s="1"/>
      <c r="E83" s="1"/>
      <c r="F83" s="1"/>
      <c r="G83" s="1"/>
      <c r="H83" s="1"/>
      <c r="I83" s="1"/>
      <c r="J83" s="1"/>
      <c r="K83" s="1"/>
      <c r="L83" s="1"/>
      <c r="M83" s="1"/>
      <c r="N83" s="1"/>
      <c r="O83" s="1"/>
      <c r="P83" s="1"/>
    </row>
    <row r="84">
      <c r="A84" s="1"/>
      <c r="B84" s="1"/>
      <c r="C84" s="1"/>
      <c r="D84" s="1"/>
      <c r="E84" s="1"/>
      <c r="F84" s="1"/>
      <c r="G84" s="1"/>
      <c r="H84" s="1"/>
      <c r="I84" s="1"/>
      <c r="J84" s="1"/>
      <c r="K84" s="1"/>
      <c r="L84" s="1"/>
      <c r="M84" s="1"/>
      <c r="N84" s="1"/>
      <c r="O84" s="1"/>
      <c r="P84" s="1"/>
    </row>
    <row r="85">
      <c r="A85" s="1"/>
      <c r="B85" s="1"/>
      <c r="C85" s="1"/>
      <c r="D85" s="1"/>
      <c r="E85" s="1"/>
      <c r="F85" s="1"/>
      <c r="G85" s="1"/>
      <c r="H85" s="1"/>
      <c r="I85" s="1"/>
      <c r="J85" s="1"/>
      <c r="K85" s="1"/>
      <c r="L85" s="1"/>
      <c r="M85" s="1"/>
      <c r="N85" s="1"/>
      <c r="O85" s="1"/>
      <c r="P85" s="1"/>
    </row>
    <row r="86">
      <c r="A86" s="1"/>
      <c r="B86" s="1"/>
      <c r="C86" s="1"/>
      <c r="D86" s="1"/>
      <c r="E86" s="1"/>
      <c r="F86" s="1"/>
      <c r="G86" s="1"/>
      <c r="H86" s="1"/>
      <c r="I86" s="1"/>
      <c r="J86" s="1"/>
      <c r="K86" s="1"/>
      <c r="L86" s="1"/>
      <c r="M86" s="1"/>
      <c r="N86" s="1"/>
      <c r="O86" s="1"/>
      <c r="P86" s="1"/>
    </row>
    <row r="87">
      <c r="A87" s="1"/>
      <c r="B87" s="1"/>
      <c r="C87" s="1"/>
      <c r="D87" s="1"/>
      <c r="E87" s="1"/>
      <c r="F87" s="1"/>
      <c r="G87" s="1"/>
      <c r="H87" s="1"/>
      <c r="I87" s="1"/>
      <c r="J87" s="1"/>
      <c r="K87" s="1"/>
      <c r="L87" s="1"/>
      <c r="M87" s="1"/>
      <c r="N87" s="1"/>
      <c r="O87" s="1"/>
      <c r="P87" s="1"/>
    </row>
    <row r="88">
      <c r="A88" s="1"/>
      <c r="B88" s="1"/>
      <c r="C88" s="1"/>
      <c r="D88" s="1"/>
      <c r="E88" s="1"/>
      <c r="F88" s="1"/>
      <c r="G88" s="1"/>
      <c r="H88" s="1"/>
      <c r="I88" s="1"/>
      <c r="J88" s="1"/>
      <c r="K88" s="1"/>
      <c r="L88" s="1"/>
      <c r="M88" s="1"/>
      <c r="N88" s="1"/>
      <c r="O88" s="1"/>
      <c r="P88" s="1"/>
    </row>
    <row r="89">
      <c r="A89" s="1"/>
      <c r="B89" s="1"/>
      <c r="C89" s="1"/>
      <c r="D89" s="1"/>
      <c r="E89" s="1"/>
      <c r="F89" s="1"/>
      <c r="G89" s="1"/>
      <c r="H89" s="1"/>
      <c r="I89" s="1"/>
      <c r="J89" s="1"/>
      <c r="K89" s="1"/>
      <c r="L89" s="1"/>
      <c r="M89" s="1"/>
      <c r="N89" s="1"/>
      <c r="O89" s="1"/>
      <c r="P89" s="1"/>
    </row>
    <row r="90">
      <c r="A90" s="1"/>
      <c r="B90" s="1"/>
      <c r="C90" s="1"/>
      <c r="D90" s="1"/>
      <c r="E90" s="1"/>
      <c r="F90" s="1"/>
      <c r="G90" s="1"/>
      <c r="H90" s="1"/>
      <c r="I90" s="1"/>
      <c r="J90" s="1"/>
      <c r="K90" s="1"/>
      <c r="L90" s="1"/>
      <c r="M90" s="1"/>
      <c r="N90" s="1"/>
      <c r="O90" s="1"/>
      <c r="P90" s="1"/>
    </row>
    <row r="91">
      <c r="A91" s="1"/>
      <c r="B91" s="1"/>
      <c r="C91" s="1"/>
      <c r="D91" s="1"/>
      <c r="E91" s="1"/>
      <c r="F91" s="1"/>
      <c r="G91" s="1"/>
      <c r="H91" s="1"/>
      <c r="I91" s="1"/>
      <c r="J91" s="1"/>
      <c r="K91" s="1"/>
      <c r="L91" s="1"/>
      <c r="M91" s="1"/>
      <c r="N91" s="1"/>
      <c r="O91" s="1"/>
      <c r="P91" s="1"/>
    </row>
    <row r="92">
      <c r="A92" s="1"/>
      <c r="B92" s="1"/>
      <c r="C92" s="1"/>
      <c r="D92" s="1"/>
      <c r="E92" s="1"/>
      <c r="F92" s="1"/>
      <c r="G92" s="1"/>
      <c r="H92" s="1"/>
      <c r="I92" s="1"/>
      <c r="J92" s="1"/>
      <c r="K92" s="1"/>
      <c r="L92" s="1"/>
      <c r="M92" s="1"/>
      <c r="N92" s="1"/>
      <c r="O92" s="1"/>
      <c r="P92" s="1"/>
    </row>
    <row r="93">
      <c r="A93" s="1"/>
      <c r="B93" s="1"/>
      <c r="C93" s="1"/>
      <c r="D93" s="1"/>
      <c r="E93" s="1"/>
      <c r="F93" s="1"/>
      <c r="G93" s="1"/>
      <c r="H93" s="1"/>
      <c r="I93" s="1"/>
      <c r="J93" s="1"/>
      <c r="K93" s="1"/>
      <c r="L93" s="1"/>
      <c r="M93" s="1"/>
      <c r="N93" s="1"/>
      <c r="O93" s="1"/>
      <c r="P93" s="1"/>
    </row>
    <row r="94">
      <c r="A94" s="1"/>
      <c r="B94" s="1"/>
      <c r="C94" s="1"/>
      <c r="D94" s="1"/>
      <c r="E94" s="1"/>
      <c r="F94" s="1"/>
      <c r="G94" s="1"/>
      <c r="H94" s="1"/>
      <c r="I94" s="1"/>
      <c r="J94" s="1"/>
      <c r="K94" s="1"/>
      <c r="L94" s="1"/>
      <c r="M94" s="1"/>
      <c r="N94" s="1"/>
      <c r="O94" s="1"/>
      <c r="P94" s="1"/>
    </row>
    <row r="95">
      <c r="A95" s="1"/>
      <c r="B95" s="1"/>
      <c r="C95" s="1"/>
      <c r="D95" s="1"/>
      <c r="E95" s="1"/>
      <c r="F95" s="1"/>
      <c r="G95" s="1"/>
      <c r="H95" s="1"/>
      <c r="I95" s="1"/>
      <c r="J95" s="1"/>
      <c r="K95" s="1"/>
      <c r="L95" s="1"/>
      <c r="M95" s="1"/>
      <c r="N95" s="1"/>
      <c r="O95" s="1"/>
      <c r="P95" s="1"/>
    </row>
    <row r="96">
      <c r="A96" s="1"/>
      <c r="B96" s="1"/>
      <c r="C96" s="1"/>
      <c r="D96" s="1"/>
      <c r="E96" s="1"/>
      <c r="F96" s="1"/>
      <c r="G96" s="1"/>
      <c r="H96" s="1"/>
      <c r="I96" s="1"/>
      <c r="J96" s="1"/>
      <c r="K96" s="1"/>
      <c r="L96" s="1"/>
      <c r="M96" s="1"/>
      <c r="N96" s="1"/>
      <c r="O96" s="1"/>
      <c r="P96" s="1"/>
    </row>
    <row r="97">
      <c r="A97" s="1"/>
      <c r="B97" s="1"/>
      <c r="C97" s="1"/>
      <c r="D97" s="1"/>
      <c r="E97" s="1"/>
      <c r="F97" s="1"/>
      <c r="G97" s="1"/>
      <c r="H97" s="1"/>
      <c r="I97" s="1"/>
      <c r="J97" s="1"/>
      <c r="K97" s="1"/>
      <c r="L97" s="1"/>
      <c r="M97" s="1"/>
      <c r="N97" s="1"/>
      <c r="O97" s="1"/>
      <c r="P97" s="1"/>
    </row>
    <row r="98">
      <c r="A98" s="1"/>
      <c r="B98" s="1"/>
      <c r="C98" s="1"/>
      <c r="D98" s="1"/>
      <c r="E98" s="1"/>
      <c r="F98" s="1"/>
      <c r="G98" s="1"/>
      <c r="H98" s="1"/>
      <c r="I98" s="1"/>
      <c r="J98" s="1"/>
      <c r="K98" s="1"/>
      <c r="L98" s="1"/>
      <c r="M98" s="1"/>
      <c r="N98" s="1"/>
      <c r="O98" s="1"/>
      <c r="P98" s="1"/>
    </row>
    <row r="99">
      <c r="A99" s="1"/>
      <c r="B99" s="1"/>
      <c r="C99" s="1"/>
      <c r="D99" s="1"/>
      <c r="E99" s="1"/>
      <c r="F99" s="1"/>
      <c r="G99" s="1"/>
      <c r="H99" s="1"/>
      <c r="I99" s="1"/>
      <c r="J99" s="1"/>
      <c r="K99" s="1"/>
      <c r="L99" s="1"/>
      <c r="M99" s="1"/>
      <c r="N99" s="1"/>
      <c r="O99" s="1"/>
      <c r="P99" s="1"/>
    </row>
    <row r="100">
      <c r="A100" s="1"/>
      <c r="B100" s="1"/>
      <c r="C100" s="1"/>
      <c r="D100" s="1"/>
      <c r="E100" s="1"/>
      <c r="F100" s="1"/>
      <c r="G100" s="1"/>
      <c r="H100" s="1"/>
      <c r="I100" s="1"/>
      <c r="J100" s="1"/>
      <c r="K100" s="1"/>
      <c r="L100" s="1"/>
      <c r="M100" s="1"/>
      <c r="N100" s="1"/>
      <c r="O100" s="1"/>
      <c r="P100" s="1"/>
    </row>
    <row r="101">
      <c r="A101" s="1"/>
      <c r="B101" s="1"/>
      <c r="C101" s="1"/>
      <c r="D101" s="1"/>
      <c r="E101" s="1"/>
      <c r="F101" s="1"/>
      <c r="G101" s="1"/>
      <c r="H101" s="1"/>
      <c r="I101" s="1"/>
      <c r="J101" s="1"/>
      <c r="K101" s="1"/>
      <c r="L101" s="1"/>
      <c r="M101" s="1"/>
      <c r="N101" s="1"/>
      <c r="O101" s="1"/>
      <c r="P101" s="1"/>
    </row>
    <row r="102">
      <c r="A102" s="1"/>
      <c r="B102" s="1"/>
      <c r="C102" s="1"/>
      <c r="D102" s="1"/>
      <c r="E102" s="1"/>
      <c r="F102" s="1"/>
      <c r="G102" s="1"/>
      <c r="H102" s="1"/>
      <c r="I102" s="1"/>
      <c r="J102" s="1"/>
      <c r="K102" s="1"/>
      <c r="L102" s="1"/>
      <c r="M102" s="1"/>
      <c r="N102" s="1"/>
      <c r="O102" s="1"/>
      <c r="P102" s="1"/>
    </row>
    <row r="103">
      <c r="A103" s="1"/>
      <c r="B103" s="1"/>
      <c r="C103" s="1"/>
      <c r="D103" s="1"/>
      <c r="E103" s="1"/>
      <c r="F103" s="1"/>
      <c r="G103" s="1"/>
      <c r="H103" s="1"/>
      <c r="I103" s="1"/>
      <c r="J103" s="1"/>
      <c r="K103" s="1"/>
      <c r="L103" s="1"/>
      <c r="M103" s="1"/>
      <c r="N103" s="1"/>
      <c r="O103" s="1"/>
      <c r="P103" s="1"/>
    </row>
    <row r="104">
      <c r="A104" s="1"/>
      <c r="B104" s="1"/>
      <c r="C104" s="1"/>
      <c r="D104" s="1"/>
      <c r="E104" s="1"/>
      <c r="F104" s="1"/>
      <c r="G104" s="1"/>
      <c r="H104" s="1"/>
      <c r="I104" s="1"/>
      <c r="J104" s="1"/>
      <c r="K104" s="1"/>
      <c r="L104" s="1"/>
      <c r="M104" s="1"/>
      <c r="N104" s="1"/>
      <c r="O104" s="1"/>
      <c r="P104" s="1"/>
    </row>
    <row r="105">
      <c r="A105" s="1"/>
      <c r="B105" s="1"/>
      <c r="C105" s="1"/>
      <c r="D105" s="1"/>
      <c r="E105" s="1"/>
      <c r="F105" s="1"/>
      <c r="G105" s="1"/>
      <c r="H105" s="1"/>
      <c r="I105" s="1"/>
      <c r="J105" s="1"/>
      <c r="K105" s="1"/>
      <c r="L105" s="1"/>
      <c r="M105" s="1"/>
      <c r="N105" s="1"/>
      <c r="O105" s="1"/>
      <c r="P105" s="1"/>
    </row>
    <row r="106">
      <c r="A106" s="1"/>
      <c r="B106" s="1"/>
      <c r="C106" s="1"/>
      <c r="D106" s="1"/>
      <c r="E106" s="1"/>
      <c r="F106" s="1"/>
      <c r="G106" s="1"/>
      <c r="H106" s="1"/>
      <c r="I106" s="1"/>
      <c r="J106" s="1"/>
      <c r="K106" s="1"/>
      <c r="L106" s="1"/>
      <c r="M106" s="1"/>
      <c r="N106" s="1"/>
      <c r="O106" s="1"/>
      <c r="P106" s="1"/>
    </row>
    <row r="107">
      <c r="A107" s="1"/>
      <c r="B107" s="1"/>
      <c r="C107" s="1"/>
      <c r="D107" s="1"/>
      <c r="E107" s="1"/>
      <c r="F107" s="1"/>
      <c r="G107" s="1"/>
      <c r="H107" s="1"/>
      <c r="I107" s="1"/>
      <c r="J107" s="1"/>
      <c r="K107" s="1"/>
      <c r="L107" s="1"/>
      <c r="M107" s="1"/>
      <c r="N107" s="1"/>
      <c r="O107" s="1"/>
      <c r="P107" s="1"/>
    </row>
    <row r="108">
      <c r="A108" s="1"/>
      <c r="B108" s="1"/>
      <c r="C108" s="1"/>
      <c r="D108" s="1"/>
      <c r="E108" s="1"/>
      <c r="F108" s="1"/>
      <c r="G108" s="1"/>
      <c r="H108" s="1"/>
      <c r="I108" s="1"/>
      <c r="J108" s="1"/>
      <c r="K108" s="1"/>
      <c r="L108" s="1"/>
      <c r="M108" s="1"/>
      <c r="N108" s="1"/>
      <c r="O108" s="1"/>
      <c r="P108" s="1"/>
    </row>
    <row r="109">
      <c r="A109" s="1"/>
      <c r="B109" s="1"/>
      <c r="C109" s="1"/>
      <c r="D109" s="1"/>
      <c r="E109" s="1"/>
      <c r="F109" s="1"/>
      <c r="G109" s="1"/>
      <c r="H109" s="1"/>
      <c r="I109" s="1"/>
      <c r="J109" s="1"/>
      <c r="K109" s="1"/>
      <c r="L109" s="1"/>
      <c r="M109" s="1"/>
      <c r="N109" s="1"/>
      <c r="O109" s="1"/>
      <c r="P109" s="1"/>
    </row>
    <row r="110">
      <c r="A110" s="1"/>
      <c r="B110" s="1"/>
      <c r="C110" s="1"/>
      <c r="D110" s="1"/>
      <c r="E110" s="1"/>
      <c r="F110" s="1"/>
      <c r="G110" s="1"/>
      <c r="H110" s="1"/>
      <c r="I110" s="1"/>
      <c r="J110" s="1"/>
      <c r="K110" s="1"/>
      <c r="L110" s="1"/>
      <c r="M110" s="1"/>
      <c r="N110" s="1"/>
      <c r="O110" s="1"/>
      <c r="P110" s="1"/>
    </row>
    <row r="111">
      <c r="A111" s="1"/>
      <c r="B111" s="1"/>
      <c r="C111" s="1"/>
      <c r="D111" s="1"/>
      <c r="E111" s="1"/>
      <c r="F111" s="1"/>
      <c r="G111" s="1"/>
      <c r="H111" s="1"/>
      <c r="I111" s="1"/>
      <c r="J111" s="1"/>
      <c r="K111" s="1"/>
      <c r="L111" s="1"/>
      <c r="M111" s="1"/>
      <c r="N111" s="1"/>
      <c r="O111" s="1"/>
      <c r="P111" s="1"/>
    </row>
    <row r="112">
      <c r="A112" s="1"/>
      <c r="B112" s="1"/>
      <c r="C112" s="1"/>
      <c r="D112" s="1"/>
      <c r="E112" s="1"/>
      <c r="F112" s="1"/>
      <c r="G112" s="1"/>
      <c r="H112" s="1"/>
      <c r="I112" s="1"/>
      <c r="J112" s="1"/>
      <c r="K112" s="1"/>
      <c r="L112" s="1"/>
      <c r="M112" s="1"/>
      <c r="N112" s="1"/>
      <c r="O112" s="1"/>
      <c r="P112" s="1"/>
    </row>
    <row r="113">
      <c r="A113" s="1"/>
      <c r="B113" s="1"/>
      <c r="C113" s="1"/>
      <c r="D113" s="1"/>
      <c r="E113" s="1"/>
      <c r="F113" s="1"/>
      <c r="G113" s="1"/>
      <c r="H113" s="1"/>
      <c r="I113" s="1"/>
      <c r="J113" s="1"/>
      <c r="K113" s="1"/>
      <c r="L113" s="1"/>
      <c r="M113" s="1"/>
      <c r="N113" s="1"/>
      <c r="O113" s="1"/>
      <c r="P113" s="1"/>
    </row>
    <row r="114">
      <c r="A114" s="1"/>
      <c r="B114" s="1"/>
      <c r="C114" s="1"/>
      <c r="D114" s="1"/>
      <c r="E114" s="1"/>
      <c r="F114" s="1"/>
      <c r="G114" s="1"/>
      <c r="H114" s="1"/>
      <c r="I114" s="1"/>
      <c r="J114" s="1"/>
      <c r="K114" s="1"/>
      <c r="L114" s="1"/>
      <c r="M114" s="1"/>
      <c r="N114" s="1"/>
      <c r="O114" s="1"/>
      <c r="P114" s="1"/>
    </row>
    <row r="115">
      <c r="A115" s="1"/>
      <c r="B115" s="1"/>
      <c r="C115" s="1"/>
      <c r="D115" s="1"/>
      <c r="E115" s="1"/>
      <c r="F115" s="1"/>
      <c r="G115" s="1"/>
      <c r="H115" s="1"/>
      <c r="I115" s="1"/>
      <c r="J115" s="1"/>
      <c r="K115" s="1"/>
      <c r="L115" s="1"/>
      <c r="M115" s="1"/>
      <c r="N115" s="1"/>
      <c r="O115" s="1"/>
      <c r="P115" s="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7.75"/>
    <col customWidth="1" min="2" max="2" width="31.25"/>
    <col customWidth="1" min="3" max="3" width="18.38"/>
    <col customWidth="1" min="4" max="4" width="34.88"/>
    <col customWidth="1" min="5" max="5" width="20.0"/>
    <col customWidth="1" min="6" max="6" width="18.0"/>
    <col customWidth="1" min="7" max="7" width="14.5"/>
    <col customWidth="1" min="8" max="8" width="11.5"/>
    <col customWidth="1" min="9" max="9" width="8.38"/>
    <col customWidth="1" min="10" max="10" width="16.13"/>
    <col customWidth="1" min="11" max="11" width="12.75"/>
    <col customWidth="1" min="12" max="12" width="12.13"/>
    <col customWidth="1" min="13" max="13" width="8.0"/>
    <col customWidth="1" min="14" max="14" width="6.5"/>
    <col customWidth="1" min="15" max="15" width="6.38"/>
    <col customWidth="1" min="16" max="16" width="9.75"/>
    <col customWidth="1" min="17" max="17" width="9.5"/>
    <col customWidth="1" min="18" max="18" width="9.0"/>
    <col customWidth="1" min="19" max="19" width="12.5"/>
    <col customWidth="1" min="20" max="20" width="4.38"/>
    <col customWidth="1" min="21" max="21" width="7.38"/>
    <col customWidth="1" min="22" max="22" width="7.88"/>
  </cols>
  <sheetData>
    <row r="1">
      <c r="A1" s="13">
        <f>IFERROR(__xludf.DUMMYFUNCTION("COUNTUNIQUE(A5:A944)-if(COUNTIF('4) Release_Artist(s)'!E:E, ""Various Artists"")&gt;0,0,1)"),2.0)</f>
        <v>2</v>
      </c>
      <c r="B1" s="14" t="s">
        <v>25</v>
      </c>
      <c r="C1" s="15">
        <f>IFERROR(__xludf.DUMMYFUNCTION("COUNTUNIQUE(C5:C944)"),2.0)</f>
        <v>2</v>
      </c>
      <c r="D1" s="16">
        <f>IFERROR(__xludf.DUMMYFUNCTION("COUNTUNIQUE(D5:D944)"),2.0)</f>
        <v>2</v>
      </c>
      <c r="E1" s="17">
        <f>IFERROR(__xludf.DUMMYFUNCTION("COUNTUNIQUE(E5:E944)"),0.0)</f>
        <v>0</v>
      </c>
      <c r="F1" s="18">
        <f>IFERROR(__xludf.DUMMYFUNCTION("COUNTUNIQUE(F5:F944)"),0.0)</f>
        <v>0</v>
      </c>
      <c r="G1" s="18">
        <f>IFERROR(__xludf.DUMMYFUNCTION("COUNTUNIQUE(B5:B944)"),0.0)</f>
        <v>0</v>
      </c>
      <c r="H1" s="19" t="s">
        <v>26</v>
      </c>
      <c r="I1" s="8">
        <v>414849.0</v>
      </c>
      <c r="J1" s="20" t="str">
        <f>"SELECT * FROM Artists where EntId="&amp;EntId</f>
        <v>SELECT * FROM Artists where EntId=414849</v>
      </c>
      <c r="N1" s="8"/>
      <c r="O1" s="8"/>
      <c r="Q1" s="8"/>
      <c r="R1" s="8"/>
      <c r="S1" s="8"/>
      <c r="T1" s="8"/>
      <c r="U1" s="8"/>
      <c r="V1" s="8"/>
      <c r="W1" s="8"/>
      <c r="X1" s="21"/>
      <c r="Y1" s="8"/>
    </row>
    <row r="2">
      <c r="A2" s="22" t="s">
        <v>27</v>
      </c>
      <c r="B2" s="23" t="s">
        <v>28</v>
      </c>
      <c r="C2" s="24"/>
      <c r="D2" s="25" t="s">
        <v>29</v>
      </c>
      <c r="E2" s="26"/>
      <c r="F2" s="26" t="s">
        <v>28</v>
      </c>
      <c r="G2" s="27">
        <f>countif(B5:B944,"&lt;&gt;""")-countif(B5:B944,"")</f>
        <v>0</v>
      </c>
      <c r="H2" s="19" t="s">
        <v>30</v>
      </c>
      <c r="I2" s="28">
        <v>332920.0</v>
      </c>
      <c r="J2" s="28"/>
      <c r="K2" s="28"/>
      <c r="L2" s="28"/>
      <c r="M2" s="28"/>
      <c r="N2" s="28"/>
      <c r="O2" s="28"/>
      <c r="P2" s="28"/>
      <c r="Q2" s="28"/>
      <c r="R2" s="28"/>
      <c r="S2" s="28"/>
      <c r="T2" s="28"/>
      <c r="U2" s="28"/>
      <c r="V2" s="28"/>
    </row>
    <row r="3">
      <c r="A3" s="29" t="s">
        <v>31</v>
      </c>
      <c r="B3" s="30" t="s">
        <v>32</v>
      </c>
      <c r="C3" s="31" t="s">
        <v>33</v>
      </c>
      <c r="D3" s="32" t="s">
        <v>34</v>
      </c>
      <c r="E3" s="33" t="s">
        <v>35</v>
      </c>
      <c r="F3" s="33" t="s">
        <v>36</v>
      </c>
      <c r="G3" s="34"/>
      <c r="H3" s="18" t="s">
        <v>37</v>
      </c>
      <c r="I3" s="28"/>
      <c r="J3" s="28"/>
      <c r="K3" s="28"/>
      <c r="L3" s="28"/>
      <c r="M3" s="28"/>
      <c r="N3" s="28"/>
      <c r="O3" s="28"/>
      <c r="P3" s="28"/>
      <c r="Q3" s="28"/>
      <c r="R3" s="28"/>
      <c r="S3" s="28"/>
      <c r="T3" s="28"/>
      <c r="U3" s="28"/>
      <c r="V3" s="28"/>
      <c r="W3" s="28"/>
      <c r="X3" s="28"/>
    </row>
    <row r="4">
      <c r="A4" s="35" t="s">
        <v>38</v>
      </c>
      <c r="B4" s="36" t="s">
        <v>39</v>
      </c>
      <c r="C4" s="37" t="s">
        <v>40</v>
      </c>
      <c r="D4" s="38" t="s">
        <v>41</v>
      </c>
      <c r="E4" s="39" t="s">
        <v>42</v>
      </c>
      <c r="F4" s="40" t="s">
        <v>43</v>
      </c>
      <c r="G4" s="34"/>
      <c r="H4" s="41">
        <f>IFERROR(__xludf.DUMMYFUNCTION("counta(A5:A944)-COUNTUNIQUE(A5:A944)"),0.0)</f>
        <v>0</v>
      </c>
      <c r="I4" s="28"/>
      <c r="J4" s="28"/>
      <c r="K4" s="28"/>
      <c r="L4" s="42"/>
      <c r="M4" s="42"/>
      <c r="N4" s="28"/>
      <c r="O4" s="28"/>
      <c r="P4" s="28"/>
      <c r="Q4" s="28"/>
      <c r="R4" s="28"/>
      <c r="S4" s="28"/>
      <c r="T4" s="28"/>
      <c r="U4" s="28"/>
      <c r="V4" s="28"/>
      <c r="W4" s="28"/>
      <c r="X4" s="28"/>
    </row>
    <row r="5">
      <c r="A5" s="43" t="s">
        <v>44</v>
      </c>
      <c r="C5" s="8">
        <v>1.532352644E9</v>
      </c>
      <c r="D5" s="8" t="s">
        <v>45</v>
      </c>
      <c r="E5" s="34"/>
      <c r="F5" s="34"/>
      <c r="G5" s="44"/>
      <c r="H5" s="34"/>
      <c r="I5" s="45" t="str">
        <f>IFERROR(__xludf.DUMMYFUNCTION("""Insert into Artists VALUES(N'""&amp;SUBSTITUTE(trim(A5),""'"",""''"")&amp;""', (select CreatedBy from Enterprises where EnterpriseId=""&amp;EntId&amp;""), (select ImageId from Images where Filename='""&amp;REGEXREPLACE(A5,""[^[:alnum:]]"","""")&amp;EntId&amp;G5&amp;""'), null, null, g"&amp;"etdate(), null, null, null, null, ""&amp;EntId&amp;"", null, null, null, null, 0, null, null, ""&amp;TenantId&amp;"", null, null, null, null, null, null, 0, 0)"""),"Insert into Artists VALUES(N'JKZ', (select CreatedBy from Enterprises where EnterpriseId=414849), (select ImageId from Images where Filename='JKZ414849'), null, null, getdate(), null, null, null, null, 414849, null, null, null, null, 0, null, null, 332920"&amp;", null, null, null, null, null, null, 0, 0)")</f>
        <v>Insert into Artists VALUES(N'JKZ', (select CreatedBy from Enterprises where EnterpriseId=414849), (select ImageId from Images where Filename='JKZ414849'), null, null, getdate(), null, null, null, null, 414849, null, null, null, null, 0, null, null, 332920, null, null, null, null, null, null, 0, 0)</v>
      </c>
      <c r="J5" s="34" t="str">
        <f>if(C5="","","insert into Artists_ExternalIds values ( (select ArtistId from Artists where Name=N'"&amp;SUBSTITUTE(trim($A5),"'","''")&amp;"' and EnterpriseId="&amp;EntId&amp;"), "&amp;if(trim(C5)="new","null","'"&amp;trim(C5)&amp;"'")&amp;", 1)")</f>
        <v>insert into Artists_ExternalIds values ( (select ArtistId from Artists where Name=N'JKZ' and EnterpriseId=414849), '1532352644', 1)</v>
      </c>
      <c r="K5" s="34" t="str">
        <f>if(D5="","","insert into Artists_ExternalIds values ( (select ArtistId from Artists where Name=N'"&amp;SUBSTITUTE(trim($A5),"'","''")&amp;"' and EnterpriseId="&amp;EntId&amp;"), "&amp;if(trim(D5)="new","null","'"&amp;right(trim(D5),22)&amp;"'")&amp;", 9)")</f>
        <v>insert into Artists_ExternalIds values ( (select ArtistId from Artists where Name=N'JKZ' and EnterpriseId=414849), '1Gn8eEXtOWHA7XU8wEWXOb', 9)</v>
      </c>
      <c r="V5" s="28"/>
      <c r="X5" s="21"/>
    </row>
    <row r="6">
      <c r="A6" s="43" t="s">
        <v>46</v>
      </c>
      <c r="C6" s="8">
        <v>1.60113962E9</v>
      </c>
      <c r="D6" s="8" t="s">
        <v>47</v>
      </c>
      <c r="E6" s="34"/>
      <c r="F6" s="34"/>
      <c r="G6" s="34"/>
      <c r="H6" s="34"/>
      <c r="I6" s="45" t="str">
        <f>IFERROR(__xludf.DUMMYFUNCTION("""Insert into Artists VALUES(N'""&amp;SUBSTITUTE(trim(A6),""'"",""''"")&amp;""', (select CreatedBy from Enterprises where EnterpriseId=""&amp;EntId&amp;""), (select ImageId from Images where Filename='""&amp;REGEXREPLACE(A6,""[^[:alnum:]]"","""")&amp;EntId&amp;G6&amp;""'), null, null, g"&amp;"etdate(), null, null, null, null, ""&amp;EntId&amp;"", null, null, null, null, 0, null, null, ""&amp;TenantId&amp;"", null, null, null, null, null, null, 0, 0)"""),"Insert into Artists VALUES(N'Flash Beats Manow', (select CreatedBy from Enterprises where EnterpriseId=414849), (select ImageId from Images where Filename='FlashBeatsManow414849'), null, null, getdate(), null, null, null, null, 414849, null, null, null, n"&amp;"ull, 0, null, null, 332920, null, null, null, null, null, null, 0, 0)")</f>
        <v>Insert into Artists VALUES(N'Flash Beats Manow', (select CreatedBy from Enterprises where EnterpriseId=414849), (select ImageId from Images where Filename='FlashBeatsManow414849'), null, null, getdate(), null, null, null, null, 414849, null, null, null, null, 0, null, null, 332920, null, null, null, null, null, null, 0, 0)</v>
      </c>
      <c r="J6" s="34" t="str">
        <f>if(C6="","","insert into Artists_ExternalIds values ( (select ArtistId from Artists where Name=N'"&amp;SUBSTITUTE(trim($A6),"'","''")&amp;"' and EnterpriseId="&amp;EntId&amp;"), "&amp;if(trim(C6)="new","null","'"&amp;trim(C6)&amp;"'")&amp;", 1)")</f>
        <v>insert into Artists_ExternalIds values ( (select ArtistId from Artists where Name=N'Flash Beats Manow' and EnterpriseId=414849), '1601139620', 1)</v>
      </c>
      <c r="K6" s="34" t="str">
        <f>if(D6="","","insert into Artists_ExternalIds values ( (select ArtistId from Artists where Name=N'"&amp;SUBSTITUTE(trim($A6),"'","''")&amp;"' and EnterpriseId="&amp;EntId&amp;"), "&amp;if(trim(D6)="new","null","'"&amp;right(trim(D6),22)&amp;"'")&amp;", 9)")</f>
        <v>insert into Artists_ExternalIds values ( (select ArtistId from Artists where Name=N'Flash Beats Manow' and EnterpriseId=414849), '0ZIlwtVZkqtMZUpbHrz8TL', 9)</v>
      </c>
    </row>
    <row r="7">
      <c r="E7" s="34"/>
      <c r="F7" s="34"/>
      <c r="G7" s="34"/>
      <c r="H7" s="34"/>
    </row>
    <row r="8">
      <c r="E8" s="34"/>
      <c r="F8" s="34"/>
      <c r="G8" s="34"/>
      <c r="H8" s="34"/>
    </row>
    <row r="9">
      <c r="E9" s="34"/>
      <c r="F9" s="34"/>
      <c r="G9" s="34"/>
      <c r="H9" s="34"/>
    </row>
    <row r="10">
      <c r="E10" s="34"/>
      <c r="F10" s="34"/>
      <c r="G10" s="34"/>
      <c r="H10" s="34"/>
    </row>
    <row r="11">
      <c r="E11" s="34"/>
      <c r="F11" s="34"/>
      <c r="G11" s="34"/>
      <c r="H11" s="34"/>
    </row>
    <row r="12">
      <c r="E12" s="34"/>
      <c r="F12" s="34"/>
      <c r="G12" s="34"/>
      <c r="H12" s="34"/>
    </row>
    <row r="13">
      <c r="E13" s="34"/>
      <c r="F13" s="34"/>
      <c r="G13" s="34"/>
      <c r="H13" s="34"/>
    </row>
    <row r="14">
      <c r="E14" s="34"/>
      <c r="F14" s="34"/>
      <c r="G14" s="34"/>
      <c r="H14" s="34"/>
    </row>
    <row r="15">
      <c r="E15" s="34"/>
      <c r="F15" s="34"/>
      <c r="G15" s="34"/>
      <c r="H15" s="34"/>
    </row>
    <row r="16">
      <c r="E16" s="34"/>
      <c r="F16" s="34"/>
      <c r="G16" s="34"/>
      <c r="H16" s="34"/>
    </row>
    <row r="17">
      <c r="E17" s="34"/>
      <c r="F17" s="34"/>
      <c r="G17" s="34"/>
      <c r="H17" s="34"/>
    </row>
    <row r="18">
      <c r="E18" s="34"/>
      <c r="F18" s="34"/>
      <c r="G18" s="34"/>
      <c r="H18" s="34"/>
    </row>
    <row r="19">
      <c r="E19" s="34"/>
      <c r="F19" s="34"/>
      <c r="G19" s="34"/>
      <c r="H19" s="34"/>
    </row>
    <row r="20">
      <c r="E20" s="34"/>
      <c r="F20" s="34"/>
      <c r="G20" s="34"/>
      <c r="H20" s="34"/>
    </row>
    <row r="21">
      <c r="E21" s="34"/>
      <c r="F21" s="34"/>
      <c r="G21" s="34"/>
      <c r="H21" s="34"/>
    </row>
    <row r="22">
      <c r="E22" s="34"/>
      <c r="F22" s="34"/>
      <c r="G22" s="34"/>
      <c r="H22" s="34"/>
    </row>
    <row r="23">
      <c r="E23" s="34"/>
      <c r="F23" s="34"/>
      <c r="G23" s="34"/>
      <c r="H23" s="34"/>
    </row>
    <row r="24">
      <c r="E24" s="34"/>
      <c r="F24" s="34"/>
      <c r="G24" s="34"/>
      <c r="H24" s="34"/>
    </row>
    <row r="25">
      <c r="E25" s="34"/>
      <c r="F25" s="34"/>
      <c r="G25" s="34"/>
      <c r="H25" s="34"/>
    </row>
    <row r="26">
      <c r="E26" s="34"/>
      <c r="F26" s="34"/>
      <c r="G26" s="34"/>
      <c r="H26" s="34"/>
    </row>
    <row r="27">
      <c r="E27" s="34"/>
      <c r="F27" s="34"/>
      <c r="G27" s="34"/>
      <c r="H27" s="34"/>
    </row>
    <row r="28">
      <c r="E28" s="34"/>
      <c r="F28" s="34"/>
      <c r="G28" s="34"/>
      <c r="H28" s="34"/>
    </row>
    <row r="29">
      <c r="E29" s="34"/>
      <c r="F29" s="34"/>
      <c r="G29" s="34"/>
      <c r="H29" s="34"/>
    </row>
    <row r="30">
      <c r="E30" s="34"/>
      <c r="F30" s="34"/>
      <c r="G30" s="34"/>
      <c r="H30" s="34"/>
    </row>
    <row r="31">
      <c r="E31" s="34"/>
      <c r="F31" s="34"/>
      <c r="G31" s="34"/>
      <c r="H31" s="34"/>
    </row>
    <row r="32">
      <c r="E32" s="34"/>
      <c r="F32" s="34"/>
      <c r="G32" s="34"/>
      <c r="H32" s="34"/>
    </row>
    <row r="33">
      <c r="E33" s="34"/>
      <c r="F33" s="34"/>
      <c r="G33" s="34"/>
      <c r="H33" s="34"/>
    </row>
    <row r="34">
      <c r="E34" s="34"/>
      <c r="F34" s="34"/>
      <c r="G34" s="34"/>
      <c r="H34" s="34"/>
    </row>
    <row r="35">
      <c r="E35" s="34"/>
      <c r="F35" s="34"/>
      <c r="G35" s="34"/>
      <c r="H35" s="34"/>
    </row>
    <row r="36">
      <c r="E36" s="34"/>
      <c r="F36" s="34"/>
      <c r="G36" s="34"/>
      <c r="H36" s="34"/>
    </row>
    <row r="37">
      <c r="E37" s="34"/>
      <c r="F37" s="34"/>
      <c r="G37" s="34"/>
      <c r="H37" s="34"/>
    </row>
    <row r="38">
      <c r="E38" s="34"/>
      <c r="F38" s="34"/>
      <c r="G38" s="34"/>
      <c r="H38" s="34"/>
    </row>
    <row r="39">
      <c r="E39" s="34"/>
      <c r="F39" s="34"/>
      <c r="G39" s="34"/>
      <c r="H39" s="34"/>
    </row>
    <row r="40">
      <c r="E40" s="34"/>
      <c r="F40" s="34"/>
      <c r="G40" s="34"/>
      <c r="H40" s="34"/>
    </row>
    <row r="41">
      <c r="E41" s="34"/>
      <c r="F41" s="34"/>
      <c r="G41" s="34"/>
      <c r="H41" s="34"/>
    </row>
    <row r="42">
      <c r="E42" s="34"/>
      <c r="F42" s="34"/>
      <c r="G42" s="34"/>
      <c r="H42" s="34"/>
    </row>
    <row r="43">
      <c r="E43" s="34"/>
      <c r="F43" s="34"/>
      <c r="G43" s="34"/>
      <c r="H43" s="34"/>
    </row>
    <row r="44">
      <c r="E44" s="34"/>
      <c r="F44" s="34"/>
      <c r="G44" s="34"/>
      <c r="H44" s="34"/>
    </row>
    <row r="45">
      <c r="E45" s="34"/>
      <c r="F45" s="34"/>
      <c r="G45" s="34"/>
      <c r="H45" s="34"/>
    </row>
    <row r="46">
      <c r="E46" s="34"/>
      <c r="F46" s="34"/>
      <c r="G46" s="34"/>
      <c r="H46" s="34"/>
    </row>
    <row r="47">
      <c r="E47" s="34"/>
      <c r="F47" s="34"/>
      <c r="G47" s="34"/>
      <c r="H47" s="34"/>
    </row>
    <row r="48">
      <c r="E48" s="34"/>
      <c r="F48" s="34"/>
      <c r="G48" s="34"/>
      <c r="H48" s="34"/>
    </row>
    <row r="49">
      <c r="E49" s="34"/>
      <c r="F49" s="34"/>
      <c r="G49" s="34"/>
      <c r="H49" s="34"/>
    </row>
    <row r="50">
      <c r="E50" s="34"/>
      <c r="F50" s="34"/>
      <c r="G50" s="34"/>
      <c r="H50" s="34"/>
    </row>
    <row r="51">
      <c r="E51" s="34"/>
      <c r="F51" s="34"/>
      <c r="G51" s="34"/>
      <c r="H51" s="34"/>
    </row>
    <row r="52">
      <c r="E52" s="34"/>
      <c r="F52" s="34"/>
      <c r="G52" s="34"/>
      <c r="H52" s="34"/>
    </row>
    <row r="53">
      <c r="E53" s="34"/>
      <c r="F53" s="34"/>
      <c r="G53" s="34"/>
      <c r="H53" s="34"/>
    </row>
    <row r="54">
      <c r="E54" s="34"/>
      <c r="F54" s="34"/>
      <c r="G54" s="34"/>
      <c r="H54" s="34"/>
    </row>
    <row r="55">
      <c r="E55" s="34"/>
      <c r="F55" s="34"/>
      <c r="G55" s="34"/>
      <c r="H55" s="34"/>
    </row>
    <row r="56">
      <c r="E56" s="34"/>
      <c r="F56" s="34"/>
      <c r="G56" s="34"/>
      <c r="H56" s="34"/>
    </row>
    <row r="57">
      <c r="E57" s="34"/>
      <c r="F57" s="34"/>
      <c r="G57" s="34"/>
      <c r="H57" s="34"/>
    </row>
    <row r="58">
      <c r="E58" s="34"/>
      <c r="F58" s="34"/>
      <c r="G58" s="34"/>
      <c r="H58" s="34"/>
    </row>
    <row r="59">
      <c r="E59" s="34"/>
      <c r="F59" s="34"/>
      <c r="G59" s="34"/>
      <c r="H59" s="34"/>
    </row>
    <row r="60">
      <c r="E60" s="34"/>
      <c r="F60" s="34"/>
      <c r="G60" s="34"/>
      <c r="H60" s="34"/>
    </row>
    <row r="61">
      <c r="E61" s="34"/>
      <c r="F61" s="34"/>
      <c r="G61" s="34"/>
      <c r="H61" s="34"/>
    </row>
    <row r="62">
      <c r="E62" s="34"/>
      <c r="F62" s="34"/>
      <c r="G62" s="34"/>
      <c r="H62" s="34"/>
    </row>
    <row r="63">
      <c r="E63" s="34"/>
      <c r="F63" s="34"/>
      <c r="G63" s="34"/>
      <c r="H63" s="34"/>
    </row>
    <row r="64">
      <c r="E64" s="34"/>
      <c r="F64" s="34"/>
      <c r="G64" s="34"/>
      <c r="H64" s="34"/>
    </row>
    <row r="65">
      <c r="E65" s="34"/>
      <c r="F65" s="34"/>
      <c r="G65" s="34"/>
      <c r="H65" s="34"/>
    </row>
    <row r="66">
      <c r="E66" s="34"/>
      <c r="F66" s="34"/>
      <c r="G66" s="34"/>
      <c r="H66" s="34"/>
    </row>
    <row r="67">
      <c r="E67" s="34"/>
      <c r="F67" s="34"/>
      <c r="G67" s="34"/>
      <c r="H67" s="34"/>
    </row>
    <row r="68">
      <c r="E68" s="34"/>
      <c r="F68" s="34"/>
      <c r="G68" s="34"/>
      <c r="H68" s="34"/>
    </row>
    <row r="69">
      <c r="E69" s="34"/>
      <c r="F69" s="34"/>
      <c r="G69" s="34"/>
      <c r="H69" s="34"/>
    </row>
    <row r="70">
      <c r="E70" s="34"/>
      <c r="F70" s="34"/>
      <c r="G70" s="34"/>
      <c r="H70" s="34"/>
    </row>
    <row r="71">
      <c r="E71" s="34"/>
      <c r="F71" s="34"/>
      <c r="G71" s="34"/>
      <c r="H71" s="34"/>
    </row>
    <row r="72">
      <c r="E72" s="34"/>
      <c r="F72" s="34"/>
      <c r="G72" s="34"/>
      <c r="H72" s="34"/>
    </row>
    <row r="73">
      <c r="E73" s="34"/>
      <c r="F73" s="34"/>
      <c r="G73" s="34"/>
      <c r="H73" s="34"/>
    </row>
    <row r="74">
      <c r="E74" s="34"/>
      <c r="F74" s="34"/>
      <c r="G74" s="34"/>
      <c r="H74" s="34"/>
    </row>
    <row r="75">
      <c r="E75" s="34"/>
      <c r="F75" s="34"/>
      <c r="G75" s="34"/>
      <c r="H75" s="34"/>
    </row>
    <row r="76">
      <c r="E76" s="34"/>
      <c r="F76" s="34"/>
      <c r="G76" s="34"/>
      <c r="H76" s="34"/>
    </row>
    <row r="77">
      <c r="E77" s="34"/>
      <c r="F77" s="34"/>
      <c r="G77" s="34"/>
      <c r="H77" s="34"/>
    </row>
    <row r="78">
      <c r="E78" s="34"/>
      <c r="F78" s="34"/>
      <c r="G78" s="34"/>
      <c r="H78" s="34"/>
    </row>
    <row r="79">
      <c r="E79" s="34"/>
      <c r="F79" s="34"/>
      <c r="G79" s="34"/>
      <c r="H79" s="34"/>
    </row>
    <row r="80">
      <c r="E80" s="34"/>
      <c r="F80" s="34"/>
      <c r="G80" s="34"/>
      <c r="H80" s="34"/>
    </row>
    <row r="81">
      <c r="E81" s="34"/>
      <c r="F81" s="34"/>
      <c r="G81" s="34"/>
      <c r="H81" s="34"/>
    </row>
    <row r="82">
      <c r="E82" s="34"/>
      <c r="F82" s="34"/>
      <c r="G82" s="34"/>
      <c r="H82" s="34"/>
    </row>
    <row r="83">
      <c r="E83" s="34"/>
      <c r="F83" s="34"/>
      <c r="G83" s="34"/>
      <c r="H83" s="34"/>
    </row>
    <row r="84">
      <c r="E84" s="34"/>
      <c r="F84" s="34"/>
      <c r="G84" s="34"/>
      <c r="H84" s="34"/>
    </row>
    <row r="85">
      <c r="E85" s="34"/>
      <c r="F85" s="34"/>
      <c r="G85" s="34"/>
      <c r="H85" s="34"/>
    </row>
    <row r="86">
      <c r="E86" s="34"/>
      <c r="F86" s="34"/>
      <c r="G86" s="34"/>
      <c r="H86" s="34"/>
    </row>
    <row r="87">
      <c r="E87" s="34"/>
      <c r="F87" s="34"/>
      <c r="G87" s="34"/>
      <c r="H87" s="34"/>
    </row>
    <row r="88">
      <c r="E88" s="34"/>
      <c r="F88" s="34"/>
      <c r="G88" s="34"/>
      <c r="H88" s="34"/>
    </row>
    <row r="89">
      <c r="E89" s="34"/>
      <c r="F89" s="34"/>
      <c r="G89" s="34"/>
      <c r="H89" s="34"/>
    </row>
    <row r="90">
      <c r="E90" s="34"/>
      <c r="F90" s="34"/>
      <c r="G90" s="34"/>
      <c r="H90" s="34"/>
    </row>
    <row r="91">
      <c r="E91" s="34"/>
      <c r="F91" s="34"/>
      <c r="G91" s="34"/>
      <c r="H91" s="34"/>
    </row>
    <row r="92">
      <c r="E92" s="34"/>
      <c r="F92" s="34"/>
      <c r="G92" s="34"/>
      <c r="H92" s="34"/>
    </row>
    <row r="93">
      <c r="E93" s="34"/>
      <c r="F93" s="34"/>
      <c r="G93" s="34"/>
      <c r="H93" s="34"/>
    </row>
    <row r="94">
      <c r="E94" s="34"/>
      <c r="F94" s="34"/>
      <c r="G94" s="34"/>
      <c r="H94" s="34"/>
    </row>
    <row r="95">
      <c r="E95" s="34"/>
      <c r="F95" s="34"/>
      <c r="G95" s="34"/>
      <c r="H95" s="34"/>
    </row>
    <row r="96">
      <c r="E96" s="34"/>
      <c r="F96" s="34"/>
      <c r="G96" s="34"/>
      <c r="H96" s="34"/>
    </row>
    <row r="97">
      <c r="E97" s="34"/>
      <c r="F97" s="34"/>
      <c r="G97" s="34"/>
      <c r="H97" s="34"/>
    </row>
    <row r="98">
      <c r="E98" s="34"/>
      <c r="F98" s="34"/>
      <c r="G98" s="34"/>
      <c r="H98" s="34"/>
    </row>
    <row r="99">
      <c r="E99" s="34"/>
      <c r="F99" s="34"/>
      <c r="G99" s="34"/>
      <c r="H99" s="34"/>
    </row>
    <row r="100">
      <c r="E100" s="34"/>
      <c r="F100" s="34"/>
      <c r="G100" s="34"/>
      <c r="H100" s="34"/>
    </row>
    <row r="101">
      <c r="E101" s="34"/>
      <c r="F101" s="34"/>
      <c r="G101" s="34"/>
      <c r="H101" s="34"/>
    </row>
    <row r="102">
      <c r="E102" s="34"/>
      <c r="F102" s="34"/>
      <c r="G102" s="34"/>
      <c r="H102" s="34"/>
    </row>
    <row r="103">
      <c r="E103" s="34"/>
      <c r="F103" s="34"/>
      <c r="G103" s="34"/>
      <c r="H103" s="34"/>
    </row>
    <row r="104">
      <c r="E104" s="34"/>
      <c r="F104" s="34"/>
      <c r="G104" s="34"/>
      <c r="H104" s="34"/>
    </row>
    <row r="105">
      <c r="E105" s="34"/>
      <c r="F105" s="34"/>
      <c r="G105" s="34"/>
      <c r="H105" s="34"/>
    </row>
    <row r="106">
      <c r="E106" s="34"/>
      <c r="F106" s="34"/>
      <c r="G106" s="34"/>
      <c r="H106" s="34"/>
    </row>
    <row r="107">
      <c r="E107" s="34"/>
      <c r="F107" s="34"/>
      <c r="G107" s="34"/>
      <c r="H107" s="34"/>
    </row>
    <row r="108">
      <c r="E108" s="34"/>
      <c r="F108" s="34"/>
      <c r="G108" s="34"/>
      <c r="H108" s="34"/>
    </row>
    <row r="109">
      <c r="E109" s="34"/>
      <c r="F109" s="34"/>
      <c r="G109" s="34"/>
      <c r="H109" s="34"/>
    </row>
    <row r="110">
      <c r="E110" s="34"/>
      <c r="F110" s="34"/>
      <c r="G110" s="34"/>
      <c r="H110" s="34"/>
    </row>
    <row r="111">
      <c r="E111" s="34"/>
      <c r="F111" s="34"/>
      <c r="G111" s="34"/>
      <c r="H111" s="34"/>
    </row>
    <row r="112">
      <c r="E112" s="34"/>
      <c r="F112" s="34"/>
      <c r="G112" s="34"/>
      <c r="H112" s="34"/>
    </row>
    <row r="113">
      <c r="E113" s="34"/>
      <c r="F113" s="34"/>
      <c r="G113" s="34"/>
      <c r="H113" s="34"/>
    </row>
    <row r="114">
      <c r="E114" s="34"/>
      <c r="F114" s="34"/>
      <c r="G114" s="34"/>
      <c r="H114" s="34"/>
    </row>
    <row r="115">
      <c r="E115" s="34"/>
      <c r="F115" s="34"/>
      <c r="G115" s="34"/>
      <c r="H115" s="34"/>
    </row>
    <row r="116">
      <c r="E116" s="34"/>
      <c r="F116" s="34"/>
      <c r="G116" s="34"/>
      <c r="H116" s="34"/>
    </row>
    <row r="117">
      <c r="E117" s="34"/>
      <c r="F117" s="34"/>
      <c r="G117" s="34"/>
      <c r="H117" s="34"/>
    </row>
    <row r="118">
      <c r="E118" s="34"/>
      <c r="F118" s="34"/>
      <c r="G118" s="34"/>
      <c r="H118" s="34"/>
    </row>
    <row r="119">
      <c r="E119" s="34"/>
      <c r="F119" s="34"/>
      <c r="G119" s="34"/>
      <c r="H119" s="34"/>
    </row>
    <row r="120">
      <c r="E120" s="34"/>
      <c r="F120" s="34"/>
      <c r="G120" s="34"/>
      <c r="H120" s="34"/>
    </row>
    <row r="121">
      <c r="E121" s="34"/>
      <c r="F121" s="34"/>
      <c r="G121" s="34"/>
      <c r="H121" s="34"/>
    </row>
    <row r="122">
      <c r="E122" s="34"/>
      <c r="F122" s="34"/>
      <c r="G122" s="34"/>
      <c r="H122" s="34"/>
    </row>
    <row r="123">
      <c r="E123" s="34"/>
      <c r="F123" s="34"/>
      <c r="G123" s="34"/>
      <c r="H123" s="34"/>
    </row>
    <row r="124">
      <c r="E124" s="34"/>
      <c r="F124" s="34"/>
      <c r="G124" s="34"/>
      <c r="H124" s="34"/>
    </row>
    <row r="125">
      <c r="E125" s="34"/>
      <c r="F125" s="34"/>
      <c r="G125" s="34"/>
      <c r="H125" s="34"/>
    </row>
    <row r="126">
      <c r="E126" s="34"/>
      <c r="F126" s="34"/>
      <c r="G126" s="34"/>
      <c r="H126" s="34"/>
    </row>
    <row r="127">
      <c r="E127" s="34"/>
      <c r="F127" s="34"/>
      <c r="G127" s="34"/>
      <c r="H127" s="34"/>
    </row>
    <row r="128">
      <c r="E128" s="34"/>
      <c r="F128" s="34"/>
      <c r="G128" s="34"/>
      <c r="H128" s="34"/>
    </row>
    <row r="129">
      <c r="E129" s="34"/>
      <c r="F129" s="34"/>
      <c r="G129" s="34"/>
      <c r="H129" s="34"/>
    </row>
    <row r="130">
      <c r="E130" s="34"/>
      <c r="F130" s="34"/>
      <c r="G130" s="34"/>
      <c r="H130" s="34"/>
    </row>
    <row r="131">
      <c r="E131" s="34"/>
      <c r="F131" s="34"/>
      <c r="G131" s="34"/>
      <c r="H131" s="34"/>
    </row>
    <row r="132">
      <c r="E132" s="34"/>
      <c r="F132" s="34"/>
      <c r="G132" s="34"/>
      <c r="H132" s="34"/>
    </row>
    <row r="133">
      <c r="E133" s="34"/>
      <c r="F133" s="34"/>
      <c r="G133" s="34"/>
      <c r="H133" s="34"/>
    </row>
    <row r="134">
      <c r="E134" s="34"/>
      <c r="F134" s="34"/>
      <c r="G134" s="34"/>
      <c r="H134" s="34"/>
    </row>
    <row r="135">
      <c r="E135" s="34"/>
      <c r="F135" s="34"/>
      <c r="G135" s="34"/>
      <c r="H135" s="34"/>
    </row>
    <row r="136">
      <c r="E136" s="34"/>
      <c r="F136" s="34"/>
      <c r="G136" s="34"/>
      <c r="H136" s="34"/>
    </row>
    <row r="137">
      <c r="E137" s="34"/>
      <c r="F137" s="34"/>
      <c r="G137" s="34"/>
      <c r="H137" s="34"/>
    </row>
    <row r="138">
      <c r="E138" s="34"/>
      <c r="F138" s="34"/>
      <c r="G138" s="34"/>
      <c r="H138" s="34"/>
    </row>
    <row r="139">
      <c r="E139" s="34"/>
      <c r="F139" s="34"/>
      <c r="G139" s="34"/>
      <c r="H139" s="34"/>
    </row>
    <row r="140">
      <c r="E140" s="34"/>
      <c r="F140" s="34"/>
      <c r="G140" s="34"/>
      <c r="H140" s="34"/>
    </row>
    <row r="141">
      <c r="E141" s="34"/>
      <c r="F141" s="34"/>
      <c r="G141" s="34"/>
      <c r="H141" s="34"/>
    </row>
    <row r="142">
      <c r="E142" s="34"/>
      <c r="F142" s="34"/>
      <c r="G142" s="34"/>
      <c r="H142" s="34"/>
    </row>
    <row r="143">
      <c r="E143" s="34"/>
      <c r="F143" s="34"/>
      <c r="G143" s="34"/>
      <c r="H143" s="34"/>
    </row>
    <row r="144">
      <c r="E144" s="34"/>
      <c r="F144" s="34"/>
      <c r="G144" s="34"/>
      <c r="H144" s="34"/>
    </row>
    <row r="145">
      <c r="E145" s="34"/>
      <c r="F145" s="34"/>
      <c r="G145" s="34"/>
      <c r="H145" s="34"/>
    </row>
    <row r="146">
      <c r="E146" s="34"/>
      <c r="F146" s="34"/>
      <c r="G146" s="34"/>
      <c r="H146" s="34"/>
    </row>
    <row r="147">
      <c r="E147" s="34"/>
      <c r="F147" s="34"/>
      <c r="G147" s="34"/>
      <c r="H147" s="34"/>
    </row>
    <row r="148">
      <c r="E148" s="34"/>
      <c r="F148" s="34"/>
      <c r="G148" s="34"/>
      <c r="H148" s="34"/>
    </row>
    <row r="149">
      <c r="E149" s="34"/>
      <c r="F149" s="34"/>
      <c r="G149" s="34"/>
      <c r="H149" s="34"/>
    </row>
    <row r="150">
      <c r="E150" s="34"/>
      <c r="F150" s="34"/>
      <c r="G150" s="34"/>
      <c r="H150" s="34"/>
    </row>
    <row r="151">
      <c r="E151" s="34"/>
      <c r="F151" s="34"/>
      <c r="G151" s="34"/>
      <c r="H151" s="34"/>
    </row>
    <row r="152">
      <c r="E152" s="34"/>
      <c r="F152" s="34"/>
      <c r="G152" s="34"/>
      <c r="H152" s="34"/>
    </row>
    <row r="153">
      <c r="E153" s="34"/>
      <c r="F153" s="34"/>
      <c r="G153" s="34"/>
      <c r="H153" s="34"/>
    </row>
    <row r="154">
      <c r="E154" s="34"/>
      <c r="F154" s="34"/>
      <c r="G154" s="34"/>
      <c r="H154" s="34"/>
    </row>
    <row r="155">
      <c r="E155" s="34"/>
      <c r="F155" s="34"/>
      <c r="G155" s="34"/>
      <c r="H155" s="34"/>
    </row>
    <row r="156">
      <c r="E156" s="34"/>
      <c r="F156" s="34"/>
      <c r="G156" s="34"/>
      <c r="H156" s="34"/>
    </row>
    <row r="157">
      <c r="E157" s="34"/>
      <c r="F157" s="34"/>
      <c r="G157" s="34"/>
      <c r="H157" s="34"/>
    </row>
    <row r="158">
      <c r="E158" s="34"/>
      <c r="F158" s="34"/>
      <c r="G158" s="34"/>
      <c r="H158" s="34"/>
    </row>
    <row r="159">
      <c r="E159" s="34"/>
      <c r="F159" s="34"/>
      <c r="G159" s="34"/>
      <c r="H159" s="34"/>
    </row>
    <row r="160">
      <c r="E160" s="34"/>
      <c r="F160" s="34"/>
      <c r="G160" s="34"/>
      <c r="H160" s="34"/>
    </row>
    <row r="161">
      <c r="E161" s="34"/>
      <c r="F161" s="34"/>
      <c r="G161" s="34"/>
      <c r="H161" s="34"/>
    </row>
    <row r="162">
      <c r="E162" s="34"/>
      <c r="F162" s="34"/>
      <c r="G162" s="34"/>
      <c r="H162" s="34"/>
    </row>
    <row r="163">
      <c r="E163" s="34"/>
      <c r="F163" s="34"/>
      <c r="G163" s="34"/>
      <c r="H163" s="34"/>
    </row>
    <row r="164">
      <c r="E164" s="34"/>
      <c r="F164" s="34"/>
      <c r="G164" s="34"/>
      <c r="H164" s="34"/>
    </row>
    <row r="165">
      <c r="E165" s="34"/>
      <c r="F165" s="34"/>
      <c r="G165" s="34"/>
      <c r="H165" s="34"/>
    </row>
    <row r="166">
      <c r="E166" s="34"/>
      <c r="F166" s="34"/>
      <c r="G166" s="34"/>
      <c r="H166" s="34"/>
    </row>
    <row r="167">
      <c r="E167" s="34"/>
      <c r="F167" s="34"/>
      <c r="G167" s="34"/>
      <c r="H167" s="34"/>
    </row>
    <row r="168">
      <c r="E168" s="34"/>
      <c r="F168" s="34"/>
      <c r="G168" s="34"/>
      <c r="H168" s="34"/>
    </row>
    <row r="169">
      <c r="E169" s="34"/>
      <c r="F169" s="34"/>
      <c r="G169" s="34"/>
      <c r="H169" s="34"/>
    </row>
    <row r="170">
      <c r="E170" s="34"/>
      <c r="F170" s="34"/>
      <c r="G170" s="34"/>
      <c r="H170" s="34"/>
    </row>
    <row r="171">
      <c r="E171" s="34"/>
      <c r="F171" s="34"/>
      <c r="G171" s="34"/>
      <c r="H171" s="34"/>
    </row>
    <row r="172">
      <c r="E172" s="34"/>
      <c r="F172" s="34"/>
      <c r="G172" s="34"/>
      <c r="H172" s="34"/>
    </row>
    <row r="173">
      <c r="E173" s="34"/>
      <c r="F173" s="34"/>
      <c r="G173" s="34"/>
      <c r="H173" s="34"/>
    </row>
    <row r="174">
      <c r="E174" s="34"/>
      <c r="F174" s="34"/>
      <c r="G174" s="34"/>
      <c r="H174" s="34"/>
    </row>
    <row r="175">
      <c r="E175" s="34"/>
      <c r="F175" s="34"/>
      <c r="G175" s="34"/>
      <c r="H175" s="34"/>
    </row>
    <row r="176">
      <c r="E176" s="34"/>
      <c r="F176" s="34"/>
      <c r="G176" s="34"/>
      <c r="H176" s="34"/>
    </row>
    <row r="177">
      <c r="E177" s="34"/>
      <c r="F177" s="34"/>
      <c r="G177" s="34"/>
      <c r="H177" s="34"/>
    </row>
    <row r="178">
      <c r="E178" s="34"/>
      <c r="F178" s="34"/>
      <c r="G178" s="34"/>
      <c r="H178" s="34"/>
    </row>
    <row r="179">
      <c r="E179" s="34"/>
      <c r="F179" s="34"/>
      <c r="G179" s="34"/>
      <c r="H179" s="34"/>
    </row>
    <row r="180">
      <c r="E180" s="34"/>
      <c r="F180" s="34"/>
      <c r="G180" s="34"/>
      <c r="H180" s="34"/>
    </row>
    <row r="181">
      <c r="E181" s="34"/>
      <c r="F181" s="34"/>
      <c r="G181" s="34"/>
      <c r="H181" s="34"/>
    </row>
    <row r="182">
      <c r="E182" s="34"/>
      <c r="F182" s="34"/>
      <c r="G182" s="34"/>
      <c r="H182" s="34"/>
    </row>
    <row r="183">
      <c r="E183" s="34"/>
      <c r="F183" s="34"/>
      <c r="G183" s="34"/>
      <c r="H183" s="34"/>
    </row>
    <row r="184">
      <c r="E184" s="34"/>
      <c r="F184" s="34"/>
      <c r="G184" s="34"/>
      <c r="H184" s="34"/>
    </row>
    <row r="185">
      <c r="E185" s="34"/>
      <c r="F185" s="34"/>
      <c r="G185" s="34"/>
      <c r="H185" s="34"/>
    </row>
    <row r="186">
      <c r="E186" s="34"/>
      <c r="F186" s="34"/>
      <c r="G186" s="34"/>
      <c r="H186" s="34"/>
    </row>
    <row r="187">
      <c r="E187" s="34"/>
      <c r="F187" s="34"/>
      <c r="G187" s="34"/>
      <c r="H187" s="34"/>
    </row>
    <row r="188">
      <c r="E188" s="34"/>
      <c r="F188" s="34"/>
      <c r="G188" s="34"/>
      <c r="H188" s="34"/>
    </row>
    <row r="189">
      <c r="E189" s="34"/>
      <c r="F189" s="34"/>
      <c r="G189" s="34"/>
      <c r="H189" s="34"/>
    </row>
    <row r="190">
      <c r="E190" s="34"/>
      <c r="F190" s="34"/>
      <c r="G190" s="34"/>
      <c r="H190" s="34"/>
    </row>
    <row r="191">
      <c r="E191" s="34"/>
      <c r="F191" s="34"/>
      <c r="G191" s="34"/>
      <c r="H191" s="34"/>
    </row>
    <row r="192">
      <c r="E192" s="34"/>
      <c r="F192" s="34"/>
      <c r="G192" s="34"/>
      <c r="H192" s="34"/>
    </row>
    <row r="193">
      <c r="E193" s="34"/>
      <c r="F193" s="34"/>
      <c r="G193" s="34"/>
      <c r="H193" s="34"/>
    </row>
    <row r="194">
      <c r="E194" s="34"/>
      <c r="F194" s="34"/>
      <c r="G194" s="34"/>
      <c r="H194" s="34"/>
    </row>
    <row r="195">
      <c r="E195" s="34"/>
      <c r="F195" s="34"/>
      <c r="G195" s="34"/>
      <c r="H195" s="34"/>
    </row>
    <row r="196">
      <c r="E196" s="34"/>
      <c r="F196" s="34"/>
      <c r="G196" s="34"/>
      <c r="H196" s="34"/>
    </row>
    <row r="197">
      <c r="E197" s="34"/>
      <c r="F197" s="34"/>
      <c r="G197" s="34"/>
      <c r="H197" s="34"/>
    </row>
    <row r="198">
      <c r="E198" s="34"/>
      <c r="F198" s="34"/>
      <c r="G198" s="34"/>
      <c r="H198" s="34"/>
    </row>
    <row r="199">
      <c r="E199" s="34"/>
      <c r="F199" s="34"/>
      <c r="G199" s="34"/>
      <c r="H199" s="34"/>
    </row>
    <row r="200">
      <c r="E200" s="34"/>
      <c r="F200" s="34"/>
      <c r="G200" s="34"/>
      <c r="H200" s="34"/>
    </row>
    <row r="201">
      <c r="E201" s="34"/>
      <c r="F201" s="34"/>
      <c r="G201" s="34"/>
      <c r="H201" s="34"/>
    </row>
    <row r="202">
      <c r="E202" s="34"/>
      <c r="F202" s="34"/>
      <c r="G202" s="34"/>
      <c r="H202" s="34"/>
    </row>
    <row r="203">
      <c r="E203" s="34"/>
      <c r="F203" s="34"/>
      <c r="G203" s="34"/>
      <c r="H203" s="34"/>
    </row>
    <row r="204">
      <c r="E204" s="34"/>
      <c r="F204" s="34"/>
      <c r="G204" s="34"/>
      <c r="H204" s="34"/>
    </row>
    <row r="205">
      <c r="E205" s="34"/>
      <c r="F205" s="34"/>
      <c r="G205" s="34"/>
      <c r="H205" s="34"/>
    </row>
    <row r="206">
      <c r="E206" s="34"/>
      <c r="F206" s="34"/>
      <c r="G206" s="34"/>
      <c r="H206" s="34"/>
    </row>
    <row r="207">
      <c r="E207" s="34"/>
      <c r="F207" s="34"/>
      <c r="G207" s="34"/>
      <c r="H207" s="34"/>
    </row>
    <row r="208">
      <c r="E208" s="34"/>
      <c r="F208" s="34"/>
      <c r="G208" s="34"/>
      <c r="H208" s="34"/>
    </row>
    <row r="209">
      <c r="E209" s="34"/>
      <c r="F209" s="34"/>
      <c r="G209" s="34"/>
      <c r="H209" s="34"/>
    </row>
    <row r="210">
      <c r="E210" s="34"/>
      <c r="F210" s="34"/>
      <c r="G210" s="34"/>
      <c r="H210" s="34"/>
    </row>
    <row r="211">
      <c r="E211" s="34"/>
      <c r="F211" s="34"/>
      <c r="G211" s="34"/>
      <c r="H211" s="34"/>
    </row>
    <row r="212">
      <c r="E212" s="34"/>
      <c r="F212" s="34"/>
      <c r="G212" s="34"/>
      <c r="H212" s="34"/>
    </row>
    <row r="213">
      <c r="E213" s="34"/>
      <c r="F213" s="34"/>
      <c r="G213" s="34"/>
      <c r="H213" s="34"/>
    </row>
    <row r="214">
      <c r="E214" s="34"/>
      <c r="F214" s="34"/>
      <c r="G214" s="34"/>
      <c r="H214" s="34"/>
    </row>
    <row r="215">
      <c r="E215" s="34"/>
      <c r="F215" s="34"/>
      <c r="G215" s="34"/>
      <c r="H215" s="34"/>
    </row>
    <row r="216">
      <c r="E216" s="34"/>
      <c r="F216" s="34"/>
      <c r="G216" s="34"/>
      <c r="H216" s="34"/>
    </row>
    <row r="217">
      <c r="E217" s="34"/>
      <c r="F217" s="34"/>
      <c r="G217" s="34"/>
      <c r="H217" s="34"/>
    </row>
    <row r="218">
      <c r="E218" s="34"/>
      <c r="F218" s="34"/>
      <c r="G218" s="34"/>
      <c r="H218" s="34"/>
    </row>
    <row r="219">
      <c r="E219" s="34"/>
      <c r="F219" s="34"/>
      <c r="G219" s="34"/>
      <c r="H219" s="34"/>
    </row>
    <row r="220">
      <c r="E220" s="34"/>
      <c r="F220" s="34"/>
      <c r="G220" s="34"/>
      <c r="H220" s="34"/>
    </row>
    <row r="221">
      <c r="E221" s="34"/>
      <c r="F221" s="34"/>
      <c r="G221" s="34"/>
      <c r="H221" s="34"/>
    </row>
    <row r="222">
      <c r="E222" s="34"/>
      <c r="F222" s="34"/>
      <c r="G222" s="34"/>
      <c r="H222" s="34"/>
    </row>
    <row r="223">
      <c r="E223" s="34"/>
      <c r="F223" s="34"/>
      <c r="G223" s="34"/>
      <c r="H223" s="34"/>
    </row>
    <row r="224">
      <c r="E224" s="34"/>
      <c r="F224" s="34"/>
      <c r="G224" s="34"/>
      <c r="H224" s="34"/>
    </row>
    <row r="225">
      <c r="E225" s="34"/>
      <c r="F225" s="34"/>
      <c r="G225" s="34"/>
      <c r="H225" s="34"/>
    </row>
    <row r="226">
      <c r="E226" s="34"/>
      <c r="F226" s="34"/>
      <c r="G226" s="34"/>
      <c r="H226" s="34"/>
    </row>
    <row r="227">
      <c r="E227" s="34"/>
      <c r="F227" s="34"/>
      <c r="G227" s="34"/>
      <c r="H227" s="34"/>
    </row>
    <row r="228">
      <c r="E228" s="34"/>
      <c r="F228" s="34"/>
      <c r="G228" s="34"/>
      <c r="H228" s="34"/>
    </row>
    <row r="229">
      <c r="E229" s="34"/>
      <c r="F229" s="34"/>
      <c r="G229" s="34"/>
      <c r="H229" s="34"/>
    </row>
    <row r="230">
      <c r="E230" s="34"/>
      <c r="F230" s="34"/>
      <c r="G230" s="34"/>
      <c r="H230" s="34"/>
    </row>
    <row r="231">
      <c r="E231" s="34"/>
      <c r="F231" s="34"/>
      <c r="G231" s="34"/>
      <c r="H231" s="34"/>
    </row>
    <row r="232">
      <c r="E232" s="34"/>
      <c r="F232" s="34"/>
      <c r="G232" s="34"/>
      <c r="H232" s="34"/>
    </row>
    <row r="233">
      <c r="E233" s="34"/>
      <c r="F233" s="34"/>
      <c r="G233" s="34"/>
      <c r="H233" s="34"/>
    </row>
    <row r="234">
      <c r="E234" s="34"/>
      <c r="F234" s="34"/>
      <c r="G234" s="34"/>
      <c r="H234" s="34"/>
    </row>
    <row r="235">
      <c r="E235" s="34"/>
      <c r="F235" s="34"/>
      <c r="G235" s="34"/>
      <c r="H235" s="34"/>
    </row>
    <row r="236">
      <c r="E236" s="34"/>
      <c r="F236" s="34"/>
      <c r="G236" s="34"/>
      <c r="H236" s="34"/>
    </row>
    <row r="237">
      <c r="E237" s="34"/>
      <c r="F237" s="34"/>
      <c r="G237" s="34"/>
      <c r="H237" s="34"/>
    </row>
    <row r="238">
      <c r="E238" s="34"/>
      <c r="F238" s="34"/>
      <c r="G238" s="34"/>
      <c r="H238" s="34"/>
    </row>
    <row r="239">
      <c r="E239" s="34"/>
      <c r="F239" s="34"/>
      <c r="G239" s="34"/>
      <c r="H239" s="34"/>
    </row>
    <row r="240">
      <c r="E240" s="34"/>
      <c r="F240" s="34"/>
      <c r="G240" s="34"/>
      <c r="H240" s="34"/>
    </row>
    <row r="241">
      <c r="E241" s="34"/>
      <c r="F241" s="34"/>
      <c r="G241" s="34"/>
      <c r="H241" s="34"/>
    </row>
    <row r="242">
      <c r="E242" s="34"/>
      <c r="F242" s="34"/>
      <c r="G242" s="34"/>
      <c r="H242" s="34"/>
    </row>
    <row r="243">
      <c r="E243" s="34"/>
      <c r="F243" s="34"/>
      <c r="G243" s="34"/>
      <c r="H243" s="34"/>
    </row>
    <row r="244">
      <c r="E244" s="34"/>
      <c r="F244" s="34"/>
      <c r="G244" s="34"/>
      <c r="H244" s="34"/>
    </row>
    <row r="245">
      <c r="E245" s="34"/>
      <c r="F245" s="34"/>
      <c r="G245" s="34"/>
      <c r="H245" s="34"/>
    </row>
    <row r="246">
      <c r="E246" s="34"/>
      <c r="F246" s="34"/>
      <c r="G246" s="34"/>
      <c r="H246" s="34"/>
    </row>
    <row r="247">
      <c r="E247" s="34"/>
      <c r="F247" s="34"/>
      <c r="G247" s="34"/>
      <c r="H247" s="34"/>
    </row>
    <row r="248">
      <c r="E248" s="34"/>
      <c r="F248" s="34"/>
      <c r="G248" s="34"/>
      <c r="H248" s="34"/>
    </row>
    <row r="249">
      <c r="E249" s="34"/>
      <c r="F249" s="34"/>
      <c r="G249" s="34"/>
      <c r="H249" s="34"/>
    </row>
    <row r="250">
      <c r="E250" s="34"/>
      <c r="F250" s="34"/>
      <c r="G250" s="34"/>
      <c r="H250" s="34"/>
    </row>
    <row r="251">
      <c r="E251" s="34"/>
      <c r="F251" s="34"/>
      <c r="G251" s="34"/>
      <c r="H251" s="34"/>
    </row>
    <row r="252">
      <c r="E252" s="34"/>
      <c r="F252" s="34"/>
      <c r="G252" s="34"/>
      <c r="H252" s="34"/>
    </row>
    <row r="253">
      <c r="E253" s="34"/>
      <c r="F253" s="34"/>
      <c r="G253" s="34"/>
      <c r="H253" s="34"/>
    </row>
    <row r="254">
      <c r="E254" s="34"/>
      <c r="F254" s="34"/>
      <c r="G254" s="34"/>
      <c r="H254" s="34"/>
    </row>
    <row r="255">
      <c r="E255" s="34"/>
      <c r="F255" s="34"/>
      <c r="G255" s="34"/>
      <c r="H255" s="34"/>
    </row>
    <row r="256">
      <c r="E256" s="34"/>
      <c r="F256" s="34"/>
      <c r="G256" s="34"/>
      <c r="H256" s="34"/>
    </row>
    <row r="257">
      <c r="E257" s="34"/>
      <c r="F257" s="34"/>
      <c r="G257" s="34"/>
      <c r="H257" s="34"/>
    </row>
    <row r="258">
      <c r="E258" s="34"/>
      <c r="F258" s="34"/>
      <c r="G258" s="34"/>
      <c r="H258" s="34"/>
    </row>
    <row r="259">
      <c r="E259" s="34"/>
      <c r="F259" s="34"/>
      <c r="G259" s="34"/>
      <c r="H259" s="34"/>
    </row>
    <row r="260">
      <c r="E260" s="34"/>
      <c r="F260" s="34"/>
      <c r="G260" s="34"/>
      <c r="H260" s="34"/>
    </row>
    <row r="261">
      <c r="E261" s="34"/>
      <c r="F261" s="34"/>
      <c r="G261" s="34"/>
      <c r="H261" s="34"/>
    </row>
    <row r="262">
      <c r="E262" s="34"/>
      <c r="F262" s="34"/>
      <c r="G262" s="34"/>
      <c r="H262" s="34"/>
    </row>
    <row r="263">
      <c r="E263" s="34"/>
      <c r="F263" s="34"/>
      <c r="G263" s="34"/>
      <c r="H263" s="34"/>
    </row>
    <row r="264">
      <c r="E264" s="34"/>
      <c r="F264" s="34"/>
      <c r="G264" s="34"/>
      <c r="H264" s="34"/>
    </row>
    <row r="265">
      <c r="E265" s="34"/>
      <c r="F265" s="34"/>
      <c r="G265" s="34"/>
      <c r="H265" s="34"/>
    </row>
    <row r="266">
      <c r="E266" s="34"/>
      <c r="F266" s="34"/>
      <c r="G266" s="34"/>
      <c r="H266" s="34"/>
    </row>
    <row r="267">
      <c r="E267" s="34"/>
      <c r="F267" s="34"/>
      <c r="G267" s="34"/>
      <c r="H267" s="34"/>
    </row>
    <row r="268">
      <c r="E268" s="34"/>
      <c r="F268" s="34"/>
      <c r="G268" s="34"/>
      <c r="H268" s="34"/>
    </row>
    <row r="269">
      <c r="E269" s="34"/>
      <c r="F269" s="34"/>
      <c r="G269" s="34"/>
      <c r="H269" s="34"/>
    </row>
    <row r="270">
      <c r="E270" s="34"/>
      <c r="F270" s="34"/>
      <c r="G270" s="34"/>
      <c r="H270" s="34"/>
    </row>
    <row r="271">
      <c r="E271" s="34"/>
      <c r="F271" s="34"/>
      <c r="G271" s="34"/>
      <c r="H271" s="34"/>
    </row>
    <row r="272">
      <c r="E272" s="34"/>
      <c r="F272" s="34"/>
      <c r="G272" s="34"/>
      <c r="H272" s="34"/>
    </row>
    <row r="273">
      <c r="E273" s="34"/>
      <c r="F273" s="34"/>
      <c r="G273" s="34"/>
      <c r="H273" s="34"/>
    </row>
    <row r="274">
      <c r="E274" s="34"/>
      <c r="F274" s="34"/>
      <c r="G274" s="34"/>
      <c r="H274" s="34"/>
    </row>
    <row r="275">
      <c r="E275" s="34"/>
      <c r="F275" s="34"/>
      <c r="G275" s="34"/>
      <c r="H275" s="34"/>
    </row>
    <row r="276">
      <c r="E276" s="34"/>
      <c r="F276" s="34"/>
      <c r="G276" s="34"/>
      <c r="H276" s="34"/>
    </row>
    <row r="277">
      <c r="E277" s="34"/>
      <c r="F277" s="34"/>
      <c r="G277" s="34"/>
      <c r="H277" s="34"/>
    </row>
    <row r="278">
      <c r="E278" s="34"/>
      <c r="F278" s="34"/>
      <c r="G278" s="34"/>
      <c r="H278" s="34"/>
    </row>
    <row r="279">
      <c r="E279" s="34"/>
      <c r="F279" s="34"/>
      <c r="G279" s="34"/>
      <c r="H279" s="34"/>
    </row>
    <row r="280">
      <c r="E280" s="34"/>
      <c r="F280" s="34"/>
      <c r="G280" s="34"/>
      <c r="H280" s="34"/>
    </row>
    <row r="281">
      <c r="E281" s="34"/>
      <c r="F281" s="34"/>
      <c r="G281" s="34"/>
      <c r="H281" s="34"/>
    </row>
    <row r="282">
      <c r="E282" s="34"/>
      <c r="F282" s="34"/>
      <c r="G282" s="34"/>
      <c r="H282" s="34"/>
    </row>
    <row r="283">
      <c r="E283" s="34"/>
      <c r="F283" s="34"/>
      <c r="G283" s="34"/>
      <c r="H283" s="34"/>
    </row>
    <row r="284">
      <c r="E284" s="34"/>
      <c r="F284" s="34"/>
      <c r="G284" s="34"/>
      <c r="H284" s="34"/>
    </row>
    <row r="285">
      <c r="E285" s="34"/>
      <c r="F285" s="34"/>
      <c r="G285" s="34"/>
      <c r="H285" s="34"/>
    </row>
    <row r="286">
      <c r="E286" s="34"/>
      <c r="F286" s="34"/>
      <c r="G286" s="34"/>
      <c r="H286" s="34"/>
    </row>
    <row r="287">
      <c r="E287" s="34"/>
      <c r="F287" s="34"/>
      <c r="G287" s="34"/>
      <c r="H287" s="34"/>
    </row>
    <row r="288">
      <c r="E288" s="34"/>
      <c r="F288" s="34"/>
      <c r="G288" s="34"/>
      <c r="H288" s="34"/>
    </row>
    <row r="289">
      <c r="E289" s="34"/>
      <c r="F289" s="34"/>
      <c r="G289" s="34"/>
      <c r="H289" s="34"/>
    </row>
    <row r="290">
      <c r="E290" s="34"/>
      <c r="F290" s="34"/>
      <c r="G290" s="34"/>
      <c r="H290" s="34"/>
    </row>
    <row r="291">
      <c r="E291" s="34"/>
      <c r="F291" s="34"/>
      <c r="G291" s="34"/>
      <c r="H291" s="34"/>
    </row>
    <row r="292">
      <c r="E292" s="34"/>
      <c r="F292" s="34"/>
      <c r="G292" s="34"/>
      <c r="H292" s="34"/>
    </row>
    <row r="293">
      <c r="E293" s="34"/>
      <c r="F293" s="34"/>
      <c r="G293" s="34"/>
      <c r="H293" s="34"/>
    </row>
    <row r="294">
      <c r="E294" s="34"/>
      <c r="F294" s="34"/>
      <c r="G294" s="34"/>
      <c r="H294" s="34"/>
    </row>
    <row r="295">
      <c r="E295" s="34"/>
      <c r="F295" s="34"/>
      <c r="G295" s="34"/>
      <c r="H295" s="34"/>
    </row>
    <row r="296">
      <c r="E296" s="34"/>
      <c r="F296" s="34"/>
      <c r="G296" s="34"/>
      <c r="H296" s="34"/>
    </row>
    <row r="297">
      <c r="E297" s="34"/>
      <c r="F297" s="34"/>
      <c r="G297" s="34"/>
      <c r="H297" s="34"/>
    </row>
    <row r="298">
      <c r="E298" s="34"/>
      <c r="F298" s="34"/>
      <c r="G298" s="34"/>
      <c r="H298" s="34"/>
    </row>
    <row r="299">
      <c r="E299" s="34"/>
      <c r="F299" s="34"/>
      <c r="G299" s="34"/>
      <c r="H299" s="34"/>
    </row>
    <row r="300">
      <c r="E300" s="34"/>
      <c r="F300" s="34"/>
      <c r="G300" s="34"/>
      <c r="H300" s="34"/>
    </row>
    <row r="301">
      <c r="E301" s="34"/>
      <c r="F301" s="34"/>
      <c r="G301" s="34"/>
      <c r="H301" s="34"/>
    </row>
    <row r="302">
      <c r="E302" s="34"/>
      <c r="F302" s="34"/>
      <c r="G302" s="34"/>
      <c r="H302" s="34"/>
    </row>
    <row r="303">
      <c r="E303" s="34"/>
      <c r="F303" s="34"/>
      <c r="G303" s="34"/>
      <c r="H303" s="34"/>
    </row>
    <row r="304">
      <c r="E304" s="34"/>
      <c r="F304" s="34"/>
      <c r="G304" s="34"/>
      <c r="H304" s="34"/>
    </row>
    <row r="305">
      <c r="E305" s="34"/>
      <c r="F305" s="34"/>
      <c r="G305" s="34"/>
      <c r="H305" s="34"/>
    </row>
    <row r="306">
      <c r="E306" s="34"/>
      <c r="F306" s="34"/>
      <c r="G306" s="34"/>
      <c r="H306" s="34"/>
    </row>
    <row r="307">
      <c r="E307" s="34"/>
      <c r="F307" s="34"/>
      <c r="G307" s="34"/>
      <c r="H307" s="34"/>
    </row>
    <row r="308">
      <c r="E308" s="34"/>
      <c r="F308" s="34"/>
      <c r="G308" s="34"/>
      <c r="H308" s="34"/>
    </row>
    <row r="309">
      <c r="E309" s="34"/>
      <c r="F309" s="34"/>
      <c r="G309" s="34"/>
      <c r="H309" s="34"/>
    </row>
    <row r="310">
      <c r="E310" s="34"/>
      <c r="F310" s="34"/>
      <c r="G310" s="34"/>
      <c r="H310" s="34"/>
    </row>
    <row r="311">
      <c r="E311" s="34"/>
      <c r="F311" s="34"/>
      <c r="G311" s="34"/>
      <c r="H311" s="34"/>
    </row>
    <row r="312">
      <c r="E312" s="34"/>
      <c r="F312" s="34"/>
      <c r="G312" s="34"/>
      <c r="H312" s="34"/>
    </row>
    <row r="313">
      <c r="E313" s="34"/>
      <c r="F313" s="34"/>
      <c r="G313" s="34"/>
      <c r="H313" s="34"/>
    </row>
    <row r="314">
      <c r="E314" s="34"/>
      <c r="F314" s="34"/>
      <c r="G314" s="34"/>
      <c r="H314" s="34"/>
    </row>
    <row r="315">
      <c r="E315" s="34"/>
      <c r="F315" s="34"/>
      <c r="G315" s="34"/>
      <c r="H315" s="34"/>
    </row>
    <row r="316">
      <c r="E316" s="34"/>
      <c r="F316" s="34"/>
      <c r="G316" s="34"/>
      <c r="H316" s="34"/>
    </row>
    <row r="317">
      <c r="E317" s="34"/>
      <c r="F317" s="34"/>
      <c r="G317" s="34"/>
      <c r="H317" s="34"/>
    </row>
    <row r="318">
      <c r="E318" s="34"/>
      <c r="F318" s="34"/>
      <c r="G318" s="34"/>
      <c r="H318" s="34"/>
    </row>
    <row r="319">
      <c r="E319" s="34"/>
      <c r="F319" s="34"/>
      <c r="G319" s="34"/>
      <c r="H319" s="34"/>
    </row>
    <row r="320">
      <c r="E320" s="34"/>
      <c r="F320" s="34"/>
      <c r="G320" s="34"/>
      <c r="H320" s="34"/>
    </row>
    <row r="321">
      <c r="E321" s="34"/>
      <c r="F321" s="34"/>
      <c r="G321" s="34"/>
      <c r="H321" s="34"/>
    </row>
    <row r="322">
      <c r="E322" s="34"/>
      <c r="F322" s="34"/>
      <c r="G322" s="34"/>
      <c r="H322" s="34"/>
    </row>
    <row r="323">
      <c r="E323" s="34"/>
      <c r="F323" s="34"/>
      <c r="G323" s="34"/>
      <c r="H323" s="34"/>
    </row>
    <row r="324">
      <c r="E324" s="34"/>
      <c r="F324" s="34"/>
      <c r="G324" s="34"/>
      <c r="H324" s="34"/>
    </row>
    <row r="325">
      <c r="E325" s="34"/>
      <c r="F325" s="34"/>
      <c r="G325" s="34"/>
      <c r="H325" s="34"/>
    </row>
    <row r="326">
      <c r="E326" s="34"/>
      <c r="F326" s="34"/>
      <c r="G326" s="34"/>
      <c r="H326" s="34"/>
    </row>
    <row r="327">
      <c r="E327" s="34"/>
      <c r="F327" s="34"/>
      <c r="G327" s="34"/>
      <c r="H327" s="34"/>
    </row>
    <row r="328">
      <c r="E328" s="34"/>
      <c r="F328" s="34"/>
      <c r="G328" s="34"/>
      <c r="H328" s="34"/>
    </row>
    <row r="329">
      <c r="E329" s="34"/>
      <c r="F329" s="34"/>
      <c r="G329" s="34"/>
      <c r="H329" s="34"/>
    </row>
    <row r="330">
      <c r="E330" s="34"/>
      <c r="F330" s="34"/>
      <c r="G330" s="34"/>
      <c r="H330" s="34"/>
    </row>
    <row r="331">
      <c r="E331" s="34"/>
      <c r="F331" s="34"/>
      <c r="G331" s="34"/>
      <c r="H331" s="34"/>
    </row>
    <row r="332">
      <c r="E332" s="34"/>
      <c r="F332" s="34"/>
      <c r="G332" s="34"/>
      <c r="H332" s="34"/>
    </row>
    <row r="333">
      <c r="E333" s="34"/>
      <c r="F333" s="34"/>
      <c r="G333" s="34"/>
      <c r="H333" s="34"/>
    </row>
    <row r="334">
      <c r="E334" s="34"/>
      <c r="F334" s="34"/>
      <c r="G334" s="34"/>
      <c r="H334" s="34"/>
    </row>
    <row r="335">
      <c r="E335" s="34"/>
      <c r="F335" s="34"/>
      <c r="G335" s="34"/>
      <c r="H335" s="34"/>
    </row>
    <row r="336">
      <c r="E336" s="34"/>
      <c r="F336" s="34"/>
      <c r="G336" s="34"/>
      <c r="H336" s="34"/>
    </row>
    <row r="337">
      <c r="E337" s="34"/>
      <c r="F337" s="34"/>
      <c r="G337" s="34"/>
      <c r="H337" s="34"/>
    </row>
    <row r="338">
      <c r="E338" s="34"/>
      <c r="F338" s="34"/>
      <c r="G338" s="34"/>
      <c r="H338" s="34"/>
    </row>
    <row r="339">
      <c r="E339" s="34"/>
      <c r="F339" s="34"/>
      <c r="G339" s="34"/>
      <c r="H339" s="34"/>
    </row>
    <row r="340">
      <c r="E340" s="34"/>
      <c r="F340" s="34"/>
      <c r="G340" s="34"/>
      <c r="H340" s="34"/>
    </row>
    <row r="341">
      <c r="E341" s="34"/>
      <c r="F341" s="34"/>
      <c r="G341" s="34"/>
      <c r="H341" s="34"/>
    </row>
    <row r="342">
      <c r="E342" s="34"/>
      <c r="F342" s="34"/>
      <c r="G342" s="34"/>
      <c r="H342" s="34"/>
    </row>
    <row r="343">
      <c r="E343" s="34"/>
      <c r="F343" s="34"/>
      <c r="G343" s="34"/>
      <c r="H343" s="34"/>
    </row>
    <row r="344">
      <c r="E344" s="34"/>
      <c r="F344" s="34"/>
      <c r="G344" s="34"/>
      <c r="H344" s="34"/>
    </row>
    <row r="345">
      <c r="E345" s="34"/>
      <c r="F345" s="34"/>
      <c r="G345" s="34"/>
      <c r="H345" s="34"/>
    </row>
    <row r="346">
      <c r="E346" s="34"/>
      <c r="F346" s="34"/>
      <c r="G346" s="34"/>
      <c r="H346" s="34"/>
    </row>
    <row r="347">
      <c r="E347" s="34"/>
      <c r="F347" s="34"/>
      <c r="G347" s="34"/>
      <c r="H347" s="34"/>
    </row>
    <row r="348">
      <c r="E348" s="34"/>
      <c r="F348" s="34"/>
      <c r="G348" s="34"/>
      <c r="H348" s="34"/>
    </row>
    <row r="349">
      <c r="E349" s="34"/>
      <c r="F349" s="34"/>
      <c r="G349" s="34"/>
      <c r="H349" s="34"/>
    </row>
    <row r="350">
      <c r="E350" s="34"/>
      <c r="F350" s="34"/>
      <c r="G350" s="34"/>
      <c r="H350" s="34"/>
    </row>
    <row r="351">
      <c r="E351" s="34"/>
      <c r="F351" s="34"/>
      <c r="G351" s="34"/>
      <c r="H351" s="34"/>
    </row>
    <row r="352">
      <c r="E352" s="34"/>
      <c r="F352" s="34"/>
      <c r="G352" s="34"/>
      <c r="H352" s="34"/>
    </row>
    <row r="353">
      <c r="E353" s="34"/>
      <c r="F353" s="34"/>
      <c r="G353" s="34"/>
      <c r="H353" s="34"/>
    </row>
    <row r="354">
      <c r="E354" s="34"/>
      <c r="F354" s="34"/>
      <c r="G354" s="34"/>
      <c r="H354" s="34"/>
    </row>
    <row r="355">
      <c r="E355" s="34"/>
      <c r="F355" s="34"/>
      <c r="G355" s="34"/>
      <c r="H355" s="34"/>
    </row>
    <row r="356">
      <c r="E356" s="34"/>
      <c r="F356" s="34"/>
      <c r="G356" s="34"/>
      <c r="H356" s="34"/>
    </row>
    <row r="357">
      <c r="E357" s="34"/>
      <c r="F357" s="34"/>
      <c r="G357" s="34"/>
      <c r="H357" s="34"/>
    </row>
    <row r="358">
      <c r="E358" s="34"/>
      <c r="F358" s="34"/>
      <c r="G358" s="34"/>
      <c r="H358" s="34"/>
    </row>
    <row r="359">
      <c r="E359" s="34"/>
      <c r="F359" s="34"/>
      <c r="G359" s="34"/>
      <c r="H359" s="34"/>
    </row>
    <row r="360">
      <c r="E360" s="34"/>
      <c r="F360" s="34"/>
      <c r="G360" s="34"/>
      <c r="H360" s="34"/>
    </row>
    <row r="361">
      <c r="E361" s="34"/>
      <c r="F361" s="34"/>
      <c r="G361" s="34"/>
      <c r="H361" s="34"/>
    </row>
    <row r="362">
      <c r="E362" s="34"/>
      <c r="F362" s="34"/>
      <c r="G362" s="34"/>
      <c r="H362" s="34"/>
    </row>
    <row r="363">
      <c r="E363" s="34"/>
      <c r="F363" s="34"/>
      <c r="G363" s="34"/>
      <c r="H363" s="34"/>
    </row>
    <row r="364">
      <c r="E364" s="34"/>
      <c r="F364" s="34"/>
      <c r="G364" s="34"/>
      <c r="H364" s="34"/>
    </row>
    <row r="365">
      <c r="E365" s="34"/>
      <c r="F365" s="34"/>
      <c r="G365" s="34"/>
      <c r="H365" s="34"/>
    </row>
    <row r="366">
      <c r="E366" s="34"/>
      <c r="F366" s="34"/>
      <c r="G366" s="34"/>
      <c r="H366" s="34"/>
    </row>
    <row r="367">
      <c r="E367" s="34"/>
      <c r="F367" s="34"/>
      <c r="G367" s="34"/>
      <c r="H367" s="34"/>
    </row>
    <row r="368">
      <c r="E368" s="34"/>
      <c r="F368" s="34"/>
      <c r="G368" s="34"/>
      <c r="H368" s="34"/>
    </row>
    <row r="369">
      <c r="E369" s="34"/>
      <c r="F369" s="34"/>
      <c r="G369" s="34"/>
      <c r="H369" s="34"/>
    </row>
    <row r="370">
      <c r="E370" s="34"/>
      <c r="F370" s="34"/>
      <c r="G370" s="34"/>
      <c r="H370" s="34"/>
    </row>
    <row r="371">
      <c r="E371" s="34"/>
      <c r="F371" s="34"/>
      <c r="G371" s="34"/>
      <c r="H371" s="34"/>
    </row>
    <row r="372">
      <c r="E372" s="34"/>
      <c r="F372" s="34"/>
      <c r="G372" s="34"/>
      <c r="H372" s="34"/>
    </row>
    <row r="373">
      <c r="E373" s="34"/>
      <c r="F373" s="34"/>
      <c r="G373" s="34"/>
      <c r="H373" s="34"/>
    </row>
    <row r="374">
      <c r="E374" s="34"/>
      <c r="F374" s="34"/>
      <c r="G374" s="34"/>
      <c r="H374" s="34"/>
    </row>
    <row r="375">
      <c r="E375" s="34"/>
      <c r="F375" s="34"/>
      <c r="G375" s="34"/>
      <c r="H375" s="34"/>
    </row>
    <row r="376">
      <c r="E376" s="34"/>
      <c r="F376" s="34"/>
      <c r="G376" s="34"/>
      <c r="H376" s="34"/>
    </row>
    <row r="377">
      <c r="E377" s="34"/>
      <c r="F377" s="34"/>
      <c r="G377" s="34"/>
      <c r="H377" s="34"/>
    </row>
    <row r="378">
      <c r="E378" s="34"/>
      <c r="F378" s="34"/>
      <c r="G378" s="34"/>
      <c r="H378" s="34"/>
    </row>
    <row r="379">
      <c r="E379" s="34"/>
      <c r="F379" s="34"/>
      <c r="G379" s="34"/>
      <c r="H379" s="34"/>
    </row>
    <row r="380">
      <c r="E380" s="34"/>
      <c r="F380" s="34"/>
      <c r="G380" s="34"/>
      <c r="H380" s="34"/>
    </row>
    <row r="381">
      <c r="E381" s="34"/>
      <c r="F381" s="34"/>
      <c r="G381" s="34"/>
      <c r="H381" s="34"/>
    </row>
    <row r="382">
      <c r="E382" s="34"/>
      <c r="F382" s="34"/>
      <c r="G382" s="34"/>
      <c r="H382" s="34"/>
    </row>
    <row r="383">
      <c r="E383" s="34"/>
      <c r="F383" s="34"/>
      <c r="G383" s="34"/>
      <c r="H383" s="34"/>
    </row>
    <row r="384">
      <c r="E384" s="34"/>
      <c r="F384" s="34"/>
      <c r="G384" s="34"/>
      <c r="H384" s="34"/>
    </row>
    <row r="385">
      <c r="E385" s="34"/>
      <c r="F385" s="34"/>
      <c r="G385" s="34"/>
      <c r="H385" s="34"/>
    </row>
    <row r="386">
      <c r="E386" s="34"/>
      <c r="F386" s="34"/>
      <c r="G386" s="34"/>
      <c r="H386" s="34"/>
    </row>
    <row r="387">
      <c r="E387" s="34"/>
      <c r="F387" s="34"/>
      <c r="G387" s="34"/>
      <c r="H387" s="34"/>
    </row>
    <row r="388">
      <c r="E388" s="34"/>
      <c r="F388" s="34"/>
      <c r="G388" s="34"/>
      <c r="H388" s="34"/>
    </row>
    <row r="389">
      <c r="E389" s="34"/>
      <c r="F389" s="34"/>
      <c r="G389" s="34"/>
      <c r="H389" s="34"/>
    </row>
    <row r="390">
      <c r="E390" s="34"/>
      <c r="F390" s="34"/>
      <c r="G390" s="34"/>
      <c r="H390" s="34"/>
    </row>
    <row r="391">
      <c r="E391" s="34"/>
      <c r="F391" s="34"/>
      <c r="G391" s="34"/>
      <c r="H391" s="34"/>
    </row>
    <row r="392">
      <c r="E392" s="34"/>
      <c r="F392" s="34"/>
      <c r="G392" s="34"/>
      <c r="H392" s="34"/>
    </row>
    <row r="393">
      <c r="E393" s="34"/>
      <c r="F393" s="34"/>
      <c r="G393" s="34"/>
      <c r="H393" s="34"/>
    </row>
    <row r="394">
      <c r="E394" s="34"/>
      <c r="F394" s="34"/>
      <c r="G394" s="34"/>
      <c r="H394" s="34"/>
    </row>
    <row r="395">
      <c r="E395" s="34"/>
      <c r="F395" s="34"/>
      <c r="G395" s="34"/>
      <c r="H395" s="34"/>
    </row>
    <row r="396">
      <c r="E396" s="34"/>
      <c r="F396" s="34"/>
      <c r="G396" s="34"/>
      <c r="H396" s="34"/>
    </row>
    <row r="397">
      <c r="E397" s="34"/>
      <c r="F397" s="34"/>
      <c r="G397" s="34"/>
      <c r="H397" s="34"/>
    </row>
    <row r="398">
      <c r="E398" s="34"/>
      <c r="F398" s="34"/>
      <c r="G398" s="34"/>
      <c r="H398" s="34"/>
    </row>
    <row r="399">
      <c r="E399" s="34"/>
      <c r="F399" s="34"/>
      <c r="G399" s="34"/>
      <c r="H399" s="34"/>
    </row>
    <row r="400">
      <c r="E400" s="34"/>
      <c r="F400" s="34"/>
      <c r="G400" s="34"/>
      <c r="H400" s="34"/>
    </row>
    <row r="401">
      <c r="E401" s="34"/>
      <c r="F401" s="34"/>
      <c r="G401" s="34"/>
      <c r="H401" s="34"/>
    </row>
    <row r="402">
      <c r="E402" s="34"/>
      <c r="F402" s="34"/>
      <c r="G402" s="34"/>
      <c r="H402" s="34"/>
    </row>
    <row r="403">
      <c r="E403" s="34"/>
      <c r="F403" s="34"/>
      <c r="G403" s="34"/>
      <c r="H403" s="34"/>
    </row>
    <row r="404">
      <c r="E404" s="34"/>
      <c r="F404" s="34"/>
      <c r="G404" s="34"/>
      <c r="H404" s="34"/>
    </row>
    <row r="405">
      <c r="E405" s="34"/>
      <c r="F405" s="34"/>
      <c r="G405" s="34"/>
      <c r="H405" s="34"/>
    </row>
    <row r="406">
      <c r="E406" s="34"/>
      <c r="F406" s="34"/>
      <c r="G406" s="34"/>
      <c r="H406" s="34"/>
    </row>
    <row r="407">
      <c r="E407" s="34"/>
      <c r="F407" s="34"/>
      <c r="G407" s="34"/>
      <c r="H407" s="34"/>
    </row>
    <row r="408">
      <c r="E408" s="34"/>
      <c r="F408" s="34"/>
      <c r="G408" s="34"/>
      <c r="H408" s="34"/>
    </row>
    <row r="409">
      <c r="E409" s="34"/>
      <c r="F409" s="34"/>
      <c r="G409" s="34"/>
      <c r="H409" s="34"/>
    </row>
    <row r="410">
      <c r="E410" s="34"/>
      <c r="F410" s="34"/>
      <c r="G410" s="34"/>
      <c r="H410" s="34"/>
    </row>
    <row r="411">
      <c r="E411" s="34"/>
      <c r="F411" s="34"/>
      <c r="G411" s="34"/>
      <c r="H411" s="34"/>
    </row>
    <row r="412">
      <c r="E412" s="34"/>
      <c r="F412" s="34"/>
      <c r="G412" s="34"/>
      <c r="H412" s="34"/>
    </row>
    <row r="413">
      <c r="E413" s="34"/>
      <c r="F413" s="34"/>
      <c r="G413" s="34"/>
      <c r="H413" s="34"/>
    </row>
    <row r="414">
      <c r="E414" s="34"/>
      <c r="F414" s="34"/>
      <c r="G414" s="34"/>
      <c r="H414" s="34"/>
    </row>
    <row r="415">
      <c r="E415" s="34"/>
      <c r="F415" s="34"/>
      <c r="G415" s="34"/>
      <c r="H415" s="34"/>
    </row>
    <row r="416">
      <c r="E416" s="34"/>
      <c r="F416" s="34"/>
      <c r="G416" s="34"/>
      <c r="H416" s="34"/>
    </row>
    <row r="417">
      <c r="E417" s="34"/>
      <c r="F417" s="34"/>
      <c r="G417" s="34"/>
      <c r="H417" s="34"/>
    </row>
    <row r="418">
      <c r="E418" s="34"/>
      <c r="F418" s="34"/>
      <c r="G418" s="34"/>
      <c r="H418" s="34"/>
    </row>
    <row r="419">
      <c r="E419" s="34"/>
      <c r="F419" s="34"/>
      <c r="G419" s="34"/>
      <c r="H419" s="34"/>
    </row>
    <row r="420">
      <c r="E420" s="34"/>
      <c r="F420" s="34"/>
      <c r="G420" s="34"/>
      <c r="H420" s="34"/>
    </row>
    <row r="421">
      <c r="E421" s="34"/>
      <c r="F421" s="34"/>
      <c r="G421" s="34"/>
      <c r="H421" s="34"/>
    </row>
    <row r="422">
      <c r="E422" s="34"/>
      <c r="F422" s="34"/>
      <c r="G422" s="34"/>
      <c r="H422" s="34"/>
    </row>
    <row r="423">
      <c r="E423" s="34"/>
      <c r="F423" s="34"/>
      <c r="G423" s="34"/>
      <c r="H423" s="34"/>
    </row>
    <row r="424">
      <c r="E424" s="34"/>
      <c r="F424" s="34"/>
      <c r="G424" s="34"/>
      <c r="H424" s="34"/>
    </row>
    <row r="425">
      <c r="E425" s="34"/>
      <c r="F425" s="34"/>
      <c r="G425" s="34"/>
      <c r="H425" s="34"/>
    </row>
    <row r="426">
      <c r="E426" s="34"/>
      <c r="F426" s="34"/>
      <c r="G426" s="34"/>
      <c r="H426" s="34"/>
    </row>
    <row r="427">
      <c r="E427" s="34"/>
      <c r="F427" s="34"/>
      <c r="G427" s="34"/>
      <c r="H427" s="34"/>
    </row>
    <row r="428">
      <c r="E428" s="34"/>
      <c r="F428" s="34"/>
      <c r="G428" s="34"/>
      <c r="H428" s="34"/>
    </row>
    <row r="429">
      <c r="E429" s="34"/>
      <c r="F429" s="34"/>
      <c r="G429" s="34"/>
      <c r="H429" s="34"/>
    </row>
    <row r="430">
      <c r="E430" s="34"/>
      <c r="F430" s="34"/>
      <c r="G430" s="34"/>
      <c r="H430" s="34"/>
    </row>
    <row r="431">
      <c r="E431" s="34"/>
      <c r="F431" s="34"/>
      <c r="G431" s="34"/>
      <c r="H431" s="34"/>
    </row>
    <row r="432">
      <c r="E432" s="34"/>
      <c r="F432" s="34"/>
      <c r="G432" s="34"/>
      <c r="H432" s="34"/>
    </row>
    <row r="433">
      <c r="E433" s="34"/>
      <c r="F433" s="34"/>
      <c r="G433" s="34"/>
      <c r="H433" s="34"/>
    </row>
    <row r="434">
      <c r="E434" s="34"/>
      <c r="F434" s="34"/>
      <c r="G434" s="34"/>
      <c r="H434" s="34"/>
    </row>
    <row r="435">
      <c r="E435" s="34"/>
      <c r="F435" s="34"/>
      <c r="G435" s="34"/>
      <c r="H435" s="34"/>
    </row>
    <row r="436">
      <c r="E436" s="34"/>
      <c r="F436" s="34"/>
      <c r="G436" s="34"/>
      <c r="H436" s="34"/>
    </row>
    <row r="437">
      <c r="E437" s="34"/>
      <c r="F437" s="34"/>
      <c r="G437" s="34"/>
      <c r="H437" s="34"/>
    </row>
    <row r="438">
      <c r="E438" s="34"/>
      <c r="F438" s="34"/>
      <c r="G438" s="34"/>
      <c r="H438" s="34"/>
    </row>
    <row r="439">
      <c r="E439" s="34"/>
      <c r="F439" s="34"/>
      <c r="G439" s="34"/>
      <c r="H439" s="34"/>
    </row>
    <row r="440">
      <c r="E440" s="34"/>
      <c r="F440" s="34"/>
      <c r="G440" s="34"/>
      <c r="H440" s="34"/>
    </row>
    <row r="441">
      <c r="E441" s="34"/>
      <c r="F441" s="34"/>
      <c r="G441" s="34"/>
      <c r="H441" s="34"/>
    </row>
    <row r="442">
      <c r="E442" s="34"/>
      <c r="F442" s="34"/>
      <c r="G442" s="34"/>
      <c r="H442" s="34"/>
    </row>
    <row r="443">
      <c r="E443" s="34"/>
      <c r="F443" s="34"/>
      <c r="G443" s="34"/>
      <c r="H443" s="34"/>
    </row>
    <row r="444">
      <c r="E444" s="34"/>
      <c r="F444" s="34"/>
      <c r="G444" s="34"/>
      <c r="H444" s="34"/>
    </row>
    <row r="445">
      <c r="E445" s="34"/>
      <c r="F445" s="34"/>
      <c r="G445" s="34"/>
      <c r="H445" s="34"/>
    </row>
    <row r="446">
      <c r="E446" s="34"/>
      <c r="F446" s="34"/>
      <c r="G446" s="34"/>
      <c r="H446" s="34"/>
    </row>
    <row r="447">
      <c r="E447" s="34"/>
      <c r="F447" s="34"/>
      <c r="G447" s="34"/>
      <c r="H447" s="34"/>
    </row>
    <row r="448">
      <c r="E448" s="34"/>
      <c r="F448" s="34"/>
      <c r="G448" s="34"/>
      <c r="H448" s="34"/>
    </row>
    <row r="449">
      <c r="E449" s="34"/>
      <c r="F449" s="34"/>
      <c r="G449" s="34"/>
      <c r="H449" s="34"/>
    </row>
    <row r="450">
      <c r="E450" s="34"/>
      <c r="F450" s="34"/>
      <c r="G450" s="34"/>
      <c r="H450" s="34"/>
    </row>
    <row r="451">
      <c r="E451" s="34"/>
      <c r="F451" s="34"/>
      <c r="G451" s="34"/>
      <c r="H451" s="34"/>
    </row>
    <row r="452">
      <c r="E452" s="34"/>
      <c r="F452" s="34"/>
      <c r="G452" s="34"/>
      <c r="H452" s="34"/>
    </row>
    <row r="453">
      <c r="E453" s="34"/>
      <c r="F453" s="34"/>
      <c r="G453" s="34"/>
      <c r="H453" s="34"/>
    </row>
    <row r="454">
      <c r="E454" s="34"/>
      <c r="F454" s="34"/>
      <c r="G454" s="34"/>
      <c r="H454" s="34"/>
    </row>
    <row r="455">
      <c r="E455" s="34"/>
      <c r="F455" s="34"/>
      <c r="G455" s="34"/>
      <c r="H455" s="34"/>
    </row>
    <row r="456">
      <c r="E456" s="34"/>
      <c r="F456" s="34"/>
      <c r="G456" s="34"/>
      <c r="H456" s="34"/>
    </row>
    <row r="457">
      <c r="E457" s="34"/>
      <c r="F457" s="34"/>
      <c r="G457" s="34"/>
      <c r="H457" s="34"/>
    </row>
    <row r="458">
      <c r="E458" s="34"/>
      <c r="F458" s="34"/>
      <c r="G458" s="34"/>
      <c r="H458" s="34"/>
    </row>
    <row r="459">
      <c r="E459" s="34"/>
      <c r="F459" s="34"/>
      <c r="G459" s="34"/>
      <c r="H459" s="34"/>
    </row>
    <row r="460">
      <c r="E460" s="34"/>
      <c r="F460" s="34"/>
      <c r="G460" s="34"/>
      <c r="H460" s="34"/>
    </row>
    <row r="461">
      <c r="E461" s="34"/>
      <c r="F461" s="34"/>
      <c r="G461" s="34"/>
      <c r="H461" s="34"/>
    </row>
    <row r="462">
      <c r="E462" s="34"/>
      <c r="F462" s="34"/>
      <c r="G462" s="34"/>
      <c r="H462" s="34"/>
    </row>
    <row r="463">
      <c r="E463" s="34"/>
      <c r="F463" s="34"/>
      <c r="G463" s="34"/>
      <c r="H463" s="34"/>
    </row>
    <row r="464">
      <c r="E464" s="34"/>
      <c r="F464" s="34"/>
      <c r="G464" s="34"/>
      <c r="H464" s="34"/>
    </row>
    <row r="465">
      <c r="E465" s="34"/>
      <c r="F465" s="34"/>
      <c r="G465" s="34"/>
      <c r="H465" s="34"/>
    </row>
    <row r="466">
      <c r="E466" s="34"/>
      <c r="F466" s="34"/>
      <c r="G466" s="34"/>
      <c r="H466" s="34"/>
    </row>
    <row r="467">
      <c r="E467" s="34"/>
      <c r="F467" s="34"/>
      <c r="G467" s="34"/>
      <c r="H467" s="34"/>
    </row>
    <row r="468">
      <c r="E468" s="34"/>
      <c r="F468" s="34"/>
      <c r="G468" s="34"/>
      <c r="H468" s="34"/>
    </row>
    <row r="469">
      <c r="E469" s="34"/>
      <c r="F469" s="34"/>
      <c r="G469" s="34"/>
      <c r="H469" s="34"/>
    </row>
    <row r="470">
      <c r="E470" s="34"/>
      <c r="F470" s="34"/>
      <c r="G470" s="34"/>
      <c r="H470" s="34"/>
    </row>
    <row r="471">
      <c r="E471" s="34"/>
      <c r="F471" s="34"/>
      <c r="G471" s="34"/>
      <c r="H471" s="34"/>
    </row>
    <row r="472">
      <c r="E472" s="34"/>
      <c r="F472" s="34"/>
      <c r="G472" s="34"/>
      <c r="H472" s="34"/>
    </row>
    <row r="473">
      <c r="E473" s="34"/>
      <c r="F473" s="34"/>
      <c r="G473" s="34"/>
      <c r="H473" s="34"/>
    </row>
    <row r="474">
      <c r="E474" s="34"/>
      <c r="F474" s="34"/>
      <c r="G474" s="34"/>
      <c r="H474" s="34"/>
    </row>
    <row r="475">
      <c r="E475" s="34"/>
      <c r="F475" s="34"/>
      <c r="G475" s="34"/>
      <c r="H475" s="34"/>
    </row>
    <row r="476">
      <c r="E476" s="34"/>
      <c r="F476" s="34"/>
      <c r="G476" s="34"/>
      <c r="H476" s="34"/>
    </row>
    <row r="477">
      <c r="E477" s="34"/>
      <c r="F477" s="34"/>
      <c r="G477" s="34"/>
      <c r="H477" s="34"/>
    </row>
    <row r="478">
      <c r="E478" s="34"/>
      <c r="F478" s="34"/>
      <c r="G478" s="34"/>
      <c r="H478" s="34"/>
    </row>
    <row r="479">
      <c r="E479" s="34"/>
      <c r="F479" s="34"/>
      <c r="G479" s="34"/>
      <c r="H479" s="34"/>
    </row>
    <row r="480">
      <c r="E480" s="34"/>
      <c r="F480" s="34"/>
      <c r="G480" s="34"/>
      <c r="H480" s="34"/>
    </row>
    <row r="481">
      <c r="E481" s="34"/>
      <c r="F481" s="34"/>
      <c r="G481" s="34"/>
      <c r="H481" s="34"/>
    </row>
    <row r="482">
      <c r="E482" s="34"/>
      <c r="F482" s="34"/>
      <c r="G482" s="34"/>
      <c r="H482" s="34"/>
    </row>
    <row r="483">
      <c r="E483" s="34"/>
      <c r="F483" s="34"/>
      <c r="G483" s="34"/>
      <c r="H483" s="34"/>
    </row>
    <row r="484">
      <c r="E484" s="34"/>
      <c r="F484" s="34"/>
      <c r="G484" s="34"/>
      <c r="H484" s="34"/>
    </row>
    <row r="485">
      <c r="E485" s="34"/>
      <c r="F485" s="34"/>
      <c r="G485" s="34"/>
      <c r="H485" s="34"/>
    </row>
    <row r="486">
      <c r="E486" s="34"/>
      <c r="F486" s="34"/>
      <c r="G486" s="34"/>
      <c r="H486" s="34"/>
    </row>
    <row r="487">
      <c r="E487" s="34"/>
      <c r="F487" s="34"/>
      <c r="G487" s="34"/>
      <c r="H487" s="34"/>
    </row>
    <row r="488">
      <c r="E488" s="34"/>
      <c r="F488" s="34"/>
      <c r="G488" s="34"/>
      <c r="H488" s="34"/>
    </row>
    <row r="489">
      <c r="E489" s="34"/>
      <c r="F489" s="34"/>
      <c r="G489" s="34"/>
      <c r="H489" s="34"/>
    </row>
    <row r="490">
      <c r="E490" s="34"/>
      <c r="F490" s="34"/>
      <c r="G490" s="34"/>
      <c r="H490" s="34"/>
    </row>
    <row r="491">
      <c r="E491" s="34"/>
      <c r="F491" s="34"/>
      <c r="G491" s="34"/>
      <c r="H491" s="34"/>
    </row>
    <row r="492">
      <c r="E492" s="34"/>
      <c r="F492" s="34"/>
      <c r="G492" s="34"/>
      <c r="H492" s="34"/>
    </row>
    <row r="493">
      <c r="E493" s="34"/>
      <c r="F493" s="34"/>
      <c r="G493" s="34"/>
      <c r="H493" s="34"/>
    </row>
    <row r="494">
      <c r="E494" s="34"/>
      <c r="F494" s="34"/>
      <c r="G494" s="34"/>
      <c r="H494" s="34"/>
    </row>
    <row r="495">
      <c r="E495" s="34"/>
      <c r="F495" s="34"/>
      <c r="G495" s="34"/>
      <c r="H495" s="34"/>
    </row>
    <row r="496">
      <c r="E496" s="34"/>
      <c r="F496" s="34"/>
      <c r="G496" s="34"/>
      <c r="H496" s="34"/>
    </row>
    <row r="497">
      <c r="E497" s="34"/>
      <c r="F497" s="34"/>
      <c r="G497" s="34"/>
      <c r="H497" s="34"/>
    </row>
    <row r="498">
      <c r="E498" s="34"/>
      <c r="F498" s="34"/>
      <c r="G498" s="34"/>
      <c r="H498" s="34"/>
    </row>
    <row r="499">
      <c r="E499" s="34"/>
      <c r="F499" s="34"/>
      <c r="G499" s="34"/>
      <c r="H499" s="34"/>
    </row>
    <row r="500">
      <c r="E500" s="34"/>
      <c r="F500" s="34"/>
      <c r="G500" s="34"/>
      <c r="H500" s="34"/>
    </row>
    <row r="501">
      <c r="E501" s="34"/>
      <c r="F501" s="34"/>
      <c r="G501" s="34"/>
      <c r="H501" s="34"/>
    </row>
    <row r="502">
      <c r="E502" s="34"/>
      <c r="F502" s="34"/>
      <c r="G502" s="34"/>
      <c r="H502" s="34"/>
    </row>
    <row r="503">
      <c r="E503" s="34"/>
      <c r="F503" s="34"/>
      <c r="G503" s="34"/>
      <c r="H503" s="34"/>
    </row>
    <row r="504">
      <c r="E504" s="34"/>
      <c r="F504" s="34"/>
      <c r="G504" s="34"/>
      <c r="H504" s="34"/>
    </row>
    <row r="505">
      <c r="E505" s="34"/>
      <c r="F505" s="34"/>
      <c r="G505" s="34"/>
      <c r="H505" s="34"/>
    </row>
    <row r="506">
      <c r="E506" s="34"/>
      <c r="F506" s="34"/>
      <c r="G506" s="34"/>
      <c r="H506" s="34"/>
    </row>
    <row r="507">
      <c r="E507" s="34"/>
      <c r="F507" s="34"/>
      <c r="G507" s="34"/>
      <c r="H507" s="34"/>
    </row>
    <row r="508">
      <c r="E508" s="34"/>
      <c r="F508" s="34"/>
      <c r="G508" s="34"/>
      <c r="H508" s="34"/>
    </row>
    <row r="509">
      <c r="E509" s="34"/>
      <c r="F509" s="34"/>
      <c r="G509" s="34"/>
      <c r="H509" s="34"/>
    </row>
    <row r="510">
      <c r="E510" s="34"/>
      <c r="F510" s="34"/>
      <c r="G510" s="34"/>
      <c r="H510" s="34"/>
    </row>
    <row r="511">
      <c r="E511" s="34"/>
      <c r="F511" s="34"/>
      <c r="G511" s="34"/>
      <c r="H511" s="34"/>
    </row>
    <row r="512">
      <c r="E512" s="34"/>
      <c r="F512" s="34"/>
      <c r="G512" s="34"/>
      <c r="H512" s="34"/>
    </row>
    <row r="513">
      <c r="E513" s="34"/>
      <c r="F513" s="34"/>
      <c r="G513" s="34"/>
      <c r="H513" s="34"/>
    </row>
    <row r="514">
      <c r="E514" s="34"/>
      <c r="F514" s="34"/>
      <c r="G514" s="34"/>
      <c r="H514" s="34"/>
    </row>
    <row r="515">
      <c r="E515" s="34"/>
      <c r="F515" s="34"/>
      <c r="G515" s="34"/>
      <c r="H515" s="34"/>
    </row>
    <row r="516">
      <c r="E516" s="34"/>
      <c r="F516" s="34"/>
      <c r="G516" s="34"/>
      <c r="H516" s="34"/>
    </row>
    <row r="517">
      <c r="E517" s="34"/>
      <c r="F517" s="34"/>
      <c r="G517" s="34"/>
      <c r="H517" s="34"/>
    </row>
    <row r="518">
      <c r="E518" s="34"/>
      <c r="F518" s="34"/>
      <c r="G518" s="34"/>
      <c r="H518" s="34"/>
    </row>
    <row r="519">
      <c r="E519" s="34"/>
      <c r="F519" s="34"/>
      <c r="G519" s="34"/>
      <c r="H519" s="34"/>
    </row>
    <row r="520">
      <c r="E520" s="34"/>
      <c r="F520" s="34"/>
      <c r="G520" s="34"/>
      <c r="H520" s="34"/>
    </row>
    <row r="521">
      <c r="E521" s="34"/>
      <c r="F521" s="34"/>
      <c r="G521" s="34"/>
      <c r="H521" s="34"/>
    </row>
    <row r="522">
      <c r="E522" s="34"/>
      <c r="F522" s="34"/>
      <c r="G522" s="34"/>
      <c r="H522" s="34"/>
    </row>
    <row r="523">
      <c r="E523" s="34"/>
      <c r="F523" s="34"/>
      <c r="G523" s="34"/>
      <c r="H523" s="34"/>
    </row>
    <row r="524">
      <c r="E524" s="34"/>
      <c r="F524" s="34"/>
      <c r="G524" s="34"/>
      <c r="H524" s="34"/>
    </row>
    <row r="525">
      <c r="E525" s="34"/>
      <c r="F525" s="34"/>
      <c r="G525" s="34"/>
      <c r="H525" s="34"/>
    </row>
    <row r="526">
      <c r="E526" s="34"/>
      <c r="F526" s="34"/>
      <c r="G526" s="34"/>
      <c r="H526" s="34"/>
    </row>
    <row r="527">
      <c r="E527" s="34"/>
      <c r="F527" s="34"/>
      <c r="G527" s="34"/>
      <c r="H527" s="34"/>
    </row>
    <row r="528">
      <c r="E528" s="34"/>
      <c r="F528" s="34"/>
      <c r="G528" s="34"/>
      <c r="H528" s="34"/>
    </row>
    <row r="529">
      <c r="E529" s="34"/>
      <c r="F529" s="34"/>
      <c r="G529" s="34"/>
      <c r="H529" s="34"/>
    </row>
    <row r="530">
      <c r="E530" s="34"/>
      <c r="F530" s="34"/>
      <c r="G530" s="34"/>
      <c r="H530" s="34"/>
    </row>
    <row r="531">
      <c r="E531" s="34"/>
      <c r="F531" s="34"/>
      <c r="G531" s="34"/>
      <c r="H531" s="34"/>
    </row>
    <row r="532">
      <c r="E532" s="34"/>
      <c r="F532" s="34"/>
      <c r="G532" s="34"/>
      <c r="H532" s="34"/>
    </row>
    <row r="533">
      <c r="E533" s="34"/>
      <c r="F533" s="34"/>
      <c r="G533" s="34"/>
      <c r="H533" s="34"/>
    </row>
    <row r="534">
      <c r="E534" s="34"/>
      <c r="F534" s="34"/>
      <c r="G534" s="34"/>
      <c r="H534" s="34"/>
    </row>
    <row r="535">
      <c r="E535" s="34"/>
      <c r="F535" s="34"/>
      <c r="G535" s="34"/>
      <c r="H535" s="34"/>
    </row>
    <row r="536">
      <c r="E536" s="34"/>
      <c r="F536" s="34"/>
      <c r="G536" s="34"/>
      <c r="H536" s="34"/>
    </row>
    <row r="537">
      <c r="E537" s="34"/>
      <c r="F537" s="34"/>
      <c r="G537" s="34"/>
      <c r="H537" s="34"/>
    </row>
    <row r="538">
      <c r="E538" s="34"/>
      <c r="F538" s="34"/>
      <c r="G538" s="34"/>
      <c r="H538" s="34"/>
    </row>
    <row r="539">
      <c r="E539" s="34"/>
      <c r="F539" s="34"/>
      <c r="G539" s="34"/>
      <c r="H539" s="34"/>
    </row>
    <row r="540">
      <c r="E540" s="34"/>
      <c r="F540" s="34"/>
      <c r="G540" s="34"/>
      <c r="H540" s="34"/>
    </row>
    <row r="541">
      <c r="E541" s="34"/>
      <c r="F541" s="34"/>
      <c r="G541" s="34"/>
      <c r="H541" s="34"/>
    </row>
    <row r="542">
      <c r="E542" s="34"/>
      <c r="F542" s="34"/>
      <c r="G542" s="34"/>
      <c r="H542" s="34"/>
    </row>
    <row r="543">
      <c r="E543" s="34"/>
      <c r="F543" s="34"/>
      <c r="G543" s="34"/>
      <c r="H543" s="34"/>
    </row>
    <row r="544">
      <c r="E544" s="34"/>
      <c r="F544" s="34"/>
      <c r="G544" s="34"/>
      <c r="H544" s="34"/>
    </row>
    <row r="545">
      <c r="E545" s="34"/>
      <c r="F545" s="34"/>
      <c r="G545" s="34"/>
      <c r="H545" s="34"/>
    </row>
    <row r="546">
      <c r="E546" s="34"/>
      <c r="F546" s="34"/>
      <c r="G546" s="34"/>
      <c r="H546" s="34"/>
    </row>
    <row r="547">
      <c r="E547" s="34"/>
      <c r="F547" s="34"/>
      <c r="G547" s="34"/>
      <c r="H547" s="34"/>
    </row>
    <row r="548">
      <c r="E548" s="34"/>
      <c r="F548" s="34"/>
      <c r="G548" s="34"/>
      <c r="H548" s="34"/>
    </row>
    <row r="549">
      <c r="E549" s="34"/>
      <c r="F549" s="34"/>
      <c r="G549" s="34"/>
      <c r="H549" s="34"/>
    </row>
    <row r="550">
      <c r="E550" s="34"/>
      <c r="F550" s="34"/>
      <c r="G550" s="34"/>
      <c r="H550" s="34"/>
    </row>
    <row r="551">
      <c r="E551" s="34"/>
      <c r="F551" s="34"/>
      <c r="G551" s="34"/>
      <c r="H551" s="34"/>
    </row>
    <row r="552">
      <c r="E552" s="34"/>
      <c r="F552" s="34"/>
      <c r="G552" s="34"/>
      <c r="H552" s="34"/>
    </row>
    <row r="553">
      <c r="E553" s="34"/>
      <c r="F553" s="34"/>
      <c r="G553" s="34"/>
      <c r="H553" s="34"/>
    </row>
    <row r="554">
      <c r="E554" s="34"/>
      <c r="F554" s="34"/>
      <c r="G554" s="34"/>
      <c r="H554" s="34"/>
    </row>
    <row r="555">
      <c r="E555" s="34"/>
      <c r="F555" s="34"/>
      <c r="G555" s="34"/>
      <c r="H555" s="34"/>
    </row>
    <row r="556">
      <c r="E556" s="34"/>
      <c r="F556" s="34"/>
      <c r="G556" s="34"/>
      <c r="H556" s="34"/>
    </row>
    <row r="557">
      <c r="E557" s="34"/>
      <c r="F557" s="34"/>
      <c r="G557" s="34"/>
      <c r="H557" s="34"/>
    </row>
    <row r="558">
      <c r="E558" s="34"/>
      <c r="F558" s="34"/>
      <c r="G558" s="34"/>
      <c r="H558" s="34"/>
    </row>
    <row r="559">
      <c r="E559" s="34"/>
      <c r="F559" s="34"/>
      <c r="G559" s="34"/>
      <c r="H559" s="34"/>
    </row>
    <row r="560">
      <c r="E560" s="34"/>
      <c r="F560" s="34"/>
      <c r="G560" s="34"/>
      <c r="H560" s="34"/>
    </row>
    <row r="561">
      <c r="E561" s="34"/>
      <c r="F561" s="34"/>
      <c r="G561" s="34"/>
      <c r="H561" s="34"/>
    </row>
    <row r="562">
      <c r="E562" s="34"/>
      <c r="F562" s="34"/>
      <c r="G562" s="34"/>
      <c r="H562" s="34"/>
    </row>
    <row r="563">
      <c r="E563" s="34"/>
      <c r="F563" s="34"/>
      <c r="G563" s="34"/>
      <c r="H563" s="34"/>
    </row>
    <row r="564">
      <c r="E564" s="34"/>
      <c r="F564" s="34"/>
      <c r="G564" s="34"/>
      <c r="H564" s="34"/>
    </row>
    <row r="565">
      <c r="E565" s="34"/>
      <c r="F565" s="34"/>
      <c r="G565" s="34"/>
      <c r="H565" s="34"/>
    </row>
    <row r="566">
      <c r="E566" s="34"/>
      <c r="F566" s="34"/>
      <c r="G566" s="34"/>
      <c r="H566" s="34"/>
    </row>
    <row r="567">
      <c r="E567" s="34"/>
      <c r="F567" s="34"/>
      <c r="G567" s="34"/>
      <c r="H567" s="34"/>
    </row>
    <row r="568">
      <c r="E568" s="34"/>
      <c r="F568" s="34"/>
      <c r="G568" s="34"/>
      <c r="H568" s="34"/>
    </row>
    <row r="569">
      <c r="E569" s="34"/>
      <c r="F569" s="34"/>
      <c r="G569" s="34"/>
      <c r="H569" s="34"/>
    </row>
    <row r="570">
      <c r="E570" s="34"/>
      <c r="F570" s="34"/>
      <c r="G570" s="34"/>
      <c r="H570" s="34"/>
    </row>
    <row r="571">
      <c r="E571" s="34"/>
      <c r="F571" s="34"/>
      <c r="G571" s="34"/>
      <c r="H571" s="34"/>
    </row>
    <row r="572">
      <c r="E572" s="34"/>
      <c r="F572" s="34"/>
      <c r="G572" s="34"/>
      <c r="H572" s="34"/>
    </row>
    <row r="573">
      <c r="E573" s="34"/>
      <c r="F573" s="34"/>
      <c r="G573" s="34"/>
      <c r="H573" s="34"/>
    </row>
    <row r="574">
      <c r="E574" s="34"/>
      <c r="F574" s="34"/>
      <c r="G574" s="34"/>
      <c r="H574" s="34"/>
    </row>
    <row r="575">
      <c r="E575" s="34"/>
      <c r="F575" s="34"/>
      <c r="G575" s="34"/>
      <c r="H575" s="34"/>
    </row>
    <row r="576">
      <c r="E576" s="34"/>
      <c r="F576" s="34"/>
      <c r="G576" s="34"/>
      <c r="H576" s="34"/>
    </row>
    <row r="577">
      <c r="E577" s="34"/>
      <c r="F577" s="34"/>
      <c r="G577" s="34"/>
      <c r="H577" s="34"/>
    </row>
    <row r="578">
      <c r="E578" s="34"/>
      <c r="F578" s="34"/>
      <c r="G578" s="34"/>
      <c r="H578" s="34"/>
    </row>
    <row r="579">
      <c r="E579" s="34"/>
      <c r="F579" s="34"/>
      <c r="G579" s="34"/>
      <c r="H579" s="34"/>
    </row>
    <row r="580">
      <c r="E580" s="34"/>
      <c r="F580" s="34"/>
      <c r="G580" s="34"/>
      <c r="H580" s="34"/>
    </row>
    <row r="581">
      <c r="E581" s="34"/>
      <c r="F581" s="34"/>
      <c r="G581" s="34"/>
      <c r="H581" s="34"/>
    </row>
    <row r="582">
      <c r="E582" s="34"/>
      <c r="F582" s="34"/>
      <c r="G582" s="34"/>
      <c r="H582" s="34"/>
    </row>
    <row r="583">
      <c r="E583" s="34"/>
      <c r="F583" s="34"/>
      <c r="G583" s="34"/>
      <c r="H583" s="34"/>
    </row>
    <row r="584">
      <c r="E584" s="34"/>
      <c r="F584" s="34"/>
      <c r="G584" s="34"/>
      <c r="H584" s="34"/>
    </row>
    <row r="585">
      <c r="E585" s="34"/>
      <c r="F585" s="34"/>
      <c r="G585" s="34"/>
      <c r="H585" s="34"/>
    </row>
    <row r="586">
      <c r="E586" s="34"/>
      <c r="F586" s="34"/>
      <c r="G586" s="34"/>
      <c r="H586" s="34"/>
    </row>
    <row r="587">
      <c r="E587" s="34"/>
      <c r="F587" s="34"/>
      <c r="G587" s="34"/>
      <c r="H587" s="34"/>
    </row>
    <row r="588">
      <c r="E588" s="34"/>
      <c r="F588" s="34"/>
      <c r="G588" s="34"/>
      <c r="H588" s="34"/>
    </row>
    <row r="589">
      <c r="E589" s="34"/>
      <c r="F589" s="34"/>
      <c r="G589" s="34"/>
      <c r="H589" s="34"/>
    </row>
    <row r="590">
      <c r="E590" s="34"/>
      <c r="F590" s="34"/>
      <c r="G590" s="34"/>
      <c r="H590" s="34"/>
    </row>
    <row r="591">
      <c r="E591" s="34"/>
      <c r="F591" s="34"/>
      <c r="G591" s="34"/>
      <c r="H591" s="34"/>
    </row>
    <row r="592">
      <c r="E592" s="34"/>
      <c r="F592" s="34"/>
      <c r="G592" s="34"/>
      <c r="H592" s="34"/>
    </row>
    <row r="593">
      <c r="E593" s="34"/>
      <c r="F593" s="34"/>
      <c r="G593" s="34"/>
      <c r="H593" s="34"/>
    </row>
    <row r="594">
      <c r="E594" s="34"/>
      <c r="F594" s="34"/>
      <c r="G594" s="34"/>
      <c r="H594" s="34"/>
    </row>
    <row r="595">
      <c r="E595" s="34"/>
      <c r="F595" s="34"/>
      <c r="G595" s="34"/>
      <c r="H595" s="34"/>
    </row>
    <row r="596">
      <c r="E596" s="34"/>
      <c r="F596" s="34"/>
      <c r="G596" s="34"/>
      <c r="H596" s="34"/>
    </row>
    <row r="597">
      <c r="E597" s="34"/>
      <c r="F597" s="34"/>
      <c r="G597" s="34"/>
      <c r="H597" s="34"/>
    </row>
    <row r="598">
      <c r="E598" s="34"/>
      <c r="F598" s="34"/>
      <c r="G598" s="34"/>
      <c r="H598" s="34"/>
    </row>
    <row r="599">
      <c r="E599" s="34"/>
      <c r="F599" s="34"/>
      <c r="G599" s="34"/>
      <c r="H599" s="34"/>
    </row>
    <row r="600">
      <c r="E600" s="34"/>
      <c r="F600" s="34"/>
      <c r="G600" s="34"/>
      <c r="H600" s="34"/>
    </row>
    <row r="601">
      <c r="E601" s="34"/>
      <c r="F601" s="34"/>
      <c r="G601" s="34"/>
      <c r="H601" s="34"/>
    </row>
    <row r="602">
      <c r="E602" s="34"/>
      <c r="F602" s="34"/>
      <c r="G602" s="34"/>
      <c r="H602" s="34"/>
    </row>
    <row r="603">
      <c r="E603" s="34"/>
      <c r="F603" s="34"/>
      <c r="G603" s="34"/>
      <c r="H603" s="34"/>
    </row>
    <row r="604">
      <c r="E604" s="34"/>
      <c r="F604" s="34"/>
      <c r="G604" s="34"/>
      <c r="H604" s="34"/>
    </row>
    <row r="605">
      <c r="E605" s="34"/>
      <c r="F605" s="34"/>
      <c r="G605" s="34"/>
      <c r="H605" s="34"/>
    </row>
    <row r="606">
      <c r="E606" s="34"/>
      <c r="F606" s="34"/>
      <c r="G606" s="34"/>
      <c r="H606" s="34"/>
    </row>
    <row r="607">
      <c r="E607" s="34"/>
      <c r="F607" s="34"/>
      <c r="G607" s="34"/>
      <c r="H607" s="34"/>
    </row>
    <row r="608">
      <c r="E608" s="34"/>
      <c r="F608" s="34"/>
      <c r="G608" s="34"/>
      <c r="H608" s="34"/>
    </row>
    <row r="609">
      <c r="E609" s="34"/>
      <c r="F609" s="34"/>
      <c r="G609" s="34"/>
      <c r="H609" s="34"/>
    </row>
    <row r="610">
      <c r="E610" s="34"/>
      <c r="F610" s="34"/>
      <c r="G610" s="34"/>
      <c r="H610" s="34"/>
    </row>
    <row r="611">
      <c r="E611" s="34"/>
      <c r="F611" s="34"/>
      <c r="G611" s="34"/>
      <c r="H611" s="34"/>
    </row>
    <row r="612">
      <c r="E612" s="34"/>
      <c r="F612" s="34"/>
      <c r="G612" s="34"/>
      <c r="H612" s="34"/>
    </row>
    <row r="613">
      <c r="E613" s="34"/>
      <c r="F613" s="34"/>
      <c r="G613" s="34"/>
      <c r="H613" s="34"/>
    </row>
    <row r="614">
      <c r="E614" s="34"/>
      <c r="F614" s="34"/>
      <c r="G614" s="34"/>
      <c r="H614" s="34"/>
    </row>
    <row r="615">
      <c r="E615" s="34"/>
      <c r="F615" s="34"/>
      <c r="G615" s="34"/>
      <c r="H615" s="34"/>
    </row>
    <row r="616">
      <c r="E616" s="34"/>
      <c r="F616" s="34"/>
      <c r="G616" s="34"/>
      <c r="H616" s="34"/>
    </row>
    <row r="617">
      <c r="E617" s="34"/>
      <c r="F617" s="34"/>
      <c r="G617" s="34"/>
      <c r="H617" s="34"/>
    </row>
    <row r="618">
      <c r="E618" s="34"/>
      <c r="F618" s="34"/>
      <c r="G618" s="34"/>
      <c r="H618" s="34"/>
    </row>
    <row r="619">
      <c r="E619" s="34"/>
      <c r="F619" s="34"/>
      <c r="G619" s="34"/>
      <c r="H619" s="34"/>
    </row>
    <row r="620">
      <c r="E620" s="34"/>
      <c r="F620" s="34"/>
      <c r="G620" s="34"/>
      <c r="H620" s="34"/>
    </row>
    <row r="621">
      <c r="E621" s="34"/>
      <c r="F621" s="34"/>
      <c r="G621" s="34"/>
      <c r="H621" s="34"/>
    </row>
    <row r="622">
      <c r="E622" s="34"/>
      <c r="F622" s="34"/>
      <c r="G622" s="34"/>
      <c r="H622" s="34"/>
    </row>
    <row r="623">
      <c r="E623" s="34"/>
      <c r="F623" s="34"/>
      <c r="G623" s="34"/>
      <c r="H623" s="34"/>
    </row>
    <row r="624">
      <c r="E624" s="34"/>
      <c r="F624" s="34"/>
      <c r="G624" s="34"/>
      <c r="H624" s="34"/>
    </row>
    <row r="625">
      <c r="E625" s="34"/>
      <c r="F625" s="34"/>
      <c r="G625" s="34"/>
      <c r="H625" s="34"/>
    </row>
    <row r="626">
      <c r="E626" s="34"/>
      <c r="F626" s="34"/>
      <c r="G626" s="34"/>
      <c r="H626" s="34"/>
    </row>
    <row r="627">
      <c r="E627" s="34"/>
      <c r="F627" s="34"/>
      <c r="G627" s="34"/>
      <c r="H627" s="34"/>
    </row>
    <row r="628">
      <c r="E628" s="34"/>
      <c r="F628" s="34"/>
      <c r="G628" s="34"/>
      <c r="H628" s="34"/>
    </row>
    <row r="629">
      <c r="E629" s="34"/>
      <c r="F629" s="34"/>
      <c r="G629" s="34"/>
      <c r="H629" s="34"/>
    </row>
    <row r="630">
      <c r="E630" s="34"/>
      <c r="F630" s="34"/>
      <c r="G630" s="34"/>
      <c r="H630" s="34"/>
    </row>
    <row r="631">
      <c r="E631" s="34"/>
      <c r="F631" s="34"/>
      <c r="G631" s="34"/>
      <c r="H631" s="34"/>
    </row>
    <row r="632">
      <c r="E632" s="34"/>
      <c r="F632" s="34"/>
      <c r="G632" s="34"/>
      <c r="H632" s="34"/>
    </row>
    <row r="633">
      <c r="E633" s="34"/>
      <c r="F633" s="34"/>
      <c r="G633" s="34"/>
      <c r="H633" s="34"/>
    </row>
    <row r="634">
      <c r="E634" s="34"/>
      <c r="F634" s="34"/>
      <c r="G634" s="34"/>
      <c r="H634" s="34"/>
    </row>
    <row r="635">
      <c r="E635" s="34"/>
      <c r="F635" s="34"/>
      <c r="G635" s="34"/>
      <c r="H635" s="34"/>
    </row>
    <row r="636">
      <c r="E636" s="34"/>
      <c r="F636" s="34"/>
      <c r="G636" s="34"/>
      <c r="H636" s="34"/>
    </row>
    <row r="637">
      <c r="E637" s="34"/>
      <c r="F637" s="34"/>
      <c r="G637" s="34"/>
      <c r="H637" s="34"/>
    </row>
    <row r="638">
      <c r="E638" s="34"/>
      <c r="F638" s="34"/>
      <c r="G638" s="34"/>
      <c r="H638" s="34"/>
    </row>
    <row r="639">
      <c r="E639" s="34"/>
      <c r="F639" s="34"/>
      <c r="G639" s="34"/>
      <c r="H639" s="34"/>
    </row>
    <row r="640">
      <c r="E640" s="34"/>
      <c r="F640" s="34"/>
      <c r="G640" s="34"/>
      <c r="H640" s="34"/>
    </row>
    <row r="641">
      <c r="E641" s="34"/>
      <c r="F641" s="34"/>
      <c r="G641" s="34"/>
      <c r="H641" s="34"/>
    </row>
    <row r="642">
      <c r="E642" s="34"/>
      <c r="F642" s="34"/>
      <c r="G642" s="34"/>
      <c r="H642" s="34"/>
    </row>
    <row r="643">
      <c r="E643" s="34"/>
      <c r="F643" s="34"/>
      <c r="G643" s="34"/>
      <c r="H643" s="34"/>
    </row>
    <row r="644">
      <c r="E644" s="34"/>
      <c r="F644" s="34"/>
      <c r="G644" s="34"/>
      <c r="H644" s="34"/>
    </row>
    <row r="645">
      <c r="E645" s="34"/>
      <c r="F645" s="34"/>
      <c r="G645" s="34"/>
      <c r="H645" s="34"/>
    </row>
    <row r="646">
      <c r="E646" s="34"/>
      <c r="F646" s="34"/>
      <c r="G646" s="34"/>
      <c r="H646" s="34"/>
    </row>
    <row r="647">
      <c r="E647" s="34"/>
      <c r="F647" s="34"/>
      <c r="G647" s="34"/>
      <c r="H647" s="34"/>
    </row>
    <row r="648">
      <c r="E648" s="34"/>
      <c r="F648" s="34"/>
      <c r="G648" s="34"/>
      <c r="H648" s="34"/>
    </row>
    <row r="649">
      <c r="E649" s="34"/>
      <c r="F649" s="34"/>
      <c r="G649" s="34"/>
      <c r="H649" s="34"/>
    </row>
    <row r="650">
      <c r="E650" s="34"/>
      <c r="F650" s="34"/>
      <c r="G650" s="34"/>
      <c r="H650" s="34"/>
    </row>
    <row r="651">
      <c r="E651" s="34"/>
      <c r="F651" s="34"/>
      <c r="G651" s="34"/>
      <c r="H651" s="34"/>
    </row>
    <row r="652">
      <c r="E652" s="34"/>
      <c r="F652" s="34"/>
      <c r="G652" s="34"/>
      <c r="H652" s="34"/>
    </row>
    <row r="653">
      <c r="E653" s="34"/>
      <c r="F653" s="34"/>
      <c r="G653" s="34"/>
      <c r="H653" s="34"/>
    </row>
    <row r="654">
      <c r="E654" s="34"/>
      <c r="F654" s="34"/>
      <c r="G654" s="34"/>
      <c r="H654" s="34"/>
    </row>
    <row r="655">
      <c r="E655" s="34"/>
      <c r="F655" s="34"/>
      <c r="G655" s="34"/>
      <c r="H655" s="34"/>
    </row>
    <row r="656">
      <c r="E656" s="34"/>
      <c r="F656" s="34"/>
      <c r="G656" s="34"/>
      <c r="H656" s="34"/>
    </row>
    <row r="657">
      <c r="E657" s="34"/>
      <c r="F657" s="34"/>
      <c r="G657" s="34"/>
      <c r="H657" s="34"/>
    </row>
    <row r="658">
      <c r="E658" s="34"/>
      <c r="F658" s="34"/>
      <c r="G658" s="34"/>
      <c r="H658" s="34"/>
    </row>
    <row r="659">
      <c r="E659" s="34"/>
      <c r="F659" s="34"/>
      <c r="G659" s="34"/>
      <c r="H659" s="34"/>
    </row>
    <row r="660">
      <c r="E660" s="34"/>
      <c r="F660" s="34"/>
      <c r="G660" s="34"/>
      <c r="H660" s="34"/>
    </row>
    <row r="661">
      <c r="E661" s="34"/>
      <c r="F661" s="34"/>
      <c r="G661" s="34"/>
      <c r="H661" s="34"/>
    </row>
    <row r="662">
      <c r="E662" s="34"/>
      <c r="F662" s="34"/>
      <c r="G662" s="34"/>
      <c r="H662" s="34"/>
    </row>
    <row r="663">
      <c r="E663" s="34"/>
      <c r="F663" s="34"/>
      <c r="G663" s="34"/>
      <c r="H663" s="34"/>
    </row>
    <row r="664">
      <c r="E664" s="34"/>
      <c r="F664" s="34"/>
      <c r="G664" s="34"/>
      <c r="H664" s="34"/>
    </row>
    <row r="665">
      <c r="E665" s="34"/>
      <c r="F665" s="34"/>
      <c r="G665" s="34"/>
      <c r="H665" s="34"/>
    </row>
    <row r="666">
      <c r="E666" s="34"/>
      <c r="F666" s="34"/>
      <c r="G666" s="34"/>
      <c r="H666" s="34"/>
    </row>
    <row r="667">
      <c r="E667" s="34"/>
      <c r="F667" s="34"/>
      <c r="G667" s="34"/>
      <c r="H667" s="34"/>
    </row>
    <row r="668">
      <c r="E668" s="34"/>
      <c r="F668" s="34"/>
      <c r="G668" s="34"/>
      <c r="H668" s="34"/>
    </row>
    <row r="669">
      <c r="E669" s="34"/>
      <c r="F669" s="34"/>
      <c r="G669" s="34"/>
      <c r="H669" s="34"/>
    </row>
    <row r="670">
      <c r="E670" s="34"/>
      <c r="F670" s="34"/>
      <c r="G670" s="34"/>
      <c r="H670" s="34"/>
    </row>
    <row r="671">
      <c r="E671" s="34"/>
      <c r="F671" s="34"/>
      <c r="G671" s="34"/>
      <c r="H671" s="34"/>
    </row>
    <row r="672">
      <c r="E672" s="34"/>
      <c r="F672" s="34"/>
      <c r="G672" s="34"/>
      <c r="H672" s="34"/>
    </row>
    <row r="673">
      <c r="E673" s="34"/>
      <c r="F673" s="34"/>
      <c r="G673" s="34"/>
      <c r="H673" s="34"/>
    </row>
    <row r="674">
      <c r="E674" s="34"/>
      <c r="F674" s="34"/>
      <c r="G674" s="34"/>
      <c r="H674" s="34"/>
    </row>
    <row r="675">
      <c r="E675" s="34"/>
      <c r="F675" s="34"/>
      <c r="G675" s="34"/>
      <c r="H675" s="34"/>
    </row>
    <row r="676">
      <c r="E676" s="34"/>
      <c r="F676" s="34"/>
      <c r="G676" s="34"/>
      <c r="H676" s="34"/>
    </row>
    <row r="677">
      <c r="E677" s="34"/>
      <c r="F677" s="34"/>
      <c r="G677" s="34"/>
      <c r="H677" s="34"/>
    </row>
    <row r="678">
      <c r="E678" s="34"/>
      <c r="F678" s="34"/>
      <c r="G678" s="34"/>
      <c r="H678" s="34"/>
    </row>
    <row r="679">
      <c r="E679" s="34"/>
      <c r="F679" s="34"/>
      <c r="G679" s="34"/>
      <c r="H679" s="34"/>
    </row>
    <row r="680">
      <c r="E680" s="34"/>
      <c r="F680" s="34"/>
      <c r="G680" s="34"/>
      <c r="H680" s="34"/>
    </row>
    <row r="681">
      <c r="E681" s="34"/>
      <c r="F681" s="34"/>
      <c r="G681" s="34"/>
      <c r="H681" s="34"/>
    </row>
    <row r="682">
      <c r="E682" s="34"/>
      <c r="F682" s="34"/>
      <c r="G682" s="34"/>
      <c r="H682" s="34"/>
    </row>
    <row r="683">
      <c r="E683" s="34"/>
      <c r="F683" s="34"/>
      <c r="G683" s="34"/>
      <c r="H683" s="34"/>
    </row>
    <row r="684">
      <c r="E684" s="34"/>
      <c r="F684" s="34"/>
      <c r="G684" s="34"/>
      <c r="H684" s="34"/>
    </row>
    <row r="685">
      <c r="E685" s="34"/>
      <c r="F685" s="34"/>
      <c r="G685" s="34"/>
      <c r="H685" s="34"/>
    </row>
    <row r="686">
      <c r="E686" s="34"/>
      <c r="F686" s="34"/>
      <c r="G686" s="34"/>
      <c r="H686" s="34"/>
    </row>
    <row r="687">
      <c r="E687" s="34"/>
      <c r="F687" s="34"/>
      <c r="G687" s="34"/>
      <c r="H687" s="34"/>
    </row>
    <row r="688">
      <c r="E688" s="34"/>
      <c r="F688" s="34"/>
      <c r="G688" s="34"/>
      <c r="H688" s="34"/>
    </row>
    <row r="689">
      <c r="E689" s="34"/>
      <c r="F689" s="34"/>
      <c r="G689" s="34"/>
      <c r="H689" s="34"/>
    </row>
    <row r="690">
      <c r="E690" s="34"/>
      <c r="F690" s="34"/>
      <c r="G690" s="34"/>
      <c r="H690" s="34"/>
    </row>
    <row r="691">
      <c r="E691" s="34"/>
      <c r="F691" s="34"/>
      <c r="G691" s="34"/>
      <c r="H691" s="34"/>
    </row>
    <row r="692">
      <c r="E692" s="34"/>
      <c r="F692" s="34"/>
      <c r="G692" s="34"/>
      <c r="H692" s="34"/>
    </row>
    <row r="693">
      <c r="E693" s="34"/>
      <c r="F693" s="34"/>
      <c r="G693" s="34"/>
      <c r="H693" s="34"/>
    </row>
    <row r="694">
      <c r="E694" s="34"/>
      <c r="F694" s="34"/>
      <c r="G694" s="34"/>
      <c r="H694" s="34"/>
    </row>
    <row r="695">
      <c r="E695" s="34"/>
      <c r="F695" s="34"/>
      <c r="G695" s="34"/>
      <c r="H695" s="34"/>
    </row>
    <row r="696">
      <c r="E696" s="34"/>
      <c r="F696" s="34"/>
      <c r="G696" s="34"/>
      <c r="H696" s="34"/>
    </row>
    <row r="697">
      <c r="E697" s="34"/>
      <c r="F697" s="34"/>
      <c r="G697" s="34"/>
      <c r="H697" s="34"/>
    </row>
    <row r="698">
      <c r="E698" s="34"/>
      <c r="F698" s="34"/>
      <c r="G698" s="34"/>
      <c r="H698" s="34"/>
    </row>
    <row r="699">
      <c r="E699" s="34"/>
      <c r="F699" s="34"/>
      <c r="G699" s="34"/>
      <c r="H699" s="34"/>
    </row>
    <row r="700">
      <c r="E700" s="34"/>
      <c r="F700" s="34"/>
      <c r="G700" s="34"/>
      <c r="H700" s="34"/>
    </row>
    <row r="701">
      <c r="E701" s="34"/>
      <c r="F701" s="34"/>
      <c r="G701" s="34"/>
      <c r="H701" s="34"/>
    </row>
    <row r="702">
      <c r="E702" s="34"/>
      <c r="F702" s="34"/>
      <c r="G702" s="34"/>
      <c r="H702" s="34"/>
    </row>
    <row r="703">
      <c r="E703" s="34"/>
      <c r="F703" s="34"/>
      <c r="G703" s="34"/>
      <c r="H703" s="34"/>
    </row>
    <row r="704">
      <c r="E704" s="34"/>
      <c r="F704" s="34"/>
      <c r="G704" s="34"/>
      <c r="H704" s="34"/>
    </row>
    <row r="705">
      <c r="E705" s="34"/>
      <c r="F705" s="34"/>
      <c r="G705" s="34"/>
      <c r="H705" s="34"/>
    </row>
    <row r="706">
      <c r="E706" s="34"/>
      <c r="F706" s="34"/>
      <c r="G706" s="34"/>
      <c r="H706" s="34"/>
    </row>
    <row r="707">
      <c r="E707" s="34"/>
      <c r="F707" s="34"/>
      <c r="G707" s="34"/>
      <c r="H707" s="34"/>
    </row>
    <row r="708">
      <c r="E708" s="34"/>
      <c r="F708" s="34"/>
      <c r="G708" s="34"/>
      <c r="H708" s="34"/>
    </row>
    <row r="709">
      <c r="E709" s="34"/>
      <c r="F709" s="34"/>
      <c r="G709" s="34"/>
      <c r="H709" s="34"/>
    </row>
    <row r="710">
      <c r="E710" s="34"/>
      <c r="F710" s="34"/>
      <c r="G710" s="34"/>
      <c r="H710" s="34"/>
    </row>
    <row r="711">
      <c r="E711" s="34"/>
      <c r="F711" s="34"/>
      <c r="G711" s="34"/>
      <c r="H711" s="34"/>
    </row>
    <row r="712">
      <c r="E712" s="34"/>
      <c r="F712" s="34"/>
      <c r="G712" s="34"/>
      <c r="H712" s="34"/>
    </row>
    <row r="713">
      <c r="E713" s="34"/>
      <c r="F713" s="34"/>
      <c r="G713" s="34"/>
      <c r="H713" s="34"/>
    </row>
    <row r="714">
      <c r="E714" s="34"/>
      <c r="F714" s="34"/>
      <c r="G714" s="34"/>
      <c r="H714" s="34"/>
    </row>
    <row r="715">
      <c r="E715" s="34"/>
      <c r="F715" s="34"/>
      <c r="G715" s="34"/>
      <c r="H715" s="34"/>
    </row>
    <row r="716">
      <c r="E716" s="34"/>
      <c r="F716" s="34"/>
      <c r="G716" s="34"/>
      <c r="H716" s="34"/>
    </row>
    <row r="717">
      <c r="E717" s="34"/>
      <c r="F717" s="34"/>
      <c r="G717" s="34"/>
      <c r="H717" s="34"/>
    </row>
    <row r="718">
      <c r="E718" s="34"/>
      <c r="F718" s="34"/>
      <c r="G718" s="34"/>
      <c r="H718" s="34"/>
    </row>
    <row r="719">
      <c r="E719" s="34"/>
      <c r="F719" s="34"/>
      <c r="G719" s="34"/>
      <c r="H719" s="34"/>
    </row>
    <row r="720">
      <c r="E720" s="34"/>
      <c r="F720" s="34"/>
      <c r="G720" s="34"/>
      <c r="H720" s="34"/>
    </row>
    <row r="721">
      <c r="E721" s="34"/>
      <c r="F721" s="34"/>
      <c r="G721" s="34"/>
      <c r="H721" s="34"/>
    </row>
    <row r="722">
      <c r="E722" s="34"/>
      <c r="F722" s="34"/>
      <c r="G722" s="34"/>
      <c r="H722" s="34"/>
    </row>
    <row r="723">
      <c r="E723" s="34"/>
      <c r="F723" s="34"/>
      <c r="G723" s="34"/>
      <c r="H723" s="34"/>
    </row>
    <row r="724">
      <c r="E724" s="34"/>
      <c r="F724" s="34"/>
      <c r="G724" s="34"/>
      <c r="H724" s="34"/>
    </row>
    <row r="725">
      <c r="E725" s="34"/>
      <c r="F725" s="34"/>
      <c r="G725" s="34"/>
      <c r="H725" s="34"/>
    </row>
    <row r="726">
      <c r="E726" s="34"/>
      <c r="F726" s="34"/>
      <c r="G726" s="34"/>
      <c r="H726" s="34"/>
    </row>
    <row r="727">
      <c r="E727" s="34"/>
      <c r="F727" s="34"/>
      <c r="G727" s="34"/>
      <c r="H727" s="34"/>
    </row>
    <row r="728">
      <c r="E728" s="34"/>
      <c r="F728" s="34"/>
      <c r="G728" s="34"/>
      <c r="H728" s="34"/>
    </row>
    <row r="729">
      <c r="E729" s="34"/>
      <c r="F729" s="34"/>
      <c r="G729" s="34"/>
      <c r="H729" s="34"/>
    </row>
    <row r="730">
      <c r="E730" s="34"/>
      <c r="F730" s="34"/>
      <c r="G730" s="34"/>
      <c r="H730" s="34"/>
    </row>
    <row r="731">
      <c r="E731" s="34"/>
      <c r="F731" s="34"/>
      <c r="G731" s="34"/>
      <c r="H731" s="34"/>
    </row>
    <row r="732">
      <c r="E732" s="34"/>
      <c r="F732" s="34"/>
      <c r="G732" s="34"/>
      <c r="H732" s="34"/>
    </row>
    <row r="733">
      <c r="E733" s="34"/>
      <c r="F733" s="34"/>
      <c r="G733" s="34"/>
      <c r="H733" s="34"/>
    </row>
    <row r="734">
      <c r="E734" s="34"/>
      <c r="F734" s="34"/>
      <c r="G734" s="34"/>
      <c r="H734" s="34"/>
    </row>
    <row r="735">
      <c r="E735" s="34"/>
      <c r="F735" s="34"/>
      <c r="G735" s="34"/>
      <c r="H735" s="34"/>
    </row>
    <row r="736">
      <c r="E736" s="34"/>
      <c r="F736" s="34"/>
      <c r="G736" s="34"/>
      <c r="H736" s="34"/>
    </row>
    <row r="737">
      <c r="E737" s="34"/>
      <c r="F737" s="34"/>
      <c r="G737" s="34"/>
      <c r="H737" s="34"/>
    </row>
    <row r="738">
      <c r="E738" s="34"/>
      <c r="F738" s="34"/>
      <c r="G738" s="34"/>
      <c r="H738" s="34"/>
    </row>
    <row r="739">
      <c r="E739" s="34"/>
      <c r="F739" s="34"/>
      <c r="G739" s="34"/>
      <c r="H739" s="34"/>
    </row>
    <row r="740">
      <c r="E740" s="34"/>
      <c r="F740" s="34"/>
      <c r="G740" s="34"/>
      <c r="H740" s="34"/>
    </row>
    <row r="741">
      <c r="E741" s="34"/>
      <c r="F741" s="34"/>
      <c r="G741" s="34"/>
      <c r="H741" s="34"/>
    </row>
    <row r="742">
      <c r="E742" s="34"/>
      <c r="F742" s="34"/>
      <c r="G742" s="34"/>
      <c r="H742" s="34"/>
    </row>
    <row r="743">
      <c r="E743" s="34"/>
      <c r="F743" s="34"/>
      <c r="G743" s="34"/>
      <c r="H743" s="34"/>
    </row>
    <row r="744">
      <c r="E744" s="34"/>
      <c r="F744" s="34"/>
      <c r="G744" s="34"/>
      <c r="H744" s="34"/>
    </row>
    <row r="745">
      <c r="E745" s="34"/>
      <c r="F745" s="34"/>
      <c r="G745" s="34"/>
      <c r="H745" s="34"/>
    </row>
    <row r="746">
      <c r="E746" s="34"/>
      <c r="F746" s="34"/>
      <c r="G746" s="34"/>
      <c r="H746" s="34"/>
    </row>
    <row r="747">
      <c r="E747" s="34"/>
      <c r="F747" s="34"/>
      <c r="G747" s="34"/>
      <c r="H747" s="34"/>
    </row>
    <row r="748">
      <c r="E748" s="34"/>
      <c r="F748" s="34"/>
      <c r="G748" s="34"/>
      <c r="H748" s="34"/>
    </row>
    <row r="749">
      <c r="E749" s="34"/>
      <c r="F749" s="34"/>
      <c r="G749" s="34"/>
      <c r="H749" s="34"/>
    </row>
    <row r="750">
      <c r="E750" s="34"/>
      <c r="F750" s="34"/>
      <c r="G750" s="34"/>
      <c r="H750" s="34"/>
    </row>
    <row r="751">
      <c r="E751" s="34"/>
      <c r="F751" s="34"/>
      <c r="G751" s="34"/>
      <c r="H751" s="34"/>
    </row>
    <row r="752">
      <c r="E752" s="34"/>
      <c r="F752" s="34"/>
      <c r="G752" s="34"/>
      <c r="H752" s="34"/>
    </row>
    <row r="753">
      <c r="E753" s="34"/>
      <c r="F753" s="34"/>
      <c r="G753" s="34"/>
      <c r="H753" s="34"/>
    </row>
    <row r="754">
      <c r="E754" s="34"/>
      <c r="F754" s="34"/>
      <c r="G754" s="34"/>
      <c r="H754" s="34"/>
    </row>
    <row r="755">
      <c r="E755" s="34"/>
      <c r="F755" s="34"/>
      <c r="G755" s="34"/>
      <c r="H755" s="34"/>
    </row>
    <row r="756">
      <c r="E756" s="34"/>
      <c r="F756" s="34"/>
      <c r="G756" s="34"/>
      <c r="H756" s="34"/>
    </row>
    <row r="757">
      <c r="E757" s="34"/>
      <c r="F757" s="34"/>
      <c r="G757" s="34"/>
      <c r="H757" s="34"/>
    </row>
    <row r="758">
      <c r="E758" s="34"/>
      <c r="F758" s="34"/>
      <c r="G758" s="34"/>
      <c r="H758" s="34"/>
    </row>
    <row r="759">
      <c r="E759" s="34"/>
      <c r="F759" s="34"/>
      <c r="G759" s="34"/>
      <c r="H759" s="34"/>
    </row>
    <row r="760">
      <c r="E760" s="34"/>
      <c r="F760" s="34"/>
      <c r="G760" s="34"/>
      <c r="H760" s="34"/>
    </row>
    <row r="761">
      <c r="E761" s="34"/>
      <c r="F761" s="34"/>
      <c r="G761" s="34"/>
      <c r="H761" s="34"/>
    </row>
    <row r="762">
      <c r="E762" s="34"/>
      <c r="F762" s="34"/>
      <c r="G762" s="34"/>
      <c r="H762" s="34"/>
    </row>
    <row r="763">
      <c r="E763" s="34"/>
      <c r="F763" s="34"/>
      <c r="G763" s="34"/>
      <c r="H763" s="34"/>
    </row>
    <row r="764">
      <c r="E764" s="34"/>
      <c r="F764" s="34"/>
      <c r="G764" s="34"/>
      <c r="H764" s="34"/>
    </row>
    <row r="765">
      <c r="E765" s="34"/>
      <c r="F765" s="34"/>
      <c r="G765" s="34"/>
      <c r="H765" s="34"/>
    </row>
    <row r="766">
      <c r="E766" s="34"/>
      <c r="F766" s="34"/>
      <c r="G766" s="34"/>
      <c r="H766" s="34"/>
    </row>
    <row r="767">
      <c r="E767" s="34"/>
      <c r="F767" s="34"/>
      <c r="G767" s="34"/>
      <c r="H767" s="34"/>
    </row>
    <row r="768">
      <c r="E768" s="34"/>
      <c r="F768" s="34"/>
      <c r="G768" s="34"/>
      <c r="H768" s="34"/>
    </row>
    <row r="769">
      <c r="E769" s="34"/>
      <c r="F769" s="34"/>
      <c r="G769" s="34"/>
      <c r="H769" s="34"/>
    </row>
    <row r="770">
      <c r="E770" s="34"/>
      <c r="F770" s="34"/>
      <c r="G770" s="34"/>
      <c r="H770" s="34"/>
    </row>
    <row r="771">
      <c r="E771" s="34"/>
      <c r="F771" s="34"/>
      <c r="G771" s="34"/>
      <c r="H771" s="34"/>
    </row>
    <row r="772">
      <c r="E772" s="34"/>
      <c r="F772" s="34"/>
      <c r="G772" s="34"/>
      <c r="H772" s="34"/>
    </row>
    <row r="773">
      <c r="E773" s="34"/>
      <c r="F773" s="34"/>
      <c r="G773" s="34"/>
      <c r="H773" s="34"/>
    </row>
    <row r="774">
      <c r="E774" s="34"/>
      <c r="F774" s="34"/>
      <c r="G774" s="34"/>
      <c r="H774" s="34"/>
    </row>
    <row r="775">
      <c r="E775" s="34"/>
      <c r="F775" s="34"/>
      <c r="G775" s="34"/>
      <c r="H775" s="34"/>
    </row>
    <row r="776">
      <c r="E776" s="34"/>
      <c r="F776" s="34"/>
      <c r="G776" s="34"/>
      <c r="H776" s="34"/>
    </row>
    <row r="777">
      <c r="E777" s="34"/>
      <c r="F777" s="34"/>
      <c r="G777" s="34"/>
      <c r="H777" s="34"/>
    </row>
    <row r="778">
      <c r="E778" s="34"/>
      <c r="F778" s="34"/>
      <c r="G778" s="34"/>
      <c r="H778" s="34"/>
    </row>
    <row r="779">
      <c r="E779" s="34"/>
      <c r="F779" s="34"/>
      <c r="G779" s="34"/>
      <c r="H779" s="34"/>
    </row>
    <row r="780">
      <c r="E780" s="34"/>
      <c r="F780" s="34"/>
      <c r="G780" s="34"/>
      <c r="H780" s="34"/>
    </row>
    <row r="781">
      <c r="E781" s="34"/>
      <c r="F781" s="34"/>
      <c r="G781" s="34"/>
      <c r="H781" s="34"/>
    </row>
    <row r="782">
      <c r="E782" s="34"/>
      <c r="F782" s="34"/>
      <c r="G782" s="34"/>
      <c r="H782" s="34"/>
    </row>
    <row r="783">
      <c r="E783" s="34"/>
      <c r="F783" s="34"/>
      <c r="G783" s="34"/>
      <c r="H783" s="34"/>
    </row>
    <row r="784">
      <c r="E784" s="34"/>
      <c r="F784" s="34"/>
      <c r="G784" s="34"/>
      <c r="H784" s="34"/>
    </row>
    <row r="785">
      <c r="E785" s="34"/>
      <c r="F785" s="34"/>
      <c r="G785" s="34"/>
      <c r="H785" s="34"/>
    </row>
    <row r="786">
      <c r="E786" s="34"/>
      <c r="F786" s="34"/>
      <c r="G786" s="34"/>
      <c r="H786" s="34"/>
    </row>
    <row r="787">
      <c r="E787" s="34"/>
      <c r="F787" s="34"/>
      <c r="G787" s="34"/>
      <c r="H787" s="34"/>
    </row>
    <row r="788">
      <c r="E788" s="34"/>
      <c r="F788" s="34"/>
      <c r="G788" s="34"/>
      <c r="H788" s="34"/>
    </row>
    <row r="789">
      <c r="E789" s="34"/>
      <c r="F789" s="34"/>
      <c r="G789" s="34"/>
      <c r="H789" s="34"/>
    </row>
    <row r="790">
      <c r="E790" s="34"/>
      <c r="F790" s="34"/>
      <c r="G790" s="34"/>
      <c r="H790" s="34"/>
    </row>
    <row r="791">
      <c r="E791" s="34"/>
      <c r="F791" s="34"/>
      <c r="G791" s="34"/>
      <c r="H791" s="34"/>
    </row>
    <row r="792">
      <c r="E792" s="34"/>
      <c r="F792" s="34"/>
      <c r="G792" s="34"/>
      <c r="H792" s="34"/>
    </row>
    <row r="793">
      <c r="E793" s="34"/>
      <c r="F793" s="34"/>
      <c r="G793" s="34"/>
      <c r="H793" s="34"/>
    </row>
    <row r="794">
      <c r="E794" s="34"/>
      <c r="F794" s="34"/>
      <c r="G794" s="34"/>
      <c r="H794" s="34"/>
    </row>
    <row r="795">
      <c r="E795" s="34"/>
      <c r="F795" s="34"/>
      <c r="G795" s="34"/>
      <c r="H795" s="34"/>
    </row>
    <row r="796">
      <c r="E796" s="34"/>
      <c r="F796" s="34"/>
      <c r="G796" s="34"/>
      <c r="H796" s="34"/>
    </row>
    <row r="797">
      <c r="E797" s="34"/>
      <c r="F797" s="34"/>
      <c r="G797" s="34"/>
      <c r="H797" s="34"/>
    </row>
    <row r="798">
      <c r="E798" s="34"/>
      <c r="F798" s="34"/>
      <c r="G798" s="34"/>
      <c r="H798" s="34"/>
    </row>
    <row r="799">
      <c r="E799" s="34"/>
      <c r="F799" s="34"/>
      <c r="G799" s="34"/>
      <c r="H799" s="34"/>
    </row>
    <row r="800">
      <c r="E800" s="34"/>
      <c r="F800" s="34"/>
      <c r="G800" s="34"/>
      <c r="H800" s="34"/>
    </row>
    <row r="801">
      <c r="E801" s="34"/>
      <c r="F801" s="34"/>
      <c r="G801" s="34"/>
      <c r="H801" s="34"/>
    </row>
    <row r="802">
      <c r="E802" s="34"/>
      <c r="F802" s="34"/>
      <c r="G802" s="34"/>
      <c r="H802" s="34"/>
    </row>
    <row r="803">
      <c r="E803" s="34"/>
      <c r="F803" s="34"/>
      <c r="G803" s="34"/>
      <c r="H803" s="34"/>
    </row>
    <row r="804">
      <c r="E804" s="34"/>
      <c r="F804" s="34"/>
      <c r="G804" s="34"/>
      <c r="H804" s="34"/>
    </row>
    <row r="805">
      <c r="E805" s="34"/>
      <c r="F805" s="34"/>
      <c r="G805" s="34"/>
      <c r="H805" s="34"/>
    </row>
    <row r="806">
      <c r="E806" s="34"/>
      <c r="F806" s="34"/>
      <c r="G806" s="34"/>
      <c r="H806" s="34"/>
    </row>
    <row r="807">
      <c r="E807" s="34"/>
      <c r="F807" s="34"/>
      <c r="G807" s="34"/>
      <c r="H807" s="34"/>
    </row>
    <row r="808">
      <c r="E808" s="34"/>
      <c r="F808" s="34"/>
      <c r="G808" s="34"/>
      <c r="H808" s="34"/>
    </row>
    <row r="809">
      <c r="E809" s="34"/>
      <c r="F809" s="34"/>
      <c r="G809" s="34"/>
      <c r="H809" s="34"/>
    </row>
    <row r="810">
      <c r="E810" s="34"/>
      <c r="F810" s="34"/>
      <c r="G810" s="34"/>
      <c r="H810" s="34"/>
    </row>
    <row r="811">
      <c r="E811" s="34"/>
      <c r="F811" s="34"/>
      <c r="G811" s="34"/>
      <c r="H811" s="34"/>
    </row>
    <row r="812">
      <c r="E812" s="34"/>
      <c r="F812" s="34"/>
      <c r="G812" s="34"/>
      <c r="H812" s="34"/>
    </row>
    <row r="813">
      <c r="E813" s="34"/>
      <c r="F813" s="34"/>
      <c r="G813" s="34"/>
      <c r="H813" s="34"/>
    </row>
    <row r="814">
      <c r="E814" s="34"/>
      <c r="F814" s="34"/>
      <c r="G814" s="34"/>
      <c r="H814" s="34"/>
    </row>
    <row r="815">
      <c r="E815" s="34"/>
      <c r="F815" s="34"/>
      <c r="G815" s="34"/>
      <c r="H815" s="34"/>
    </row>
    <row r="816">
      <c r="E816" s="34"/>
      <c r="F816" s="34"/>
      <c r="G816" s="34"/>
      <c r="H816" s="34"/>
    </row>
    <row r="817">
      <c r="E817" s="34"/>
      <c r="F817" s="34"/>
      <c r="G817" s="34"/>
      <c r="H817" s="34"/>
    </row>
    <row r="818">
      <c r="E818" s="34"/>
      <c r="F818" s="34"/>
      <c r="G818" s="34"/>
      <c r="H818" s="34"/>
    </row>
    <row r="819">
      <c r="E819" s="34"/>
      <c r="F819" s="34"/>
      <c r="G819" s="34"/>
      <c r="H819" s="34"/>
    </row>
    <row r="820">
      <c r="E820" s="34"/>
      <c r="F820" s="34"/>
      <c r="G820" s="34"/>
      <c r="H820" s="34"/>
    </row>
    <row r="821">
      <c r="E821" s="34"/>
      <c r="F821" s="34"/>
      <c r="G821" s="34"/>
      <c r="H821" s="34"/>
    </row>
    <row r="822">
      <c r="E822" s="34"/>
      <c r="F822" s="34"/>
      <c r="G822" s="34"/>
      <c r="H822" s="34"/>
    </row>
    <row r="823">
      <c r="E823" s="34"/>
      <c r="F823" s="34"/>
      <c r="G823" s="34"/>
      <c r="H823" s="34"/>
    </row>
    <row r="824">
      <c r="E824" s="34"/>
      <c r="F824" s="34"/>
      <c r="G824" s="34"/>
      <c r="H824" s="34"/>
    </row>
    <row r="825">
      <c r="E825" s="34"/>
      <c r="F825" s="34"/>
      <c r="G825" s="34"/>
      <c r="H825" s="34"/>
    </row>
    <row r="826">
      <c r="E826" s="34"/>
      <c r="F826" s="34"/>
      <c r="G826" s="34"/>
      <c r="H826" s="34"/>
    </row>
    <row r="827">
      <c r="E827" s="34"/>
      <c r="F827" s="34"/>
      <c r="G827" s="34"/>
      <c r="H827" s="34"/>
    </row>
    <row r="828">
      <c r="E828" s="34"/>
      <c r="F828" s="34"/>
      <c r="G828" s="34"/>
      <c r="H828" s="34"/>
    </row>
    <row r="829">
      <c r="E829" s="34"/>
      <c r="F829" s="34"/>
      <c r="G829" s="34"/>
      <c r="H829" s="34"/>
    </row>
    <row r="830">
      <c r="E830" s="34"/>
      <c r="F830" s="34"/>
      <c r="G830" s="34"/>
      <c r="H830" s="34"/>
    </row>
    <row r="831">
      <c r="E831" s="34"/>
      <c r="F831" s="34"/>
      <c r="G831" s="34"/>
      <c r="H831" s="34"/>
    </row>
    <row r="832">
      <c r="E832" s="34"/>
      <c r="F832" s="34"/>
      <c r="G832" s="34"/>
      <c r="H832" s="34"/>
    </row>
    <row r="833">
      <c r="E833" s="34"/>
      <c r="F833" s="34"/>
      <c r="G833" s="34"/>
      <c r="H833" s="34"/>
    </row>
    <row r="834">
      <c r="E834" s="34"/>
      <c r="F834" s="34"/>
      <c r="G834" s="34"/>
      <c r="H834" s="34"/>
    </row>
    <row r="835">
      <c r="E835" s="34"/>
      <c r="F835" s="34"/>
      <c r="G835" s="34"/>
      <c r="H835" s="34"/>
    </row>
    <row r="836">
      <c r="E836" s="34"/>
      <c r="F836" s="34"/>
      <c r="G836" s="34"/>
      <c r="H836" s="34"/>
    </row>
    <row r="837">
      <c r="E837" s="34"/>
      <c r="F837" s="34"/>
      <c r="G837" s="34"/>
      <c r="H837" s="34"/>
    </row>
    <row r="838">
      <c r="E838" s="34"/>
      <c r="F838" s="34"/>
      <c r="G838" s="34"/>
      <c r="H838" s="34"/>
    </row>
    <row r="839">
      <c r="E839" s="34"/>
      <c r="F839" s="34"/>
      <c r="G839" s="34"/>
      <c r="H839" s="34"/>
    </row>
    <row r="840">
      <c r="E840" s="34"/>
      <c r="F840" s="34"/>
      <c r="G840" s="34"/>
      <c r="H840" s="34"/>
    </row>
    <row r="841">
      <c r="E841" s="34"/>
      <c r="F841" s="34"/>
      <c r="G841" s="34"/>
      <c r="H841" s="34"/>
    </row>
    <row r="842">
      <c r="E842" s="34"/>
      <c r="F842" s="34"/>
      <c r="G842" s="34"/>
      <c r="H842" s="34"/>
    </row>
    <row r="843">
      <c r="E843" s="34"/>
      <c r="F843" s="34"/>
      <c r="G843" s="34"/>
      <c r="H843" s="34"/>
    </row>
    <row r="844">
      <c r="E844" s="34"/>
      <c r="F844" s="34"/>
      <c r="G844" s="34"/>
      <c r="H844" s="34"/>
    </row>
    <row r="845">
      <c r="E845" s="34"/>
      <c r="F845" s="34"/>
      <c r="G845" s="34"/>
      <c r="H845" s="34"/>
    </row>
    <row r="846">
      <c r="E846" s="34"/>
      <c r="F846" s="34"/>
      <c r="G846" s="34"/>
      <c r="H846" s="34"/>
    </row>
    <row r="847">
      <c r="E847" s="34"/>
      <c r="F847" s="34"/>
      <c r="G847" s="34"/>
      <c r="H847" s="34"/>
    </row>
    <row r="848">
      <c r="E848" s="34"/>
      <c r="F848" s="34"/>
      <c r="G848" s="34"/>
      <c r="H848" s="34"/>
    </row>
    <row r="849">
      <c r="E849" s="34"/>
      <c r="F849" s="34"/>
      <c r="G849" s="34"/>
      <c r="H849" s="34"/>
    </row>
    <row r="850">
      <c r="E850" s="34"/>
      <c r="F850" s="34"/>
      <c r="G850" s="34"/>
      <c r="H850" s="34"/>
    </row>
    <row r="851">
      <c r="E851" s="34"/>
      <c r="F851" s="34"/>
      <c r="G851" s="34"/>
      <c r="H851" s="34"/>
    </row>
    <row r="852">
      <c r="E852" s="34"/>
      <c r="F852" s="34"/>
      <c r="G852" s="34"/>
      <c r="H852" s="34"/>
    </row>
    <row r="853">
      <c r="E853" s="34"/>
      <c r="F853" s="34"/>
      <c r="G853" s="34"/>
      <c r="H853" s="34"/>
    </row>
    <row r="854">
      <c r="E854" s="34"/>
      <c r="F854" s="34"/>
      <c r="G854" s="34"/>
      <c r="H854" s="34"/>
    </row>
    <row r="855">
      <c r="E855" s="34"/>
      <c r="F855" s="34"/>
      <c r="G855" s="34"/>
      <c r="H855" s="34"/>
    </row>
    <row r="856">
      <c r="E856" s="34"/>
      <c r="F856" s="34"/>
      <c r="G856" s="34"/>
      <c r="H856" s="34"/>
    </row>
    <row r="857">
      <c r="E857" s="34"/>
      <c r="F857" s="34"/>
      <c r="G857" s="34"/>
      <c r="H857" s="34"/>
    </row>
    <row r="858">
      <c r="E858" s="34"/>
      <c r="F858" s="34"/>
      <c r="G858" s="34"/>
      <c r="H858" s="34"/>
    </row>
    <row r="859">
      <c r="E859" s="34"/>
      <c r="F859" s="34"/>
      <c r="G859" s="34"/>
      <c r="H859" s="34"/>
    </row>
    <row r="860">
      <c r="E860" s="34"/>
      <c r="F860" s="34"/>
      <c r="G860" s="34"/>
      <c r="H860" s="34"/>
    </row>
    <row r="861">
      <c r="E861" s="34"/>
      <c r="F861" s="34"/>
      <c r="G861" s="34"/>
      <c r="H861" s="34"/>
    </row>
    <row r="862">
      <c r="E862" s="34"/>
      <c r="F862" s="34"/>
      <c r="G862" s="34"/>
      <c r="H862" s="34"/>
    </row>
    <row r="863">
      <c r="E863" s="34"/>
      <c r="F863" s="34"/>
      <c r="G863" s="34"/>
      <c r="H863" s="34"/>
    </row>
    <row r="864">
      <c r="E864" s="34"/>
      <c r="F864" s="34"/>
      <c r="G864" s="34"/>
      <c r="H864" s="34"/>
    </row>
    <row r="865">
      <c r="E865" s="34"/>
      <c r="F865" s="34"/>
      <c r="G865" s="34"/>
      <c r="H865" s="34"/>
    </row>
    <row r="866">
      <c r="E866" s="34"/>
      <c r="F866" s="34"/>
      <c r="G866" s="34"/>
      <c r="H866" s="34"/>
    </row>
    <row r="867">
      <c r="E867" s="34"/>
      <c r="F867" s="34"/>
      <c r="G867" s="34"/>
      <c r="H867" s="34"/>
    </row>
    <row r="868">
      <c r="E868" s="34"/>
      <c r="F868" s="34"/>
      <c r="G868" s="34"/>
      <c r="H868" s="34"/>
    </row>
    <row r="869">
      <c r="E869" s="34"/>
      <c r="F869" s="34"/>
      <c r="G869" s="34"/>
      <c r="H869" s="34"/>
    </row>
    <row r="870">
      <c r="E870" s="34"/>
      <c r="F870" s="34"/>
      <c r="G870" s="34"/>
      <c r="H870" s="34"/>
    </row>
    <row r="871">
      <c r="E871" s="34"/>
      <c r="F871" s="34"/>
      <c r="G871" s="34"/>
      <c r="H871" s="34"/>
    </row>
    <row r="872">
      <c r="E872" s="34"/>
      <c r="F872" s="34"/>
      <c r="G872" s="34"/>
      <c r="H872" s="34"/>
    </row>
    <row r="873">
      <c r="E873" s="34"/>
      <c r="F873" s="34"/>
      <c r="G873" s="34"/>
      <c r="H873" s="34"/>
    </row>
    <row r="874">
      <c r="E874" s="34"/>
      <c r="F874" s="34"/>
      <c r="G874" s="34"/>
      <c r="H874" s="34"/>
    </row>
    <row r="875">
      <c r="E875" s="34"/>
      <c r="F875" s="34"/>
      <c r="G875" s="34"/>
      <c r="H875" s="34"/>
    </row>
    <row r="876">
      <c r="E876" s="34"/>
      <c r="F876" s="34"/>
      <c r="G876" s="34"/>
      <c r="H876" s="34"/>
    </row>
    <row r="877">
      <c r="E877" s="34"/>
      <c r="F877" s="34"/>
      <c r="G877" s="34"/>
      <c r="H877" s="34"/>
    </row>
    <row r="878">
      <c r="E878" s="34"/>
      <c r="F878" s="34"/>
      <c r="G878" s="34"/>
      <c r="H878" s="34"/>
    </row>
    <row r="879">
      <c r="E879" s="34"/>
      <c r="F879" s="34"/>
      <c r="G879" s="34"/>
      <c r="H879" s="34"/>
    </row>
    <row r="880">
      <c r="E880" s="34"/>
      <c r="F880" s="34"/>
      <c r="G880" s="34"/>
      <c r="H880" s="34"/>
    </row>
    <row r="881">
      <c r="E881" s="34"/>
      <c r="F881" s="34"/>
      <c r="G881" s="34"/>
      <c r="H881" s="34"/>
    </row>
    <row r="882">
      <c r="E882" s="34"/>
      <c r="F882" s="34"/>
      <c r="G882" s="34"/>
      <c r="H882" s="34"/>
    </row>
    <row r="883">
      <c r="E883" s="34"/>
      <c r="F883" s="34"/>
      <c r="G883" s="34"/>
      <c r="H883" s="34"/>
    </row>
    <row r="884">
      <c r="E884" s="34"/>
      <c r="F884" s="34"/>
      <c r="G884" s="34"/>
      <c r="H884" s="34"/>
    </row>
    <row r="885">
      <c r="E885" s="34"/>
      <c r="F885" s="34"/>
      <c r="G885" s="34"/>
      <c r="H885" s="34"/>
    </row>
    <row r="886">
      <c r="E886" s="34"/>
      <c r="F886" s="34"/>
      <c r="G886" s="34"/>
      <c r="H886" s="34"/>
    </row>
    <row r="887">
      <c r="E887" s="34"/>
      <c r="F887" s="34"/>
      <c r="G887" s="34"/>
      <c r="H887" s="34"/>
    </row>
    <row r="888">
      <c r="E888" s="34"/>
      <c r="F888" s="34"/>
      <c r="G888" s="34"/>
      <c r="H888" s="34"/>
    </row>
    <row r="889">
      <c r="E889" s="34"/>
      <c r="F889" s="34"/>
      <c r="G889" s="34"/>
      <c r="H889" s="34"/>
    </row>
    <row r="890">
      <c r="E890" s="34"/>
      <c r="F890" s="34"/>
      <c r="G890" s="34"/>
      <c r="H890" s="34"/>
    </row>
    <row r="891">
      <c r="E891" s="34"/>
      <c r="F891" s="34"/>
      <c r="G891" s="34"/>
      <c r="H891" s="34"/>
    </row>
    <row r="892">
      <c r="E892" s="34"/>
      <c r="F892" s="34"/>
      <c r="G892" s="34"/>
      <c r="H892" s="34"/>
    </row>
    <row r="893">
      <c r="E893" s="34"/>
      <c r="F893" s="34"/>
      <c r="G893" s="34"/>
      <c r="H893" s="34"/>
    </row>
    <row r="894">
      <c r="E894" s="34"/>
      <c r="F894" s="34"/>
      <c r="G894" s="34"/>
      <c r="H894" s="34"/>
    </row>
    <row r="895">
      <c r="E895" s="34"/>
      <c r="F895" s="34"/>
      <c r="G895" s="34"/>
      <c r="H895" s="34"/>
    </row>
    <row r="896">
      <c r="E896" s="34"/>
      <c r="F896" s="34"/>
      <c r="G896" s="34"/>
      <c r="H896" s="34"/>
    </row>
    <row r="897">
      <c r="E897" s="34"/>
      <c r="F897" s="34"/>
      <c r="G897" s="34"/>
      <c r="H897" s="34"/>
    </row>
    <row r="898">
      <c r="E898" s="34"/>
      <c r="F898" s="34"/>
      <c r="G898" s="34"/>
      <c r="H898" s="34"/>
    </row>
    <row r="899">
      <c r="E899" s="34"/>
      <c r="F899" s="34"/>
      <c r="G899" s="34"/>
      <c r="H899" s="34"/>
    </row>
    <row r="900">
      <c r="E900" s="34"/>
      <c r="F900" s="34"/>
      <c r="G900" s="34"/>
      <c r="H900" s="34"/>
    </row>
    <row r="901">
      <c r="E901" s="34"/>
      <c r="F901" s="34"/>
      <c r="G901" s="34"/>
      <c r="H901" s="34"/>
    </row>
    <row r="902">
      <c r="E902" s="34"/>
      <c r="F902" s="34"/>
      <c r="G902" s="34"/>
      <c r="H902" s="34"/>
    </row>
    <row r="903">
      <c r="E903" s="34"/>
      <c r="F903" s="34"/>
      <c r="G903" s="34"/>
      <c r="H903" s="34"/>
    </row>
    <row r="904">
      <c r="E904" s="34"/>
      <c r="F904" s="34"/>
      <c r="G904" s="34"/>
      <c r="H904" s="34"/>
    </row>
    <row r="905">
      <c r="E905" s="34"/>
      <c r="F905" s="34"/>
      <c r="G905" s="34"/>
      <c r="H905" s="34"/>
    </row>
    <row r="906">
      <c r="E906" s="34"/>
      <c r="F906" s="34"/>
      <c r="G906" s="34"/>
      <c r="H906" s="34"/>
    </row>
    <row r="907">
      <c r="E907" s="34"/>
      <c r="F907" s="34"/>
      <c r="G907" s="34"/>
      <c r="H907" s="34"/>
    </row>
    <row r="908">
      <c r="E908" s="34"/>
      <c r="F908" s="34"/>
      <c r="G908" s="34"/>
      <c r="H908" s="34"/>
    </row>
    <row r="909">
      <c r="E909" s="34"/>
      <c r="F909" s="34"/>
      <c r="G909" s="34"/>
      <c r="H909" s="34"/>
    </row>
    <row r="910">
      <c r="E910" s="34"/>
      <c r="F910" s="34"/>
      <c r="G910" s="34"/>
      <c r="H910" s="34"/>
    </row>
    <row r="911">
      <c r="E911" s="34"/>
      <c r="F911" s="34"/>
      <c r="G911" s="34"/>
      <c r="H911" s="34"/>
    </row>
    <row r="912">
      <c r="E912" s="34"/>
      <c r="F912" s="34"/>
      <c r="G912" s="34"/>
      <c r="H912" s="34"/>
    </row>
    <row r="913">
      <c r="E913" s="34"/>
      <c r="F913" s="34"/>
      <c r="G913" s="34"/>
      <c r="H913" s="34"/>
    </row>
    <row r="914">
      <c r="E914" s="34"/>
      <c r="F914" s="34"/>
      <c r="G914" s="34"/>
      <c r="H914" s="34"/>
    </row>
    <row r="915">
      <c r="E915" s="34"/>
      <c r="F915" s="34"/>
      <c r="G915" s="34"/>
      <c r="H915" s="34"/>
    </row>
    <row r="916">
      <c r="E916" s="34"/>
      <c r="F916" s="34"/>
      <c r="G916" s="34"/>
      <c r="H916" s="34"/>
    </row>
    <row r="917">
      <c r="E917" s="34"/>
      <c r="F917" s="34"/>
      <c r="G917" s="34"/>
      <c r="H917" s="34"/>
    </row>
    <row r="918">
      <c r="E918" s="34"/>
      <c r="F918" s="34"/>
      <c r="G918" s="34"/>
      <c r="H918" s="34"/>
    </row>
    <row r="919">
      <c r="E919" s="34"/>
      <c r="F919" s="34"/>
      <c r="G919" s="34"/>
      <c r="H919" s="34"/>
    </row>
    <row r="920">
      <c r="E920" s="34"/>
      <c r="F920" s="34"/>
      <c r="G920" s="34"/>
      <c r="H920" s="34"/>
    </row>
    <row r="921">
      <c r="E921" s="34"/>
      <c r="F921" s="34"/>
      <c r="G921" s="34"/>
      <c r="H921" s="34"/>
    </row>
    <row r="922">
      <c r="E922" s="34"/>
      <c r="F922" s="34"/>
      <c r="G922" s="34"/>
      <c r="H922" s="34"/>
    </row>
    <row r="923">
      <c r="E923" s="34"/>
      <c r="F923" s="34"/>
      <c r="G923" s="34"/>
      <c r="H923" s="34"/>
    </row>
    <row r="924">
      <c r="E924" s="34"/>
      <c r="F924" s="34"/>
      <c r="G924" s="34"/>
      <c r="H924" s="34"/>
    </row>
    <row r="925">
      <c r="E925" s="34"/>
      <c r="F925" s="34"/>
      <c r="G925" s="34"/>
      <c r="H925" s="34"/>
    </row>
    <row r="926">
      <c r="E926" s="34"/>
      <c r="F926" s="34"/>
      <c r="G926" s="34"/>
      <c r="H926" s="34"/>
    </row>
    <row r="927">
      <c r="E927" s="34"/>
      <c r="F927" s="34"/>
      <c r="G927" s="34"/>
      <c r="H927" s="34"/>
    </row>
    <row r="928">
      <c r="E928" s="34"/>
      <c r="F928" s="34"/>
      <c r="G928" s="34"/>
      <c r="H928" s="34"/>
    </row>
    <row r="929">
      <c r="E929" s="34"/>
      <c r="F929" s="34"/>
      <c r="G929" s="34"/>
      <c r="H929" s="34"/>
    </row>
    <row r="930">
      <c r="E930" s="34"/>
      <c r="F930" s="34"/>
      <c r="G930" s="34"/>
      <c r="H930" s="34"/>
    </row>
    <row r="931">
      <c r="E931" s="34"/>
      <c r="F931" s="34"/>
      <c r="G931" s="34"/>
      <c r="H931" s="34"/>
    </row>
    <row r="932">
      <c r="E932" s="34"/>
      <c r="F932" s="34"/>
      <c r="G932" s="34"/>
      <c r="H932" s="34"/>
    </row>
    <row r="933">
      <c r="E933" s="34"/>
      <c r="F933" s="34"/>
      <c r="G933" s="34"/>
      <c r="H933" s="34"/>
    </row>
    <row r="934">
      <c r="E934" s="34"/>
      <c r="F934" s="34"/>
      <c r="G934" s="34"/>
      <c r="H934" s="34"/>
    </row>
    <row r="935">
      <c r="E935" s="34"/>
      <c r="F935" s="34"/>
      <c r="G935" s="34"/>
      <c r="H935" s="34"/>
    </row>
    <row r="936">
      <c r="E936" s="34"/>
      <c r="F936" s="34"/>
      <c r="G936" s="34"/>
      <c r="H936" s="34"/>
    </row>
    <row r="937">
      <c r="E937" s="34"/>
      <c r="F937" s="34"/>
      <c r="G937" s="34"/>
      <c r="H937" s="34"/>
    </row>
    <row r="938">
      <c r="E938" s="34"/>
      <c r="F938" s="34"/>
      <c r="G938" s="34"/>
      <c r="H938" s="34"/>
    </row>
    <row r="939">
      <c r="E939" s="34"/>
      <c r="F939" s="34"/>
      <c r="G939" s="34"/>
      <c r="H939" s="34"/>
    </row>
    <row r="940">
      <c r="E940" s="34"/>
      <c r="F940" s="34"/>
      <c r="G940" s="34"/>
      <c r="H940" s="34"/>
    </row>
    <row r="941">
      <c r="E941" s="34"/>
      <c r="F941" s="34"/>
      <c r="G941" s="34"/>
      <c r="H941" s="34"/>
    </row>
    <row r="942">
      <c r="E942" s="34"/>
      <c r="F942" s="34"/>
      <c r="G942" s="34"/>
      <c r="H942" s="34"/>
    </row>
    <row r="943">
      <c r="E943" s="34"/>
      <c r="F943" s="34"/>
      <c r="G943" s="34"/>
      <c r="H943" s="34"/>
    </row>
    <row r="944">
      <c r="A944" s="8" t="s">
        <v>48</v>
      </c>
      <c r="E944" s="34"/>
      <c r="F944" s="34"/>
      <c r="G944" s="34"/>
      <c r="H944" s="34"/>
    </row>
  </sheetData>
  <conditionalFormatting sqref="A5:A944">
    <cfRule type="expression" dxfId="0" priority="1">
      <formula>REGEXMATCH(A5,"(?i)[\(\[\{\-][ ]*(feat|ft)| feat(ur|\.| )| ft|f\/|w\/")</formula>
    </cfRule>
  </conditionalFormatting>
  <conditionalFormatting sqref="H4">
    <cfRule type="cellIs" dxfId="1" priority="2" operator="equal">
      <formula>0</formula>
    </cfRule>
  </conditionalFormatting>
  <conditionalFormatting sqref="H4">
    <cfRule type="cellIs" dxfId="2" priority="3" operator="notEqual">
      <formula>0</formula>
    </cfRule>
  </conditionalFormatting>
  <conditionalFormatting sqref="D5:D944">
    <cfRule type="expression" dxfId="0" priority="4">
      <formula>and(D5&lt;&gt;"",D5&lt;&gt;"new",not(REGEXMATCH(D5,"(?i)spotify:artist:[[:alnum:]]{22}")))</formula>
    </cfRule>
  </conditionalFormatting>
  <conditionalFormatting sqref="A5:A944">
    <cfRule type="expression" dxfId="3" priority="5">
      <formula>countif(G:G,A5)&gt;0</formula>
    </cfRule>
  </conditionalFormatting>
  <conditionalFormatting sqref="C5:C944">
    <cfRule type="expression" dxfId="0" priority="6">
      <formula>and(C5&lt;&gt;"",C5&lt;&gt;"new",not(REGEXMATCH(C5,"^[[:digit:]]+$")))</formula>
    </cfRule>
  </conditionalFormatting>
  <conditionalFormatting sqref="E5:E944">
    <cfRule type="expression" dxfId="0" priority="7">
      <formula>and(E5&lt;&gt;"",E5&lt;&gt;"new",not(REGEXMATCH(E5,"^[[:digit:]]+$")))</formula>
    </cfRule>
  </conditionalFormatting>
  <conditionalFormatting sqref="F5:F944">
    <cfRule type="expression" dxfId="0" priority="8">
      <formula>and(F5&lt;&gt;"",F5&lt;&gt;"new",not(REGEXMATCH(F5,"^[[:alnum:]-]+$")))</formula>
    </cfRule>
  </conditionalFormatting>
  <conditionalFormatting sqref="G2">
    <cfRule type="cellIs" dxfId="4" priority="9" operator="notEqual">
      <formula>G1</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7.5"/>
    <col customWidth="1" min="2" max="2" width="20.88"/>
    <col customWidth="1" min="3" max="3" width="34.75"/>
    <col customWidth="1" min="4" max="4" width="10.5"/>
    <col customWidth="1" min="5" max="5" width="9.13"/>
    <col customWidth="1" min="6" max="6" width="21.75"/>
    <col customWidth="1" min="7" max="7" width="21.88"/>
    <col customWidth="1" min="8" max="8" width="8.38"/>
    <col customWidth="1" min="9" max="9" width="16.0"/>
    <col customWidth="1" min="10" max="10" width="12.13"/>
    <col customWidth="1" min="11" max="11" width="12.75"/>
    <col customWidth="1" min="12" max="12" width="9.75"/>
    <col customWidth="1" min="13" max="13" width="8.0"/>
    <col customWidth="1" min="14" max="14" width="9.5"/>
    <col customWidth="1" min="15" max="15" width="9.0"/>
    <col customWidth="1" min="16" max="16" width="12.5"/>
    <col customWidth="1" min="17" max="17" width="4.38"/>
    <col customWidth="1" min="18" max="18" width="8.38"/>
  </cols>
  <sheetData>
    <row r="1">
      <c r="A1" s="14" t="s">
        <v>49</v>
      </c>
      <c r="B1" s="13">
        <f>IFERROR(__xludf.DUMMYFUNCTION("COUNTUNIQUE(A5:A998)"),2.0)</f>
        <v>2</v>
      </c>
      <c r="F1" s="46"/>
      <c r="G1" s="46"/>
      <c r="H1" s="8"/>
      <c r="I1" s="8"/>
      <c r="J1" s="8"/>
      <c r="K1" s="8"/>
      <c r="L1" s="8"/>
      <c r="N1" s="8"/>
      <c r="O1" s="8"/>
      <c r="P1" s="8"/>
      <c r="Q1" s="8"/>
      <c r="R1" s="8"/>
    </row>
    <row r="2">
      <c r="A2" s="22" t="s">
        <v>27</v>
      </c>
      <c r="B2" s="16" t="s">
        <v>37</v>
      </c>
      <c r="F2" s="8"/>
      <c r="G2" s="8"/>
      <c r="H2" s="8"/>
      <c r="I2" s="8"/>
      <c r="J2" s="8"/>
      <c r="K2" s="8"/>
      <c r="L2" s="8"/>
      <c r="M2" s="8"/>
      <c r="N2" s="8"/>
      <c r="O2" s="8"/>
      <c r="P2" s="8"/>
      <c r="Q2" s="8"/>
      <c r="R2" s="8"/>
    </row>
    <row r="3">
      <c r="A3" s="47" t="s">
        <v>50</v>
      </c>
      <c r="B3" s="48">
        <f>IFERROR(__xludf.DUMMYFUNCTION("counta(A5:A998)-COUNTUNIQUE(A5:A998)"),0.0)</f>
        <v>0</v>
      </c>
    </row>
    <row r="4">
      <c r="A4" s="35" t="s">
        <v>38</v>
      </c>
      <c r="I4" s="21"/>
    </row>
    <row r="5">
      <c r="A5" s="49" t="s">
        <v>51</v>
      </c>
      <c r="C5" s="50" t="str">
        <f>"Insert into Labels VALUES(N'"&amp;SUBSTITUTE(trim(A5),"'","''")&amp;"', (select CreatedBy from Enterprises where EnterpriseId="&amp;EntId&amp;"), null, null, null, null, null, getdate(), null, null, "&amp;EntId&amp;", null, null, null, null, null, null, "&amp;TenantId&amp;")"</f>
        <v>Insert into Labels VALUES(N'TokyoRecords', (select CreatedBy from Enterprises where EnterpriseId=414849), null, null, null, null, null, getdate(), null, null, 414849, null, null, null, null, null, null, 332920)</v>
      </c>
    </row>
    <row r="6">
      <c r="A6" s="8" t="s">
        <v>52</v>
      </c>
      <c r="C6" s="50" t="str">
        <f>"Insert into Labels VALUES(N'"&amp;SUBSTITUTE(trim(A6),"'","''")&amp;"', (select CreatedBy from Enterprises where EnterpriseId="&amp;EntId&amp;"), null, null, null, null, null, getdate(), null, null, "&amp;EntId&amp;", null, null, null, null, null, null, "&amp;TenantId&amp;")"</f>
        <v>Insert into Labels VALUES(N'PEJOTA10*', (select CreatedBy from Enterprises where EnterpriseId=414849), null, null, null, null, null, getdate(), null, null, 414849, null, null, null, null, null, null, 332920)</v>
      </c>
    </row>
  </sheetData>
  <conditionalFormatting sqref="B3">
    <cfRule type="cellIs" dxfId="1" priority="1" operator="equal">
      <formula>0</formula>
    </cfRule>
  </conditionalFormatting>
  <conditionalFormatting sqref="B3">
    <cfRule type="cellIs" dxfId="2" priority="2" operator="notEqual">
      <formula>0</formula>
    </cfRule>
  </conditionalFormatting>
  <conditionalFormatting sqref="A5:A998">
    <cfRule type="expression" dxfId="3" priority="3">
      <formula>countif(B:B,A5)&gt;0</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7.63"/>
    <col customWidth="1" min="2" max="2" width="37.25"/>
    <col customWidth="1" min="3" max="3" width="7.25"/>
    <col customWidth="1" min="4" max="4" width="16.38"/>
    <col customWidth="1" min="5" max="5" width="13.0"/>
    <col customWidth="1" min="6" max="6" width="27.75"/>
    <col customWidth="1" min="7" max="8" width="13.38"/>
    <col customWidth="1" min="9" max="9" width="15.0"/>
    <col customWidth="1" min="10" max="10" width="5.5"/>
    <col customWidth="1" min="11" max="11" width="17.0"/>
    <col customWidth="1" min="12" max="12" width="6.25"/>
    <col customWidth="1" min="13" max="13" width="16.5"/>
    <col customWidth="1" min="14" max="14" width="15.13"/>
    <col customWidth="1" min="15" max="16" width="16.0"/>
    <col customWidth="1" min="17" max="17" width="10.0"/>
    <col customWidth="1" min="18" max="18" width="9.5"/>
    <col customWidth="1" min="19" max="19" width="9.0"/>
    <col customWidth="1" min="20" max="20" width="69.38"/>
    <col customWidth="1" min="21" max="21" width="4.38"/>
    <col customWidth="1" min="22" max="22" width="11.25"/>
    <col customWidth="1" min="23" max="23" width="6.75"/>
    <col customWidth="1" min="27" max="27" width="11.0"/>
  </cols>
  <sheetData>
    <row r="1">
      <c r="A1" s="13">
        <f>IFERROR(__xludf.DUMMYFUNCTION("COUNTUNIQUE(A5:A624)"),2.0)</f>
        <v>2</v>
      </c>
      <c r="B1" s="22" t="s">
        <v>27</v>
      </c>
      <c r="C1" s="13">
        <f>IFERROR(__xludf.DUMMYFUNCTION("COUNTUNIQUE(B5:B624)"),2.0)</f>
        <v>2</v>
      </c>
      <c r="D1" s="13">
        <f>IFERROR(__xludf.DUMMYFUNCTION("COUNTUNIQUE(D5:D624)"),2.0)</f>
        <v>2</v>
      </c>
      <c r="E1" s="13">
        <f>IFERROR(__xludf.DUMMYFUNCTION("COUNTUNIQUE(E5:E624)"),0.0)</f>
        <v>0</v>
      </c>
      <c r="F1" s="51" t="s">
        <v>29</v>
      </c>
      <c r="G1" s="13">
        <f>COUNTA(F5:F624)</f>
        <v>2</v>
      </c>
      <c r="H1" s="52" t="s">
        <v>53</v>
      </c>
      <c r="I1" s="53">
        <f>countif(I5:I624,"Video")+countif(I5:I624,"Ringtone")</f>
        <v>0</v>
      </c>
      <c r="J1" s="54"/>
      <c r="L1" s="55"/>
      <c r="M1" s="22" t="s">
        <v>27</v>
      </c>
      <c r="N1" s="56" t="s">
        <v>53</v>
      </c>
      <c r="O1" s="57"/>
      <c r="P1" s="57"/>
      <c r="Q1" s="34"/>
      <c r="R1" s="34" t="str">
        <f>"SELECT count(distinct (ReleaseId)) FROM v_kr_catalog where EnterpriseId="&amp;EntId</f>
        <v>SELECT count(distinct (ReleaseId)) FROM v_kr_catalog where EnterpriseId=414849</v>
      </c>
      <c r="S1" s="34"/>
      <c r="T1" s="34"/>
    </row>
    <row r="2">
      <c r="A2" s="58" t="s">
        <v>54</v>
      </c>
      <c r="B2" s="59"/>
      <c r="C2" s="59"/>
      <c r="D2" s="59"/>
      <c r="E2" s="60"/>
      <c r="F2" s="59"/>
      <c r="G2" s="59"/>
      <c r="H2" s="59"/>
      <c r="I2" s="61"/>
      <c r="J2" s="59"/>
      <c r="K2" s="59"/>
      <c r="L2" s="59"/>
      <c r="M2" s="59"/>
      <c r="N2" s="62"/>
      <c r="O2" s="61"/>
      <c r="P2" s="61"/>
      <c r="Q2" s="34"/>
      <c r="R2" s="34" t="str">
        <f>"SELECT count(*) FROM Releases where CreatedBy=(select CreatedBy from Enterprises where EnterpriseId="&amp;EntId&amp;")"</f>
        <v>SELECT count(*) FROM Releases where CreatedBy=(select CreatedBy from Enterprises where EnterpriseId=414849)</v>
      </c>
      <c r="S2" s="34"/>
      <c r="T2" s="34"/>
    </row>
    <row r="3">
      <c r="A3" s="63" t="s">
        <v>55</v>
      </c>
      <c r="B3" s="64" t="s">
        <v>56</v>
      </c>
      <c r="C3" s="65" t="s">
        <v>57</v>
      </c>
      <c r="D3" s="66" t="s">
        <v>58</v>
      </c>
      <c r="E3" s="67" t="s">
        <v>59</v>
      </c>
      <c r="F3" s="68" t="s">
        <v>60</v>
      </c>
      <c r="G3" s="68" t="s">
        <v>61</v>
      </c>
      <c r="H3" s="69" t="s">
        <v>62</v>
      </c>
      <c r="I3" s="63" t="s">
        <v>63</v>
      </c>
      <c r="J3" s="70" t="s">
        <v>64</v>
      </c>
      <c r="K3" s="70"/>
      <c r="L3" s="70" t="s">
        <v>65</v>
      </c>
      <c r="M3" s="70"/>
      <c r="N3" s="71" t="s">
        <v>66</v>
      </c>
      <c r="O3" s="72" t="s">
        <v>67</v>
      </c>
      <c r="P3" s="73" t="s">
        <v>68</v>
      </c>
      <c r="Q3" s="34"/>
      <c r="R3" s="34"/>
      <c r="S3" s="74"/>
      <c r="T3" s="34"/>
    </row>
    <row r="4">
      <c r="A4" s="75" t="s">
        <v>69</v>
      </c>
      <c r="B4" s="76" t="s">
        <v>70</v>
      </c>
      <c r="C4" s="77" t="s">
        <v>71</v>
      </c>
      <c r="D4" s="76" t="s">
        <v>72</v>
      </c>
      <c r="E4" s="78" t="s">
        <v>73</v>
      </c>
      <c r="F4" s="79" t="s">
        <v>74</v>
      </c>
      <c r="G4" s="79" t="s">
        <v>75</v>
      </c>
      <c r="H4" s="80" t="s">
        <v>76</v>
      </c>
      <c r="I4" s="35" t="s">
        <v>77</v>
      </c>
      <c r="J4" s="35" t="s">
        <v>78</v>
      </c>
      <c r="K4" s="79" t="s">
        <v>79</v>
      </c>
      <c r="L4" s="35" t="s">
        <v>78</v>
      </c>
      <c r="M4" s="79" t="s">
        <v>79</v>
      </c>
      <c r="N4" s="36" t="s">
        <v>80</v>
      </c>
      <c r="O4" s="35" t="s">
        <v>77</v>
      </c>
      <c r="P4" s="36" t="s">
        <v>81</v>
      </c>
      <c r="Q4" s="81" t="s">
        <v>82</v>
      </c>
      <c r="R4" s="34"/>
      <c r="S4" s="34"/>
      <c r="T4" s="34" t="s">
        <v>83</v>
      </c>
    </row>
    <row r="5">
      <c r="A5" s="28" t="s">
        <v>51</v>
      </c>
      <c r="B5" s="82" t="s">
        <v>84</v>
      </c>
      <c r="C5" s="8" t="s">
        <v>85</v>
      </c>
      <c r="D5" s="83">
        <v>7.89294845633E11</v>
      </c>
      <c r="E5" s="84"/>
      <c r="F5" s="85" t="s">
        <v>86</v>
      </c>
      <c r="G5" s="8" t="s">
        <v>87</v>
      </c>
      <c r="H5" s="28"/>
      <c r="I5" s="8" t="s">
        <v>88</v>
      </c>
      <c r="J5" s="8">
        <v>2022.0</v>
      </c>
      <c r="K5" s="43" t="s">
        <v>51</v>
      </c>
      <c r="L5" s="8">
        <v>2022.0</v>
      </c>
      <c r="M5" s="43" t="s">
        <v>51</v>
      </c>
      <c r="N5" s="86">
        <v>44886.0</v>
      </c>
      <c r="O5" s="87" t="s">
        <v>89</v>
      </c>
      <c r="P5" s="88"/>
      <c r="Q5" s="44"/>
      <c r="R5" s="74" t="str">
        <f t="shared" ref="R5:R6" si="1">if(B5="","","insert into Images VALUES (NEWID(),'"&amp;if(D5="",trim(E5)&amp;"."&amp;C5,D5&amp;"."&amp;C5)&amp;"', '."&amp;C5&amp;"', getdate(), 0, null, '"&amp;SUBSTITUTE(trim(B5),"'","''")&amp;"', 0, getdate(), null, null)")</f>
        <v>insert into Images VALUES (NEWID(),'789294845633.jpg', '.jpg', getdate(), 0, null, 'https://www.dropbox.com/scl/fi/7safoetk4p2k4vwi29k4c/Receba-789294845633-UPC.jpg?rlkey=3vty6hb78ol10iv3y6h4md8h3&amp;st=m30ox0p4&amp;dl=1', 0, getdate(), null, null)</v>
      </c>
      <c r="S5" s="34" t="str">
        <f>"Insert into Releases VALUES((select ReleaseTypeId from ReleaseTypes where Title='"&amp;I5&amp;"'), N'"&amp;SUBSTITUTE(trim(F5),"'","''")&amp;"', null, (select LabelId from Labels where Name=N'"&amp;SUBSTITUTE(trim(A5),"'","''")&amp;"' and EnterpriseId="&amp;EntId&amp;"), "&amp;IF(D5="","null",D5)&amp;", null, null, "&amp;IF(H5="","null","N'"&amp;SUBSTITUTE(trim(H5),"'","''")&amp;"'")&amp;", N'"&amp;J5&amp;" "&amp;SUBSTITUTE(trim(K5),"'","''")&amp;"', N'"&amp;L5&amp;" "&amp;SUBSTITUTE(trim(M5),"'","''")&amp;"', "&amp;IF(N5="","null","'"&amp;TEXT(N5,"yyyy-mm-dd")&amp;"'")&amp;",  "&amp;IF(E5="","null","'"&amp;SUBSTITUTE(trim(E5),"'","''")&amp;"'")&amp;", "&amp;if(B5="","null",if(D5="","(select ImageId from Images where Filename='"&amp;E5&amp;"."&amp;C5&amp;"' and ExternalUrl='"&amp;SUBSTITUTE(trim(B5),"'","''")&amp;"')","(select ImageId from Images where Filename='"&amp;D5&amp;"."&amp;C5&amp;"' and ExternalUrl='"&amp;SUBSTITUTE(trim(B5),"'","''")&amp;"')"))&amp;", null, null, null, (select min(LanguageId) from Languages where LanguageName='"&amp;G5&amp;"' and IsValidMetadataLanguage=1), getdate(), (select CreatedBy from Enterprises where EnterpriseId="&amp;EntId&amp;"), null, '34F4C88E-B410-461E-AD75-6C01536FDCD3', null, null, null, null, null, null, null, null, null, 1, null, null, null, "&amp;VLOOKUP(O5,'Reference info'!H:I,2,FALSE)&amp;", "&amp;IF(P5="","null",VLOOKUP(P5,'Reference info'!H:I,2,FALSE))&amp;", 0, null, null, null,"&amp;IF(N5="",0,1)&amp;", 1, null, null, null, null, null, null, null, null, null, 1, null, (NEXT VALUE FOR [AssetIdSequence]), null, null, null, "&amp;TenantId&amp;", "&amp;EntId&amp;", null, "&amp;if(D5&lt;&gt;"",countif('5) Release_Track'!A:A,D5),countif('5) Release_Track'!B:B,E5))&amp;")"</f>
        <v>Insert into Releases VALUES((select ReleaseTypeId from ReleaseTypes where Title='Single'), N'Receba', null, (select LabelId from Labels where Name=N'TokyoRecords' and EnterpriseId=414849), 789294845633, null, null, null, N'2022 TokyoRecords', N'2022 TokyoRecords', '2022-11-21',  null, (select ImageId from Images where Filename='789294845633.jpg' and ExternalUrl='https://www.dropbox.com/scl/fi/7safoetk4p2k4vwi29k4c/Receba-789294845633-UPC.jpg?rlkey=3vty6hb78ol10iv3y6h4md8h3&amp;st=m30ox0p4&amp;dl=1'), null, null, null, (select min(LanguageId) from Languages where LanguageName='Portuguese' and IsValidMetadataLanguage=1), getdate(), (select CreatedBy from Enterprises where EnterpriseId=414849), null, '34F4C88E-B410-461E-AD75-6C01536FDCD3', null, null, null, null, null, null, null, null, null, 1, null, null, null, 41, null, 0, null, null, null,1, 1, null, null, null, null, null, null, null, null, null, 1, null, (NEXT VALUE FOR [AssetIdSequence]), null, null, null, 332920, 414849, null, 1)</v>
      </c>
      <c r="T5" s="34" t="str">
        <f>"update Releases set RevelatorExternalUsageReleaseId=AssetId where ReleaseId=(select max(ReleaseId) from Releases where "&amp;IF(D5="","Catalog='"&amp;E5&amp;"'","UPC="&amp;D5)&amp;" and EnterpriseId="&amp;EntId&amp;")"</f>
        <v>update Releases set RevelatorExternalUsageReleaseId=AssetId where ReleaseId=(select max(ReleaseId) from Releases where UPC=789294845633 and EnterpriseId=414849)</v>
      </c>
      <c r="U5" s="28"/>
      <c r="V5" s="28">
        <f>VLOOKUP(D5,'4) Release_Artist(s)'!A:A,1,0)</f>
        <v>789294845633</v>
      </c>
      <c r="W5" s="83"/>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row>
    <row r="6">
      <c r="A6" s="28" t="s">
        <v>52</v>
      </c>
      <c r="B6" s="82" t="s">
        <v>90</v>
      </c>
      <c r="C6" s="8" t="s">
        <v>85</v>
      </c>
      <c r="D6" s="83">
        <v>7.89294962088E11</v>
      </c>
      <c r="E6" s="85"/>
      <c r="F6" s="85" t="s">
        <v>91</v>
      </c>
      <c r="G6" s="8" t="s">
        <v>87</v>
      </c>
      <c r="H6" s="28"/>
      <c r="I6" s="8" t="s">
        <v>88</v>
      </c>
      <c r="J6" s="8">
        <v>2022.0</v>
      </c>
      <c r="K6" s="43" t="s">
        <v>51</v>
      </c>
      <c r="L6" s="8">
        <v>2022.0</v>
      </c>
      <c r="M6" s="43" t="s">
        <v>51</v>
      </c>
      <c r="N6" s="86">
        <v>44889.0</v>
      </c>
      <c r="O6" s="87" t="s">
        <v>89</v>
      </c>
      <c r="P6" s="88"/>
      <c r="Q6" s="28"/>
      <c r="R6" s="74" t="str">
        <f t="shared" si="1"/>
        <v>insert into Images VALUES (NEWID(),'789294962088.jpg', '.jpg', getdate(), 0, null, 'https://www.dropbox.com/scl/fi/wky0ryb739s0xs3wo5qop/A-Cl-usula-do-Contrato-789294962088-UPC.jpg?rlkey=91bp85llgb8ho5lnfcs56105s&amp;st=dn12pxrd&amp;dl=1', 0, getdate(), null, null)</v>
      </c>
      <c r="S6" s="34" t="str">
        <f>"Insert into Releases VALUES((select ReleaseTypeId from ReleaseTypes where Title='"&amp;I6&amp;"'), N'"&amp;SUBSTITUTE(trim(F6),"'","''")&amp;"', null, (select LabelId from Labels where Name=N'"&amp;SUBSTITUTE(trim(A6),"'","''")&amp;"' and EnterpriseId="&amp;EntId&amp;"), "&amp;IF(D6="","null",D6)&amp;", null, null, "&amp;IF(H6="","null","N'"&amp;SUBSTITUTE(trim(H6),"'","''")&amp;"'")&amp;", N'"&amp;J6&amp;" "&amp;SUBSTITUTE(trim(K6),"'","''")&amp;"', N'"&amp;L6&amp;" "&amp;SUBSTITUTE(trim(M6),"'","''")&amp;"', "&amp;IF(N6="","null","'"&amp;TEXT(N6,"yyyy-mm-dd")&amp;"'")&amp;",  "&amp;IF(E6="","null","'"&amp;SUBSTITUTE(trim(E6),"'","''")&amp;"'")&amp;", "&amp;if(B6="","null",if(D6="","(select ImageId from Images where Filename='"&amp;E6&amp;"."&amp;C6&amp;"' and ExternalUrl='"&amp;SUBSTITUTE(trim(B6),"'","''")&amp;"')","(select ImageId from Images where Filename='"&amp;D6&amp;"."&amp;C6&amp;"' and ExternalUrl='"&amp;SUBSTITUTE(trim(B6),"'","''")&amp;"')"))&amp;", null, null, null, (select min(LanguageId) from Languages where LanguageName='"&amp;G6&amp;"' and IsValidMetadataLanguage=1), getdate(), (select CreatedBy from Enterprises where EnterpriseId="&amp;EntId&amp;"), null, '34F4C88E-B410-461E-AD75-6C01536FDCD3', null, null, null, null, null, null, null, null, null, 1, null, null, null, "&amp;VLOOKUP(O6,'Reference info'!H:I,2,FALSE)&amp;", "&amp;IF(P6="","null",VLOOKUP(P6,'Reference info'!H:I,2,FALSE))&amp;", 0, null, null, null,"&amp;IF(N6="",0,1)&amp;", 1, null, null, null, null, null, null, null, null, null, 1, null, (NEXT VALUE FOR [AssetIdSequence]), null, null, null, "&amp;TenantId&amp;", "&amp;EntId&amp;", null, "&amp;if(D6&lt;&gt;"",countif('5) Release_Track'!A:A,D6),countif('5) Release_Track'!B:B,E6))&amp;")"</f>
        <v>Insert into Releases VALUES((select ReleaseTypeId from ReleaseTypes where Title='Single'), N'A Cláusula do Contrato', null, (select LabelId from Labels where Name=N'PEJOTA10*' and EnterpriseId=414849), 789294962088, null, null, null, N'2022 TokyoRecords', N'2022 TokyoRecords', '2022-11-24',  null, (select ImageId from Images where Filename='789294962088.jpg' and ExternalUrl='https://www.dropbox.com/scl/fi/wky0ryb739s0xs3wo5qop/A-Cl-usula-do-Contrato-789294962088-UPC.jpg?rlkey=91bp85llgb8ho5lnfcs56105s&amp;st=dn12pxrd&amp;dl=1'), null, null, null, (select min(LanguageId) from Languages where LanguageName='Portuguese' and IsValidMetadataLanguage=1), getdate(), (select CreatedBy from Enterprises where EnterpriseId=414849), null, '34F4C88E-B410-461E-AD75-6C01536FDCD3', null, null, null, null, null, null, null, null, null, 1, null, null, null, 41, null, 0, null, null, null,1, 1, null, null, null, null, null, null, null, null, null, 1, null, (NEXT VALUE FOR [AssetIdSequence]), null, null, null, 332920, 414849, null, 1)</v>
      </c>
      <c r="T6" s="34" t="str">
        <f>"update Releases set RevelatorExternalUsageReleaseId=AssetId where ReleaseId=(select max(ReleaseId) from Releases where "&amp;IF(D6="","Catalog='"&amp;E6&amp;"'","UPC="&amp;D6)&amp;" and EnterpriseId="&amp;EntId&amp;")"</f>
        <v>update Releases set RevelatorExternalUsageReleaseId=AssetId where ReleaseId=(select max(ReleaseId) from Releases where UPC=789294962088 and EnterpriseId=414849)</v>
      </c>
      <c r="U6" s="28"/>
      <c r="V6" s="28">
        <f>VLOOKUP(D6,'4) Release_Artist(s)'!A:A,1,0)</f>
        <v>789294962088</v>
      </c>
      <c r="W6" s="83"/>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row>
    <row r="7">
      <c r="A7" s="20"/>
      <c r="C7" s="20"/>
      <c r="D7" s="89"/>
      <c r="E7" s="84"/>
      <c r="F7" s="84"/>
      <c r="G7" s="8"/>
      <c r="I7" s="57"/>
      <c r="J7" s="20"/>
      <c r="L7" s="20"/>
      <c r="N7" s="90"/>
      <c r="O7" s="57"/>
      <c r="P7" s="57"/>
    </row>
    <row r="8">
      <c r="A8" s="20"/>
      <c r="C8" s="20"/>
      <c r="D8" s="89"/>
      <c r="E8" s="84"/>
      <c r="F8" s="84"/>
      <c r="G8" s="8"/>
      <c r="I8" s="57"/>
      <c r="J8" s="20"/>
      <c r="L8" s="20"/>
      <c r="N8" s="90"/>
      <c r="O8" s="57"/>
      <c r="P8" s="57"/>
    </row>
    <row r="9">
      <c r="A9" s="20"/>
      <c r="C9" s="20"/>
      <c r="D9" s="89"/>
      <c r="E9" s="84"/>
      <c r="F9" s="84"/>
      <c r="G9" s="8"/>
      <c r="I9" s="57"/>
      <c r="J9" s="20"/>
      <c r="L9" s="20"/>
      <c r="N9" s="90"/>
      <c r="O9" s="57"/>
      <c r="P9" s="57"/>
    </row>
    <row r="10">
      <c r="A10" s="20"/>
      <c r="C10" s="20"/>
      <c r="D10" s="89"/>
      <c r="E10" s="84"/>
      <c r="F10" s="84"/>
      <c r="G10" s="8"/>
      <c r="I10" s="57"/>
      <c r="J10" s="20"/>
      <c r="L10" s="20"/>
      <c r="N10" s="90"/>
      <c r="O10" s="57"/>
      <c r="P10" s="57"/>
    </row>
    <row r="11">
      <c r="A11" s="20"/>
      <c r="C11" s="20"/>
      <c r="D11" s="89"/>
      <c r="E11" s="84"/>
      <c r="F11" s="84"/>
      <c r="G11" s="8"/>
      <c r="I11" s="57"/>
      <c r="J11" s="20"/>
      <c r="L11" s="20"/>
      <c r="N11" s="90"/>
      <c r="O11" s="57"/>
      <c r="P11" s="57"/>
    </row>
    <row r="12">
      <c r="A12" s="20"/>
      <c r="C12" s="20"/>
      <c r="D12" s="89"/>
      <c r="E12" s="84"/>
      <c r="F12" s="84"/>
      <c r="G12" s="8"/>
      <c r="I12" s="57"/>
      <c r="J12" s="20"/>
      <c r="L12" s="20"/>
      <c r="N12" s="90"/>
      <c r="O12" s="57"/>
      <c r="P12" s="57"/>
    </row>
    <row r="13">
      <c r="A13" s="20"/>
      <c r="C13" s="20"/>
      <c r="D13" s="89"/>
      <c r="E13" s="84"/>
      <c r="F13" s="84"/>
      <c r="G13" s="8"/>
      <c r="I13" s="57"/>
      <c r="J13" s="20"/>
      <c r="L13" s="20"/>
      <c r="N13" s="90"/>
      <c r="O13" s="57"/>
      <c r="P13" s="57"/>
    </row>
    <row r="14">
      <c r="A14" s="20"/>
      <c r="C14" s="20"/>
      <c r="D14" s="89"/>
      <c r="E14" s="84"/>
      <c r="F14" s="84"/>
      <c r="G14" s="8"/>
      <c r="I14" s="57"/>
      <c r="J14" s="20"/>
      <c r="L14" s="20"/>
      <c r="N14" s="90"/>
      <c r="O14" s="57"/>
      <c r="P14" s="57"/>
    </row>
    <row r="15">
      <c r="A15" s="20"/>
      <c r="C15" s="20"/>
      <c r="D15" s="89"/>
      <c r="E15" s="84"/>
      <c r="F15" s="84"/>
      <c r="G15" s="8"/>
      <c r="I15" s="57"/>
      <c r="J15" s="20"/>
      <c r="L15" s="20"/>
      <c r="N15" s="90"/>
      <c r="O15" s="57"/>
      <c r="P15" s="57"/>
    </row>
    <row r="16">
      <c r="A16" s="20"/>
      <c r="C16" s="20"/>
      <c r="D16" s="89"/>
      <c r="E16" s="84"/>
      <c r="F16" s="84"/>
      <c r="G16" s="8"/>
      <c r="I16" s="57"/>
      <c r="J16" s="20"/>
      <c r="L16" s="20"/>
      <c r="N16" s="90"/>
      <c r="O16" s="57"/>
      <c r="P16" s="57"/>
    </row>
    <row r="17">
      <c r="A17" s="20"/>
      <c r="C17" s="20"/>
      <c r="D17" s="89"/>
      <c r="E17" s="84"/>
      <c r="F17" s="84"/>
      <c r="G17" s="8"/>
      <c r="I17" s="57"/>
      <c r="J17" s="20"/>
      <c r="L17" s="20"/>
      <c r="N17" s="90"/>
      <c r="O17" s="57"/>
      <c r="P17" s="57"/>
    </row>
    <row r="18">
      <c r="A18" s="20"/>
      <c r="C18" s="20"/>
      <c r="D18" s="89"/>
      <c r="E18" s="84"/>
      <c r="F18" s="84"/>
      <c r="G18" s="8"/>
      <c r="I18" s="57"/>
      <c r="J18" s="20"/>
      <c r="L18" s="20"/>
      <c r="N18" s="90"/>
      <c r="O18" s="57"/>
      <c r="P18" s="57"/>
    </row>
    <row r="19">
      <c r="A19" s="20"/>
      <c r="C19" s="20"/>
      <c r="D19" s="89"/>
      <c r="E19" s="84"/>
      <c r="F19" s="84"/>
      <c r="G19" s="8"/>
      <c r="I19" s="57"/>
      <c r="J19" s="20"/>
      <c r="L19" s="20"/>
      <c r="N19" s="90"/>
      <c r="O19" s="57"/>
      <c r="P19" s="57"/>
    </row>
    <row r="20">
      <c r="A20" s="20"/>
      <c r="C20" s="20"/>
      <c r="D20" s="89"/>
      <c r="E20" s="84"/>
      <c r="F20" s="84"/>
      <c r="G20" s="8"/>
      <c r="I20" s="57"/>
      <c r="J20" s="20"/>
      <c r="L20" s="20"/>
      <c r="N20" s="90"/>
      <c r="O20" s="57"/>
      <c r="P20" s="57"/>
    </row>
    <row r="21">
      <c r="A21" s="20"/>
      <c r="C21" s="20"/>
      <c r="D21" s="89"/>
      <c r="E21" s="84"/>
      <c r="F21" s="84"/>
      <c r="G21" s="8"/>
      <c r="I21" s="57"/>
      <c r="J21" s="20"/>
      <c r="L21" s="20"/>
      <c r="N21" s="90"/>
      <c r="O21" s="57"/>
      <c r="P21" s="57"/>
    </row>
    <row r="22">
      <c r="A22" s="20"/>
      <c r="C22" s="20"/>
      <c r="D22" s="89"/>
      <c r="E22" s="84"/>
      <c r="F22" s="84"/>
      <c r="G22" s="8"/>
      <c r="I22" s="57"/>
      <c r="J22" s="20"/>
      <c r="L22" s="20"/>
      <c r="N22" s="90"/>
      <c r="O22" s="57"/>
      <c r="P22" s="57"/>
    </row>
    <row r="23">
      <c r="A23" s="20"/>
      <c r="C23" s="20"/>
      <c r="D23" s="89"/>
      <c r="E23" s="84"/>
      <c r="F23" s="84"/>
      <c r="G23" s="8"/>
      <c r="I23" s="57"/>
      <c r="J23" s="20"/>
      <c r="L23" s="20"/>
      <c r="N23" s="90"/>
      <c r="O23" s="57"/>
      <c r="P23" s="57"/>
    </row>
    <row r="24">
      <c r="A24" s="20"/>
      <c r="C24" s="20"/>
      <c r="D24" s="89"/>
      <c r="E24" s="84"/>
      <c r="F24" s="84"/>
      <c r="G24" s="8"/>
      <c r="I24" s="57"/>
      <c r="J24" s="20"/>
      <c r="L24" s="20"/>
      <c r="N24" s="90"/>
      <c r="O24" s="57"/>
      <c r="P24" s="57"/>
    </row>
    <row r="25">
      <c r="A25" s="20"/>
      <c r="C25" s="20"/>
      <c r="D25" s="89"/>
      <c r="E25" s="84"/>
      <c r="F25" s="84"/>
      <c r="G25" s="8"/>
      <c r="I25" s="57"/>
      <c r="J25" s="20"/>
      <c r="L25" s="20"/>
      <c r="N25" s="90"/>
      <c r="O25" s="57"/>
      <c r="P25" s="57"/>
    </row>
    <row r="26">
      <c r="A26" s="20"/>
      <c r="C26" s="20"/>
      <c r="D26" s="89"/>
      <c r="E26" s="84"/>
      <c r="F26" s="84"/>
      <c r="G26" s="8"/>
      <c r="I26" s="57"/>
      <c r="J26" s="20"/>
      <c r="L26" s="20"/>
      <c r="N26" s="90"/>
      <c r="O26" s="57"/>
      <c r="P26" s="57"/>
    </row>
    <row r="27">
      <c r="A27" s="20"/>
      <c r="C27" s="20"/>
      <c r="D27" s="89"/>
      <c r="E27" s="84"/>
      <c r="F27" s="84"/>
      <c r="G27" s="8"/>
      <c r="I27" s="57"/>
      <c r="J27" s="20"/>
      <c r="L27" s="20"/>
      <c r="N27" s="90"/>
      <c r="O27" s="57"/>
      <c r="P27" s="57"/>
    </row>
    <row r="28">
      <c r="A28" s="20"/>
      <c r="C28" s="20"/>
      <c r="D28" s="89"/>
      <c r="E28" s="84"/>
      <c r="F28" s="84"/>
      <c r="G28" s="8"/>
      <c r="I28" s="57"/>
      <c r="J28" s="20"/>
      <c r="L28" s="20"/>
      <c r="N28" s="90"/>
      <c r="O28" s="57"/>
      <c r="P28" s="57"/>
    </row>
    <row r="29">
      <c r="A29" s="20"/>
      <c r="C29" s="20"/>
      <c r="D29" s="89"/>
      <c r="E29" s="84"/>
      <c r="F29" s="84"/>
      <c r="G29" s="8"/>
      <c r="I29" s="57"/>
      <c r="J29" s="20"/>
      <c r="L29" s="20"/>
      <c r="N29" s="90"/>
      <c r="O29" s="57"/>
      <c r="P29" s="57"/>
    </row>
    <row r="30">
      <c r="A30" s="20"/>
      <c r="C30" s="20"/>
      <c r="D30" s="89"/>
      <c r="E30" s="84"/>
      <c r="F30" s="84"/>
      <c r="G30" s="8"/>
      <c r="I30" s="57"/>
      <c r="J30" s="20"/>
      <c r="L30" s="20"/>
      <c r="N30" s="90"/>
      <c r="O30" s="57"/>
      <c r="P30" s="57"/>
    </row>
    <row r="31">
      <c r="A31" s="20"/>
      <c r="C31" s="20"/>
      <c r="D31" s="89"/>
      <c r="E31" s="84"/>
      <c r="F31" s="84"/>
      <c r="G31" s="8"/>
      <c r="I31" s="57"/>
      <c r="J31" s="20"/>
      <c r="L31" s="20"/>
      <c r="N31" s="90"/>
      <c r="O31" s="57"/>
      <c r="P31" s="57"/>
    </row>
    <row r="32">
      <c r="A32" s="20"/>
      <c r="C32" s="20"/>
      <c r="D32" s="89"/>
      <c r="E32" s="84"/>
      <c r="F32" s="84"/>
      <c r="G32" s="8"/>
      <c r="I32" s="57"/>
      <c r="J32" s="20"/>
      <c r="L32" s="20"/>
      <c r="N32" s="90"/>
      <c r="O32" s="57"/>
      <c r="P32" s="57"/>
    </row>
    <row r="33">
      <c r="A33" s="20"/>
      <c r="C33" s="20"/>
      <c r="D33" s="89"/>
      <c r="E33" s="84"/>
      <c r="F33" s="84"/>
      <c r="G33" s="8"/>
      <c r="I33" s="57"/>
      <c r="J33" s="20"/>
      <c r="L33" s="20"/>
      <c r="N33" s="90"/>
      <c r="O33" s="57"/>
      <c r="P33" s="57"/>
    </row>
    <row r="34">
      <c r="A34" s="20"/>
      <c r="C34" s="20"/>
      <c r="D34" s="89"/>
      <c r="E34" s="84"/>
      <c r="F34" s="84"/>
      <c r="G34" s="8"/>
      <c r="I34" s="57"/>
      <c r="J34" s="20"/>
      <c r="L34" s="20"/>
      <c r="N34" s="90"/>
      <c r="O34" s="57"/>
      <c r="P34" s="57"/>
    </row>
    <row r="35">
      <c r="A35" s="20"/>
      <c r="C35" s="20"/>
      <c r="D35" s="89"/>
      <c r="E35" s="84"/>
      <c r="F35" s="84"/>
      <c r="G35" s="8"/>
      <c r="I35" s="57"/>
      <c r="J35" s="20"/>
      <c r="L35" s="20"/>
      <c r="N35" s="90"/>
      <c r="O35" s="57"/>
      <c r="P35" s="57"/>
    </row>
    <row r="36">
      <c r="A36" s="20"/>
      <c r="C36" s="20"/>
      <c r="D36" s="89"/>
      <c r="E36" s="84"/>
      <c r="F36" s="84"/>
      <c r="G36" s="8"/>
      <c r="I36" s="57"/>
      <c r="J36" s="20"/>
      <c r="L36" s="20"/>
      <c r="N36" s="90"/>
      <c r="O36" s="57"/>
      <c r="P36" s="57"/>
    </row>
    <row r="37">
      <c r="A37" s="20"/>
      <c r="C37" s="20"/>
      <c r="D37" s="89"/>
      <c r="E37" s="84"/>
      <c r="F37" s="84"/>
      <c r="G37" s="8"/>
      <c r="I37" s="57"/>
      <c r="J37" s="20"/>
      <c r="L37" s="20"/>
      <c r="N37" s="90"/>
      <c r="O37" s="57"/>
      <c r="P37" s="57"/>
    </row>
    <row r="38">
      <c r="A38" s="20"/>
      <c r="C38" s="20"/>
      <c r="D38" s="89"/>
      <c r="E38" s="84"/>
      <c r="F38" s="84"/>
      <c r="G38" s="8"/>
      <c r="I38" s="57"/>
      <c r="J38" s="20"/>
      <c r="L38" s="20"/>
      <c r="N38" s="90"/>
      <c r="O38" s="57"/>
      <c r="P38" s="57"/>
    </row>
    <row r="39">
      <c r="A39" s="20"/>
      <c r="C39" s="20"/>
      <c r="D39" s="89"/>
      <c r="E39" s="84"/>
      <c r="F39" s="84"/>
      <c r="G39" s="8"/>
      <c r="I39" s="57"/>
      <c r="J39" s="20"/>
      <c r="L39" s="20"/>
      <c r="N39" s="90"/>
      <c r="O39" s="57"/>
      <c r="P39" s="57"/>
    </row>
    <row r="40">
      <c r="A40" s="20"/>
      <c r="C40" s="20"/>
      <c r="D40" s="89"/>
      <c r="E40" s="84"/>
      <c r="F40" s="84"/>
      <c r="G40" s="8"/>
      <c r="I40" s="57"/>
      <c r="J40" s="20"/>
      <c r="L40" s="20"/>
      <c r="N40" s="90"/>
      <c r="O40" s="57"/>
      <c r="P40" s="57"/>
    </row>
    <row r="41">
      <c r="A41" s="20"/>
      <c r="C41" s="20"/>
      <c r="D41" s="89"/>
      <c r="E41" s="84"/>
      <c r="F41" s="84"/>
      <c r="G41" s="8"/>
      <c r="I41" s="57"/>
      <c r="J41" s="20"/>
      <c r="L41" s="20"/>
      <c r="N41" s="90"/>
      <c r="O41" s="57"/>
      <c r="P41" s="57"/>
    </row>
    <row r="42">
      <c r="A42" s="20"/>
      <c r="C42" s="20"/>
      <c r="D42" s="89"/>
      <c r="E42" s="84"/>
      <c r="F42" s="84"/>
      <c r="G42" s="8"/>
      <c r="I42" s="57"/>
      <c r="J42" s="20"/>
      <c r="L42" s="20"/>
      <c r="N42" s="90"/>
      <c r="O42" s="57"/>
      <c r="P42" s="57"/>
    </row>
    <row r="43">
      <c r="A43" s="20"/>
      <c r="C43" s="20"/>
      <c r="D43" s="89"/>
      <c r="E43" s="84"/>
      <c r="F43" s="84"/>
      <c r="G43" s="8"/>
      <c r="I43" s="57"/>
      <c r="J43" s="20"/>
      <c r="L43" s="20"/>
      <c r="N43" s="90"/>
      <c r="O43" s="57"/>
      <c r="P43" s="57"/>
    </row>
    <row r="44">
      <c r="A44" s="20"/>
      <c r="C44" s="20"/>
      <c r="D44" s="89"/>
      <c r="E44" s="84"/>
      <c r="F44" s="84"/>
      <c r="G44" s="8"/>
      <c r="I44" s="57"/>
      <c r="J44" s="20"/>
      <c r="L44" s="20"/>
      <c r="N44" s="90"/>
      <c r="O44" s="57"/>
      <c r="P44" s="57"/>
    </row>
    <row r="45">
      <c r="A45" s="20"/>
      <c r="C45" s="20"/>
      <c r="D45" s="89"/>
      <c r="E45" s="84"/>
      <c r="F45" s="84"/>
      <c r="G45" s="8"/>
      <c r="I45" s="57"/>
      <c r="J45" s="20"/>
      <c r="L45" s="20"/>
      <c r="N45" s="90"/>
      <c r="O45" s="57"/>
      <c r="P45" s="57"/>
    </row>
    <row r="46">
      <c r="A46" s="20"/>
      <c r="C46" s="20"/>
      <c r="D46" s="89"/>
      <c r="E46" s="84"/>
      <c r="F46" s="84"/>
      <c r="G46" s="8"/>
      <c r="I46" s="57"/>
      <c r="J46" s="20"/>
      <c r="L46" s="20"/>
      <c r="N46" s="90"/>
      <c r="O46" s="57"/>
      <c r="P46" s="57"/>
    </row>
    <row r="47">
      <c r="A47" s="20"/>
      <c r="C47" s="20"/>
      <c r="D47" s="89"/>
      <c r="E47" s="84"/>
      <c r="F47" s="84"/>
      <c r="G47" s="8"/>
      <c r="I47" s="57"/>
      <c r="J47" s="20"/>
      <c r="L47" s="20"/>
      <c r="N47" s="90"/>
      <c r="O47" s="57"/>
      <c r="P47" s="57"/>
    </row>
    <row r="48">
      <c r="A48" s="20"/>
      <c r="C48" s="20"/>
      <c r="D48" s="89"/>
      <c r="E48" s="84"/>
      <c r="F48" s="84"/>
      <c r="G48" s="8"/>
      <c r="I48" s="57"/>
      <c r="J48" s="20"/>
      <c r="L48" s="20"/>
      <c r="N48" s="90"/>
      <c r="O48" s="57"/>
      <c r="P48" s="57"/>
    </row>
    <row r="49">
      <c r="A49" s="20"/>
      <c r="C49" s="20"/>
      <c r="D49" s="89"/>
      <c r="E49" s="84"/>
      <c r="F49" s="84"/>
      <c r="G49" s="8"/>
      <c r="I49" s="57"/>
      <c r="J49" s="20"/>
      <c r="L49" s="20"/>
      <c r="N49" s="90"/>
      <c r="O49" s="57"/>
      <c r="P49" s="57"/>
    </row>
    <row r="50">
      <c r="A50" s="20"/>
      <c r="C50" s="20"/>
      <c r="D50" s="89"/>
      <c r="E50" s="84"/>
      <c r="F50" s="84"/>
      <c r="G50" s="8"/>
      <c r="I50" s="57"/>
      <c r="J50" s="20"/>
      <c r="L50" s="20"/>
      <c r="N50" s="90"/>
      <c r="O50" s="57"/>
      <c r="P50" s="57"/>
    </row>
    <row r="51">
      <c r="A51" s="20"/>
      <c r="C51" s="20"/>
      <c r="D51" s="89"/>
      <c r="E51" s="84"/>
      <c r="F51" s="84"/>
      <c r="G51" s="8"/>
      <c r="I51" s="57"/>
      <c r="J51" s="20"/>
      <c r="L51" s="20"/>
      <c r="N51" s="90"/>
      <c r="O51" s="57"/>
      <c r="P51" s="57"/>
    </row>
    <row r="52">
      <c r="A52" s="20"/>
      <c r="C52" s="20"/>
      <c r="D52" s="89"/>
      <c r="E52" s="84"/>
      <c r="F52" s="84"/>
      <c r="G52" s="8"/>
      <c r="I52" s="57"/>
      <c r="J52" s="20"/>
      <c r="L52" s="20"/>
      <c r="N52" s="90"/>
      <c r="O52" s="57"/>
      <c r="P52" s="57"/>
    </row>
    <row r="53">
      <c r="A53" s="20"/>
      <c r="C53" s="20"/>
      <c r="D53" s="89"/>
      <c r="E53" s="84"/>
      <c r="F53" s="84"/>
      <c r="G53" s="8"/>
      <c r="I53" s="57"/>
      <c r="J53" s="20"/>
      <c r="L53" s="20"/>
      <c r="N53" s="90"/>
      <c r="O53" s="57"/>
      <c r="P53" s="57"/>
    </row>
    <row r="54">
      <c r="A54" s="20"/>
      <c r="C54" s="20"/>
      <c r="D54" s="89"/>
      <c r="E54" s="84"/>
      <c r="F54" s="84"/>
      <c r="G54" s="8"/>
      <c r="I54" s="57"/>
      <c r="J54" s="20"/>
      <c r="L54" s="20"/>
      <c r="N54" s="90"/>
      <c r="O54" s="57"/>
      <c r="P54" s="57"/>
    </row>
    <row r="55">
      <c r="A55" s="20"/>
      <c r="C55" s="20"/>
      <c r="D55" s="89"/>
      <c r="E55" s="84"/>
      <c r="F55" s="84"/>
      <c r="G55" s="8"/>
      <c r="I55" s="57"/>
      <c r="J55" s="20"/>
      <c r="L55" s="20"/>
      <c r="N55" s="90"/>
      <c r="O55" s="57"/>
      <c r="P55" s="57"/>
    </row>
    <row r="56">
      <c r="A56" s="20"/>
      <c r="C56" s="20"/>
      <c r="D56" s="89"/>
      <c r="E56" s="84"/>
      <c r="F56" s="84"/>
      <c r="G56" s="8"/>
      <c r="I56" s="57"/>
      <c r="J56" s="20"/>
      <c r="L56" s="20"/>
      <c r="N56" s="90"/>
      <c r="O56" s="57"/>
      <c r="P56" s="57"/>
    </row>
    <row r="57">
      <c r="A57" s="20"/>
      <c r="C57" s="20"/>
      <c r="D57" s="89"/>
      <c r="E57" s="84"/>
      <c r="F57" s="84"/>
      <c r="G57" s="8"/>
      <c r="I57" s="57"/>
      <c r="J57" s="20"/>
      <c r="L57" s="20"/>
      <c r="N57" s="90"/>
      <c r="O57" s="57"/>
      <c r="P57" s="57"/>
    </row>
    <row r="58">
      <c r="A58" s="20"/>
      <c r="C58" s="20"/>
      <c r="D58" s="89"/>
      <c r="E58" s="84"/>
      <c r="F58" s="84"/>
      <c r="G58" s="8"/>
      <c r="I58" s="57"/>
      <c r="J58" s="20"/>
      <c r="L58" s="20"/>
      <c r="N58" s="90"/>
      <c r="O58" s="57"/>
      <c r="P58" s="57"/>
    </row>
    <row r="59">
      <c r="A59" s="20"/>
      <c r="C59" s="20"/>
      <c r="D59" s="89"/>
      <c r="E59" s="84"/>
      <c r="F59" s="84"/>
      <c r="G59" s="8"/>
      <c r="I59" s="57"/>
      <c r="J59" s="20"/>
      <c r="L59" s="20"/>
      <c r="N59" s="90"/>
      <c r="O59" s="57"/>
      <c r="P59" s="57"/>
    </row>
    <row r="60">
      <c r="A60" s="20"/>
      <c r="C60" s="20"/>
      <c r="D60" s="89"/>
      <c r="E60" s="84"/>
      <c r="F60" s="84"/>
      <c r="G60" s="8"/>
      <c r="I60" s="57"/>
      <c r="J60" s="20"/>
      <c r="L60" s="20"/>
      <c r="N60" s="90"/>
      <c r="O60" s="57"/>
      <c r="P60" s="57"/>
    </row>
    <row r="61">
      <c r="A61" s="20"/>
      <c r="C61" s="20"/>
      <c r="D61" s="89"/>
      <c r="E61" s="84"/>
      <c r="F61" s="84"/>
      <c r="G61" s="8"/>
      <c r="I61" s="57"/>
      <c r="J61" s="20"/>
      <c r="L61" s="20"/>
      <c r="N61" s="90"/>
      <c r="O61" s="57"/>
      <c r="P61" s="57"/>
    </row>
    <row r="62">
      <c r="A62" s="20"/>
      <c r="C62" s="20"/>
      <c r="D62" s="89"/>
      <c r="E62" s="84"/>
      <c r="F62" s="84"/>
      <c r="G62" s="8"/>
      <c r="I62" s="57"/>
      <c r="J62" s="20"/>
      <c r="L62" s="20"/>
      <c r="N62" s="90"/>
      <c r="O62" s="57"/>
      <c r="P62" s="57"/>
    </row>
    <row r="63">
      <c r="A63" s="20"/>
      <c r="C63" s="20"/>
      <c r="D63" s="89"/>
      <c r="E63" s="84"/>
      <c r="F63" s="84"/>
      <c r="G63" s="8"/>
      <c r="I63" s="57"/>
      <c r="J63" s="20"/>
      <c r="L63" s="20"/>
      <c r="N63" s="90"/>
      <c r="O63" s="57"/>
      <c r="P63" s="57"/>
    </row>
    <row r="64">
      <c r="A64" s="20"/>
      <c r="C64" s="20"/>
      <c r="D64" s="89"/>
      <c r="E64" s="84"/>
      <c r="F64" s="84"/>
      <c r="G64" s="8"/>
      <c r="I64" s="57"/>
      <c r="J64" s="20"/>
      <c r="L64" s="20"/>
      <c r="N64" s="90"/>
      <c r="O64" s="57"/>
      <c r="P64" s="57"/>
    </row>
    <row r="65">
      <c r="A65" s="20"/>
      <c r="C65" s="20"/>
      <c r="D65" s="91"/>
      <c r="E65" s="92"/>
      <c r="F65" s="93"/>
      <c r="G65" s="8"/>
      <c r="I65" s="57"/>
      <c r="J65" s="20"/>
      <c r="L65" s="20"/>
      <c r="N65" s="90"/>
      <c r="O65" s="57"/>
      <c r="P65" s="57"/>
    </row>
    <row r="66">
      <c r="A66" s="20"/>
      <c r="C66" s="20"/>
      <c r="D66" s="91"/>
      <c r="E66" s="92"/>
      <c r="F66" s="93"/>
      <c r="G66" s="8"/>
      <c r="I66" s="57"/>
      <c r="J66" s="20"/>
      <c r="L66" s="20"/>
      <c r="N66" s="90"/>
      <c r="O66" s="57"/>
      <c r="P66" s="57"/>
    </row>
    <row r="67">
      <c r="A67" s="20"/>
      <c r="C67" s="20"/>
      <c r="D67" s="91"/>
      <c r="E67" s="92"/>
      <c r="F67" s="93"/>
      <c r="G67" s="8"/>
      <c r="I67" s="57"/>
      <c r="J67" s="20"/>
      <c r="L67" s="20"/>
      <c r="N67" s="90"/>
      <c r="O67" s="57"/>
      <c r="P67" s="57"/>
    </row>
    <row r="68">
      <c r="A68" s="20"/>
      <c r="C68" s="20"/>
      <c r="D68" s="91"/>
      <c r="E68" s="92"/>
      <c r="F68" s="93"/>
      <c r="G68" s="8"/>
      <c r="I68" s="57"/>
      <c r="J68" s="20"/>
      <c r="L68" s="20"/>
      <c r="N68" s="90"/>
      <c r="O68" s="57"/>
      <c r="P68" s="57"/>
    </row>
    <row r="69">
      <c r="A69" s="20"/>
      <c r="C69" s="20"/>
      <c r="D69" s="91"/>
      <c r="E69" s="92"/>
      <c r="F69" s="93"/>
      <c r="G69" s="8"/>
      <c r="I69" s="57"/>
      <c r="J69" s="20"/>
      <c r="L69" s="20"/>
      <c r="N69" s="90"/>
      <c r="O69" s="57"/>
      <c r="P69" s="57"/>
    </row>
    <row r="70">
      <c r="A70" s="20"/>
      <c r="C70" s="20"/>
      <c r="D70" s="91"/>
      <c r="E70" s="92"/>
      <c r="F70" s="93"/>
      <c r="G70" s="8"/>
      <c r="I70" s="57"/>
      <c r="J70" s="20"/>
      <c r="L70" s="20"/>
      <c r="N70" s="90"/>
      <c r="O70" s="57"/>
      <c r="P70" s="57"/>
    </row>
    <row r="71">
      <c r="A71" s="20"/>
      <c r="C71" s="20"/>
      <c r="D71" s="91"/>
      <c r="E71" s="92"/>
      <c r="F71" s="93"/>
      <c r="G71" s="8"/>
      <c r="I71" s="57"/>
      <c r="J71" s="20"/>
      <c r="L71" s="20"/>
      <c r="N71" s="90"/>
      <c r="O71" s="57"/>
      <c r="P71" s="57"/>
    </row>
    <row r="72">
      <c r="A72" s="20"/>
      <c r="C72" s="20"/>
      <c r="D72" s="91"/>
      <c r="E72" s="92"/>
      <c r="F72" s="93"/>
      <c r="G72" s="8"/>
      <c r="I72" s="57"/>
      <c r="J72" s="20"/>
      <c r="L72" s="20"/>
      <c r="N72" s="90"/>
      <c r="O72" s="57"/>
      <c r="P72" s="57"/>
    </row>
    <row r="73">
      <c r="A73" s="20"/>
      <c r="C73" s="20"/>
      <c r="D73" s="91"/>
      <c r="E73" s="92"/>
      <c r="F73" s="93"/>
      <c r="G73" s="8"/>
      <c r="I73" s="57"/>
      <c r="J73" s="20"/>
      <c r="L73" s="20"/>
      <c r="N73" s="90"/>
      <c r="O73" s="57"/>
      <c r="P73" s="57"/>
    </row>
    <row r="74">
      <c r="A74" s="20"/>
      <c r="C74" s="20"/>
      <c r="D74" s="91"/>
      <c r="E74" s="92"/>
      <c r="F74" s="93"/>
      <c r="G74" s="8"/>
      <c r="I74" s="57"/>
      <c r="J74" s="20"/>
      <c r="L74" s="20"/>
      <c r="N74" s="90"/>
      <c r="O74" s="57"/>
      <c r="P74" s="57"/>
    </row>
    <row r="75">
      <c r="A75" s="20"/>
      <c r="C75" s="20"/>
      <c r="D75" s="91"/>
      <c r="E75" s="92"/>
      <c r="F75" s="93"/>
      <c r="G75" s="8"/>
      <c r="I75" s="57"/>
      <c r="J75" s="20"/>
      <c r="L75" s="20"/>
      <c r="N75" s="90"/>
      <c r="O75" s="57"/>
      <c r="P75" s="57"/>
    </row>
    <row r="76">
      <c r="A76" s="20"/>
      <c r="C76" s="20"/>
      <c r="D76" s="91"/>
      <c r="E76" s="92"/>
      <c r="F76" s="93"/>
      <c r="G76" s="8"/>
      <c r="I76" s="57"/>
      <c r="J76" s="20"/>
      <c r="L76" s="20"/>
      <c r="N76" s="90"/>
      <c r="O76" s="57"/>
      <c r="P76" s="57"/>
    </row>
    <row r="77">
      <c r="A77" s="20"/>
      <c r="C77" s="20"/>
      <c r="D77" s="91"/>
      <c r="E77" s="92"/>
      <c r="F77" s="93"/>
      <c r="G77" s="8"/>
      <c r="I77" s="57"/>
      <c r="J77" s="20"/>
      <c r="L77" s="20"/>
      <c r="N77" s="90"/>
      <c r="O77" s="57"/>
      <c r="P77" s="57"/>
    </row>
    <row r="78">
      <c r="A78" s="20"/>
      <c r="C78" s="20"/>
      <c r="D78" s="91"/>
      <c r="E78" s="92"/>
      <c r="F78" s="93"/>
      <c r="G78" s="8"/>
      <c r="I78" s="57"/>
      <c r="J78" s="20"/>
      <c r="L78" s="20"/>
      <c r="N78" s="90"/>
      <c r="O78" s="57"/>
      <c r="P78" s="57"/>
    </row>
    <row r="79">
      <c r="A79" s="20"/>
      <c r="C79" s="20"/>
      <c r="D79" s="91"/>
      <c r="E79" s="92"/>
      <c r="F79" s="93"/>
      <c r="G79" s="8"/>
      <c r="I79" s="57"/>
      <c r="J79" s="20"/>
      <c r="L79" s="20"/>
      <c r="N79" s="90"/>
      <c r="O79" s="57"/>
      <c r="P79" s="57"/>
    </row>
    <row r="80">
      <c r="A80" s="20"/>
      <c r="C80" s="20"/>
      <c r="D80" s="91"/>
      <c r="E80" s="92"/>
      <c r="F80" s="93"/>
      <c r="G80" s="8"/>
      <c r="I80" s="57"/>
      <c r="J80" s="20"/>
      <c r="L80" s="20"/>
      <c r="N80" s="90"/>
      <c r="O80" s="57"/>
      <c r="P80" s="57"/>
    </row>
    <row r="81">
      <c r="A81" s="20"/>
      <c r="C81" s="20"/>
      <c r="D81" s="91"/>
      <c r="E81" s="92"/>
      <c r="F81" s="93"/>
      <c r="G81" s="8"/>
      <c r="I81" s="57"/>
      <c r="J81" s="20"/>
      <c r="L81" s="20"/>
      <c r="N81" s="90"/>
      <c r="O81" s="57"/>
      <c r="P81" s="57"/>
    </row>
    <row r="82">
      <c r="A82" s="20"/>
      <c r="C82" s="20"/>
      <c r="D82" s="91"/>
      <c r="E82" s="92"/>
      <c r="F82" s="93"/>
      <c r="G82" s="8"/>
      <c r="I82" s="57"/>
      <c r="J82" s="20"/>
      <c r="L82" s="20"/>
      <c r="N82" s="90"/>
      <c r="O82" s="57"/>
      <c r="P82" s="57"/>
    </row>
    <row r="83">
      <c r="A83" s="20"/>
      <c r="C83" s="20"/>
      <c r="D83" s="91"/>
      <c r="E83" s="92"/>
      <c r="F83" s="93"/>
      <c r="G83" s="8"/>
      <c r="I83" s="57"/>
      <c r="J83" s="20"/>
      <c r="L83" s="20"/>
      <c r="N83" s="90"/>
      <c r="O83" s="57"/>
      <c r="P83" s="57"/>
    </row>
    <row r="84">
      <c r="A84" s="20"/>
      <c r="C84" s="20"/>
      <c r="D84" s="91"/>
      <c r="E84" s="92"/>
      <c r="F84" s="93"/>
      <c r="G84" s="8"/>
      <c r="I84" s="57"/>
      <c r="J84" s="20"/>
      <c r="L84" s="20"/>
      <c r="N84" s="90"/>
      <c r="O84" s="57"/>
      <c r="P84" s="57"/>
    </row>
    <row r="85">
      <c r="A85" s="20"/>
      <c r="C85" s="20"/>
      <c r="D85" s="91"/>
      <c r="E85" s="92"/>
      <c r="F85" s="93"/>
      <c r="G85" s="8"/>
      <c r="I85" s="57"/>
      <c r="J85" s="20"/>
      <c r="L85" s="20"/>
      <c r="N85" s="90"/>
      <c r="O85" s="57"/>
      <c r="P85" s="57"/>
    </row>
    <row r="86">
      <c r="A86" s="20"/>
      <c r="C86" s="20"/>
      <c r="D86" s="91"/>
      <c r="E86" s="92"/>
      <c r="F86" s="93"/>
      <c r="G86" s="8"/>
      <c r="I86" s="57"/>
      <c r="J86" s="20"/>
      <c r="L86" s="20"/>
      <c r="N86" s="90"/>
      <c r="O86" s="57"/>
      <c r="P86" s="57"/>
    </row>
    <row r="87">
      <c r="A87" s="20"/>
      <c r="C87" s="20"/>
      <c r="D87" s="91"/>
      <c r="E87" s="92"/>
      <c r="F87" s="93"/>
      <c r="G87" s="8"/>
      <c r="I87" s="57"/>
      <c r="J87" s="20"/>
      <c r="L87" s="20"/>
      <c r="N87" s="90"/>
      <c r="O87" s="57"/>
      <c r="P87" s="57"/>
    </row>
    <row r="88">
      <c r="A88" s="20"/>
      <c r="C88" s="20"/>
      <c r="D88" s="91"/>
      <c r="E88" s="92"/>
      <c r="F88" s="93"/>
      <c r="G88" s="8"/>
      <c r="I88" s="57"/>
      <c r="J88" s="20"/>
      <c r="L88" s="20"/>
      <c r="N88" s="90"/>
      <c r="O88" s="57"/>
      <c r="P88" s="57"/>
    </row>
    <row r="89">
      <c r="A89" s="20"/>
      <c r="C89" s="20"/>
      <c r="D89" s="91"/>
      <c r="E89" s="92"/>
      <c r="F89" s="93"/>
      <c r="G89" s="8"/>
      <c r="I89" s="57"/>
      <c r="J89" s="20"/>
      <c r="L89" s="20"/>
      <c r="N89" s="90"/>
      <c r="O89" s="57"/>
      <c r="P89" s="57"/>
    </row>
    <row r="90">
      <c r="A90" s="20"/>
      <c r="C90" s="20"/>
      <c r="D90" s="91"/>
      <c r="E90" s="92"/>
      <c r="F90" s="93"/>
      <c r="G90" s="8"/>
      <c r="I90" s="57"/>
      <c r="J90" s="20"/>
      <c r="L90" s="20"/>
      <c r="N90" s="90"/>
      <c r="O90" s="57"/>
      <c r="P90" s="57"/>
    </row>
    <row r="91">
      <c r="A91" s="20"/>
      <c r="C91" s="20"/>
      <c r="D91" s="91"/>
      <c r="E91" s="92"/>
      <c r="F91" s="93"/>
      <c r="G91" s="8"/>
      <c r="I91" s="57"/>
      <c r="J91" s="20"/>
      <c r="L91" s="20"/>
      <c r="N91" s="90"/>
      <c r="O91" s="57"/>
      <c r="P91" s="57"/>
    </row>
    <row r="92">
      <c r="A92" s="20"/>
      <c r="C92" s="20"/>
      <c r="D92" s="91"/>
      <c r="E92" s="92"/>
      <c r="F92" s="93"/>
      <c r="G92" s="8"/>
      <c r="I92" s="57"/>
      <c r="J92" s="20"/>
      <c r="L92" s="20"/>
      <c r="N92" s="90"/>
      <c r="O92" s="57"/>
      <c r="P92" s="57"/>
    </row>
    <row r="93">
      <c r="A93" s="20"/>
      <c r="C93" s="20"/>
      <c r="D93" s="91"/>
      <c r="E93" s="92"/>
      <c r="F93" s="93"/>
      <c r="G93" s="8"/>
      <c r="I93" s="57"/>
      <c r="J93" s="20"/>
      <c r="L93" s="20"/>
      <c r="N93" s="90"/>
      <c r="O93" s="57"/>
      <c r="P93" s="57"/>
    </row>
    <row r="94">
      <c r="A94" s="20"/>
      <c r="C94" s="20"/>
      <c r="D94" s="91"/>
      <c r="E94" s="92"/>
      <c r="F94" s="93"/>
      <c r="G94" s="8"/>
      <c r="I94" s="57"/>
      <c r="J94" s="20"/>
      <c r="L94" s="20"/>
      <c r="N94" s="90"/>
      <c r="O94" s="57"/>
      <c r="P94" s="57"/>
    </row>
    <row r="95">
      <c r="A95" s="20"/>
      <c r="C95" s="20"/>
      <c r="D95" s="91"/>
      <c r="E95" s="92"/>
      <c r="F95" s="93"/>
      <c r="G95" s="8"/>
      <c r="I95" s="57"/>
      <c r="J95" s="20"/>
      <c r="L95" s="20"/>
      <c r="N95" s="90"/>
      <c r="O95" s="57"/>
      <c r="P95" s="57"/>
    </row>
    <row r="96">
      <c r="A96" s="20"/>
      <c r="C96" s="20"/>
      <c r="D96" s="91"/>
      <c r="E96" s="92"/>
      <c r="F96" s="93"/>
      <c r="G96" s="8"/>
      <c r="I96" s="57"/>
      <c r="J96" s="20"/>
      <c r="L96" s="20"/>
      <c r="N96" s="90"/>
      <c r="O96" s="57"/>
      <c r="P96" s="57"/>
    </row>
    <row r="97">
      <c r="A97" s="20"/>
      <c r="C97" s="20"/>
      <c r="D97" s="91"/>
      <c r="E97" s="92"/>
      <c r="F97" s="93"/>
      <c r="G97" s="8"/>
      <c r="I97" s="57"/>
      <c r="J97" s="20"/>
      <c r="L97" s="20"/>
      <c r="N97" s="90"/>
      <c r="O97" s="57"/>
      <c r="P97" s="57"/>
    </row>
    <row r="98">
      <c r="A98" s="20"/>
      <c r="C98" s="20"/>
      <c r="D98" s="91"/>
      <c r="E98" s="92"/>
      <c r="F98" s="93"/>
      <c r="G98" s="8"/>
      <c r="I98" s="57"/>
      <c r="J98" s="20"/>
      <c r="L98" s="20"/>
      <c r="N98" s="90"/>
      <c r="O98" s="57"/>
      <c r="P98" s="57"/>
    </row>
    <row r="99">
      <c r="A99" s="20"/>
      <c r="C99" s="20"/>
      <c r="D99" s="91"/>
      <c r="E99" s="92"/>
      <c r="F99" s="93"/>
      <c r="G99" s="8"/>
      <c r="I99" s="57"/>
      <c r="J99" s="20"/>
      <c r="L99" s="20"/>
      <c r="N99" s="90"/>
      <c r="O99" s="57"/>
      <c r="P99" s="57"/>
    </row>
    <row r="100">
      <c r="A100" s="20"/>
      <c r="C100" s="20"/>
      <c r="D100" s="91"/>
      <c r="E100" s="92"/>
      <c r="F100" s="93"/>
      <c r="G100" s="8"/>
      <c r="I100" s="57"/>
      <c r="J100" s="20"/>
      <c r="L100" s="20"/>
      <c r="N100" s="90"/>
      <c r="O100" s="57"/>
      <c r="P100" s="57"/>
    </row>
    <row r="101">
      <c r="A101" s="20"/>
      <c r="C101" s="20"/>
      <c r="D101" s="91"/>
      <c r="E101" s="92"/>
      <c r="F101" s="93"/>
      <c r="G101" s="8"/>
      <c r="I101" s="57"/>
      <c r="J101" s="20"/>
      <c r="L101" s="20"/>
      <c r="N101" s="90"/>
      <c r="O101" s="57"/>
      <c r="P101" s="57"/>
    </row>
    <row r="102">
      <c r="A102" s="20"/>
      <c r="C102" s="20"/>
      <c r="D102" s="91"/>
      <c r="E102" s="92"/>
      <c r="F102" s="93"/>
      <c r="G102" s="8"/>
      <c r="I102" s="57"/>
      <c r="J102" s="20"/>
      <c r="L102" s="20"/>
      <c r="N102" s="90"/>
      <c r="O102" s="57"/>
      <c r="P102" s="57"/>
    </row>
    <row r="103">
      <c r="A103" s="20"/>
      <c r="C103" s="20"/>
      <c r="D103" s="91"/>
      <c r="E103" s="92"/>
      <c r="F103" s="93"/>
      <c r="G103" s="8"/>
      <c r="I103" s="57"/>
      <c r="J103" s="20"/>
      <c r="L103" s="20"/>
      <c r="N103" s="90"/>
      <c r="O103" s="57"/>
      <c r="P103" s="57"/>
    </row>
    <row r="104">
      <c r="A104" s="20"/>
      <c r="C104" s="20"/>
      <c r="D104" s="91"/>
      <c r="E104" s="92"/>
      <c r="F104" s="93"/>
      <c r="G104" s="8"/>
      <c r="I104" s="57"/>
      <c r="J104" s="20"/>
      <c r="L104" s="20"/>
      <c r="N104" s="90"/>
      <c r="O104" s="57"/>
      <c r="P104" s="57"/>
    </row>
    <row r="105">
      <c r="A105" s="20"/>
      <c r="C105" s="20"/>
      <c r="D105" s="91"/>
      <c r="E105" s="92"/>
      <c r="F105" s="93"/>
      <c r="G105" s="8"/>
      <c r="I105" s="57"/>
      <c r="J105" s="20"/>
      <c r="L105" s="20"/>
      <c r="N105" s="90"/>
      <c r="O105" s="57"/>
      <c r="P105" s="57"/>
    </row>
    <row r="106">
      <c r="A106" s="20"/>
      <c r="C106" s="20"/>
      <c r="D106" s="91"/>
      <c r="E106" s="92"/>
      <c r="F106" s="93"/>
      <c r="G106" s="8"/>
      <c r="I106" s="57"/>
      <c r="J106" s="20"/>
      <c r="L106" s="20"/>
      <c r="N106" s="90"/>
      <c r="O106" s="57"/>
      <c r="P106" s="57"/>
    </row>
    <row r="107">
      <c r="A107" s="20"/>
      <c r="C107" s="20"/>
      <c r="D107" s="91"/>
      <c r="E107" s="92"/>
      <c r="F107" s="93"/>
      <c r="G107" s="8"/>
      <c r="I107" s="57"/>
      <c r="J107" s="20"/>
      <c r="L107" s="20"/>
      <c r="N107" s="90"/>
      <c r="O107" s="57"/>
      <c r="P107" s="57"/>
    </row>
    <row r="108">
      <c r="A108" s="20"/>
      <c r="C108" s="20"/>
      <c r="D108" s="91"/>
      <c r="E108" s="92"/>
      <c r="F108" s="93"/>
      <c r="G108" s="8"/>
      <c r="I108" s="57"/>
      <c r="J108" s="20"/>
      <c r="L108" s="20"/>
      <c r="N108" s="90"/>
      <c r="O108" s="57"/>
      <c r="P108" s="57"/>
    </row>
    <row r="109">
      <c r="A109" s="20"/>
      <c r="C109" s="20"/>
      <c r="D109" s="91"/>
      <c r="E109" s="92"/>
      <c r="F109" s="93"/>
      <c r="G109" s="8"/>
      <c r="I109" s="57"/>
      <c r="J109" s="20"/>
      <c r="L109" s="20"/>
      <c r="N109" s="90"/>
      <c r="O109" s="57"/>
      <c r="P109" s="57"/>
    </row>
    <row r="110">
      <c r="A110" s="20"/>
      <c r="C110" s="20"/>
      <c r="D110" s="91"/>
      <c r="E110" s="92"/>
      <c r="F110" s="93"/>
      <c r="G110" s="8"/>
      <c r="I110" s="57"/>
      <c r="J110" s="20"/>
      <c r="L110" s="20"/>
      <c r="N110" s="90"/>
      <c r="O110" s="57"/>
      <c r="P110" s="57"/>
    </row>
    <row r="111">
      <c r="A111" s="20"/>
      <c r="C111" s="20"/>
      <c r="D111" s="91"/>
      <c r="E111" s="92"/>
      <c r="F111" s="93"/>
      <c r="G111" s="8"/>
      <c r="I111" s="57"/>
      <c r="J111" s="20"/>
      <c r="L111" s="20"/>
      <c r="N111" s="90"/>
      <c r="O111" s="57"/>
      <c r="P111" s="57"/>
    </row>
    <row r="112">
      <c r="A112" s="20"/>
      <c r="C112" s="20"/>
      <c r="D112" s="91"/>
      <c r="E112" s="92"/>
      <c r="F112" s="93"/>
      <c r="G112" s="8"/>
      <c r="I112" s="57"/>
      <c r="J112" s="20"/>
      <c r="L112" s="20"/>
      <c r="N112" s="90"/>
      <c r="O112" s="57"/>
      <c r="P112" s="57"/>
    </row>
    <row r="113">
      <c r="A113" s="20"/>
      <c r="C113" s="20"/>
      <c r="D113" s="91"/>
      <c r="E113" s="92"/>
      <c r="F113" s="93"/>
      <c r="G113" s="8"/>
      <c r="I113" s="57"/>
      <c r="J113" s="20"/>
      <c r="L113" s="20"/>
      <c r="N113" s="90"/>
      <c r="O113" s="57"/>
      <c r="P113" s="57"/>
    </row>
    <row r="114">
      <c r="A114" s="20"/>
      <c r="C114" s="20"/>
      <c r="D114" s="91"/>
      <c r="E114" s="92"/>
      <c r="F114" s="93"/>
      <c r="G114" s="8"/>
      <c r="I114" s="57"/>
      <c r="J114" s="20"/>
      <c r="L114" s="20"/>
      <c r="N114" s="90"/>
      <c r="O114" s="57"/>
      <c r="P114" s="57"/>
    </row>
    <row r="115">
      <c r="A115" s="20"/>
      <c r="C115" s="20"/>
      <c r="D115" s="91"/>
      <c r="E115" s="92"/>
      <c r="F115" s="93"/>
      <c r="G115" s="8"/>
      <c r="I115" s="57"/>
      <c r="J115" s="20"/>
      <c r="L115" s="20"/>
      <c r="N115" s="90"/>
      <c r="O115" s="57"/>
      <c r="P115" s="57"/>
    </row>
    <row r="116">
      <c r="A116" s="20"/>
      <c r="C116" s="20"/>
      <c r="D116" s="91"/>
      <c r="E116" s="92"/>
      <c r="F116" s="93"/>
      <c r="G116" s="8"/>
      <c r="I116" s="57"/>
      <c r="J116" s="20"/>
      <c r="L116" s="20"/>
      <c r="N116" s="90"/>
      <c r="O116" s="57"/>
      <c r="P116" s="57"/>
    </row>
    <row r="117">
      <c r="A117" s="20"/>
      <c r="C117" s="20"/>
      <c r="D117" s="91"/>
      <c r="E117" s="92"/>
      <c r="F117" s="93"/>
      <c r="G117" s="8"/>
      <c r="I117" s="57"/>
      <c r="J117" s="20"/>
      <c r="L117" s="20"/>
      <c r="N117" s="90"/>
      <c r="O117" s="57"/>
      <c r="P117" s="57"/>
    </row>
    <row r="118">
      <c r="A118" s="20"/>
      <c r="C118" s="20"/>
      <c r="D118" s="91"/>
      <c r="E118" s="92"/>
      <c r="F118" s="93"/>
      <c r="G118" s="8"/>
      <c r="I118" s="57"/>
      <c r="J118" s="20"/>
      <c r="L118" s="20"/>
      <c r="N118" s="90"/>
      <c r="O118" s="57"/>
      <c r="P118" s="57"/>
    </row>
    <row r="119">
      <c r="A119" s="20"/>
      <c r="C119" s="20"/>
      <c r="D119" s="91"/>
      <c r="E119" s="92"/>
      <c r="F119" s="93"/>
      <c r="G119" s="8"/>
      <c r="I119" s="57"/>
      <c r="J119" s="20"/>
      <c r="L119" s="20"/>
      <c r="N119" s="90"/>
      <c r="O119" s="57"/>
      <c r="P119" s="57"/>
    </row>
    <row r="120">
      <c r="A120" s="20"/>
      <c r="C120" s="20"/>
      <c r="D120" s="91"/>
      <c r="E120" s="92"/>
      <c r="F120" s="93"/>
      <c r="G120" s="8"/>
      <c r="I120" s="57"/>
      <c r="J120" s="20"/>
      <c r="L120" s="20"/>
      <c r="N120" s="90"/>
      <c r="O120" s="57"/>
      <c r="P120" s="57"/>
    </row>
    <row r="121">
      <c r="A121" s="20"/>
      <c r="C121" s="20"/>
      <c r="D121" s="91"/>
      <c r="E121" s="92"/>
      <c r="F121" s="93"/>
      <c r="G121" s="8"/>
      <c r="I121" s="57"/>
      <c r="J121" s="20"/>
      <c r="L121" s="20"/>
      <c r="N121" s="90"/>
      <c r="O121" s="57"/>
      <c r="P121" s="57"/>
    </row>
    <row r="122">
      <c r="A122" s="20"/>
      <c r="C122" s="20"/>
      <c r="D122" s="91"/>
      <c r="E122" s="92"/>
      <c r="F122" s="93"/>
      <c r="G122" s="8"/>
      <c r="I122" s="57"/>
      <c r="J122" s="20"/>
      <c r="L122" s="20"/>
      <c r="N122" s="90"/>
      <c r="O122" s="57"/>
      <c r="P122" s="57"/>
    </row>
    <row r="123">
      <c r="A123" s="20"/>
      <c r="C123" s="20"/>
      <c r="D123" s="91"/>
      <c r="E123" s="92"/>
      <c r="F123" s="93"/>
      <c r="G123" s="8"/>
      <c r="I123" s="57"/>
      <c r="J123" s="20"/>
      <c r="L123" s="20"/>
      <c r="N123" s="90"/>
      <c r="O123" s="57"/>
      <c r="P123" s="57"/>
    </row>
    <row r="124">
      <c r="A124" s="20"/>
      <c r="C124" s="20"/>
      <c r="D124" s="91"/>
      <c r="E124" s="92"/>
      <c r="F124" s="93"/>
      <c r="G124" s="8"/>
      <c r="I124" s="57"/>
      <c r="J124" s="20"/>
      <c r="L124" s="20"/>
      <c r="N124" s="90"/>
      <c r="O124" s="57"/>
      <c r="P124" s="57"/>
    </row>
    <row r="125">
      <c r="A125" s="20"/>
      <c r="C125" s="20"/>
      <c r="D125" s="91"/>
      <c r="E125" s="92"/>
      <c r="F125" s="93"/>
      <c r="G125" s="8"/>
      <c r="I125" s="57"/>
      <c r="J125" s="20"/>
      <c r="L125" s="20"/>
      <c r="N125" s="90"/>
      <c r="O125" s="57"/>
      <c r="P125" s="57"/>
    </row>
    <row r="126">
      <c r="A126" s="20"/>
      <c r="C126" s="20"/>
      <c r="D126" s="91"/>
      <c r="E126" s="92"/>
      <c r="F126" s="93"/>
      <c r="G126" s="8"/>
      <c r="I126" s="57"/>
      <c r="J126" s="20"/>
      <c r="L126" s="20"/>
      <c r="N126" s="90"/>
      <c r="O126" s="57"/>
      <c r="P126" s="57"/>
    </row>
    <row r="127">
      <c r="A127" s="20"/>
      <c r="C127" s="20"/>
      <c r="D127" s="91"/>
      <c r="E127" s="92"/>
      <c r="F127" s="93"/>
      <c r="G127" s="8"/>
      <c r="I127" s="57"/>
      <c r="J127" s="20"/>
      <c r="L127" s="20"/>
      <c r="N127" s="90"/>
      <c r="O127" s="57"/>
      <c r="P127" s="57"/>
    </row>
    <row r="128">
      <c r="A128" s="20"/>
      <c r="C128" s="20"/>
      <c r="D128" s="91"/>
      <c r="E128" s="92"/>
      <c r="F128" s="93"/>
      <c r="G128" s="8"/>
      <c r="I128" s="57"/>
      <c r="J128" s="20"/>
      <c r="L128" s="20"/>
      <c r="N128" s="90"/>
      <c r="O128" s="57"/>
      <c r="P128" s="57"/>
    </row>
    <row r="129">
      <c r="A129" s="20"/>
      <c r="C129" s="20"/>
      <c r="D129" s="91"/>
      <c r="E129" s="92"/>
      <c r="F129" s="93"/>
      <c r="G129" s="8"/>
      <c r="I129" s="57"/>
      <c r="J129" s="20"/>
      <c r="L129" s="20"/>
      <c r="N129" s="90"/>
      <c r="O129" s="57"/>
      <c r="P129" s="57"/>
    </row>
    <row r="130">
      <c r="A130" s="20"/>
      <c r="C130" s="20"/>
      <c r="D130" s="91"/>
      <c r="E130" s="92"/>
      <c r="F130" s="93"/>
      <c r="G130" s="8"/>
      <c r="I130" s="57"/>
      <c r="J130" s="20"/>
      <c r="L130" s="20"/>
      <c r="N130" s="90"/>
      <c r="O130" s="57"/>
      <c r="P130" s="57"/>
    </row>
    <row r="131">
      <c r="A131" s="20"/>
      <c r="C131" s="20"/>
      <c r="D131" s="91"/>
      <c r="E131" s="92"/>
      <c r="F131" s="93"/>
      <c r="G131" s="8"/>
      <c r="I131" s="57"/>
      <c r="J131" s="20"/>
      <c r="L131" s="20"/>
      <c r="N131" s="90"/>
      <c r="O131" s="57"/>
      <c r="P131" s="57"/>
    </row>
    <row r="132">
      <c r="A132" s="20"/>
      <c r="C132" s="20"/>
      <c r="D132" s="91"/>
      <c r="E132" s="92"/>
      <c r="F132" s="93"/>
      <c r="G132" s="8"/>
      <c r="I132" s="57"/>
      <c r="J132" s="20"/>
      <c r="L132" s="20"/>
      <c r="N132" s="90"/>
      <c r="O132" s="57"/>
      <c r="P132" s="57"/>
    </row>
    <row r="133">
      <c r="A133" s="20"/>
      <c r="C133" s="20"/>
      <c r="D133" s="91"/>
      <c r="E133" s="92"/>
      <c r="F133" s="93"/>
      <c r="G133" s="8"/>
      <c r="I133" s="57"/>
      <c r="J133" s="20"/>
      <c r="L133" s="20"/>
      <c r="N133" s="90"/>
      <c r="O133" s="57"/>
      <c r="P133" s="57"/>
    </row>
    <row r="134">
      <c r="A134" s="20"/>
      <c r="C134" s="20"/>
      <c r="D134" s="91"/>
      <c r="E134" s="92"/>
      <c r="F134" s="93"/>
      <c r="G134" s="8"/>
      <c r="I134" s="57"/>
      <c r="J134" s="20"/>
      <c r="L134" s="20"/>
      <c r="N134" s="90"/>
      <c r="O134" s="57"/>
      <c r="P134" s="57"/>
    </row>
    <row r="135">
      <c r="A135" s="20"/>
      <c r="C135" s="20"/>
      <c r="D135" s="91"/>
      <c r="E135" s="92"/>
      <c r="F135" s="93"/>
      <c r="G135" s="8"/>
      <c r="I135" s="57"/>
      <c r="J135" s="20"/>
      <c r="L135" s="20"/>
      <c r="N135" s="90"/>
      <c r="O135" s="57"/>
      <c r="P135" s="57"/>
    </row>
    <row r="136">
      <c r="A136" s="20"/>
      <c r="C136" s="20"/>
      <c r="D136" s="91"/>
      <c r="E136" s="92"/>
      <c r="F136" s="93"/>
      <c r="G136" s="8"/>
      <c r="I136" s="57"/>
      <c r="J136" s="20"/>
      <c r="L136" s="20"/>
      <c r="N136" s="90"/>
      <c r="O136" s="57"/>
      <c r="P136" s="57"/>
    </row>
    <row r="137">
      <c r="A137" s="20"/>
      <c r="C137" s="20"/>
      <c r="D137" s="91"/>
      <c r="E137" s="92"/>
      <c r="F137" s="93"/>
      <c r="G137" s="8"/>
      <c r="I137" s="57"/>
      <c r="J137" s="20"/>
      <c r="L137" s="20"/>
      <c r="N137" s="90"/>
      <c r="O137" s="57"/>
      <c r="P137" s="57"/>
    </row>
    <row r="138">
      <c r="A138" s="20"/>
      <c r="C138" s="20"/>
      <c r="D138" s="91"/>
      <c r="E138" s="92"/>
      <c r="F138" s="93"/>
      <c r="G138" s="8"/>
      <c r="I138" s="57"/>
      <c r="J138" s="20"/>
      <c r="L138" s="20"/>
      <c r="N138" s="90"/>
      <c r="O138" s="57"/>
      <c r="P138" s="57"/>
    </row>
    <row r="139">
      <c r="A139" s="20"/>
      <c r="C139" s="20"/>
      <c r="D139" s="91"/>
      <c r="E139" s="92"/>
      <c r="F139" s="93"/>
      <c r="G139" s="8"/>
      <c r="I139" s="57"/>
      <c r="J139" s="20"/>
      <c r="L139" s="20"/>
      <c r="N139" s="90"/>
      <c r="O139" s="57"/>
      <c r="P139" s="57"/>
    </row>
    <row r="140">
      <c r="A140" s="20"/>
      <c r="C140" s="20"/>
      <c r="D140" s="91"/>
      <c r="E140" s="92"/>
      <c r="F140" s="93"/>
      <c r="G140" s="8"/>
      <c r="I140" s="57"/>
      <c r="J140" s="20"/>
      <c r="L140" s="20"/>
      <c r="N140" s="90"/>
      <c r="O140" s="57"/>
      <c r="P140" s="57"/>
    </row>
    <row r="141">
      <c r="A141" s="20"/>
      <c r="C141" s="20"/>
      <c r="D141" s="91"/>
      <c r="E141" s="92"/>
      <c r="F141" s="93"/>
      <c r="G141" s="8"/>
      <c r="I141" s="57"/>
      <c r="J141" s="20"/>
      <c r="L141" s="20"/>
      <c r="N141" s="90"/>
      <c r="O141" s="57"/>
      <c r="P141" s="57"/>
    </row>
    <row r="142">
      <c r="A142" s="20"/>
      <c r="C142" s="20"/>
      <c r="D142" s="91"/>
      <c r="E142" s="92"/>
      <c r="F142" s="93"/>
      <c r="G142" s="8"/>
      <c r="I142" s="57"/>
      <c r="J142" s="20"/>
      <c r="L142" s="20"/>
      <c r="N142" s="90"/>
      <c r="O142" s="57"/>
      <c r="P142" s="57"/>
    </row>
    <row r="143">
      <c r="A143" s="20"/>
      <c r="C143" s="20"/>
      <c r="D143" s="91"/>
      <c r="E143" s="92"/>
      <c r="F143" s="93"/>
      <c r="G143" s="8"/>
      <c r="I143" s="57"/>
      <c r="J143" s="20"/>
      <c r="L143" s="20"/>
      <c r="N143" s="90"/>
      <c r="O143" s="57"/>
      <c r="P143" s="57"/>
    </row>
    <row r="144">
      <c r="A144" s="20"/>
      <c r="C144" s="20"/>
      <c r="D144" s="91"/>
      <c r="E144" s="92"/>
      <c r="F144" s="93"/>
      <c r="G144" s="8"/>
      <c r="I144" s="57"/>
      <c r="J144" s="20"/>
      <c r="L144" s="20"/>
      <c r="N144" s="90"/>
      <c r="O144" s="57"/>
      <c r="P144" s="57"/>
    </row>
    <row r="145">
      <c r="A145" s="20"/>
      <c r="C145" s="20"/>
      <c r="D145" s="91"/>
      <c r="E145" s="92"/>
      <c r="F145" s="93"/>
      <c r="G145" s="8"/>
      <c r="I145" s="57"/>
      <c r="J145" s="20"/>
      <c r="L145" s="20"/>
      <c r="N145" s="90"/>
      <c r="O145" s="57"/>
      <c r="P145" s="57"/>
    </row>
    <row r="146">
      <c r="A146" s="20"/>
      <c r="C146" s="20"/>
      <c r="D146" s="91"/>
      <c r="E146" s="92"/>
      <c r="F146" s="93"/>
      <c r="G146" s="8"/>
      <c r="I146" s="57"/>
      <c r="J146" s="20"/>
      <c r="L146" s="20"/>
      <c r="N146" s="90"/>
      <c r="O146" s="57"/>
      <c r="P146" s="57"/>
    </row>
    <row r="147">
      <c r="A147" s="20"/>
      <c r="C147" s="20"/>
      <c r="D147" s="91"/>
      <c r="E147" s="92"/>
      <c r="F147" s="93"/>
      <c r="G147" s="8"/>
      <c r="I147" s="57"/>
      <c r="J147" s="20"/>
      <c r="L147" s="20"/>
      <c r="N147" s="90"/>
      <c r="O147" s="57"/>
      <c r="P147" s="57"/>
    </row>
    <row r="148">
      <c r="A148" s="20"/>
      <c r="C148" s="20"/>
      <c r="D148" s="91"/>
      <c r="E148" s="92"/>
      <c r="F148" s="93"/>
      <c r="G148" s="8"/>
      <c r="I148" s="57"/>
      <c r="J148" s="20"/>
      <c r="L148" s="20"/>
      <c r="N148" s="90"/>
      <c r="O148" s="57"/>
      <c r="P148" s="57"/>
    </row>
    <row r="149">
      <c r="A149" s="20"/>
      <c r="C149" s="20"/>
      <c r="D149" s="91"/>
      <c r="E149" s="92"/>
      <c r="F149" s="93"/>
      <c r="G149" s="8"/>
      <c r="I149" s="57"/>
      <c r="J149" s="20"/>
      <c r="L149" s="20"/>
      <c r="N149" s="90"/>
      <c r="O149" s="57"/>
      <c r="P149" s="57"/>
    </row>
    <row r="150">
      <c r="A150" s="20"/>
      <c r="C150" s="20"/>
      <c r="D150" s="91"/>
      <c r="E150" s="92"/>
      <c r="F150" s="93"/>
      <c r="G150" s="8"/>
      <c r="I150" s="57"/>
      <c r="J150" s="20"/>
      <c r="L150" s="20"/>
      <c r="N150" s="90"/>
      <c r="O150" s="57"/>
      <c r="P150" s="57"/>
    </row>
    <row r="151">
      <c r="A151" s="20"/>
      <c r="C151" s="20"/>
      <c r="D151" s="91"/>
      <c r="E151" s="92"/>
      <c r="F151" s="93"/>
      <c r="G151" s="8"/>
      <c r="I151" s="57"/>
      <c r="J151" s="20"/>
      <c r="L151" s="20"/>
      <c r="N151" s="90"/>
      <c r="O151" s="57"/>
      <c r="P151" s="57"/>
    </row>
    <row r="152">
      <c r="A152" s="20"/>
      <c r="C152" s="20"/>
      <c r="D152" s="91"/>
      <c r="E152" s="92"/>
      <c r="F152" s="93"/>
      <c r="G152" s="8"/>
      <c r="I152" s="57"/>
      <c r="J152" s="20"/>
      <c r="L152" s="20"/>
      <c r="N152" s="90"/>
      <c r="O152" s="57"/>
      <c r="P152" s="57"/>
    </row>
    <row r="153">
      <c r="A153" s="20"/>
      <c r="C153" s="20"/>
      <c r="D153" s="91"/>
      <c r="E153" s="92"/>
      <c r="F153" s="93"/>
      <c r="G153" s="8"/>
      <c r="I153" s="57"/>
      <c r="J153" s="20"/>
      <c r="L153" s="20"/>
      <c r="N153" s="90"/>
      <c r="O153" s="57"/>
      <c r="P153" s="57"/>
    </row>
    <row r="154">
      <c r="A154" s="20"/>
      <c r="C154" s="20"/>
      <c r="D154" s="91"/>
      <c r="E154" s="92"/>
      <c r="F154" s="93"/>
      <c r="G154" s="8"/>
      <c r="I154" s="57"/>
      <c r="J154" s="20"/>
      <c r="L154" s="20"/>
      <c r="N154" s="90"/>
      <c r="O154" s="57"/>
      <c r="P154" s="57"/>
    </row>
    <row r="155">
      <c r="A155" s="20"/>
      <c r="C155" s="20"/>
      <c r="D155" s="91"/>
      <c r="E155" s="92"/>
      <c r="F155" s="93"/>
      <c r="G155" s="8"/>
      <c r="I155" s="57"/>
      <c r="J155" s="20"/>
      <c r="L155" s="20"/>
      <c r="N155" s="90"/>
      <c r="O155" s="57"/>
      <c r="P155" s="57"/>
    </row>
    <row r="156">
      <c r="A156" s="20"/>
      <c r="C156" s="20"/>
      <c r="D156" s="91"/>
      <c r="E156" s="92"/>
      <c r="F156" s="93"/>
      <c r="G156" s="8"/>
      <c r="I156" s="57"/>
      <c r="J156" s="20"/>
      <c r="L156" s="20"/>
      <c r="N156" s="90"/>
      <c r="O156" s="57"/>
      <c r="P156" s="57"/>
    </row>
    <row r="157">
      <c r="A157" s="20"/>
      <c r="C157" s="20"/>
      <c r="D157" s="91"/>
      <c r="E157" s="92"/>
      <c r="F157" s="93"/>
      <c r="G157" s="8"/>
      <c r="I157" s="57"/>
      <c r="J157" s="20"/>
      <c r="L157" s="20"/>
      <c r="N157" s="90"/>
      <c r="O157" s="57"/>
      <c r="P157" s="57"/>
    </row>
    <row r="158">
      <c r="A158" s="20"/>
      <c r="C158" s="20"/>
      <c r="D158" s="91"/>
      <c r="E158" s="92"/>
      <c r="F158" s="93"/>
      <c r="G158" s="8"/>
      <c r="I158" s="57"/>
      <c r="J158" s="20"/>
      <c r="L158" s="20"/>
      <c r="N158" s="90"/>
      <c r="O158" s="57"/>
      <c r="P158" s="57"/>
    </row>
    <row r="159">
      <c r="A159" s="20"/>
      <c r="C159" s="20"/>
      <c r="D159" s="91"/>
      <c r="E159" s="92"/>
      <c r="F159" s="93"/>
      <c r="G159" s="8"/>
      <c r="I159" s="57"/>
      <c r="J159" s="20"/>
      <c r="L159" s="20"/>
      <c r="N159" s="90"/>
      <c r="O159" s="57"/>
      <c r="P159" s="57"/>
    </row>
    <row r="160">
      <c r="A160" s="20"/>
      <c r="C160" s="20"/>
      <c r="D160" s="91"/>
      <c r="E160" s="92"/>
      <c r="F160" s="93"/>
      <c r="G160" s="8"/>
      <c r="I160" s="57"/>
      <c r="J160" s="20"/>
      <c r="L160" s="20"/>
      <c r="N160" s="90"/>
      <c r="O160" s="57"/>
      <c r="P160" s="57"/>
    </row>
    <row r="161">
      <c r="A161" s="20"/>
      <c r="C161" s="20"/>
      <c r="D161" s="91"/>
      <c r="E161" s="92"/>
      <c r="F161" s="93"/>
      <c r="G161" s="8"/>
      <c r="I161" s="57"/>
      <c r="J161" s="20"/>
      <c r="L161" s="20"/>
      <c r="N161" s="90"/>
      <c r="O161" s="57"/>
      <c r="P161" s="57"/>
    </row>
    <row r="162">
      <c r="A162" s="20"/>
      <c r="C162" s="20"/>
      <c r="D162" s="91"/>
      <c r="E162" s="92"/>
      <c r="F162" s="93"/>
      <c r="G162" s="8"/>
      <c r="I162" s="57"/>
      <c r="J162" s="20"/>
      <c r="L162" s="20"/>
      <c r="N162" s="90"/>
      <c r="O162" s="57"/>
      <c r="P162" s="57"/>
    </row>
    <row r="163">
      <c r="A163" s="20"/>
      <c r="C163" s="20"/>
      <c r="D163" s="91"/>
      <c r="E163" s="92"/>
      <c r="F163" s="93"/>
      <c r="G163" s="8"/>
      <c r="I163" s="57"/>
      <c r="J163" s="20"/>
      <c r="L163" s="20"/>
      <c r="N163" s="90"/>
      <c r="O163" s="57"/>
      <c r="P163" s="57"/>
    </row>
    <row r="164">
      <c r="A164" s="20"/>
      <c r="C164" s="20"/>
      <c r="D164" s="91"/>
      <c r="E164" s="92"/>
      <c r="F164" s="93"/>
      <c r="G164" s="8"/>
      <c r="I164" s="57"/>
      <c r="J164" s="20"/>
      <c r="L164" s="20"/>
      <c r="N164" s="90"/>
      <c r="O164" s="57"/>
      <c r="P164" s="57"/>
    </row>
    <row r="165">
      <c r="A165" s="20"/>
      <c r="C165" s="20"/>
      <c r="D165" s="91"/>
      <c r="E165" s="92"/>
      <c r="F165" s="93"/>
      <c r="G165" s="8"/>
      <c r="I165" s="57"/>
      <c r="J165" s="20"/>
      <c r="L165" s="20"/>
      <c r="N165" s="90"/>
      <c r="O165" s="57"/>
      <c r="P165" s="57"/>
    </row>
    <row r="166">
      <c r="A166" s="20"/>
      <c r="C166" s="20"/>
      <c r="D166" s="91"/>
      <c r="E166" s="92"/>
      <c r="F166" s="93"/>
      <c r="G166" s="8"/>
      <c r="I166" s="57"/>
      <c r="J166" s="20"/>
      <c r="L166" s="20"/>
      <c r="N166" s="90"/>
      <c r="O166" s="57"/>
      <c r="P166" s="57"/>
    </row>
    <row r="167">
      <c r="A167" s="20"/>
      <c r="C167" s="20"/>
      <c r="D167" s="91"/>
      <c r="E167" s="92"/>
      <c r="F167" s="93"/>
      <c r="G167" s="8"/>
      <c r="I167" s="57"/>
      <c r="J167" s="20"/>
      <c r="L167" s="20"/>
      <c r="N167" s="90"/>
      <c r="O167" s="57"/>
      <c r="P167" s="57"/>
    </row>
    <row r="168">
      <c r="A168" s="20"/>
      <c r="C168" s="20"/>
      <c r="D168" s="91"/>
      <c r="E168" s="92"/>
      <c r="F168" s="93"/>
      <c r="G168" s="8"/>
      <c r="I168" s="57"/>
      <c r="J168" s="20"/>
      <c r="L168" s="20"/>
      <c r="N168" s="90"/>
      <c r="O168" s="57"/>
      <c r="P168" s="57"/>
    </row>
    <row r="169">
      <c r="A169" s="20"/>
      <c r="C169" s="20"/>
      <c r="D169" s="91"/>
      <c r="E169" s="92"/>
      <c r="F169" s="93"/>
      <c r="G169" s="8"/>
      <c r="I169" s="57"/>
      <c r="J169" s="20"/>
      <c r="L169" s="20"/>
      <c r="N169" s="90"/>
      <c r="O169" s="57"/>
      <c r="P169" s="57"/>
    </row>
    <row r="170">
      <c r="A170" s="20"/>
      <c r="C170" s="20"/>
      <c r="D170" s="91"/>
      <c r="E170" s="92"/>
      <c r="F170" s="93"/>
      <c r="G170" s="8"/>
      <c r="I170" s="57"/>
      <c r="J170" s="20"/>
      <c r="L170" s="20"/>
      <c r="N170" s="90"/>
      <c r="O170" s="57"/>
      <c r="P170" s="57"/>
    </row>
    <row r="171">
      <c r="A171" s="20"/>
      <c r="C171" s="20"/>
      <c r="D171" s="91"/>
      <c r="E171" s="92"/>
      <c r="F171" s="93"/>
      <c r="G171" s="8"/>
      <c r="I171" s="57"/>
      <c r="J171" s="20"/>
      <c r="L171" s="20"/>
      <c r="N171" s="90"/>
      <c r="O171" s="57"/>
      <c r="P171" s="57"/>
    </row>
    <row r="172">
      <c r="A172" s="20"/>
      <c r="C172" s="20"/>
      <c r="D172" s="91"/>
      <c r="E172" s="92"/>
      <c r="F172" s="93"/>
      <c r="G172" s="8"/>
      <c r="I172" s="57"/>
      <c r="J172" s="20"/>
      <c r="L172" s="20"/>
      <c r="N172" s="90"/>
      <c r="O172" s="57"/>
      <c r="P172" s="57"/>
    </row>
    <row r="173">
      <c r="A173" s="20"/>
      <c r="C173" s="20"/>
      <c r="D173" s="91"/>
      <c r="E173" s="92"/>
      <c r="F173" s="93"/>
      <c r="G173" s="8"/>
      <c r="I173" s="57"/>
      <c r="J173" s="20"/>
      <c r="L173" s="20"/>
      <c r="N173" s="90"/>
      <c r="O173" s="57"/>
      <c r="P173" s="57"/>
    </row>
    <row r="174">
      <c r="A174" s="20"/>
      <c r="C174" s="20"/>
      <c r="D174" s="91"/>
      <c r="E174" s="92"/>
      <c r="F174" s="93"/>
      <c r="G174" s="8"/>
      <c r="I174" s="57"/>
      <c r="J174" s="20"/>
      <c r="L174" s="20"/>
      <c r="N174" s="90"/>
      <c r="O174" s="57"/>
      <c r="P174" s="57"/>
    </row>
    <row r="175">
      <c r="A175" s="20"/>
      <c r="C175" s="20"/>
      <c r="D175" s="91"/>
      <c r="E175" s="92"/>
      <c r="F175" s="93"/>
      <c r="G175" s="8"/>
      <c r="I175" s="57"/>
      <c r="J175" s="20"/>
      <c r="L175" s="20"/>
      <c r="N175" s="90"/>
      <c r="O175" s="57"/>
      <c r="P175" s="57"/>
    </row>
    <row r="176">
      <c r="A176" s="20"/>
      <c r="C176" s="20"/>
      <c r="D176" s="91"/>
      <c r="E176" s="92"/>
      <c r="F176" s="93"/>
      <c r="G176" s="8"/>
      <c r="I176" s="57"/>
      <c r="J176" s="20"/>
      <c r="L176" s="20"/>
      <c r="N176" s="90"/>
      <c r="O176" s="57"/>
      <c r="P176" s="57"/>
    </row>
    <row r="177">
      <c r="A177" s="20"/>
      <c r="C177" s="20"/>
      <c r="D177" s="91"/>
      <c r="E177" s="92"/>
      <c r="F177" s="93"/>
      <c r="G177" s="8"/>
      <c r="I177" s="57"/>
      <c r="J177" s="20"/>
      <c r="L177" s="20"/>
      <c r="N177" s="90"/>
      <c r="O177" s="57"/>
      <c r="P177" s="57"/>
    </row>
    <row r="178">
      <c r="A178" s="20"/>
      <c r="C178" s="20"/>
      <c r="D178" s="91"/>
      <c r="E178" s="92"/>
      <c r="F178" s="93"/>
      <c r="G178" s="8"/>
      <c r="I178" s="57"/>
      <c r="J178" s="20"/>
      <c r="L178" s="20"/>
      <c r="N178" s="90"/>
      <c r="O178" s="57"/>
      <c r="P178" s="57"/>
    </row>
    <row r="179">
      <c r="A179" s="20"/>
      <c r="C179" s="20"/>
      <c r="D179" s="91"/>
      <c r="E179" s="92"/>
      <c r="F179" s="93"/>
      <c r="G179" s="8"/>
      <c r="I179" s="57"/>
      <c r="J179" s="20"/>
      <c r="L179" s="20"/>
      <c r="N179" s="90"/>
      <c r="O179" s="57"/>
      <c r="P179" s="57"/>
    </row>
    <row r="180">
      <c r="A180" s="20"/>
      <c r="C180" s="20"/>
      <c r="D180" s="91"/>
      <c r="E180" s="92"/>
      <c r="F180" s="93"/>
      <c r="G180" s="8"/>
      <c r="I180" s="57"/>
      <c r="J180" s="20"/>
      <c r="L180" s="20"/>
      <c r="N180" s="90"/>
      <c r="O180" s="57"/>
      <c r="P180" s="57"/>
    </row>
    <row r="181">
      <c r="A181" s="20"/>
      <c r="C181" s="20"/>
      <c r="D181" s="91"/>
      <c r="E181" s="92"/>
      <c r="F181" s="93"/>
      <c r="G181" s="8"/>
      <c r="I181" s="57"/>
      <c r="J181" s="20"/>
      <c r="L181" s="20"/>
      <c r="N181" s="90"/>
      <c r="O181" s="57"/>
      <c r="P181" s="57"/>
    </row>
    <row r="182">
      <c r="A182" s="20"/>
      <c r="C182" s="20"/>
      <c r="D182" s="91"/>
      <c r="E182" s="92"/>
      <c r="F182" s="93"/>
      <c r="G182" s="8"/>
      <c r="I182" s="57"/>
      <c r="J182" s="20"/>
      <c r="L182" s="20"/>
      <c r="N182" s="90"/>
      <c r="O182" s="57"/>
      <c r="P182" s="57"/>
    </row>
    <row r="183">
      <c r="A183" s="20"/>
      <c r="C183" s="20"/>
      <c r="D183" s="91"/>
      <c r="E183" s="92"/>
      <c r="F183" s="93"/>
      <c r="G183" s="8"/>
      <c r="I183" s="57"/>
      <c r="J183" s="20"/>
      <c r="L183" s="20"/>
      <c r="N183" s="90"/>
      <c r="O183" s="57"/>
      <c r="P183" s="57"/>
    </row>
    <row r="184">
      <c r="A184" s="20"/>
      <c r="C184" s="20"/>
      <c r="D184" s="91"/>
      <c r="E184" s="92"/>
      <c r="F184" s="93"/>
      <c r="G184" s="8"/>
      <c r="I184" s="57"/>
      <c r="J184" s="20"/>
      <c r="L184" s="20"/>
      <c r="N184" s="90"/>
      <c r="O184" s="57"/>
      <c r="P184" s="57"/>
    </row>
    <row r="185">
      <c r="A185" s="20"/>
      <c r="C185" s="20"/>
      <c r="D185" s="91"/>
      <c r="E185" s="92"/>
      <c r="F185" s="93"/>
      <c r="G185" s="8"/>
      <c r="I185" s="57"/>
      <c r="J185" s="20"/>
      <c r="L185" s="20"/>
      <c r="N185" s="90"/>
      <c r="O185" s="57"/>
      <c r="P185" s="57"/>
    </row>
    <row r="186">
      <c r="A186" s="20"/>
      <c r="C186" s="20"/>
      <c r="D186" s="91"/>
      <c r="E186" s="92"/>
      <c r="F186" s="93"/>
      <c r="G186" s="8"/>
      <c r="I186" s="57"/>
      <c r="J186" s="20"/>
      <c r="L186" s="20"/>
      <c r="N186" s="90"/>
      <c r="O186" s="57"/>
      <c r="P186" s="57"/>
    </row>
    <row r="187">
      <c r="A187" s="20"/>
      <c r="C187" s="20"/>
      <c r="D187" s="91"/>
      <c r="E187" s="92"/>
      <c r="F187" s="93"/>
      <c r="G187" s="8"/>
      <c r="I187" s="57"/>
      <c r="J187" s="20"/>
      <c r="L187" s="20"/>
      <c r="N187" s="90"/>
      <c r="O187" s="57"/>
      <c r="P187" s="57"/>
    </row>
    <row r="188">
      <c r="A188" s="20"/>
      <c r="C188" s="20"/>
      <c r="D188" s="91"/>
      <c r="E188" s="92"/>
      <c r="F188" s="93"/>
      <c r="G188" s="8"/>
      <c r="I188" s="57"/>
      <c r="J188" s="20"/>
      <c r="L188" s="20"/>
      <c r="N188" s="90"/>
      <c r="O188" s="57"/>
      <c r="P188" s="57"/>
    </row>
    <row r="189">
      <c r="A189" s="20"/>
      <c r="C189" s="20"/>
      <c r="D189" s="91"/>
      <c r="E189" s="92"/>
      <c r="F189" s="93"/>
      <c r="G189" s="8"/>
      <c r="I189" s="57"/>
      <c r="J189" s="20"/>
      <c r="L189" s="20"/>
      <c r="N189" s="90"/>
      <c r="O189" s="57"/>
      <c r="P189" s="57"/>
    </row>
    <row r="190">
      <c r="A190" s="20"/>
      <c r="C190" s="20"/>
      <c r="D190" s="91"/>
      <c r="E190" s="92"/>
      <c r="F190" s="93"/>
      <c r="G190" s="8"/>
      <c r="I190" s="57"/>
      <c r="J190" s="20"/>
      <c r="L190" s="20"/>
      <c r="N190" s="90"/>
      <c r="O190" s="57"/>
      <c r="P190" s="57"/>
    </row>
    <row r="191">
      <c r="A191" s="20"/>
      <c r="C191" s="20"/>
      <c r="D191" s="91"/>
      <c r="E191" s="92"/>
      <c r="F191" s="93"/>
      <c r="G191" s="8"/>
      <c r="I191" s="57"/>
      <c r="J191" s="20"/>
      <c r="L191" s="20"/>
      <c r="N191" s="90"/>
      <c r="O191" s="57"/>
      <c r="P191" s="57"/>
    </row>
    <row r="192">
      <c r="A192" s="20"/>
      <c r="C192" s="20"/>
      <c r="D192" s="91"/>
      <c r="E192" s="92"/>
      <c r="F192" s="93"/>
      <c r="G192" s="8"/>
      <c r="I192" s="57"/>
      <c r="J192" s="20"/>
      <c r="L192" s="20"/>
      <c r="N192" s="90"/>
      <c r="O192" s="57"/>
      <c r="P192" s="57"/>
    </row>
    <row r="193">
      <c r="A193" s="20"/>
      <c r="C193" s="20"/>
      <c r="D193" s="91"/>
      <c r="E193" s="92"/>
      <c r="F193" s="93"/>
      <c r="G193" s="8"/>
      <c r="I193" s="57"/>
      <c r="J193" s="20"/>
      <c r="L193" s="20"/>
      <c r="N193" s="90"/>
      <c r="O193" s="57"/>
      <c r="P193" s="57"/>
    </row>
    <row r="194">
      <c r="A194" s="20"/>
      <c r="C194" s="20"/>
      <c r="D194" s="91"/>
      <c r="E194" s="92"/>
      <c r="F194" s="93"/>
      <c r="G194" s="8"/>
      <c r="I194" s="57"/>
      <c r="J194" s="20"/>
      <c r="L194" s="20"/>
      <c r="N194" s="90"/>
      <c r="O194" s="57"/>
      <c r="P194" s="57"/>
    </row>
    <row r="195">
      <c r="A195" s="20"/>
      <c r="C195" s="20"/>
      <c r="D195" s="91"/>
      <c r="E195" s="92"/>
      <c r="F195" s="93"/>
      <c r="G195" s="8"/>
      <c r="I195" s="57"/>
      <c r="J195" s="20"/>
      <c r="L195" s="20"/>
      <c r="N195" s="90"/>
      <c r="O195" s="57"/>
      <c r="P195" s="57"/>
    </row>
    <row r="196">
      <c r="A196" s="20"/>
      <c r="C196" s="20"/>
      <c r="D196" s="91"/>
      <c r="E196" s="92"/>
      <c r="F196" s="93"/>
      <c r="G196" s="8"/>
      <c r="I196" s="57"/>
      <c r="J196" s="20"/>
      <c r="L196" s="20"/>
      <c r="N196" s="90"/>
      <c r="O196" s="57"/>
      <c r="P196" s="57"/>
    </row>
    <row r="197">
      <c r="A197" s="20"/>
      <c r="C197" s="20"/>
      <c r="D197" s="91"/>
      <c r="E197" s="92"/>
      <c r="F197" s="93"/>
      <c r="G197" s="8"/>
      <c r="I197" s="57"/>
      <c r="J197" s="20"/>
      <c r="L197" s="20"/>
      <c r="N197" s="90"/>
      <c r="O197" s="57"/>
      <c r="P197" s="57"/>
    </row>
    <row r="198">
      <c r="A198" s="20"/>
      <c r="C198" s="20"/>
      <c r="D198" s="91"/>
      <c r="E198" s="92"/>
      <c r="F198" s="93"/>
      <c r="G198" s="8"/>
      <c r="I198" s="57"/>
      <c r="J198" s="20"/>
      <c r="L198" s="20"/>
      <c r="N198" s="90"/>
      <c r="O198" s="57"/>
      <c r="P198" s="57"/>
    </row>
    <row r="199">
      <c r="A199" s="20"/>
      <c r="C199" s="20"/>
      <c r="D199" s="91"/>
      <c r="E199" s="92"/>
      <c r="F199" s="93"/>
      <c r="G199" s="8"/>
      <c r="I199" s="57"/>
      <c r="J199" s="20"/>
      <c r="L199" s="20"/>
      <c r="N199" s="90"/>
      <c r="O199" s="57"/>
      <c r="P199" s="57"/>
    </row>
    <row r="200">
      <c r="A200" s="20"/>
      <c r="C200" s="20"/>
      <c r="D200" s="91"/>
      <c r="E200" s="92"/>
      <c r="F200" s="93"/>
      <c r="G200" s="8"/>
      <c r="I200" s="57"/>
      <c r="J200" s="20"/>
      <c r="L200" s="20"/>
      <c r="N200" s="90"/>
      <c r="O200" s="57"/>
      <c r="P200" s="57"/>
    </row>
    <row r="201">
      <c r="A201" s="20"/>
      <c r="C201" s="20"/>
      <c r="D201" s="91"/>
      <c r="E201" s="92"/>
      <c r="F201" s="93"/>
      <c r="G201" s="8"/>
      <c r="I201" s="57"/>
      <c r="J201" s="20"/>
      <c r="L201" s="20"/>
      <c r="N201" s="90"/>
      <c r="O201" s="57"/>
      <c r="P201" s="57"/>
    </row>
    <row r="202">
      <c r="A202" s="20"/>
      <c r="C202" s="20"/>
      <c r="D202" s="91"/>
      <c r="E202" s="92"/>
      <c r="F202" s="93"/>
      <c r="G202" s="8"/>
      <c r="I202" s="57"/>
      <c r="J202" s="20"/>
      <c r="L202" s="20"/>
      <c r="N202" s="90"/>
      <c r="O202" s="57"/>
      <c r="P202" s="57"/>
    </row>
    <row r="203">
      <c r="A203" s="20"/>
      <c r="C203" s="20"/>
      <c r="D203" s="91"/>
      <c r="E203" s="92"/>
      <c r="F203" s="93"/>
      <c r="G203" s="8"/>
      <c r="I203" s="57"/>
      <c r="J203" s="20"/>
      <c r="L203" s="20"/>
      <c r="N203" s="90"/>
      <c r="O203" s="57"/>
      <c r="P203" s="57"/>
    </row>
    <row r="204">
      <c r="A204" s="20"/>
      <c r="C204" s="20"/>
      <c r="D204" s="91"/>
      <c r="E204" s="92"/>
      <c r="F204" s="93"/>
      <c r="G204" s="8"/>
      <c r="I204" s="57"/>
      <c r="J204" s="20"/>
      <c r="L204" s="20"/>
      <c r="N204" s="90"/>
      <c r="O204" s="57"/>
      <c r="P204" s="57"/>
    </row>
    <row r="205">
      <c r="A205" s="20"/>
      <c r="C205" s="20"/>
      <c r="D205" s="91"/>
      <c r="E205" s="92"/>
      <c r="F205" s="93"/>
      <c r="G205" s="8"/>
      <c r="I205" s="57"/>
      <c r="J205" s="20"/>
      <c r="L205" s="20"/>
      <c r="N205" s="90"/>
      <c r="O205" s="57"/>
      <c r="P205" s="57"/>
    </row>
    <row r="206">
      <c r="A206" s="20"/>
      <c r="C206" s="20"/>
      <c r="D206" s="91"/>
      <c r="E206" s="92"/>
      <c r="F206" s="93"/>
      <c r="G206" s="8"/>
      <c r="I206" s="57"/>
      <c r="J206" s="20"/>
      <c r="L206" s="20"/>
      <c r="N206" s="90"/>
      <c r="O206" s="57"/>
      <c r="P206" s="57"/>
    </row>
    <row r="207">
      <c r="A207" s="20"/>
      <c r="C207" s="20"/>
      <c r="D207" s="91"/>
      <c r="E207" s="92"/>
      <c r="F207" s="93"/>
      <c r="G207" s="8"/>
      <c r="I207" s="57"/>
      <c r="J207" s="20"/>
      <c r="L207" s="20"/>
      <c r="N207" s="90"/>
      <c r="O207" s="57"/>
      <c r="P207" s="57"/>
    </row>
    <row r="208">
      <c r="A208" s="20"/>
      <c r="C208" s="20"/>
      <c r="D208" s="91"/>
      <c r="E208" s="92"/>
      <c r="F208" s="93"/>
      <c r="G208" s="8"/>
      <c r="I208" s="57"/>
      <c r="J208" s="20"/>
      <c r="L208" s="20"/>
      <c r="N208" s="90"/>
      <c r="O208" s="57"/>
      <c r="P208" s="57"/>
    </row>
    <row r="209">
      <c r="A209" s="20"/>
      <c r="C209" s="20"/>
      <c r="D209" s="91"/>
      <c r="E209" s="92"/>
      <c r="F209" s="93"/>
      <c r="G209" s="8"/>
      <c r="I209" s="57"/>
      <c r="J209" s="20"/>
      <c r="L209" s="20"/>
      <c r="N209" s="90"/>
      <c r="O209" s="57"/>
      <c r="P209" s="57"/>
    </row>
    <row r="210">
      <c r="A210" s="20"/>
      <c r="C210" s="20"/>
      <c r="D210" s="91"/>
      <c r="E210" s="92"/>
      <c r="F210" s="93"/>
      <c r="G210" s="8"/>
      <c r="I210" s="57"/>
      <c r="J210" s="20"/>
      <c r="L210" s="20"/>
      <c r="N210" s="90"/>
      <c r="O210" s="57"/>
      <c r="P210" s="57"/>
    </row>
    <row r="211">
      <c r="A211" s="20"/>
      <c r="C211" s="20"/>
      <c r="D211" s="91"/>
      <c r="E211" s="92"/>
      <c r="F211" s="93"/>
      <c r="G211" s="8"/>
      <c r="I211" s="57"/>
      <c r="J211" s="20"/>
      <c r="L211" s="20"/>
      <c r="N211" s="90"/>
      <c r="O211" s="57"/>
      <c r="P211" s="57"/>
    </row>
    <row r="212">
      <c r="A212" s="20"/>
      <c r="C212" s="20"/>
      <c r="D212" s="91"/>
      <c r="E212" s="92"/>
      <c r="F212" s="93"/>
      <c r="G212" s="8"/>
      <c r="I212" s="57"/>
      <c r="J212" s="20"/>
      <c r="L212" s="20"/>
      <c r="N212" s="90"/>
      <c r="O212" s="57"/>
      <c r="P212" s="57"/>
    </row>
    <row r="213">
      <c r="A213" s="20"/>
      <c r="C213" s="20"/>
      <c r="D213" s="91"/>
      <c r="E213" s="92"/>
      <c r="F213" s="93"/>
      <c r="G213" s="8"/>
      <c r="I213" s="57"/>
      <c r="J213" s="20"/>
      <c r="L213" s="20"/>
      <c r="N213" s="90"/>
      <c r="O213" s="57"/>
      <c r="P213" s="57"/>
    </row>
    <row r="214">
      <c r="A214" s="20"/>
      <c r="C214" s="20"/>
      <c r="D214" s="91"/>
      <c r="E214" s="92"/>
      <c r="F214" s="93"/>
      <c r="G214" s="8"/>
      <c r="I214" s="57"/>
      <c r="J214" s="20"/>
      <c r="L214" s="20"/>
      <c r="N214" s="90"/>
      <c r="O214" s="57"/>
      <c r="P214" s="57"/>
    </row>
    <row r="215">
      <c r="A215" s="20"/>
      <c r="C215" s="20"/>
      <c r="D215" s="91"/>
      <c r="E215" s="92"/>
      <c r="F215" s="93"/>
      <c r="G215" s="8"/>
      <c r="I215" s="57"/>
      <c r="J215" s="20"/>
      <c r="L215" s="20"/>
      <c r="N215" s="90"/>
      <c r="O215" s="57"/>
      <c r="P215" s="57"/>
    </row>
    <row r="216">
      <c r="A216" s="20"/>
      <c r="C216" s="20"/>
      <c r="D216" s="91"/>
      <c r="E216" s="92"/>
      <c r="F216" s="93"/>
      <c r="G216" s="8"/>
      <c r="I216" s="57"/>
      <c r="J216" s="20"/>
      <c r="L216" s="20"/>
      <c r="N216" s="90"/>
      <c r="O216" s="57"/>
      <c r="P216" s="57"/>
    </row>
    <row r="217">
      <c r="A217" s="20"/>
      <c r="C217" s="20"/>
      <c r="D217" s="91"/>
      <c r="E217" s="92"/>
      <c r="F217" s="93"/>
      <c r="G217" s="8"/>
      <c r="I217" s="57"/>
      <c r="J217" s="20"/>
      <c r="L217" s="20"/>
      <c r="N217" s="90"/>
      <c r="O217" s="57"/>
      <c r="P217" s="57"/>
    </row>
    <row r="218">
      <c r="A218" s="20"/>
      <c r="C218" s="20"/>
      <c r="D218" s="91"/>
      <c r="E218" s="92"/>
      <c r="F218" s="93"/>
      <c r="G218" s="8"/>
      <c r="I218" s="57"/>
      <c r="J218" s="20"/>
      <c r="L218" s="20"/>
      <c r="N218" s="90"/>
      <c r="O218" s="57"/>
      <c r="P218" s="57"/>
    </row>
    <row r="219">
      <c r="A219" s="20"/>
      <c r="C219" s="20"/>
      <c r="D219" s="91"/>
      <c r="E219" s="92"/>
      <c r="F219" s="93"/>
      <c r="G219" s="8"/>
      <c r="I219" s="57"/>
      <c r="J219" s="20"/>
      <c r="L219" s="20"/>
      <c r="N219" s="90"/>
      <c r="O219" s="57"/>
      <c r="P219" s="57"/>
    </row>
    <row r="220">
      <c r="A220" s="20"/>
      <c r="C220" s="20"/>
      <c r="D220" s="91"/>
      <c r="E220" s="92"/>
      <c r="F220" s="93"/>
      <c r="G220" s="8"/>
      <c r="I220" s="57"/>
      <c r="J220" s="20"/>
      <c r="L220" s="20"/>
      <c r="N220" s="90"/>
      <c r="O220" s="57"/>
      <c r="P220" s="57"/>
    </row>
    <row r="221">
      <c r="A221" s="20"/>
      <c r="C221" s="20"/>
      <c r="D221" s="91"/>
      <c r="E221" s="92"/>
      <c r="F221" s="93"/>
      <c r="G221" s="8"/>
      <c r="I221" s="57"/>
      <c r="J221" s="20"/>
      <c r="L221" s="20"/>
      <c r="N221" s="90"/>
      <c r="O221" s="57"/>
      <c r="P221" s="57"/>
    </row>
    <row r="222">
      <c r="A222" s="20"/>
      <c r="C222" s="20"/>
      <c r="D222" s="91"/>
      <c r="E222" s="92"/>
      <c r="F222" s="93"/>
      <c r="G222" s="8"/>
      <c r="I222" s="57"/>
      <c r="J222" s="20"/>
      <c r="L222" s="20"/>
      <c r="N222" s="90"/>
      <c r="O222" s="57"/>
      <c r="P222" s="57"/>
    </row>
    <row r="223">
      <c r="A223" s="20"/>
      <c r="C223" s="20"/>
      <c r="D223" s="91"/>
      <c r="E223" s="92"/>
      <c r="F223" s="93"/>
      <c r="G223" s="8"/>
      <c r="I223" s="57"/>
      <c r="J223" s="20"/>
      <c r="L223" s="20"/>
      <c r="N223" s="90"/>
      <c r="O223" s="57"/>
      <c r="P223" s="57"/>
    </row>
    <row r="224">
      <c r="A224" s="20"/>
      <c r="C224" s="20"/>
      <c r="D224" s="91"/>
      <c r="E224" s="92"/>
      <c r="F224" s="93"/>
      <c r="G224" s="8"/>
      <c r="I224" s="57"/>
      <c r="J224" s="20"/>
      <c r="L224" s="20"/>
      <c r="N224" s="90"/>
      <c r="O224" s="57"/>
      <c r="P224" s="57"/>
    </row>
    <row r="225">
      <c r="A225" s="20"/>
      <c r="C225" s="20"/>
      <c r="D225" s="91"/>
      <c r="E225" s="92"/>
      <c r="F225" s="93"/>
      <c r="G225" s="8"/>
      <c r="I225" s="57"/>
      <c r="J225" s="20"/>
      <c r="L225" s="20"/>
      <c r="N225" s="90"/>
      <c r="O225" s="57"/>
      <c r="P225" s="57"/>
    </row>
    <row r="226">
      <c r="A226" s="20"/>
      <c r="C226" s="20"/>
      <c r="D226" s="91"/>
      <c r="E226" s="92"/>
      <c r="F226" s="93"/>
      <c r="G226" s="8"/>
      <c r="I226" s="57"/>
      <c r="J226" s="20"/>
      <c r="L226" s="20"/>
      <c r="N226" s="90"/>
      <c r="O226" s="57"/>
      <c r="P226" s="57"/>
    </row>
    <row r="227">
      <c r="A227" s="20"/>
      <c r="C227" s="20"/>
      <c r="D227" s="91"/>
      <c r="E227" s="92"/>
      <c r="F227" s="93"/>
      <c r="G227" s="8"/>
      <c r="I227" s="57"/>
      <c r="J227" s="20"/>
      <c r="L227" s="20"/>
      <c r="N227" s="90"/>
      <c r="O227" s="57"/>
      <c r="P227" s="57"/>
    </row>
    <row r="228">
      <c r="A228" s="20"/>
      <c r="C228" s="20"/>
      <c r="D228" s="91"/>
      <c r="E228" s="92"/>
      <c r="F228" s="93"/>
      <c r="G228" s="8"/>
      <c r="I228" s="57"/>
      <c r="J228" s="20"/>
      <c r="L228" s="20"/>
      <c r="N228" s="90"/>
      <c r="O228" s="57"/>
      <c r="P228" s="57"/>
    </row>
    <row r="229">
      <c r="A229" s="20"/>
      <c r="C229" s="20"/>
      <c r="D229" s="91"/>
      <c r="E229" s="92"/>
      <c r="F229" s="93"/>
      <c r="G229" s="8"/>
      <c r="I229" s="57"/>
      <c r="J229" s="20"/>
      <c r="L229" s="20"/>
      <c r="N229" s="90"/>
      <c r="O229" s="57"/>
      <c r="P229" s="57"/>
    </row>
    <row r="230">
      <c r="A230" s="20"/>
      <c r="C230" s="20"/>
      <c r="D230" s="91"/>
      <c r="E230" s="92"/>
      <c r="F230" s="93"/>
      <c r="G230" s="8"/>
      <c r="I230" s="57"/>
      <c r="J230" s="20"/>
      <c r="L230" s="20"/>
      <c r="N230" s="90"/>
      <c r="O230" s="57"/>
      <c r="P230" s="57"/>
    </row>
    <row r="231">
      <c r="A231" s="20"/>
      <c r="C231" s="20"/>
      <c r="D231" s="91"/>
      <c r="E231" s="92"/>
      <c r="F231" s="93"/>
      <c r="G231" s="8"/>
      <c r="I231" s="57"/>
      <c r="J231" s="20"/>
      <c r="L231" s="20"/>
      <c r="N231" s="90"/>
      <c r="O231" s="57"/>
      <c r="P231" s="57"/>
    </row>
    <row r="232">
      <c r="A232" s="20"/>
      <c r="C232" s="20"/>
      <c r="D232" s="91"/>
      <c r="E232" s="92"/>
      <c r="F232" s="93"/>
      <c r="G232" s="8"/>
      <c r="I232" s="57"/>
      <c r="J232" s="20"/>
      <c r="L232" s="20"/>
      <c r="N232" s="90"/>
      <c r="O232" s="57"/>
      <c r="P232" s="57"/>
    </row>
    <row r="233">
      <c r="A233" s="20"/>
      <c r="C233" s="20"/>
      <c r="D233" s="91"/>
      <c r="E233" s="92"/>
      <c r="F233" s="93"/>
      <c r="G233" s="8"/>
      <c r="I233" s="57"/>
      <c r="J233" s="20"/>
      <c r="L233" s="20"/>
      <c r="N233" s="90"/>
      <c r="O233" s="57"/>
      <c r="P233" s="57"/>
    </row>
    <row r="234">
      <c r="A234" s="20"/>
      <c r="C234" s="20"/>
      <c r="D234" s="91"/>
      <c r="E234" s="92"/>
      <c r="F234" s="93"/>
      <c r="G234" s="8"/>
      <c r="I234" s="57"/>
      <c r="J234" s="20"/>
      <c r="L234" s="20"/>
      <c r="N234" s="90"/>
      <c r="O234" s="57"/>
      <c r="P234" s="57"/>
    </row>
    <row r="235">
      <c r="A235" s="20"/>
      <c r="C235" s="20"/>
      <c r="D235" s="91"/>
      <c r="E235" s="92"/>
      <c r="F235" s="93"/>
      <c r="G235" s="8"/>
      <c r="I235" s="57"/>
      <c r="J235" s="20"/>
      <c r="L235" s="20"/>
      <c r="N235" s="90"/>
      <c r="O235" s="57"/>
      <c r="P235" s="57"/>
    </row>
    <row r="236">
      <c r="A236" s="20"/>
      <c r="C236" s="20"/>
      <c r="D236" s="91"/>
      <c r="E236" s="92"/>
      <c r="F236" s="93"/>
      <c r="G236" s="8"/>
      <c r="I236" s="57"/>
      <c r="J236" s="20"/>
      <c r="L236" s="20"/>
      <c r="N236" s="90"/>
      <c r="O236" s="57"/>
      <c r="P236" s="57"/>
    </row>
    <row r="237">
      <c r="A237" s="20"/>
      <c r="C237" s="20"/>
      <c r="D237" s="91"/>
      <c r="E237" s="92"/>
      <c r="F237" s="93"/>
      <c r="G237" s="8"/>
      <c r="I237" s="57"/>
      <c r="J237" s="20"/>
      <c r="L237" s="20"/>
      <c r="N237" s="90"/>
      <c r="O237" s="57"/>
      <c r="P237" s="57"/>
    </row>
    <row r="238">
      <c r="A238" s="20"/>
      <c r="C238" s="20"/>
      <c r="D238" s="91"/>
      <c r="E238" s="92"/>
      <c r="F238" s="93"/>
      <c r="G238" s="8"/>
      <c r="I238" s="57"/>
      <c r="J238" s="20"/>
      <c r="L238" s="20"/>
      <c r="N238" s="90"/>
      <c r="O238" s="57"/>
      <c r="P238" s="57"/>
    </row>
    <row r="239">
      <c r="A239" s="20"/>
      <c r="C239" s="20"/>
      <c r="D239" s="91"/>
      <c r="E239" s="92"/>
      <c r="F239" s="93"/>
      <c r="G239" s="8"/>
      <c r="I239" s="57"/>
      <c r="J239" s="20"/>
      <c r="L239" s="20"/>
      <c r="N239" s="90"/>
      <c r="O239" s="57"/>
      <c r="P239" s="57"/>
    </row>
    <row r="240">
      <c r="A240" s="20"/>
      <c r="C240" s="20"/>
      <c r="D240" s="91"/>
      <c r="E240" s="92"/>
      <c r="F240" s="93"/>
      <c r="G240" s="8"/>
      <c r="I240" s="57"/>
      <c r="J240" s="20"/>
      <c r="L240" s="20"/>
      <c r="N240" s="90"/>
      <c r="O240" s="57"/>
      <c r="P240" s="57"/>
    </row>
    <row r="241">
      <c r="A241" s="20"/>
      <c r="C241" s="20"/>
      <c r="D241" s="91"/>
      <c r="E241" s="92"/>
      <c r="F241" s="93"/>
      <c r="G241" s="8"/>
      <c r="I241" s="57"/>
      <c r="J241" s="20"/>
      <c r="L241" s="20"/>
      <c r="N241" s="90"/>
      <c r="O241" s="57"/>
      <c r="P241" s="57"/>
    </row>
    <row r="242">
      <c r="A242" s="20"/>
      <c r="C242" s="20"/>
      <c r="D242" s="91"/>
      <c r="E242" s="92"/>
      <c r="F242" s="93"/>
      <c r="G242" s="8"/>
      <c r="I242" s="57"/>
      <c r="J242" s="20"/>
      <c r="L242" s="20"/>
      <c r="N242" s="90"/>
      <c r="O242" s="57"/>
      <c r="P242" s="57"/>
    </row>
    <row r="243">
      <c r="A243" s="20"/>
      <c r="C243" s="20"/>
      <c r="D243" s="91"/>
      <c r="E243" s="92"/>
      <c r="F243" s="93"/>
      <c r="G243" s="8"/>
      <c r="I243" s="57"/>
      <c r="J243" s="20"/>
      <c r="L243" s="20"/>
      <c r="N243" s="90"/>
      <c r="O243" s="57"/>
      <c r="P243" s="57"/>
    </row>
    <row r="244">
      <c r="A244" s="20"/>
      <c r="C244" s="20"/>
      <c r="D244" s="91"/>
      <c r="E244" s="92"/>
      <c r="F244" s="93"/>
      <c r="G244" s="8"/>
      <c r="I244" s="57"/>
      <c r="J244" s="20"/>
      <c r="L244" s="20"/>
      <c r="N244" s="90"/>
      <c r="O244" s="57"/>
      <c r="P244" s="57"/>
    </row>
    <row r="245">
      <c r="A245" s="20"/>
      <c r="C245" s="20"/>
      <c r="D245" s="91"/>
      <c r="E245" s="92"/>
      <c r="F245" s="93"/>
      <c r="G245" s="8"/>
      <c r="I245" s="57"/>
      <c r="J245" s="20"/>
      <c r="L245" s="20"/>
      <c r="N245" s="90"/>
      <c r="O245" s="57"/>
      <c r="P245" s="57"/>
    </row>
    <row r="246">
      <c r="A246" s="20"/>
      <c r="C246" s="20"/>
      <c r="D246" s="91"/>
      <c r="E246" s="92"/>
      <c r="F246" s="93"/>
      <c r="G246" s="8"/>
      <c r="I246" s="57"/>
      <c r="J246" s="20"/>
      <c r="L246" s="20"/>
      <c r="N246" s="90"/>
      <c r="O246" s="57"/>
      <c r="P246" s="57"/>
    </row>
    <row r="247">
      <c r="A247" s="20"/>
      <c r="C247" s="20"/>
      <c r="D247" s="91"/>
      <c r="E247" s="92"/>
      <c r="F247" s="93"/>
      <c r="G247" s="8"/>
      <c r="I247" s="57"/>
      <c r="J247" s="20"/>
      <c r="L247" s="20"/>
      <c r="N247" s="90"/>
      <c r="O247" s="57"/>
      <c r="P247" s="57"/>
    </row>
    <row r="248">
      <c r="A248" s="20"/>
      <c r="C248" s="20"/>
      <c r="D248" s="91"/>
      <c r="E248" s="92"/>
      <c r="F248" s="93"/>
      <c r="G248" s="8"/>
      <c r="I248" s="57"/>
      <c r="J248" s="20"/>
      <c r="L248" s="20"/>
      <c r="N248" s="90"/>
      <c r="O248" s="57"/>
      <c r="P248" s="57"/>
    </row>
    <row r="249">
      <c r="A249" s="20"/>
      <c r="C249" s="20"/>
      <c r="D249" s="91"/>
      <c r="E249" s="92"/>
      <c r="F249" s="93"/>
      <c r="G249" s="8"/>
      <c r="I249" s="57"/>
      <c r="J249" s="20"/>
      <c r="L249" s="20"/>
      <c r="N249" s="90"/>
      <c r="O249" s="57"/>
      <c r="P249" s="57"/>
    </row>
    <row r="250">
      <c r="A250" s="20"/>
      <c r="C250" s="20"/>
      <c r="D250" s="91"/>
      <c r="E250" s="92"/>
      <c r="F250" s="93"/>
      <c r="G250" s="8"/>
      <c r="I250" s="57"/>
      <c r="J250" s="20"/>
      <c r="L250" s="20"/>
      <c r="N250" s="90"/>
      <c r="O250" s="57"/>
      <c r="P250" s="57"/>
    </row>
    <row r="251">
      <c r="A251" s="20"/>
      <c r="C251" s="20"/>
      <c r="D251" s="91"/>
      <c r="E251" s="92"/>
      <c r="F251" s="93"/>
      <c r="G251" s="8"/>
      <c r="I251" s="57"/>
      <c r="J251" s="20"/>
      <c r="L251" s="20"/>
      <c r="N251" s="90"/>
      <c r="O251" s="57"/>
      <c r="P251" s="57"/>
    </row>
    <row r="252">
      <c r="A252" s="20"/>
      <c r="C252" s="20"/>
      <c r="D252" s="91"/>
      <c r="E252" s="92"/>
      <c r="F252" s="93"/>
      <c r="G252" s="8"/>
      <c r="I252" s="57"/>
      <c r="J252" s="20"/>
      <c r="L252" s="20"/>
      <c r="N252" s="90"/>
      <c r="O252" s="57"/>
      <c r="P252" s="57"/>
    </row>
    <row r="253">
      <c r="A253" s="20"/>
      <c r="C253" s="20"/>
      <c r="D253" s="91"/>
      <c r="E253" s="92"/>
      <c r="F253" s="93"/>
      <c r="G253" s="8"/>
      <c r="I253" s="57"/>
      <c r="J253" s="20"/>
      <c r="L253" s="20"/>
      <c r="N253" s="90"/>
      <c r="O253" s="57"/>
      <c r="P253" s="57"/>
    </row>
    <row r="254">
      <c r="A254" s="20"/>
      <c r="C254" s="20"/>
      <c r="D254" s="91"/>
      <c r="E254" s="92"/>
      <c r="F254" s="93"/>
      <c r="G254" s="8"/>
      <c r="I254" s="57"/>
      <c r="J254" s="20"/>
      <c r="L254" s="20"/>
      <c r="N254" s="90"/>
      <c r="O254" s="57"/>
      <c r="P254" s="57"/>
    </row>
    <row r="255">
      <c r="A255" s="20"/>
      <c r="C255" s="20"/>
      <c r="D255" s="91"/>
      <c r="E255" s="92"/>
      <c r="F255" s="93"/>
      <c r="G255" s="8"/>
      <c r="I255" s="57"/>
      <c r="J255" s="20"/>
      <c r="L255" s="20"/>
      <c r="N255" s="90"/>
      <c r="O255" s="57"/>
      <c r="P255" s="57"/>
    </row>
    <row r="256">
      <c r="A256" s="20"/>
      <c r="C256" s="20"/>
      <c r="D256" s="91"/>
      <c r="E256" s="92"/>
      <c r="F256" s="93"/>
      <c r="G256" s="8"/>
      <c r="I256" s="57"/>
      <c r="J256" s="20"/>
      <c r="L256" s="20"/>
      <c r="N256" s="90"/>
      <c r="O256" s="57"/>
      <c r="P256" s="57"/>
    </row>
    <row r="257">
      <c r="A257" s="20"/>
      <c r="C257" s="20"/>
      <c r="D257" s="91"/>
      <c r="E257" s="92"/>
      <c r="F257" s="93"/>
      <c r="G257" s="8"/>
      <c r="I257" s="57"/>
      <c r="J257" s="20"/>
      <c r="L257" s="20"/>
      <c r="N257" s="90"/>
      <c r="O257" s="57"/>
      <c r="P257" s="57"/>
    </row>
    <row r="258">
      <c r="A258" s="20"/>
      <c r="C258" s="20"/>
      <c r="D258" s="91"/>
      <c r="E258" s="92"/>
      <c r="F258" s="93"/>
      <c r="G258" s="8"/>
      <c r="I258" s="57"/>
      <c r="J258" s="20"/>
      <c r="L258" s="20"/>
      <c r="N258" s="90"/>
      <c r="O258" s="57"/>
      <c r="P258" s="57"/>
    </row>
    <row r="259">
      <c r="A259" s="20"/>
      <c r="C259" s="20"/>
      <c r="D259" s="91"/>
      <c r="E259" s="92"/>
      <c r="F259" s="93"/>
      <c r="G259" s="8"/>
      <c r="I259" s="57"/>
      <c r="J259" s="20"/>
      <c r="L259" s="20"/>
      <c r="N259" s="90"/>
      <c r="O259" s="57"/>
      <c r="P259" s="57"/>
    </row>
    <row r="260">
      <c r="A260" s="20"/>
      <c r="C260" s="20"/>
      <c r="D260" s="91"/>
      <c r="E260" s="92"/>
      <c r="F260" s="93"/>
      <c r="G260" s="8"/>
      <c r="I260" s="57"/>
      <c r="J260" s="20"/>
      <c r="L260" s="20"/>
      <c r="N260" s="90"/>
      <c r="O260" s="57"/>
      <c r="P260" s="57"/>
    </row>
    <row r="261">
      <c r="A261" s="20"/>
      <c r="C261" s="20"/>
      <c r="D261" s="91"/>
      <c r="E261" s="92"/>
      <c r="F261" s="93"/>
      <c r="G261" s="8"/>
      <c r="I261" s="57"/>
      <c r="J261" s="20"/>
      <c r="L261" s="20"/>
      <c r="N261" s="90"/>
      <c r="O261" s="57"/>
      <c r="P261" s="57"/>
    </row>
    <row r="262">
      <c r="A262" s="20"/>
      <c r="C262" s="20"/>
      <c r="D262" s="91"/>
      <c r="E262" s="92"/>
      <c r="F262" s="93"/>
      <c r="G262" s="8"/>
      <c r="I262" s="57"/>
      <c r="J262" s="20"/>
      <c r="L262" s="20"/>
      <c r="N262" s="90"/>
      <c r="O262" s="57"/>
      <c r="P262" s="57"/>
    </row>
    <row r="263">
      <c r="A263" s="20"/>
      <c r="C263" s="20"/>
      <c r="D263" s="91"/>
      <c r="E263" s="92"/>
      <c r="F263" s="93"/>
      <c r="G263" s="8"/>
      <c r="I263" s="57"/>
      <c r="J263" s="20"/>
      <c r="L263" s="20"/>
      <c r="N263" s="90"/>
      <c r="O263" s="57"/>
      <c r="P263" s="57"/>
    </row>
    <row r="264">
      <c r="A264" s="20"/>
      <c r="C264" s="20"/>
      <c r="D264" s="91"/>
      <c r="E264" s="92"/>
      <c r="F264" s="93"/>
      <c r="G264" s="8"/>
      <c r="I264" s="57"/>
      <c r="J264" s="20"/>
      <c r="L264" s="20"/>
      <c r="N264" s="90"/>
      <c r="O264" s="57"/>
      <c r="P264" s="57"/>
    </row>
    <row r="265">
      <c r="A265" s="20"/>
      <c r="C265" s="20"/>
      <c r="D265" s="91"/>
      <c r="E265" s="92"/>
      <c r="F265" s="93"/>
      <c r="G265" s="8"/>
      <c r="I265" s="57"/>
      <c r="J265" s="20"/>
      <c r="L265" s="20"/>
      <c r="N265" s="90"/>
      <c r="O265" s="57"/>
      <c r="P265" s="57"/>
    </row>
    <row r="266">
      <c r="A266" s="20"/>
      <c r="C266" s="20"/>
      <c r="D266" s="91"/>
      <c r="E266" s="92"/>
      <c r="F266" s="93"/>
      <c r="G266" s="8"/>
      <c r="I266" s="57"/>
      <c r="J266" s="20"/>
      <c r="L266" s="20"/>
      <c r="N266" s="90"/>
      <c r="O266" s="57"/>
      <c r="P266" s="57"/>
    </row>
    <row r="267">
      <c r="A267" s="20"/>
      <c r="C267" s="20"/>
      <c r="D267" s="91"/>
      <c r="E267" s="92"/>
      <c r="F267" s="93"/>
      <c r="G267" s="8"/>
      <c r="I267" s="57"/>
      <c r="J267" s="20"/>
      <c r="L267" s="20"/>
      <c r="N267" s="90"/>
      <c r="O267" s="57"/>
      <c r="P267" s="57"/>
    </row>
    <row r="268">
      <c r="A268" s="20"/>
      <c r="C268" s="20"/>
      <c r="D268" s="91"/>
      <c r="E268" s="92"/>
      <c r="F268" s="93"/>
      <c r="G268" s="8"/>
      <c r="I268" s="57"/>
      <c r="J268" s="20"/>
      <c r="L268" s="20"/>
      <c r="N268" s="90"/>
      <c r="O268" s="57"/>
      <c r="P268" s="57"/>
    </row>
    <row r="269">
      <c r="A269" s="20"/>
      <c r="C269" s="20"/>
      <c r="D269" s="91"/>
      <c r="E269" s="92"/>
      <c r="F269" s="93"/>
      <c r="G269" s="8"/>
      <c r="I269" s="57"/>
      <c r="J269" s="20"/>
      <c r="L269" s="20"/>
      <c r="N269" s="90"/>
      <c r="O269" s="57"/>
      <c r="P269" s="57"/>
    </row>
    <row r="270">
      <c r="A270" s="20"/>
      <c r="C270" s="20"/>
      <c r="D270" s="91"/>
      <c r="E270" s="92"/>
      <c r="F270" s="93"/>
      <c r="G270" s="8"/>
      <c r="I270" s="57"/>
      <c r="J270" s="20"/>
      <c r="L270" s="20"/>
      <c r="N270" s="90"/>
      <c r="O270" s="57"/>
      <c r="P270" s="57"/>
    </row>
    <row r="271">
      <c r="A271" s="20"/>
      <c r="C271" s="20"/>
      <c r="D271" s="91"/>
      <c r="E271" s="92"/>
      <c r="F271" s="93"/>
      <c r="G271" s="8"/>
      <c r="I271" s="57"/>
      <c r="J271" s="20"/>
      <c r="L271" s="20"/>
      <c r="N271" s="90"/>
      <c r="O271" s="57"/>
      <c r="P271" s="57"/>
    </row>
    <row r="272">
      <c r="A272" s="20"/>
      <c r="C272" s="20"/>
      <c r="D272" s="91"/>
      <c r="E272" s="92"/>
      <c r="F272" s="93"/>
      <c r="G272" s="8"/>
      <c r="I272" s="57"/>
      <c r="J272" s="20"/>
      <c r="L272" s="20"/>
      <c r="N272" s="90"/>
      <c r="O272" s="57"/>
      <c r="P272" s="57"/>
    </row>
    <row r="273">
      <c r="A273" s="20"/>
      <c r="C273" s="20"/>
      <c r="D273" s="91"/>
      <c r="E273" s="92"/>
      <c r="F273" s="93"/>
      <c r="G273" s="8"/>
      <c r="I273" s="57"/>
      <c r="J273" s="20"/>
      <c r="L273" s="20"/>
      <c r="N273" s="90"/>
      <c r="O273" s="57"/>
      <c r="P273" s="57"/>
    </row>
    <row r="274">
      <c r="A274" s="20"/>
      <c r="C274" s="20"/>
      <c r="D274" s="91"/>
      <c r="E274" s="92"/>
      <c r="F274" s="93"/>
      <c r="G274" s="8"/>
      <c r="I274" s="57"/>
      <c r="J274" s="20"/>
      <c r="L274" s="20"/>
      <c r="N274" s="90"/>
      <c r="O274" s="57"/>
      <c r="P274" s="57"/>
    </row>
    <row r="275">
      <c r="A275" s="20"/>
      <c r="C275" s="20"/>
      <c r="D275" s="91"/>
      <c r="E275" s="92"/>
      <c r="F275" s="93"/>
      <c r="G275" s="8"/>
      <c r="I275" s="57"/>
      <c r="J275" s="20"/>
      <c r="L275" s="20"/>
      <c r="N275" s="90"/>
      <c r="O275" s="57"/>
      <c r="P275" s="57"/>
    </row>
    <row r="276">
      <c r="A276" s="20"/>
      <c r="C276" s="20"/>
      <c r="D276" s="91"/>
      <c r="E276" s="92"/>
      <c r="F276" s="93"/>
      <c r="G276" s="8"/>
      <c r="I276" s="57"/>
      <c r="J276" s="20"/>
      <c r="L276" s="20"/>
      <c r="N276" s="90"/>
      <c r="O276" s="57"/>
      <c r="P276" s="57"/>
    </row>
    <row r="277">
      <c r="A277" s="20"/>
      <c r="C277" s="20"/>
      <c r="D277" s="91"/>
      <c r="E277" s="92"/>
      <c r="F277" s="93"/>
      <c r="G277" s="8"/>
      <c r="I277" s="57"/>
      <c r="J277" s="20"/>
      <c r="L277" s="20"/>
      <c r="N277" s="90"/>
      <c r="O277" s="57"/>
      <c r="P277" s="57"/>
    </row>
    <row r="278">
      <c r="A278" s="20"/>
      <c r="C278" s="20"/>
      <c r="D278" s="91"/>
      <c r="E278" s="92"/>
      <c r="F278" s="93"/>
      <c r="G278" s="8"/>
      <c r="I278" s="57"/>
      <c r="J278" s="20"/>
      <c r="L278" s="20"/>
      <c r="N278" s="90"/>
      <c r="O278" s="57"/>
      <c r="P278" s="57"/>
    </row>
    <row r="279">
      <c r="A279" s="20"/>
      <c r="C279" s="20"/>
      <c r="D279" s="91"/>
      <c r="E279" s="92"/>
      <c r="F279" s="93"/>
      <c r="G279" s="8"/>
      <c r="I279" s="57"/>
      <c r="J279" s="20"/>
      <c r="L279" s="20"/>
      <c r="N279" s="90"/>
      <c r="O279" s="57"/>
      <c r="P279" s="57"/>
    </row>
    <row r="280">
      <c r="A280" s="20"/>
      <c r="C280" s="20"/>
      <c r="D280" s="91"/>
      <c r="E280" s="92"/>
      <c r="F280" s="93"/>
      <c r="G280" s="8"/>
      <c r="I280" s="57"/>
      <c r="J280" s="20"/>
      <c r="L280" s="20"/>
      <c r="N280" s="90"/>
      <c r="O280" s="57"/>
      <c r="P280" s="57"/>
    </row>
    <row r="281">
      <c r="A281" s="20"/>
      <c r="C281" s="20"/>
      <c r="D281" s="91"/>
      <c r="E281" s="92"/>
      <c r="F281" s="93"/>
      <c r="G281" s="8"/>
      <c r="I281" s="57"/>
      <c r="J281" s="20"/>
      <c r="L281" s="20"/>
      <c r="N281" s="90"/>
      <c r="O281" s="57"/>
      <c r="P281" s="57"/>
    </row>
    <row r="282">
      <c r="A282" s="20"/>
      <c r="C282" s="20"/>
      <c r="D282" s="91"/>
      <c r="E282" s="92"/>
      <c r="F282" s="93"/>
      <c r="G282" s="8"/>
      <c r="I282" s="57"/>
      <c r="J282" s="20"/>
      <c r="L282" s="20"/>
      <c r="N282" s="90"/>
      <c r="O282" s="57"/>
      <c r="P282" s="57"/>
    </row>
    <row r="283">
      <c r="A283" s="20"/>
      <c r="C283" s="20"/>
      <c r="D283" s="91"/>
      <c r="E283" s="92"/>
      <c r="F283" s="93"/>
      <c r="G283" s="8"/>
      <c r="I283" s="57"/>
      <c r="J283" s="20"/>
      <c r="L283" s="20"/>
      <c r="N283" s="90"/>
      <c r="O283" s="57"/>
      <c r="P283" s="57"/>
    </row>
    <row r="284">
      <c r="A284" s="20"/>
      <c r="C284" s="20"/>
      <c r="D284" s="91"/>
      <c r="E284" s="92"/>
      <c r="F284" s="93"/>
      <c r="G284" s="8"/>
      <c r="I284" s="57"/>
      <c r="J284" s="20"/>
      <c r="L284" s="20"/>
      <c r="N284" s="90"/>
      <c r="O284" s="57"/>
      <c r="P284" s="57"/>
    </row>
    <row r="285">
      <c r="A285" s="20"/>
      <c r="C285" s="20"/>
      <c r="D285" s="91"/>
      <c r="E285" s="92"/>
      <c r="F285" s="93"/>
      <c r="G285" s="8"/>
      <c r="I285" s="57"/>
      <c r="J285" s="20"/>
      <c r="L285" s="20"/>
      <c r="N285" s="90"/>
      <c r="O285" s="57"/>
      <c r="P285" s="57"/>
    </row>
    <row r="286">
      <c r="A286" s="20"/>
      <c r="C286" s="20"/>
      <c r="D286" s="91"/>
      <c r="E286" s="92"/>
      <c r="F286" s="93"/>
      <c r="G286" s="8"/>
      <c r="I286" s="57"/>
      <c r="J286" s="20"/>
      <c r="L286" s="20"/>
      <c r="N286" s="90"/>
      <c r="O286" s="57"/>
      <c r="P286" s="57"/>
    </row>
    <row r="287">
      <c r="A287" s="20"/>
      <c r="C287" s="20"/>
      <c r="D287" s="91"/>
      <c r="E287" s="92"/>
      <c r="F287" s="93"/>
      <c r="G287" s="8"/>
      <c r="I287" s="57"/>
      <c r="J287" s="20"/>
      <c r="L287" s="20"/>
      <c r="N287" s="90"/>
      <c r="O287" s="57"/>
      <c r="P287" s="57"/>
    </row>
    <row r="288">
      <c r="A288" s="20"/>
      <c r="C288" s="20"/>
      <c r="D288" s="91"/>
      <c r="E288" s="92"/>
      <c r="F288" s="93"/>
      <c r="G288" s="8"/>
      <c r="I288" s="57"/>
      <c r="J288" s="20"/>
      <c r="L288" s="20"/>
      <c r="N288" s="90"/>
      <c r="O288" s="57"/>
      <c r="P288" s="57"/>
    </row>
    <row r="289">
      <c r="A289" s="20"/>
      <c r="C289" s="20"/>
      <c r="D289" s="91"/>
      <c r="E289" s="92"/>
      <c r="F289" s="93"/>
      <c r="G289" s="8"/>
      <c r="I289" s="57"/>
      <c r="J289" s="20"/>
      <c r="L289" s="20"/>
      <c r="N289" s="90"/>
      <c r="O289" s="57"/>
      <c r="P289" s="57"/>
    </row>
    <row r="290">
      <c r="A290" s="20"/>
      <c r="C290" s="20"/>
      <c r="D290" s="91"/>
      <c r="E290" s="92"/>
      <c r="F290" s="93"/>
      <c r="G290" s="8"/>
      <c r="I290" s="57"/>
      <c r="J290" s="20"/>
      <c r="L290" s="20"/>
      <c r="N290" s="90"/>
      <c r="O290" s="57"/>
      <c r="P290" s="57"/>
    </row>
    <row r="291">
      <c r="A291" s="20"/>
      <c r="C291" s="20"/>
      <c r="D291" s="91"/>
      <c r="E291" s="92"/>
      <c r="F291" s="93"/>
      <c r="G291" s="8"/>
      <c r="I291" s="57"/>
      <c r="J291" s="20"/>
      <c r="L291" s="20"/>
      <c r="N291" s="90"/>
      <c r="O291" s="57"/>
      <c r="P291" s="57"/>
    </row>
    <row r="292">
      <c r="A292" s="20"/>
      <c r="C292" s="20"/>
      <c r="D292" s="91"/>
      <c r="E292" s="92"/>
      <c r="F292" s="93"/>
      <c r="G292" s="8"/>
      <c r="I292" s="57"/>
      <c r="J292" s="20"/>
      <c r="L292" s="20"/>
      <c r="N292" s="90"/>
      <c r="O292" s="57"/>
      <c r="P292" s="57"/>
    </row>
    <row r="293">
      <c r="A293" s="20"/>
      <c r="C293" s="20"/>
      <c r="D293" s="91"/>
      <c r="E293" s="92"/>
      <c r="F293" s="93"/>
      <c r="G293" s="8"/>
      <c r="I293" s="57"/>
      <c r="J293" s="20"/>
      <c r="L293" s="20"/>
      <c r="N293" s="90"/>
      <c r="O293" s="57"/>
      <c r="P293" s="57"/>
    </row>
    <row r="294">
      <c r="A294" s="20"/>
      <c r="C294" s="20"/>
      <c r="D294" s="91"/>
      <c r="E294" s="92"/>
      <c r="F294" s="93"/>
      <c r="G294" s="8"/>
      <c r="I294" s="57"/>
      <c r="J294" s="20"/>
      <c r="L294" s="20"/>
      <c r="N294" s="90"/>
      <c r="O294" s="57"/>
      <c r="P294" s="57"/>
    </row>
    <row r="295">
      <c r="A295" s="20"/>
      <c r="C295" s="20"/>
      <c r="D295" s="91"/>
      <c r="E295" s="92"/>
      <c r="F295" s="93"/>
      <c r="G295" s="8"/>
      <c r="I295" s="57"/>
      <c r="J295" s="20"/>
      <c r="L295" s="20"/>
      <c r="N295" s="90"/>
      <c r="O295" s="57"/>
      <c r="P295" s="57"/>
    </row>
    <row r="296">
      <c r="A296" s="20"/>
      <c r="C296" s="20"/>
      <c r="D296" s="91"/>
      <c r="E296" s="92"/>
      <c r="F296" s="93"/>
      <c r="G296" s="8"/>
      <c r="I296" s="57"/>
      <c r="J296" s="20"/>
      <c r="L296" s="20"/>
      <c r="N296" s="90"/>
      <c r="O296" s="57"/>
      <c r="P296" s="57"/>
    </row>
    <row r="297">
      <c r="A297" s="20"/>
      <c r="C297" s="20"/>
      <c r="D297" s="91"/>
      <c r="E297" s="92"/>
      <c r="F297" s="93"/>
      <c r="G297" s="8"/>
      <c r="I297" s="57"/>
      <c r="J297" s="20"/>
      <c r="L297" s="20"/>
      <c r="N297" s="90"/>
      <c r="O297" s="57"/>
      <c r="P297" s="57"/>
    </row>
    <row r="298">
      <c r="A298" s="20"/>
      <c r="C298" s="20"/>
      <c r="D298" s="91"/>
      <c r="E298" s="92"/>
      <c r="F298" s="93"/>
      <c r="G298" s="8"/>
      <c r="I298" s="57"/>
      <c r="J298" s="20"/>
      <c r="L298" s="20"/>
      <c r="N298" s="90"/>
      <c r="O298" s="57"/>
      <c r="P298" s="57"/>
    </row>
    <row r="299">
      <c r="A299" s="20"/>
      <c r="C299" s="20"/>
      <c r="D299" s="91"/>
      <c r="E299" s="92"/>
      <c r="F299" s="93"/>
      <c r="G299" s="8"/>
      <c r="I299" s="57"/>
      <c r="J299" s="20"/>
      <c r="L299" s="20"/>
      <c r="N299" s="90"/>
      <c r="O299" s="57"/>
      <c r="P299" s="57"/>
    </row>
    <row r="300">
      <c r="A300" s="20"/>
      <c r="C300" s="20"/>
      <c r="D300" s="91"/>
      <c r="E300" s="92"/>
      <c r="F300" s="93"/>
      <c r="G300" s="8"/>
      <c r="I300" s="57"/>
      <c r="J300" s="20"/>
      <c r="L300" s="20"/>
      <c r="N300" s="90"/>
      <c r="O300" s="57"/>
      <c r="P300" s="57"/>
    </row>
    <row r="301">
      <c r="A301" s="20"/>
      <c r="C301" s="20"/>
      <c r="D301" s="91"/>
      <c r="E301" s="92"/>
      <c r="F301" s="93"/>
      <c r="G301" s="8"/>
      <c r="I301" s="57"/>
      <c r="J301" s="20"/>
      <c r="L301" s="20"/>
      <c r="N301" s="90"/>
      <c r="O301" s="57"/>
      <c r="P301" s="57"/>
    </row>
    <row r="302">
      <c r="A302" s="20"/>
      <c r="C302" s="20"/>
      <c r="D302" s="91"/>
      <c r="E302" s="92"/>
      <c r="F302" s="93"/>
      <c r="G302" s="8"/>
      <c r="I302" s="57"/>
      <c r="J302" s="20"/>
      <c r="L302" s="20"/>
      <c r="N302" s="90"/>
      <c r="O302" s="57"/>
      <c r="P302" s="57"/>
    </row>
    <row r="303">
      <c r="A303" s="20"/>
      <c r="C303" s="20"/>
      <c r="D303" s="91"/>
      <c r="E303" s="92"/>
      <c r="F303" s="93"/>
      <c r="G303" s="8"/>
      <c r="I303" s="57"/>
      <c r="J303" s="20"/>
      <c r="L303" s="20"/>
      <c r="N303" s="90"/>
      <c r="O303" s="57"/>
      <c r="P303" s="57"/>
    </row>
    <row r="304">
      <c r="A304" s="20"/>
      <c r="C304" s="20"/>
      <c r="D304" s="91"/>
      <c r="E304" s="92"/>
      <c r="F304" s="93"/>
      <c r="G304" s="8"/>
      <c r="I304" s="57"/>
      <c r="J304" s="20"/>
      <c r="L304" s="20"/>
      <c r="N304" s="90"/>
      <c r="O304" s="57"/>
      <c r="P304" s="57"/>
    </row>
    <row r="305">
      <c r="A305" s="20"/>
      <c r="C305" s="20"/>
      <c r="D305" s="91"/>
      <c r="E305" s="92"/>
      <c r="F305" s="93"/>
      <c r="G305" s="8"/>
      <c r="I305" s="57"/>
      <c r="J305" s="20"/>
      <c r="L305" s="20"/>
      <c r="N305" s="90"/>
      <c r="O305" s="57"/>
      <c r="P305" s="57"/>
    </row>
    <row r="306">
      <c r="A306" s="20"/>
      <c r="C306" s="20"/>
      <c r="D306" s="91"/>
      <c r="E306" s="92"/>
      <c r="F306" s="93"/>
      <c r="G306" s="8"/>
      <c r="I306" s="57"/>
      <c r="J306" s="20"/>
      <c r="L306" s="20"/>
      <c r="N306" s="90"/>
      <c r="O306" s="57"/>
      <c r="P306" s="57"/>
    </row>
    <row r="307">
      <c r="A307" s="20"/>
      <c r="C307" s="20"/>
      <c r="D307" s="91"/>
      <c r="E307" s="92"/>
      <c r="F307" s="93"/>
      <c r="G307" s="8"/>
      <c r="I307" s="57"/>
      <c r="J307" s="20"/>
      <c r="L307" s="20"/>
      <c r="N307" s="90"/>
      <c r="O307" s="57"/>
      <c r="P307" s="57"/>
    </row>
    <row r="308">
      <c r="A308" s="20"/>
      <c r="C308" s="20"/>
      <c r="D308" s="91"/>
      <c r="E308" s="92"/>
      <c r="F308" s="93"/>
      <c r="G308" s="8"/>
      <c r="I308" s="57"/>
      <c r="J308" s="20"/>
      <c r="L308" s="20"/>
      <c r="N308" s="90"/>
      <c r="O308" s="57"/>
      <c r="P308" s="57"/>
    </row>
    <row r="309">
      <c r="A309" s="20"/>
      <c r="C309" s="20"/>
      <c r="D309" s="91"/>
      <c r="E309" s="92"/>
      <c r="F309" s="93"/>
      <c r="G309" s="8"/>
      <c r="I309" s="57"/>
      <c r="J309" s="20"/>
      <c r="L309" s="20"/>
      <c r="N309" s="90"/>
      <c r="O309" s="57"/>
      <c r="P309" s="57"/>
    </row>
    <row r="310">
      <c r="A310" s="20"/>
      <c r="C310" s="20"/>
      <c r="D310" s="91"/>
      <c r="E310" s="92"/>
      <c r="F310" s="93"/>
      <c r="G310" s="8"/>
      <c r="I310" s="57"/>
      <c r="J310" s="20"/>
      <c r="L310" s="20"/>
      <c r="N310" s="90"/>
      <c r="O310" s="57"/>
      <c r="P310" s="57"/>
    </row>
    <row r="311">
      <c r="A311" s="20"/>
      <c r="C311" s="20"/>
      <c r="D311" s="91"/>
      <c r="E311" s="92"/>
      <c r="F311" s="93"/>
      <c r="G311" s="8"/>
      <c r="I311" s="57"/>
      <c r="J311" s="20"/>
      <c r="L311" s="20"/>
      <c r="N311" s="90"/>
      <c r="O311" s="57"/>
      <c r="P311" s="57"/>
    </row>
    <row r="312">
      <c r="A312" s="20"/>
      <c r="C312" s="20"/>
      <c r="D312" s="91"/>
      <c r="E312" s="92"/>
      <c r="F312" s="93"/>
      <c r="G312" s="8"/>
      <c r="I312" s="57"/>
      <c r="J312" s="20"/>
      <c r="L312" s="20"/>
      <c r="N312" s="90"/>
      <c r="O312" s="57"/>
      <c r="P312" s="57"/>
    </row>
    <row r="313">
      <c r="A313" s="20"/>
      <c r="C313" s="20"/>
      <c r="D313" s="91"/>
      <c r="E313" s="92"/>
      <c r="F313" s="93"/>
      <c r="G313" s="8"/>
      <c r="I313" s="57"/>
      <c r="J313" s="20"/>
      <c r="L313" s="20"/>
      <c r="N313" s="90"/>
      <c r="O313" s="57"/>
      <c r="P313" s="57"/>
    </row>
    <row r="314">
      <c r="A314" s="20"/>
      <c r="C314" s="20"/>
      <c r="D314" s="91"/>
      <c r="E314" s="92"/>
      <c r="F314" s="93"/>
      <c r="G314" s="8"/>
      <c r="I314" s="57"/>
      <c r="J314" s="20"/>
      <c r="L314" s="20"/>
      <c r="N314" s="90"/>
      <c r="O314" s="57"/>
      <c r="P314" s="57"/>
    </row>
    <row r="315">
      <c r="A315" s="20"/>
      <c r="C315" s="20"/>
      <c r="D315" s="91"/>
      <c r="E315" s="92"/>
      <c r="F315" s="93"/>
      <c r="G315" s="8"/>
      <c r="I315" s="57"/>
      <c r="J315" s="20"/>
      <c r="L315" s="20"/>
      <c r="N315" s="90"/>
      <c r="O315" s="57"/>
      <c r="P315" s="57"/>
    </row>
    <row r="316">
      <c r="A316" s="20"/>
      <c r="C316" s="20"/>
      <c r="D316" s="91"/>
      <c r="E316" s="92"/>
      <c r="F316" s="93"/>
      <c r="G316" s="8"/>
      <c r="I316" s="57"/>
      <c r="J316" s="20"/>
      <c r="L316" s="20"/>
      <c r="N316" s="90"/>
      <c r="O316" s="57"/>
      <c r="P316" s="57"/>
    </row>
    <row r="317">
      <c r="A317" s="20"/>
      <c r="C317" s="20"/>
      <c r="D317" s="91"/>
      <c r="E317" s="92"/>
      <c r="F317" s="93"/>
      <c r="G317" s="8"/>
      <c r="I317" s="57"/>
      <c r="J317" s="20"/>
      <c r="L317" s="20"/>
      <c r="N317" s="90"/>
      <c r="O317" s="57"/>
      <c r="P317" s="57"/>
    </row>
    <row r="318">
      <c r="A318" s="20"/>
      <c r="C318" s="20"/>
      <c r="D318" s="91"/>
      <c r="E318" s="92"/>
      <c r="F318" s="93"/>
      <c r="G318" s="8"/>
      <c r="I318" s="57"/>
      <c r="J318" s="20"/>
      <c r="L318" s="20"/>
      <c r="N318" s="90"/>
      <c r="O318" s="57"/>
      <c r="P318" s="57"/>
    </row>
    <row r="319">
      <c r="A319" s="20"/>
      <c r="C319" s="20"/>
      <c r="D319" s="91"/>
      <c r="E319" s="92"/>
      <c r="F319" s="93"/>
      <c r="G319" s="8"/>
      <c r="I319" s="57"/>
      <c r="J319" s="20"/>
      <c r="L319" s="20"/>
      <c r="N319" s="90"/>
      <c r="O319" s="57"/>
      <c r="P319" s="57"/>
    </row>
    <row r="320">
      <c r="A320" s="20"/>
      <c r="C320" s="20"/>
      <c r="D320" s="91"/>
      <c r="E320" s="92"/>
      <c r="F320" s="93"/>
      <c r="G320" s="8"/>
      <c r="I320" s="57"/>
      <c r="J320" s="20"/>
      <c r="L320" s="20"/>
      <c r="N320" s="90"/>
      <c r="O320" s="57"/>
      <c r="P320" s="57"/>
    </row>
    <row r="321">
      <c r="A321" s="20"/>
      <c r="C321" s="20"/>
      <c r="D321" s="91"/>
      <c r="E321" s="92"/>
      <c r="F321" s="93"/>
      <c r="G321" s="8"/>
      <c r="I321" s="57"/>
      <c r="J321" s="20"/>
      <c r="L321" s="20"/>
      <c r="N321" s="90"/>
      <c r="O321" s="57"/>
      <c r="P321" s="57"/>
    </row>
    <row r="322">
      <c r="A322" s="20"/>
      <c r="C322" s="20"/>
      <c r="D322" s="91"/>
      <c r="E322" s="92"/>
      <c r="F322" s="93"/>
      <c r="G322" s="8"/>
      <c r="I322" s="57"/>
      <c r="J322" s="20"/>
      <c r="L322" s="20"/>
      <c r="N322" s="90"/>
      <c r="O322" s="57"/>
      <c r="P322" s="57"/>
    </row>
    <row r="323">
      <c r="A323" s="20"/>
      <c r="C323" s="20"/>
      <c r="D323" s="91"/>
      <c r="E323" s="92"/>
      <c r="F323" s="93"/>
      <c r="G323" s="8"/>
      <c r="I323" s="57"/>
      <c r="J323" s="20"/>
      <c r="L323" s="20"/>
      <c r="N323" s="90"/>
      <c r="O323" s="57"/>
      <c r="P323" s="57"/>
    </row>
    <row r="324">
      <c r="A324" s="20"/>
      <c r="C324" s="20"/>
      <c r="D324" s="91"/>
      <c r="E324" s="92"/>
      <c r="F324" s="93"/>
      <c r="G324" s="8"/>
      <c r="I324" s="57"/>
      <c r="J324" s="20"/>
      <c r="L324" s="20"/>
      <c r="N324" s="90"/>
      <c r="O324" s="57"/>
      <c r="P324" s="57"/>
    </row>
    <row r="325">
      <c r="A325" s="20"/>
      <c r="C325" s="20"/>
      <c r="D325" s="91"/>
      <c r="E325" s="92"/>
      <c r="F325" s="93"/>
      <c r="G325" s="8"/>
      <c r="I325" s="57"/>
      <c r="J325" s="20"/>
      <c r="L325" s="20"/>
      <c r="N325" s="90"/>
      <c r="O325" s="57"/>
      <c r="P325" s="57"/>
    </row>
    <row r="326">
      <c r="A326" s="20"/>
      <c r="C326" s="20"/>
      <c r="D326" s="91"/>
      <c r="E326" s="92"/>
      <c r="F326" s="93"/>
      <c r="G326" s="8"/>
      <c r="I326" s="57"/>
      <c r="J326" s="20"/>
      <c r="L326" s="20"/>
      <c r="N326" s="90"/>
      <c r="O326" s="57"/>
      <c r="P326" s="57"/>
    </row>
    <row r="327">
      <c r="A327" s="20"/>
      <c r="C327" s="20"/>
      <c r="D327" s="91"/>
      <c r="E327" s="92"/>
      <c r="F327" s="93"/>
      <c r="G327" s="8"/>
      <c r="I327" s="57"/>
      <c r="J327" s="20"/>
      <c r="L327" s="20"/>
      <c r="N327" s="90"/>
      <c r="O327" s="57"/>
      <c r="P327" s="57"/>
    </row>
    <row r="328">
      <c r="A328" s="20"/>
      <c r="C328" s="20"/>
      <c r="D328" s="91"/>
      <c r="E328" s="92"/>
      <c r="F328" s="93"/>
      <c r="G328" s="8"/>
      <c r="I328" s="57"/>
      <c r="J328" s="20"/>
      <c r="L328" s="20"/>
      <c r="N328" s="90"/>
      <c r="O328" s="57"/>
      <c r="P328" s="57"/>
    </row>
    <row r="329">
      <c r="A329" s="20"/>
      <c r="C329" s="20"/>
      <c r="D329" s="91"/>
      <c r="E329" s="92"/>
      <c r="F329" s="93"/>
      <c r="G329" s="8"/>
      <c r="I329" s="57"/>
      <c r="J329" s="20"/>
      <c r="L329" s="20"/>
      <c r="N329" s="90"/>
      <c r="O329" s="57"/>
      <c r="P329" s="57"/>
    </row>
    <row r="330">
      <c r="A330" s="20"/>
      <c r="C330" s="20"/>
      <c r="D330" s="91"/>
      <c r="E330" s="92"/>
      <c r="F330" s="93"/>
      <c r="G330" s="8"/>
      <c r="I330" s="57"/>
      <c r="J330" s="20"/>
      <c r="L330" s="20"/>
      <c r="N330" s="90"/>
      <c r="O330" s="57"/>
      <c r="P330" s="57"/>
    </row>
    <row r="331">
      <c r="A331" s="20"/>
      <c r="C331" s="20"/>
      <c r="D331" s="91"/>
      <c r="E331" s="92"/>
      <c r="F331" s="93"/>
      <c r="G331" s="8"/>
      <c r="I331" s="57"/>
      <c r="J331" s="20"/>
      <c r="L331" s="20"/>
      <c r="N331" s="90"/>
      <c r="O331" s="57"/>
      <c r="P331" s="57"/>
    </row>
    <row r="332">
      <c r="A332" s="20"/>
      <c r="C332" s="20"/>
      <c r="D332" s="91"/>
      <c r="E332" s="92"/>
      <c r="F332" s="93"/>
      <c r="G332" s="8"/>
      <c r="I332" s="57"/>
      <c r="J332" s="20"/>
      <c r="L332" s="20"/>
      <c r="N332" s="90"/>
      <c r="O332" s="57"/>
      <c r="P332" s="57"/>
    </row>
    <row r="333">
      <c r="A333" s="20"/>
      <c r="C333" s="20"/>
      <c r="D333" s="91"/>
      <c r="E333" s="92"/>
      <c r="F333" s="93"/>
      <c r="G333" s="8"/>
      <c r="I333" s="57"/>
      <c r="J333" s="20"/>
      <c r="L333" s="20"/>
      <c r="N333" s="90"/>
      <c r="O333" s="57"/>
      <c r="P333" s="57"/>
    </row>
    <row r="334">
      <c r="A334" s="20"/>
      <c r="C334" s="20"/>
      <c r="D334" s="91"/>
      <c r="E334" s="92"/>
      <c r="F334" s="93"/>
      <c r="G334" s="8"/>
      <c r="I334" s="57"/>
      <c r="J334" s="20"/>
      <c r="L334" s="20"/>
      <c r="N334" s="90"/>
      <c r="O334" s="57"/>
      <c r="P334" s="57"/>
    </row>
    <row r="335">
      <c r="A335" s="20"/>
      <c r="C335" s="20"/>
      <c r="D335" s="91"/>
      <c r="E335" s="92"/>
      <c r="F335" s="93"/>
      <c r="G335" s="8"/>
      <c r="I335" s="57"/>
      <c r="J335" s="20"/>
      <c r="L335" s="20"/>
      <c r="N335" s="90"/>
      <c r="O335" s="57"/>
      <c r="P335" s="57"/>
    </row>
    <row r="336">
      <c r="A336" s="20"/>
      <c r="C336" s="20"/>
      <c r="D336" s="91"/>
      <c r="E336" s="92"/>
      <c r="F336" s="93"/>
      <c r="G336" s="8"/>
      <c r="I336" s="57"/>
      <c r="J336" s="20"/>
      <c r="L336" s="20"/>
      <c r="N336" s="90"/>
      <c r="O336" s="57"/>
      <c r="P336" s="57"/>
    </row>
    <row r="337">
      <c r="A337" s="20"/>
      <c r="C337" s="20"/>
      <c r="D337" s="91"/>
      <c r="E337" s="92"/>
      <c r="F337" s="93"/>
      <c r="G337" s="8"/>
      <c r="I337" s="57"/>
      <c r="J337" s="20"/>
      <c r="L337" s="20"/>
      <c r="N337" s="90"/>
      <c r="O337" s="57"/>
      <c r="P337" s="57"/>
    </row>
    <row r="338">
      <c r="A338" s="20"/>
      <c r="C338" s="20"/>
      <c r="D338" s="91"/>
      <c r="E338" s="92"/>
      <c r="F338" s="93"/>
      <c r="G338" s="8"/>
      <c r="I338" s="57"/>
      <c r="J338" s="20"/>
      <c r="L338" s="20"/>
      <c r="N338" s="90"/>
      <c r="O338" s="57"/>
      <c r="P338" s="57"/>
    </row>
    <row r="339">
      <c r="A339" s="20"/>
      <c r="C339" s="20"/>
      <c r="D339" s="91"/>
      <c r="E339" s="92"/>
      <c r="F339" s="93"/>
      <c r="G339" s="8"/>
      <c r="I339" s="57"/>
      <c r="J339" s="20"/>
      <c r="L339" s="20"/>
      <c r="N339" s="90"/>
      <c r="O339" s="57"/>
      <c r="P339" s="57"/>
    </row>
    <row r="340">
      <c r="A340" s="20"/>
      <c r="C340" s="20"/>
      <c r="D340" s="91"/>
      <c r="E340" s="92"/>
      <c r="F340" s="93"/>
      <c r="G340" s="8"/>
      <c r="I340" s="57"/>
      <c r="J340" s="20"/>
      <c r="L340" s="20"/>
      <c r="N340" s="90"/>
      <c r="O340" s="57"/>
      <c r="P340" s="57"/>
    </row>
    <row r="341">
      <c r="A341" s="20"/>
      <c r="C341" s="20"/>
      <c r="D341" s="91"/>
      <c r="E341" s="92"/>
      <c r="F341" s="93"/>
      <c r="G341" s="8"/>
      <c r="I341" s="57"/>
      <c r="J341" s="20"/>
      <c r="L341" s="20"/>
      <c r="N341" s="90"/>
      <c r="O341" s="57"/>
      <c r="P341" s="57"/>
    </row>
    <row r="342">
      <c r="A342" s="20"/>
      <c r="C342" s="20"/>
      <c r="D342" s="91"/>
      <c r="E342" s="92"/>
      <c r="F342" s="93"/>
      <c r="G342" s="8"/>
      <c r="I342" s="57"/>
      <c r="J342" s="20"/>
      <c r="L342" s="20"/>
      <c r="N342" s="90"/>
      <c r="O342" s="57"/>
      <c r="P342" s="57"/>
    </row>
    <row r="343">
      <c r="A343" s="20"/>
      <c r="C343" s="20"/>
      <c r="D343" s="91"/>
      <c r="E343" s="92"/>
      <c r="F343" s="93"/>
      <c r="G343" s="8"/>
      <c r="I343" s="57"/>
      <c r="J343" s="20"/>
      <c r="L343" s="20"/>
      <c r="N343" s="90"/>
      <c r="O343" s="57"/>
      <c r="P343" s="57"/>
    </row>
    <row r="344">
      <c r="A344" s="20"/>
      <c r="C344" s="20"/>
      <c r="D344" s="91"/>
      <c r="E344" s="92"/>
      <c r="F344" s="93"/>
      <c r="G344" s="8"/>
      <c r="I344" s="57"/>
      <c r="J344" s="20"/>
      <c r="L344" s="20"/>
      <c r="N344" s="90"/>
      <c r="O344" s="57"/>
      <c r="P344" s="57"/>
    </row>
    <row r="345">
      <c r="A345" s="20"/>
      <c r="C345" s="20"/>
      <c r="D345" s="91"/>
      <c r="E345" s="92"/>
      <c r="F345" s="93"/>
      <c r="G345" s="8"/>
      <c r="I345" s="57"/>
      <c r="J345" s="20"/>
      <c r="L345" s="20"/>
      <c r="N345" s="90"/>
      <c r="O345" s="57"/>
      <c r="P345" s="57"/>
    </row>
    <row r="346">
      <c r="A346" s="20"/>
      <c r="C346" s="20"/>
      <c r="D346" s="91"/>
      <c r="E346" s="92"/>
      <c r="F346" s="93"/>
      <c r="G346" s="8"/>
      <c r="I346" s="57"/>
      <c r="J346" s="20"/>
      <c r="L346" s="20"/>
      <c r="N346" s="90"/>
      <c r="O346" s="57"/>
      <c r="P346" s="57"/>
    </row>
    <row r="347">
      <c r="A347" s="20"/>
      <c r="C347" s="20"/>
      <c r="D347" s="91"/>
      <c r="E347" s="92"/>
      <c r="F347" s="93"/>
      <c r="G347" s="8"/>
      <c r="I347" s="57"/>
      <c r="J347" s="20"/>
      <c r="L347" s="20"/>
      <c r="N347" s="90"/>
      <c r="O347" s="57"/>
      <c r="P347" s="57"/>
    </row>
    <row r="348">
      <c r="A348" s="20"/>
      <c r="C348" s="20"/>
      <c r="D348" s="91"/>
      <c r="E348" s="92"/>
      <c r="F348" s="93"/>
      <c r="G348" s="8"/>
      <c r="I348" s="57"/>
      <c r="J348" s="20"/>
      <c r="L348" s="20"/>
      <c r="N348" s="90"/>
      <c r="O348" s="57"/>
      <c r="P348" s="57"/>
    </row>
    <row r="349">
      <c r="A349" s="20"/>
      <c r="C349" s="20"/>
      <c r="D349" s="91"/>
      <c r="E349" s="92"/>
      <c r="F349" s="93"/>
      <c r="G349" s="8"/>
      <c r="I349" s="57"/>
      <c r="J349" s="20"/>
      <c r="L349" s="20"/>
      <c r="N349" s="90"/>
      <c r="O349" s="57"/>
      <c r="P349" s="57"/>
    </row>
    <row r="350">
      <c r="A350" s="20"/>
      <c r="C350" s="20"/>
      <c r="D350" s="91"/>
      <c r="E350" s="92"/>
      <c r="F350" s="93"/>
      <c r="G350" s="8"/>
      <c r="I350" s="57"/>
      <c r="J350" s="20"/>
      <c r="L350" s="20"/>
      <c r="N350" s="90"/>
      <c r="O350" s="57"/>
      <c r="P350" s="57"/>
    </row>
    <row r="351">
      <c r="A351" s="20"/>
      <c r="C351" s="20"/>
      <c r="D351" s="91"/>
      <c r="E351" s="92"/>
      <c r="F351" s="93"/>
      <c r="G351" s="8"/>
      <c r="I351" s="57"/>
      <c r="J351" s="20"/>
      <c r="L351" s="20"/>
      <c r="N351" s="90"/>
      <c r="O351" s="57"/>
      <c r="P351" s="57"/>
    </row>
    <row r="352">
      <c r="A352" s="20"/>
      <c r="C352" s="20"/>
      <c r="D352" s="91"/>
      <c r="E352" s="92"/>
      <c r="F352" s="93"/>
      <c r="G352" s="8"/>
      <c r="I352" s="57"/>
      <c r="J352" s="20"/>
      <c r="L352" s="20"/>
      <c r="N352" s="90"/>
      <c r="O352" s="57"/>
      <c r="P352" s="57"/>
    </row>
    <row r="353">
      <c r="A353" s="20"/>
      <c r="C353" s="20"/>
      <c r="D353" s="91"/>
      <c r="E353" s="92"/>
      <c r="F353" s="93"/>
      <c r="G353" s="8"/>
      <c r="I353" s="57"/>
      <c r="J353" s="20"/>
      <c r="L353" s="20"/>
      <c r="N353" s="90"/>
      <c r="O353" s="57"/>
      <c r="P353" s="57"/>
    </row>
    <row r="354">
      <c r="A354" s="20"/>
      <c r="C354" s="20"/>
      <c r="D354" s="91"/>
      <c r="E354" s="92"/>
      <c r="F354" s="93"/>
      <c r="G354" s="8"/>
      <c r="I354" s="57"/>
      <c r="J354" s="20"/>
      <c r="L354" s="20"/>
      <c r="N354" s="90"/>
      <c r="O354" s="57"/>
      <c r="P354" s="57"/>
    </row>
    <row r="355">
      <c r="A355" s="20"/>
      <c r="C355" s="20"/>
      <c r="D355" s="91"/>
      <c r="E355" s="92"/>
      <c r="F355" s="93"/>
      <c r="G355" s="8"/>
      <c r="I355" s="57"/>
      <c r="J355" s="20"/>
      <c r="L355" s="20"/>
      <c r="N355" s="90"/>
      <c r="O355" s="57"/>
      <c r="P355" s="57"/>
    </row>
    <row r="356">
      <c r="A356" s="20"/>
      <c r="C356" s="20"/>
      <c r="D356" s="91"/>
      <c r="E356" s="92"/>
      <c r="F356" s="93"/>
      <c r="G356" s="8"/>
      <c r="I356" s="57"/>
      <c r="J356" s="20"/>
      <c r="L356" s="20"/>
      <c r="N356" s="90"/>
      <c r="O356" s="57"/>
      <c r="P356" s="57"/>
    </row>
    <row r="357">
      <c r="A357" s="20"/>
      <c r="C357" s="20"/>
      <c r="D357" s="91"/>
      <c r="E357" s="92"/>
      <c r="F357" s="93"/>
      <c r="G357" s="8"/>
      <c r="I357" s="57"/>
      <c r="J357" s="20"/>
      <c r="L357" s="20"/>
      <c r="N357" s="90"/>
      <c r="O357" s="57"/>
      <c r="P357" s="57"/>
    </row>
    <row r="358">
      <c r="A358" s="20"/>
      <c r="C358" s="20"/>
      <c r="D358" s="91"/>
      <c r="E358" s="92"/>
      <c r="F358" s="93"/>
      <c r="G358" s="8"/>
      <c r="I358" s="57"/>
      <c r="J358" s="20"/>
      <c r="L358" s="20"/>
      <c r="N358" s="90"/>
      <c r="O358" s="57"/>
      <c r="P358" s="57"/>
    </row>
    <row r="359">
      <c r="A359" s="20"/>
      <c r="C359" s="20"/>
      <c r="D359" s="91"/>
      <c r="E359" s="92"/>
      <c r="F359" s="93"/>
      <c r="G359" s="8"/>
      <c r="I359" s="57"/>
      <c r="J359" s="20"/>
      <c r="L359" s="20"/>
      <c r="N359" s="90"/>
      <c r="O359" s="57"/>
      <c r="P359" s="57"/>
    </row>
    <row r="360">
      <c r="A360" s="20"/>
      <c r="C360" s="20"/>
      <c r="D360" s="91"/>
      <c r="E360" s="92"/>
      <c r="F360" s="93"/>
      <c r="G360" s="8"/>
      <c r="I360" s="57"/>
      <c r="J360" s="20"/>
      <c r="L360" s="20"/>
      <c r="N360" s="90"/>
      <c r="O360" s="57"/>
      <c r="P360" s="57"/>
    </row>
    <row r="361">
      <c r="A361" s="20"/>
      <c r="C361" s="20"/>
      <c r="D361" s="91"/>
      <c r="E361" s="92"/>
      <c r="F361" s="93"/>
      <c r="G361" s="8"/>
      <c r="I361" s="57"/>
      <c r="J361" s="20"/>
      <c r="L361" s="20"/>
      <c r="N361" s="90"/>
      <c r="O361" s="57"/>
      <c r="P361" s="57"/>
    </row>
    <row r="362">
      <c r="A362" s="20"/>
      <c r="C362" s="20"/>
      <c r="D362" s="91"/>
      <c r="E362" s="92"/>
      <c r="F362" s="93"/>
      <c r="G362" s="8"/>
      <c r="I362" s="57"/>
      <c r="J362" s="20"/>
      <c r="L362" s="20"/>
      <c r="N362" s="90"/>
      <c r="O362" s="57"/>
      <c r="P362" s="57"/>
    </row>
    <row r="363">
      <c r="A363" s="20"/>
      <c r="C363" s="20"/>
      <c r="D363" s="91"/>
      <c r="E363" s="92"/>
      <c r="F363" s="93"/>
      <c r="G363" s="8"/>
      <c r="I363" s="57"/>
      <c r="J363" s="20"/>
      <c r="L363" s="20"/>
      <c r="N363" s="90"/>
      <c r="O363" s="57"/>
      <c r="P363" s="57"/>
    </row>
    <row r="364">
      <c r="A364" s="20"/>
      <c r="C364" s="20"/>
      <c r="D364" s="91"/>
      <c r="E364" s="92"/>
      <c r="F364" s="93"/>
      <c r="G364" s="8"/>
      <c r="I364" s="57"/>
      <c r="J364" s="20"/>
      <c r="L364" s="20"/>
      <c r="N364" s="90"/>
      <c r="O364" s="57"/>
      <c r="P364" s="57"/>
    </row>
    <row r="365">
      <c r="A365" s="20"/>
      <c r="C365" s="20"/>
      <c r="D365" s="91"/>
      <c r="E365" s="92"/>
      <c r="F365" s="93"/>
      <c r="G365" s="8"/>
      <c r="I365" s="57"/>
      <c r="J365" s="20"/>
      <c r="L365" s="20"/>
      <c r="N365" s="90"/>
      <c r="O365" s="57"/>
      <c r="P365" s="57"/>
    </row>
    <row r="366">
      <c r="A366" s="20"/>
      <c r="C366" s="20"/>
      <c r="D366" s="91"/>
      <c r="E366" s="92"/>
      <c r="F366" s="93"/>
      <c r="G366" s="8"/>
      <c r="I366" s="57"/>
      <c r="J366" s="20"/>
      <c r="L366" s="20"/>
      <c r="N366" s="90"/>
      <c r="O366" s="57"/>
      <c r="P366" s="57"/>
    </row>
    <row r="367">
      <c r="A367" s="20"/>
      <c r="C367" s="20"/>
      <c r="D367" s="91"/>
      <c r="E367" s="92"/>
      <c r="F367" s="93"/>
      <c r="G367" s="8"/>
      <c r="I367" s="57"/>
      <c r="J367" s="20"/>
      <c r="L367" s="20"/>
      <c r="N367" s="90"/>
      <c r="O367" s="57"/>
      <c r="P367" s="57"/>
    </row>
    <row r="368">
      <c r="A368" s="20"/>
      <c r="C368" s="20"/>
      <c r="D368" s="91"/>
      <c r="E368" s="92"/>
      <c r="F368" s="93"/>
      <c r="G368" s="8"/>
      <c r="I368" s="57"/>
      <c r="J368" s="20"/>
      <c r="L368" s="20"/>
      <c r="N368" s="90"/>
      <c r="O368" s="57"/>
      <c r="P368" s="57"/>
    </row>
    <row r="369">
      <c r="A369" s="20"/>
      <c r="C369" s="20"/>
      <c r="D369" s="91"/>
      <c r="E369" s="92"/>
      <c r="F369" s="93"/>
      <c r="G369" s="8"/>
      <c r="I369" s="57"/>
      <c r="J369" s="20"/>
      <c r="L369" s="20"/>
      <c r="N369" s="90"/>
      <c r="O369" s="57"/>
      <c r="P369" s="57"/>
    </row>
    <row r="370">
      <c r="A370" s="20"/>
      <c r="C370" s="20"/>
      <c r="D370" s="91"/>
      <c r="E370" s="92"/>
      <c r="F370" s="93"/>
      <c r="G370" s="8"/>
      <c r="I370" s="57"/>
      <c r="J370" s="20"/>
      <c r="L370" s="20"/>
      <c r="N370" s="90"/>
      <c r="O370" s="57"/>
      <c r="P370" s="57"/>
    </row>
    <row r="371">
      <c r="A371" s="20"/>
      <c r="C371" s="20"/>
      <c r="D371" s="91"/>
      <c r="E371" s="92"/>
      <c r="F371" s="93"/>
      <c r="G371" s="8"/>
      <c r="I371" s="57"/>
      <c r="J371" s="20"/>
      <c r="L371" s="20"/>
      <c r="N371" s="90"/>
      <c r="O371" s="57"/>
      <c r="P371" s="57"/>
    </row>
    <row r="372">
      <c r="A372" s="20"/>
      <c r="C372" s="20"/>
      <c r="D372" s="91"/>
      <c r="E372" s="92"/>
      <c r="F372" s="93"/>
      <c r="G372" s="8"/>
      <c r="I372" s="57"/>
      <c r="J372" s="20"/>
      <c r="L372" s="20"/>
      <c r="N372" s="90"/>
      <c r="O372" s="57"/>
      <c r="P372" s="57"/>
    </row>
    <row r="373">
      <c r="A373" s="20"/>
      <c r="C373" s="20"/>
      <c r="D373" s="91"/>
      <c r="E373" s="92"/>
      <c r="F373" s="93"/>
      <c r="G373" s="8"/>
      <c r="I373" s="57"/>
      <c r="J373" s="20"/>
      <c r="L373" s="20"/>
      <c r="N373" s="90"/>
      <c r="O373" s="57"/>
      <c r="P373" s="57"/>
    </row>
    <row r="374">
      <c r="A374" s="20"/>
      <c r="C374" s="20"/>
      <c r="D374" s="91"/>
      <c r="E374" s="92"/>
      <c r="F374" s="93"/>
      <c r="G374" s="8"/>
      <c r="I374" s="57"/>
      <c r="J374" s="20"/>
      <c r="L374" s="20"/>
      <c r="N374" s="90"/>
      <c r="O374" s="57"/>
      <c r="P374" s="57"/>
    </row>
    <row r="375">
      <c r="A375" s="20"/>
      <c r="C375" s="20"/>
      <c r="D375" s="91"/>
      <c r="E375" s="92"/>
      <c r="F375" s="93"/>
      <c r="G375" s="8"/>
      <c r="I375" s="57"/>
      <c r="J375" s="20"/>
      <c r="L375" s="20"/>
      <c r="N375" s="90"/>
      <c r="O375" s="57"/>
      <c r="P375" s="57"/>
    </row>
    <row r="376">
      <c r="A376" s="20"/>
      <c r="C376" s="20"/>
      <c r="D376" s="91"/>
      <c r="E376" s="92"/>
      <c r="F376" s="93"/>
      <c r="G376" s="8"/>
      <c r="I376" s="57"/>
      <c r="J376" s="20"/>
      <c r="L376" s="20"/>
      <c r="N376" s="90"/>
      <c r="O376" s="57"/>
      <c r="P376" s="57"/>
    </row>
    <row r="377">
      <c r="A377" s="20"/>
      <c r="C377" s="20"/>
      <c r="D377" s="91"/>
      <c r="E377" s="92"/>
      <c r="F377" s="93"/>
      <c r="G377" s="8"/>
      <c r="I377" s="57"/>
      <c r="J377" s="20"/>
      <c r="L377" s="20"/>
      <c r="N377" s="90"/>
      <c r="O377" s="57"/>
      <c r="P377" s="57"/>
    </row>
    <row r="378">
      <c r="A378" s="20"/>
      <c r="C378" s="20"/>
      <c r="D378" s="91"/>
      <c r="E378" s="92"/>
      <c r="F378" s="93"/>
      <c r="G378" s="8"/>
      <c r="I378" s="57"/>
      <c r="J378" s="20"/>
      <c r="L378" s="20"/>
      <c r="N378" s="90"/>
      <c r="O378" s="57"/>
      <c r="P378" s="57"/>
    </row>
    <row r="379">
      <c r="A379" s="20"/>
      <c r="C379" s="20"/>
      <c r="D379" s="91"/>
      <c r="E379" s="92"/>
      <c r="F379" s="93"/>
      <c r="G379" s="8"/>
      <c r="I379" s="57"/>
      <c r="J379" s="20"/>
      <c r="L379" s="20"/>
      <c r="N379" s="90"/>
      <c r="O379" s="57"/>
      <c r="P379" s="57"/>
    </row>
    <row r="380">
      <c r="A380" s="20"/>
      <c r="C380" s="20"/>
      <c r="D380" s="91"/>
      <c r="E380" s="92"/>
      <c r="F380" s="93"/>
      <c r="G380" s="8"/>
      <c r="I380" s="57"/>
      <c r="J380" s="20"/>
      <c r="L380" s="20"/>
      <c r="N380" s="90"/>
      <c r="O380" s="57"/>
      <c r="P380" s="57"/>
    </row>
    <row r="381">
      <c r="A381" s="20"/>
      <c r="C381" s="20"/>
      <c r="D381" s="91"/>
      <c r="E381" s="92"/>
      <c r="F381" s="93"/>
      <c r="G381" s="8"/>
      <c r="I381" s="57"/>
      <c r="J381" s="20"/>
      <c r="L381" s="20"/>
      <c r="N381" s="90"/>
      <c r="O381" s="57"/>
      <c r="P381" s="57"/>
    </row>
    <row r="382">
      <c r="A382" s="20"/>
      <c r="C382" s="20"/>
      <c r="D382" s="91"/>
      <c r="E382" s="92"/>
      <c r="F382" s="93"/>
      <c r="G382" s="8"/>
      <c r="I382" s="57"/>
      <c r="J382" s="20"/>
      <c r="L382" s="20"/>
      <c r="N382" s="90"/>
      <c r="O382" s="57"/>
      <c r="P382" s="57"/>
    </row>
    <row r="383">
      <c r="A383" s="20"/>
      <c r="C383" s="20"/>
      <c r="D383" s="91"/>
      <c r="E383" s="92"/>
      <c r="F383" s="93"/>
      <c r="G383" s="8"/>
      <c r="I383" s="57"/>
      <c r="J383" s="20"/>
      <c r="L383" s="20"/>
      <c r="N383" s="90"/>
      <c r="O383" s="57"/>
      <c r="P383" s="57"/>
    </row>
    <row r="384">
      <c r="A384" s="20"/>
      <c r="C384" s="20"/>
      <c r="D384" s="91"/>
      <c r="E384" s="92"/>
      <c r="F384" s="93"/>
      <c r="G384" s="8"/>
      <c r="I384" s="57"/>
      <c r="J384" s="20"/>
      <c r="L384" s="20"/>
      <c r="N384" s="90"/>
      <c r="O384" s="57"/>
      <c r="P384" s="57"/>
    </row>
    <row r="385">
      <c r="A385" s="20"/>
      <c r="C385" s="20"/>
      <c r="D385" s="91"/>
      <c r="E385" s="92"/>
      <c r="F385" s="93"/>
      <c r="G385" s="8"/>
      <c r="I385" s="57"/>
      <c r="J385" s="20"/>
      <c r="L385" s="20"/>
      <c r="N385" s="90"/>
      <c r="O385" s="57"/>
      <c r="P385" s="57"/>
    </row>
    <row r="386">
      <c r="A386" s="20"/>
      <c r="C386" s="20"/>
      <c r="D386" s="91"/>
      <c r="E386" s="92"/>
      <c r="F386" s="93"/>
      <c r="G386" s="8"/>
      <c r="I386" s="57"/>
      <c r="J386" s="20"/>
      <c r="L386" s="20"/>
      <c r="N386" s="90"/>
      <c r="O386" s="57"/>
      <c r="P386" s="57"/>
    </row>
    <row r="387">
      <c r="A387" s="20"/>
      <c r="C387" s="20"/>
      <c r="D387" s="91"/>
      <c r="E387" s="92"/>
      <c r="F387" s="93"/>
      <c r="G387" s="8"/>
      <c r="I387" s="57"/>
      <c r="J387" s="20"/>
      <c r="L387" s="20"/>
      <c r="N387" s="90"/>
      <c r="O387" s="57"/>
      <c r="P387" s="57"/>
    </row>
    <row r="388">
      <c r="A388" s="20"/>
      <c r="C388" s="20"/>
      <c r="D388" s="91"/>
      <c r="E388" s="92"/>
      <c r="F388" s="93"/>
      <c r="G388" s="8"/>
      <c r="I388" s="57"/>
      <c r="J388" s="20"/>
      <c r="L388" s="20"/>
      <c r="N388" s="90"/>
      <c r="O388" s="57"/>
      <c r="P388" s="57"/>
    </row>
    <row r="389">
      <c r="A389" s="20"/>
      <c r="C389" s="20"/>
      <c r="D389" s="91"/>
      <c r="E389" s="92"/>
      <c r="F389" s="93"/>
      <c r="G389" s="8"/>
      <c r="I389" s="57"/>
      <c r="J389" s="20"/>
      <c r="L389" s="20"/>
      <c r="N389" s="90"/>
      <c r="O389" s="57"/>
      <c r="P389" s="57"/>
    </row>
    <row r="390">
      <c r="A390" s="20"/>
      <c r="C390" s="20"/>
      <c r="D390" s="91"/>
      <c r="E390" s="92"/>
      <c r="F390" s="93"/>
      <c r="G390" s="8"/>
      <c r="I390" s="57"/>
      <c r="J390" s="20"/>
      <c r="L390" s="20"/>
      <c r="N390" s="90"/>
      <c r="O390" s="57"/>
      <c r="P390" s="57"/>
    </row>
    <row r="391">
      <c r="A391" s="20"/>
      <c r="C391" s="20"/>
      <c r="D391" s="91"/>
      <c r="E391" s="92"/>
      <c r="F391" s="93"/>
      <c r="G391" s="8"/>
      <c r="I391" s="57"/>
      <c r="J391" s="20"/>
      <c r="L391" s="20"/>
      <c r="N391" s="90"/>
      <c r="O391" s="57"/>
      <c r="P391" s="57"/>
    </row>
    <row r="392">
      <c r="A392" s="20"/>
      <c r="C392" s="20"/>
      <c r="D392" s="91"/>
      <c r="E392" s="92"/>
      <c r="F392" s="93"/>
      <c r="G392" s="8"/>
      <c r="I392" s="57"/>
      <c r="J392" s="20"/>
      <c r="L392" s="20"/>
      <c r="N392" s="90"/>
      <c r="O392" s="57"/>
      <c r="P392" s="57"/>
    </row>
    <row r="393">
      <c r="A393" s="20"/>
      <c r="C393" s="20"/>
      <c r="D393" s="91"/>
      <c r="E393" s="92"/>
      <c r="F393" s="93"/>
      <c r="G393" s="8"/>
      <c r="I393" s="57"/>
      <c r="J393" s="20"/>
      <c r="L393" s="20"/>
      <c r="N393" s="90"/>
      <c r="O393" s="57"/>
      <c r="P393" s="57"/>
    </row>
    <row r="394">
      <c r="A394" s="20"/>
      <c r="C394" s="20"/>
      <c r="D394" s="91"/>
      <c r="E394" s="92"/>
      <c r="F394" s="93"/>
      <c r="G394" s="8"/>
      <c r="I394" s="57"/>
      <c r="J394" s="20"/>
      <c r="L394" s="20"/>
      <c r="N394" s="90"/>
      <c r="O394" s="57"/>
      <c r="P394" s="57"/>
    </row>
    <row r="395">
      <c r="A395" s="20"/>
      <c r="C395" s="20"/>
      <c r="D395" s="91"/>
      <c r="E395" s="92"/>
      <c r="F395" s="93"/>
      <c r="G395" s="8"/>
      <c r="I395" s="57"/>
      <c r="J395" s="20"/>
      <c r="L395" s="20"/>
      <c r="N395" s="90"/>
      <c r="O395" s="57"/>
      <c r="P395" s="57"/>
    </row>
    <row r="396">
      <c r="A396" s="20"/>
      <c r="C396" s="20"/>
      <c r="D396" s="91"/>
      <c r="E396" s="92"/>
      <c r="F396" s="93"/>
      <c r="G396" s="8"/>
      <c r="I396" s="57"/>
      <c r="J396" s="20"/>
      <c r="L396" s="20"/>
      <c r="N396" s="90"/>
      <c r="O396" s="57"/>
      <c r="P396" s="57"/>
    </row>
    <row r="397">
      <c r="A397" s="20"/>
      <c r="C397" s="20"/>
      <c r="D397" s="91"/>
      <c r="E397" s="92"/>
      <c r="F397" s="93"/>
      <c r="G397" s="8"/>
      <c r="I397" s="57"/>
      <c r="J397" s="20"/>
      <c r="L397" s="20"/>
      <c r="N397" s="90"/>
      <c r="O397" s="57"/>
      <c r="P397" s="57"/>
    </row>
    <row r="398">
      <c r="A398" s="20"/>
      <c r="C398" s="20"/>
      <c r="D398" s="91"/>
      <c r="E398" s="92"/>
      <c r="F398" s="93"/>
      <c r="G398" s="8"/>
      <c r="I398" s="57"/>
      <c r="J398" s="20"/>
      <c r="L398" s="20"/>
      <c r="N398" s="90"/>
      <c r="O398" s="57"/>
      <c r="P398" s="57"/>
    </row>
    <row r="399">
      <c r="A399" s="20"/>
      <c r="C399" s="20"/>
      <c r="D399" s="91"/>
      <c r="E399" s="92"/>
      <c r="F399" s="93"/>
      <c r="G399" s="8"/>
      <c r="I399" s="57"/>
      <c r="J399" s="20"/>
      <c r="L399" s="20"/>
      <c r="N399" s="90"/>
      <c r="O399" s="57"/>
      <c r="P399" s="57"/>
    </row>
    <row r="400">
      <c r="A400" s="20"/>
      <c r="C400" s="20"/>
      <c r="D400" s="91"/>
      <c r="E400" s="92"/>
      <c r="F400" s="93"/>
      <c r="G400" s="8"/>
      <c r="I400" s="57"/>
      <c r="J400" s="20"/>
      <c r="L400" s="20"/>
      <c r="N400" s="90"/>
      <c r="O400" s="57"/>
      <c r="P400" s="57"/>
    </row>
    <row r="401">
      <c r="A401" s="20"/>
      <c r="C401" s="20"/>
      <c r="D401" s="91"/>
      <c r="E401" s="92"/>
      <c r="F401" s="93"/>
      <c r="G401" s="8"/>
      <c r="I401" s="57"/>
      <c r="J401" s="20"/>
      <c r="L401" s="20"/>
      <c r="N401" s="90"/>
      <c r="O401" s="57"/>
      <c r="P401" s="57"/>
    </row>
    <row r="402">
      <c r="A402" s="20"/>
      <c r="C402" s="20"/>
      <c r="D402" s="91"/>
      <c r="E402" s="92"/>
      <c r="F402" s="93"/>
      <c r="G402" s="8"/>
      <c r="I402" s="57"/>
      <c r="J402" s="20"/>
      <c r="L402" s="20"/>
      <c r="N402" s="90"/>
      <c r="O402" s="57"/>
      <c r="P402" s="57"/>
    </row>
    <row r="403">
      <c r="A403" s="20"/>
      <c r="C403" s="20"/>
      <c r="D403" s="91"/>
      <c r="E403" s="92"/>
      <c r="F403" s="93"/>
      <c r="G403" s="8"/>
      <c r="I403" s="57"/>
      <c r="J403" s="20"/>
      <c r="L403" s="20"/>
      <c r="N403" s="90"/>
      <c r="O403" s="57"/>
      <c r="P403" s="57"/>
    </row>
    <row r="404">
      <c r="A404" s="20"/>
      <c r="C404" s="20"/>
      <c r="D404" s="91"/>
      <c r="E404" s="92"/>
      <c r="F404" s="93"/>
      <c r="G404" s="8"/>
      <c r="I404" s="57"/>
      <c r="J404" s="20"/>
      <c r="L404" s="20"/>
      <c r="N404" s="90"/>
      <c r="O404" s="57"/>
      <c r="P404" s="57"/>
    </row>
    <row r="405">
      <c r="A405" s="20"/>
      <c r="C405" s="20"/>
      <c r="D405" s="91"/>
      <c r="E405" s="92"/>
      <c r="F405" s="93"/>
      <c r="G405" s="8"/>
      <c r="I405" s="57"/>
      <c r="J405" s="20"/>
      <c r="L405" s="20"/>
      <c r="N405" s="90"/>
      <c r="O405" s="57"/>
      <c r="P405" s="57"/>
    </row>
    <row r="406">
      <c r="A406" s="20"/>
      <c r="C406" s="20"/>
      <c r="D406" s="91"/>
      <c r="E406" s="92"/>
      <c r="F406" s="93"/>
      <c r="G406" s="8"/>
      <c r="I406" s="57"/>
      <c r="J406" s="20"/>
      <c r="L406" s="20"/>
      <c r="N406" s="90"/>
      <c r="O406" s="57"/>
      <c r="P406" s="57"/>
    </row>
    <row r="407">
      <c r="A407" s="20"/>
      <c r="C407" s="20"/>
      <c r="D407" s="91"/>
      <c r="E407" s="92"/>
      <c r="F407" s="93"/>
      <c r="G407" s="8"/>
      <c r="I407" s="57"/>
      <c r="J407" s="20"/>
      <c r="L407" s="20"/>
      <c r="N407" s="90"/>
      <c r="O407" s="57"/>
      <c r="P407" s="57"/>
    </row>
    <row r="408">
      <c r="A408" s="20"/>
      <c r="C408" s="20"/>
      <c r="D408" s="91"/>
      <c r="E408" s="92"/>
      <c r="F408" s="93"/>
      <c r="G408" s="8"/>
      <c r="I408" s="57"/>
      <c r="J408" s="20"/>
      <c r="L408" s="20"/>
      <c r="N408" s="90"/>
      <c r="O408" s="57"/>
      <c r="P408" s="57"/>
    </row>
    <row r="409">
      <c r="A409" s="20"/>
      <c r="C409" s="20"/>
      <c r="D409" s="91"/>
      <c r="E409" s="92"/>
      <c r="F409" s="93"/>
      <c r="G409" s="8"/>
      <c r="I409" s="57"/>
      <c r="J409" s="20"/>
      <c r="L409" s="20"/>
      <c r="N409" s="90"/>
      <c r="O409" s="57"/>
      <c r="P409" s="57"/>
    </row>
    <row r="410">
      <c r="A410" s="20"/>
      <c r="C410" s="20"/>
      <c r="D410" s="91"/>
      <c r="E410" s="92"/>
      <c r="F410" s="93"/>
      <c r="G410" s="8"/>
      <c r="I410" s="57"/>
      <c r="J410" s="20"/>
      <c r="L410" s="20"/>
      <c r="N410" s="90"/>
      <c r="O410" s="57"/>
      <c r="P410" s="57"/>
    </row>
    <row r="411">
      <c r="A411" s="20"/>
      <c r="C411" s="20"/>
      <c r="D411" s="91"/>
      <c r="E411" s="92"/>
      <c r="F411" s="93"/>
      <c r="G411" s="8"/>
      <c r="I411" s="57"/>
      <c r="J411" s="20"/>
      <c r="L411" s="20"/>
      <c r="N411" s="90"/>
      <c r="O411" s="57"/>
      <c r="P411" s="57"/>
    </row>
    <row r="412">
      <c r="A412" s="20"/>
      <c r="C412" s="20"/>
      <c r="D412" s="91"/>
      <c r="E412" s="92"/>
      <c r="F412" s="93"/>
      <c r="G412" s="8"/>
      <c r="I412" s="57"/>
      <c r="J412" s="20"/>
      <c r="L412" s="20"/>
      <c r="N412" s="90"/>
      <c r="O412" s="57"/>
      <c r="P412" s="57"/>
    </row>
    <row r="413">
      <c r="A413" s="20"/>
      <c r="C413" s="20"/>
      <c r="D413" s="91"/>
      <c r="E413" s="92"/>
      <c r="F413" s="93"/>
      <c r="G413" s="8"/>
      <c r="I413" s="57"/>
      <c r="J413" s="20"/>
      <c r="L413" s="20"/>
      <c r="N413" s="90"/>
      <c r="O413" s="57"/>
      <c r="P413" s="57"/>
    </row>
    <row r="414">
      <c r="A414" s="20"/>
      <c r="C414" s="20"/>
      <c r="D414" s="91"/>
      <c r="E414" s="92"/>
      <c r="F414" s="93"/>
      <c r="G414" s="8"/>
      <c r="I414" s="57"/>
      <c r="J414" s="20"/>
      <c r="L414" s="20"/>
      <c r="N414" s="90"/>
      <c r="O414" s="57"/>
      <c r="P414" s="57"/>
    </row>
    <row r="415">
      <c r="A415" s="20"/>
      <c r="C415" s="20"/>
      <c r="D415" s="91"/>
      <c r="E415" s="92"/>
      <c r="F415" s="93"/>
      <c r="G415" s="8"/>
      <c r="I415" s="57"/>
      <c r="J415" s="20"/>
      <c r="L415" s="20"/>
      <c r="N415" s="90"/>
      <c r="O415" s="57"/>
      <c r="P415" s="57"/>
    </row>
    <row r="416">
      <c r="A416" s="20"/>
      <c r="C416" s="20"/>
      <c r="D416" s="91"/>
      <c r="E416" s="92"/>
      <c r="F416" s="93"/>
      <c r="G416" s="8"/>
      <c r="I416" s="57"/>
      <c r="J416" s="20"/>
      <c r="L416" s="20"/>
      <c r="N416" s="90"/>
      <c r="O416" s="57"/>
      <c r="P416" s="57"/>
    </row>
    <row r="417">
      <c r="A417" s="20"/>
      <c r="C417" s="20"/>
      <c r="D417" s="91"/>
      <c r="E417" s="92"/>
      <c r="F417" s="93"/>
      <c r="G417" s="8"/>
      <c r="I417" s="57"/>
      <c r="J417" s="20"/>
      <c r="L417" s="20"/>
      <c r="N417" s="90"/>
      <c r="O417" s="57"/>
      <c r="P417" s="57"/>
    </row>
    <row r="418">
      <c r="A418" s="20"/>
      <c r="C418" s="20"/>
      <c r="D418" s="91"/>
      <c r="E418" s="92"/>
      <c r="F418" s="93"/>
      <c r="G418" s="8"/>
      <c r="I418" s="57"/>
      <c r="J418" s="20"/>
      <c r="L418" s="20"/>
      <c r="N418" s="90"/>
      <c r="O418" s="57"/>
      <c r="P418" s="57"/>
    </row>
    <row r="419">
      <c r="A419" s="20"/>
      <c r="C419" s="20"/>
      <c r="D419" s="91"/>
      <c r="E419" s="92"/>
      <c r="F419" s="93"/>
      <c r="G419" s="8"/>
      <c r="I419" s="57"/>
      <c r="J419" s="20"/>
      <c r="L419" s="20"/>
      <c r="N419" s="90"/>
      <c r="O419" s="57"/>
      <c r="P419" s="57"/>
    </row>
    <row r="420">
      <c r="A420" s="20"/>
      <c r="C420" s="20"/>
      <c r="D420" s="91"/>
      <c r="E420" s="92"/>
      <c r="F420" s="93"/>
      <c r="G420" s="8"/>
      <c r="I420" s="57"/>
      <c r="J420" s="20"/>
      <c r="L420" s="20"/>
      <c r="N420" s="90"/>
      <c r="O420" s="57"/>
      <c r="P420" s="57"/>
    </row>
    <row r="421">
      <c r="A421" s="20"/>
      <c r="C421" s="20"/>
      <c r="D421" s="91"/>
      <c r="E421" s="92"/>
      <c r="F421" s="93"/>
      <c r="G421" s="8"/>
      <c r="I421" s="57"/>
      <c r="J421" s="20"/>
      <c r="L421" s="20"/>
      <c r="N421" s="90"/>
      <c r="O421" s="57"/>
      <c r="P421" s="57"/>
    </row>
    <row r="422">
      <c r="A422" s="20"/>
      <c r="C422" s="20"/>
      <c r="D422" s="91"/>
      <c r="E422" s="92"/>
      <c r="F422" s="93"/>
      <c r="G422" s="8"/>
      <c r="I422" s="57"/>
      <c r="J422" s="20"/>
      <c r="L422" s="20"/>
      <c r="N422" s="90"/>
      <c r="O422" s="57"/>
      <c r="P422" s="57"/>
    </row>
    <row r="423">
      <c r="A423" s="20"/>
      <c r="C423" s="20"/>
      <c r="D423" s="91"/>
      <c r="E423" s="92"/>
      <c r="F423" s="93"/>
      <c r="G423" s="8"/>
      <c r="I423" s="57"/>
      <c r="J423" s="20"/>
      <c r="L423" s="20"/>
      <c r="N423" s="90"/>
      <c r="O423" s="57"/>
      <c r="P423" s="57"/>
    </row>
    <row r="424">
      <c r="A424" s="20"/>
      <c r="C424" s="20"/>
      <c r="D424" s="91"/>
      <c r="E424" s="92"/>
      <c r="F424" s="93"/>
      <c r="G424" s="8"/>
      <c r="I424" s="57"/>
      <c r="J424" s="20"/>
      <c r="L424" s="20"/>
      <c r="N424" s="90"/>
      <c r="O424" s="57"/>
      <c r="P424" s="57"/>
    </row>
    <row r="425">
      <c r="A425" s="20"/>
      <c r="C425" s="20"/>
      <c r="D425" s="91"/>
      <c r="E425" s="92"/>
      <c r="F425" s="93"/>
      <c r="G425" s="8"/>
      <c r="I425" s="57"/>
      <c r="J425" s="20"/>
      <c r="L425" s="20"/>
      <c r="N425" s="90"/>
      <c r="O425" s="57"/>
      <c r="P425" s="57"/>
    </row>
    <row r="426">
      <c r="A426" s="20"/>
      <c r="C426" s="20"/>
      <c r="D426" s="91"/>
      <c r="E426" s="92"/>
      <c r="F426" s="93"/>
      <c r="G426" s="8"/>
      <c r="I426" s="57"/>
      <c r="J426" s="20"/>
      <c r="L426" s="20"/>
      <c r="N426" s="90"/>
      <c r="O426" s="57"/>
      <c r="P426" s="57"/>
    </row>
    <row r="427">
      <c r="A427" s="20"/>
      <c r="C427" s="20"/>
      <c r="D427" s="91"/>
      <c r="E427" s="92"/>
      <c r="F427" s="93"/>
      <c r="G427" s="8"/>
      <c r="I427" s="57"/>
      <c r="J427" s="20"/>
      <c r="L427" s="20"/>
      <c r="N427" s="90"/>
      <c r="O427" s="57"/>
      <c r="P427" s="57"/>
    </row>
    <row r="428">
      <c r="A428" s="20"/>
      <c r="C428" s="20"/>
      <c r="D428" s="91"/>
      <c r="E428" s="92"/>
      <c r="F428" s="93"/>
      <c r="G428" s="8"/>
      <c r="I428" s="57"/>
      <c r="J428" s="20"/>
      <c r="L428" s="20"/>
      <c r="N428" s="90"/>
      <c r="O428" s="57"/>
      <c r="P428" s="57"/>
    </row>
    <row r="429">
      <c r="A429" s="20"/>
      <c r="C429" s="20"/>
      <c r="D429" s="91"/>
      <c r="E429" s="92"/>
      <c r="F429" s="93"/>
      <c r="G429" s="8"/>
      <c r="I429" s="57"/>
      <c r="J429" s="20"/>
      <c r="L429" s="20"/>
      <c r="N429" s="90"/>
      <c r="O429" s="57"/>
      <c r="P429" s="57"/>
    </row>
    <row r="430">
      <c r="A430" s="20"/>
      <c r="C430" s="20"/>
      <c r="D430" s="91"/>
      <c r="E430" s="92"/>
      <c r="F430" s="93"/>
      <c r="G430" s="8"/>
      <c r="I430" s="57"/>
      <c r="J430" s="20"/>
      <c r="L430" s="20"/>
      <c r="N430" s="90"/>
      <c r="O430" s="57"/>
      <c r="P430" s="57"/>
    </row>
    <row r="431">
      <c r="A431" s="20"/>
      <c r="C431" s="20"/>
      <c r="D431" s="91"/>
      <c r="E431" s="92"/>
      <c r="F431" s="93"/>
      <c r="G431" s="8"/>
      <c r="I431" s="57"/>
      <c r="J431" s="20"/>
      <c r="L431" s="20"/>
      <c r="N431" s="90"/>
      <c r="O431" s="57"/>
      <c r="P431" s="57"/>
    </row>
    <row r="432">
      <c r="A432" s="20"/>
      <c r="C432" s="20"/>
      <c r="D432" s="91"/>
      <c r="E432" s="92"/>
      <c r="F432" s="93"/>
      <c r="G432" s="8"/>
      <c r="I432" s="57"/>
      <c r="J432" s="20"/>
      <c r="L432" s="20"/>
      <c r="N432" s="90"/>
      <c r="O432" s="57"/>
      <c r="P432" s="57"/>
    </row>
    <row r="433">
      <c r="A433" s="20"/>
      <c r="C433" s="20"/>
      <c r="D433" s="91"/>
      <c r="E433" s="92"/>
      <c r="F433" s="93"/>
      <c r="G433" s="8"/>
      <c r="I433" s="57"/>
      <c r="J433" s="20"/>
      <c r="L433" s="20"/>
      <c r="N433" s="90"/>
      <c r="O433" s="57"/>
      <c r="P433" s="57"/>
    </row>
    <row r="434">
      <c r="A434" s="20"/>
      <c r="C434" s="20"/>
      <c r="D434" s="91"/>
      <c r="E434" s="92"/>
      <c r="F434" s="93"/>
      <c r="G434" s="8"/>
      <c r="I434" s="57"/>
      <c r="J434" s="20"/>
      <c r="L434" s="20"/>
      <c r="N434" s="90"/>
      <c r="O434" s="57"/>
      <c r="P434" s="57"/>
    </row>
    <row r="435">
      <c r="A435" s="20"/>
      <c r="C435" s="20"/>
      <c r="D435" s="91"/>
      <c r="E435" s="92"/>
      <c r="F435" s="93"/>
      <c r="G435" s="8"/>
      <c r="I435" s="57"/>
      <c r="J435" s="20"/>
      <c r="L435" s="20"/>
      <c r="N435" s="90"/>
      <c r="O435" s="57"/>
      <c r="P435" s="57"/>
    </row>
    <row r="436">
      <c r="A436" s="20"/>
      <c r="C436" s="20"/>
      <c r="D436" s="91"/>
      <c r="E436" s="92"/>
      <c r="F436" s="93"/>
      <c r="G436" s="8"/>
      <c r="I436" s="57"/>
      <c r="J436" s="20"/>
      <c r="L436" s="20"/>
      <c r="N436" s="90"/>
      <c r="O436" s="57"/>
      <c r="P436" s="57"/>
    </row>
    <row r="437">
      <c r="A437" s="20"/>
      <c r="C437" s="20"/>
      <c r="D437" s="91"/>
      <c r="E437" s="92"/>
      <c r="F437" s="93"/>
      <c r="G437" s="8"/>
      <c r="I437" s="57"/>
      <c r="J437" s="20"/>
      <c r="L437" s="20"/>
      <c r="N437" s="90"/>
      <c r="O437" s="57"/>
      <c r="P437" s="57"/>
    </row>
    <row r="438">
      <c r="A438" s="20"/>
      <c r="C438" s="20"/>
      <c r="D438" s="91"/>
      <c r="E438" s="92"/>
      <c r="F438" s="93"/>
      <c r="G438" s="8"/>
      <c r="I438" s="57"/>
      <c r="J438" s="20"/>
      <c r="L438" s="20"/>
      <c r="N438" s="90"/>
      <c r="O438" s="57"/>
      <c r="P438" s="57"/>
    </row>
    <row r="439">
      <c r="A439" s="20"/>
      <c r="C439" s="20"/>
      <c r="D439" s="91"/>
      <c r="E439" s="92"/>
      <c r="F439" s="93"/>
      <c r="G439" s="8"/>
      <c r="I439" s="57"/>
      <c r="J439" s="20"/>
      <c r="L439" s="20"/>
      <c r="N439" s="90"/>
      <c r="O439" s="57"/>
      <c r="P439" s="57"/>
    </row>
    <row r="440">
      <c r="A440" s="20"/>
      <c r="C440" s="20"/>
      <c r="D440" s="91"/>
      <c r="E440" s="92"/>
      <c r="F440" s="93"/>
      <c r="G440" s="8"/>
      <c r="I440" s="57"/>
      <c r="J440" s="20"/>
      <c r="L440" s="20"/>
      <c r="N440" s="90"/>
      <c r="O440" s="57"/>
      <c r="P440" s="57"/>
    </row>
    <row r="441">
      <c r="A441" s="20"/>
      <c r="C441" s="20"/>
      <c r="D441" s="91"/>
      <c r="E441" s="92"/>
      <c r="F441" s="93"/>
      <c r="G441" s="8"/>
      <c r="I441" s="57"/>
      <c r="J441" s="20"/>
      <c r="L441" s="20"/>
      <c r="N441" s="90"/>
      <c r="O441" s="57"/>
      <c r="P441" s="57"/>
    </row>
    <row r="442">
      <c r="A442" s="20"/>
      <c r="C442" s="20"/>
      <c r="D442" s="91"/>
      <c r="E442" s="92"/>
      <c r="F442" s="93"/>
      <c r="G442" s="8"/>
      <c r="I442" s="57"/>
      <c r="J442" s="20"/>
      <c r="L442" s="20"/>
      <c r="N442" s="90"/>
      <c r="O442" s="57"/>
      <c r="P442" s="57"/>
    </row>
    <row r="443">
      <c r="A443" s="20"/>
      <c r="C443" s="20"/>
      <c r="D443" s="91"/>
      <c r="E443" s="92"/>
      <c r="F443" s="93"/>
      <c r="G443" s="8"/>
      <c r="I443" s="57"/>
      <c r="J443" s="20"/>
      <c r="L443" s="20"/>
      <c r="N443" s="90"/>
      <c r="O443" s="57"/>
      <c r="P443" s="57"/>
    </row>
    <row r="444">
      <c r="A444" s="20"/>
      <c r="C444" s="20"/>
      <c r="D444" s="91"/>
      <c r="E444" s="92"/>
      <c r="F444" s="93"/>
      <c r="G444" s="8"/>
      <c r="I444" s="57"/>
      <c r="J444" s="20"/>
      <c r="L444" s="20"/>
      <c r="N444" s="90"/>
      <c r="O444" s="57"/>
      <c r="P444" s="57"/>
    </row>
    <row r="445">
      <c r="A445" s="20"/>
      <c r="C445" s="20"/>
      <c r="D445" s="91"/>
      <c r="E445" s="92"/>
      <c r="F445" s="93"/>
      <c r="G445" s="8"/>
      <c r="I445" s="57"/>
      <c r="J445" s="20"/>
      <c r="L445" s="20"/>
      <c r="N445" s="90"/>
      <c r="O445" s="57"/>
      <c r="P445" s="57"/>
    </row>
    <row r="446">
      <c r="A446" s="20"/>
      <c r="C446" s="20"/>
      <c r="D446" s="91"/>
      <c r="E446" s="92"/>
      <c r="F446" s="93"/>
      <c r="G446" s="8"/>
      <c r="I446" s="57"/>
      <c r="J446" s="20"/>
      <c r="L446" s="20"/>
      <c r="N446" s="90"/>
      <c r="O446" s="57"/>
      <c r="P446" s="57"/>
    </row>
    <row r="447">
      <c r="A447" s="20"/>
      <c r="C447" s="20"/>
      <c r="D447" s="91"/>
      <c r="E447" s="92"/>
      <c r="F447" s="93"/>
      <c r="G447" s="8"/>
      <c r="I447" s="57"/>
      <c r="J447" s="20"/>
      <c r="L447" s="20"/>
      <c r="N447" s="90"/>
      <c r="O447" s="57"/>
      <c r="P447" s="57"/>
    </row>
    <row r="448">
      <c r="A448" s="20"/>
      <c r="C448" s="20"/>
      <c r="D448" s="91"/>
      <c r="E448" s="92"/>
      <c r="F448" s="93"/>
      <c r="G448" s="8"/>
      <c r="I448" s="57"/>
      <c r="J448" s="20"/>
      <c r="L448" s="20"/>
      <c r="N448" s="90"/>
      <c r="O448" s="57"/>
      <c r="P448" s="57"/>
    </row>
    <row r="449">
      <c r="A449" s="20"/>
      <c r="C449" s="20"/>
      <c r="D449" s="91"/>
      <c r="E449" s="92"/>
      <c r="F449" s="93"/>
      <c r="G449" s="8"/>
      <c r="I449" s="57"/>
      <c r="J449" s="20"/>
      <c r="L449" s="20"/>
      <c r="N449" s="90"/>
      <c r="O449" s="57"/>
      <c r="P449" s="57"/>
    </row>
    <row r="450">
      <c r="A450" s="20"/>
      <c r="C450" s="20"/>
      <c r="D450" s="91"/>
      <c r="E450" s="92"/>
      <c r="F450" s="93"/>
      <c r="G450" s="8"/>
      <c r="I450" s="57"/>
      <c r="J450" s="20"/>
      <c r="L450" s="20"/>
      <c r="N450" s="90"/>
      <c r="O450" s="57"/>
      <c r="P450" s="57"/>
    </row>
    <row r="451">
      <c r="A451" s="20"/>
      <c r="C451" s="20"/>
      <c r="D451" s="91"/>
      <c r="E451" s="92"/>
      <c r="F451" s="93"/>
      <c r="G451" s="8"/>
      <c r="I451" s="57"/>
      <c r="J451" s="20"/>
      <c r="L451" s="20"/>
      <c r="N451" s="90"/>
      <c r="O451" s="57"/>
      <c r="P451" s="57"/>
    </row>
    <row r="452">
      <c r="A452" s="20"/>
      <c r="C452" s="20"/>
      <c r="D452" s="91"/>
      <c r="E452" s="92"/>
      <c r="F452" s="93"/>
      <c r="G452" s="8"/>
      <c r="I452" s="57"/>
      <c r="J452" s="20"/>
      <c r="L452" s="20"/>
      <c r="N452" s="90"/>
      <c r="O452" s="57"/>
      <c r="P452" s="57"/>
    </row>
    <row r="453">
      <c r="A453" s="20"/>
      <c r="C453" s="20"/>
      <c r="D453" s="91"/>
      <c r="E453" s="92"/>
      <c r="F453" s="93"/>
      <c r="G453" s="8"/>
      <c r="I453" s="57"/>
      <c r="J453" s="20"/>
      <c r="L453" s="20"/>
      <c r="N453" s="90"/>
      <c r="O453" s="57"/>
      <c r="P453" s="57"/>
    </row>
    <row r="454">
      <c r="A454" s="20"/>
      <c r="C454" s="20"/>
      <c r="D454" s="91"/>
      <c r="E454" s="92"/>
      <c r="F454" s="93"/>
      <c r="G454" s="8"/>
      <c r="I454" s="57"/>
      <c r="J454" s="20"/>
      <c r="L454" s="20"/>
      <c r="N454" s="90"/>
      <c r="O454" s="57"/>
      <c r="P454" s="57"/>
    </row>
    <row r="455">
      <c r="A455" s="20"/>
      <c r="C455" s="20"/>
      <c r="D455" s="91"/>
      <c r="E455" s="92"/>
      <c r="F455" s="93"/>
      <c r="G455" s="8"/>
      <c r="I455" s="57"/>
      <c r="J455" s="20"/>
      <c r="L455" s="20"/>
      <c r="N455" s="90"/>
      <c r="O455" s="57"/>
      <c r="P455" s="57"/>
    </row>
    <row r="456">
      <c r="A456" s="20"/>
      <c r="C456" s="20"/>
      <c r="D456" s="91"/>
      <c r="E456" s="92"/>
      <c r="F456" s="93"/>
      <c r="G456" s="8"/>
      <c r="I456" s="57"/>
      <c r="J456" s="20"/>
      <c r="L456" s="20"/>
      <c r="N456" s="90"/>
      <c r="O456" s="57"/>
      <c r="P456" s="57"/>
    </row>
    <row r="457">
      <c r="A457" s="20"/>
      <c r="C457" s="20"/>
      <c r="D457" s="91"/>
      <c r="E457" s="92"/>
      <c r="F457" s="93"/>
      <c r="G457" s="8"/>
      <c r="I457" s="57"/>
      <c r="J457" s="20"/>
      <c r="L457" s="20"/>
      <c r="N457" s="90"/>
      <c r="O457" s="57"/>
      <c r="P457" s="57"/>
    </row>
    <row r="458">
      <c r="A458" s="20"/>
      <c r="C458" s="20"/>
      <c r="D458" s="91"/>
      <c r="E458" s="92"/>
      <c r="F458" s="93"/>
      <c r="G458" s="8"/>
      <c r="I458" s="57"/>
      <c r="J458" s="20"/>
      <c r="L458" s="20"/>
      <c r="N458" s="90"/>
      <c r="O458" s="57"/>
      <c r="P458" s="57"/>
    </row>
    <row r="459">
      <c r="A459" s="20"/>
      <c r="C459" s="20"/>
      <c r="D459" s="91"/>
      <c r="E459" s="92"/>
      <c r="F459" s="93"/>
      <c r="G459" s="8"/>
      <c r="I459" s="57"/>
      <c r="J459" s="20"/>
      <c r="L459" s="20"/>
      <c r="N459" s="90"/>
      <c r="O459" s="57"/>
      <c r="P459" s="57"/>
    </row>
    <row r="460">
      <c r="A460" s="20"/>
      <c r="C460" s="20"/>
      <c r="D460" s="91"/>
      <c r="E460" s="92"/>
      <c r="F460" s="93"/>
      <c r="G460" s="8"/>
      <c r="I460" s="57"/>
      <c r="J460" s="20"/>
      <c r="L460" s="20"/>
      <c r="N460" s="90"/>
      <c r="O460" s="57"/>
      <c r="P460" s="57"/>
    </row>
    <row r="461">
      <c r="A461" s="20"/>
      <c r="C461" s="20"/>
      <c r="D461" s="91"/>
      <c r="E461" s="92"/>
      <c r="F461" s="93"/>
      <c r="G461" s="8"/>
      <c r="I461" s="57"/>
      <c r="J461" s="20"/>
      <c r="L461" s="20"/>
      <c r="N461" s="90"/>
      <c r="O461" s="57"/>
      <c r="P461" s="57"/>
    </row>
    <row r="462">
      <c r="A462" s="20"/>
      <c r="C462" s="20"/>
      <c r="D462" s="91"/>
      <c r="E462" s="92"/>
      <c r="F462" s="93"/>
      <c r="G462" s="8"/>
      <c r="I462" s="57"/>
      <c r="J462" s="20"/>
      <c r="L462" s="20"/>
      <c r="N462" s="90"/>
      <c r="O462" s="57"/>
      <c r="P462" s="57"/>
    </row>
    <row r="463">
      <c r="A463" s="20"/>
      <c r="C463" s="20"/>
      <c r="D463" s="91"/>
      <c r="E463" s="92"/>
      <c r="F463" s="93"/>
      <c r="G463" s="8"/>
      <c r="I463" s="57"/>
      <c r="J463" s="20"/>
      <c r="L463" s="20"/>
      <c r="N463" s="90"/>
      <c r="O463" s="57"/>
      <c r="P463" s="57"/>
    </row>
    <row r="464">
      <c r="A464" s="20"/>
      <c r="C464" s="20"/>
      <c r="D464" s="91"/>
      <c r="E464" s="92"/>
      <c r="F464" s="93"/>
      <c r="G464" s="8"/>
      <c r="I464" s="57"/>
      <c r="J464" s="20"/>
      <c r="L464" s="20"/>
      <c r="N464" s="90"/>
      <c r="O464" s="57"/>
      <c r="P464" s="57"/>
    </row>
    <row r="465">
      <c r="A465" s="20"/>
      <c r="C465" s="20"/>
      <c r="D465" s="91"/>
      <c r="E465" s="92"/>
      <c r="F465" s="93"/>
      <c r="G465" s="8"/>
      <c r="I465" s="57"/>
      <c r="J465" s="20"/>
      <c r="L465" s="20"/>
      <c r="N465" s="90"/>
      <c r="O465" s="57"/>
      <c r="P465" s="57"/>
    </row>
    <row r="466">
      <c r="A466" s="20"/>
      <c r="C466" s="20"/>
      <c r="D466" s="91"/>
      <c r="E466" s="92"/>
      <c r="F466" s="93"/>
      <c r="G466" s="8"/>
      <c r="I466" s="57"/>
      <c r="J466" s="20"/>
      <c r="L466" s="20"/>
      <c r="N466" s="90"/>
      <c r="O466" s="57"/>
      <c r="P466" s="57"/>
    </row>
    <row r="467">
      <c r="A467" s="20"/>
      <c r="C467" s="20"/>
      <c r="D467" s="91"/>
      <c r="E467" s="92"/>
      <c r="F467" s="93"/>
      <c r="G467" s="8"/>
      <c r="I467" s="57"/>
      <c r="J467" s="20"/>
      <c r="L467" s="20"/>
      <c r="N467" s="90"/>
      <c r="O467" s="57"/>
      <c r="P467" s="57"/>
    </row>
    <row r="468">
      <c r="A468" s="20"/>
      <c r="C468" s="20"/>
      <c r="D468" s="91"/>
      <c r="E468" s="92"/>
      <c r="F468" s="93"/>
      <c r="G468" s="8"/>
      <c r="I468" s="57"/>
      <c r="J468" s="20"/>
      <c r="L468" s="20"/>
      <c r="N468" s="90"/>
      <c r="O468" s="57"/>
      <c r="P468" s="57"/>
    </row>
    <row r="469">
      <c r="A469" s="20"/>
      <c r="C469" s="20"/>
      <c r="D469" s="91"/>
      <c r="E469" s="92"/>
      <c r="F469" s="93"/>
      <c r="G469" s="8"/>
      <c r="I469" s="57"/>
      <c r="J469" s="20"/>
      <c r="L469" s="20"/>
      <c r="N469" s="90"/>
      <c r="O469" s="57"/>
      <c r="P469" s="57"/>
    </row>
    <row r="470">
      <c r="A470" s="20"/>
      <c r="C470" s="20"/>
      <c r="D470" s="91"/>
      <c r="E470" s="92"/>
      <c r="F470" s="93"/>
      <c r="G470" s="8"/>
      <c r="I470" s="57"/>
      <c r="J470" s="20"/>
      <c r="L470" s="20"/>
      <c r="N470" s="90"/>
      <c r="O470" s="57"/>
      <c r="P470" s="57"/>
    </row>
    <row r="471">
      <c r="A471" s="20"/>
      <c r="C471" s="20"/>
      <c r="D471" s="91"/>
      <c r="E471" s="92"/>
      <c r="F471" s="93"/>
      <c r="G471" s="8"/>
      <c r="I471" s="57"/>
      <c r="J471" s="20"/>
      <c r="L471" s="20"/>
      <c r="N471" s="90"/>
      <c r="O471" s="57"/>
      <c r="P471" s="57"/>
    </row>
    <row r="472">
      <c r="A472" s="20"/>
      <c r="C472" s="20"/>
      <c r="D472" s="91"/>
      <c r="E472" s="92"/>
      <c r="F472" s="93"/>
      <c r="G472" s="8"/>
      <c r="I472" s="57"/>
      <c r="J472" s="20"/>
      <c r="L472" s="20"/>
      <c r="N472" s="90"/>
      <c r="O472" s="57"/>
      <c r="P472" s="57"/>
    </row>
    <row r="473">
      <c r="A473" s="20"/>
      <c r="C473" s="20"/>
      <c r="D473" s="91"/>
      <c r="E473" s="92"/>
      <c r="F473" s="93"/>
      <c r="G473" s="8"/>
      <c r="I473" s="57"/>
      <c r="J473" s="20"/>
      <c r="L473" s="20"/>
      <c r="N473" s="90"/>
      <c r="O473" s="57"/>
      <c r="P473" s="57"/>
    </row>
    <row r="474">
      <c r="A474" s="20"/>
      <c r="C474" s="20"/>
      <c r="D474" s="91"/>
      <c r="E474" s="92"/>
      <c r="F474" s="93"/>
      <c r="G474" s="8"/>
      <c r="I474" s="57"/>
      <c r="J474" s="20"/>
      <c r="L474" s="20"/>
      <c r="N474" s="90"/>
      <c r="O474" s="57"/>
      <c r="P474" s="57"/>
    </row>
    <row r="475">
      <c r="A475" s="20"/>
      <c r="C475" s="20"/>
      <c r="D475" s="91"/>
      <c r="E475" s="92"/>
      <c r="F475" s="93"/>
      <c r="G475" s="8"/>
      <c r="I475" s="57"/>
      <c r="J475" s="20"/>
      <c r="L475" s="20"/>
      <c r="N475" s="90"/>
      <c r="O475" s="57"/>
      <c r="P475" s="57"/>
    </row>
    <row r="476">
      <c r="A476" s="20"/>
      <c r="C476" s="20"/>
      <c r="D476" s="91"/>
      <c r="E476" s="92"/>
      <c r="F476" s="93"/>
      <c r="G476" s="8"/>
      <c r="I476" s="57"/>
      <c r="J476" s="20"/>
      <c r="L476" s="20"/>
      <c r="N476" s="90"/>
      <c r="O476" s="57"/>
      <c r="P476" s="57"/>
    </row>
    <row r="477">
      <c r="A477" s="20"/>
      <c r="C477" s="20"/>
      <c r="D477" s="91"/>
      <c r="E477" s="92"/>
      <c r="F477" s="93"/>
      <c r="G477" s="8"/>
      <c r="I477" s="57"/>
      <c r="J477" s="20"/>
      <c r="L477" s="20"/>
      <c r="N477" s="90"/>
      <c r="O477" s="57"/>
      <c r="P477" s="57"/>
    </row>
    <row r="478">
      <c r="A478" s="20"/>
      <c r="C478" s="20"/>
      <c r="D478" s="91"/>
      <c r="E478" s="92"/>
      <c r="F478" s="93"/>
      <c r="G478" s="8"/>
      <c r="I478" s="57"/>
      <c r="J478" s="20"/>
      <c r="L478" s="20"/>
      <c r="N478" s="90"/>
      <c r="O478" s="57"/>
      <c r="P478" s="57"/>
    </row>
    <row r="479">
      <c r="A479" s="20"/>
      <c r="C479" s="20"/>
      <c r="D479" s="91"/>
      <c r="E479" s="92"/>
      <c r="F479" s="93"/>
      <c r="G479" s="8"/>
      <c r="I479" s="57"/>
      <c r="J479" s="20"/>
      <c r="L479" s="20"/>
      <c r="N479" s="90"/>
      <c r="O479" s="57"/>
      <c r="P479" s="57"/>
    </row>
    <row r="480">
      <c r="A480" s="20"/>
      <c r="C480" s="20"/>
      <c r="D480" s="91"/>
      <c r="E480" s="92"/>
      <c r="F480" s="93"/>
      <c r="G480" s="8"/>
      <c r="I480" s="57"/>
      <c r="J480" s="20"/>
      <c r="L480" s="20"/>
      <c r="N480" s="90"/>
      <c r="O480" s="57"/>
      <c r="P480" s="57"/>
    </row>
    <row r="481">
      <c r="A481" s="20"/>
      <c r="C481" s="20"/>
      <c r="D481" s="91"/>
      <c r="E481" s="92"/>
      <c r="F481" s="93"/>
      <c r="G481" s="8"/>
      <c r="I481" s="57"/>
      <c r="J481" s="20"/>
      <c r="L481" s="20"/>
      <c r="N481" s="90"/>
      <c r="O481" s="57"/>
      <c r="P481" s="57"/>
    </row>
    <row r="482">
      <c r="A482" s="20"/>
      <c r="C482" s="20"/>
      <c r="D482" s="91"/>
      <c r="E482" s="92"/>
      <c r="F482" s="93"/>
      <c r="G482" s="8"/>
      <c r="I482" s="57"/>
      <c r="J482" s="20"/>
      <c r="L482" s="20"/>
      <c r="N482" s="90"/>
      <c r="O482" s="57"/>
      <c r="P482" s="57"/>
    </row>
    <row r="483">
      <c r="A483" s="20"/>
      <c r="C483" s="20"/>
      <c r="D483" s="91"/>
      <c r="E483" s="92"/>
      <c r="F483" s="93"/>
      <c r="G483" s="8"/>
      <c r="I483" s="57"/>
      <c r="J483" s="20"/>
      <c r="L483" s="20"/>
      <c r="N483" s="90"/>
      <c r="O483" s="57"/>
      <c r="P483" s="57"/>
    </row>
    <row r="484">
      <c r="A484" s="20"/>
      <c r="C484" s="20"/>
      <c r="D484" s="91"/>
      <c r="E484" s="92"/>
      <c r="F484" s="93"/>
      <c r="G484" s="8"/>
      <c r="I484" s="57"/>
      <c r="J484" s="20"/>
      <c r="L484" s="20"/>
      <c r="N484" s="90"/>
      <c r="O484" s="57"/>
      <c r="P484" s="57"/>
    </row>
    <row r="485">
      <c r="A485" s="20"/>
      <c r="C485" s="20"/>
      <c r="D485" s="91"/>
      <c r="E485" s="92"/>
      <c r="F485" s="93"/>
      <c r="G485" s="8"/>
      <c r="I485" s="57"/>
      <c r="J485" s="20"/>
      <c r="L485" s="20"/>
      <c r="N485" s="90"/>
      <c r="O485" s="57"/>
      <c r="P485" s="57"/>
    </row>
    <row r="486">
      <c r="A486" s="20"/>
      <c r="C486" s="20"/>
      <c r="D486" s="91"/>
      <c r="E486" s="92"/>
      <c r="F486" s="93"/>
      <c r="G486" s="8"/>
      <c r="I486" s="57"/>
      <c r="J486" s="20"/>
      <c r="L486" s="20"/>
      <c r="N486" s="90"/>
      <c r="O486" s="57"/>
      <c r="P486" s="57"/>
    </row>
    <row r="487">
      <c r="A487" s="20"/>
      <c r="C487" s="20"/>
      <c r="D487" s="91"/>
      <c r="E487" s="92"/>
      <c r="F487" s="93"/>
      <c r="G487" s="8"/>
      <c r="I487" s="57"/>
      <c r="J487" s="20"/>
      <c r="L487" s="20"/>
      <c r="N487" s="90"/>
      <c r="O487" s="57"/>
      <c r="P487" s="57"/>
    </row>
    <row r="488">
      <c r="A488" s="20"/>
      <c r="C488" s="20"/>
      <c r="D488" s="91"/>
      <c r="E488" s="92"/>
      <c r="F488" s="93"/>
      <c r="G488" s="8"/>
      <c r="I488" s="57"/>
      <c r="J488" s="20"/>
      <c r="L488" s="20"/>
      <c r="N488" s="90"/>
      <c r="O488" s="57"/>
      <c r="P488" s="57"/>
    </row>
    <row r="489">
      <c r="A489" s="20"/>
      <c r="C489" s="20"/>
      <c r="D489" s="91"/>
      <c r="E489" s="92"/>
      <c r="F489" s="93"/>
      <c r="G489" s="8"/>
      <c r="I489" s="57"/>
      <c r="J489" s="20"/>
      <c r="L489" s="20"/>
      <c r="N489" s="90"/>
      <c r="O489" s="57"/>
      <c r="P489" s="57"/>
    </row>
    <row r="490">
      <c r="A490" s="20"/>
      <c r="C490" s="20"/>
      <c r="D490" s="91"/>
      <c r="E490" s="92"/>
      <c r="F490" s="93"/>
      <c r="G490" s="8"/>
      <c r="I490" s="57"/>
      <c r="J490" s="20"/>
      <c r="L490" s="20"/>
      <c r="N490" s="90"/>
      <c r="O490" s="57"/>
      <c r="P490" s="57"/>
    </row>
    <row r="491">
      <c r="A491" s="20"/>
      <c r="C491" s="20"/>
      <c r="D491" s="91"/>
      <c r="E491" s="92"/>
      <c r="F491" s="93"/>
      <c r="G491" s="8"/>
      <c r="I491" s="57"/>
      <c r="J491" s="20"/>
      <c r="L491" s="20"/>
      <c r="N491" s="90"/>
      <c r="O491" s="57"/>
      <c r="P491" s="57"/>
    </row>
    <row r="492">
      <c r="A492" s="20"/>
      <c r="C492" s="20"/>
      <c r="D492" s="91"/>
      <c r="E492" s="92"/>
      <c r="F492" s="93"/>
      <c r="G492" s="8"/>
      <c r="I492" s="57"/>
      <c r="J492" s="20"/>
      <c r="L492" s="20"/>
      <c r="N492" s="90"/>
      <c r="O492" s="57"/>
      <c r="P492" s="57"/>
    </row>
    <row r="493">
      <c r="A493" s="20"/>
      <c r="C493" s="20"/>
      <c r="D493" s="91"/>
      <c r="E493" s="92"/>
      <c r="F493" s="93"/>
      <c r="G493" s="8"/>
      <c r="I493" s="57"/>
      <c r="J493" s="20"/>
      <c r="L493" s="20"/>
      <c r="N493" s="90"/>
      <c r="O493" s="57"/>
      <c r="P493" s="57"/>
    </row>
    <row r="494">
      <c r="A494" s="20"/>
      <c r="C494" s="20"/>
      <c r="D494" s="91"/>
      <c r="E494" s="92"/>
      <c r="F494" s="93"/>
      <c r="G494" s="8"/>
      <c r="I494" s="57"/>
      <c r="J494" s="20"/>
      <c r="L494" s="20"/>
      <c r="N494" s="90"/>
      <c r="O494" s="57"/>
      <c r="P494" s="57"/>
    </row>
    <row r="495">
      <c r="A495" s="20"/>
      <c r="C495" s="20"/>
      <c r="D495" s="91"/>
      <c r="E495" s="92"/>
      <c r="F495" s="93"/>
      <c r="G495" s="8"/>
      <c r="I495" s="57"/>
      <c r="J495" s="20"/>
      <c r="L495" s="20"/>
      <c r="N495" s="90"/>
      <c r="O495" s="57"/>
      <c r="P495" s="57"/>
    </row>
    <row r="496">
      <c r="A496" s="20"/>
      <c r="C496" s="20"/>
      <c r="D496" s="91"/>
      <c r="E496" s="92"/>
      <c r="F496" s="93"/>
      <c r="G496" s="8"/>
      <c r="I496" s="57"/>
      <c r="J496" s="20"/>
      <c r="L496" s="20"/>
      <c r="N496" s="90"/>
      <c r="O496" s="57"/>
      <c r="P496" s="57"/>
    </row>
    <row r="497">
      <c r="A497" s="20"/>
      <c r="C497" s="20"/>
      <c r="D497" s="91"/>
      <c r="E497" s="92"/>
      <c r="F497" s="93"/>
      <c r="G497" s="8"/>
      <c r="I497" s="57"/>
      <c r="J497" s="20"/>
      <c r="L497" s="20"/>
      <c r="N497" s="90"/>
      <c r="O497" s="57"/>
      <c r="P497" s="57"/>
    </row>
    <row r="498">
      <c r="A498" s="20"/>
      <c r="C498" s="20"/>
      <c r="D498" s="91"/>
      <c r="E498" s="92"/>
      <c r="F498" s="93"/>
      <c r="G498" s="8"/>
      <c r="I498" s="57"/>
      <c r="J498" s="20"/>
      <c r="L498" s="20"/>
      <c r="N498" s="90"/>
      <c r="O498" s="57"/>
      <c r="P498" s="57"/>
    </row>
    <row r="499">
      <c r="A499" s="20"/>
      <c r="C499" s="20"/>
      <c r="D499" s="91"/>
      <c r="E499" s="92"/>
      <c r="F499" s="93"/>
      <c r="G499" s="8"/>
      <c r="I499" s="57"/>
      <c r="J499" s="20"/>
      <c r="L499" s="20"/>
      <c r="N499" s="90"/>
      <c r="O499" s="57"/>
      <c r="P499" s="57"/>
    </row>
    <row r="500">
      <c r="A500" s="20"/>
      <c r="C500" s="20"/>
      <c r="D500" s="91"/>
      <c r="E500" s="92"/>
      <c r="F500" s="93"/>
      <c r="G500" s="8"/>
      <c r="I500" s="57"/>
      <c r="J500" s="20"/>
      <c r="L500" s="20"/>
      <c r="N500" s="90"/>
      <c r="O500" s="57"/>
      <c r="P500" s="57"/>
    </row>
    <row r="501">
      <c r="A501" s="20"/>
      <c r="C501" s="20"/>
      <c r="D501" s="91"/>
      <c r="E501" s="92"/>
      <c r="F501" s="93"/>
      <c r="G501" s="8"/>
      <c r="I501" s="57"/>
      <c r="J501" s="20"/>
      <c r="L501" s="20"/>
      <c r="N501" s="90"/>
      <c r="O501" s="57"/>
      <c r="P501" s="57"/>
    </row>
    <row r="502">
      <c r="A502" s="20"/>
      <c r="C502" s="20"/>
      <c r="D502" s="91"/>
      <c r="E502" s="92"/>
      <c r="F502" s="93"/>
      <c r="G502" s="8"/>
      <c r="I502" s="57"/>
      <c r="J502" s="20"/>
      <c r="L502" s="20"/>
      <c r="N502" s="90"/>
      <c r="O502" s="57"/>
      <c r="P502" s="57"/>
    </row>
    <row r="503">
      <c r="A503" s="20"/>
      <c r="C503" s="20"/>
      <c r="D503" s="91"/>
      <c r="E503" s="92"/>
      <c r="F503" s="93"/>
      <c r="G503" s="8"/>
      <c r="I503" s="57"/>
      <c r="J503" s="20"/>
      <c r="L503" s="20"/>
      <c r="N503" s="90"/>
      <c r="O503" s="57"/>
      <c r="P503" s="57"/>
    </row>
    <row r="504">
      <c r="A504" s="20"/>
      <c r="C504" s="20"/>
      <c r="D504" s="91"/>
      <c r="E504" s="92"/>
      <c r="F504" s="93"/>
      <c r="G504" s="8"/>
      <c r="I504" s="57"/>
      <c r="J504" s="20"/>
      <c r="L504" s="20"/>
      <c r="N504" s="90"/>
      <c r="O504" s="57"/>
      <c r="P504" s="57"/>
    </row>
    <row r="505">
      <c r="A505" s="20"/>
      <c r="C505" s="20"/>
      <c r="D505" s="91"/>
      <c r="E505" s="92"/>
      <c r="F505" s="93"/>
      <c r="G505" s="8"/>
      <c r="I505" s="57"/>
      <c r="J505" s="20"/>
      <c r="L505" s="20"/>
      <c r="N505" s="90"/>
      <c r="O505" s="57"/>
      <c r="P505" s="57"/>
    </row>
    <row r="506">
      <c r="A506" s="20"/>
      <c r="C506" s="20"/>
      <c r="D506" s="91"/>
      <c r="E506" s="92"/>
      <c r="F506" s="93"/>
      <c r="G506" s="8"/>
      <c r="I506" s="57"/>
      <c r="J506" s="20"/>
      <c r="L506" s="20"/>
      <c r="N506" s="90"/>
      <c r="O506" s="57"/>
      <c r="P506" s="57"/>
    </row>
    <row r="507">
      <c r="A507" s="20"/>
      <c r="C507" s="20"/>
      <c r="D507" s="91"/>
      <c r="E507" s="92"/>
      <c r="F507" s="93"/>
      <c r="G507" s="8"/>
      <c r="I507" s="57"/>
      <c r="J507" s="20"/>
      <c r="L507" s="20"/>
      <c r="N507" s="90"/>
      <c r="O507" s="57"/>
      <c r="P507" s="57"/>
    </row>
    <row r="508">
      <c r="A508" s="20"/>
      <c r="C508" s="20"/>
      <c r="D508" s="91"/>
      <c r="E508" s="92"/>
      <c r="F508" s="93"/>
      <c r="G508" s="8"/>
      <c r="I508" s="57"/>
      <c r="J508" s="20"/>
      <c r="L508" s="20"/>
      <c r="N508" s="90"/>
      <c r="O508" s="57"/>
      <c r="P508" s="57"/>
    </row>
    <row r="509">
      <c r="A509" s="20"/>
      <c r="C509" s="20"/>
      <c r="D509" s="91"/>
      <c r="E509" s="92"/>
      <c r="F509" s="93"/>
      <c r="G509" s="8"/>
      <c r="I509" s="57"/>
      <c r="J509" s="20"/>
      <c r="L509" s="20"/>
      <c r="N509" s="90"/>
      <c r="O509" s="57"/>
      <c r="P509" s="57"/>
    </row>
    <row r="510">
      <c r="A510" s="20"/>
      <c r="C510" s="20"/>
      <c r="D510" s="91"/>
      <c r="E510" s="92"/>
      <c r="F510" s="93"/>
      <c r="G510" s="8"/>
      <c r="I510" s="57"/>
      <c r="J510" s="20"/>
      <c r="L510" s="20"/>
      <c r="N510" s="90"/>
      <c r="O510" s="57"/>
      <c r="P510" s="57"/>
    </row>
    <row r="511">
      <c r="A511" s="20"/>
      <c r="C511" s="20"/>
      <c r="D511" s="91"/>
      <c r="E511" s="92"/>
      <c r="F511" s="93"/>
      <c r="G511" s="8"/>
      <c r="I511" s="57"/>
      <c r="J511" s="20"/>
      <c r="L511" s="20"/>
      <c r="N511" s="90"/>
      <c r="O511" s="57"/>
      <c r="P511" s="57"/>
    </row>
    <row r="512">
      <c r="A512" s="20"/>
      <c r="C512" s="20"/>
      <c r="D512" s="91"/>
      <c r="E512" s="92"/>
      <c r="F512" s="93"/>
      <c r="G512" s="8"/>
      <c r="I512" s="57"/>
      <c r="J512" s="20"/>
      <c r="L512" s="20"/>
      <c r="N512" s="90"/>
      <c r="O512" s="57"/>
      <c r="P512" s="57"/>
    </row>
    <row r="513">
      <c r="A513" s="20"/>
      <c r="C513" s="20"/>
      <c r="D513" s="91"/>
      <c r="E513" s="92"/>
      <c r="F513" s="93"/>
      <c r="G513" s="8"/>
      <c r="I513" s="57"/>
      <c r="J513" s="20"/>
      <c r="L513" s="20"/>
      <c r="N513" s="90"/>
      <c r="O513" s="57"/>
      <c r="P513" s="57"/>
    </row>
    <row r="514">
      <c r="A514" s="20"/>
      <c r="C514" s="20"/>
      <c r="D514" s="91"/>
      <c r="E514" s="92"/>
      <c r="F514" s="93"/>
      <c r="G514" s="8"/>
      <c r="I514" s="57"/>
      <c r="J514" s="20"/>
      <c r="L514" s="20"/>
      <c r="N514" s="90"/>
      <c r="O514" s="57"/>
      <c r="P514" s="57"/>
    </row>
    <row r="515">
      <c r="A515" s="20"/>
      <c r="C515" s="20"/>
      <c r="D515" s="91"/>
      <c r="E515" s="92"/>
      <c r="F515" s="93"/>
      <c r="G515" s="8"/>
      <c r="I515" s="57"/>
      <c r="J515" s="20"/>
      <c r="L515" s="20"/>
      <c r="N515" s="90"/>
      <c r="O515" s="57"/>
      <c r="P515" s="57"/>
    </row>
    <row r="516">
      <c r="A516" s="20"/>
      <c r="C516" s="20"/>
      <c r="D516" s="91"/>
      <c r="E516" s="92"/>
      <c r="F516" s="93"/>
      <c r="G516" s="8"/>
      <c r="I516" s="57"/>
      <c r="J516" s="20"/>
      <c r="L516" s="20"/>
      <c r="N516" s="90"/>
      <c r="O516" s="57"/>
      <c r="P516" s="57"/>
    </row>
    <row r="517">
      <c r="A517" s="20"/>
      <c r="C517" s="20"/>
      <c r="D517" s="91"/>
      <c r="E517" s="92"/>
      <c r="F517" s="93"/>
      <c r="G517" s="8"/>
      <c r="I517" s="57"/>
      <c r="J517" s="20"/>
      <c r="L517" s="20"/>
      <c r="N517" s="90"/>
      <c r="O517" s="57"/>
      <c r="P517" s="57"/>
    </row>
    <row r="518">
      <c r="A518" s="20"/>
      <c r="C518" s="20"/>
      <c r="D518" s="91"/>
      <c r="E518" s="92"/>
      <c r="F518" s="93"/>
      <c r="G518" s="8"/>
      <c r="I518" s="57"/>
      <c r="J518" s="20"/>
      <c r="L518" s="20"/>
      <c r="N518" s="90"/>
      <c r="O518" s="57"/>
      <c r="P518" s="57"/>
    </row>
    <row r="519">
      <c r="A519" s="20"/>
      <c r="C519" s="20"/>
      <c r="D519" s="91"/>
      <c r="E519" s="92"/>
      <c r="F519" s="93"/>
      <c r="G519" s="8"/>
      <c r="I519" s="57"/>
      <c r="J519" s="20"/>
      <c r="L519" s="20"/>
      <c r="N519" s="90"/>
      <c r="O519" s="57"/>
      <c r="P519" s="57"/>
    </row>
    <row r="520">
      <c r="A520" s="20"/>
      <c r="C520" s="20"/>
      <c r="D520" s="91"/>
      <c r="E520" s="92"/>
      <c r="F520" s="93"/>
      <c r="G520" s="8"/>
      <c r="I520" s="57"/>
      <c r="J520" s="20"/>
      <c r="L520" s="20"/>
      <c r="N520" s="90"/>
      <c r="O520" s="57"/>
      <c r="P520" s="57"/>
    </row>
    <row r="521">
      <c r="A521" s="20"/>
      <c r="C521" s="20"/>
      <c r="D521" s="91"/>
      <c r="E521" s="92"/>
      <c r="F521" s="93"/>
      <c r="G521" s="8"/>
      <c r="I521" s="57"/>
      <c r="J521" s="20"/>
      <c r="L521" s="20"/>
      <c r="N521" s="90"/>
      <c r="O521" s="57"/>
      <c r="P521" s="57"/>
    </row>
    <row r="522">
      <c r="A522" s="20"/>
      <c r="C522" s="20"/>
      <c r="D522" s="91"/>
      <c r="E522" s="92"/>
      <c r="F522" s="93"/>
      <c r="G522" s="8"/>
      <c r="I522" s="57"/>
      <c r="J522" s="20"/>
      <c r="L522" s="20"/>
      <c r="N522" s="90"/>
      <c r="O522" s="57"/>
      <c r="P522" s="57"/>
    </row>
    <row r="523">
      <c r="A523" s="20"/>
      <c r="C523" s="20"/>
      <c r="D523" s="91"/>
      <c r="E523" s="92"/>
      <c r="F523" s="93"/>
      <c r="G523" s="8"/>
      <c r="I523" s="57"/>
      <c r="J523" s="20"/>
      <c r="L523" s="20"/>
      <c r="N523" s="90"/>
      <c r="O523" s="57"/>
      <c r="P523" s="57"/>
    </row>
    <row r="524">
      <c r="A524" s="20"/>
      <c r="C524" s="20"/>
      <c r="D524" s="91"/>
      <c r="E524" s="92"/>
      <c r="F524" s="93"/>
      <c r="G524" s="8"/>
      <c r="I524" s="57"/>
      <c r="J524" s="20"/>
      <c r="L524" s="20"/>
      <c r="N524" s="90"/>
      <c r="O524" s="57"/>
      <c r="P524" s="57"/>
    </row>
    <row r="525">
      <c r="A525" s="20"/>
      <c r="C525" s="20"/>
      <c r="D525" s="91"/>
      <c r="E525" s="92"/>
      <c r="F525" s="93"/>
      <c r="G525" s="8"/>
      <c r="I525" s="57"/>
      <c r="J525" s="20"/>
      <c r="L525" s="20"/>
      <c r="N525" s="90"/>
      <c r="O525" s="57"/>
      <c r="P525" s="57"/>
    </row>
    <row r="526">
      <c r="A526" s="20"/>
      <c r="C526" s="20"/>
      <c r="D526" s="91"/>
      <c r="E526" s="92"/>
      <c r="F526" s="93"/>
      <c r="G526" s="8"/>
      <c r="I526" s="57"/>
      <c r="J526" s="20"/>
      <c r="L526" s="20"/>
      <c r="N526" s="90"/>
      <c r="O526" s="57"/>
      <c r="P526" s="57"/>
    </row>
    <row r="527">
      <c r="A527" s="20"/>
      <c r="C527" s="20"/>
      <c r="D527" s="91"/>
      <c r="E527" s="92"/>
      <c r="F527" s="93"/>
      <c r="G527" s="8"/>
      <c r="I527" s="57"/>
      <c r="J527" s="20"/>
      <c r="L527" s="20"/>
      <c r="N527" s="90"/>
      <c r="O527" s="57"/>
      <c r="P527" s="57"/>
    </row>
    <row r="528">
      <c r="A528" s="20"/>
      <c r="C528" s="20"/>
      <c r="D528" s="91"/>
      <c r="E528" s="92"/>
      <c r="F528" s="93"/>
      <c r="G528" s="8"/>
      <c r="I528" s="57"/>
      <c r="J528" s="20"/>
      <c r="L528" s="20"/>
      <c r="N528" s="90"/>
      <c r="O528" s="57"/>
      <c r="P528" s="57"/>
    </row>
    <row r="529">
      <c r="A529" s="20"/>
      <c r="C529" s="20"/>
      <c r="D529" s="91"/>
      <c r="E529" s="92"/>
      <c r="F529" s="93"/>
      <c r="G529" s="8"/>
      <c r="I529" s="57"/>
      <c r="J529" s="20"/>
      <c r="L529" s="20"/>
      <c r="N529" s="90"/>
      <c r="O529" s="57"/>
      <c r="P529" s="57"/>
    </row>
    <row r="530">
      <c r="A530" s="20"/>
      <c r="C530" s="20"/>
      <c r="D530" s="91"/>
      <c r="E530" s="92"/>
      <c r="F530" s="93"/>
      <c r="G530" s="8"/>
      <c r="I530" s="57"/>
      <c r="J530" s="20"/>
      <c r="L530" s="20"/>
      <c r="N530" s="90"/>
      <c r="O530" s="57"/>
      <c r="P530" s="57"/>
    </row>
    <row r="531">
      <c r="A531" s="20"/>
      <c r="C531" s="20"/>
      <c r="D531" s="91"/>
      <c r="E531" s="92"/>
      <c r="F531" s="93"/>
      <c r="G531" s="8"/>
      <c r="I531" s="57"/>
      <c r="J531" s="20"/>
      <c r="L531" s="20"/>
      <c r="N531" s="90"/>
      <c r="O531" s="57"/>
      <c r="P531" s="57"/>
    </row>
    <row r="532">
      <c r="A532" s="20"/>
      <c r="C532" s="20"/>
      <c r="D532" s="91"/>
      <c r="E532" s="92"/>
      <c r="F532" s="93"/>
      <c r="G532" s="8"/>
      <c r="I532" s="57"/>
      <c r="J532" s="20"/>
      <c r="L532" s="20"/>
      <c r="N532" s="90"/>
      <c r="O532" s="57"/>
      <c r="P532" s="57"/>
    </row>
    <row r="533">
      <c r="A533" s="20"/>
      <c r="C533" s="20"/>
      <c r="D533" s="91"/>
      <c r="E533" s="92"/>
      <c r="F533" s="93"/>
      <c r="G533" s="8"/>
      <c r="I533" s="57"/>
      <c r="J533" s="20"/>
      <c r="L533" s="20"/>
      <c r="N533" s="90"/>
      <c r="O533" s="57"/>
      <c r="P533" s="57"/>
    </row>
    <row r="534">
      <c r="A534" s="20"/>
      <c r="C534" s="20"/>
      <c r="D534" s="91"/>
      <c r="E534" s="92"/>
      <c r="F534" s="93"/>
      <c r="G534" s="8"/>
      <c r="I534" s="57"/>
      <c r="J534" s="20"/>
      <c r="L534" s="20"/>
      <c r="N534" s="90"/>
      <c r="O534" s="57"/>
      <c r="P534" s="57"/>
    </row>
    <row r="535">
      <c r="A535" s="20"/>
      <c r="C535" s="20"/>
      <c r="D535" s="91"/>
      <c r="E535" s="92"/>
      <c r="F535" s="93"/>
      <c r="G535" s="8"/>
      <c r="I535" s="57"/>
      <c r="J535" s="20"/>
      <c r="L535" s="20"/>
      <c r="N535" s="90"/>
      <c r="O535" s="57"/>
      <c r="P535" s="57"/>
    </row>
    <row r="536">
      <c r="A536" s="20"/>
      <c r="C536" s="20"/>
      <c r="D536" s="91"/>
      <c r="E536" s="92"/>
      <c r="F536" s="93"/>
      <c r="G536" s="8"/>
      <c r="I536" s="57"/>
      <c r="J536" s="20"/>
      <c r="L536" s="20"/>
      <c r="N536" s="90"/>
      <c r="O536" s="57"/>
      <c r="P536" s="57"/>
    </row>
    <row r="537">
      <c r="A537" s="20"/>
      <c r="C537" s="20"/>
      <c r="D537" s="91"/>
      <c r="E537" s="92"/>
      <c r="F537" s="93"/>
      <c r="G537" s="8"/>
      <c r="I537" s="57"/>
      <c r="J537" s="20"/>
      <c r="L537" s="20"/>
      <c r="N537" s="90"/>
      <c r="O537" s="57"/>
      <c r="P537" s="57"/>
    </row>
    <row r="538">
      <c r="A538" s="20"/>
      <c r="C538" s="20"/>
      <c r="D538" s="91"/>
      <c r="E538" s="92"/>
      <c r="F538" s="93"/>
      <c r="G538" s="8"/>
      <c r="I538" s="57"/>
      <c r="J538" s="20"/>
      <c r="L538" s="20"/>
      <c r="N538" s="90"/>
      <c r="O538" s="57"/>
      <c r="P538" s="57"/>
    </row>
    <row r="539">
      <c r="A539" s="20"/>
      <c r="C539" s="20"/>
      <c r="D539" s="91"/>
      <c r="E539" s="92"/>
      <c r="F539" s="93"/>
      <c r="G539" s="8"/>
      <c r="I539" s="57"/>
      <c r="J539" s="20"/>
      <c r="L539" s="20"/>
      <c r="N539" s="90"/>
      <c r="O539" s="57"/>
      <c r="P539" s="57"/>
    </row>
    <row r="540">
      <c r="A540" s="20"/>
      <c r="C540" s="20"/>
      <c r="D540" s="91"/>
      <c r="E540" s="92"/>
      <c r="F540" s="93"/>
      <c r="G540" s="8"/>
      <c r="I540" s="57"/>
      <c r="J540" s="20"/>
      <c r="L540" s="20"/>
      <c r="N540" s="90"/>
      <c r="O540" s="57"/>
      <c r="P540" s="57"/>
    </row>
    <row r="541">
      <c r="A541" s="20"/>
      <c r="C541" s="20"/>
      <c r="D541" s="91"/>
      <c r="E541" s="92"/>
      <c r="F541" s="93"/>
      <c r="G541" s="8"/>
      <c r="I541" s="57"/>
      <c r="J541" s="20"/>
      <c r="L541" s="20"/>
      <c r="N541" s="90"/>
      <c r="O541" s="57"/>
      <c r="P541" s="57"/>
    </row>
    <row r="542">
      <c r="A542" s="20"/>
      <c r="C542" s="20"/>
      <c r="D542" s="91"/>
      <c r="E542" s="92"/>
      <c r="F542" s="93"/>
      <c r="G542" s="8"/>
      <c r="I542" s="57"/>
      <c r="J542" s="20"/>
      <c r="L542" s="20"/>
      <c r="N542" s="90"/>
      <c r="O542" s="57"/>
      <c r="P542" s="57"/>
    </row>
    <row r="543">
      <c r="A543" s="20"/>
      <c r="C543" s="20"/>
      <c r="D543" s="91"/>
      <c r="E543" s="92"/>
      <c r="F543" s="93"/>
      <c r="G543" s="8"/>
      <c r="I543" s="57"/>
      <c r="J543" s="20"/>
      <c r="L543" s="20"/>
      <c r="N543" s="90"/>
      <c r="O543" s="57"/>
      <c r="P543" s="57"/>
    </row>
    <row r="544">
      <c r="A544" s="20"/>
      <c r="C544" s="20"/>
      <c r="D544" s="91"/>
      <c r="E544" s="92"/>
      <c r="F544" s="93"/>
      <c r="G544" s="8"/>
      <c r="I544" s="57"/>
      <c r="J544" s="20"/>
      <c r="L544" s="20"/>
      <c r="N544" s="90"/>
      <c r="O544" s="57"/>
      <c r="P544" s="57"/>
    </row>
    <row r="545">
      <c r="A545" s="20"/>
      <c r="C545" s="20"/>
      <c r="D545" s="91"/>
      <c r="E545" s="92"/>
      <c r="F545" s="93"/>
      <c r="G545" s="8"/>
      <c r="I545" s="57"/>
      <c r="J545" s="20"/>
      <c r="L545" s="20"/>
      <c r="N545" s="90"/>
      <c r="O545" s="57"/>
      <c r="P545" s="57"/>
    </row>
    <row r="546">
      <c r="A546" s="20"/>
      <c r="C546" s="20"/>
      <c r="D546" s="91"/>
      <c r="E546" s="92"/>
      <c r="F546" s="93"/>
      <c r="G546" s="8"/>
      <c r="I546" s="57"/>
      <c r="J546" s="20"/>
      <c r="L546" s="20"/>
      <c r="N546" s="90"/>
      <c r="O546" s="57"/>
      <c r="P546" s="57"/>
    </row>
    <row r="547">
      <c r="A547" s="20"/>
      <c r="C547" s="20"/>
      <c r="D547" s="91"/>
      <c r="E547" s="92"/>
      <c r="F547" s="93"/>
      <c r="G547" s="8"/>
      <c r="I547" s="57"/>
      <c r="J547" s="20"/>
      <c r="L547" s="20"/>
      <c r="N547" s="90"/>
      <c r="O547" s="57"/>
      <c r="P547" s="57"/>
    </row>
    <row r="548">
      <c r="A548" s="20"/>
      <c r="C548" s="20"/>
      <c r="D548" s="91"/>
      <c r="E548" s="92"/>
      <c r="F548" s="93"/>
      <c r="G548" s="8"/>
      <c r="I548" s="57"/>
      <c r="J548" s="20"/>
      <c r="L548" s="20"/>
      <c r="N548" s="90"/>
      <c r="O548" s="57"/>
      <c r="P548" s="57"/>
    </row>
    <row r="549">
      <c r="A549" s="20"/>
      <c r="C549" s="20"/>
      <c r="D549" s="91"/>
      <c r="E549" s="92"/>
      <c r="F549" s="93"/>
      <c r="G549" s="8"/>
      <c r="I549" s="57"/>
      <c r="J549" s="20"/>
      <c r="L549" s="20"/>
      <c r="N549" s="90"/>
      <c r="O549" s="57"/>
      <c r="P549" s="57"/>
    </row>
    <row r="550">
      <c r="A550" s="20"/>
      <c r="C550" s="20"/>
      <c r="D550" s="91"/>
      <c r="E550" s="92"/>
      <c r="F550" s="93"/>
      <c r="G550" s="8"/>
      <c r="I550" s="57"/>
      <c r="J550" s="20"/>
      <c r="L550" s="20"/>
      <c r="N550" s="90"/>
      <c r="O550" s="57"/>
      <c r="P550" s="57"/>
    </row>
    <row r="551">
      <c r="A551" s="20"/>
      <c r="C551" s="20"/>
      <c r="D551" s="91"/>
      <c r="E551" s="92"/>
      <c r="F551" s="93"/>
      <c r="G551" s="8"/>
      <c r="I551" s="57"/>
      <c r="J551" s="20"/>
      <c r="L551" s="20"/>
      <c r="N551" s="90"/>
      <c r="O551" s="57"/>
      <c r="P551" s="57"/>
    </row>
    <row r="552">
      <c r="A552" s="20"/>
      <c r="C552" s="20"/>
      <c r="D552" s="91"/>
      <c r="E552" s="92"/>
      <c r="F552" s="93"/>
      <c r="G552" s="8"/>
      <c r="I552" s="57"/>
      <c r="J552" s="20"/>
      <c r="L552" s="20"/>
      <c r="N552" s="90"/>
      <c r="O552" s="57"/>
      <c r="P552" s="57"/>
    </row>
    <row r="553">
      <c r="A553" s="20"/>
      <c r="C553" s="20"/>
      <c r="D553" s="91"/>
      <c r="E553" s="92"/>
      <c r="F553" s="93"/>
      <c r="G553" s="8"/>
      <c r="I553" s="57"/>
      <c r="J553" s="20"/>
      <c r="L553" s="20"/>
      <c r="N553" s="90"/>
      <c r="O553" s="57"/>
      <c r="P553" s="57"/>
    </row>
    <row r="554">
      <c r="A554" s="20"/>
      <c r="C554" s="20"/>
      <c r="D554" s="91"/>
      <c r="E554" s="92"/>
      <c r="F554" s="93"/>
      <c r="G554" s="8"/>
      <c r="I554" s="57"/>
      <c r="J554" s="20"/>
      <c r="L554" s="20"/>
      <c r="N554" s="90"/>
      <c r="O554" s="57"/>
      <c r="P554" s="57"/>
    </row>
    <row r="555">
      <c r="A555" s="20"/>
      <c r="C555" s="20"/>
      <c r="D555" s="91"/>
      <c r="E555" s="92"/>
      <c r="F555" s="93"/>
      <c r="G555" s="8"/>
      <c r="I555" s="57"/>
      <c r="J555" s="20"/>
      <c r="L555" s="20"/>
      <c r="N555" s="90"/>
      <c r="O555" s="57"/>
      <c r="P555" s="57"/>
    </row>
    <row r="556">
      <c r="A556" s="20"/>
      <c r="C556" s="20"/>
      <c r="D556" s="91"/>
      <c r="E556" s="92"/>
      <c r="F556" s="93"/>
      <c r="G556" s="8"/>
      <c r="I556" s="57"/>
      <c r="J556" s="20"/>
      <c r="L556" s="20"/>
      <c r="N556" s="90"/>
      <c r="O556" s="57"/>
      <c r="P556" s="57"/>
    </row>
    <row r="557">
      <c r="A557" s="20"/>
      <c r="C557" s="20"/>
      <c r="D557" s="91"/>
      <c r="E557" s="92"/>
      <c r="F557" s="93"/>
      <c r="G557" s="8"/>
      <c r="I557" s="57"/>
      <c r="J557" s="20"/>
      <c r="L557" s="20"/>
      <c r="N557" s="90"/>
      <c r="O557" s="57"/>
      <c r="P557" s="57"/>
    </row>
    <row r="558">
      <c r="A558" s="20"/>
      <c r="C558" s="20"/>
      <c r="D558" s="91"/>
      <c r="E558" s="92"/>
      <c r="F558" s="93"/>
      <c r="G558" s="8"/>
      <c r="I558" s="57"/>
      <c r="J558" s="20"/>
      <c r="L558" s="20"/>
      <c r="N558" s="90"/>
      <c r="O558" s="57"/>
      <c r="P558" s="57"/>
    </row>
    <row r="559">
      <c r="A559" s="20"/>
      <c r="C559" s="20"/>
      <c r="D559" s="91"/>
      <c r="E559" s="92"/>
      <c r="F559" s="93"/>
      <c r="G559" s="8"/>
      <c r="I559" s="57"/>
      <c r="J559" s="20"/>
      <c r="L559" s="20"/>
      <c r="N559" s="90"/>
      <c r="O559" s="57"/>
      <c r="P559" s="57"/>
    </row>
    <row r="560">
      <c r="A560" s="20"/>
      <c r="C560" s="20"/>
      <c r="D560" s="91"/>
      <c r="E560" s="92"/>
      <c r="F560" s="93"/>
      <c r="G560" s="8"/>
      <c r="I560" s="57"/>
      <c r="J560" s="20"/>
      <c r="L560" s="20"/>
      <c r="N560" s="90"/>
      <c r="O560" s="57"/>
      <c r="P560" s="57"/>
    </row>
    <row r="561">
      <c r="A561" s="20"/>
      <c r="C561" s="20"/>
      <c r="D561" s="91"/>
      <c r="E561" s="92"/>
      <c r="F561" s="93"/>
      <c r="G561" s="8"/>
      <c r="I561" s="57"/>
      <c r="J561" s="20"/>
      <c r="L561" s="20"/>
      <c r="N561" s="90"/>
      <c r="O561" s="57"/>
      <c r="P561" s="57"/>
    </row>
    <row r="562">
      <c r="A562" s="20"/>
      <c r="C562" s="20"/>
      <c r="D562" s="91"/>
      <c r="E562" s="92"/>
      <c r="F562" s="93"/>
      <c r="G562" s="8"/>
      <c r="I562" s="57"/>
      <c r="J562" s="20"/>
      <c r="L562" s="20"/>
      <c r="N562" s="90"/>
      <c r="O562" s="57"/>
      <c r="P562" s="57"/>
    </row>
    <row r="563">
      <c r="A563" s="20"/>
      <c r="C563" s="20"/>
      <c r="D563" s="91"/>
      <c r="E563" s="92"/>
      <c r="F563" s="93"/>
      <c r="G563" s="8"/>
      <c r="I563" s="57"/>
      <c r="J563" s="20"/>
      <c r="L563" s="20"/>
      <c r="N563" s="90"/>
      <c r="O563" s="57"/>
      <c r="P563" s="57"/>
    </row>
    <row r="564">
      <c r="A564" s="20"/>
      <c r="C564" s="20"/>
      <c r="D564" s="91"/>
      <c r="E564" s="92"/>
      <c r="F564" s="93"/>
      <c r="G564" s="8"/>
      <c r="I564" s="57"/>
      <c r="J564" s="20"/>
      <c r="L564" s="20"/>
      <c r="N564" s="90"/>
      <c r="O564" s="57"/>
      <c r="P564" s="57"/>
    </row>
    <row r="565">
      <c r="A565" s="20"/>
      <c r="C565" s="20"/>
      <c r="D565" s="91"/>
      <c r="E565" s="92"/>
      <c r="F565" s="93"/>
      <c r="G565" s="8"/>
      <c r="I565" s="57"/>
      <c r="J565" s="20"/>
      <c r="L565" s="20"/>
      <c r="N565" s="90"/>
      <c r="O565" s="57"/>
      <c r="P565" s="57"/>
    </row>
    <row r="566">
      <c r="A566" s="20"/>
      <c r="C566" s="20"/>
      <c r="D566" s="91"/>
      <c r="E566" s="92"/>
      <c r="F566" s="93"/>
      <c r="G566" s="8"/>
      <c r="I566" s="57"/>
      <c r="J566" s="20"/>
      <c r="L566" s="20"/>
      <c r="N566" s="90"/>
      <c r="O566" s="57"/>
      <c r="P566" s="57"/>
    </row>
    <row r="567">
      <c r="A567" s="20"/>
      <c r="C567" s="20"/>
      <c r="D567" s="91"/>
      <c r="E567" s="92"/>
      <c r="F567" s="93"/>
      <c r="G567" s="8"/>
      <c r="I567" s="57"/>
      <c r="J567" s="20"/>
      <c r="L567" s="20"/>
      <c r="N567" s="90"/>
      <c r="O567" s="57"/>
      <c r="P567" s="57"/>
    </row>
    <row r="568">
      <c r="A568" s="20"/>
      <c r="C568" s="20"/>
      <c r="D568" s="91"/>
      <c r="E568" s="92"/>
      <c r="F568" s="93"/>
      <c r="G568" s="8"/>
      <c r="I568" s="57"/>
      <c r="J568" s="20"/>
      <c r="L568" s="20"/>
      <c r="N568" s="90"/>
      <c r="O568" s="57"/>
      <c r="P568" s="57"/>
    </row>
    <row r="569">
      <c r="A569" s="20"/>
      <c r="C569" s="20"/>
      <c r="D569" s="91"/>
      <c r="E569" s="92"/>
      <c r="F569" s="93"/>
      <c r="G569" s="8"/>
      <c r="I569" s="57"/>
      <c r="J569" s="20"/>
      <c r="L569" s="20"/>
      <c r="N569" s="90"/>
      <c r="O569" s="57"/>
      <c r="P569" s="57"/>
    </row>
    <row r="570">
      <c r="A570" s="20"/>
      <c r="C570" s="20"/>
      <c r="D570" s="91"/>
      <c r="E570" s="92"/>
      <c r="F570" s="93"/>
      <c r="G570" s="8"/>
      <c r="I570" s="57"/>
      <c r="J570" s="20"/>
      <c r="L570" s="20"/>
      <c r="N570" s="90"/>
      <c r="O570" s="57"/>
      <c r="P570" s="57"/>
    </row>
    <row r="571">
      <c r="A571" s="20"/>
      <c r="C571" s="20"/>
      <c r="D571" s="91"/>
      <c r="E571" s="92"/>
      <c r="F571" s="93"/>
      <c r="G571" s="8"/>
      <c r="I571" s="57"/>
      <c r="J571" s="20"/>
      <c r="L571" s="20"/>
      <c r="N571" s="90"/>
      <c r="O571" s="57"/>
      <c r="P571" s="57"/>
    </row>
    <row r="572">
      <c r="A572" s="20"/>
      <c r="C572" s="20"/>
      <c r="D572" s="91"/>
      <c r="E572" s="92"/>
      <c r="F572" s="93"/>
      <c r="G572" s="8"/>
      <c r="I572" s="57"/>
      <c r="J572" s="20"/>
      <c r="L572" s="20"/>
      <c r="N572" s="90"/>
      <c r="O572" s="57"/>
      <c r="P572" s="57"/>
    </row>
    <row r="573">
      <c r="A573" s="20"/>
      <c r="C573" s="20"/>
      <c r="D573" s="91"/>
      <c r="E573" s="92"/>
      <c r="F573" s="93"/>
      <c r="G573" s="8"/>
      <c r="I573" s="57"/>
      <c r="J573" s="20"/>
      <c r="L573" s="20"/>
      <c r="N573" s="90"/>
      <c r="O573" s="57"/>
      <c r="P573" s="57"/>
    </row>
    <row r="574">
      <c r="A574" s="20"/>
      <c r="C574" s="20"/>
      <c r="D574" s="91"/>
      <c r="E574" s="92"/>
      <c r="F574" s="93"/>
      <c r="G574" s="8"/>
      <c r="I574" s="57"/>
      <c r="J574" s="20"/>
      <c r="L574" s="20"/>
      <c r="N574" s="90"/>
      <c r="O574" s="57"/>
      <c r="P574" s="57"/>
    </row>
    <row r="575">
      <c r="A575" s="20"/>
      <c r="C575" s="20"/>
      <c r="D575" s="91"/>
      <c r="E575" s="92"/>
      <c r="F575" s="93"/>
      <c r="G575" s="8"/>
      <c r="I575" s="57"/>
      <c r="J575" s="20"/>
      <c r="L575" s="20"/>
      <c r="N575" s="90"/>
      <c r="O575" s="57"/>
      <c r="P575" s="57"/>
    </row>
    <row r="576">
      <c r="A576" s="20"/>
      <c r="C576" s="20"/>
      <c r="D576" s="91"/>
      <c r="E576" s="92"/>
      <c r="F576" s="93"/>
      <c r="G576" s="8"/>
      <c r="I576" s="57"/>
      <c r="J576" s="20"/>
      <c r="L576" s="20"/>
      <c r="N576" s="90"/>
      <c r="O576" s="57"/>
      <c r="P576" s="57"/>
    </row>
    <row r="577">
      <c r="A577" s="20"/>
      <c r="C577" s="20"/>
      <c r="D577" s="91"/>
      <c r="E577" s="92"/>
      <c r="F577" s="93"/>
      <c r="G577" s="8"/>
      <c r="I577" s="57"/>
      <c r="J577" s="20"/>
      <c r="L577" s="20"/>
      <c r="N577" s="90"/>
      <c r="O577" s="57"/>
      <c r="P577" s="57"/>
    </row>
    <row r="578">
      <c r="A578" s="20"/>
      <c r="C578" s="20"/>
      <c r="D578" s="91"/>
      <c r="E578" s="92"/>
      <c r="F578" s="93"/>
      <c r="G578" s="8"/>
      <c r="I578" s="57"/>
      <c r="J578" s="20"/>
      <c r="L578" s="20"/>
      <c r="N578" s="90"/>
      <c r="O578" s="57"/>
      <c r="P578" s="57"/>
    </row>
    <row r="579">
      <c r="A579" s="20"/>
      <c r="C579" s="20"/>
      <c r="D579" s="91"/>
      <c r="E579" s="92"/>
      <c r="F579" s="93"/>
      <c r="G579" s="8"/>
      <c r="I579" s="57"/>
      <c r="J579" s="20"/>
      <c r="L579" s="20"/>
      <c r="N579" s="90"/>
      <c r="O579" s="57"/>
      <c r="P579" s="57"/>
    </row>
    <row r="580">
      <c r="A580" s="20"/>
      <c r="C580" s="20"/>
      <c r="D580" s="91"/>
      <c r="E580" s="92"/>
      <c r="F580" s="93"/>
      <c r="G580" s="8"/>
      <c r="I580" s="57"/>
      <c r="J580" s="20"/>
      <c r="L580" s="20"/>
      <c r="N580" s="90"/>
      <c r="O580" s="57"/>
      <c r="P580" s="57"/>
    </row>
    <row r="581">
      <c r="A581" s="20"/>
      <c r="C581" s="20"/>
      <c r="D581" s="91"/>
      <c r="E581" s="92"/>
      <c r="F581" s="93"/>
      <c r="G581" s="8"/>
      <c r="I581" s="57"/>
      <c r="J581" s="20"/>
      <c r="L581" s="20"/>
      <c r="N581" s="90"/>
      <c r="O581" s="57"/>
      <c r="P581" s="57"/>
    </row>
    <row r="582">
      <c r="A582" s="20"/>
      <c r="C582" s="20"/>
      <c r="D582" s="91"/>
      <c r="E582" s="92"/>
      <c r="F582" s="93"/>
      <c r="G582" s="8"/>
      <c r="I582" s="57"/>
      <c r="J582" s="20"/>
      <c r="L582" s="20"/>
      <c r="N582" s="90"/>
      <c r="O582" s="57"/>
      <c r="P582" s="57"/>
    </row>
    <row r="583">
      <c r="A583" s="20"/>
      <c r="C583" s="20"/>
      <c r="D583" s="91"/>
      <c r="E583" s="92"/>
      <c r="F583" s="93"/>
      <c r="G583" s="8"/>
      <c r="I583" s="57"/>
      <c r="J583" s="20"/>
      <c r="L583" s="20"/>
      <c r="N583" s="90"/>
      <c r="O583" s="57"/>
      <c r="P583" s="57"/>
    </row>
    <row r="584">
      <c r="A584" s="20"/>
      <c r="C584" s="20"/>
      <c r="D584" s="91"/>
      <c r="E584" s="92"/>
      <c r="F584" s="93"/>
      <c r="G584" s="8"/>
      <c r="I584" s="57"/>
      <c r="J584" s="20"/>
      <c r="L584" s="20"/>
      <c r="N584" s="90"/>
      <c r="O584" s="57"/>
      <c r="P584" s="57"/>
    </row>
    <row r="585">
      <c r="A585" s="20"/>
      <c r="C585" s="20"/>
      <c r="D585" s="91"/>
      <c r="E585" s="92"/>
      <c r="F585" s="93"/>
      <c r="G585" s="8"/>
      <c r="I585" s="57"/>
      <c r="J585" s="20"/>
      <c r="L585" s="20"/>
      <c r="N585" s="90"/>
      <c r="O585" s="57"/>
      <c r="P585" s="57"/>
    </row>
    <row r="586">
      <c r="A586" s="20"/>
      <c r="C586" s="20"/>
      <c r="D586" s="91"/>
      <c r="E586" s="92"/>
      <c r="F586" s="93"/>
      <c r="G586" s="8"/>
      <c r="I586" s="57"/>
      <c r="J586" s="20"/>
      <c r="L586" s="20"/>
      <c r="N586" s="90"/>
      <c r="O586" s="57"/>
      <c r="P586" s="57"/>
    </row>
    <row r="587">
      <c r="A587" s="20"/>
      <c r="C587" s="20"/>
      <c r="D587" s="91"/>
      <c r="E587" s="92"/>
      <c r="F587" s="93"/>
      <c r="G587" s="8"/>
      <c r="I587" s="57"/>
      <c r="J587" s="20"/>
      <c r="L587" s="20"/>
      <c r="N587" s="90"/>
      <c r="O587" s="57"/>
      <c r="P587" s="57"/>
    </row>
    <row r="588">
      <c r="A588" s="20"/>
      <c r="C588" s="20"/>
      <c r="D588" s="91"/>
      <c r="E588" s="92"/>
      <c r="F588" s="93"/>
      <c r="G588" s="8"/>
      <c r="I588" s="57"/>
      <c r="J588" s="20"/>
      <c r="L588" s="20"/>
      <c r="N588" s="90"/>
      <c r="O588" s="57"/>
      <c r="P588" s="57"/>
    </row>
    <row r="589">
      <c r="A589" s="20"/>
      <c r="C589" s="20"/>
      <c r="D589" s="91"/>
      <c r="E589" s="92"/>
      <c r="F589" s="93"/>
      <c r="G589" s="8"/>
      <c r="I589" s="57"/>
      <c r="J589" s="20"/>
      <c r="L589" s="20"/>
      <c r="N589" s="90"/>
      <c r="O589" s="57"/>
      <c r="P589" s="57"/>
    </row>
    <row r="590">
      <c r="A590" s="20"/>
      <c r="C590" s="20"/>
      <c r="D590" s="91"/>
      <c r="E590" s="92"/>
      <c r="F590" s="93"/>
      <c r="G590" s="8"/>
      <c r="I590" s="57"/>
      <c r="J590" s="20"/>
      <c r="L590" s="20"/>
      <c r="N590" s="90"/>
      <c r="O590" s="57"/>
      <c r="P590" s="57"/>
    </row>
    <row r="591">
      <c r="A591" s="20"/>
      <c r="C591" s="20"/>
      <c r="D591" s="91"/>
      <c r="E591" s="92"/>
      <c r="F591" s="93"/>
      <c r="G591" s="8"/>
      <c r="I591" s="57"/>
      <c r="J591" s="20"/>
      <c r="L591" s="20"/>
      <c r="N591" s="90"/>
      <c r="O591" s="57"/>
      <c r="P591" s="57"/>
    </row>
    <row r="592">
      <c r="A592" s="20"/>
      <c r="C592" s="20"/>
      <c r="D592" s="91"/>
      <c r="E592" s="92"/>
      <c r="F592" s="93"/>
      <c r="G592" s="8"/>
      <c r="I592" s="57"/>
      <c r="J592" s="20"/>
      <c r="L592" s="20"/>
      <c r="N592" s="90"/>
      <c r="O592" s="57"/>
      <c r="P592" s="57"/>
    </row>
    <row r="593">
      <c r="A593" s="20"/>
      <c r="C593" s="20"/>
      <c r="D593" s="91"/>
      <c r="E593" s="92"/>
      <c r="F593" s="93"/>
      <c r="G593" s="8"/>
      <c r="I593" s="57"/>
      <c r="J593" s="20"/>
      <c r="L593" s="20"/>
      <c r="N593" s="90"/>
      <c r="O593" s="57"/>
      <c r="P593" s="57"/>
    </row>
    <row r="594">
      <c r="A594" s="20"/>
      <c r="C594" s="20"/>
      <c r="D594" s="91"/>
      <c r="E594" s="92"/>
      <c r="F594" s="93"/>
      <c r="G594" s="8"/>
      <c r="I594" s="57"/>
      <c r="J594" s="20"/>
      <c r="L594" s="20"/>
      <c r="N594" s="90"/>
      <c r="O594" s="57"/>
      <c r="P594" s="57"/>
    </row>
    <row r="595">
      <c r="A595" s="20"/>
      <c r="C595" s="20"/>
      <c r="D595" s="91"/>
      <c r="E595" s="92"/>
      <c r="F595" s="93"/>
      <c r="G595" s="8"/>
      <c r="I595" s="57"/>
      <c r="J595" s="20"/>
      <c r="L595" s="20"/>
      <c r="N595" s="90"/>
      <c r="O595" s="57"/>
      <c r="P595" s="57"/>
    </row>
    <row r="596">
      <c r="A596" s="20"/>
      <c r="C596" s="20"/>
      <c r="D596" s="91"/>
      <c r="E596" s="92"/>
      <c r="F596" s="93"/>
      <c r="G596" s="8"/>
      <c r="I596" s="57"/>
      <c r="J596" s="20"/>
      <c r="L596" s="20"/>
      <c r="N596" s="90"/>
      <c r="O596" s="57"/>
      <c r="P596" s="57"/>
    </row>
    <row r="597">
      <c r="A597" s="20"/>
      <c r="C597" s="20"/>
      <c r="D597" s="91"/>
      <c r="E597" s="92"/>
      <c r="F597" s="93"/>
      <c r="G597" s="8"/>
      <c r="I597" s="57"/>
      <c r="J597" s="20"/>
      <c r="L597" s="20"/>
      <c r="N597" s="90"/>
      <c r="O597" s="57"/>
      <c r="P597" s="57"/>
    </row>
    <row r="598">
      <c r="A598" s="20"/>
      <c r="C598" s="20"/>
      <c r="D598" s="91"/>
      <c r="E598" s="92"/>
      <c r="F598" s="93"/>
      <c r="G598" s="8"/>
      <c r="I598" s="57"/>
      <c r="J598" s="20"/>
      <c r="L598" s="20"/>
      <c r="N598" s="90"/>
      <c r="O598" s="57"/>
      <c r="P598" s="57"/>
    </row>
    <row r="599">
      <c r="A599" s="20"/>
      <c r="C599" s="20"/>
      <c r="D599" s="91"/>
      <c r="E599" s="92"/>
      <c r="F599" s="93"/>
      <c r="G599" s="8"/>
      <c r="I599" s="57"/>
      <c r="J599" s="20"/>
      <c r="L599" s="20"/>
      <c r="N599" s="90"/>
      <c r="O599" s="57"/>
      <c r="P599" s="57"/>
    </row>
    <row r="600">
      <c r="A600" s="20"/>
      <c r="C600" s="20"/>
      <c r="D600" s="91"/>
      <c r="E600" s="92"/>
      <c r="F600" s="93"/>
      <c r="G600" s="8"/>
      <c r="I600" s="57"/>
      <c r="J600" s="20"/>
      <c r="L600" s="20"/>
      <c r="N600" s="90"/>
      <c r="O600" s="57"/>
      <c r="P600" s="57"/>
    </row>
    <row r="601">
      <c r="A601" s="20"/>
      <c r="C601" s="20"/>
      <c r="D601" s="91"/>
      <c r="E601" s="92"/>
      <c r="F601" s="93"/>
      <c r="G601" s="8"/>
      <c r="I601" s="57"/>
      <c r="J601" s="20"/>
      <c r="L601" s="20"/>
      <c r="N601" s="90"/>
      <c r="O601" s="57"/>
      <c r="P601" s="57"/>
    </row>
    <row r="602">
      <c r="A602" s="20"/>
      <c r="C602" s="20"/>
      <c r="D602" s="91"/>
      <c r="E602" s="92"/>
      <c r="F602" s="93"/>
      <c r="G602" s="8"/>
      <c r="I602" s="57"/>
      <c r="J602" s="20"/>
      <c r="L602" s="20"/>
      <c r="N602" s="90"/>
      <c r="O602" s="57"/>
      <c r="P602" s="57"/>
    </row>
    <row r="603">
      <c r="A603" s="20"/>
      <c r="C603" s="20"/>
      <c r="D603" s="91"/>
      <c r="E603" s="92"/>
      <c r="F603" s="93"/>
      <c r="G603" s="8"/>
      <c r="I603" s="57"/>
      <c r="J603" s="20"/>
      <c r="L603" s="20"/>
      <c r="N603" s="90"/>
      <c r="O603" s="57"/>
      <c r="P603" s="57"/>
    </row>
    <row r="604">
      <c r="A604" s="20"/>
      <c r="C604" s="20"/>
      <c r="D604" s="91"/>
      <c r="E604" s="92"/>
      <c r="F604" s="93"/>
      <c r="G604" s="8"/>
      <c r="I604" s="57"/>
      <c r="J604" s="20"/>
      <c r="L604" s="20"/>
      <c r="N604" s="90"/>
      <c r="O604" s="57"/>
      <c r="P604" s="57"/>
    </row>
    <row r="605">
      <c r="A605" s="20"/>
      <c r="C605" s="20"/>
      <c r="D605" s="91"/>
      <c r="E605" s="92"/>
      <c r="F605" s="93"/>
      <c r="G605" s="8"/>
      <c r="I605" s="57"/>
      <c r="J605" s="20"/>
      <c r="L605" s="20"/>
      <c r="N605" s="90"/>
      <c r="O605" s="57"/>
      <c r="P605" s="57"/>
    </row>
    <row r="606">
      <c r="A606" s="20"/>
      <c r="C606" s="20"/>
      <c r="D606" s="91"/>
      <c r="E606" s="92"/>
      <c r="F606" s="93"/>
      <c r="G606" s="8"/>
      <c r="I606" s="57"/>
      <c r="J606" s="20"/>
      <c r="L606" s="20"/>
      <c r="N606" s="90"/>
      <c r="O606" s="57"/>
      <c r="P606" s="57"/>
    </row>
    <row r="607">
      <c r="A607" s="20"/>
      <c r="C607" s="20"/>
      <c r="D607" s="91"/>
      <c r="E607" s="92"/>
      <c r="F607" s="93"/>
      <c r="G607" s="8"/>
      <c r="I607" s="57"/>
      <c r="J607" s="20"/>
      <c r="L607" s="20"/>
      <c r="N607" s="90"/>
      <c r="O607" s="57"/>
      <c r="P607" s="57"/>
    </row>
    <row r="608">
      <c r="A608" s="20"/>
      <c r="C608" s="20"/>
      <c r="D608" s="91"/>
      <c r="E608" s="92"/>
      <c r="F608" s="93"/>
      <c r="G608" s="8"/>
      <c r="I608" s="57"/>
      <c r="J608" s="20"/>
      <c r="L608" s="20"/>
      <c r="N608" s="90"/>
      <c r="O608" s="57"/>
      <c r="P608" s="57"/>
    </row>
    <row r="609">
      <c r="A609" s="20"/>
      <c r="C609" s="20"/>
      <c r="D609" s="91"/>
      <c r="E609" s="92"/>
      <c r="F609" s="93"/>
      <c r="G609" s="8"/>
      <c r="I609" s="57"/>
      <c r="J609" s="20"/>
      <c r="L609" s="20"/>
      <c r="N609" s="90"/>
      <c r="O609" s="57"/>
      <c r="P609" s="57"/>
    </row>
    <row r="610">
      <c r="A610" s="20"/>
      <c r="C610" s="20"/>
      <c r="D610" s="91"/>
      <c r="E610" s="92"/>
      <c r="F610" s="93"/>
      <c r="G610" s="8"/>
      <c r="I610" s="57"/>
      <c r="J610" s="20"/>
      <c r="L610" s="20"/>
      <c r="N610" s="90"/>
      <c r="O610" s="57"/>
      <c r="P610" s="57"/>
    </row>
    <row r="611">
      <c r="A611" s="20"/>
      <c r="C611" s="20"/>
      <c r="D611" s="91"/>
      <c r="E611" s="92"/>
      <c r="F611" s="93"/>
      <c r="G611" s="8"/>
      <c r="I611" s="57"/>
      <c r="J611" s="20"/>
      <c r="L611" s="20"/>
      <c r="N611" s="90"/>
      <c r="O611" s="57"/>
      <c r="P611" s="57"/>
    </row>
    <row r="612">
      <c r="A612" s="20"/>
      <c r="C612" s="20"/>
      <c r="D612" s="91"/>
      <c r="E612" s="92"/>
      <c r="F612" s="93"/>
      <c r="G612" s="8"/>
      <c r="I612" s="57"/>
      <c r="J612" s="20"/>
      <c r="L612" s="20"/>
      <c r="N612" s="90"/>
      <c r="O612" s="57"/>
      <c r="P612" s="57"/>
    </row>
    <row r="613">
      <c r="A613" s="20"/>
      <c r="C613" s="20"/>
      <c r="D613" s="91"/>
      <c r="E613" s="92"/>
      <c r="F613" s="93"/>
      <c r="G613" s="8"/>
      <c r="I613" s="57"/>
      <c r="J613" s="20"/>
      <c r="L613" s="20"/>
      <c r="N613" s="90"/>
      <c r="O613" s="57"/>
      <c r="P613" s="57"/>
    </row>
    <row r="614">
      <c r="A614" s="20"/>
      <c r="C614" s="20"/>
      <c r="D614" s="91"/>
      <c r="E614" s="92"/>
      <c r="F614" s="93"/>
      <c r="G614" s="8"/>
      <c r="I614" s="57"/>
      <c r="J614" s="20"/>
      <c r="L614" s="20"/>
      <c r="N614" s="90"/>
      <c r="O614" s="57"/>
      <c r="P614" s="57"/>
    </row>
    <row r="615">
      <c r="A615" s="20"/>
      <c r="C615" s="20"/>
      <c r="D615" s="91"/>
      <c r="E615" s="92"/>
      <c r="F615" s="93"/>
      <c r="G615" s="8"/>
      <c r="I615" s="57"/>
      <c r="J615" s="20"/>
      <c r="L615" s="20"/>
      <c r="N615" s="90"/>
      <c r="O615" s="57"/>
      <c r="P615" s="57"/>
    </row>
    <row r="616">
      <c r="A616" s="20"/>
      <c r="C616" s="20"/>
      <c r="D616" s="91"/>
      <c r="E616" s="92"/>
      <c r="F616" s="93"/>
      <c r="G616" s="8"/>
      <c r="I616" s="57"/>
      <c r="J616" s="20"/>
      <c r="L616" s="20"/>
      <c r="N616" s="90"/>
      <c r="O616" s="57"/>
      <c r="P616" s="57"/>
    </row>
    <row r="617">
      <c r="A617" s="20"/>
      <c r="C617" s="20"/>
      <c r="D617" s="91"/>
      <c r="E617" s="92"/>
      <c r="F617" s="93"/>
      <c r="G617" s="8"/>
      <c r="I617" s="57"/>
      <c r="J617" s="20"/>
      <c r="L617" s="20"/>
      <c r="N617" s="90"/>
      <c r="O617" s="57"/>
      <c r="P617" s="57"/>
    </row>
    <row r="618">
      <c r="A618" s="20"/>
      <c r="C618" s="20"/>
      <c r="D618" s="91"/>
      <c r="E618" s="92"/>
      <c r="F618" s="93"/>
      <c r="G618" s="8"/>
      <c r="I618" s="57"/>
      <c r="J618" s="20"/>
      <c r="L618" s="20"/>
      <c r="N618" s="90"/>
      <c r="O618" s="57"/>
      <c r="P618" s="57"/>
    </row>
    <row r="619">
      <c r="A619" s="20"/>
      <c r="C619" s="20"/>
      <c r="D619" s="91"/>
      <c r="E619" s="92"/>
      <c r="F619" s="93"/>
      <c r="G619" s="8"/>
      <c r="I619" s="57"/>
      <c r="J619" s="20"/>
      <c r="L619" s="20"/>
      <c r="N619" s="90"/>
      <c r="O619" s="57"/>
      <c r="P619" s="57"/>
    </row>
    <row r="620">
      <c r="A620" s="20"/>
      <c r="C620" s="20"/>
      <c r="D620" s="91"/>
      <c r="E620" s="92"/>
      <c r="F620" s="93"/>
      <c r="G620" s="8"/>
      <c r="I620" s="57"/>
      <c r="J620" s="20"/>
      <c r="L620" s="20"/>
      <c r="N620" s="90"/>
      <c r="O620" s="57"/>
      <c r="P620" s="57"/>
    </row>
    <row r="621">
      <c r="A621" s="20"/>
      <c r="C621" s="20"/>
      <c r="D621" s="91"/>
      <c r="E621" s="92"/>
      <c r="F621" s="93"/>
      <c r="G621" s="8"/>
      <c r="I621" s="57"/>
      <c r="J621" s="20"/>
      <c r="L621" s="20"/>
      <c r="N621" s="90"/>
      <c r="O621" s="57"/>
      <c r="P621" s="57"/>
    </row>
    <row r="622">
      <c r="A622" s="20"/>
      <c r="C622" s="20"/>
      <c r="D622" s="91"/>
      <c r="E622" s="92"/>
      <c r="F622" s="93"/>
      <c r="G622" s="8"/>
      <c r="I622" s="57"/>
      <c r="J622" s="20"/>
      <c r="L622" s="20"/>
      <c r="N622" s="90"/>
      <c r="O622" s="57"/>
      <c r="P622" s="57"/>
    </row>
    <row r="623">
      <c r="A623" s="20"/>
      <c r="C623" s="20"/>
      <c r="D623" s="91"/>
      <c r="E623" s="92"/>
      <c r="F623" s="93"/>
      <c r="G623" s="8"/>
      <c r="I623" s="57"/>
      <c r="J623" s="20"/>
      <c r="L623" s="20"/>
      <c r="N623" s="90"/>
      <c r="O623" s="57"/>
      <c r="P623" s="57"/>
    </row>
    <row r="624">
      <c r="A624" s="20"/>
      <c r="C624" s="20"/>
      <c r="D624" s="91"/>
      <c r="E624" s="92"/>
      <c r="F624" s="93"/>
      <c r="G624" s="8"/>
      <c r="I624" s="57"/>
      <c r="J624" s="20"/>
      <c r="L624" s="20"/>
      <c r="N624" s="90"/>
      <c r="O624" s="57"/>
      <c r="P624" s="57"/>
    </row>
  </sheetData>
  <conditionalFormatting sqref="W5:W6">
    <cfRule type="expression" dxfId="5" priority="1">
      <formula>and(X5&lt;&gt;"",W5&lt;&gt;"",countif(W:W,W5)&lt;&gt;countif(X:X,X5))</formula>
    </cfRule>
  </conditionalFormatting>
  <conditionalFormatting sqref="W5:W6">
    <cfRule type="expression" dxfId="3" priority="2">
      <formula>"=COUNTIFS(A:A, A5, F:F, "Primary - Top") &gt; 1'"</formula>
    </cfRule>
  </conditionalFormatting>
  <conditionalFormatting sqref="F5:F624">
    <cfRule type="expression" dxfId="0" priority="3">
      <formula>and(REGEXMATCH(F5,"(?i)[\(\[\{\-][ ]*(feat|ft|explic|dirt|single|ep|video|acoustic)| feat(ur|\.| )| ft|f\/|w\/"),I5&lt;&gt;"Video")</formula>
    </cfRule>
  </conditionalFormatting>
  <conditionalFormatting sqref="N5:N624">
    <cfRule type="expression" dxfId="0" priority="4">
      <formula>and(not(N5&lt;today()),not(isblank(N5)))</formula>
    </cfRule>
  </conditionalFormatting>
  <conditionalFormatting sqref="O5:O624">
    <cfRule type="expression" dxfId="0" priority="5">
      <formula>and(not(isblank(O5)),iserror(match(O5,indirect("'Reference info'!H:H"),0)))</formula>
    </cfRule>
  </conditionalFormatting>
  <conditionalFormatting sqref="P5:P624">
    <cfRule type="expression" dxfId="0" priority="6">
      <formula>and(not(isblank(P5)), iserror(match(P5,indirect("'Reference info'!H:H"),0)))</formula>
    </cfRule>
  </conditionalFormatting>
  <conditionalFormatting sqref="A5:A624">
    <cfRule type="expression" dxfId="0" priority="7">
      <formula>or(and(not(isblank(F5)),isblank(A5)),and(not(isblank(A5)),iserror(match(A5,indirect("'2) Labels list'!a:a"),0))))</formula>
    </cfRule>
  </conditionalFormatting>
  <conditionalFormatting sqref="C5:C624">
    <cfRule type="expression" dxfId="0" priority="8">
      <formula>and(not(isblank(B5)),C5&lt;&gt;"jpeg",C5&lt;&gt;"jpg")</formula>
    </cfRule>
  </conditionalFormatting>
  <conditionalFormatting sqref="G5:G624">
    <cfRule type="expression" dxfId="0" priority="9">
      <formula>and(not(isblank(G5)),iserror(match(G5,indirect("'Reference info'!k:k"),0)))</formula>
    </cfRule>
  </conditionalFormatting>
  <conditionalFormatting sqref="I5:I624">
    <cfRule type="expression" dxfId="0" priority="10">
      <formula>and(not(isblank(I5)),iserror(match(I5,indirect("'Reference info'!g:g"),0)))</formula>
    </cfRule>
  </conditionalFormatting>
  <conditionalFormatting sqref="J5:J624 L5:L6">
    <cfRule type="expression" dxfId="0" priority="11">
      <formula>or(and(isblank(J5),not(isblank(F5))),type(J5)&lt;&gt;1,and(not(isblank(J5)),J5&lt;1900),J5&gt;Year(Now())+1)</formula>
    </cfRule>
  </conditionalFormatting>
  <conditionalFormatting sqref="L5:L624">
    <cfRule type="expression" dxfId="0" priority="12">
      <formula>or(and(isblank(L5),not(isblank(F5))),type(L5)&lt;&gt;1,and(not(isblank(L5)),L5&lt;1900),L5&gt;Year(Now())+1)</formula>
    </cfRule>
  </conditionalFormatting>
  <conditionalFormatting sqref="D5:D624">
    <cfRule type="expression" dxfId="3" priority="13">
      <formula>countif(D:D,D5)&gt;1</formula>
    </cfRule>
  </conditionalFormatting>
  <conditionalFormatting sqref="P5:P624">
    <cfRule type="expression" dxfId="3" priority="14">
      <formula>and(not(isblank(P5)),P5=O5)</formula>
    </cfRule>
  </conditionalFormatting>
  <conditionalFormatting sqref="E5:E624">
    <cfRule type="expression" dxfId="3" priority="15">
      <formula>countif(E:E,E5)&gt;1</formula>
    </cfRule>
  </conditionalFormatting>
  <conditionalFormatting sqref="D5:D624">
    <cfRule type="expression" dxfId="3" priority="16">
      <formula>countif(Q:Q,D5)&gt;0</formula>
    </cfRule>
  </conditionalFormatting>
  <conditionalFormatting sqref="E5:E624">
    <cfRule type="expression" dxfId="3" priority="17">
      <formula>countif(Q:Q,E5)&gt;0</formula>
    </cfRule>
  </conditionalFormatting>
  <dataValidations>
    <dataValidation type="list" allowBlank="1" showInputMessage="1" showErrorMessage="1" prompt="select from list, start typing or drag" sqref="O5:P624">
      <formula1>Genre</formula1>
    </dataValidation>
    <dataValidation type="custom" allowBlank="1" showDropDown="1" showInputMessage="1" showErrorMessage="1" prompt="Enter a Valid Year from after 1899" sqref="J5:J624 L5:L624">
      <formula1>and(INT(J5)=J5,J5&gt;=1900,J5&lt;=Year(Now())+1)</formula1>
    </dataValidation>
    <dataValidation type="custom" allowBlank="1" showDropDown="1" showInputMessage="1" showErrorMessage="1" prompt="must contain 2 letters, 3 character minimum, 20 character maximum, alphanumeric ONLY (letter or number; no dashes, spaces, punctuation marks, etc.)" sqref="E5:E624">
      <formula1>and(regexmatch(E5,"^[a-zA-Z0-9]*$"), len(E5)&gt;=3, len(E5)&lt;=20)</formula1>
    </dataValidation>
    <dataValidation type="custom" allowBlank="1" showDropDown="1" showInputMessage="1" showErrorMessage="1" prompt="Enter a valid UPC/EAN/JAN" sqref="W5:W6 D5:D624">
      <formula1>and(INT(D5)=D5,D5&gt;9999999999)</formula1>
    </dataValidation>
    <dataValidation type="list" allowBlank="1" showInputMessage="1" showErrorMessage="1" prompt="Click and enter a value from range" sqref="G5:G624">
      <formula1>Language</formula1>
    </dataValidation>
    <dataValidation type="list" allowBlank="1" showInputMessage="1" showErrorMessage="1" prompt="select from list, start typing or drag" sqref="I5:I624">
      <formula1>ReleaseType</formula1>
    </dataValidation>
    <dataValidation type="custom" allowBlank="1" showDropDown="1" showInputMessage="1" showErrorMessage="1" prompt="Enter a valid date." sqref="N5:N624">
      <formula1>OR(NOT(ISERROR(DATEVALUE(N5))), AND(ISNUMBER(N5), LEFT(CELL("format", N5))="D"))</formula1>
    </dataValidation>
    <dataValidation type="list" allowBlank="1" showInputMessage="1" showErrorMessage="1" prompt="select from Labels list, start typing or drag" sqref="A5:A624">
      <formula1>Label</formula1>
    </dataValidation>
    <dataValidation type="list" allowBlank="1" showInputMessage="1" showErrorMessage="1" prompt="select from list, start typing or drag" sqref="C5:C624">
      <formula1>"jpeg,jpg"</formula1>
    </dataValidation>
  </dataValidations>
  <hyperlinks>
    <hyperlink r:id="rId2" ref="B5"/>
    <hyperlink r:id="rId3" ref="B6"/>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3.25"/>
    <col customWidth="1" min="2" max="2" width="13.0"/>
    <col customWidth="1" min="3" max="3" width="31.13"/>
    <col customWidth="1" min="4" max="4" width="16.5"/>
    <col customWidth="1" min="5" max="5" width="50.75"/>
    <col customWidth="1" min="6" max="6" width="19.63"/>
    <col customWidth="1" min="7" max="8" width="26.63"/>
    <col customWidth="1" min="9" max="9" width="21.88"/>
    <col customWidth="1" min="10" max="10" width="8.38"/>
    <col customWidth="1" min="11" max="11" width="16.0"/>
    <col customWidth="1" min="12" max="12" width="12.13"/>
    <col customWidth="1" min="13" max="13" width="12.75"/>
    <col customWidth="1" min="14" max="14" width="9.75"/>
    <col customWidth="1" min="15" max="15" width="8.0"/>
    <col customWidth="1" min="16" max="16" width="9.5"/>
    <col customWidth="1" min="17" max="17" width="9.0"/>
    <col customWidth="1" min="18" max="18" width="12.5"/>
    <col customWidth="1" min="19" max="19" width="4.38"/>
    <col customWidth="1" min="20" max="20" width="8.38"/>
    <col customWidth="1" min="21" max="21" width="6.75"/>
    <col customWidth="1" min="25" max="25" width="11.0"/>
  </cols>
  <sheetData>
    <row r="1">
      <c r="A1" s="13">
        <f>IFERROR(__xludf.DUMMYFUNCTION("COUNTUNIQUE(A5:A520)-'3) Release_Label'!D1"),0.0)</f>
        <v>0</v>
      </c>
      <c r="B1" s="13">
        <f>IFERROR(__xludf.DUMMYFUNCTION("COUNTUNIQUE(B5:B520)-'3) Release_Label'!E1"),0.0)</f>
        <v>0</v>
      </c>
      <c r="C1" s="94" t="s">
        <v>92</v>
      </c>
      <c r="D1" s="95"/>
      <c r="E1" s="13">
        <f>IFERROR(__xludf.DUMMYFUNCTION("COUNTUNIQUE(E5:E520)"),2.0)</f>
        <v>2</v>
      </c>
      <c r="F1" s="22" t="s">
        <v>27</v>
      </c>
      <c r="G1" s="18">
        <f>countif(F:F,"Main Primary Artist")-'3) Release_Label'!G1</f>
        <v>0</v>
      </c>
      <c r="H1" s="96" t="s">
        <v>29</v>
      </c>
      <c r="I1" s="97"/>
    </row>
    <row r="2">
      <c r="A2" s="98" t="s">
        <v>93</v>
      </c>
      <c r="B2" s="99"/>
      <c r="C2" s="100"/>
      <c r="D2" s="101"/>
      <c r="E2" s="101"/>
      <c r="F2" s="101"/>
      <c r="G2" s="59"/>
      <c r="H2" s="59"/>
      <c r="I2" s="97"/>
    </row>
    <row r="3">
      <c r="A3" s="64" t="s">
        <v>58</v>
      </c>
      <c r="B3" s="67" t="s">
        <v>59</v>
      </c>
      <c r="C3" s="102" t="s">
        <v>60</v>
      </c>
      <c r="D3" s="102" t="s">
        <v>62</v>
      </c>
      <c r="E3" s="103" t="s">
        <v>94</v>
      </c>
      <c r="F3" s="103" t="s">
        <v>95</v>
      </c>
      <c r="G3" s="104" t="s">
        <v>96</v>
      </c>
      <c r="H3" s="18">
        <f>IFERROR(__xludf.DUMMYFUNCTION("if(iserror(filter(A:B,G:G=""Producer &amp; Engineer"")),0, countunique(filter(A:B,G:G=""Producer &amp; Engineer"")))-'3) Release_Label'!G1"),0.0)</f>
        <v>0</v>
      </c>
      <c r="I3" s="97"/>
    </row>
    <row r="4">
      <c r="A4" s="76" t="s">
        <v>97</v>
      </c>
      <c r="B4" s="78" t="s">
        <v>97</v>
      </c>
      <c r="C4" s="105" t="s">
        <v>98</v>
      </c>
      <c r="E4" s="106" t="s">
        <v>99</v>
      </c>
      <c r="F4" s="35" t="s">
        <v>77</v>
      </c>
      <c r="G4" s="107" t="s">
        <v>100</v>
      </c>
      <c r="H4" s="108"/>
    </row>
    <row r="5">
      <c r="A5" s="83">
        <v>7.89294845633E11</v>
      </c>
      <c r="B5" s="109"/>
      <c r="C5" s="110" t="str">
        <f t="array" ref="C5">ifs(and(isblank($A5),isblank($B5)),"", not(iserror(vlookup($A5&amp;$B5,'3) Release_Label'!$D:$D&amp;'3) Release_Label'!$E:$E,1,0))),vlookup($A5&amp;$B5,{'3) Release_Label'!$D:$D&amp;'3) Release_Label'!$E:$E,'3) Release_Label'!$F:$F},2,0), or(and(not(isblank($B5)),$B5=$B4,$A5&lt;&gt;$A4),and(not(isblank($A5)),$A5=$A4,$B5&lt;&gt;$B4)),"ID LISTS UNALIGNED",and($A5&lt;&gt;"",countif('3) Release_Label'!$D:$D,$A5)=0),"NO UPC MATCH in Release_Label",and($B5&lt;&gt;"",countif('3) Release_Label'!$E:$E,$B5)=0),"NO CATALOG ID MATCH in Release_Label",iserror(vlookup($A5&amp;$B5,'3) Release_Label'!$D:$D&amp;'3) Release_Label'!$E:$E,1,0)),"NO UPC-CATALOG ID pair MATCH in Release_Label" )</f>
        <v>Receba</v>
      </c>
      <c r="D5" s="110" t="str">
        <f t="array" ref="D5">ifs(and(isblank($A5),isblank($B5)),"", not(iserror(vlookup($A5&amp;$B5,'3) Release_Label'!$D:$D&amp;'3) Release_Label'!$E:$E,1,0))),vlookup($A5&amp;$B5,{'3) Release_Label'!$D:$D&amp;'3) Release_Label'!$E:$E,'3) Release_Label'!$H:$H},2,0), or(and(not(isblank($B5)),$B5=$B4,$A5&lt;&gt;$A4),and(not(isblank($A5)),$A5=$A4,$B5&lt;&gt;$B4)),"ID LISTS UNALIGNED",and($A5&lt;&gt;"",countif('3) Release_Label'!$D:$D,$A5)=0),"NO UPC MATCH in Release_Label",and($B5&lt;&gt;"",countif('3) Release_Label'!$E:$E,$B5)=0),"NO CATALOG ID MATCH in Release_Label",iserror(vlookup($A5&amp;$B5,'3) Release_Label'!$D:$D&amp;'3) Release_Label'!$E:$E,1,0)),"NO UPC-CATALOG ID pair MATCH in Release_Label" )</f>
        <v/>
      </c>
      <c r="E5" s="43" t="s">
        <v>44</v>
      </c>
      <c r="F5" s="111" t="s">
        <v>101</v>
      </c>
      <c r="G5" s="112" t="str">
        <f t="array" ref="G5">ifs(or($F5="",$F5="Main Primary Artist"),$F5,not(iserror(vlookup($F5,'Reference info'!$J$5:$J$8,1,0))),"Key Artist",not(iserror(vlookup($F5,'Reference info'!$J$38:$J$405,1,0))),"Performer",not(iserror(vlookup($F5,'Reference info'!$J$10:$J$36,1,0))),"Producer &amp; Engineer")</f>
        <v>Main Primary Artist</v>
      </c>
      <c r="H5" s="28"/>
      <c r="I5" s="8" t="str">
        <f>IF(AND(F5="Main Primary Artist",SUBSTITUTE(E5," ","")&lt;&gt;"VariousArtists",SUBSTITUTE(E5," ","")&lt;&gt;"VariousArtist",E5&lt;&gt;"Various",SUBSTITUTE(E5," ","")&lt;&gt;"AssortedArtists",SUBSTITUTE(E5," ","")&lt;&gt;"AssortedArtist",E5&lt;&gt;"Assorted",SUBSTITUTE(E5," ","")&lt;&gt;"AsortedArtists",SUBSTITUTE(E5," ","")&lt;&gt;"AsortedArtist",E5&lt;&gt;"Asorted",E5&lt;&gt;"Other",,SUBSTITUTE(E5," ","")&lt;&gt;"MiscellaneousArtists",SUBSTITUTE(E5," ","")&lt;&gt;"MiscellaneousArtist",E5&lt;&gt;"Miscellaneous",SUBSTITUTE(E5," ","")&lt;&gt;"MiscelaneousArtists",SUBSTITUTE(E5," ","")&lt;&gt;"MiscelaneousArtist",E5&lt;&gt;"Miscelaneous"),"update Releases set ArtistId=(select ArtistId from Artists where Name=N'"&amp;SUBSTITUTE(trim(E5),"'","''")&amp;"' and EnterpriseId="&amp;EntId&amp;"), SearchKeywords=concat_ws(' ', Name, N'"&amp;SUBSTITUTE(trim(E5),"'","''")&amp;"',(select Name from Labels where LabelId=Releases.LabelId), ReleaseId, UPC, Catalog) where "&amp;IF(A5&lt;&gt;"","UPC="&amp;A5,"Catalog='"&amp;SUBSTITUTE(trim(B5),"'","''")&amp;"'")&amp;" and EnterpriseId="&amp;EntId,IF(and(F5&lt;&gt;"Main Primary Artist",SUBSTITUTE(E5," ","")&lt;&gt;"VariousArtists",SUBSTITUTE(E5," ","")&lt;&gt;"VariousArtist",E5&lt;&gt;"Various",SUBSTITUTE(E5," ","")&lt;&gt;"AssortedArtists",SUBSTITUTE(E5," ","")&lt;&gt;"AssortedArtist",E5&lt;&gt;"Assorted",SUBSTITUTE(E5," ","")&lt;&gt;"AsortedArtists",SUBSTITUTE(E5," ","")&lt;&gt;"AsortedArtist",E5&lt;&gt;"Asorted",E5&lt;&gt;"Other",,SUBSTITUTE(E5," ","")&lt;&gt;"MiscellaneousArtists",SUBSTITUTE(E5," ","")&lt;&gt;"MiscellaneousArtist",E5&lt;&gt;"Miscellaneous",SUBSTITUTE(E5," ","")&lt;&gt;"MiscelaneousArtists",SUBSTITUTE(E5," ","")&lt;&gt;"MiscelaneousArtist",E5&lt;&gt;"Miscelaneous"),"INSERT into Contributors VALUES (newid(), "&amp;IF(F5&lt;&gt;"Primary Artist", "(select RoleId from ContributorRoles where Name='"&amp;F5&amp;"'), 0", "49, 1")&amp; ", null, (select max(ReleaseId) from Releases where "&amp;IF(A5&lt;&gt;"","UPC="&amp;A5,"Catalog='"&amp;SUBSTITUTE(trim(B5),"'","''")&amp;"'")&amp;" and EnterpriseId="&amp;EntId&amp;"), (select ArtistId from Artists where Name=N'"&amp;SUBSTITUTE(trim(E5),"'","''")&amp;"' and EnterpriseId="&amp;EntId&amp;"), null)",""))</f>
        <v>update Releases set ArtistId=(select ArtistId from Artists where Name=N'JKZ' and EnterpriseId=414849), SearchKeywords=concat_ws(' ', Name, N'JKZ',(select Name from Labels where LabelId=Releases.LabelId), ReleaseId, UPC, Catalog) where UPC=789294845633 and EnterpriseId=414849</v>
      </c>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row>
    <row r="6">
      <c r="A6" s="83">
        <v>7.89294845633E11</v>
      </c>
      <c r="B6" s="109"/>
      <c r="C6" s="110" t="str">
        <f t="array" ref="C6">ifs(and(isblank($A6),isblank($B6)),"", not(iserror(vlookup($A6&amp;$B6,'3) Release_Label'!$D:$D&amp;'3) Release_Label'!$E:$E,1,0))),vlookup($A6&amp;$B6,{'3) Release_Label'!$D:$D&amp;'3) Release_Label'!$E:$E,'3) Release_Label'!$F:$F},2,0), or(and(not(isblank($B6)),$B6=$B5,$A6&lt;&gt;$A5),and(not(isblank($A6)),$A6=$A5,$B6&lt;&gt;$B5)),"ID LISTS UNALIGNED",and($A6&lt;&gt;"",countif('3) Release_Label'!$D:$D,$A6)=0),"NO UPC MATCH in Release_Label",and($B6&lt;&gt;"",countif('3) Release_Label'!$E:$E,$B6)=0),"NO CATALOG ID MATCH in Release_Label",iserror(vlookup($A6&amp;$B6,'3) Release_Label'!$D:$D&amp;'3) Release_Label'!$E:$E,1,0)),"NO UPC-CATALOG ID pair MATCH in Release_Label" )</f>
        <v>Receba</v>
      </c>
      <c r="D6" s="110" t="str">
        <f t="array" ref="D6">ifs(and(isblank($A6),isblank($B6)),"", not(iserror(vlookup($A6&amp;$B6,'3) Release_Label'!$D:$D&amp;'3) Release_Label'!$E:$E,1,0))),vlookup($A6&amp;$B6,{'3) Release_Label'!$D:$D&amp;'3) Release_Label'!$E:$E,'3) Release_Label'!$H:$H},2,0), or(and(not(isblank($B6)),$B6=$B5,$A6&lt;&gt;$A5),and(not(isblank($A6)),$A6=$A5,$B6&lt;&gt;$B5)),"ID LISTS UNALIGNED",and($A6&lt;&gt;"",countif('3) Release_Label'!$D:$D,$A6)=0),"NO UPC MATCH in Release_Label",and($B6&lt;&gt;"",countif('3) Release_Label'!$E:$E,$B6)=0),"NO CATALOG ID MATCH in Release_Label",iserror(vlookup($A6&amp;$B6,'3) Release_Label'!$D:$D&amp;'3) Release_Label'!$E:$E,1,0)),"NO UPC-CATALOG ID pair MATCH in Release_Label" )</f>
        <v/>
      </c>
      <c r="E6" s="43" t="s">
        <v>44</v>
      </c>
      <c r="F6" s="111" t="s">
        <v>102</v>
      </c>
      <c r="G6" s="112" t="str">
        <f t="array" ref="G6">ifs(or($F6="",$F6="Main Primary Artist"),$F6,not(iserror(vlookup($F6,'Reference info'!$J$5:$J$8,1,0))),"Key Artist",not(iserror(vlookup($F6,'Reference info'!$J$38:$J$405,1,0))),"Performer",not(iserror(vlookup($F6,'Reference info'!$J$10:$J$36,1,0))),"Producer &amp; Engineer")</f>
        <v>Producer &amp; Engineer</v>
      </c>
      <c r="H6" s="44" t="s">
        <v>103</v>
      </c>
      <c r="I6" s="8" t="str">
        <f>IF(AND(F6="Main Primary Artist",SUBSTITUTE(E6," ","")&lt;&gt;"VariousArtists",SUBSTITUTE(E6," ","")&lt;&gt;"VariousArtist",E6&lt;&gt;"Various",SUBSTITUTE(E6," ","")&lt;&gt;"AssortedArtists",SUBSTITUTE(E6," ","")&lt;&gt;"AssortedArtist",E6&lt;&gt;"Assorted",SUBSTITUTE(E6," ","")&lt;&gt;"AsortedArtists",SUBSTITUTE(E6," ","")&lt;&gt;"AsortedArtist",E6&lt;&gt;"Asorted",E6&lt;&gt;"Other",,SUBSTITUTE(E6," ","")&lt;&gt;"MiscellaneousArtists",SUBSTITUTE(E6," ","")&lt;&gt;"MiscellaneousArtist",E6&lt;&gt;"Miscellaneous",SUBSTITUTE(E6," ","")&lt;&gt;"MiscelaneousArtists",SUBSTITUTE(E6," ","")&lt;&gt;"MiscelaneousArtist",E6&lt;&gt;"Miscelaneous"),"update Releases set ArtistId=(select ArtistId from Artists where Name=N'"&amp;SUBSTITUTE(trim(E6),"'","''")&amp;"' and EnterpriseId="&amp;EntId&amp;"), SearchKeywords=concat_ws(' ', Name, N'"&amp;SUBSTITUTE(trim(E6),"'","''")&amp;"',(select Name from Labels where LabelId=Releases.LabelId), ReleaseId, UPC, Catalog) where "&amp;IF(A6&lt;&gt;"","UPC="&amp;A6,"Catalog='"&amp;SUBSTITUTE(trim(B6),"'","''")&amp;"'")&amp;" and EnterpriseId="&amp;EntId,IF(and(F6&lt;&gt;"Main Primary Artist",SUBSTITUTE(E6," ","")&lt;&gt;"VariousArtists",SUBSTITUTE(E6," ","")&lt;&gt;"VariousArtist",E6&lt;&gt;"Various",SUBSTITUTE(E6," ","")&lt;&gt;"AssortedArtists",SUBSTITUTE(E6," ","")&lt;&gt;"AssortedArtist",E6&lt;&gt;"Assorted",SUBSTITUTE(E6," ","")&lt;&gt;"AsortedArtists",SUBSTITUTE(E6," ","")&lt;&gt;"AsortedArtist",E6&lt;&gt;"Asorted",E6&lt;&gt;"Other",,SUBSTITUTE(E6," ","")&lt;&gt;"MiscellaneousArtists",SUBSTITUTE(E6," ","")&lt;&gt;"MiscellaneousArtist",E6&lt;&gt;"Miscellaneous",SUBSTITUTE(E6," ","")&lt;&gt;"MiscelaneousArtists",SUBSTITUTE(E6," ","")&lt;&gt;"MiscelaneousArtist",E6&lt;&gt;"Miscelaneous"),"INSERT into Contributors VALUES (newid(), "&amp;IF(F6&lt;&gt;"Primary Artist", "(select RoleId from ContributorRoles where Name='"&amp;F6&amp;"'), 0", "49, 1")&amp; ", null, (select max(ReleaseId) from Releases where "&amp;IF(A6&lt;&gt;"","UPC="&amp;A6,"Catalog='"&amp;SUBSTITUTE(trim(B6),"'","''")&amp;"'")&amp;" and EnterpriseId="&amp;EntId&amp;"), (select ArtistId from Artists where Name=N'"&amp;SUBSTITUTE(trim(E6),"'","''")&amp;"' and EnterpriseId="&amp;EntId&amp;"), null)",""))</f>
        <v>INSERT into Contributors VALUES (newid(), (select RoleId from ContributorRoles where Name='Producer'), 0, null, (select max(ReleaseId) from Releases where UPC=789294845633 and EnterpriseId=414849), (select ArtistId from Artists where Name=N'JKZ' and EnterpriseId=414849), null)</v>
      </c>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row>
    <row r="7">
      <c r="A7" s="83">
        <v>7.89294845633E11</v>
      </c>
      <c r="B7" s="109"/>
      <c r="C7" s="110" t="str">
        <f t="array" ref="C7">ifs(and(isblank($A7),isblank($B7)),"", not(iserror(vlookup($A7&amp;$B7,'3) Release_Label'!$D:$D&amp;'3) Release_Label'!$E:$E,1,0))),vlookup($A7&amp;$B7,{'3) Release_Label'!$D:$D&amp;'3) Release_Label'!$E:$E,'3) Release_Label'!$F:$F},2,0), or(and(not(isblank($B7)),$B7=$B6,$A7&lt;&gt;$A6),and(not(isblank($A7)),$A7=$A6,$B7&lt;&gt;$B6)),"ID LISTS UNALIGNED",and($A7&lt;&gt;"",countif('3) Release_Label'!$D:$D,$A7)=0),"NO UPC MATCH in Release_Label",and($B7&lt;&gt;"",countif('3) Release_Label'!$E:$E,$B7)=0),"NO CATALOG ID MATCH in Release_Label",iserror(vlookup($A7&amp;$B7,'3) Release_Label'!$D:$D&amp;'3) Release_Label'!$E:$E,1,0)),"NO UPC-CATALOG ID pair MATCH in Release_Label" )</f>
        <v>Receba</v>
      </c>
      <c r="D7" s="110" t="str">
        <f t="array" ref="D7">ifs(and(isblank($A7),isblank($B7)),"", not(iserror(vlookup($A7&amp;$B7,'3) Release_Label'!$D:$D&amp;'3) Release_Label'!$E:$E,1,0))),vlookup($A7&amp;$B7,{'3) Release_Label'!$D:$D&amp;'3) Release_Label'!$E:$E,'3) Release_Label'!$H:$H},2,0), or(and(not(isblank($B7)),$B7=$B6,$A7&lt;&gt;$A6),and(not(isblank($A7)),$A7=$A6,$B7&lt;&gt;$B6)),"ID LISTS UNALIGNED",and($A7&lt;&gt;"",countif('3) Release_Label'!$D:$D,$A7)=0),"NO UPC MATCH in Release_Label",and($B7&lt;&gt;"",countif('3) Release_Label'!$E:$E,$B7)=0),"NO CATALOG ID MATCH in Release_Label",iserror(vlookup($A7&amp;$B7,'3) Release_Label'!$D:$D&amp;'3) Release_Label'!$E:$E,1,0)),"NO UPC-CATALOG ID pair MATCH in Release_Label" )</f>
        <v/>
      </c>
      <c r="E7" s="43" t="s">
        <v>44</v>
      </c>
      <c r="F7" s="111" t="s">
        <v>104</v>
      </c>
      <c r="G7" s="112" t="str">
        <f t="array" ref="G7">ifs(or($F7="",$F7="Main Primary Artist"),$F7,not(iserror(vlookup($F7,'Reference info'!$J$5:$J$8,1,0))),"Key Artist",not(iserror(vlookup($F7,'Reference info'!$J$38:$J$405,1,0))),"Performer",not(iserror(vlookup($F7,'Reference info'!$J$10:$J$36,1,0))),"Producer &amp; Engineer")</f>
        <v>Producer &amp; Engineer</v>
      </c>
      <c r="H7" s="44" t="s">
        <v>105</v>
      </c>
      <c r="I7" s="8" t="str">
        <f>IF(AND(F7="Main Primary Artist",SUBSTITUTE(E7," ","")&lt;&gt;"VariousArtists",SUBSTITUTE(E7," ","")&lt;&gt;"VariousArtist",E7&lt;&gt;"Various",SUBSTITUTE(E7," ","")&lt;&gt;"AssortedArtists",SUBSTITUTE(E7," ","")&lt;&gt;"AssortedArtist",E7&lt;&gt;"Assorted",SUBSTITUTE(E7," ","")&lt;&gt;"AsortedArtists",SUBSTITUTE(E7," ","")&lt;&gt;"AsortedArtist",E7&lt;&gt;"Asorted",E7&lt;&gt;"Other",,SUBSTITUTE(E7," ","")&lt;&gt;"MiscellaneousArtists",SUBSTITUTE(E7," ","")&lt;&gt;"MiscellaneousArtist",E7&lt;&gt;"Miscellaneous",SUBSTITUTE(E7," ","")&lt;&gt;"MiscelaneousArtists",SUBSTITUTE(E7," ","")&lt;&gt;"MiscelaneousArtist",E7&lt;&gt;"Miscelaneous"),"update Releases set ArtistId=(select ArtistId from Artists where Name=N'"&amp;SUBSTITUTE(trim(E7),"'","''")&amp;"' and EnterpriseId="&amp;EntId&amp;"), SearchKeywords=concat_ws(' ', Name, N'"&amp;SUBSTITUTE(trim(E7),"'","''")&amp;"',(select Name from Labels where LabelId=Releases.LabelId), ReleaseId, UPC, Catalog) where "&amp;IF(A7&lt;&gt;"","UPC="&amp;A7,"Catalog='"&amp;SUBSTITUTE(trim(B7),"'","''")&amp;"'")&amp;" and EnterpriseId="&amp;EntId,IF(and(F7&lt;&gt;"Main Primary Artist",SUBSTITUTE(E7," ","")&lt;&gt;"VariousArtists",SUBSTITUTE(E7," ","")&lt;&gt;"VariousArtist",E7&lt;&gt;"Various",SUBSTITUTE(E7," ","")&lt;&gt;"AssortedArtists",SUBSTITUTE(E7," ","")&lt;&gt;"AssortedArtist",E7&lt;&gt;"Assorted",SUBSTITUTE(E7," ","")&lt;&gt;"AsortedArtists",SUBSTITUTE(E7," ","")&lt;&gt;"AsortedArtist",E7&lt;&gt;"Asorted",E7&lt;&gt;"Other",,SUBSTITUTE(E7," ","")&lt;&gt;"MiscellaneousArtists",SUBSTITUTE(E7," ","")&lt;&gt;"MiscellaneousArtist",E7&lt;&gt;"Miscellaneous",SUBSTITUTE(E7," ","")&lt;&gt;"MiscelaneousArtists",SUBSTITUTE(E7," ","")&lt;&gt;"MiscelaneousArtist",E7&lt;&gt;"Miscelaneous"),"INSERT into Contributors VALUES (newid(), "&amp;IF(F7&lt;&gt;"Primary Artist", "(select RoleId from ContributorRoles where Name='"&amp;F7&amp;"'), 0", "49, 1")&amp; ", null, (select max(ReleaseId) from Releases where "&amp;IF(A7&lt;&gt;"","UPC="&amp;A7,"Catalog='"&amp;SUBSTITUTE(trim(B7),"'","''")&amp;"'")&amp;" and EnterpriseId="&amp;EntId&amp;"), (select ArtistId from Artists where Name=N'"&amp;SUBSTITUTE(trim(E7),"'","''")&amp;"' and EnterpriseId="&amp;EntId&amp;"), null)",""))</f>
        <v>INSERT into Contributors VALUES (newid(), (select RoleId from ContributorRoles where Name='Engineer'), 0, null, (select max(ReleaseId) from Releases where UPC=789294845633 and EnterpriseId=414849), (select ArtistId from Artists where Name=N'JKZ' and EnterpriseId=414849), null)</v>
      </c>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row>
    <row r="8">
      <c r="A8" s="83">
        <v>7.89294962088E11</v>
      </c>
      <c r="B8" s="109"/>
      <c r="C8" s="110" t="str">
        <f t="array" ref="C8">ifs(and(isblank($A8),isblank($B8)),"", not(iserror(vlookup($A8&amp;$B8,'3) Release_Label'!$D:$D&amp;'3) Release_Label'!$E:$E,1,0))),vlookup($A8&amp;$B8,{'3) Release_Label'!$D:$D&amp;'3) Release_Label'!$E:$E,'3) Release_Label'!$F:$F},2,0), or(and(not(isblank($B8)),$B8=$B7,$A8&lt;&gt;$A7),and(not(isblank($A8)),$A8=$A7,$B8&lt;&gt;$B7)),"ID LISTS UNALIGNED",and($A8&lt;&gt;"",countif('3) Release_Label'!$D:$D,$A8)=0),"NO UPC MATCH in Release_Label",and($B8&lt;&gt;"",countif('3) Release_Label'!$E:$E,$B8)=0),"NO CATALOG ID MATCH in Release_Label",iserror(vlookup($A8&amp;$B8,'3) Release_Label'!$D:$D&amp;'3) Release_Label'!$E:$E,1,0)),"NO UPC-CATALOG ID pair MATCH in Release_Label" )</f>
        <v>A Cláusula do Contrato</v>
      </c>
      <c r="D8" s="110" t="str">
        <f t="array" ref="D8">ifs(and(isblank($A8),isblank($B8)),"", not(iserror(vlookup($A8&amp;$B8,'3) Release_Label'!$D:$D&amp;'3) Release_Label'!$E:$E,1,0))),vlookup($A8&amp;$B8,{'3) Release_Label'!$D:$D&amp;'3) Release_Label'!$E:$E,'3) Release_Label'!$H:$H},2,0), or(and(not(isblank($B8)),$B8=$B7,$A8&lt;&gt;$A7),and(not(isblank($A8)),$A8=$A7,$B8&lt;&gt;$B7)),"ID LISTS UNALIGNED",and($A8&lt;&gt;"",countif('3) Release_Label'!$D:$D,$A8)=0),"NO UPC MATCH in Release_Label",and($B8&lt;&gt;"",countif('3) Release_Label'!$E:$E,$B8)=0),"NO CATALOG ID MATCH in Release_Label",iserror(vlookup($A8&amp;$B8,'3) Release_Label'!$D:$D&amp;'3) Release_Label'!$E:$E,1,0)),"NO UPC-CATALOG ID pair MATCH in Release_Label" )</f>
        <v/>
      </c>
      <c r="E8" s="43" t="s">
        <v>46</v>
      </c>
      <c r="F8" s="111" t="s">
        <v>101</v>
      </c>
      <c r="G8" s="112" t="str">
        <f t="array" ref="G8">ifs(or($F8="",$F8="Main Primary Artist"),$F8,not(iserror(vlookup($F8,'Reference info'!$J$5:$J$8,1,0))),"Key Artist",not(iserror(vlookup($F8,'Reference info'!$J$38:$J$405,1,0))),"Performer",not(iserror(vlookup($F8,'Reference info'!$J$10:$J$36,1,0))),"Producer &amp; Engineer")</f>
        <v>Main Primary Artist</v>
      </c>
      <c r="H8" s="113" t="str">
        <f>IFERROR(__xludf.DUMMYFUNCTION("sort(if(countif(filter($A:$B,$F:$F=""Main Primary Artist""),'3) Release_Label'!$D$5:$E520)=0,'3) Release_Label'!$D$5:$E520,))"),"#REF!")</f>
        <v>#REF!</v>
      </c>
      <c r="I8" s="8" t="str">
        <f>IF(AND(F8="Main Primary Artist",SUBSTITUTE(E8," ","")&lt;&gt;"VariousArtists",SUBSTITUTE(E8," ","")&lt;&gt;"VariousArtist",E8&lt;&gt;"Various",SUBSTITUTE(E8," ","")&lt;&gt;"AssortedArtists",SUBSTITUTE(E8," ","")&lt;&gt;"AssortedArtist",E8&lt;&gt;"Assorted",SUBSTITUTE(E8," ","")&lt;&gt;"AsortedArtists",SUBSTITUTE(E8," ","")&lt;&gt;"AsortedArtist",E8&lt;&gt;"Asorted",E8&lt;&gt;"Other",,SUBSTITUTE(E8," ","")&lt;&gt;"MiscellaneousArtists",SUBSTITUTE(E8," ","")&lt;&gt;"MiscellaneousArtist",E8&lt;&gt;"Miscellaneous",SUBSTITUTE(E8," ","")&lt;&gt;"MiscelaneousArtists",SUBSTITUTE(E8," ","")&lt;&gt;"MiscelaneousArtist",E8&lt;&gt;"Miscelaneous"),"update Releases set ArtistId=(select ArtistId from Artists where Name=N'"&amp;SUBSTITUTE(trim(E8),"'","''")&amp;"' and EnterpriseId="&amp;EntId&amp;"), SearchKeywords=concat_ws(' ', Name, N'"&amp;SUBSTITUTE(trim(E8),"'","''")&amp;"',(select Name from Labels where LabelId=Releases.LabelId), ReleaseId, UPC, Catalog) where "&amp;IF(A8&lt;&gt;"","UPC="&amp;A8,"Catalog='"&amp;SUBSTITUTE(trim(B8),"'","''")&amp;"'")&amp;" and EnterpriseId="&amp;EntId,IF(and(F8&lt;&gt;"Main Primary Artist",SUBSTITUTE(E8," ","")&lt;&gt;"VariousArtists",SUBSTITUTE(E8," ","")&lt;&gt;"VariousArtist",E8&lt;&gt;"Various",SUBSTITUTE(E8," ","")&lt;&gt;"AssortedArtists",SUBSTITUTE(E8," ","")&lt;&gt;"AssortedArtist",E8&lt;&gt;"Assorted",SUBSTITUTE(E8," ","")&lt;&gt;"AsortedArtists",SUBSTITUTE(E8," ","")&lt;&gt;"AsortedArtist",E8&lt;&gt;"Asorted",E8&lt;&gt;"Other",,SUBSTITUTE(E8," ","")&lt;&gt;"MiscellaneousArtists",SUBSTITUTE(E8," ","")&lt;&gt;"MiscellaneousArtist",E8&lt;&gt;"Miscellaneous",SUBSTITUTE(E8," ","")&lt;&gt;"MiscelaneousArtists",SUBSTITUTE(E8," ","")&lt;&gt;"MiscelaneousArtist",E8&lt;&gt;"Miscelaneous"),"INSERT into Contributors VALUES (newid(), "&amp;IF(F8&lt;&gt;"Primary Artist", "(select RoleId from ContributorRoles where Name='"&amp;F8&amp;"'), 0", "49, 1")&amp; ", null, (select max(ReleaseId) from Releases where "&amp;IF(A8&lt;&gt;"","UPC="&amp;A8,"Catalog='"&amp;SUBSTITUTE(trim(B8),"'","''")&amp;"'")&amp;" and EnterpriseId="&amp;EntId&amp;"), (select ArtistId from Artists where Name=N'"&amp;SUBSTITUTE(trim(E8),"'","''")&amp;"' and EnterpriseId="&amp;EntId&amp;"), null)",""))</f>
        <v>update Releases set ArtistId=(select ArtistId from Artists where Name=N'Flash Beats Manow' and EnterpriseId=414849), SearchKeywords=concat_ws(' ', Name, N'Flash Beats Manow',(select Name from Labels where LabelId=Releases.LabelId), ReleaseId, UPC, Catalog) where UPC=789294962088 and EnterpriseId=414849</v>
      </c>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row>
    <row r="9">
      <c r="A9" s="83">
        <v>7.89294962088E11</v>
      </c>
      <c r="B9" s="109"/>
      <c r="C9" s="110" t="str">
        <f t="array" ref="C9">ifs(and(isblank($A9),isblank($B9)),"", not(iserror(vlookup($A9&amp;$B9,'3) Release_Label'!$D:$D&amp;'3) Release_Label'!$E:$E,1,0))),vlookup($A9&amp;$B9,{'3) Release_Label'!$D:$D&amp;'3) Release_Label'!$E:$E,'3) Release_Label'!$F:$F},2,0), or(and(not(isblank($B9)),$B9=$B8,$A9&lt;&gt;$A8),and(not(isblank($A9)),$A9=$A8,$B9&lt;&gt;$B8)),"ID LISTS UNALIGNED",and($A9&lt;&gt;"",countif('3) Release_Label'!$D:$D,$A9)=0),"NO UPC MATCH in Release_Label",and($B9&lt;&gt;"",countif('3) Release_Label'!$E:$E,$B9)=0),"NO CATALOG ID MATCH in Release_Label",iserror(vlookup($A9&amp;$B9,'3) Release_Label'!$D:$D&amp;'3) Release_Label'!$E:$E,1,0)),"NO UPC-CATALOG ID pair MATCH in Release_Label" )</f>
        <v>A Cláusula do Contrato</v>
      </c>
      <c r="D9" s="110" t="str">
        <f t="array" ref="D9">ifs(and(isblank($A9),isblank($B9)),"", not(iserror(vlookup($A9&amp;$B9,'3) Release_Label'!$D:$D&amp;'3) Release_Label'!$E:$E,1,0))),vlookup($A9&amp;$B9,{'3) Release_Label'!$D:$D&amp;'3) Release_Label'!$E:$E,'3) Release_Label'!$H:$H},2,0), or(and(not(isblank($B9)),$B9=$B8,$A9&lt;&gt;$A8),and(not(isblank($A9)),$A9=$A8,$B9&lt;&gt;$B8)),"ID LISTS UNALIGNED",and($A9&lt;&gt;"",countif('3) Release_Label'!$D:$D,$A9)=0),"NO UPC MATCH in Release_Label",and($B9&lt;&gt;"",countif('3) Release_Label'!$E:$E,$B9)=0),"NO CATALOG ID MATCH in Release_Label",iserror(vlookup($A9&amp;$B9,'3) Release_Label'!$D:$D&amp;'3) Release_Label'!$E:$E,1,0)),"NO UPC-CATALOG ID pair MATCH in Release_Label" )</f>
        <v/>
      </c>
      <c r="E9" s="43" t="s">
        <v>46</v>
      </c>
      <c r="F9" s="111" t="s">
        <v>102</v>
      </c>
      <c r="G9" s="112" t="str">
        <f t="array" ref="G9">ifs(or($F9="",$F9="Main Primary Artist"),$F9,not(iserror(vlookup($F9,'Reference info'!$J$5:$J$8,1,0))),"Key Artist",not(iserror(vlookup($F9,'Reference info'!$J$38:$J$405,1,0))),"Performer",not(iserror(vlookup($F9,'Reference info'!$J$10:$J$36,1,0))),"Producer &amp; Engineer")</f>
        <v>Producer &amp; Engineer</v>
      </c>
      <c r="H9" s="113"/>
      <c r="I9" s="8" t="str">
        <f>IF(AND(F9="Main Primary Artist",SUBSTITUTE(E9," ","")&lt;&gt;"VariousArtists",SUBSTITUTE(E9," ","")&lt;&gt;"VariousArtist",E9&lt;&gt;"Various",SUBSTITUTE(E9," ","")&lt;&gt;"AssortedArtists",SUBSTITUTE(E9," ","")&lt;&gt;"AssortedArtist",E9&lt;&gt;"Assorted",SUBSTITUTE(E9," ","")&lt;&gt;"AsortedArtists",SUBSTITUTE(E9," ","")&lt;&gt;"AsortedArtist",E9&lt;&gt;"Asorted",E9&lt;&gt;"Other",,SUBSTITUTE(E9," ","")&lt;&gt;"MiscellaneousArtists",SUBSTITUTE(E9," ","")&lt;&gt;"MiscellaneousArtist",E9&lt;&gt;"Miscellaneous",SUBSTITUTE(E9," ","")&lt;&gt;"MiscelaneousArtists",SUBSTITUTE(E9," ","")&lt;&gt;"MiscelaneousArtist",E9&lt;&gt;"Miscelaneous"),"update Releases set ArtistId=(select ArtistId from Artists where Name=N'"&amp;SUBSTITUTE(trim(E9),"'","''")&amp;"' and EnterpriseId="&amp;EntId&amp;"), SearchKeywords=concat_ws(' ', Name, N'"&amp;SUBSTITUTE(trim(E9),"'","''")&amp;"',(select Name from Labels where LabelId=Releases.LabelId), ReleaseId, UPC, Catalog) where "&amp;IF(A9&lt;&gt;"","UPC="&amp;A9,"Catalog='"&amp;SUBSTITUTE(trim(B9),"'","''")&amp;"'")&amp;" and EnterpriseId="&amp;EntId,IF(and(F9&lt;&gt;"Main Primary Artist",SUBSTITUTE(E9," ","")&lt;&gt;"VariousArtists",SUBSTITUTE(E9," ","")&lt;&gt;"VariousArtist",E9&lt;&gt;"Various",SUBSTITUTE(E9," ","")&lt;&gt;"AssortedArtists",SUBSTITUTE(E9," ","")&lt;&gt;"AssortedArtist",E9&lt;&gt;"Assorted",SUBSTITUTE(E9," ","")&lt;&gt;"AsortedArtists",SUBSTITUTE(E9," ","")&lt;&gt;"AsortedArtist",E9&lt;&gt;"Asorted",E9&lt;&gt;"Other",,SUBSTITUTE(E9," ","")&lt;&gt;"MiscellaneousArtists",SUBSTITUTE(E9," ","")&lt;&gt;"MiscellaneousArtist",E9&lt;&gt;"Miscellaneous",SUBSTITUTE(E9," ","")&lt;&gt;"MiscelaneousArtists",SUBSTITUTE(E9," ","")&lt;&gt;"MiscelaneousArtist",E9&lt;&gt;"Miscelaneous"),"INSERT into Contributors VALUES (newid(), "&amp;IF(F9&lt;&gt;"Primary Artist", "(select RoleId from ContributorRoles where Name='"&amp;F9&amp;"'), 0", "49, 1")&amp; ", null, (select max(ReleaseId) from Releases where "&amp;IF(A9&lt;&gt;"","UPC="&amp;A9,"Catalog='"&amp;SUBSTITUTE(trim(B9),"'","''")&amp;"'")&amp;" and EnterpriseId="&amp;EntId&amp;"), (select ArtistId from Artists where Name=N'"&amp;SUBSTITUTE(trim(E9),"'","''")&amp;"' and EnterpriseId="&amp;EntId&amp;"), null)",""))</f>
        <v>INSERT into Contributors VALUES (newid(), (select RoleId from ContributorRoles where Name='Producer'), 0, null, (select max(ReleaseId) from Releases where UPC=789294962088 and EnterpriseId=414849), (select ArtistId from Artists where Name=N'Flash Beats Manow' and EnterpriseId=414849), null)</v>
      </c>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row>
    <row r="10">
      <c r="A10" s="83">
        <v>7.89294962088E11</v>
      </c>
      <c r="B10" s="109"/>
      <c r="C10" s="110" t="str">
        <f t="array" ref="C10">ifs(and(isblank($A10),isblank($B10)),"", not(iserror(vlookup($A10&amp;$B10,'3) Release_Label'!$D:$D&amp;'3) Release_Label'!$E:$E,1,0))),vlookup($A10&amp;$B10,{'3) Release_Label'!$D:$D&amp;'3) Release_Label'!$E:$E,'3) Release_Label'!$F:$F},2,0), or(and(not(isblank($B10)),$B10=$B9,$A10&lt;&gt;$A9),and(not(isblank($A10)),$A10=$A9,$B10&lt;&gt;$B9)),"ID LISTS UNALIGNED",and($A10&lt;&gt;"",countif('3) Release_Label'!$D:$D,$A10)=0),"NO UPC MATCH in Release_Label",and($B10&lt;&gt;"",countif('3) Release_Label'!$E:$E,$B10)=0),"NO CATALOG ID MATCH in Release_Label",iserror(vlookup($A10&amp;$B10,'3) Release_Label'!$D:$D&amp;'3) Release_Label'!$E:$E,1,0)),"NO UPC-CATALOG ID pair MATCH in Release_Label" )</f>
        <v>A Cláusula do Contrato</v>
      </c>
      <c r="D10" s="110" t="str">
        <f t="array" ref="D10">ifs(and(isblank($A10),isblank($B10)),"", not(iserror(vlookup($A10&amp;$B10,'3) Release_Label'!$D:$D&amp;'3) Release_Label'!$E:$E,1,0))),vlookup($A10&amp;$B10,{'3) Release_Label'!$D:$D&amp;'3) Release_Label'!$E:$E,'3) Release_Label'!$H:$H},2,0), or(and(not(isblank($B10)),$B10=$B9,$A10&lt;&gt;$A9),and(not(isblank($A10)),$A10=$A9,$B10&lt;&gt;$B9)),"ID LISTS UNALIGNED",and($A10&lt;&gt;"",countif('3) Release_Label'!$D:$D,$A10)=0),"NO UPC MATCH in Release_Label",and($B10&lt;&gt;"",countif('3) Release_Label'!$E:$E,$B10)=0),"NO CATALOG ID MATCH in Release_Label",iserror(vlookup($A10&amp;$B10,'3) Release_Label'!$D:$D&amp;'3) Release_Label'!$E:$E,1,0)),"NO UPC-CATALOG ID pair MATCH in Release_Label" )</f>
        <v/>
      </c>
      <c r="E10" s="43" t="s">
        <v>46</v>
      </c>
      <c r="F10" s="111" t="s">
        <v>104</v>
      </c>
      <c r="G10" s="112" t="str">
        <f t="array" ref="G10">ifs(or($F10="",$F10="Main Primary Artist"),$F10,not(iserror(vlookup($F10,'Reference info'!$J$5:$J$8,1,0))),"Key Artist",not(iserror(vlookup($F10,'Reference info'!$J$38:$J$405,1,0))),"Performer",not(iserror(vlookup($F10,'Reference info'!$J$10:$J$36,1,0))),"Producer &amp; Engineer")</f>
        <v>Producer &amp; Engineer</v>
      </c>
      <c r="H10" s="28"/>
      <c r="I10" s="8" t="str">
        <f>IF(AND(F10="Main Primary Artist",SUBSTITUTE(E10," ","")&lt;&gt;"VariousArtists",SUBSTITUTE(E10," ","")&lt;&gt;"VariousArtist",E10&lt;&gt;"Various",SUBSTITUTE(E10," ","")&lt;&gt;"AssortedArtists",SUBSTITUTE(E10," ","")&lt;&gt;"AssortedArtist",E10&lt;&gt;"Assorted",SUBSTITUTE(E10," ","")&lt;&gt;"AsortedArtists",SUBSTITUTE(E10," ","")&lt;&gt;"AsortedArtist",E10&lt;&gt;"Asorted",E10&lt;&gt;"Other",,SUBSTITUTE(E10," ","")&lt;&gt;"MiscellaneousArtists",SUBSTITUTE(E10," ","")&lt;&gt;"MiscellaneousArtist",E10&lt;&gt;"Miscellaneous",SUBSTITUTE(E10," ","")&lt;&gt;"MiscelaneousArtists",SUBSTITUTE(E10," ","")&lt;&gt;"MiscelaneousArtist",E10&lt;&gt;"Miscelaneous"),"update Releases set ArtistId=(select ArtistId from Artists where Name=N'"&amp;SUBSTITUTE(trim(E10),"'","''")&amp;"' and EnterpriseId="&amp;EntId&amp;"), SearchKeywords=concat_ws(' ', Name, N'"&amp;SUBSTITUTE(trim(E10),"'","''")&amp;"',(select Name from Labels where LabelId=Releases.LabelId), ReleaseId, UPC, Catalog) where "&amp;IF(A10&lt;&gt;"","UPC="&amp;A10,"Catalog='"&amp;SUBSTITUTE(trim(B10),"'","''")&amp;"'")&amp;" and EnterpriseId="&amp;EntId,IF(and(F10&lt;&gt;"Main Primary Artist",SUBSTITUTE(E10," ","")&lt;&gt;"VariousArtists",SUBSTITUTE(E10," ","")&lt;&gt;"VariousArtist",E10&lt;&gt;"Various",SUBSTITUTE(E10," ","")&lt;&gt;"AssortedArtists",SUBSTITUTE(E10," ","")&lt;&gt;"AssortedArtist",E10&lt;&gt;"Assorted",SUBSTITUTE(E10," ","")&lt;&gt;"AsortedArtists",SUBSTITUTE(E10," ","")&lt;&gt;"AsortedArtist",E10&lt;&gt;"Asorted",E10&lt;&gt;"Other",,SUBSTITUTE(E10," ","")&lt;&gt;"MiscellaneousArtists",SUBSTITUTE(E10," ","")&lt;&gt;"MiscellaneousArtist",E10&lt;&gt;"Miscellaneous",SUBSTITUTE(E10," ","")&lt;&gt;"MiscelaneousArtists",SUBSTITUTE(E10," ","")&lt;&gt;"MiscelaneousArtist",E10&lt;&gt;"Miscelaneous"),"INSERT into Contributors VALUES (newid(), "&amp;IF(F10&lt;&gt;"Primary Artist", "(select RoleId from ContributorRoles where Name='"&amp;F10&amp;"'), 0", "49, 1")&amp; ", null, (select max(ReleaseId) from Releases where "&amp;IF(A10&lt;&gt;"","UPC="&amp;A10,"Catalog='"&amp;SUBSTITUTE(trim(B10),"'","''")&amp;"'")&amp;" and EnterpriseId="&amp;EntId&amp;"), (select ArtistId from Artists where Name=N'"&amp;SUBSTITUTE(trim(E10),"'","''")&amp;"' and EnterpriseId="&amp;EntId&amp;"), null)",""))</f>
        <v>INSERT into Contributors VALUES (newid(), (select RoleId from ContributorRoles where Name='Engineer'), 0, null, (select max(ReleaseId) from Releases where UPC=789294962088 and EnterpriseId=414849), (select ArtistId from Artists where Name=N'Flash Beats Manow' and EnterpriseId=414849), null)</v>
      </c>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row>
    <row r="11">
      <c r="A11" s="28"/>
      <c r="B11" s="92"/>
      <c r="C11" s="114"/>
      <c r="D11" s="114"/>
      <c r="E11" s="20"/>
      <c r="F11" s="20"/>
      <c r="G11" s="34" t="str">
        <f t="array" ref="G11">ifs(or($F11="",$F11="Main Primary Artist"),$F11,not(iserror(vlookup($F11,'Reference info'!$J$5:$J$8,1,0))),"Key Artist",not(iserror(vlookup($F11,'Reference info'!$J$38:$J$405,1,0))),"Performer",not(iserror(vlookup($F11,'Reference info'!$J$10:$J$36,1,0))),"Producer &amp; Engineer")</f>
        <v/>
      </c>
    </row>
    <row r="12">
      <c r="A12" s="28"/>
      <c r="B12" s="92"/>
      <c r="C12" s="114"/>
      <c r="D12" s="114"/>
      <c r="E12" s="20"/>
      <c r="F12" s="20"/>
      <c r="G12" s="34" t="str">
        <f t="array" ref="G12">ifs(or($F12="",$F12="Main Primary Artist"),$F12,not(iserror(vlookup($F12,'Reference info'!$J$5:$J$8,1,0))),"Key Artist",not(iserror(vlookup($F12,'Reference info'!$J$38:$J$405,1,0))),"Performer",not(iserror(vlookup($F12,'Reference info'!$J$10:$J$36,1,0))),"Producer &amp; Engineer")</f>
        <v/>
      </c>
    </row>
    <row r="13">
      <c r="A13" s="28"/>
      <c r="B13" s="92"/>
      <c r="C13" s="114"/>
      <c r="D13" s="114"/>
      <c r="E13" s="20"/>
      <c r="F13" s="20"/>
      <c r="G13" s="34" t="str">
        <f t="array" ref="G13">ifs(or($F13="",$F13="Main Primary Artist"),$F13,not(iserror(vlookup($F13,'Reference info'!$J$5:$J$8,1,0))),"Key Artist",not(iserror(vlookup($F13,'Reference info'!$J$38:$J$405,1,0))),"Performer",not(iserror(vlookup($F13,'Reference info'!$J$10:$J$36,1,0))),"Producer &amp; Engineer")</f>
        <v/>
      </c>
    </row>
    <row r="14">
      <c r="A14" s="28"/>
      <c r="B14" s="92"/>
      <c r="C14" s="114"/>
      <c r="D14" s="114"/>
      <c r="E14" s="20"/>
      <c r="F14" s="20"/>
      <c r="G14" s="34" t="str">
        <f t="array" ref="G14">ifs(or($F14="",$F14="Main Primary Artist"),$F14,not(iserror(vlookup($F14,'Reference info'!$J$5:$J$8,1,0))),"Key Artist",not(iserror(vlookup($F14,'Reference info'!$J$38:$J$405,1,0))),"Performer",not(iserror(vlookup($F14,'Reference info'!$J$10:$J$36,1,0))),"Producer &amp; Engineer")</f>
        <v/>
      </c>
    </row>
    <row r="15">
      <c r="A15" s="28"/>
      <c r="B15" s="92"/>
      <c r="C15" s="114"/>
      <c r="D15" s="114"/>
      <c r="E15" s="20"/>
      <c r="F15" s="20"/>
      <c r="G15" s="34" t="str">
        <f t="array" ref="G15">ifs(or($F15="",$F15="Main Primary Artist"),$F15,not(iserror(vlookup($F15,'Reference info'!$J$5:$J$8,1,0))),"Key Artist",not(iserror(vlookup($F15,'Reference info'!$J$38:$J$405,1,0))),"Performer",not(iserror(vlookup($F15,'Reference info'!$J$10:$J$36,1,0))),"Producer &amp; Engineer")</f>
        <v/>
      </c>
    </row>
    <row r="16">
      <c r="A16" s="28"/>
      <c r="B16" s="92"/>
      <c r="C16" s="114"/>
      <c r="D16" s="114"/>
      <c r="E16" s="20"/>
      <c r="F16" s="20"/>
      <c r="G16" s="34" t="str">
        <f t="array" ref="G16">ifs(or($F16="",$F16="Main Primary Artist"),$F16,not(iserror(vlookup($F16,'Reference info'!$J$5:$J$8,1,0))),"Key Artist",not(iserror(vlookup($F16,'Reference info'!$J$38:$J$405,1,0))),"Performer",not(iserror(vlookup($F16,'Reference info'!$J$10:$J$36,1,0))),"Producer &amp; Engineer")</f>
        <v/>
      </c>
    </row>
    <row r="17">
      <c r="A17" s="28"/>
      <c r="B17" s="92"/>
      <c r="C17" s="114"/>
      <c r="D17" s="114"/>
      <c r="E17" s="20"/>
      <c r="F17" s="20"/>
      <c r="G17" s="34" t="str">
        <f t="array" ref="G17">ifs(or($F17="",$F17="Main Primary Artist"),$F17,not(iserror(vlookup($F17,'Reference info'!$J$5:$J$8,1,0))),"Key Artist",not(iserror(vlookup($F17,'Reference info'!$J$38:$J$405,1,0))),"Performer",not(iserror(vlookup($F17,'Reference info'!$J$10:$J$36,1,0))),"Producer &amp; Engineer")</f>
        <v/>
      </c>
    </row>
    <row r="18">
      <c r="A18" s="28"/>
      <c r="B18" s="92"/>
      <c r="C18" s="114"/>
      <c r="D18" s="114"/>
      <c r="E18" s="20"/>
      <c r="F18" s="20"/>
      <c r="G18" s="34" t="str">
        <f t="array" ref="G18">ifs(or($F18="",$F18="Main Primary Artist"),$F18,not(iserror(vlookup($F18,'Reference info'!$J$5:$J$8,1,0))),"Key Artist",not(iserror(vlookup($F18,'Reference info'!$J$38:$J$405,1,0))),"Performer",not(iserror(vlookup($F18,'Reference info'!$J$10:$J$36,1,0))),"Producer &amp; Engineer")</f>
        <v/>
      </c>
    </row>
    <row r="19">
      <c r="A19" s="28"/>
      <c r="B19" s="92"/>
      <c r="C19" s="114"/>
      <c r="D19" s="114"/>
      <c r="E19" s="20"/>
      <c r="F19" s="20"/>
      <c r="G19" s="34" t="str">
        <f t="array" ref="G19">ifs(or($F19="",$F19="Main Primary Artist"),$F19,not(iserror(vlookup($F19,'Reference info'!$J$5:$J$8,1,0))),"Key Artist",not(iserror(vlookup($F19,'Reference info'!$J$38:$J$405,1,0))),"Performer",not(iserror(vlookup($F19,'Reference info'!$J$10:$J$36,1,0))),"Producer &amp; Engineer")</f>
        <v/>
      </c>
    </row>
    <row r="20">
      <c r="A20" s="28"/>
      <c r="B20" s="92"/>
      <c r="C20" s="114"/>
      <c r="D20" s="114"/>
      <c r="E20" s="20"/>
      <c r="F20" s="20"/>
      <c r="G20" s="34" t="str">
        <f t="array" ref="G20">ifs(or($F20="",$F20="Main Primary Artist"),$F20,not(iserror(vlookup($F20,'Reference info'!$J$5:$J$8,1,0))),"Key Artist",not(iserror(vlookup($F20,'Reference info'!$J$38:$J$405,1,0))),"Performer",not(iserror(vlookup($F20,'Reference info'!$J$10:$J$36,1,0))),"Producer &amp; Engineer")</f>
        <v/>
      </c>
    </row>
    <row r="21">
      <c r="A21" s="28"/>
      <c r="B21" s="92"/>
      <c r="C21" s="114"/>
      <c r="D21" s="114"/>
      <c r="E21" s="20"/>
      <c r="F21" s="20"/>
      <c r="G21" s="34" t="str">
        <f t="array" ref="G21">ifs(or($F21="",$F21="Main Primary Artist"),$F21,not(iserror(vlookup($F21,'Reference info'!$J$5:$J$8,1,0))),"Key Artist",not(iserror(vlookup($F21,'Reference info'!$J$38:$J$405,1,0))),"Performer",not(iserror(vlookup($F21,'Reference info'!$J$10:$J$36,1,0))),"Producer &amp; Engineer")</f>
        <v/>
      </c>
    </row>
    <row r="22">
      <c r="A22" s="28"/>
      <c r="B22" s="92"/>
      <c r="C22" s="114"/>
      <c r="D22" s="114"/>
      <c r="E22" s="20"/>
      <c r="F22" s="20"/>
      <c r="G22" s="34" t="str">
        <f t="array" ref="G22">ifs(or($F22="",$F22="Main Primary Artist"),$F22,not(iserror(vlookup($F22,'Reference info'!$J$5:$J$8,1,0))),"Key Artist",not(iserror(vlookup($F22,'Reference info'!$J$38:$J$405,1,0))),"Performer",not(iserror(vlookup($F22,'Reference info'!$J$10:$J$36,1,0))),"Producer &amp; Engineer")</f>
        <v/>
      </c>
    </row>
    <row r="23">
      <c r="A23" s="28"/>
      <c r="B23" s="92"/>
      <c r="C23" s="114"/>
      <c r="D23" s="114"/>
      <c r="E23" s="20"/>
      <c r="F23" s="20"/>
      <c r="G23" s="34" t="str">
        <f t="array" ref="G23">ifs(or($F23="",$F23="Main Primary Artist"),$F23,not(iserror(vlookup($F23,'Reference info'!$J$5:$J$8,1,0))),"Key Artist",not(iserror(vlookup($F23,'Reference info'!$J$38:$J$405,1,0))),"Performer",not(iserror(vlookup($F23,'Reference info'!$J$10:$J$36,1,0))),"Producer &amp; Engineer")</f>
        <v/>
      </c>
    </row>
    <row r="24">
      <c r="A24" s="28"/>
      <c r="B24" s="92"/>
      <c r="C24" s="114"/>
      <c r="D24" s="114"/>
      <c r="E24" s="20"/>
      <c r="F24" s="20"/>
      <c r="G24" s="34" t="str">
        <f t="array" ref="G24">ifs(or($F24="",$F24="Main Primary Artist"),$F24,not(iserror(vlookup($F24,'Reference info'!$J$5:$J$8,1,0))),"Key Artist",not(iserror(vlookup($F24,'Reference info'!$J$38:$J$405,1,0))),"Performer",not(iserror(vlookup($F24,'Reference info'!$J$10:$J$36,1,0))),"Producer &amp; Engineer")</f>
        <v/>
      </c>
    </row>
    <row r="25">
      <c r="A25" s="28"/>
      <c r="B25" s="92"/>
      <c r="C25" s="114"/>
      <c r="D25" s="114"/>
      <c r="E25" s="20"/>
      <c r="F25" s="20"/>
      <c r="G25" s="34" t="str">
        <f t="array" ref="G25">ifs(or($F25="",$F25="Main Primary Artist"),$F25,not(iserror(vlookup($F25,'Reference info'!$J$5:$J$8,1,0))),"Key Artist",not(iserror(vlookup($F25,'Reference info'!$J$38:$J$405,1,0))),"Performer",not(iserror(vlookup($F25,'Reference info'!$J$10:$J$36,1,0))),"Producer &amp; Engineer")</f>
        <v/>
      </c>
    </row>
    <row r="26">
      <c r="A26" s="28"/>
      <c r="B26" s="92"/>
      <c r="C26" s="114"/>
      <c r="D26" s="114"/>
      <c r="E26" s="20"/>
      <c r="F26" s="20"/>
      <c r="G26" s="34" t="str">
        <f t="array" ref="G26">ifs(or($F26="",$F26="Main Primary Artist"),$F26,not(iserror(vlookup($F26,'Reference info'!$J$5:$J$8,1,0))),"Key Artist",not(iserror(vlookup($F26,'Reference info'!$J$38:$J$405,1,0))),"Performer",not(iserror(vlookup($F26,'Reference info'!$J$10:$J$36,1,0))),"Producer &amp; Engineer")</f>
        <v/>
      </c>
    </row>
    <row r="27">
      <c r="A27" s="28"/>
      <c r="B27" s="92"/>
      <c r="C27" s="114"/>
      <c r="D27" s="114"/>
      <c r="E27" s="20"/>
      <c r="F27" s="20"/>
      <c r="G27" s="34" t="str">
        <f t="array" ref="G27">ifs(or($F27="",$F27="Main Primary Artist"),$F27,not(iserror(vlookup($F27,'Reference info'!$J$5:$J$8,1,0))),"Key Artist",not(iserror(vlookup($F27,'Reference info'!$J$38:$J$405,1,0))),"Performer",not(iserror(vlookup($F27,'Reference info'!$J$10:$J$36,1,0))),"Producer &amp; Engineer")</f>
        <v/>
      </c>
    </row>
    <row r="28">
      <c r="A28" s="28"/>
      <c r="B28" s="92"/>
      <c r="C28" s="114"/>
      <c r="D28" s="114"/>
      <c r="E28" s="20"/>
      <c r="F28" s="20"/>
      <c r="G28" s="34" t="str">
        <f t="array" ref="G28">ifs(or($F28="",$F28="Main Primary Artist"),$F28,not(iserror(vlookup($F28,'Reference info'!$J$5:$J$8,1,0))),"Key Artist",not(iserror(vlookup($F28,'Reference info'!$J$38:$J$405,1,0))),"Performer",not(iserror(vlookup($F28,'Reference info'!$J$10:$J$36,1,0))),"Producer &amp; Engineer")</f>
        <v/>
      </c>
    </row>
    <row r="29">
      <c r="A29" s="28"/>
      <c r="B29" s="92"/>
      <c r="C29" s="114"/>
      <c r="D29" s="114"/>
      <c r="E29" s="20"/>
      <c r="F29" s="20"/>
      <c r="G29" s="34" t="str">
        <f t="array" ref="G29">ifs(or($F29="",$F29="Main Primary Artist"),$F29,not(iserror(vlookup($F29,'Reference info'!$J$5:$J$8,1,0))),"Key Artist",not(iserror(vlookup($F29,'Reference info'!$J$38:$J$405,1,0))),"Performer",not(iserror(vlookup($F29,'Reference info'!$J$10:$J$36,1,0))),"Producer &amp; Engineer")</f>
        <v/>
      </c>
    </row>
    <row r="30">
      <c r="A30" s="28"/>
      <c r="B30" s="92"/>
      <c r="C30" s="114"/>
      <c r="D30" s="114"/>
      <c r="E30" s="20"/>
      <c r="F30" s="20"/>
      <c r="G30" s="34" t="str">
        <f t="array" ref="G30">ifs(or($F30="",$F30="Main Primary Artist"),$F30,not(iserror(vlookup($F30,'Reference info'!$J$5:$J$8,1,0))),"Key Artist",not(iserror(vlookup($F30,'Reference info'!$J$38:$J$405,1,0))),"Performer",not(iserror(vlookup($F30,'Reference info'!$J$10:$J$36,1,0))),"Producer &amp; Engineer")</f>
        <v/>
      </c>
    </row>
    <row r="31">
      <c r="A31" s="28"/>
      <c r="B31" s="92"/>
      <c r="C31" s="114"/>
      <c r="D31" s="114"/>
      <c r="E31" s="20"/>
      <c r="F31" s="20"/>
      <c r="G31" s="34" t="str">
        <f t="array" ref="G31">ifs(or($F31="",$F31="Main Primary Artist"),$F31,not(iserror(vlookup($F31,'Reference info'!$J$5:$J$8,1,0))),"Key Artist",not(iserror(vlookup($F31,'Reference info'!$J$38:$J$405,1,0))),"Performer",not(iserror(vlookup($F31,'Reference info'!$J$10:$J$36,1,0))),"Producer &amp; Engineer")</f>
        <v/>
      </c>
    </row>
    <row r="32">
      <c r="A32" s="28"/>
      <c r="B32" s="92"/>
      <c r="C32" s="114"/>
      <c r="D32" s="114"/>
      <c r="E32" s="20"/>
      <c r="F32" s="20"/>
      <c r="G32" s="34" t="str">
        <f t="array" ref="G32">ifs(or($F32="",$F32="Main Primary Artist"),$F32,not(iserror(vlookup($F32,'Reference info'!$J$5:$J$8,1,0))),"Key Artist",not(iserror(vlookup($F32,'Reference info'!$J$38:$J$405,1,0))),"Performer",not(iserror(vlookup($F32,'Reference info'!$J$10:$J$36,1,0))),"Producer &amp; Engineer")</f>
        <v/>
      </c>
    </row>
    <row r="33">
      <c r="A33" s="28"/>
      <c r="B33" s="92"/>
      <c r="C33" s="114"/>
      <c r="D33" s="114"/>
      <c r="E33" s="20"/>
      <c r="F33" s="20"/>
      <c r="G33" s="34" t="str">
        <f t="array" ref="G33">ifs(or($F33="",$F33="Main Primary Artist"),$F33,not(iserror(vlookup($F33,'Reference info'!$J$5:$J$8,1,0))),"Key Artist",not(iserror(vlookup($F33,'Reference info'!$J$38:$J$405,1,0))),"Performer",not(iserror(vlookup($F33,'Reference info'!$J$10:$J$36,1,0))),"Producer &amp; Engineer")</f>
        <v/>
      </c>
    </row>
    <row r="34">
      <c r="A34" s="28"/>
      <c r="B34" s="92"/>
      <c r="C34" s="114"/>
      <c r="D34" s="114"/>
      <c r="E34" s="20"/>
      <c r="F34" s="20"/>
      <c r="G34" s="34" t="str">
        <f t="array" ref="G34">ifs(or($F34="",$F34="Main Primary Artist"),$F34,not(iserror(vlookup($F34,'Reference info'!$J$5:$J$8,1,0))),"Key Artist",not(iserror(vlookup($F34,'Reference info'!$J$38:$J$405,1,0))),"Performer",not(iserror(vlookup($F34,'Reference info'!$J$10:$J$36,1,0))),"Producer &amp; Engineer")</f>
        <v/>
      </c>
    </row>
    <row r="35">
      <c r="A35" s="28"/>
      <c r="B35" s="92"/>
      <c r="C35" s="114"/>
      <c r="D35" s="114"/>
      <c r="E35" s="20"/>
      <c r="F35" s="20"/>
      <c r="G35" s="34" t="str">
        <f t="array" ref="G35">ifs(or($F35="",$F35="Main Primary Artist"),$F35,not(iserror(vlookup($F35,'Reference info'!$J$5:$J$8,1,0))),"Key Artist",not(iserror(vlookup($F35,'Reference info'!$J$38:$J$405,1,0))),"Performer",not(iserror(vlookup($F35,'Reference info'!$J$10:$J$36,1,0))),"Producer &amp; Engineer")</f>
        <v/>
      </c>
    </row>
    <row r="36">
      <c r="A36" s="28"/>
      <c r="B36" s="92"/>
      <c r="C36" s="114"/>
      <c r="D36" s="114"/>
      <c r="E36" s="20"/>
      <c r="F36" s="20"/>
      <c r="G36" s="34" t="str">
        <f t="array" ref="G36">ifs(or($F36="",$F36="Main Primary Artist"),$F36,not(iserror(vlookup($F36,'Reference info'!$J$5:$J$8,1,0))),"Key Artist",not(iserror(vlookup($F36,'Reference info'!$J$38:$J$405,1,0))),"Performer",not(iserror(vlookup($F36,'Reference info'!$J$10:$J$36,1,0))),"Producer &amp; Engineer")</f>
        <v/>
      </c>
    </row>
    <row r="37">
      <c r="A37" s="28"/>
      <c r="B37" s="92"/>
      <c r="C37" s="114"/>
      <c r="D37" s="114"/>
      <c r="E37" s="20"/>
      <c r="F37" s="20"/>
      <c r="G37" s="34" t="str">
        <f t="array" ref="G37">ifs(or($F37="",$F37="Main Primary Artist"),$F37,not(iserror(vlookup($F37,'Reference info'!$J$5:$J$8,1,0))),"Key Artist",not(iserror(vlookup($F37,'Reference info'!$J$38:$J$405,1,0))),"Performer",not(iserror(vlookup($F37,'Reference info'!$J$10:$J$36,1,0))),"Producer &amp; Engineer")</f>
        <v/>
      </c>
    </row>
    <row r="38">
      <c r="A38" s="28"/>
      <c r="B38" s="92"/>
      <c r="C38" s="114"/>
      <c r="D38" s="114"/>
      <c r="E38" s="20"/>
      <c r="F38" s="20"/>
      <c r="G38" s="34" t="str">
        <f t="array" ref="G38">ifs(or($F38="",$F38="Main Primary Artist"),$F38,not(iserror(vlookup($F38,'Reference info'!$J$5:$J$8,1,0))),"Key Artist",not(iserror(vlookup($F38,'Reference info'!$J$38:$J$405,1,0))),"Performer",not(iserror(vlookup($F38,'Reference info'!$J$10:$J$36,1,0))),"Producer &amp; Engineer")</f>
        <v/>
      </c>
    </row>
    <row r="39">
      <c r="A39" s="28"/>
      <c r="B39" s="92"/>
      <c r="C39" s="114"/>
      <c r="D39" s="114"/>
      <c r="E39" s="20"/>
      <c r="F39" s="20"/>
      <c r="G39" s="34" t="str">
        <f t="array" ref="G39">ifs(or($F39="",$F39="Main Primary Artist"),$F39,not(iserror(vlookup($F39,'Reference info'!$J$5:$J$8,1,0))),"Key Artist",not(iserror(vlookup($F39,'Reference info'!$J$38:$J$405,1,0))),"Performer",not(iserror(vlookup($F39,'Reference info'!$J$10:$J$36,1,0))),"Producer &amp; Engineer")</f>
        <v/>
      </c>
    </row>
    <row r="40">
      <c r="A40" s="28"/>
      <c r="B40" s="92"/>
      <c r="C40" s="114"/>
      <c r="D40" s="114"/>
      <c r="E40" s="20"/>
      <c r="F40" s="20"/>
      <c r="G40" s="34" t="str">
        <f t="array" ref="G40">ifs(or($F40="",$F40="Main Primary Artist"),$F40,not(iserror(vlookup($F40,'Reference info'!$J$5:$J$8,1,0))),"Key Artist",not(iserror(vlookup($F40,'Reference info'!$J$38:$J$405,1,0))),"Performer",not(iserror(vlookup($F40,'Reference info'!$J$10:$J$36,1,0))),"Producer &amp; Engineer")</f>
        <v/>
      </c>
    </row>
    <row r="41">
      <c r="A41" s="28"/>
      <c r="B41" s="92"/>
      <c r="C41" s="114"/>
      <c r="D41" s="114"/>
      <c r="E41" s="20"/>
      <c r="F41" s="20"/>
      <c r="G41" s="34" t="str">
        <f t="array" ref="G41">ifs(or($F41="",$F41="Main Primary Artist"),$F41,not(iserror(vlookup($F41,'Reference info'!$J$5:$J$8,1,0))),"Key Artist",not(iserror(vlookup($F41,'Reference info'!$J$38:$J$405,1,0))),"Performer",not(iserror(vlookup($F41,'Reference info'!$J$10:$J$36,1,0))),"Producer &amp; Engineer")</f>
        <v/>
      </c>
    </row>
    <row r="42">
      <c r="A42" s="28"/>
      <c r="B42" s="92"/>
      <c r="C42" s="114"/>
      <c r="D42" s="114"/>
      <c r="E42" s="20"/>
      <c r="F42" s="20"/>
      <c r="G42" s="34" t="str">
        <f t="array" ref="G42">ifs(or($F42="",$F42="Main Primary Artist"),$F42,not(iserror(vlookup($F42,'Reference info'!$J$5:$J$8,1,0))),"Key Artist",not(iserror(vlookup($F42,'Reference info'!$J$38:$J$405,1,0))),"Performer",not(iserror(vlookup($F42,'Reference info'!$J$10:$J$36,1,0))),"Producer &amp; Engineer")</f>
        <v/>
      </c>
    </row>
    <row r="43">
      <c r="A43" s="28"/>
      <c r="B43" s="92"/>
      <c r="C43" s="114"/>
      <c r="D43" s="114"/>
      <c r="E43" s="20"/>
      <c r="F43" s="20"/>
      <c r="G43" s="34" t="str">
        <f t="array" ref="G43">ifs(or($F43="",$F43="Main Primary Artist"),$F43,not(iserror(vlookup($F43,'Reference info'!$J$5:$J$8,1,0))),"Key Artist",not(iserror(vlookup($F43,'Reference info'!$J$38:$J$405,1,0))),"Performer",not(iserror(vlookup($F43,'Reference info'!$J$10:$J$36,1,0))),"Producer &amp; Engineer")</f>
        <v/>
      </c>
    </row>
    <row r="44">
      <c r="A44" s="28"/>
      <c r="B44" s="92"/>
      <c r="C44" s="114"/>
      <c r="D44" s="114"/>
      <c r="E44" s="20"/>
      <c r="F44" s="20"/>
      <c r="G44" s="34" t="str">
        <f t="array" ref="G44">ifs(or($F44="",$F44="Main Primary Artist"),$F44,not(iserror(vlookup($F44,'Reference info'!$J$5:$J$8,1,0))),"Key Artist",not(iserror(vlookup($F44,'Reference info'!$J$38:$J$405,1,0))),"Performer",not(iserror(vlookup($F44,'Reference info'!$J$10:$J$36,1,0))),"Producer &amp; Engineer")</f>
        <v/>
      </c>
    </row>
    <row r="45">
      <c r="A45" s="28"/>
      <c r="B45" s="92"/>
      <c r="C45" s="114"/>
      <c r="D45" s="114"/>
      <c r="E45" s="20"/>
      <c r="F45" s="20"/>
      <c r="G45" s="34" t="str">
        <f t="array" ref="G45">ifs(or($F45="",$F45="Main Primary Artist"),$F45,not(iserror(vlookup($F45,'Reference info'!$J$5:$J$8,1,0))),"Key Artist",not(iserror(vlookup($F45,'Reference info'!$J$38:$J$405,1,0))),"Performer",not(iserror(vlookup($F45,'Reference info'!$J$10:$J$36,1,0))),"Producer &amp; Engineer")</f>
        <v/>
      </c>
    </row>
    <row r="46">
      <c r="A46" s="28"/>
      <c r="B46" s="92"/>
      <c r="C46" s="114"/>
      <c r="D46" s="114"/>
      <c r="E46" s="20"/>
      <c r="F46" s="20"/>
      <c r="G46" s="34" t="str">
        <f t="array" ref="G46">ifs(or($F46="",$F46="Main Primary Artist"),$F46,not(iserror(vlookup($F46,'Reference info'!$J$5:$J$8,1,0))),"Key Artist",not(iserror(vlookup($F46,'Reference info'!$J$38:$J$405,1,0))),"Performer",not(iserror(vlookup($F46,'Reference info'!$J$10:$J$36,1,0))),"Producer &amp; Engineer")</f>
        <v/>
      </c>
    </row>
    <row r="47">
      <c r="A47" s="28"/>
      <c r="B47" s="92"/>
      <c r="C47" s="114"/>
      <c r="D47" s="114"/>
      <c r="E47" s="20"/>
      <c r="F47" s="20"/>
      <c r="G47" s="34" t="str">
        <f t="array" ref="G47">ifs(or($F47="",$F47="Main Primary Artist"),$F47,not(iserror(vlookup($F47,'Reference info'!$J$5:$J$8,1,0))),"Key Artist",not(iserror(vlookup($F47,'Reference info'!$J$38:$J$405,1,0))),"Performer",not(iserror(vlookup($F47,'Reference info'!$J$10:$J$36,1,0))),"Producer &amp; Engineer")</f>
        <v/>
      </c>
    </row>
    <row r="48">
      <c r="A48" s="28"/>
      <c r="B48" s="92"/>
      <c r="C48" s="114"/>
      <c r="D48" s="114"/>
      <c r="E48" s="20"/>
      <c r="F48" s="20"/>
      <c r="G48" s="34" t="str">
        <f t="array" ref="G48">ifs(or($F48="",$F48="Main Primary Artist"),$F48,not(iserror(vlookup($F48,'Reference info'!$J$5:$J$8,1,0))),"Key Artist",not(iserror(vlookup($F48,'Reference info'!$J$38:$J$405,1,0))),"Performer",not(iserror(vlookup($F48,'Reference info'!$J$10:$J$36,1,0))),"Producer &amp; Engineer")</f>
        <v/>
      </c>
    </row>
    <row r="49">
      <c r="A49" s="28"/>
      <c r="B49" s="92"/>
      <c r="C49" s="114"/>
      <c r="D49" s="114"/>
      <c r="E49" s="20"/>
      <c r="F49" s="20"/>
      <c r="G49" s="34" t="str">
        <f t="array" ref="G49">ifs(or($F49="",$F49="Main Primary Artist"),$F49,not(iserror(vlookup($F49,'Reference info'!$J$5:$J$8,1,0))),"Key Artist",not(iserror(vlookup($F49,'Reference info'!$J$38:$J$405,1,0))),"Performer",not(iserror(vlookup($F49,'Reference info'!$J$10:$J$36,1,0))),"Producer &amp; Engineer")</f>
        <v/>
      </c>
    </row>
    <row r="50">
      <c r="A50" s="28"/>
      <c r="B50" s="92"/>
      <c r="C50" s="114"/>
      <c r="D50" s="114"/>
      <c r="E50" s="20"/>
      <c r="F50" s="20"/>
      <c r="G50" s="34" t="str">
        <f t="array" ref="G50">ifs(or($F50="",$F50="Main Primary Artist"),$F50,not(iserror(vlookup($F50,'Reference info'!$J$5:$J$8,1,0))),"Key Artist",not(iserror(vlookup($F50,'Reference info'!$J$38:$J$405,1,0))),"Performer",not(iserror(vlookup($F50,'Reference info'!$J$10:$J$36,1,0))),"Producer &amp; Engineer")</f>
        <v/>
      </c>
    </row>
    <row r="51">
      <c r="A51" s="28"/>
      <c r="B51" s="92"/>
      <c r="C51" s="114"/>
      <c r="D51" s="114"/>
      <c r="E51" s="20"/>
      <c r="F51" s="20"/>
      <c r="G51" s="34" t="str">
        <f t="array" ref="G51">ifs(or($F51="",$F51="Main Primary Artist"),$F51,not(iserror(vlookup($F51,'Reference info'!$J$5:$J$8,1,0))),"Key Artist",not(iserror(vlookup($F51,'Reference info'!$J$38:$J$405,1,0))),"Performer",not(iserror(vlookup($F51,'Reference info'!$J$10:$J$36,1,0))),"Producer &amp; Engineer")</f>
        <v/>
      </c>
    </row>
    <row r="52">
      <c r="A52" s="28"/>
      <c r="B52" s="92"/>
      <c r="C52" s="114"/>
      <c r="D52" s="114"/>
      <c r="E52" s="20"/>
      <c r="F52" s="20"/>
      <c r="G52" s="34" t="str">
        <f t="array" ref="G52">ifs(or($F52="",$F52="Main Primary Artist"),$F52,not(iserror(vlookup($F52,'Reference info'!$J$5:$J$8,1,0))),"Key Artist",not(iserror(vlookup($F52,'Reference info'!$J$38:$J$405,1,0))),"Performer",not(iserror(vlookup($F52,'Reference info'!$J$10:$J$36,1,0))),"Producer &amp; Engineer")</f>
        <v/>
      </c>
    </row>
    <row r="53">
      <c r="A53" s="28"/>
      <c r="B53" s="92"/>
      <c r="C53" s="114"/>
      <c r="D53" s="114"/>
      <c r="E53" s="20"/>
      <c r="F53" s="20"/>
      <c r="G53" s="34" t="str">
        <f t="array" ref="G53">ifs(or($F53="",$F53="Main Primary Artist"),$F53,not(iserror(vlookup($F53,'Reference info'!$J$5:$J$8,1,0))),"Key Artist",not(iserror(vlookup($F53,'Reference info'!$J$38:$J$405,1,0))),"Performer",not(iserror(vlookup($F53,'Reference info'!$J$10:$J$36,1,0))),"Producer &amp; Engineer")</f>
        <v/>
      </c>
    </row>
    <row r="54">
      <c r="A54" s="28"/>
      <c r="B54" s="92"/>
      <c r="C54" s="114"/>
      <c r="D54" s="114"/>
      <c r="E54" s="20"/>
      <c r="F54" s="20"/>
      <c r="G54" s="34" t="str">
        <f t="array" ref="G54">ifs(or($F54="",$F54="Main Primary Artist"),$F54,not(iserror(vlookup($F54,'Reference info'!$J$5:$J$8,1,0))),"Key Artist",not(iserror(vlookup($F54,'Reference info'!$J$38:$J$405,1,0))),"Performer",not(iserror(vlookup($F54,'Reference info'!$J$10:$J$36,1,0))),"Producer &amp; Engineer")</f>
        <v/>
      </c>
    </row>
    <row r="55">
      <c r="A55" s="28"/>
      <c r="B55" s="92"/>
      <c r="C55" s="114"/>
      <c r="D55" s="114"/>
      <c r="E55" s="20"/>
      <c r="F55" s="20"/>
      <c r="G55" s="34" t="str">
        <f t="array" ref="G55">ifs(or($F55="",$F55="Main Primary Artist"),$F55,not(iserror(vlookup($F55,'Reference info'!$J$5:$J$8,1,0))),"Key Artist",not(iserror(vlookup($F55,'Reference info'!$J$38:$J$405,1,0))),"Performer",not(iserror(vlookup($F55,'Reference info'!$J$10:$J$36,1,0))),"Producer &amp; Engineer")</f>
        <v/>
      </c>
    </row>
    <row r="56">
      <c r="A56" s="28"/>
      <c r="B56" s="92"/>
      <c r="C56" s="114"/>
      <c r="D56" s="114"/>
      <c r="E56" s="20"/>
      <c r="F56" s="20"/>
      <c r="G56" s="34" t="str">
        <f t="array" ref="G56">ifs(or($F56="",$F56="Main Primary Artist"),$F56,not(iserror(vlookup($F56,'Reference info'!$J$5:$J$8,1,0))),"Key Artist",not(iserror(vlookup($F56,'Reference info'!$J$38:$J$405,1,0))),"Performer",not(iserror(vlookup($F56,'Reference info'!$J$10:$J$36,1,0))),"Producer &amp; Engineer")</f>
        <v/>
      </c>
    </row>
    <row r="57">
      <c r="A57" s="28"/>
      <c r="B57" s="92"/>
      <c r="C57" s="114"/>
      <c r="D57" s="114"/>
      <c r="E57" s="20"/>
      <c r="F57" s="20"/>
      <c r="G57" s="34" t="str">
        <f t="array" ref="G57">ifs(or($F57="",$F57="Main Primary Artist"),$F57,not(iserror(vlookup($F57,'Reference info'!$J$5:$J$8,1,0))),"Key Artist",not(iserror(vlookup($F57,'Reference info'!$J$38:$J$405,1,0))),"Performer",not(iserror(vlookup($F57,'Reference info'!$J$10:$J$36,1,0))),"Producer &amp; Engineer")</f>
        <v/>
      </c>
    </row>
    <row r="58">
      <c r="A58" s="28"/>
      <c r="B58" s="92"/>
      <c r="C58" s="114"/>
      <c r="D58" s="114"/>
      <c r="E58" s="20"/>
      <c r="F58" s="20"/>
      <c r="G58" s="34" t="str">
        <f t="array" ref="G58">ifs(or($F58="",$F58="Main Primary Artist"),$F58,not(iserror(vlookup($F58,'Reference info'!$J$5:$J$8,1,0))),"Key Artist",not(iserror(vlookup($F58,'Reference info'!$J$38:$J$405,1,0))),"Performer",not(iserror(vlookup($F58,'Reference info'!$J$10:$J$36,1,0))),"Producer &amp; Engineer")</f>
        <v/>
      </c>
    </row>
    <row r="59">
      <c r="A59" s="28"/>
      <c r="B59" s="92"/>
      <c r="C59" s="114"/>
      <c r="D59" s="114"/>
      <c r="E59" s="20"/>
      <c r="F59" s="20"/>
      <c r="G59" s="34" t="str">
        <f t="array" ref="G59">ifs(or($F59="",$F59="Main Primary Artist"),$F59,not(iserror(vlookup($F59,'Reference info'!$J$5:$J$8,1,0))),"Key Artist",not(iserror(vlookup($F59,'Reference info'!$J$38:$J$405,1,0))),"Performer",not(iserror(vlookup($F59,'Reference info'!$J$10:$J$36,1,0))),"Producer &amp; Engineer")</f>
        <v/>
      </c>
    </row>
    <row r="60">
      <c r="A60" s="28"/>
      <c r="B60" s="92"/>
      <c r="C60" s="114"/>
      <c r="D60" s="114"/>
      <c r="E60" s="20"/>
      <c r="F60" s="20"/>
      <c r="G60" s="34" t="str">
        <f t="array" ref="G60">ifs(or($F60="",$F60="Main Primary Artist"),$F60,not(iserror(vlookup($F60,'Reference info'!$J$5:$J$8,1,0))),"Key Artist",not(iserror(vlookup($F60,'Reference info'!$J$38:$J$405,1,0))),"Performer",not(iserror(vlookup($F60,'Reference info'!$J$10:$J$36,1,0))),"Producer &amp; Engineer")</f>
        <v/>
      </c>
    </row>
    <row r="61">
      <c r="A61" s="28"/>
      <c r="B61" s="92"/>
      <c r="C61" s="114"/>
      <c r="D61" s="114"/>
      <c r="E61" s="20"/>
      <c r="F61" s="20"/>
      <c r="G61" s="34" t="str">
        <f t="array" ref="G61">ifs(or($F61="",$F61="Main Primary Artist"),$F61,not(iserror(vlookup($F61,'Reference info'!$J$5:$J$8,1,0))),"Key Artist",not(iserror(vlookup($F61,'Reference info'!$J$38:$J$405,1,0))),"Performer",not(iserror(vlookup($F61,'Reference info'!$J$10:$J$36,1,0))),"Producer &amp; Engineer")</f>
        <v/>
      </c>
    </row>
    <row r="62">
      <c r="A62" s="28"/>
      <c r="B62" s="92"/>
      <c r="C62" s="114"/>
      <c r="D62" s="114"/>
      <c r="E62" s="20"/>
      <c r="F62" s="20"/>
      <c r="G62" s="34" t="str">
        <f t="array" ref="G62">ifs(or($F62="",$F62="Main Primary Artist"),$F62,not(iserror(vlookup($F62,'Reference info'!$J$5:$J$8,1,0))),"Key Artist",not(iserror(vlookup($F62,'Reference info'!$J$38:$J$405,1,0))),"Performer",not(iserror(vlookup($F62,'Reference info'!$J$10:$J$36,1,0))),"Producer &amp; Engineer")</f>
        <v/>
      </c>
    </row>
    <row r="63">
      <c r="A63" s="28"/>
      <c r="B63" s="92"/>
      <c r="C63" s="114"/>
      <c r="D63" s="114"/>
      <c r="E63" s="20"/>
      <c r="F63" s="20"/>
      <c r="G63" s="34" t="str">
        <f t="array" ref="G63">ifs(or($F63="",$F63="Main Primary Artist"),$F63,not(iserror(vlookup($F63,'Reference info'!$J$5:$J$8,1,0))),"Key Artist",not(iserror(vlookup($F63,'Reference info'!$J$38:$J$405,1,0))),"Performer",not(iserror(vlookup($F63,'Reference info'!$J$10:$J$36,1,0))),"Producer &amp; Engineer")</f>
        <v/>
      </c>
    </row>
    <row r="64">
      <c r="A64" s="28"/>
      <c r="B64" s="92"/>
      <c r="C64" s="114"/>
      <c r="D64" s="114"/>
      <c r="E64" s="20"/>
      <c r="F64" s="20"/>
      <c r="G64" s="34" t="str">
        <f t="array" ref="G64">ifs(or($F64="",$F64="Main Primary Artist"),$F64,not(iserror(vlookup($F64,'Reference info'!$J$5:$J$8,1,0))),"Key Artist",not(iserror(vlookup($F64,'Reference info'!$J$38:$J$405,1,0))),"Performer",not(iserror(vlookup($F64,'Reference info'!$J$10:$J$36,1,0))),"Producer &amp; Engineer")</f>
        <v/>
      </c>
    </row>
    <row r="65">
      <c r="A65" s="28"/>
      <c r="B65" s="92"/>
      <c r="C65" s="114"/>
      <c r="D65" s="114"/>
      <c r="E65" s="20"/>
      <c r="F65" s="20"/>
      <c r="G65" s="34" t="str">
        <f t="array" ref="G65">ifs(or($F65="",$F65="Main Primary Artist"),$F65,not(iserror(vlookup($F65,'Reference info'!$J$5:$J$8,1,0))),"Key Artist",not(iserror(vlookup($F65,'Reference info'!$J$38:$J$405,1,0))),"Performer",not(iserror(vlookup($F65,'Reference info'!$J$10:$J$36,1,0))),"Producer &amp; Engineer")</f>
        <v/>
      </c>
    </row>
    <row r="66">
      <c r="A66" s="28"/>
      <c r="B66" s="92"/>
      <c r="C66" s="114"/>
      <c r="D66" s="114"/>
      <c r="E66" s="20"/>
      <c r="F66" s="20"/>
      <c r="G66" s="34" t="str">
        <f t="array" ref="G66">ifs(or($F66="",$F66="Main Primary Artist"),$F66,not(iserror(vlookup($F66,'Reference info'!$J$5:$J$8,1,0))),"Key Artist",not(iserror(vlookup($F66,'Reference info'!$J$38:$J$405,1,0))),"Performer",not(iserror(vlookup($F66,'Reference info'!$J$10:$J$36,1,0))),"Producer &amp; Engineer")</f>
        <v/>
      </c>
    </row>
    <row r="67">
      <c r="A67" s="28"/>
      <c r="B67" s="92"/>
      <c r="C67" s="114"/>
      <c r="D67" s="114"/>
      <c r="E67" s="20"/>
      <c r="F67" s="20"/>
      <c r="G67" s="34" t="str">
        <f t="array" ref="G67">ifs(or($F67="",$F67="Main Primary Artist"),$F67,not(iserror(vlookup($F67,'Reference info'!$J$5:$J$8,1,0))),"Key Artist",not(iserror(vlookup($F67,'Reference info'!$J$38:$J$405,1,0))),"Performer",not(iserror(vlookup($F67,'Reference info'!$J$10:$J$36,1,0))),"Producer &amp; Engineer")</f>
        <v/>
      </c>
    </row>
    <row r="68">
      <c r="A68" s="28"/>
      <c r="B68" s="92"/>
      <c r="C68" s="114"/>
      <c r="D68" s="114"/>
      <c r="E68" s="20"/>
      <c r="F68" s="20"/>
      <c r="G68" s="34" t="str">
        <f t="array" ref="G68">ifs(or($F68="",$F68="Main Primary Artist"),$F68,not(iserror(vlookup($F68,'Reference info'!$J$5:$J$8,1,0))),"Key Artist",not(iserror(vlookup($F68,'Reference info'!$J$38:$J$405,1,0))),"Performer",not(iserror(vlookup($F68,'Reference info'!$J$10:$J$36,1,0))),"Producer &amp; Engineer")</f>
        <v/>
      </c>
    </row>
    <row r="69">
      <c r="A69" s="28"/>
      <c r="B69" s="92"/>
      <c r="C69" s="114"/>
      <c r="D69" s="114"/>
      <c r="E69" s="20"/>
      <c r="F69" s="20"/>
      <c r="G69" s="34" t="str">
        <f t="array" ref="G69">ifs(or($F69="",$F69="Main Primary Artist"),$F69,not(iserror(vlookup($F69,'Reference info'!$J$5:$J$8,1,0))),"Key Artist",not(iserror(vlookup($F69,'Reference info'!$J$38:$J$405,1,0))),"Performer",not(iserror(vlookup($F69,'Reference info'!$J$10:$J$36,1,0))),"Producer &amp; Engineer")</f>
        <v/>
      </c>
    </row>
    <row r="70">
      <c r="A70" s="28"/>
      <c r="B70" s="92"/>
      <c r="C70" s="114"/>
      <c r="D70" s="114"/>
      <c r="E70" s="20"/>
      <c r="F70" s="20"/>
      <c r="G70" s="34" t="str">
        <f t="array" ref="G70">ifs(or($F70="",$F70="Main Primary Artist"),$F70,not(iserror(vlookup($F70,'Reference info'!$J$5:$J$8,1,0))),"Key Artist",not(iserror(vlookup($F70,'Reference info'!$J$38:$J$405,1,0))),"Performer",not(iserror(vlookup($F70,'Reference info'!$J$10:$J$36,1,0))),"Producer &amp; Engineer")</f>
        <v/>
      </c>
    </row>
    <row r="71">
      <c r="A71" s="28"/>
      <c r="B71" s="92"/>
      <c r="C71" s="114"/>
      <c r="D71" s="114"/>
      <c r="E71" s="20"/>
      <c r="F71" s="20"/>
      <c r="G71" s="34" t="str">
        <f t="array" ref="G71">ifs(or($F71="",$F71="Main Primary Artist"),$F71,not(iserror(vlookup($F71,'Reference info'!$J$5:$J$8,1,0))),"Key Artist",not(iserror(vlookup($F71,'Reference info'!$J$38:$J$405,1,0))),"Performer",not(iserror(vlookup($F71,'Reference info'!$J$10:$J$36,1,0))),"Producer &amp; Engineer")</f>
        <v/>
      </c>
    </row>
    <row r="72">
      <c r="A72" s="28"/>
      <c r="B72" s="92"/>
      <c r="C72" s="114"/>
      <c r="D72" s="114"/>
      <c r="E72" s="20"/>
      <c r="F72" s="20"/>
      <c r="G72" s="34" t="str">
        <f t="array" ref="G72">ifs(or($F72="",$F72="Main Primary Artist"),$F72,not(iserror(vlookup($F72,'Reference info'!$J$5:$J$8,1,0))),"Key Artist",not(iserror(vlookup($F72,'Reference info'!$J$38:$J$405,1,0))),"Performer",not(iserror(vlookup($F72,'Reference info'!$J$10:$J$36,1,0))),"Producer &amp; Engineer")</f>
        <v/>
      </c>
    </row>
    <row r="73">
      <c r="A73" s="28"/>
      <c r="B73" s="92"/>
      <c r="C73" s="114"/>
      <c r="D73" s="114"/>
      <c r="E73" s="20"/>
      <c r="F73" s="20"/>
      <c r="G73" s="34" t="str">
        <f t="array" ref="G73">ifs(or($F73="",$F73="Main Primary Artist"),$F73,not(iserror(vlookup($F73,'Reference info'!$J$5:$J$8,1,0))),"Key Artist",not(iserror(vlookup($F73,'Reference info'!$J$38:$J$405,1,0))),"Performer",not(iserror(vlookup($F73,'Reference info'!$J$10:$J$36,1,0))),"Producer &amp; Engineer")</f>
        <v/>
      </c>
    </row>
    <row r="74">
      <c r="A74" s="28"/>
      <c r="B74" s="92"/>
      <c r="C74" s="114"/>
      <c r="D74" s="114"/>
      <c r="E74" s="20"/>
      <c r="F74" s="20"/>
      <c r="G74" s="34" t="str">
        <f t="array" ref="G74">ifs(or($F74="",$F74="Main Primary Artist"),$F74,not(iserror(vlookup($F74,'Reference info'!$J$5:$J$8,1,0))),"Key Artist",not(iserror(vlookup($F74,'Reference info'!$J$38:$J$405,1,0))),"Performer",not(iserror(vlookup($F74,'Reference info'!$J$10:$J$36,1,0))),"Producer &amp; Engineer")</f>
        <v/>
      </c>
    </row>
    <row r="75">
      <c r="A75" s="28"/>
      <c r="B75" s="92"/>
      <c r="C75" s="114"/>
      <c r="D75" s="114"/>
      <c r="E75" s="20"/>
      <c r="F75" s="20"/>
      <c r="G75" s="34" t="str">
        <f t="array" ref="G75">ifs(or($F75="",$F75="Main Primary Artist"),$F75,not(iserror(vlookup($F75,'Reference info'!$J$5:$J$8,1,0))),"Key Artist",not(iserror(vlookup($F75,'Reference info'!$J$38:$J$405,1,0))),"Performer",not(iserror(vlookup($F75,'Reference info'!$J$10:$J$36,1,0))),"Producer &amp; Engineer")</f>
        <v/>
      </c>
    </row>
    <row r="76">
      <c r="A76" s="28"/>
      <c r="B76" s="92"/>
      <c r="C76" s="114"/>
      <c r="D76" s="114"/>
      <c r="E76" s="20"/>
      <c r="F76" s="20"/>
      <c r="G76" s="34" t="str">
        <f t="array" ref="G76">ifs(or($F76="",$F76="Main Primary Artist"),$F76,not(iserror(vlookup($F76,'Reference info'!$J$5:$J$8,1,0))),"Key Artist",not(iserror(vlookup($F76,'Reference info'!$J$38:$J$405,1,0))),"Performer",not(iserror(vlookup($F76,'Reference info'!$J$10:$J$36,1,0))),"Producer &amp; Engineer")</f>
        <v/>
      </c>
    </row>
    <row r="77">
      <c r="A77" s="28"/>
      <c r="B77" s="92"/>
      <c r="C77" s="114"/>
      <c r="D77" s="114"/>
      <c r="E77" s="20"/>
      <c r="F77" s="20"/>
      <c r="G77" s="34" t="str">
        <f t="array" ref="G77">ifs(or($F77="",$F77="Main Primary Artist"),$F77,not(iserror(vlookup($F77,'Reference info'!$J$5:$J$8,1,0))),"Key Artist",not(iserror(vlookup($F77,'Reference info'!$J$38:$J$405,1,0))),"Performer",not(iserror(vlookup($F77,'Reference info'!$J$10:$J$36,1,0))),"Producer &amp; Engineer")</f>
        <v/>
      </c>
    </row>
    <row r="78">
      <c r="A78" s="28"/>
      <c r="B78" s="92"/>
      <c r="C78" s="114"/>
      <c r="D78" s="114"/>
      <c r="E78" s="20"/>
      <c r="F78" s="20"/>
      <c r="G78" s="34" t="str">
        <f t="array" ref="G78">ifs(or($F78="",$F78="Main Primary Artist"),$F78,not(iserror(vlookup($F78,'Reference info'!$J$5:$J$8,1,0))),"Key Artist",not(iserror(vlookup($F78,'Reference info'!$J$38:$J$405,1,0))),"Performer",not(iserror(vlookup($F78,'Reference info'!$J$10:$J$36,1,0))),"Producer &amp; Engineer")</f>
        <v/>
      </c>
    </row>
    <row r="79">
      <c r="A79" s="28"/>
      <c r="B79" s="92"/>
      <c r="C79" s="114"/>
      <c r="D79" s="114"/>
      <c r="E79" s="20"/>
      <c r="F79" s="20"/>
      <c r="G79" s="34" t="str">
        <f t="array" ref="G79">ifs(or($F79="",$F79="Main Primary Artist"),$F79,not(iserror(vlookup($F79,'Reference info'!$J$5:$J$8,1,0))),"Key Artist",not(iserror(vlookup($F79,'Reference info'!$J$38:$J$405,1,0))),"Performer",not(iserror(vlookup($F79,'Reference info'!$J$10:$J$36,1,0))),"Producer &amp; Engineer")</f>
        <v/>
      </c>
    </row>
    <row r="80">
      <c r="A80" s="28"/>
      <c r="B80" s="92"/>
      <c r="C80" s="114"/>
      <c r="D80" s="114"/>
      <c r="E80" s="20"/>
      <c r="F80" s="20"/>
      <c r="G80" s="34" t="str">
        <f t="array" ref="G80">ifs(or($F80="",$F80="Main Primary Artist"),$F80,not(iserror(vlookup($F80,'Reference info'!$J$5:$J$8,1,0))),"Key Artist",not(iserror(vlookup($F80,'Reference info'!$J$38:$J$405,1,0))),"Performer",not(iserror(vlookup($F80,'Reference info'!$J$10:$J$36,1,0))),"Producer &amp; Engineer")</f>
        <v/>
      </c>
    </row>
    <row r="81">
      <c r="A81" s="28"/>
      <c r="B81" s="92"/>
      <c r="C81" s="114"/>
      <c r="D81" s="114"/>
      <c r="E81" s="20"/>
      <c r="F81" s="20"/>
      <c r="G81" s="34" t="str">
        <f t="array" ref="G81">ifs(or($F81="",$F81="Main Primary Artist"),$F81,not(iserror(vlookup($F81,'Reference info'!$J$5:$J$8,1,0))),"Key Artist",not(iserror(vlookup($F81,'Reference info'!$J$38:$J$405,1,0))),"Performer",not(iserror(vlookup($F81,'Reference info'!$J$10:$J$36,1,0))),"Producer &amp; Engineer")</f>
        <v/>
      </c>
    </row>
    <row r="82">
      <c r="A82" s="28"/>
      <c r="B82" s="92"/>
      <c r="C82" s="114"/>
      <c r="D82" s="114"/>
      <c r="E82" s="20"/>
      <c r="F82" s="20"/>
      <c r="G82" s="34" t="str">
        <f t="array" ref="G82">ifs(or($F82="",$F82="Main Primary Artist"),$F82,not(iserror(vlookup($F82,'Reference info'!$J$5:$J$8,1,0))),"Key Artist",not(iserror(vlookup($F82,'Reference info'!$J$38:$J$405,1,0))),"Performer",not(iserror(vlookup($F82,'Reference info'!$J$10:$J$36,1,0))),"Producer &amp; Engineer")</f>
        <v/>
      </c>
    </row>
    <row r="83">
      <c r="A83" s="28"/>
      <c r="B83" s="92"/>
      <c r="C83" s="114"/>
      <c r="D83" s="114"/>
      <c r="E83" s="20"/>
      <c r="F83" s="20"/>
      <c r="G83" s="34" t="str">
        <f t="array" ref="G83">ifs(or($F83="",$F83="Main Primary Artist"),$F83,not(iserror(vlookup($F83,'Reference info'!$J$5:$J$8,1,0))),"Key Artist",not(iserror(vlookup($F83,'Reference info'!$J$38:$J$405,1,0))),"Performer",not(iserror(vlookup($F83,'Reference info'!$J$10:$J$36,1,0))),"Producer &amp; Engineer")</f>
        <v/>
      </c>
    </row>
    <row r="84">
      <c r="A84" s="28"/>
      <c r="B84" s="92"/>
      <c r="C84" s="114"/>
      <c r="D84" s="114"/>
      <c r="E84" s="20"/>
      <c r="F84" s="20"/>
      <c r="G84" s="34" t="str">
        <f t="array" ref="G84">ifs(or($F84="",$F84="Main Primary Artist"),$F84,not(iserror(vlookup($F84,'Reference info'!$J$5:$J$8,1,0))),"Key Artist",not(iserror(vlookup($F84,'Reference info'!$J$38:$J$405,1,0))),"Performer",not(iserror(vlookup($F84,'Reference info'!$J$10:$J$36,1,0))),"Producer &amp; Engineer")</f>
        <v/>
      </c>
    </row>
    <row r="85">
      <c r="A85" s="28"/>
      <c r="B85" s="92"/>
      <c r="C85" s="114"/>
      <c r="D85" s="114"/>
      <c r="E85" s="20"/>
      <c r="F85" s="20"/>
      <c r="G85" s="34" t="str">
        <f t="array" ref="G85">ifs(or($F85="",$F85="Main Primary Artist"),$F85,not(iserror(vlookup($F85,'Reference info'!$J$5:$J$8,1,0))),"Key Artist",not(iserror(vlookup($F85,'Reference info'!$J$38:$J$405,1,0))),"Performer",not(iserror(vlookup($F85,'Reference info'!$J$10:$J$36,1,0))),"Producer &amp; Engineer")</f>
        <v/>
      </c>
    </row>
    <row r="86">
      <c r="A86" s="28"/>
      <c r="B86" s="92"/>
      <c r="C86" s="114"/>
      <c r="D86" s="114"/>
      <c r="E86" s="20"/>
      <c r="F86" s="20"/>
      <c r="G86" s="34" t="str">
        <f t="array" ref="G86">ifs(or($F86="",$F86="Main Primary Artist"),$F86,not(iserror(vlookup($F86,'Reference info'!$J$5:$J$8,1,0))),"Key Artist",not(iserror(vlookup($F86,'Reference info'!$J$38:$J$405,1,0))),"Performer",not(iserror(vlookup($F86,'Reference info'!$J$10:$J$36,1,0))),"Producer &amp; Engineer")</f>
        <v/>
      </c>
    </row>
    <row r="87">
      <c r="A87" s="28"/>
      <c r="B87" s="92"/>
      <c r="C87" s="114"/>
      <c r="D87" s="114"/>
      <c r="E87" s="20"/>
      <c r="F87" s="20"/>
      <c r="G87" s="34" t="str">
        <f t="array" ref="G87">ifs(or($F87="",$F87="Main Primary Artist"),$F87,not(iserror(vlookup($F87,'Reference info'!$J$5:$J$8,1,0))),"Key Artist",not(iserror(vlookup($F87,'Reference info'!$J$38:$J$405,1,0))),"Performer",not(iserror(vlookup($F87,'Reference info'!$J$10:$J$36,1,0))),"Producer &amp; Engineer")</f>
        <v/>
      </c>
    </row>
    <row r="88">
      <c r="A88" s="28"/>
      <c r="B88" s="92"/>
      <c r="C88" s="114"/>
      <c r="D88" s="114"/>
      <c r="E88" s="20"/>
      <c r="F88" s="20"/>
      <c r="G88" s="34" t="str">
        <f t="array" ref="G88">ifs(or($F88="",$F88="Main Primary Artist"),$F88,not(iserror(vlookup($F88,'Reference info'!$J$5:$J$8,1,0))),"Key Artist",not(iserror(vlookup($F88,'Reference info'!$J$38:$J$405,1,0))),"Performer",not(iserror(vlookup($F88,'Reference info'!$J$10:$J$36,1,0))),"Producer &amp; Engineer")</f>
        <v/>
      </c>
    </row>
    <row r="89">
      <c r="A89" s="28"/>
      <c r="B89" s="92"/>
      <c r="C89" s="114"/>
      <c r="D89" s="114"/>
      <c r="E89" s="20"/>
      <c r="F89" s="20"/>
      <c r="G89" s="34" t="str">
        <f t="array" ref="G89">ifs(or($F89="",$F89="Main Primary Artist"),$F89,not(iserror(vlookup($F89,'Reference info'!$J$5:$J$8,1,0))),"Key Artist",not(iserror(vlookup($F89,'Reference info'!$J$38:$J$405,1,0))),"Performer",not(iserror(vlookup($F89,'Reference info'!$J$10:$J$36,1,0))),"Producer &amp; Engineer")</f>
        <v/>
      </c>
    </row>
    <row r="90">
      <c r="A90" s="28"/>
      <c r="B90" s="92"/>
      <c r="C90" s="114"/>
      <c r="D90" s="114"/>
      <c r="E90" s="20"/>
      <c r="F90" s="20"/>
    </row>
    <row r="91">
      <c r="A91" s="28"/>
      <c r="B91" s="92"/>
      <c r="C91" s="114"/>
      <c r="D91" s="114"/>
      <c r="E91" s="20"/>
      <c r="F91" s="20"/>
    </row>
    <row r="92">
      <c r="A92" s="28"/>
      <c r="B92" s="92"/>
      <c r="C92" s="114"/>
      <c r="D92" s="114"/>
      <c r="E92" s="20"/>
      <c r="F92" s="20"/>
    </row>
    <row r="93">
      <c r="A93" s="28"/>
      <c r="B93" s="92"/>
      <c r="C93" s="114"/>
      <c r="D93" s="114"/>
      <c r="E93" s="20"/>
      <c r="F93" s="20"/>
    </row>
    <row r="94">
      <c r="A94" s="28"/>
      <c r="B94" s="92"/>
      <c r="C94" s="114"/>
      <c r="D94" s="114"/>
      <c r="E94" s="20"/>
      <c r="F94" s="20"/>
    </row>
    <row r="95">
      <c r="A95" s="28"/>
      <c r="B95" s="92"/>
      <c r="C95" s="114"/>
      <c r="D95" s="114"/>
      <c r="E95" s="20"/>
      <c r="F95" s="20"/>
    </row>
    <row r="96">
      <c r="A96" s="28"/>
      <c r="B96" s="92"/>
      <c r="C96" s="114"/>
      <c r="D96" s="114"/>
      <c r="E96" s="20"/>
      <c r="F96" s="20"/>
    </row>
    <row r="97">
      <c r="A97" s="28"/>
      <c r="B97" s="92"/>
      <c r="C97" s="114"/>
      <c r="D97" s="114"/>
      <c r="E97" s="20"/>
      <c r="F97" s="20"/>
    </row>
    <row r="98">
      <c r="A98" s="28"/>
      <c r="B98" s="92"/>
      <c r="C98" s="114"/>
      <c r="D98" s="114"/>
      <c r="E98" s="20"/>
      <c r="F98" s="20"/>
    </row>
    <row r="99">
      <c r="A99" s="28"/>
      <c r="B99" s="92"/>
      <c r="C99" s="114"/>
      <c r="D99" s="114"/>
      <c r="E99" s="20"/>
      <c r="F99" s="20"/>
    </row>
    <row r="100">
      <c r="A100" s="28"/>
      <c r="B100" s="92"/>
      <c r="C100" s="114"/>
      <c r="D100" s="114"/>
      <c r="E100" s="20"/>
      <c r="F100" s="20"/>
    </row>
    <row r="101">
      <c r="A101" s="28"/>
      <c r="B101" s="92"/>
      <c r="C101" s="114"/>
      <c r="D101" s="114"/>
      <c r="E101" s="20"/>
      <c r="F101" s="20"/>
    </row>
    <row r="102">
      <c r="A102" s="28"/>
      <c r="B102" s="92"/>
      <c r="C102" s="114"/>
      <c r="D102" s="114"/>
      <c r="E102" s="20"/>
      <c r="F102" s="20"/>
    </row>
    <row r="103">
      <c r="A103" s="28"/>
      <c r="B103" s="92"/>
      <c r="C103" s="114"/>
      <c r="D103" s="114"/>
      <c r="E103" s="20"/>
      <c r="F103" s="20"/>
    </row>
    <row r="104">
      <c r="A104" s="28"/>
      <c r="B104" s="92"/>
      <c r="C104" s="114"/>
      <c r="D104" s="114"/>
      <c r="E104" s="20"/>
      <c r="F104" s="20"/>
    </row>
    <row r="105">
      <c r="A105" s="28"/>
      <c r="B105" s="92"/>
      <c r="C105" s="114"/>
      <c r="D105" s="114"/>
      <c r="E105" s="20"/>
      <c r="F105" s="20"/>
    </row>
    <row r="106">
      <c r="A106" s="28"/>
      <c r="B106" s="92"/>
      <c r="C106" s="114"/>
      <c r="D106" s="114"/>
      <c r="E106" s="20"/>
      <c r="F106" s="20"/>
    </row>
    <row r="107">
      <c r="A107" s="28"/>
      <c r="B107" s="92"/>
      <c r="C107" s="114"/>
      <c r="D107" s="114"/>
      <c r="E107" s="20"/>
      <c r="F107" s="20"/>
    </row>
    <row r="108">
      <c r="A108" s="28"/>
      <c r="B108" s="92"/>
      <c r="C108" s="114"/>
      <c r="D108" s="114"/>
      <c r="E108" s="20"/>
      <c r="F108" s="20"/>
    </row>
    <row r="109">
      <c r="A109" s="28"/>
      <c r="B109" s="92"/>
      <c r="C109" s="114"/>
      <c r="D109" s="114"/>
      <c r="E109" s="20"/>
      <c r="F109" s="20"/>
    </row>
    <row r="110">
      <c r="A110" s="28"/>
      <c r="B110" s="92"/>
      <c r="C110" s="114"/>
      <c r="D110" s="114"/>
      <c r="E110" s="20"/>
      <c r="F110" s="20"/>
    </row>
    <row r="111">
      <c r="A111" s="28"/>
      <c r="B111" s="92"/>
      <c r="C111" s="114"/>
      <c r="D111" s="114"/>
      <c r="E111" s="20"/>
      <c r="F111" s="20"/>
    </row>
    <row r="112">
      <c r="A112" s="28"/>
      <c r="B112" s="92"/>
      <c r="C112" s="114"/>
      <c r="D112" s="114"/>
      <c r="E112" s="20"/>
      <c r="F112" s="20"/>
    </row>
    <row r="113">
      <c r="A113" s="28"/>
      <c r="B113" s="92"/>
      <c r="C113" s="114"/>
      <c r="D113" s="114"/>
      <c r="E113" s="20"/>
      <c r="F113" s="20"/>
    </row>
    <row r="114">
      <c r="A114" s="28"/>
      <c r="B114" s="92"/>
      <c r="C114" s="114"/>
      <c r="D114" s="114"/>
      <c r="E114" s="20"/>
      <c r="F114" s="20"/>
    </row>
    <row r="115">
      <c r="A115" s="28"/>
      <c r="B115" s="92"/>
      <c r="C115" s="114"/>
      <c r="D115" s="114"/>
      <c r="E115" s="20"/>
      <c r="F115" s="20"/>
    </row>
    <row r="116">
      <c r="A116" s="28"/>
      <c r="B116" s="92"/>
      <c r="C116" s="114"/>
      <c r="D116" s="114"/>
      <c r="E116" s="20"/>
      <c r="F116" s="20"/>
    </row>
    <row r="117">
      <c r="A117" s="28"/>
      <c r="B117" s="92"/>
      <c r="C117" s="114"/>
      <c r="D117" s="114"/>
      <c r="E117" s="20"/>
      <c r="F117" s="20"/>
    </row>
    <row r="118">
      <c r="A118" s="28"/>
      <c r="B118" s="92"/>
      <c r="C118" s="114"/>
      <c r="D118" s="114"/>
      <c r="E118" s="20"/>
      <c r="F118" s="20"/>
    </row>
    <row r="119">
      <c r="A119" s="28"/>
      <c r="B119" s="92"/>
      <c r="C119" s="114"/>
      <c r="D119" s="114"/>
      <c r="E119" s="20"/>
      <c r="F119" s="20"/>
    </row>
    <row r="120">
      <c r="A120" s="28"/>
      <c r="B120" s="92"/>
      <c r="C120" s="114"/>
      <c r="D120" s="114"/>
      <c r="E120" s="20"/>
      <c r="F120" s="20"/>
    </row>
    <row r="121">
      <c r="A121" s="28"/>
      <c r="B121" s="92"/>
      <c r="C121" s="114"/>
      <c r="D121" s="114"/>
      <c r="E121" s="20"/>
      <c r="F121" s="20"/>
    </row>
    <row r="122">
      <c r="A122" s="28"/>
      <c r="B122" s="92"/>
      <c r="C122" s="114"/>
      <c r="D122" s="114"/>
      <c r="E122" s="20"/>
      <c r="F122" s="20"/>
    </row>
    <row r="123">
      <c r="A123" s="28"/>
      <c r="B123" s="92"/>
      <c r="C123" s="114"/>
      <c r="D123" s="114"/>
      <c r="E123" s="20"/>
      <c r="F123" s="20"/>
    </row>
    <row r="124">
      <c r="A124" s="28"/>
      <c r="B124" s="92"/>
      <c r="C124" s="114"/>
      <c r="D124" s="114"/>
      <c r="E124" s="20"/>
      <c r="F124" s="20"/>
    </row>
    <row r="125">
      <c r="A125" s="28"/>
      <c r="B125" s="92"/>
      <c r="C125" s="114"/>
      <c r="D125" s="114"/>
      <c r="E125" s="20"/>
      <c r="F125" s="20"/>
    </row>
    <row r="126">
      <c r="A126" s="28"/>
      <c r="B126" s="92"/>
      <c r="C126" s="114"/>
      <c r="D126" s="114"/>
      <c r="E126" s="20"/>
      <c r="F126" s="20"/>
    </row>
    <row r="127">
      <c r="A127" s="28"/>
      <c r="B127" s="92"/>
      <c r="C127" s="114"/>
      <c r="D127" s="114"/>
      <c r="E127" s="20"/>
      <c r="F127" s="20"/>
    </row>
    <row r="128">
      <c r="A128" s="28"/>
      <c r="B128" s="92"/>
      <c r="C128" s="114"/>
      <c r="D128" s="114"/>
      <c r="E128" s="20"/>
      <c r="F128" s="20"/>
    </row>
    <row r="129">
      <c r="A129" s="28"/>
      <c r="B129" s="92"/>
      <c r="C129" s="114"/>
      <c r="D129" s="114"/>
      <c r="E129" s="20"/>
      <c r="F129" s="20"/>
    </row>
    <row r="130">
      <c r="A130" s="28"/>
      <c r="B130" s="92"/>
      <c r="C130" s="114"/>
      <c r="D130" s="114"/>
      <c r="E130" s="20"/>
      <c r="F130" s="20"/>
    </row>
    <row r="131">
      <c r="A131" s="28"/>
      <c r="B131" s="92"/>
      <c r="C131" s="114"/>
      <c r="D131" s="114"/>
      <c r="E131" s="20"/>
      <c r="F131" s="20"/>
    </row>
    <row r="132">
      <c r="A132" s="28"/>
      <c r="B132" s="92"/>
      <c r="C132" s="114"/>
      <c r="D132" s="114"/>
      <c r="E132" s="20"/>
      <c r="F132" s="20"/>
    </row>
    <row r="133">
      <c r="A133" s="28"/>
      <c r="B133" s="92"/>
      <c r="C133" s="114"/>
      <c r="D133" s="114"/>
      <c r="E133" s="20"/>
      <c r="F133" s="20"/>
    </row>
    <row r="134">
      <c r="A134" s="28"/>
      <c r="B134" s="92"/>
      <c r="C134" s="114"/>
      <c r="D134" s="114"/>
      <c r="E134" s="20"/>
      <c r="F134" s="20"/>
    </row>
    <row r="135">
      <c r="A135" s="28"/>
      <c r="B135" s="92"/>
      <c r="C135" s="114"/>
      <c r="D135" s="114"/>
      <c r="E135" s="20"/>
      <c r="F135" s="20"/>
    </row>
    <row r="136">
      <c r="A136" s="28"/>
      <c r="B136" s="92"/>
      <c r="C136" s="114"/>
      <c r="D136" s="114"/>
      <c r="E136" s="20"/>
      <c r="F136" s="20"/>
    </row>
    <row r="137">
      <c r="A137" s="28"/>
      <c r="B137" s="92"/>
      <c r="C137" s="114"/>
      <c r="D137" s="114"/>
      <c r="E137" s="20"/>
      <c r="F137" s="20"/>
    </row>
    <row r="138">
      <c r="A138" s="28"/>
      <c r="B138" s="92"/>
      <c r="C138" s="114"/>
      <c r="D138" s="114"/>
      <c r="E138" s="20"/>
      <c r="F138" s="20"/>
    </row>
    <row r="139">
      <c r="A139" s="28"/>
      <c r="B139" s="92"/>
      <c r="C139" s="114"/>
      <c r="D139" s="114"/>
      <c r="E139" s="20"/>
      <c r="F139" s="20"/>
    </row>
    <row r="140">
      <c r="A140" s="28"/>
      <c r="B140" s="92"/>
      <c r="C140" s="114"/>
      <c r="D140" s="114"/>
      <c r="E140" s="20"/>
      <c r="F140" s="20"/>
    </row>
    <row r="141">
      <c r="A141" s="28"/>
      <c r="B141" s="92"/>
      <c r="C141" s="114"/>
      <c r="D141" s="114"/>
      <c r="E141" s="20"/>
      <c r="F141" s="20"/>
    </row>
    <row r="142">
      <c r="A142" s="28"/>
      <c r="B142" s="92"/>
      <c r="C142" s="114"/>
      <c r="D142" s="114"/>
      <c r="E142" s="20"/>
      <c r="F142" s="20"/>
    </row>
    <row r="143">
      <c r="A143" s="28"/>
      <c r="B143" s="92"/>
      <c r="C143" s="114"/>
      <c r="D143" s="114"/>
      <c r="E143" s="20"/>
      <c r="F143" s="20"/>
    </row>
    <row r="144">
      <c r="A144" s="28"/>
      <c r="B144" s="92"/>
      <c r="C144" s="114"/>
      <c r="D144" s="114"/>
      <c r="E144" s="20"/>
      <c r="F144" s="20"/>
    </row>
    <row r="145">
      <c r="A145" s="28"/>
      <c r="B145" s="92"/>
      <c r="C145" s="114"/>
      <c r="D145" s="114"/>
      <c r="E145" s="20"/>
      <c r="F145" s="20"/>
    </row>
    <row r="146">
      <c r="A146" s="28"/>
      <c r="B146" s="92"/>
      <c r="C146" s="114"/>
      <c r="D146" s="114"/>
      <c r="E146" s="20"/>
      <c r="F146" s="20"/>
    </row>
    <row r="147">
      <c r="A147" s="28"/>
      <c r="B147" s="92"/>
      <c r="C147" s="114"/>
      <c r="D147" s="114"/>
      <c r="E147" s="20"/>
      <c r="F147" s="20"/>
    </row>
    <row r="148">
      <c r="A148" s="28"/>
      <c r="B148" s="92"/>
      <c r="C148" s="114"/>
      <c r="D148" s="114"/>
      <c r="E148" s="20"/>
      <c r="F148" s="20"/>
    </row>
    <row r="149">
      <c r="A149" s="28"/>
      <c r="B149" s="92"/>
      <c r="C149" s="114"/>
      <c r="D149" s="114"/>
      <c r="E149" s="20"/>
      <c r="F149" s="20"/>
    </row>
    <row r="150">
      <c r="A150" s="28"/>
      <c r="B150" s="92"/>
      <c r="C150" s="114"/>
      <c r="D150" s="114"/>
      <c r="E150" s="20"/>
      <c r="F150" s="20"/>
    </row>
    <row r="151">
      <c r="A151" s="28"/>
      <c r="B151" s="92"/>
      <c r="C151" s="114"/>
      <c r="D151" s="114"/>
      <c r="E151" s="20"/>
      <c r="F151" s="20"/>
    </row>
    <row r="152">
      <c r="A152" s="28"/>
      <c r="B152" s="92"/>
      <c r="C152" s="114"/>
      <c r="D152" s="114"/>
      <c r="E152" s="20"/>
      <c r="F152" s="20"/>
    </row>
    <row r="153">
      <c r="A153" s="28"/>
      <c r="B153" s="92"/>
      <c r="C153" s="114"/>
      <c r="D153" s="114"/>
      <c r="E153" s="20"/>
      <c r="F153" s="20"/>
    </row>
    <row r="154">
      <c r="A154" s="28"/>
      <c r="B154" s="92"/>
      <c r="C154" s="114"/>
      <c r="D154" s="114"/>
      <c r="E154" s="20"/>
      <c r="F154" s="20"/>
    </row>
    <row r="155">
      <c r="A155" s="28"/>
      <c r="B155" s="92"/>
      <c r="C155" s="114"/>
      <c r="D155" s="114"/>
      <c r="E155" s="20"/>
      <c r="F155" s="20"/>
    </row>
    <row r="156">
      <c r="A156" s="28"/>
      <c r="B156" s="92"/>
      <c r="C156" s="114"/>
      <c r="D156" s="114"/>
      <c r="E156" s="20"/>
      <c r="F156" s="20"/>
    </row>
    <row r="157">
      <c r="A157" s="28"/>
      <c r="B157" s="92"/>
      <c r="C157" s="114"/>
      <c r="D157" s="114"/>
      <c r="E157" s="20"/>
      <c r="F157" s="20"/>
    </row>
    <row r="158">
      <c r="A158" s="28"/>
      <c r="B158" s="92"/>
      <c r="C158" s="114"/>
      <c r="D158" s="114"/>
      <c r="E158" s="20"/>
      <c r="F158" s="20"/>
    </row>
    <row r="159">
      <c r="A159" s="28"/>
      <c r="B159" s="92"/>
      <c r="C159" s="114"/>
      <c r="D159" s="114"/>
      <c r="E159" s="20"/>
      <c r="F159" s="20"/>
    </row>
    <row r="160">
      <c r="A160" s="28"/>
      <c r="B160" s="92"/>
      <c r="C160" s="114"/>
      <c r="D160" s="114"/>
      <c r="E160" s="20"/>
      <c r="F160" s="20"/>
    </row>
    <row r="161">
      <c r="A161" s="28"/>
      <c r="B161" s="92"/>
      <c r="C161" s="114"/>
      <c r="D161" s="114"/>
      <c r="E161" s="20"/>
      <c r="F161" s="20"/>
    </row>
    <row r="162">
      <c r="A162" s="28"/>
      <c r="B162" s="92"/>
      <c r="C162" s="114"/>
      <c r="D162" s="114"/>
      <c r="E162" s="20"/>
      <c r="F162" s="20"/>
    </row>
    <row r="163">
      <c r="A163" s="28"/>
      <c r="B163" s="92"/>
      <c r="C163" s="114"/>
      <c r="D163" s="114"/>
      <c r="E163" s="20"/>
      <c r="F163" s="20"/>
    </row>
    <row r="164">
      <c r="A164" s="28"/>
      <c r="B164" s="92"/>
      <c r="C164" s="114"/>
      <c r="D164" s="114"/>
      <c r="E164" s="20"/>
      <c r="F164" s="20"/>
    </row>
    <row r="165">
      <c r="A165" s="28"/>
      <c r="B165" s="92"/>
      <c r="C165" s="114"/>
      <c r="D165" s="114"/>
      <c r="E165" s="20"/>
      <c r="F165" s="20"/>
    </row>
    <row r="166">
      <c r="A166" s="28"/>
      <c r="B166" s="92"/>
      <c r="C166" s="114"/>
      <c r="D166" s="114"/>
      <c r="E166" s="20"/>
      <c r="F166" s="20"/>
    </row>
    <row r="167">
      <c r="A167" s="28"/>
      <c r="B167" s="92"/>
      <c r="C167" s="114"/>
      <c r="D167" s="114"/>
      <c r="E167" s="20"/>
      <c r="F167" s="20"/>
    </row>
    <row r="168">
      <c r="A168" s="28"/>
      <c r="B168" s="92"/>
      <c r="C168" s="114"/>
      <c r="D168" s="114"/>
      <c r="E168" s="20"/>
      <c r="F168" s="20"/>
    </row>
    <row r="169">
      <c r="A169" s="28"/>
      <c r="B169" s="92"/>
      <c r="C169" s="114"/>
      <c r="D169" s="114"/>
      <c r="E169" s="20"/>
      <c r="F169" s="20"/>
    </row>
    <row r="170">
      <c r="A170" s="28"/>
      <c r="B170" s="92"/>
      <c r="C170" s="114"/>
      <c r="D170" s="114"/>
      <c r="E170" s="20"/>
      <c r="F170" s="20"/>
    </row>
    <row r="171">
      <c r="A171" s="28"/>
      <c r="B171" s="92"/>
      <c r="C171" s="114"/>
      <c r="D171" s="114"/>
      <c r="E171" s="20"/>
      <c r="F171" s="20"/>
    </row>
    <row r="172">
      <c r="A172" s="28"/>
      <c r="B172" s="92"/>
      <c r="C172" s="114"/>
      <c r="D172" s="114"/>
      <c r="E172" s="20"/>
      <c r="F172" s="20"/>
    </row>
    <row r="173">
      <c r="A173" s="28"/>
      <c r="B173" s="92"/>
      <c r="C173" s="114"/>
      <c r="D173" s="114"/>
      <c r="E173" s="20"/>
      <c r="F173" s="20"/>
    </row>
    <row r="174">
      <c r="A174" s="28"/>
      <c r="B174" s="92"/>
      <c r="C174" s="114"/>
      <c r="D174" s="114"/>
      <c r="E174" s="20"/>
      <c r="F174" s="20"/>
    </row>
    <row r="175">
      <c r="A175" s="28"/>
      <c r="B175" s="92"/>
      <c r="C175" s="114"/>
      <c r="D175" s="114"/>
      <c r="E175" s="20"/>
      <c r="F175" s="20"/>
    </row>
    <row r="176">
      <c r="A176" s="28"/>
      <c r="B176" s="92"/>
      <c r="C176" s="114"/>
      <c r="D176" s="114"/>
      <c r="E176" s="20"/>
      <c r="F176" s="20"/>
    </row>
    <row r="177">
      <c r="A177" s="28"/>
      <c r="B177" s="92"/>
      <c r="C177" s="114"/>
      <c r="D177" s="114"/>
      <c r="E177" s="20"/>
      <c r="F177" s="20"/>
    </row>
    <row r="178">
      <c r="A178" s="28"/>
      <c r="B178" s="92"/>
      <c r="C178" s="114"/>
      <c r="D178" s="114"/>
      <c r="E178" s="20"/>
      <c r="F178" s="20"/>
    </row>
    <row r="179">
      <c r="A179" s="28"/>
      <c r="B179" s="92"/>
      <c r="C179" s="114"/>
      <c r="D179" s="114"/>
      <c r="E179" s="20"/>
      <c r="F179" s="20"/>
    </row>
    <row r="180">
      <c r="A180" s="28"/>
      <c r="B180" s="92"/>
      <c r="C180" s="114"/>
      <c r="D180" s="114"/>
      <c r="E180" s="20"/>
      <c r="F180" s="20"/>
    </row>
    <row r="181">
      <c r="A181" s="28"/>
      <c r="B181" s="92"/>
      <c r="C181" s="114"/>
      <c r="D181" s="114"/>
      <c r="E181" s="20"/>
      <c r="F181" s="20"/>
    </row>
    <row r="182">
      <c r="A182" s="28"/>
      <c r="B182" s="92"/>
      <c r="C182" s="114"/>
      <c r="D182" s="114"/>
      <c r="E182" s="20"/>
      <c r="F182" s="20"/>
    </row>
    <row r="183">
      <c r="A183" s="28"/>
      <c r="B183" s="92"/>
      <c r="C183" s="114"/>
      <c r="D183" s="114"/>
      <c r="E183" s="20"/>
      <c r="F183" s="20"/>
    </row>
    <row r="184">
      <c r="A184" s="28"/>
      <c r="B184" s="92"/>
      <c r="C184" s="114"/>
      <c r="D184" s="114"/>
      <c r="E184" s="20"/>
      <c r="F184" s="20"/>
    </row>
    <row r="185">
      <c r="A185" s="28"/>
      <c r="B185" s="92"/>
      <c r="C185" s="114"/>
      <c r="D185" s="114"/>
      <c r="E185" s="20"/>
      <c r="F185" s="20"/>
    </row>
    <row r="186">
      <c r="A186" s="28"/>
      <c r="B186" s="92"/>
      <c r="C186" s="114"/>
      <c r="D186" s="114"/>
      <c r="E186" s="20"/>
      <c r="F186" s="20"/>
    </row>
    <row r="187">
      <c r="A187" s="28"/>
      <c r="B187" s="92"/>
      <c r="C187" s="114"/>
      <c r="D187" s="114"/>
      <c r="E187" s="20"/>
      <c r="F187" s="20"/>
    </row>
    <row r="188">
      <c r="A188" s="28"/>
      <c r="B188" s="92"/>
      <c r="C188" s="114"/>
      <c r="D188" s="114"/>
      <c r="E188" s="20"/>
      <c r="F188" s="20"/>
    </row>
    <row r="189">
      <c r="A189" s="28"/>
      <c r="B189" s="92"/>
      <c r="C189" s="114"/>
      <c r="D189" s="114"/>
      <c r="E189" s="20"/>
      <c r="F189" s="20"/>
    </row>
    <row r="190">
      <c r="A190" s="28"/>
      <c r="B190" s="92"/>
      <c r="C190" s="114"/>
      <c r="D190" s="114"/>
      <c r="E190" s="20"/>
      <c r="F190" s="20"/>
    </row>
    <row r="191">
      <c r="A191" s="28"/>
      <c r="B191" s="92"/>
      <c r="C191" s="114"/>
      <c r="D191" s="114"/>
      <c r="E191" s="20"/>
      <c r="F191" s="20"/>
    </row>
    <row r="192">
      <c r="A192" s="28"/>
      <c r="B192" s="92"/>
      <c r="C192" s="114"/>
      <c r="D192" s="114"/>
      <c r="E192" s="20"/>
      <c r="F192" s="20"/>
    </row>
    <row r="193">
      <c r="A193" s="28"/>
      <c r="B193" s="92"/>
      <c r="C193" s="114"/>
      <c r="D193" s="114"/>
      <c r="E193" s="20"/>
      <c r="F193" s="20"/>
    </row>
    <row r="194">
      <c r="A194" s="28"/>
      <c r="B194" s="92"/>
      <c r="C194" s="114"/>
      <c r="D194" s="114"/>
      <c r="E194" s="20"/>
      <c r="F194" s="20"/>
    </row>
    <row r="195">
      <c r="A195" s="28"/>
      <c r="B195" s="92"/>
      <c r="C195" s="114"/>
      <c r="D195" s="114"/>
      <c r="E195" s="20"/>
      <c r="F195" s="20"/>
    </row>
    <row r="196">
      <c r="A196" s="28"/>
      <c r="B196" s="92"/>
      <c r="C196" s="114"/>
      <c r="D196" s="114"/>
      <c r="E196" s="20"/>
      <c r="F196" s="20"/>
    </row>
    <row r="197">
      <c r="A197" s="28"/>
      <c r="B197" s="92"/>
      <c r="C197" s="114"/>
      <c r="D197" s="114"/>
      <c r="E197" s="20"/>
      <c r="F197" s="20"/>
    </row>
    <row r="198">
      <c r="A198" s="28"/>
      <c r="B198" s="92"/>
      <c r="C198" s="114"/>
      <c r="D198" s="114"/>
      <c r="E198" s="20"/>
      <c r="F198" s="20"/>
    </row>
    <row r="199">
      <c r="A199" s="28"/>
      <c r="B199" s="92"/>
      <c r="C199" s="114"/>
      <c r="D199" s="114"/>
      <c r="E199" s="20"/>
      <c r="F199" s="20"/>
    </row>
    <row r="200">
      <c r="A200" s="28"/>
      <c r="B200" s="92"/>
      <c r="C200" s="114"/>
      <c r="D200" s="114"/>
      <c r="E200" s="20"/>
      <c r="F200" s="20"/>
    </row>
    <row r="201">
      <c r="A201" s="28"/>
      <c r="B201" s="92"/>
      <c r="C201" s="114"/>
      <c r="D201" s="114"/>
      <c r="E201" s="20"/>
      <c r="F201" s="20"/>
    </row>
    <row r="202">
      <c r="A202" s="28"/>
      <c r="B202" s="92"/>
      <c r="C202" s="114"/>
      <c r="D202" s="114"/>
      <c r="E202" s="20"/>
      <c r="F202" s="20"/>
    </row>
    <row r="203">
      <c r="A203" s="28"/>
      <c r="B203" s="92"/>
      <c r="C203" s="114"/>
      <c r="D203" s="114"/>
      <c r="E203" s="20"/>
      <c r="F203" s="20"/>
    </row>
    <row r="204">
      <c r="A204" s="28"/>
      <c r="B204" s="92"/>
      <c r="C204" s="114"/>
      <c r="D204" s="114"/>
      <c r="E204" s="20"/>
      <c r="F204" s="20"/>
    </row>
    <row r="205">
      <c r="A205" s="28"/>
      <c r="B205" s="92"/>
      <c r="C205" s="114"/>
      <c r="D205" s="114"/>
      <c r="E205" s="20"/>
      <c r="F205" s="20"/>
    </row>
    <row r="206">
      <c r="A206" s="28"/>
      <c r="B206" s="92"/>
      <c r="C206" s="114"/>
      <c r="D206" s="114"/>
      <c r="E206" s="20"/>
      <c r="F206" s="20"/>
    </row>
    <row r="207">
      <c r="A207" s="28"/>
      <c r="B207" s="92"/>
      <c r="C207" s="114"/>
      <c r="D207" s="114"/>
      <c r="E207" s="20"/>
      <c r="F207" s="20"/>
    </row>
    <row r="208">
      <c r="A208" s="28"/>
      <c r="B208" s="92"/>
      <c r="C208" s="114"/>
      <c r="D208" s="114"/>
      <c r="E208" s="20"/>
      <c r="F208" s="20"/>
    </row>
    <row r="209">
      <c r="A209" s="28"/>
      <c r="B209" s="92"/>
      <c r="C209" s="114"/>
      <c r="D209" s="114"/>
      <c r="E209" s="20"/>
      <c r="F209" s="20"/>
    </row>
    <row r="210">
      <c r="A210" s="28"/>
      <c r="B210" s="92"/>
      <c r="C210" s="114"/>
      <c r="D210" s="114"/>
      <c r="E210" s="20"/>
      <c r="F210" s="20"/>
    </row>
    <row r="211">
      <c r="A211" s="28"/>
      <c r="B211" s="92"/>
      <c r="C211" s="114"/>
      <c r="D211" s="114"/>
      <c r="E211" s="20"/>
      <c r="F211" s="20"/>
    </row>
    <row r="212">
      <c r="A212" s="28"/>
      <c r="B212" s="92"/>
      <c r="C212" s="114"/>
      <c r="D212" s="114"/>
      <c r="E212" s="20"/>
      <c r="F212" s="20"/>
    </row>
    <row r="213">
      <c r="A213" s="28"/>
      <c r="B213" s="92"/>
      <c r="C213" s="114"/>
      <c r="D213" s="114"/>
      <c r="E213" s="20"/>
      <c r="F213" s="20"/>
    </row>
    <row r="214">
      <c r="A214" s="28"/>
      <c r="B214" s="92"/>
      <c r="C214" s="114"/>
      <c r="D214" s="114"/>
      <c r="E214" s="20"/>
      <c r="F214" s="20"/>
    </row>
    <row r="215">
      <c r="A215" s="28"/>
      <c r="B215" s="92"/>
      <c r="C215" s="114"/>
      <c r="D215" s="114"/>
      <c r="E215" s="20"/>
      <c r="F215" s="20"/>
    </row>
    <row r="216">
      <c r="A216" s="28"/>
      <c r="B216" s="92"/>
      <c r="C216" s="114"/>
      <c r="D216" s="114"/>
      <c r="E216" s="20"/>
      <c r="F216" s="20"/>
    </row>
    <row r="217">
      <c r="A217" s="28"/>
      <c r="B217" s="92"/>
      <c r="C217" s="114"/>
      <c r="D217" s="114"/>
      <c r="E217" s="20"/>
      <c r="F217" s="20"/>
    </row>
    <row r="218">
      <c r="A218" s="28"/>
      <c r="B218" s="92"/>
      <c r="C218" s="114"/>
      <c r="D218" s="114"/>
      <c r="E218" s="20"/>
      <c r="F218" s="20"/>
    </row>
    <row r="219">
      <c r="A219" s="28"/>
      <c r="B219" s="92"/>
      <c r="C219" s="114"/>
      <c r="D219" s="114"/>
      <c r="E219" s="20"/>
      <c r="F219" s="20"/>
    </row>
    <row r="220">
      <c r="A220" s="28"/>
      <c r="B220" s="92"/>
      <c r="C220" s="114"/>
      <c r="D220" s="114"/>
      <c r="E220" s="20"/>
      <c r="F220" s="20"/>
    </row>
    <row r="221">
      <c r="A221" s="28"/>
      <c r="B221" s="92"/>
      <c r="C221" s="114"/>
      <c r="D221" s="114"/>
      <c r="E221" s="20"/>
      <c r="F221" s="20"/>
    </row>
    <row r="222">
      <c r="A222" s="28"/>
      <c r="B222" s="92"/>
      <c r="C222" s="114"/>
      <c r="D222" s="114"/>
      <c r="E222" s="20"/>
      <c r="F222" s="20"/>
    </row>
    <row r="223">
      <c r="A223" s="28"/>
      <c r="B223" s="92"/>
      <c r="C223" s="114"/>
      <c r="D223" s="114"/>
      <c r="E223" s="20"/>
      <c r="F223" s="20"/>
    </row>
    <row r="224">
      <c r="A224" s="28"/>
      <c r="B224" s="92"/>
      <c r="C224" s="114"/>
      <c r="D224" s="114"/>
      <c r="E224" s="20"/>
      <c r="F224" s="20"/>
    </row>
    <row r="225">
      <c r="A225" s="28"/>
      <c r="B225" s="92"/>
      <c r="C225" s="114"/>
      <c r="D225" s="114"/>
      <c r="E225" s="20"/>
      <c r="F225" s="20"/>
    </row>
    <row r="226">
      <c r="A226" s="28"/>
      <c r="B226" s="92"/>
      <c r="C226" s="114"/>
      <c r="D226" s="114"/>
      <c r="E226" s="20"/>
      <c r="F226" s="20"/>
    </row>
    <row r="227">
      <c r="A227" s="28"/>
      <c r="B227" s="92"/>
      <c r="C227" s="114"/>
      <c r="D227" s="114"/>
      <c r="E227" s="20"/>
      <c r="F227" s="20"/>
    </row>
    <row r="228">
      <c r="A228" s="28"/>
      <c r="B228" s="92"/>
      <c r="C228" s="114"/>
      <c r="D228" s="114"/>
      <c r="E228" s="20"/>
      <c r="F228" s="20"/>
    </row>
    <row r="229">
      <c r="A229" s="28"/>
      <c r="B229" s="92"/>
      <c r="C229" s="114"/>
      <c r="D229" s="114"/>
      <c r="E229" s="20"/>
      <c r="F229" s="20"/>
    </row>
    <row r="230">
      <c r="A230" s="28"/>
      <c r="B230" s="92"/>
      <c r="C230" s="114"/>
      <c r="D230" s="114"/>
      <c r="E230" s="20"/>
      <c r="F230" s="20"/>
    </row>
    <row r="231">
      <c r="A231" s="28"/>
      <c r="B231" s="92"/>
      <c r="C231" s="114"/>
      <c r="D231" s="114"/>
      <c r="E231" s="20"/>
      <c r="F231" s="20"/>
    </row>
    <row r="232">
      <c r="A232" s="28"/>
      <c r="B232" s="92"/>
      <c r="C232" s="114"/>
      <c r="D232" s="114"/>
      <c r="E232" s="20"/>
      <c r="F232" s="20"/>
    </row>
    <row r="233">
      <c r="A233" s="28"/>
      <c r="B233" s="92"/>
      <c r="C233" s="114"/>
      <c r="D233" s="114"/>
      <c r="E233" s="20"/>
      <c r="F233" s="20"/>
    </row>
    <row r="234">
      <c r="A234" s="28"/>
      <c r="B234" s="92"/>
      <c r="C234" s="114"/>
      <c r="D234" s="114"/>
      <c r="E234" s="20"/>
      <c r="F234" s="20"/>
    </row>
    <row r="235">
      <c r="A235" s="28"/>
      <c r="B235" s="92"/>
      <c r="C235" s="114"/>
      <c r="D235" s="114"/>
      <c r="E235" s="20"/>
      <c r="F235" s="20"/>
    </row>
    <row r="236">
      <c r="A236" s="28"/>
      <c r="B236" s="92"/>
      <c r="C236" s="114"/>
      <c r="D236" s="114"/>
      <c r="E236" s="20"/>
      <c r="F236" s="20"/>
    </row>
    <row r="237">
      <c r="A237" s="28"/>
      <c r="B237" s="92"/>
      <c r="C237" s="114"/>
      <c r="D237" s="114"/>
      <c r="E237" s="20"/>
      <c r="F237" s="20"/>
    </row>
    <row r="238">
      <c r="A238" s="28"/>
      <c r="B238" s="92"/>
      <c r="C238" s="114"/>
      <c r="D238" s="114"/>
      <c r="E238" s="20"/>
      <c r="F238" s="20"/>
    </row>
    <row r="239">
      <c r="A239" s="28"/>
      <c r="B239" s="92"/>
      <c r="C239" s="114"/>
      <c r="D239" s="114"/>
      <c r="E239" s="20"/>
      <c r="F239" s="20"/>
    </row>
    <row r="240">
      <c r="A240" s="28"/>
      <c r="B240" s="92"/>
      <c r="C240" s="114"/>
      <c r="D240" s="114"/>
      <c r="E240" s="20"/>
      <c r="F240" s="20"/>
    </row>
    <row r="241">
      <c r="A241" s="28"/>
      <c r="B241" s="92"/>
      <c r="C241" s="114"/>
      <c r="D241" s="114"/>
      <c r="E241" s="20"/>
      <c r="F241" s="20"/>
    </row>
    <row r="242">
      <c r="A242" s="28"/>
      <c r="B242" s="92"/>
      <c r="C242" s="114"/>
      <c r="D242" s="114"/>
      <c r="E242" s="20"/>
      <c r="F242" s="20"/>
    </row>
    <row r="243">
      <c r="A243" s="28"/>
      <c r="B243" s="92"/>
      <c r="C243" s="114"/>
      <c r="D243" s="114"/>
      <c r="E243" s="20"/>
      <c r="F243" s="20"/>
    </row>
    <row r="244">
      <c r="A244" s="28"/>
      <c r="B244" s="92"/>
      <c r="C244" s="114"/>
      <c r="D244" s="114"/>
      <c r="E244" s="20"/>
      <c r="F244" s="20"/>
    </row>
    <row r="245">
      <c r="A245" s="28"/>
      <c r="B245" s="92"/>
      <c r="C245" s="114"/>
      <c r="D245" s="114"/>
      <c r="E245" s="20"/>
      <c r="F245" s="20"/>
    </row>
    <row r="246">
      <c r="A246" s="28"/>
      <c r="B246" s="92"/>
      <c r="C246" s="114"/>
      <c r="D246" s="114"/>
      <c r="E246" s="20"/>
      <c r="F246" s="20"/>
    </row>
    <row r="247">
      <c r="A247" s="28"/>
      <c r="B247" s="92"/>
      <c r="C247" s="114"/>
      <c r="D247" s="114"/>
      <c r="E247" s="20"/>
      <c r="F247" s="20"/>
    </row>
    <row r="248">
      <c r="A248" s="28"/>
      <c r="B248" s="92"/>
      <c r="C248" s="114"/>
      <c r="D248" s="114"/>
      <c r="E248" s="20"/>
      <c r="F248" s="20"/>
    </row>
    <row r="249">
      <c r="A249" s="28"/>
      <c r="B249" s="92"/>
      <c r="C249" s="114"/>
      <c r="D249" s="114"/>
      <c r="E249" s="20"/>
      <c r="F249" s="20"/>
    </row>
    <row r="250">
      <c r="A250" s="28"/>
      <c r="B250" s="92"/>
      <c r="C250" s="114"/>
      <c r="D250" s="114"/>
      <c r="E250" s="20"/>
      <c r="F250" s="20"/>
    </row>
    <row r="251">
      <c r="A251" s="28"/>
      <c r="B251" s="92"/>
      <c r="C251" s="114"/>
      <c r="D251" s="114"/>
      <c r="E251" s="20"/>
      <c r="F251" s="20"/>
    </row>
    <row r="252">
      <c r="A252" s="28"/>
      <c r="B252" s="92"/>
      <c r="C252" s="114"/>
      <c r="D252" s="114"/>
      <c r="E252" s="20"/>
      <c r="F252" s="20"/>
    </row>
    <row r="253">
      <c r="A253" s="28"/>
      <c r="B253" s="92"/>
      <c r="C253" s="114"/>
      <c r="D253" s="114"/>
      <c r="E253" s="20"/>
      <c r="F253" s="20"/>
    </row>
    <row r="254">
      <c r="A254" s="28"/>
      <c r="B254" s="92"/>
      <c r="C254" s="114"/>
      <c r="D254" s="114"/>
      <c r="E254" s="20"/>
      <c r="F254" s="20"/>
    </row>
    <row r="255">
      <c r="A255" s="28"/>
      <c r="B255" s="92"/>
      <c r="C255" s="114"/>
      <c r="D255" s="114"/>
      <c r="E255" s="20"/>
      <c r="F255" s="20"/>
    </row>
    <row r="256">
      <c r="A256" s="28"/>
      <c r="B256" s="92"/>
      <c r="C256" s="114"/>
      <c r="D256" s="114"/>
      <c r="E256" s="20"/>
      <c r="F256" s="20"/>
    </row>
    <row r="257">
      <c r="A257" s="28"/>
      <c r="B257" s="92"/>
      <c r="C257" s="114"/>
      <c r="D257" s="114"/>
      <c r="E257" s="20"/>
      <c r="F257" s="20"/>
    </row>
    <row r="258">
      <c r="A258" s="28"/>
      <c r="B258" s="92"/>
      <c r="C258" s="114"/>
      <c r="D258" s="114"/>
      <c r="E258" s="20"/>
      <c r="F258" s="20"/>
    </row>
    <row r="259">
      <c r="A259" s="28"/>
      <c r="B259" s="92"/>
      <c r="C259" s="114"/>
      <c r="D259" s="114"/>
      <c r="E259" s="20"/>
      <c r="F259" s="20"/>
    </row>
    <row r="260">
      <c r="A260" s="28"/>
      <c r="B260" s="92"/>
      <c r="C260" s="114"/>
      <c r="D260" s="114"/>
      <c r="E260" s="20"/>
      <c r="F260" s="20"/>
    </row>
    <row r="261">
      <c r="A261" s="28"/>
      <c r="B261" s="92"/>
      <c r="C261" s="114"/>
      <c r="D261" s="114"/>
      <c r="E261" s="20"/>
      <c r="F261" s="20"/>
    </row>
    <row r="262">
      <c r="A262" s="28"/>
      <c r="B262" s="92"/>
      <c r="C262" s="114"/>
      <c r="D262" s="114"/>
      <c r="E262" s="20"/>
      <c r="F262" s="20"/>
    </row>
    <row r="263">
      <c r="A263" s="28"/>
      <c r="B263" s="92"/>
      <c r="C263" s="114"/>
      <c r="D263" s="114"/>
      <c r="E263" s="20"/>
      <c r="F263" s="20"/>
    </row>
    <row r="264">
      <c r="A264" s="28"/>
      <c r="B264" s="92"/>
      <c r="C264" s="114"/>
      <c r="D264" s="114"/>
      <c r="E264" s="20"/>
      <c r="F264" s="20"/>
    </row>
    <row r="265">
      <c r="A265" s="28"/>
      <c r="B265" s="92"/>
      <c r="C265" s="114"/>
      <c r="D265" s="114"/>
      <c r="E265" s="20"/>
      <c r="F265" s="20"/>
    </row>
    <row r="266">
      <c r="A266" s="28"/>
      <c r="B266" s="92"/>
      <c r="C266" s="114"/>
      <c r="D266" s="114"/>
      <c r="E266" s="20"/>
      <c r="F266" s="20"/>
    </row>
    <row r="267">
      <c r="A267" s="28"/>
      <c r="B267" s="92"/>
      <c r="C267" s="114"/>
      <c r="D267" s="114"/>
      <c r="E267" s="20"/>
      <c r="F267" s="20"/>
    </row>
    <row r="268">
      <c r="A268" s="28"/>
      <c r="B268" s="92"/>
      <c r="C268" s="114"/>
      <c r="D268" s="114"/>
      <c r="E268" s="20"/>
      <c r="F268" s="20"/>
    </row>
    <row r="269">
      <c r="A269" s="28"/>
      <c r="B269" s="92"/>
      <c r="C269" s="114"/>
      <c r="D269" s="114"/>
      <c r="E269" s="20"/>
      <c r="F269" s="20"/>
    </row>
    <row r="270">
      <c r="A270" s="28"/>
      <c r="B270" s="92"/>
      <c r="C270" s="114"/>
      <c r="D270" s="114"/>
      <c r="E270" s="20"/>
      <c r="F270" s="20"/>
    </row>
    <row r="271">
      <c r="A271" s="28"/>
      <c r="B271" s="92"/>
      <c r="C271" s="114"/>
      <c r="D271" s="114"/>
      <c r="E271" s="20"/>
      <c r="F271" s="20"/>
    </row>
    <row r="272">
      <c r="A272" s="28"/>
      <c r="B272" s="92"/>
      <c r="C272" s="114"/>
      <c r="D272" s="114"/>
      <c r="E272" s="20"/>
      <c r="F272" s="20"/>
    </row>
    <row r="273">
      <c r="A273" s="28"/>
      <c r="B273" s="92"/>
      <c r="C273" s="114"/>
      <c r="D273" s="114"/>
      <c r="E273" s="20"/>
      <c r="F273" s="20"/>
    </row>
    <row r="274">
      <c r="A274" s="28"/>
      <c r="B274" s="92"/>
      <c r="C274" s="114"/>
      <c r="D274" s="114"/>
      <c r="E274" s="20"/>
      <c r="F274" s="20"/>
    </row>
    <row r="275">
      <c r="A275" s="28"/>
      <c r="B275" s="92"/>
      <c r="C275" s="114"/>
      <c r="D275" s="114"/>
      <c r="E275" s="20"/>
      <c r="F275" s="20"/>
    </row>
    <row r="276">
      <c r="A276" s="28"/>
      <c r="B276" s="92"/>
      <c r="C276" s="114"/>
      <c r="D276" s="114"/>
      <c r="E276" s="20"/>
      <c r="F276" s="20"/>
    </row>
    <row r="277">
      <c r="A277" s="28"/>
      <c r="B277" s="92"/>
      <c r="C277" s="114"/>
      <c r="D277" s="114"/>
      <c r="E277" s="20"/>
      <c r="F277" s="20"/>
    </row>
    <row r="278">
      <c r="A278" s="28"/>
      <c r="B278" s="92"/>
      <c r="C278" s="114"/>
      <c r="D278" s="114"/>
      <c r="E278" s="20"/>
      <c r="F278" s="20"/>
    </row>
    <row r="279">
      <c r="A279" s="28"/>
      <c r="B279" s="92"/>
      <c r="C279" s="114"/>
      <c r="D279" s="114"/>
      <c r="E279" s="20"/>
      <c r="F279" s="20"/>
    </row>
    <row r="280">
      <c r="A280" s="28"/>
      <c r="B280" s="92"/>
      <c r="C280" s="114"/>
      <c r="D280" s="114"/>
      <c r="E280" s="20"/>
      <c r="F280" s="20"/>
    </row>
    <row r="281">
      <c r="A281" s="28"/>
      <c r="B281" s="92"/>
      <c r="C281" s="114"/>
      <c r="D281" s="114"/>
      <c r="E281" s="20"/>
      <c r="F281" s="20"/>
    </row>
    <row r="282">
      <c r="A282" s="28"/>
      <c r="B282" s="92"/>
      <c r="C282" s="114"/>
      <c r="D282" s="114"/>
      <c r="E282" s="20"/>
      <c r="F282" s="20"/>
    </row>
    <row r="283">
      <c r="A283" s="28"/>
      <c r="B283" s="92"/>
      <c r="C283" s="114"/>
      <c r="D283" s="114"/>
      <c r="E283" s="20"/>
      <c r="F283" s="20"/>
    </row>
    <row r="284">
      <c r="A284" s="28"/>
      <c r="B284" s="92"/>
      <c r="C284" s="114"/>
      <c r="D284" s="114"/>
      <c r="E284" s="20"/>
      <c r="F284" s="20"/>
    </row>
    <row r="285">
      <c r="A285" s="28"/>
      <c r="B285" s="92"/>
      <c r="C285" s="114"/>
      <c r="D285" s="114"/>
      <c r="E285" s="20"/>
      <c r="F285" s="20"/>
    </row>
    <row r="286">
      <c r="A286" s="28"/>
      <c r="B286" s="92"/>
      <c r="C286" s="114"/>
      <c r="D286" s="114"/>
      <c r="E286" s="20"/>
      <c r="F286" s="20"/>
    </row>
    <row r="287">
      <c r="A287" s="28"/>
      <c r="B287" s="92"/>
      <c r="C287" s="114"/>
      <c r="D287" s="114"/>
      <c r="E287" s="20"/>
      <c r="F287" s="20"/>
    </row>
    <row r="288">
      <c r="A288" s="28"/>
      <c r="B288" s="92"/>
      <c r="C288" s="114"/>
      <c r="D288" s="114"/>
      <c r="E288" s="20"/>
      <c r="F288" s="20"/>
    </row>
    <row r="289">
      <c r="A289" s="28"/>
      <c r="B289" s="92"/>
      <c r="C289" s="114"/>
      <c r="D289" s="114"/>
      <c r="E289" s="20"/>
      <c r="F289" s="20"/>
    </row>
    <row r="290">
      <c r="A290" s="28"/>
      <c r="B290" s="92"/>
      <c r="C290" s="114"/>
      <c r="D290" s="114"/>
      <c r="E290" s="20"/>
      <c r="F290" s="20"/>
    </row>
    <row r="291">
      <c r="A291" s="28"/>
      <c r="B291" s="92"/>
      <c r="C291" s="114"/>
      <c r="D291" s="114"/>
      <c r="E291" s="20"/>
      <c r="F291" s="20"/>
    </row>
    <row r="292">
      <c r="A292" s="28"/>
      <c r="B292" s="92"/>
      <c r="C292" s="114"/>
      <c r="D292" s="114"/>
      <c r="E292" s="20"/>
      <c r="F292" s="20"/>
    </row>
    <row r="293">
      <c r="A293" s="28"/>
      <c r="B293" s="92"/>
      <c r="C293" s="114"/>
      <c r="D293" s="114"/>
      <c r="E293" s="20"/>
      <c r="F293" s="20"/>
    </row>
    <row r="294">
      <c r="A294" s="28"/>
      <c r="B294" s="92"/>
      <c r="C294" s="114"/>
      <c r="D294" s="114"/>
      <c r="E294" s="20"/>
      <c r="F294" s="20"/>
    </row>
    <row r="295">
      <c r="A295" s="28"/>
      <c r="B295" s="92"/>
      <c r="C295" s="114"/>
      <c r="D295" s="114"/>
      <c r="E295" s="20"/>
      <c r="F295" s="20"/>
    </row>
    <row r="296">
      <c r="A296" s="28"/>
      <c r="B296" s="92"/>
      <c r="C296" s="114"/>
      <c r="D296" s="114"/>
      <c r="E296" s="20"/>
      <c r="F296" s="20"/>
    </row>
    <row r="297">
      <c r="A297" s="28"/>
      <c r="B297" s="92"/>
      <c r="C297" s="114"/>
      <c r="D297" s="114"/>
      <c r="E297" s="20"/>
      <c r="F297" s="20"/>
    </row>
    <row r="298">
      <c r="A298" s="28"/>
      <c r="B298" s="92"/>
      <c r="C298" s="114"/>
      <c r="D298" s="114"/>
      <c r="E298" s="20"/>
      <c r="F298" s="20"/>
    </row>
    <row r="299">
      <c r="A299" s="28"/>
      <c r="B299" s="92"/>
      <c r="C299" s="114"/>
      <c r="D299" s="114"/>
      <c r="E299" s="20"/>
      <c r="F299" s="20"/>
    </row>
    <row r="300">
      <c r="A300" s="28"/>
      <c r="B300" s="92"/>
      <c r="C300" s="114"/>
      <c r="D300" s="114"/>
      <c r="E300" s="20"/>
      <c r="F300" s="20"/>
    </row>
    <row r="301">
      <c r="A301" s="28"/>
      <c r="B301" s="92"/>
      <c r="C301" s="114"/>
      <c r="D301" s="114"/>
      <c r="E301" s="20"/>
      <c r="F301" s="20"/>
    </row>
    <row r="302">
      <c r="A302" s="28"/>
      <c r="B302" s="92"/>
      <c r="C302" s="114"/>
      <c r="D302" s="114"/>
      <c r="E302" s="20"/>
      <c r="F302" s="20"/>
    </row>
    <row r="303">
      <c r="A303" s="28"/>
      <c r="B303" s="92"/>
      <c r="C303" s="114"/>
      <c r="D303" s="114"/>
      <c r="E303" s="20"/>
      <c r="F303" s="20"/>
    </row>
    <row r="304">
      <c r="A304" s="28"/>
      <c r="B304" s="92"/>
      <c r="C304" s="114"/>
      <c r="D304" s="114"/>
      <c r="E304" s="20"/>
      <c r="F304" s="20"/>
    </row>
    <row r="305">
      <c r="A305" s="28"/>
      <c r="B305" s="92"/>
      <c r="C305" s="114"/>
      <c r="D305" s="114"/>
      <c r="E305" s="20"/>
      <c r="F305" s="20"/>
    </row>
    <row r="306">
      <c r="A306" s="28"/>
      <c r="B306" s="92"/>
      <c r="C306" s="114"/>
      <c r="D306" s="114"/>
      <c r="E306" s="20"/>
      <c r="F306" s="20"/>
    </row>
    <row r="307">
      <c r="A307" s="28"/>
      <c r="B307" s="92"/>
      <c r="C307" s="114"/>
      <c r="D307" s="114"/>
      <c r="E307" s="20"/>
      <c r="F307" s="20"/>
    </row>
    <row r="308">
      <c r="A308" s="28"/>
      <c r="B308" s="92"/>
      <c r="C308" s="114"/>
      <c r="D308" s="114"/>
      <c r="E308" s="20"/>
      <c r="F308" s="20"/>
    </row>
    <row r="309">
      <c r="A309" s="28"/>
      <c r="B309" s="92"/>
      <c r="C309" s="114"/>
      <c r="D309" s="114"/>
      <c r="E309" s="20"/>
      <c r="F309" s="20"/>
    </row>
    <row r="310">
      <c r="A310" s="28"/>
      <c r="B310" s="92"/>
      <c r="C310" s="114"/>
      <c r="D310" s="114"/>
      <c r="E310" s="20"/>
      <c r="F310" s="20"/>
    </row>
    <row r="311">
      <c r="A311" s="28"/>
      <c r="B311" s="92"/>
      <c r="C311" s="114"/>
      <c r="D311" s="114"/>
      <c r="E311" s="20"/>
      <c r="F311" s="20"/>
    </row>
    <row r="312">
      <c r="A312" s="28"/>
      <c r="B312" s="92"/>
      <c r="C312" s="114"/>
      <c r="D312" s="114"/>
      <c r="E312" s="20"/>
      <c r="F312" s="20"/>
    </row>
    <row r="313">
      <c r="A313" s="28"/>
      <c r="B313" s="92"/>
      <c r="C313" s="114"/>
      <c r="D313" s="114"/>
      <c r="E313" s="20"/>
      <c r="F313" s="20"/>
    </row>
    <row r="314">
      <c r="A314" s="28"/>
      <c r="B314" s="92"/>
      <c r="C314" s="114"/>
      <c r="D314" s="114"/>
      <c r="E314" s="20"/>
      <c r="F314" s="20"/>
    </row>
    <row r="315">
      <c r="A315" s="28"/>
      <c r="B315" s="92"/>
      <c r="C315" s="114"/>
      <c r="D315" s="114"/>
      <c r="E315" s="20"/>
      <c r="F315" s="20"/>
    </row>
    <row r="316">
      <c r="A316" s="28"/>
      <c r="B316" s="92"/>
      <c r="C316" s="114"/>
      <c r="D316" s="114"/>
      <c r="E316" s="20"/>
      <c r="F316" s="20"/>
    </row>
    <row r="317">
      <c r="A317" s="28"/>
      <c r="B317" s="92"/>
      <c r="C317" s="114"/>
      <c r="D317" s="114"/>
      <c r="E317" s="20"/>
      <c r="F317" s="20"/>
    </row>
    <row r="318">
      <c r="A318" s="28"/>
      <c r="B318" s="92"/>
      <c r="C318" s="114"/>
      <c r="D318" s="114"/>
      <c r="E318" s="20"/>
      <c r="F318" s="20"/>
    </row>
    <row r="319">
      <c r="A319" s="28"/>
      <c r="B319" s="92"/>
      <c r="C319" s="114"/>
      <c r="D319" s="114"/>
      <c r="E319" s="20"/>
      <c r="F319" s="20"/>
    </row>
    <row r="320">
      <c r="A320" s="28"/>
      <c r="B320" s="92"/>
      <c r="C320" s="114"/>
      <c r="D320" s="114"/>
      <c r="E320" s="20"/>
      <c r="F320" s="20"/>
    </row>
    <row r="321">
      <c r="A321" s="28"/>
      <c r="B321" s="92"/>
      <c r="C321" s="114"/>
      <c r="D321" s="114"/>
      <c r="E321" s="20"/>
      <c r="F321" s="20"/>
    </row>
    <row r="322">
      <c r="A322" s="28"/>
      <c r="B322" s="92"/>
      <c r="C322" s="114"/>
      <c r="D322" s="114"/>
      <c r="E322" s="20"/>
      <c r="F322" s="20"/>
    </row>
    <row r="323">
      <c r="A323" s="28"/>
      <c r="B323" s="92"/>
      <c r="C323" s="114"/>
      <c r="D323" s="114"/>
      <c r="E323" s="20"/>
      <c r="F323" s="20"/>
    </row>
    <row r="324">
      <c r="A324" s="28"/>
      <c r="B324" s="92"/>
      <c r="C324" s="114"/>
      <c r="D324" s="114"/>
      <c r="E324" s="20"/>
      <c r="F324" s="20"/>
    </row>
    <row r="325">
      <c r="A325" s="28"/>
      <c r="B325" s="92"/>
      <c r="C325" s="114"/>
      <c r="D325" s="114"/>
      <c r="E325" s="20"/>
      <c r="F325" s="20"/>
    </row>
    <row r="326">
      <c r="A326" s="28"/>
      <c r="B326" s="92"/>
      <c r="C326" s="114"/>
      <c r="D326" s="114"/>
      <c r="E326" s="20"/>
      <c r="F326" s="20"/>
    </row>
    <row r="327">
      <c r="A327" s="28"/>
      <c r="B327" s="92"/>
      <c r="C327" s="114"/>
      <c r="D327" s="114"/>
      <c r="E327" s="20"/>
      <c r="F327" s="20"/>
    </row>
    <row r="328">
      <c r="A328" s="28"/>
      <c r="B328" s="92"/>
      <c r="C328" s="114"/>
      <c r="D328" s="114"/>
      <c r="E328" s="20"/>
      <c r="F328" s="20"/>
    </row>
    <row r="329">
      <c r="A329" s="28"/>
      <c r="B329" s="92"/>
      <c r="C329" s="114"/>
      <c r="D329" s="114"/>
      <c r="E329" s="20"/>
      <c r="F329" s="20"/>
    </row>
    <row r="330">
      <c r="A330" s="28"/>
      <c r="B330" s="92"/>
      <c r="C330" s="114"/>
      <c r="D330" s="114"/>
      <c r="E330" s="20"/>
      <c r="F330" s="20"/>
    </row>
    <row r="331">
      <c r="A331" s="28"/>
      <c r="B331" s="92"/>
      <c r="C331" s="114"/>
      <c r="D331" s="114"/>
      <c r="E331" s="20"/>
      <c r="F331" s="20"/>
    </row>
    <row r="332">
      <c r="A332" s="28"/>
      <c r="B332" s="92"/>
      <c r="C332" s="114"/>
      <c r="D332" s="114"/>
      <c r="E332" s="20"/>
      <c r="F332" s="20"/>
    </row>
    <row r="333">
      <c r="A333" s="28"/>
      <c r="B333" s="92"/>
      <c r="C333" s="114"/>
      <c r="D333" s="114"/>
      <c r="E333" s="20"/>
      <c r="F333" s="20"/>
    </row>
    <row r="334">
      <c r="A334" s="28"/>
      <c r="B334" s="92"/>
      <c r="C334" s="114"/>
      <c r="D334" s="114"/>
      <c r="E334" s="20"/>
      <c r="F334" s="20"/>
    </row>
    <row r="335">
      <c r="A335" s="28"/>
      <c r="B335" s="92"/>
      <c r="C335" s="114"/>
      <c r="D335" s="114"/>
      <c r="E335" s="20"/>
      <c r="F335" s="20"/>
    </row>
    <row r="336">
      <c r="A336" s="28"/>
      <c r="B336" s="92"/>
      <c r="C336" s="114"/>
      <c r="D336" s="114"/>
      <c r="E336" s="20"/>
      <c r="F336" s="20"/>
    </row>
    <row r="337">
      <c r="A337" s="28"/>
      <c r="B337" s="92"/>
      <c r="C337" s="114"/>
      <c r="D337" s="114"/>
      <c r="E337" s="20"/>
      <c r="F337" s="20"/>
    </row>
    <row r="338">
      <c r="A338" s="28"/>
      <c r="B338" s="92"/>
      <c r="C338" s="114"/>
      <c r="D338" s="114"/>
      <c r="E338" s="20"/>
      <c r="F338" s="20"/>
    </row>
    <row r="339">
      <c r="A339" s="28"/>
      <c r="B339" s="92"/>
      <c r="C339" s="114"/>
      <c r="D339" s="114"/>
      <c r="E339" s="20"/>
      <c r="F339" s="20"/>
    </row>
    <row r="340">
      <c r="A340" s="28"/>
      <c r="B340" s="92"/>
      <c r="C340" s="114"/>
      <c r="D340" s="114"/>
      <c r="E340" s="20"/>
      <c r="F340" s="20"/>
    </row>
    <row r="341">
      <c r="A341" s="28"/>
      <c r="B341" s="92"/>
      <c r="C341" s="114"/>
      <c r="D341" s="114"/>
      <c r="E341" s="20"/>
      <c r="F341" s="20"/>
    </row>
    <row r="342">
      <c r="A342" s="28"/>
      <c r="B342" s="92"/>
      <c r="C342" s="114"/>
      <c r="D342" s="114"/>
      <c r="E342" s="20"/>
      <c r="F342" s="20"/>
    </row>
    <row r="343">
      <c r="A343" s="28"/>
      <c r="B343" s="92"/>
      <c r="C343" s="114"/>
      <c r="D343" s="114"/>
      <c r="E343" s="20"/>
      <c r="F343" s="20"/>
    </row>
    <row r="344">
      <c r="A344" s="28"/>
      <c r="B344" s="92"/>
      <c r="C344" s="114"/>
      <c r="D344" s="114"/>
      <c r="E344" s="20"/>
      <c r="F344" s="20"/>
    </row>
    <row r="345">
      <c r="A345" s="28"/>
      <c r="B345" s="92"/>
      <c r="C345" s="114"/>
      <c r="D345" s="114"/>
      <c r="E345" s="20"/>
      <c r="F345" s="20"/>
    </row>
    <row r="346">
      <c r="A346" s="28"/>
      <c r="B346" s="92"/>
      <c r="C346" s="114"/>
      <c r="D346" s="114"/>
      <c r="E346" s="20"/>
      <c r="F346" s="20"/>
    </row>
    <row r="347">
      <c r="A347" s="28"/>
      <c r="B347" s="92"/>
      <c r="C347" s="114"/>
      <c r="D347" s="114"/>
      <c r="E347" s="20"/>
      <c r="F347" s="20"/>
    </row>
    <row r="348">
      <c r="A348" s="28"/>
      <c r="B348" s="92"/>
      <c r="C348" s="114"/>
      <c r="D348" s="114"/>
      <c r="E348" s="20"/>
      <c r="F348" s="20"/>
    </row>
    <row r="349">
      <c r="A349" s="28"/>
      <c r="B349" s="92"/>
      <c r="C349" s="114"/>
      <c r="D349" s="114"/>
      <c r="E349" s="20"/>
      <c r="F349" s="20"/>
    </row>
    <row r="350">
      <c r="A350" s="28"/>
      <c r="B350" s="92"/>
      <c r="C350" s="114"/>
      <c r="D350" s="114"/>
      <c r="E350" s="20"/>
      <c r="F350" s="20"/>
    </row>
    <row r="351">
      <c r="A351" s="28"/>
      <c r="B351" s="92"/>
      <c r="C351" s="114"/>
      <c r="D351" s="114"/>
      <c r="E351" s="20"/>
      <c r="F351" s="20"/>
    </row>
    <row r="352">
      <c r="A352" s="28"/>
      <c r="B352" s="92"/>
      <c r="C352" s="114"/>
      <c r="D352" s="114"/>
      <c r="E352" s="20"/>
      <c r="F352" s="20"/>
    </row>
    <row r="353">
      <c r="A353" s="28"/>
      <c r="B353" s="92"/>
      <c r="C353" s="114"/>
      <c r="D353" s="114"/>
      <c r="E353" s="20"/>
      <c r="F353" s="20"/>
    </row>
    <row r="354">
      <c r="A354" s="28"/>
      <c r="B354" s="92"/>
      <c r="C354" s="114"/>
      <c r="D354" s="114"/>
      <c r="E354" s="20"/>
      <c r="F354" s="20"/>
    </row>
    <row r="355">
      <c r="A355" s="28"/>
      <c r="B355" s="92"/>
      <c r="C355" s="114"/>
      <c r="D355" s="114"/>
      <c r="E355" s="20"/>
      <c r="F355" s="20"/>
    </row>
    <row r="356">
      <c r="A356" s="28"/>
      <c r="B356" s="92"/>
      <c r="C356" s="114"/>
      <c r="D356" s="114"/>
      <c r="E356" s="20"/>
      <c r="F356" s="20"/>
    </row>
    <row r="357">
      <c r="A357" s="28"/>
      <c r="B357" s="92"/>
      <c r="C357" s="114"/>
      <c r="D357" s="114"/>
      <c r="E357" s="20"/>
      <c r="F357" s="20"/>
    </row>
    <row r="358">
      <c r="A358" s="28"/>
      <c r="B358" s="92"/>
      <c r="C358" s="114"/>
      <c r="D358" s="114"/>
      <c r="E358" s="20"/>
      <c r="F358" s="20"/>
    </row>
    <row r="359">
      <c r="A359" s="28"/>
      <c r="B359" s="92"/>
      <c r="C359" s="114"/>
      <c r="D359" s="114"/>
      <c r="E359" s="20"/>
      <c r="F359" s="20"/>
    </row>
    <row r="360">
      <c r="A360" s="28"/>
      <c r="B360" s="92"/>
      <c r="C360" s="114"/>
      <c r="D360" s="114"/>
      <c r="E360" s="20"/>
      <c r="F360" s="20"/>
    </row>
    <row r="361">
      <c r="A361" s="28"/>
      <c r="B361" s="92"/>
      <c r="C361" s="114"/>
      <c r="D361" s="114"/>
      <c r="E361" s="20"/>
      <c r="F361" s="20"/>
    </row>
    <row r="362">
      <c r="A362" s="28"/>
      <c r="B362" s="92"/>
      <c r="C362" s="114"/>
      <c r="D362" s="114"/>
      <c r="E362" s="20"/>
      <c r="F362" s="20"/>
    </row>
    <row r="363">
      <c r="A363" s="28"/>
      <c r="B363" s="92"/>
      <c r="C363" s="114"/>
      <c r="D363" s="114"/>
      <c r="E363" s="20"/>
      <c r="F363" s="20"/>
    </row>
    <row r="364">
      <c r="A364" s="28"/>
      <c r="B364" s="92"/>
      <c r="C364" s="114"/>
      <c r="D364" s="114"/>
      <c r="E364" s="20"/>
      <c r="F364" s="20"/>
    </row>
    <row r="365">
      <c r="A365" s="28"/>
      <c r="B365" s="92"/>
      <c r="C365" s="114"/>
      <c r="D365" s="114"/>
      <c r="E365" s="20"/>
      <c r="F365" s="20"/>
    </row>
    <row r="366">
      <c r="A366" s="28"/>
      <c r="B366" s="92"/>
      <c r="C366" s="114"/>
      <c r="D366" s="114"/>
      <c r="E366" s="20"/>
      <c r="F366" s="20"/>
    </row>
    <row r="367">
      <c r="A367" s="28"/>
      <c r="B367" s="92"/>
      <c r="C367" s="114"/>
      <c r="D367" s="114"/>
      <c r="E367" s="20"/>
      <c r="F367" s="20"/>
    </row>
    <row r="368">
      <c r="A368" s="28"/>
      <c r="B368" s="92"/>
      <c r="C368" s="114"/>
      <c r="D368" s="114"/>
      <c r="E368" s="20"/>
      <c r="F368" s="20"/>
    </row>
    <row r="369">
      <c r="A369" s="28"/>
      <c r="B369" s="92"/>
      <c r="C369" s="114"/>
      <c r="D369" s="114"/>
      <c r="E369" s="20"/>
      <c r="F369" s="20"/>
    </row>
    <row r="370">
      <c r="A370" s="28"/>
      <c r="B370" s="92"/>
      <c r="C370" s="114"/>
      <c r="D370" s="114"/>
      <c r="E370" s="20"/>
      <c r="F370" s="20"/>
    </row>
    <row r="371">
      <c r="A371" s="28"/>
      <c r="B371" s="92"/>
      <c r="C371" s="114"/>
      <c r="D371" s="114"/>
      <c r="E371" s="20"/>
      <c r="F371" s="20"/>
    </row>
    <row r="372">
      <c r="A372" s="28"/>
      <c r="B372" s="92"/>
      <c r="C372" s="114"/>
      <c r="D372" s="114"/>
      <c r="E372" s="20"/>
      <c r="F372" s="20"/>
    </row>
    <row r="373">
      <c r="A373" s="28"/>
      <c r="B373" s="92"/>
      <c r="C373" s="114"/>
      <c r="D373" s="114"/>
      <c r="E373" s="20"/>
      <c r="F373" s="20"/>
    </row>
    <row r="374">
      <c r="A374" s="28"/>
      <c r="B374" s="92"/>
      <c r="C374" s="114"/>
      <c r="D374" s="114"/>
      <c r="E374" s="20"/>
      <c r="F374" s="20"/>
    </row>
    <row r="375">
      <c r="A375" s="28"/>
      <c r="B375" s="92"/>
      <c r="C375" s="114"/>
      <c r="D375" s="114"/>
      <c r="E375" s="20"/>
      <c r="F375" s="20"/>
    </row>
    <row r="376">
      <c r="A376" s="28"/>
      <c r="B376" s="92"/>
      <c r="C376" s="114"/>
      <c r="D376" s="114"/>
      <c r="E376" s="20"/>
      <c r="F376" s="20"/>
    </row>
    <row r="377">
      <c r="A377" s="28"/>
      <c r="B377" s="92"/>
      <c r="C377" s="114"/>
      <c r="D377" s="114"/>
      <c r="E377" s="20"/>
      <c r="F377" s="20"/>
    </row>
    <row r="378">
      <c r="A378" s="28"/>
      <c r="B378" s="92"/>
      <c r="C378" s="114"/>
      <c r="D378" s="114"/>
      <c r="E378" s="20"/>
      <c r="F378" s="20"/>
    </row>
    <row r="379">
      <c r="A379" s="28"/>
      <c r="B379" s="92"/>
      <c r="C379" s="114"/>
      <c r="D379" s="114"/>
      <c r="E379" s="20"/>
      <c r="F379" s="20"/>
    </row>
    <row r="380">
      <c r="A380" s="28"/>
      <c r="B380" s="92"/>
      <c r="C380" s="114"/>
      <c r="D380" s="114"/>
      <c r="E380" s="20"/>
      <c r="F380" s="20"/>
    </row>
    <row r="381">
      <c r="A381" s="28"/>
      <c r="B381" s="92"/>
      <c r="C381" s="114"/>
      <c r="D381" s="114"/>
      <c r="E381" s="20"/>
      <c r="F381" s="20"/>
    </row>
    <row r="382">
      <c r="A382" s="28"/>
      <c r="B382" s="92"/>
      <c r="C382" s="114"/>
      <c r="D382" s="114"/>
      <c r="E382" s="20"/>
      <c r="F382" s="20"/>
    </row>
    <row r="383">
      <c r="A383" s="28"/>
      <c r="B383" s="92"/>
      <c r="C383" s="114"/>
      <c r="D383" s="114"/>
      <c r="E383" s="20"/>
      <c r="F383" s="20"/>
    </row>
    <row r="384">
      <c r="A384" s="28"/>
      <c r="B384" s="92"/>
      <c r="C384" s="114"/>
      <c r="D384" s="114"/>
      <c r="E384" s="20"/>
      <c r="F384" s="20"/>
    </row>
    <row r="385">
      <c r="A385" s="28"/>
      <c r="B385" s="92"/>
      <c r="C385" s="114"/>
      <c r="D385" s="114"/>
      <c r="E385" s="20"/>
      <c r="F385" s="20"/>
    </row>
    <row r="386">
      <c r="A386" s="28"/>
      <c r="B386" s="92"/>
      <c r="C386" s="114"/>
      <c r="D386" s="114"/>
      <c r="E386" s="20"/>
      <c r="F386" s="20"/>
    </row>
    <row r="387">
      <c r="A387" s="28"/>
      <c r="B387" s="92"/>
      <c r="C387" s="114"/>
      <c r="D387" s="114"/>
      <c r="E387" s="20"/>
      <c r="F387" s="20"/>
    </row>
    <row r="388">
      <c r="A388" s="28"/>
      <c r="B388" s="92"/>
      <c r="C388" s="114"/>
      <c r="D388" s="114"/>
      <c r="E388" s="20"/>
      <c r="F388" s="20"/>
    </row>
    <row r="389">
      <c r="A389" s="28"/>
      <c r="B389" s="92"/>
      <c r="C389" s="114"/>
      <c r="D389" s="114"/>
      <c r="E389" s="20"/>
      <c r="F389" s="20"/>
    </row>
    <row r="390">
      <c r="A390" s="28"/>
      <c r="B390" s="92"/>
      <c r="C390" s="114"/>
      <c r="D390" s="114"/>
      <c r="E390" s="20"/>
      <c r="F390" s="20"/>
    </row>
    <row r="391">
      <c r="A391" s="28"/>
      <c r="B391" s="92"/>
      <c r="C391" s="114"/>
      <c r="D391" s="114"/>
      <c r="E391" s="20"/>
      <c r="F391" s="20"/>
    </row>
    <row r="392">
      <c r="A392" s="28"/>
      <c r="B392" s="92"/>
      <c r="C392" s="114"/>
      <c r="D392" s="114"/>
      <c r="E392" s="20"/>
      <c r="F392" s="20"/>
    </row>
    <row r="393">
      <c r="A393" s="28"/>
      <c r="B393" s="92"/>
      <c r="C393" s="114"/>
      <c r="D393" s="114"/>
      <c r="E393" s="20"/>
      <c r="F393" s="20"/>
    </row>
    <row r="394">
      <c r="A394" s="28"/>
      <c r="B394" s="92"/>
      <c r="C394" s="114"/>
      <c r="D394" s="114"/>
      <c r="E394" s="20"/>
      <c r="F394" s="20"/>
    </row>
    <row r="395">
      <c r="A395" s="28"/>
      <c r="B395" s="92"/>
      <c r="C395" s="114"/>
      <c r="D395" s="114"/>
      <c r="E395" s="20"/>
      <c r="F395" s="20"/>
    </row>
    <row r="396">
      <c r="A396" s="28"/>
      <c r="B396" s="92"/>
      <c r="C396" s="114"/>
      <c r="D396" s="114"/>
      <c r="E396" s="20"/>
      <c r="F396" s="20"/>
    </row>
    <row r="397">
      <c r="A397" s="28"/>
      <c r="B397" s="92"/>
      <c r="C397" s="114"/>
      <c r="D397" s="114"/>
      <c r="E397" s="20"/>
      <c r="F397" s="20"/>
    </row>
    <row r="398">
      <c r="A398" s="28"/>
      <c r="B398" s="92"/>
      <c r="C398" s="114"/>
      <c r="D398" s="114"/>
      <c r="E398" s="20"/>
      <c r="F398" s="20"/>
    </row>
    <row r="399">
      <c r="A399" s="28"/>
      <c r="B399" s="92"/>
      <c r="C399" s="114"/>
      <c r="D399" s="114"/>
      <c r="E399" s="20"/>
      <c r="F399" s="20"/>
    </row>
    <row r="400">
      <c r="A400" s="28"/>
      <c r="B400" s="92"/>
      <c r="C400" s="114"/>
      <c r="D400" s="114"/>
      <c r="E400" s="20"/>
      <c r="F400" s="20"/>
    </row>
    <row r="401">
      <c r="A401" s="28"/>
      <c r="B401" s="92"/>
      <c r="C401" s="114"/>
      <c r="D401" s="114"/>
      <c r="E401" s="20"/>
      <c r="F401" s="20"/>
    </row>
    <row r="402">
      <c r="A402" s="28"/>
      <c r="B402" s="92"/>
      <c r="C402" s="114"/>
      <c r="D402" s="114"/>
      <c r="E402" s="20"/>
      <c r="F402" s="20"/>
    </row>
    <row r="403">
      <c r="A403" s="28"/>
      <c r="B403" s="92"/>
      <c r="C403" s="114"/>
      <c r="D403" s="114"/>
      <c r="E403" s="20"/>
      <c r="F403" s="20"/>
    </row>
    <row r="404">
      <c r="A404" s="28"/>
      <c r="B404" s="92"/>
      <c r="C404" s="114"/>
      <c r="D404" s="114"/>
      <c r="E404" s="20"/>
      <c r="F404" s="20"/>
    </row>
    <row r="405">
      <c r="A405" s="28"/>
      <c r="B405" s="92"/>
      <c r="C405" s="114"/>
      <c r="D405" s="114"/>
      <c r="E405" s="20"/>
      <c r="F405" s="20"/>
    </row>
    <row r="406">
      <c r="A406" s="28"/>
      <c r="B406" s="92"/>
      <c r="C406" s="114"/>
      <c r="D406" s="114"/>
      <c r="E406" s="20"/>
      <c r="F406" s="20"/>
    </row>
    <row r="407">
      <c r="A407" s="28"/>
      <c r="B407" s="92"/>
      <c r="C407" s="114"/>
      <c r="D407" s="114"/>
      <c r="E407" s="20"/>
      <c r="F407" s="20"/>
    </row>
    <row r="408">
      <c r="A408" s="28"/>
      <c r="B408" s="92"/>
      <c r="C408" s="114"/>
      <c r="D408" s="114"/>
      <c r="E408" s="20"/>
      <c r="F408" s="20"/>
    </row>
    <row r="409">
      <c r="A409" s="28"/>
      <c r="B409" s="92"/>
      <c r="C409" s="114"/>
      <c r="D409" s="114"/>
      <c r="E409" s="20"/>
      <c r="F409" s="20"/>
    </row>
    <row r="410">
      <c r="A410" s="28"/>
      <c r="B410" s="92"/>
      <c r="C410" s="114"/>
      <c r="D410" s="114"/>
      <c r="E410" s="20"/>
      <c r="F410" s="20"/>
    </row>
    <row r="411">
      <c r="A411" s="28"/>
      <c r="B411" s="92"/>
      <c r="C411" s="114"/>
      <c r="D411" s="114"/>
      <c r="E411" s="20"/>
      <c r="F411" s="20"/>
    </row>
    <row r="412">
      <c r="A412" s="28"/>
      <c r="B412" s="92"/>
      <c r="C412" s="114"/>
      <c r="D412" s="114"/>
      <c r="E412" s="20"/>
      <c r="F412" s="20"/>
    </row>
    <row r="413">
      <c r="A413" s="28"/>
      <c r="B413" s="92"/>
      <c r="C413" s="114"/>
      <c r="D413" s="114"/>
      <c r="E413" s="20"/>
      <c r="F413" s="20"/>
    </row>
    <row r="414">
      <c r="A414" s="28"/>
      <c r="B414" s="92"/>
      <c r="C414" s="114"/>
      <c r="D414" s="114"/>
      <c r="E414" s="20"/>
      <c r="F414" s="20"/>
    </row>
    <row r="415">
      <c r="A415" s="28"/>
      <c r="B415" s="92"/>
      <c r="C415" s="114"/>
      <c r="D415" s="114"/>
      <c r="E415" s="20"/>
      <c r="F415" s="20"/>
    </row>
    <row r="416">
      <c r="A416" s="28"/>
      <c r="B416" s="92"/>
      <c r="C416" s="114"/>
      <c r="D416" s="114"/>
      <c r="E416" s="20"/>
      <c r="F416" s="20"/>
    </row>
    <row r="417">
      <c r="A417" s="28"/>
      <c r="B417" s="92"/>
      <c r="C417" s="114"/>
      <c r="D417" s="114"/>
      <c r="E417" s="20"/>
      <c r="F417" s="20"/>
    </row>
    <row r="418">
      <c r="A418" s="28"/>
      <c r="B418" s="92"/>
      <c r="C418" s="114"/>
      <c r="D418" s="114"/>
      <c r="E418" s="20"/>
      <c r="F418" s="20"/>
    </row>
    <row r="419">
      <c r="A419" s="28"/>
      <c r="B419" s="92"/>
      <c r="C419" s="114"/>
      <c r="D419" s="114"/>
      <c r="E419" s="20"/>
      <c r="F419" s="20"/>
    </row>
    <row r="420">
      <c r="A420" s="28"/>
      <c r="B420" s="92"/>
      <c r="C420" s="114"/>
      <c r="D420" s="114"/>
      <c r="E420" s="20"/>
      <c r="F420" s="20"/>
    </row>
    <row r="421">
      <c r="A421" s="28"/>
      <c r="B421" s="92"/>
      <c r="C421" s="114"/>
      <c r="D421" s="114"/>
      <c r="E421" s="20"/>
      <c r="F421" s="20"/>
    </row>
    <row r="422">
      <c r="A422" s="28"/>
      <c r="B422" s="92"/>
      <c r="C422" s="114"/>
      <c r="D422" s="114"/>
      <c r="E422" s="20"/>
      <c r="F422" s="20"/>
    </row>
    <row r="423">
      <c r="A423" s="28"/>
      <c r="B423" s="92"/>
      <c r="C423" s="114"/>
      <c r="D423" s="114"/>
      <c r="E423" s="20"/>
      <c r="F423" s="20"/>
    </row>
    <row r="424">
      <c r="A424" s="28"/>
      <c r="B424" s="92"/>
      <c r="C424" s="114"/>
      <c r="D424" s="114"/>
      <c r="E424" s="20"/>
      <c r="F424" s="20"/>
    </row>
    <row r="425">
      <c r="A425" s="28"/>
      <c r="B425" s="92"/>
      <c r="C425" s="114"/>
      <c r="D425" s="114"/>
      <c r="E425" s="20"/>
      <c r="F425" s="20"/>
    </row>
    <row r="426">
      <c r="A426" s="28"/>
      <c r="B426" s="92"/>
      <c r="C426" s="114"/>
      <c r="D426" s="114"/>
      <c r="E426" s="20"/>
      <c r="F426" s="20"/>
    </row>
    <row r="427">
      <c r="A427" s="28"/>
      <c r="B427" s="92"/>
      <c r="C427" s="114"/>
      <c r="D427" s="114"/>
      <c r="E427" s="20"/>
      <c r="F427" s="20"/>
    </row>
    <row r="428">
      <c r="A428" s="28"/>
      <c r="B428" s="92"/>
      <c r="C428" s="114"/>
      <c r="D428" s="114"/>
      <c r="E428" s="20"/>
      <c r="F428" s="20"/>
    </row>
    <row r="429">
      <c r="A429" s="28"/>
      <c r="B429" s="92"/>
      <c r="C429" s="114"/>
      <c r="D429" s="114"/>
      <c r="E429" s="20"/>
      <c r="F429" s="20"/>
    </row>
    <row r="430">
      <c r="A430" s="28"/>
      <c r="B430" s="92"/>
      <c r="C430" s="114"/>
      <c r="D430" s="114"/>
      <c r="E430" s="20"/>
      <c r="F430" s="20"/>
    </row>
    <row r="431">
      <c r="A431" s="28"/>
      <c r="B431" s="92"/>
      <c r="C431" s="114"/>
      <c r="D431" s="114"/>
      <c r="E431" s="20"/>
      <c r="F431" s="20"/>
    </row>
    <row r="432">
      <c r="A432" s="28"/>
      <c r="B432" s="92"/>
      <c r="C432" s="114"/>
      <c r="D432" s="114"/>
      <c r="E432" s="20"/>
      <c r="F432" s="20"/>
    </row>
    <row r="433">
      <c r="A433" s="28"/>
      <c r="B433" s="92"/>
      <c r="C433" s="114"/>
      <c r="D433" s="114"/>
      <c r="E433" s="20"/>
      <c r="F433" s="20"/>
    </row>
    <row r="434">
      <c r="A434" s="28"/>
      <c r="B434" s="92"/>
      <c r="C434" s="114"/>
      <c r="D434" s="114"/>
      <c r="E434" s="20"/>
      <c r="F434" s="20"/>
    </row>
    <row r="435">
      <c r="A435" s="28"/>
      <c r="B435" s="92"/>
      <c r="C435" s="114"/>
      <c r="D435" s="114"/>
      <c r="E435" s="20"/>
      <c r="F435" s="20"/>
    </row>
    <row r="436">
      <c r="A436" s="28"/>
      <c r="B436" s="92"/>
      <c r="C436" s="114"/>
      <c r="D436" s="114"/>
      <c r="E436" s="20"/>
      <c r="F436" s="20"/>
    </row>
    <row r="437">
      <c r="A437" s="28"/>
      <c r="B437" s="92"/>
      <c r="C437" s="114"/>
      <c r="D437" s="114"/>
      <c r="E437" s="20"/>
      <c r="F437" s="20"/>
    </row>
    <row r="438">
      <c r="A438" s="28"/>
      <c r="B438" s="92"/>
      <c r="C438" s="114"/>
      <c r="D438" s="114"/>
      <c r="E438" s="20"/>
      <c r="F438" s="20"/>
    </row>
    <row r="439">
      <c r="A439" s="28"/>
      <c r="B439" s="92"/>
      <c r="C439" s="114"/>
      <c r="D439" s="114"/>
      <c r="E439" s="20"/>
      <c r="F439" s="20"/>
    </row>
    <row r="440">
      <c r="A440" s="28"/>
      <c r="B440" s="92"/>
      <c r="C440" s="114"/>
      <c r="D440" s="114"/>
      <c r="E440" s="20"/>
      <c r="F440" s="20"/>
    </row>
    <row r="441">
      <c r="A441" s="28"/>
      <c r="B441" s="92"/>
      <c r="C441" s="114"/>
      <c r="D441" s="114"/>
      <c r="E441" s="20"/>
      <c r="F441" s="20"/>
    </row>
    <row r="442">
      <c r="A442" s="28"/>
      <c r="B442" s="92"/>
      <c r="C442" s="114"/>
      <c r="D442" s="114"/>
      <c r="E442" s="20"/>
      <c r="F442" s="20"/>
    </row>
    <row r="443">
      <c r="A443" s="28"/>
      <c r="B443" s="92"/>
      <c r="C443" s="114"/>
      <c r="D443" s="114"/>
      <c r="E443" s="20"/>
      <c r="F443" s="20"/>
    </row>
    <row r="444">
      <c r="A444" s="28"/>
      <c r="B444" s="92"/>
      <c r="C444" s="114"/>
      <c r="D444" s="114"/>
      <c r="E444" s="20"/>
      <c r="F444" s="20"/>
    </row>
    <row r="445">
      <c r="A445" s="28"/>
      <c r="B445" s="92"/>
      <c r="C445" s="114"/>
      <c r="D445" s="114"/>
      <c r="E445" s="20"/>
      <c r="F445" s="20"/>
    </row>
    <row r="446">
      <c r="A446" s="28"/>
      <c r="B446" s="92"/>
      <c r="C446" s="114"/>
      <c r="D446" s="114"/>
      <c r="E446" s="20"/>
      <c r="F446" s="20"/>
    </row>
    <row r="447">
      <c r="A447" s="28"/>
      <c r="B447" s="92"/>
      <c r="C447" s="114"/>
      <c r="D447" s="114"/>
      <c r="E447" s="20"/>
      <c r="F447" s="20"/>
    </row>
    <row r="448">
      <c r="A448" s="28"/>
      <c r="B448" s="92"/>
      <c r="C448" s="114"/>
      <c r="D448" s="114"/>
      <c r="E448" s="20"/>
      <c r="F448" s="20"/>
    </row>
    <row r="449">
      <c r="A449" s="28"/>
      <c r="B449" s="92"/>
      <c r="C449" s="114"/>
      <c r="D449" s="114"/>
      <c r="E449" s="20"/>
      <c r="F449" s="20"/>
    </row>
    <row r="450">
      <c r="A450" s="28"/>
      <c r="B450" s="92"/>
      <c r="C450" s="114"/>
      <c r="D450" s="114"/>
      <c r="E450" s="20"/>
      <c r="F450" s="20"/>
    </row>
    <row r="451">
      <c r="A451" s="28"/>
      <c r="B451" s="92"/>
      <c r="C451" s="114"/>
      <c r="D451" s="114"/>
      <c r="E451" s="20"/>
      <c r="F451" s="20"/>
    </row>
    <row r="452">
      <c r="A452" s="28"/>
      <c r="B452" s="92"/>
      <c r="C452" s="114"/>
      <c r="D452" s="114"/>
      <c r="E452" s="20"/>
      <c r="F452" s="20"/>
    </row>
    <row r="453">
      <c r="A453" s="28"/>
      <c r="B453" s="92"/>
      <c r="C453" s="114"/>
      <c r="D453" s="114"/>
      <c r="E453" s="20"/>
      <c r="F453" s="20"/>
    </row>
    <row r="454">
      <c r="A454" s="28"/>
      <c r="B454" s="92"/>
      <c r="C454" s="114"/>
      <c r="D454" s="114"/>
      <c r="E454" s="20"/>
      <c r="F454" s="20"/>
    </row>
    <row r="455">
      <c r="A455" s="28"/>
      <c r="B455" s="92"/>
      <c r="C455" s="114"/>
      <c r="D455" s="114"/>
      <c r="E455" s="20"/>
      <c r="F455" s="20"/>
    </row>
    <row r="456">
      <c r="A456" s="28"/>
      <c r="B456" s="92"/>
      <c r="C456" s="114"/>
      <c r="D456" s="114"/>
      <c r="E456" s="20"/>
      <c r="F456" s="20"/>
    </row>
    <row r="457">
      <c r="A457" s="28"/>
      <c r="B457" s="92"/>
      <c r="C457" s="114"/>
      <c r="D457" s="114"/>
      <c r="E457" s="20"/>
      <c r="F457" s="20"/>
    </row>
    <row r="458">
      <c r="A458" s="28"/>
      <c r="B458" s="92"/>
      <c r="C458" s="114"/>
      <c r="D458" s="114"/>
      <c r="E458" s="20"/>
      <c r="F458" s="20"/>
    </row>
    <row r="459">
      <c r="A459" s="28"/>
      <c r="B459" s="92"/>
      <c r="C459" s="114"/>
      <c r="D459" s="114"/>
      <c r="E459" s="20"/>
      <c r="F459" s="20"/>
    </row>
    <row r="460">
      <c r="A460" s="28"/>
      <c r="B460" s="92"/>
      <c r="C460" s="114"/>
      <c r="D460" s="114"/>
      <c r="E460" s="20"/>
      <c r="F460" s="20"/>
    </row>
    <row r="461">
      <c r="A461" s="28"/>
      <c r="B461" s="92"/>
      <c r="C461" s="114"/>
      <c r="D461" s="114"/>
      <c r="E461" s="20"/>
      <c r="F461" s="20"/>
    </row>
    <row r="462">
      <c r="A462" s="28"/>
      <c r="B462" s="92"/>
      <c r="C462" s="114"/>
      <c r="D462" s="114"/>
      <c r="E462" s="20"/>
      <c r="F462" s="20"/>
    </row>
    <row r="463">
      <c r="A463" s="28"/>
      <c r="B463" s="92"/>
      <c r="C463" s="114"/>
      <c r="D463" s="114"/>
      <c r="E463" s="20"/>
      <c r="F463" s="20"/>
    </row>
    <row r="464">
      <c r="A464" s="28"/>
      <c r="B464" s="92"/>
      <c r="C464" s="114"/>
      <c r="D464" s="114"/>
      <c r="E464" s="20"/>
      <c r="F464" s="20"/>
    </row>
    <row r="465">
      <c r="A465" s="28"/>
      <c r="B465" s="92"/>
      <c r="C465" s="114"/>
      <c r="D465" s="114"/>
      <c r="E465" s="20"/>
      <c r="F465" s="20"/>
    </row>
    <row r="466">
      <c r="A466" s="28"/>
      <c r="B466" s="92"/>
      <c r="C466" s="114"/>
      <c r="D466" s="114"/>
      <c r="E466" s="20"/>
      <c r="F466" s="20"/>
    </row>
    <row r="467">
      <c r="A467" s="28"/>
      <c r="B467" s="92"/>
      <c r="C467" s="114"/>
      <c r="D467" s="114"/>
      <c r="E467" s="20"/>
      <c r="F467" s="20"/>
    </row>
    <row r="468">
      <c r="A468" s="28"/>
      <c r="B468" s="92"/>
      <c r="C468" s="114"/>
      <c r="D468" s="114"/>
      <c r="E468" s="20"/>
      <c r="F468" s="20"/>
    </row>
    <row r="469">
      <c r="A469" s="28"/>
      <c r="B469" s="92"/>
      <c r="C469" s="114"/>
      <c r="D469" s="114"/>
      <c r="E469" s="20"/>
      <c r="F469" s="20"/>
    </row>
    <row r="470">
      <c r="A470" s="28"/>
      <c r="B470" s="92"/>
      <c r="C470" s="114"/>
      <c r="D470" s="114"/>
      <c r="E470" s="20"/>
      <c r="F470" s="20"/>
    </row>
    <row r="471">
      <c r="A471" s="28"/>
      <c r="B471" s="92"/>
      <c r="C471" s="114"/>
      <c r="D471" s="114"/>
      <c r="E471" s="20"/>
      <c r="F471" s="20"/>
    </row>
    <row r="472">
      <c r="A472" s="28"/>
      <c r="B472" s="92"/>
      <c r="C472" s="114"/>
      <c r="D472" s="114"/>
      <c r="E472" s="20"/>
      <c r="F472" s="20"/>
    </row>
    <row r="473">
      <c r="A473" s="28"/>
      <c r="B473" s="92"/>
      <c r="C473" s="114"/>
      <c r="D473" s="114"/>
      <c r="E473" s="20"/>
      <c r="F473" s="20"/>
    </row>
    <row r="474">
      <c r="A474" s="28"/>
      <c r="B474" s="92"/>
      <c r="C474" s="114"/>
      <c r="D474" s="114"/>
      <c r="E474" s="20"/>
      <c r="F474" s="20"/>
    </row>
    <row r="475">
      <c r="A475" s="28"/>
      <c r="B475" s="92"/>
      <c r="C475" s="114"/>
      <c r="D475" s="114"/>
      <c r="E475" s="20"/>
      <c r="F475" s="20"/>
    </row>
    <row r="476">
      <c r="A476" s="28"/>
      <c r="B476" s="92"/>
      <c r="C476" s="114"/>
      <c r="D476" s="114"/>
      <c r="E476" s="20"/>
      <c r="F476" s="20"/>
    </row>
    <row r="477">
      <c r="A477" s="28"/>
      <c r="B477" s="92"/>
      <c r="C477" s="114"/>
      <c r="D477" s="114"/>
      <c r="E477" s="20"/>
      <c r="F477" s="20"/>
    </row>
    <row r="478">
      <c r="A478" s="28"/>
      <c r="B478" s="92"/>
      <c r="C478" s="114"/>
      <c r="D478" s="114"/>
      <c r="E478" s="20"/>
      <c r="F478" s="20"/>
    </row>
    <row r="479">
      <c r="A479" s="28"/>
      <c r="B479" s="92"/>
      <c r="C479" s="114"/>
      <c r="D479" s="114"/>
      <c r="E479" s="20"/>
      <c r="F479" s="20"/>
    </row>
    <row r="480">
      <c r="A480" s="28"/>
      <c r="B480" s="92"/>
      <c r="C480" s="114"/>
      <c r="D480" s="114"/>
      <c r="E480" s="20"/>
      <c r="F480" s="20"/>
    </row>
    <row r="481">
      <c r="A481" s="28"/>
      <c r="B481" s="92"/>
      <c r="C481" s="114"/>
      <c r="D481" s="114"/>
      <c r="E481" s="20"/>
      <c r="F481" s="20"/>
    </row>
    <row r="482">
      <c r="A482" s="28"/>
      <c r="B482" s="92"/>
      <c r="C482" s="114"/>
      <c r="D482" s="114"/>
      <c r="E482" s="20"/>
      <c r="F482" s="20"/>
    </row>
    <row r="483">
      <c r="A483" s="28"/>
      <c r="B483" s="92"/>
      <c r="C483" s="114"/>
      <c r="D483" s="114"/>
      <c r="E483" s="20"/>
      <c r="F483" s="20"/>
    </row>
    <row r="484">
      <c r="A484" s="28"/>
      <c r="B484" s="92"/>
      <c r="C484" s="114"/>
      <c r="D484" s="114"/>
      <c r="E484" s="20"/>
      <c r="F484" s="20"/>
    </row>
    <row r="485">
      <c r="A485" s="28"/>
      <c r="B485" s="92"/>
      <c r="C485" s="114"/>
      <c r="D485" s="114"/>
      <c r="E485" s="20"/>
      <c r="F485" s="20"/>
    </row>
    <row r="486">
      <c r="A486" s="28"/>
      <c r="B486" s="92"/>
      <c r="C486" s="114"/>
      <c r="D486" s="114"/>
      <c r="E486" s="20"/>
      <c r="F486" s="20"/>
    </row>
    <row r="487">
      <c r="A487" s="28"/>
      <c r="B487" s="92"/>
      <c r="C487" s="114"/>
      <c r="D487" s="114"/>
      <c r="E487" s="20"/>
      <c r="F487" s="20"/>
    </row>
    <row r="488">
      <c r="A488" s="28"/>
      <c r="B488" s="92"/>
      <c r="C488" s="114"/>
      <c r="D488" s="114"/>
      <c r="E488" s="20"/>
      <c r="F488" s="20"/>
    </row>
    <row r="489">
      <c r="A489" s="28"/>
      <c r="B489" s="92"/>
      <c r="C489" s="114"/>
      <c r="D489" s="114"/>
      <c r="E489" s="20"/>
      <c r="F489" s="20"/>
    </row>
    <row r="490">
      <c r="A490" s="28"/>
      <c r="B490" s="92"/>
      <c r="C490" s="114"/>
      <c r="D490" s="114"/>
      <c r="E490" s="20"/>
      <c r="F490" s="20"/>
    </row>
    <row r="491">
      <c r="A491" s="28"/>
      <c r="B491" s="92"/>
      <c r="C491" s="114"/>
      <c r="D491" s="114"/>
      <c r="E491" s="20"/>
      <c r="F491" s="20"/>
    </row>
    <row r="492">
      <c r="A492" s="28"/>
      <c r="B492" s="92"/>
      <c r="C492" s="114"/>
      <c r="D492" s="114"/>
      <c r="E492" s="20"/>
      <c r="F492" s="20"/>
    </row>
    <row r="493">
      <c r="A493" s="28"/>
      <c r="B493" s="92"/>
      <c r="C493" s="114"/>
      <c r="D493" s="114"/>
      <c r="E493" s="20"/>
      <c r="F493" s="20"/>
    </row>
    <row r="494">
      <c r="A494" s="28"/>
      <c r="B494" s="92"/>
      <c r="C494" s="114"/>
      <c r="D494" s="114"/>
      <c r="E494" s="20"/>
      <c r="F494" s="20"/>
    </row>
    <row r="495">
      <c r="A495" s="28"/>
      <c r="B495" s="92"/>
      <c r="C495" s="114"/>
      <c r="D495" s="114"/>
      <c r="E495" s="20"/>
      <c r="F495" s="20"/>
    </row>
    <row r="496">
      <c r="A496" s="28"/>
      <c r="B496" s="92"/>
      <c r="C496" s="114"/>
      <c r="D496" s="114"/>
      <c r="E496" s="20"/>
      <c r="F496" s="20"/>
    </row>
    <row r="497">
      <c r="A497" s="28"/>
      <c r="B497" s="92"/>
      <c r="C497" s="114"/>
      <c r="D497" s="114"/>
      <c r="E497" s="20"/>
      <c r="F497" s="20"/>
    </row>
    <row r="498">
      <c r="A498" s="28"/>
      <c r="B498" s="92"/>
      <c r="C498" s="114"/>
      <c r="D498" s="114"/>
      <c r="E498" s="20"/>
      <c r="F498" s="20"/>
    </row>
    <row r="499">
      <c r="A499" s="28"/>
      <c r="B499" s="92"/>
      <c r="C499" s="114"/>
      <c r="D499" s="114"/>
      <c r="E499" s="20"/>
      <c r="F499" s="20"/>
    </row>
    <row r="500">
      <c r="A500" s="28"/>
      <c r="B500" s="92"/>
      <c r="C500" s="114"/>
      <c r="D500" s="114"/>
      <c r="E500" s="20"/>
      <c r="F500" s="20"/>
    </row>
    <row r="501">
      <c r="A501" s="28"/>
      <c r="B501" s="92"/>
      <c r="C501" s="114"/>
      <c r="D501" s="114"/>
      <c r="E501" s="20"/>
      <c r="F501" s="20"/>
    </row>
    <row r="502">
      <c r="A502" s="28"/>
      <c r="B502" s="92"/>
      <c r="C502" s="114"/>
      <c r="D502" s="114"/>
      <c r="E502" s="20"/>
      <c r="F502" s="20"/>
    </row>
    <row r="503">
      <c r="A503" s="28"/>
      <c r="B503" s="92"/>
      <c r="C503" s="114"/>
      <c r="D503" s="114"/>
      <c r="E503" s="20"/>
      <c r="F503" s="20"/>
    </row>
    <row r="504">
      <c r="A504" s="28"/>
      <c r="B504" s="92"/>
      <c r="C504" s="114"/>
      <c r="D504" s="114"/>
      <c r="E504" s="20"/>
      <c r="F504" s="20"/>
    </row>
    <row r="505">
      <c r="A505" s="28"/>
      <c r="B505" s="92"/>
      <c r="C505" s="114"/>
      <c r="D505" s="114"/>
      <c r="E505" s="20"/>
      <c r="F505" s="20"/>
    </row>
    <row r="506">
      <c r="A506" s="28"/>
      <c r="B506" s="92"/>
      <c r="C506" s="114"/>
      <c r="D506" s="114"/>
      <c r="E506" s="20"/>
      <c r="F506" s="20"/>
    </row>
    <row r="507">
      <c r="A507" s="28"/>
      <c r="B507" s="92"/>
      <c r="C507" s="114"/>
      <c r="D507" s="114"/>
      <c r="E507" s="20"/>
      <c r="F507" s="20"/>
    </row>
    <row r="508">
      <c r="A508" s="28"/>
      <c r="B508" s="92"/>
      <c r="C508" s="114"/>
      <c r="D508" s="114"/>
      <c r="E508" s="20"/>
      <c r="F508" s="20"/>
    </row>
    <row r="509">
      <c r="A509" s="28"/>
      <c r="B509" s="92"/>
      <c r="C509" s="114"/>
      <c r="D509" s="114"/>
      <c r="E509" s="20"/>
      <c r="F509" s="20"/>
    </row>
    <row r="510">
      <c r="A510" s="28"/>
      <c r="B510" s="92"/>
      <c r="C510" s="114"/>
      <c r="D510" s="114"/>
      <c r="E510" s="20"/>
      <c r="F510" s="20"/>
    </row>
    <row r="511">
      <c r="A511" s="28"/>
      <c r="B511" s="92"/>
      <c r="C511" s="114"/>
      <c r="D511" s="114"/>
      <c r="E511" s="20"/>
      <c r="F511" s="20"/>
    </row>
    <row r="512">
      <c r="A512" s="28"/>
      <c r="B512" s="92"/>
      <c r="C512" s="114"/>
      <c r="D512" s="114"/>
      <c r="E512" s="20"/>
      <c r="F512" s="20"/>
    </row>
    <row r="513">
      <c r="A513" s="28"/>
      <c r="B513" s="92"/>
      <c r="C513" s="114"/>
      <c r="D513" s="114"/>
      <c r="E513" s="20"/>
      <c r="F513" s="20"/>
    </row>
    <row r="514">
      <c r="A514" s="28"/>
      <c r="B514" s="92"/>
      <c r="C514" s="114"/>
      <c r="D514" s="114"/>
      <c r="E514" s="20"/>
      <c r="F514" s="20"/>
    </row>
    <row r="515">
      <c r="A515" s="28"/>
      <c r="B515" s="92"/>
      <c r="C515" s="114"/>
      <c r="D515" s="114"/>
      <c r="E515" s="20"/>
      <c r="F515" s="20"/>
    </row>
    <row r="516">
      <c r="A516" s="28"/>
      <c r="B516" s="92"/>
      <c r="C516" s="114"/>
      <c r="D516" s="114"/>
      <c r="E516" s="20"/>
      <c r="F516" s="20"/>
    </row>
    <row r="517">
      <c r="A517" s="28"/>
      <c r="B517" s="92"/>
      <c r="C517" s="114"/>
      <c r="D517" s="114"/>
      <c r="E517" s="20"/>
      <c r="F517" s="20"/>
    </row>
    <row r="518">
      <c r="A518" s="28"/>
      <c r="B518" s="92"/>
      <c r="C518" s="114"/>
      <c r="D518" s="114"/>
      <c r="E518" s="20"/>
      <c r="F518" s="20"/>
    </row>
    <row r="519">
      <c r="A519" s="28"/>
      <c r="B519" s="92"/>
      <c r="C519" s="114"/>
      <c r="D519" s="114"/>
      <c r="E519" s="20"/>
      <c r="F519" s="20"/>
    </row>
    <row r="520">
      <c r="A520" s="28"/>
      <c r="B520" s="92"/>
      <c r="C520" s="114"/>
      <c r="D520" s="114"/>
      <c r="E520" s="20"/>
      <c r="F520" s="20"/>
    </row>
  </sheetData>
  <autoFilter ref="$A$1:$F$520"/>
  <mergeCells count="1">
    <mergeCell ref="C4:D4"/>
  </mergeCells>
  <conditionalFormatting sqref="E5:E520">
    <cfRule type="expression" dxfId="0" priority="1">
      <formula>or(and(or(not(isblank(A5)),not(isblank(B5))),isblank(E5)),and(not(isblank(E5)),iserror(match(E5,indirect("'1) Artists list'!a:a"),0))))</formula>
    </cfRule>
  </conditionalFormatting>
  <conditionalFormatting sqref="F5:F520">
    <cfRule type="expression" dxfId="0" priority="2">
      <formula>or(and(or(not(isblank(A5)),not(isblank(B5))),isblank(F5)),and(not(isblank(F5)),iserror(match(F5,indirect("'Reference info'!j:j"),0))))</formula>
    </cfRule>
  </conditionalFormatting>
  <conditionalFormatting sqref="A1:B1 G1 H3">
    <cfRule type="cellIs" dxfId="3" priority="3" operator="notEqual">
      <formula>0</formula>
    </cfRule>
  </conditionalFormatting>
  <conditionalFormatting sqref="F5:F520">
    <cfRule type="expression" dxfId="3" priority="4">
      <formula>or(and(or(A5&lt;&gt;"",B5&lt;&gt;""),isblank(E5)),and(E5&lt;&gt;"", iserror(match(E5,indirect("'1) Artists list'!a:a"),0)))) =or(and(or(A5&lt;&gt;"",B5&lt;&gt;""),isblank(F5)),and(F5&lt;&gt;"", iserror(match(F5,indirect("'Reference info'!j:j"),0))))  =or(and(A5&lt;&gt;"",A5=A6,F5="Main Primary Artist",F5=F6),and(B5&lt;&gt;"",B5=B6,F5="Main Primary Artist",F5=F6),and(A5&lt;&gt;"",A5=A4,F5="Main Primary Artist",F5=F4),and(B5&lt;&gt;"",B5=B4,F5="Main Primary Artist",F5=F4))</formula>
    </cfRule>
  </conditionalFormatting>
  <conditionalFormatting sqref="A5:B520">
    <cfRule type="expression" dxfId="5" priority="5">
      <formula>and(B5&lt;&gt;"",A5&lt;&gt;"",countif(A:A,A5)&lt;&gt;countif(B:B,B5))</formula>
    </cfRule>
  </conditionalFormatting>
  <conditionalFormatting sqref="A5:A520">
    <cfRule type="expression" dxfId="3" priority="6">
      <formula>COUNTIFS($A$5:A520, A5, $F$5:F520, "Main Primary Artist") &gt; 1</formula>
    </cfRule>
  </conditionalFormatting>
  <conditionalFormatting sqref="B5:B520">
    <cfRule type="expression" dxfId="3" priority="7">
      <formula>COUNTIFS($B$5:B520, B5, $F$5:F520, "Main Primary Artist") &gt; 1</formula>
    </cfRule>
  </conditionalFormatting>
  <conditionalFormatting sqref="A5:A520">
    <cfRule type="expression" dxfId="3" priority="8">
      <formula>AND(A5&lt;&gt;"", COUNTIFS($A$5:A520, A5, $G$5:G520, "Producer &amp; Engineer") = 0)</formula>
    </cfRule>
  </conditionalFormatting>
  <conditionalFormatting sqref="B5:B520">
    <cfRule type="expression" dxfId="3" priority="9">
      <formula>AND(B5&lt;&gt;"", COUNTIFS($B$5:B520, B5, $G$5:G520, "Producer &amp; Engineer") = 0)</formula>
    </cfRule>
  </conditionalFormatting>
  <dataValidations>
    <dataValidation type="custom" allowBlank="1" showDropDown="1" showInputMessage="1" showErrorMessage="1" prompt="Enter a value that satisfies the formula: =and(INT(A5)=A5,A5&gt;9999999999)" sqref="A5:A520">
      <formula1>and(INT(A5)=A5,A5&gt;9999999999)</formula1>
    </dataValidation>
    <dataValidation type="list" allowBlank="1" showInputMessage="1" showErrorMessage="1" prompt="select from list, type or drag. Each release MUST have only ONE Artist assigned the 'Primary - Top' role." sqref="F5:F520">
      <formula1>ArtistRole</formula1>
    </dataValidation>
    <dataValidation type="list" allowBlank="1" showInputMessage="1" showErrorMessage="1" prompt="select from Artists list, start typing or drag" sqref="E5:E520">
      <formula1>Artist</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3.75"/>
    <col customWidth="1" min="2" max="2" width="13.0"/>
    <col customWidth="1" min="3" max="3" width="28.75"/>
    <col customWidth="1" min="4" max="4" width="16.5"/>
    <col customWidth="1" min="5" max="5" width="8.13"/>
    <col customWidth="1" min="6" max="6" width="14.5"/>
    <col customWidth="1" min="7" max="7" width="13.0"/>
    <col customWidth="1" min="8" max="8" width="31.75"/>
    <col customWidth="1" min="9" max="9" width="14.5"/>
    <col customWidth="1" min="10" max="10" width="24.38"/>
    <col customWidth="1" min="11" max="11" width="8.38"/>
    <col customWidth="1" min="12" max="12" width="11.5"/>
    <col customWidth="1" min="13" max="13" width="29.0"/>
    <col customWidth="1" min="14" max="14" width="6.38"/>
    <col customWidth="1" min="15" max="15" width="10.13"/>
    <col customWidth="1" min="16" max="16" width="12.88"/>
    <col customWidth="1" min="17" max="17" width="8.0"/>
    <col customWidth="1" min="18" max="18" width="12.0"/>
    <col customWidth="1" min="19" max="19" width="87.63"/>
    <col customWidth="1" min="20" max="20" width="46.88"/>
    <col customWidth="1" min="21" max="21" width="9.88"/>
    <col customWidth="1" min="22" max="22" width="8.38"/>
    <col customWidth="1" min="23" max="23" width="6.75"/>
    <col customWidth="1" min="27" max="27" width="11.0"/>
  </cols>
  <sheetData>
    <row r="1">
      <c r="A1" s="13">
        <f>IFERROR(__xludf.DUMMYFUNCTION("COUNTUNIQUE(A5:A617)-'3) Release_Label'!D1"),0.0)</f>
        <v>0</v>
      </c>
      <c r="B1" s="13">
        <f>IFERROR(__xludf.DUMMYFUNCTION("COUNTUNIQUE(B5:B617)-'3) Release_Label'!E1"),0.0)</f>
        <v>0</v>
      </c>
      <c r="C1" s="94" t="s">
        <v>92</v>
      </c>
      <c r="D1" s="95"/>
      <c r="E1" s="53">
        <f>count(E5:E617)</f>
        <v>2</v>
      </c>
      <c r="F1" s="13">
        <f>IFERROR(__xludf.DUMMYFUNCTION("COUNTUNIQUE(F5:F617)"),2.0)</f>
        <v>2</v>
      </c>
      <c r="G1" s="13">
        <f>IFERROR(__xludf.DUMMYFUNCTION("COUNTUNIQUE(G5:G617)"),0.0)</f>
        <v>0</v>
      </c>
      <c r="H1" s="51" t="s">
        <v>29</v>
      </c>
      <c r="I1" s="52" t="s">
        <v>53</v>
      </c>
      <c r="J1" s="22" t="s">
        <v>27</v>
      </c>
      <c r="K1" s="93"/>
      <c r="M1" s="13">
        <f>IFERROR(__xludf.DUMMYFUNCTION("COUNTUNIQUE(M5:M617)"),2.0)</f>
        <v>2</v>
      </c>
      <c r="N1" s="13">
        <f>COUNTA(N5:N617)</f>
        <v>2</v>
      </c>
    </row>
    <row r="2">
      <c r="A2" s="100" t="s">
        <v>106</v>
      </c>
      <c r="B2" s="101"/>
      <c r="C2" s="101"/>
      <c r="D2" s="115"/>
      <c r="E2" s="116"/>
      <c r="F2" s="101"/>
      <c r="G2" s="101"/>
      <c r="H2" s="101"/>
      <c r="I2" s="101"/>
      <c r="J2" s="101"/>
      <c r="K2" s="115"/>
      <c r="L2" s="101"/>
      <c r="M2" s="101"/>
      <c r="N2" s="101"/>
      <c r="O2" s="101"/>
      <c r="P2" s="59"/>
      <c r="Q2" s="117"/>
      <c r="R2" s="117"/>
      <c r="S2" s="117"/>
      <c r="T2" s="117"/>
      <c r="U2" s="117"/>
      <c r="V2" s="117"/>
      <c r="W2" s="117"/>
      <c r="X2" s="117"/>
      <c r="Y2" s="117"/>
      <c r="Z2" s="117"/>
      <c r="AA2" s="117"/>
      <c r="AB2" s="117"/>
      <c r="AC2" s="117"/>
      <c r="AD2" s="117"/>
      <c r="AE2" s="117"/>
      <c r="AF2" s="117"/>
      <c r="AG2" s="117"/>
      <c r="AH2" s="117"/>
      <c r="AI2" s="117"/>
      <c r="AJ2" s="117"/>
      <c r="AK2" s="117"/>
      <c r="AL2" s="117"/>
      <c r="AM2" s="117"/>
    </row>
    <row r="3">
      <c r="A3" s="66" t="s">
        <v>58</v>
      </c>
      <c r="B3" s="67" t="s">
        <v>59</v>
      </c>
      <c r="C3" s="102" t="s">
        <v>60</v>
      </c>
      <c r="D3" s="102" t="s">
        <v>62</v>
      </c>
      <c r="E3" s="102" t="s">
        <v>107</v>
      </c>
      <c r="F3" s="118" t="s">
        <v>108</v>
      </c>
      <c r="G3" s="67" t="s">
        <v>109</v>
      </c>
      <c r="H3" s="68" t="s">
        <v>110</v>
      </c>
      <c r="I3" s="119" t="s">
        <v>111</v>
      </c>
      <c r="J3" s="47" t="s">
        <v>112</v>
      </c>
      <c r="K3" s="47" t="s">
        <v>113</v>
      </c>
      <c r="L3" s="47" t="s">
        <v>114</v>
      </c>
      <c r="M3" s="67" t="s">
        <v>115</v>
      </c>
      <c r="N3" s="65" t="s">
        <v>116</v>
      </c>
      <c r="O3" s="120" t="s">
        <v>117</v>
      </c>
      <c r="P3" s="73" t="s">
        <v>118</v>
      </c>
    </row>
    <row r="4">
      <c r="A4" s="76" t="s">
        <v>97</v>
      </c>
      <c r="B4" s="78" t="s">
        <v>97</v>
      </c>
      <c r="C4" s="121" t="s">
        <v>98</v>
      </c>
      <c r="E4" s="122" t="s">
        <v>119</v>
      </c>
      <c r="F4" s="123" t="s">
        <v>120</v>
      </c>
      <c r="G4" s="78" t="s">
        <v>121</v>
      </c>
      <c r="H4" s="79" t="s">
        <v>74</v>
      </c>
      <c r="I4" s="80" t="s">
        <v>76</v>
      </c>
      <c r="J4" s="124" t="s">
        <v>122</v>
      </c>
      <c r="K4" s="124" t="s">
        <v>123</v>
      </c>
      <c r="L4" s="124" t="s">
        <v>124</v>
      </c>
      <c r="M4" s="78" t="s">
        <v>125</v>
      </c>
      <c r="N4" s="125" t="s">
        <v>126</v>
      </c>
      <c r="O4" s="36" t="s">
        <v>127</v>
      </c>
      <c r="P4" s="126"/>
    </row>
    <row r="5">
      <c r="A5" s="127">
        <v>7.89294845633E11</v>
      </c>
      <c r="B5" s="109"/>
      <c r="C5" s="114" t="str">
        <f t="array" ref="C5">ifs(and(isblank($A5),isblank($B5)),"", not(iserror(vlookup($A5&amp;$B5,'3) Release_Label'!$D:$D&amp;'3) Release_Label'!$E:$E,1,0))),vlookup($A5&amp;$B5,{'3) Release_Label'!$D:$D&amp;'3) Release_Label'!$E:$E,'3) Release_Label'!$F:$F},2,0), or(and(not(isblank($B5)),$B5=#REF!,$A5&lt;&gt;#REF!),and(not(isblank($A5)),$A5=#REF!,$B5&lt;&gt;#REF!)),"ID LISTS UNALIGNED",and($A5&lt;&gt;"",countif('3) Release_Label'!$D:$D,$A5)=0),"NO UPC MATCH in Release_Label",and($B5&lt;&gt;"",countif('3) Release_Label'!$E:$E,$B5)=0),"NO CATALOG ID MATCH in Release_Label",iserror(vlookup($A5&amp;$B5,'3) Release_Label'!$D:$D&amp;'3) Release_Label'!$E:$E,1,0)),"NO UPC-CATALOG ID pair MATCH in Release_Label" )</f>
        <v>Receba</v>
      </c>
      <c r="D5" s="114" t="str">
        <f t="array" ref="D5">ifs(and(isblank($A5),isblank($B5)),"", not(iserror(vlookup($A5&amp;$B5,'3) Release_Label'!$D:$D&amp;'3) Release_Label'!$E:$E,1,0))),vlookup($A5&amp;$B5,{'3) Release_Label'!$D:$D&amp;'3) Release_Label'!$E:$E,'3) Release_Label'!$H:$H},2,0), or(and(not(isblank($B5)),$B5=#REF!,$A5&lt;&gt;#REF!),and(not(isblank($A5)),$A5=#REF!,$B5&lt;&gt;#REF!)),"ID LISTS UNALIGNED",and($A5&lt;&gt;"",countif('3) Release_Label'!$D:$D,$A5)=0),"NO UPC MATCH in Release_Label",and($B5&lt;&gt;"",countif('3) Release_Label'!$E:$E,$B5)=0),"NO CATALOG ID MATCH in Release_Label",iserror(vlookup($A5&amp;$B5,'3) Release_Label'!$D:$D&amp;'3) Release_Label'!$E:$E,1,0)),"NO UPC-CATALOG ID pair MATCH in Release_Label" )</f>
        <v/>
      </c>
      <c r="E5" s="128">
        <f t="shared" ref="E5:E6" si="1">if(and(isblank($A5),isblank($B5)),"",if(not(iserror(find("MATCH in ",D5))),D5,if(or(and(not(isblank($B5)),$B5=$B4,$A5&lt;&gt;$A4),and(not(isblank($A5)),$A5=$A4,$B5&lt;&gt;$B4)),"ID LISTS UNALIGNED",if(not(isblank($A5)),if($A5=$A4,1+E4,1),if($B5=$B4,1+E4,1)))))</f>
        <v>1</v>
      </c>
      <c r="F5" s="8" t="s">
        <v>128</v>
      </c>
      <c r="G5" s="109"/>
      <c r="H5" s="129" t="s">
        <v>86</v>
      </c>
      <c r="I5" s="28"/>
      <c r="J5" s="8" t="s">
        <v>87</v>
      </c>
      <c r="K5" s="130" t="s">
        <v>129</v>
      </c>
      <c r="L5" s="8" t="s">
        <v>130</v>
      </c>
      <c r="M5" s="131" t="s">
        <v>131</v>
      </c>
      <c r="N5" s="8" t="s">
        <v>132</v>
      </c>
      <c r="O5" s="28"/>
      <c r="P5" s="28"/>
      <c r="Q5" s="28"/>
      <c r="R5" s="44" t="str">
        <f t="shared" ref="R5:R6" si="2">if(OR(M5="",Q5&gt;1),"","insert into AudioFiles VALUES (NEWID(),'"&amp;if(G5="",F5&amp;"."&amp;N5,G5&amp;"."&amp;N5)&amp;"', '."&amp;N5&amp;"', getdate(), null, 0, null, '"&amp;SUBSTITUTE(trim(M5),"'","''")&amp;"', 0, null, null, null, null)")</f>
        <v>insert into AudioFiles VALUES (NEWID(),'QZW9M2221000.flac', '.flac', getdate(), null, 0, null, 'https://www.dropbox.com/scl/fi/g6ch1pcun31eep1am9mkv/Receba-789294845633-UPC.flac?rlkey=mxh9w3x6d82jmu7mmv2a9trio&amp;st=i02exo9k&amp;dl=1', 0, null, null, null, null)</v>
      </c>
      <c r="S5" s="44" t="str">
        <f>"Insert into Tracks VALUES(N'"&amp;SUBSTITUTE(trim(H5),"'","''")&amp;"', 371631, "&amp;if(not(ISBLANK(A5)),"(select LabelId from Releases where UPC="&amp;A5&amp;" and EnterpriseId="&amp;EntId&amp;")","(select LabelId from Releases where Catalog='"&amp;SUBSTITUTE(trim(B5),"'","''")&amp;"' and EnterpriseId="&amp;EntId&amp;")")&amp;", "&amp;if(F5="", "null", "'"&amp;F5&amp;"'")&amp;", "&amp;if(I5="", "null","N'"&amp;SUBSTITUTE(trim(I5),"'","''")&amp;"'")&amp;", null, null, "&amp;if(G5="", "null","'"&amp;SUBSTITUTE(trim(G5),"'","''")&amp;"'")&amp;", null, null, null, "&amp;if(M5="","null",if(G5="","(select AudioId from AudioFiles where Filename='"&amp;F5&amp;".wav' and ExternalUrl='"&amp;SUBSTITUTE(trim(M5),"'","''")&amp;"' and IsDownloadedFromExternalUrl=0)","(select AudioId from AudioFiles where Filename='"&amp;G5&amp;".wav' and ExternalUrl='"&amp;SUBSTITUTE(trim(M5),"'","''")&amp;"' and IsDownloadedFromExternalUrl=0)"))&amp;", null, null, null, (select min(LanguageId) from Languages where LanguageName='"&amp;J5&amp;"' and IsValidMetadataLanguage=1), null, "&amp;if(K5="YES", 1,0)&amp;", getdate(), (select CreatedBy from Enterprises where EnterpriseId="&amp;EntId&amp;"), null, '34F4C88E-B410-461E-AD75-6C01536FDCD3', null, 0, null, null, null, null, "&amp;if(M5="","null",if(G5="","(select AudioId from AudioFiles where Filename='"&amp;F5&amp;".flac' and ExternalUrl='"&amp;SUBSTITUTE(trim(M5),"'","''")&amp;"' and IsDownloadedFromExternalUrl=0)","(select AudioId from AudioFiles where Filename='"&amp;G5&amp;".flac' and ExternalUrl='"&amp;SUBSTITUTE(trim(M5),"'","''")&amp;"' and IsDownloadedFromExternalUrl=0)"))&amp;", null, null, null, null, null, "&amp;if(not(ISBLANK(A5)),"(select PrimaryMusicStyleId from Releases where UPC="&amp;A5&amp;" and EnterpriseId="&amp;EntId&amp;")","(select PrimaryMusicStyleId from Releases where Catalog='"&amp;SUBSTITUTE(trim(B5),"'","''")&amp;"' and EnterpriseId="&amp;EntId&amp;")")&amp;", "&amp;if(not(ISBLANK(A5)),"(select SecondaryMusicStyleId from Releases where UPC="&amp;A5&amp;" and EnterpriseId="&amp;EntId&amp;")","(select SecondaryMusicStyleId from Releases where Catalog='"&amp;SUBSTITUTE(trim(B5),"'","''")&amp;"' and EnterpriseId="&amp;EntId&amp;")")&amp;", "&amp;IF(O5="","null",O5)&amp;", 0, null, (select id from internal_TrackTypes where description='"&amp;L5&amp;"'), null, null, null, null, (NEXT VALUE FOR [AssetIdSequence]), null, "&amp;TenantId&amp;", "&amp;EntId&amp;", "&amp;if(F5&lt;&gt;"",countif(F$5:F5,F5),countif(G$5:G5,G5))&amp;"); 
insert into Releases_Tracks values ( (select ReleaseId from Releases where "&amp;if(not(ISBLANK(A5)),"UPC="&amp;A5,"Catalog='"&amp;SUBSTITUTE(trim(B5),"'","''")&amp;"'")&amp;" and EnterpriseId="&amp;EntId&amp;"), (select max(TrackId) from Tracks where "&amp;if(trim(G5)="","ISRC='"&amp;F5&amp;"'","TrackVendorId='"&amp;SUBSTITUTE(trim(G5),"'","''")&amp;"'") &amp;" and EnterpriseId="&amp;EntId&amp;"), "&amp;E5&amp;", (NEXT VALUE FOR [AssetIdSequence]), null);
update Releases_Tracks set RevelatorExternalUsageTrackId=AssetId where TrackId=(select max(TrackId) from Tracks where "&amp;IF(F5="","TrackVendorId='"&amp;G5&amp;"'","ISRC='"&amp;F5&amp;"'")&amp;" and EnterpriseId="&amp;EntId&amp;");
Insert into TrackRecordingVersions values ((select max(TrackId) from Tracks where "&amp;IF(F5="","TrackVendorId='"&amp;G5&amp;"'","ISRC='"&amp;F5&amp;"'")&amp;" and EnterpriseId="&amp;EntId&amp;"),  "&amp;IF(F5="","null","'"&amp;F5&amp;"'")&amp;", 1, getdate());
Insert into TrackRecordingVersionsAudioFiles values ((select max(TrackRecordingVersionId) from TrackRecordingVersions where TrackId in (select max(TrackId) from Tracks where "&amp;IF(F5="","TrackVendorId='"&amp;G5&amp;"'","ISRC='"&amp;F5&amp;"'")&amp;" and EnterpriseId="&amp;EntId&amp;")), "&amp;if(M5="","null",if(G5="","(select AudioId from AudioFiles where Filename='"&amp;F5&amp;"."&amp;N5&amp;"' and ExternalUrl='"&amp;SUBSTITUTE(trim(M5),"'","''")&amp;"' and IsDownloadedFromExternalUrl=0)","(select AudioId from AudioFiles where Filename='"&amp;G5&amp;"."&amp;N5&amp;"' and ExternalUrl='"&amp;SUBSTITUTE(trim(M5),"'","''")&amp;"' and IsDownloadedFromExternalUrl=0)"))&amp;", "&amp;IFS(N5="","null",N5="wav","1",N5="flac","2")&amp;");
Insert into Track_TrackProperties values ((select max(TrackId) from Tracks where "&amp;IF(F5="","TrackVendorId='"&amp;G5&amp;"'","ISRC='"&amp;F5&amp;"'")&amp;" and EnterpriseId="&amp;EntId&amp;"),1);"</f>
        <v>Insert into Tracks VALUES(N'Receba', 371631, (select LabelId from Releases where UPC=789294845633 and EnterpriseId=414849), 'QZW9M2221000', null, null, null, null, null, null, null, (select AudioId from AudioFiles where Filename='QZW9M2221000.wav' and ExternalUrl='https://www.dropbox.com/scl/fi/g6ch1pcun31eep1am9mkv/Receba-789294845633-UPC.flac?rlkey=mxh9w3x6d82jmu7mmv2a9trio&amp;st=i02exo9k&amp;dl=1' and IsDownloadedFromExternalUrl=0), null, null, null, (select min(LanguageId) from Languages where LanguageName='Portuguese' and IsValidMetadataLanguage=1), null, 0, getdate(), (select CreatedBy from Enterprises where EnterpriseId=414849), null, '34F4C88E-B410-461E-AD75-6C01536FDCD3', null, 0, null, null, null, null, (select AudioId from AudioFiles where Filename='QZW9M2221000.flac' and ExternalUrl='https://www.dropbox.com/scl/fi/g6ch1pcun31eep1am9mkv/Receba-789294845633-UPC.flac?rlkey=mxh9w3x6d82jmu7mmv2a9trio&amp;st=i02exo9k&amp;dl=1' and IsDownloadedFromExternalUrl=0), null, null, null, null, null, (select PrimaryMusicStyleId from Releases where UPC=789294845633 and EnterpriseId=414849), (select SecondaryMusicStyleId from Releases where UPC=789294845633 and EnterpriseId=414849), null, 0, null, (select id from internal_TrackTypes where description='Original'), null, null, null, null, (NEXT VALUE FOR [AssetIdSequence]), null, 332920, 414849, 1); 
insert into Releases_Tracks values ( (select ReleaseId from Releases where UPC=789294845633 and EnterpriseId=414849), (select max(TrackId) from Tracks where ISRC='QZW9M2221000' and EnterpriseId=414849), 1, (NEXT VALUE FOR [AssetIdSequence]), null);
update Releases_Tracks set RevelatorExternalUsageTrackId=AssetId where TrackId=(select max(TrackId) from Tracks where ISRC='QZW9M2221000' and EnterpriseId=414849);
Insert into TrackRecordingVersions values ((select max(TrackId) from Tracks where ISRC='QZW9M2221000' and EnterpriseId=414849),  'QZW9M2221000', 1, getdate());
Insert into TrackRecordingVersionsAudioFiles values ((select max(TrackRecordingVersionId) from TrackRecordingVersions where TrackId in (select max(TrackId) from Tracks where ISRC='QZW9M2221000' and EnterpriseId=414849)), (select AudioId from AudioFiles where Filename='QZW9M2221000.flac' and ExternalUrl='https://www.dropbox.com/scl/fi/g6ch1pcun31eep1am9mkv/Receba-789294845633-UPC.flac?rlkey=mxh9w3x6d82jmu7mmv2a9trio&amp;st=i02exo9k&amp;dl=1' and IsDownloadedFromExternalUrl=0), 2);
Insert into Track_TrackProperties values ((select max(TrackId) from Tracks where ISRC='QZW9M2221000' and EnterpriseId=414849),1);</v>
      </c>
      <c r="T5" s="28"/>
      <c r="U5" s="28" t="str">
        <f>VLOOKUP(F5,'6) Track_Artist(s)'!A:A,1,0)</f>
        <v>QZW9M2221000</v>
      </c>
      <c r="V5" s="28"/>
      <c r="W5" s="28"/>
      <c r="X5" s="28"/>
      <c r="Y5" s="28"/>
      <c r="Z5" s="28"/>
      <c r="AA5" s="28"/>
      <c r="AB5" s="28"/>
      <c r="AC5" s="28"/>
      <c r="AD5" s="28"/>
      <c r="AE5" s="28"/>
      <c r="AF5" s="28"/>
      <c r="AG5" s="28"/>
      <c r="AH5" s="28"/>
      <c r="AI5" s="28"/>
      <c r="AJ5" s="28"/>
      <c r="AK5" s="28"/>
      <c r="AL5" s="28"/>
      <c r="AM5" s="28"/>
    </row>
    <row r="6">
      <c r="A6" s="127">
        <v>7.89294962088E11</v>
      </c>
      <c r="B6" s="109"/>
      <c r="C6" s="114" t="str">
        <f t="array" ref="C6">ifs(and(isblank($A6),isblank($B6)),"", not(iserror(vlookup($A6&amp;$B6,'3) Release_Label'!$D:$D&amp;'3) Release_Label'!$E:$E,1,0))),vlookup($A6&amp;$B6,{'3) Release_Label'!$D:$D&amp;'3) Release_Label'!$E:$E,'3) Release_Label'!$F:$F},2,0), or(and(not(isblank($B6)),$B6=$B5,$A6&lt;&gt;$A5),and(not(isblank($A6)),$A6=$A5,$B6&lt;&gt;$B5)),"ID LISTS UNALIGNED",and($A6&lt;&gt;"",countif('3) Release_Label'!$D:$D,$A6)=0),"NO UPC MATCH in Release_Label",and($B6&lt;&gt;"",countif('3) Release_Label'!$E:$E,$B6)=0),"NO CATALOG ID MATCH in Release_Label",iserror(vlookup($A6&amp;$B6,'3) Release_Label'!$D:$D&amp;'3) Release_Label'!$E:$E,1,0)),"NO UPC-CATALOG ID pair MATCH in Release_Label" )</f>
        <v>A Cláusula do Contrato</v>
      </c>
      <c r="D6" s="114" t="str">
        <f t="array" ref="D6">ifs(and(isblank($A6),isblank($B6)),"", not(iserror(vlookup($A6&amp;$B6,'3) Release_Label'!$D:$D&amp;'3) Release_Label'!$E:$E,1,0))),vlookup($A6&amp;$B6,{'3) Release_Label'!$D:$D&amp;'3) Release_Label'!$E:$E,'3) Release_Label'!$H:$H},2,0), or(and(not(isblank($B6)),$B6=$B5,$A6&lt;&gt;$A5),and(not(isblank($A6)),$A6=$A5,$B6&lt;&gt;$B5)),"ID LISTS UNALIGNED",and($A6&lt;&gt;"",countif('3) Release_Label'!$D:$D,$A6)=0),"NO UPC MATCH in Release_Label",and($B6&lt;&gt;"",countif('3) Release_Label'!$E:$E,$B6)=0),"NO CATALOG ID MATCH in Release_Label",iserror(vlookup($A6&amp;$B6,'3) Release_Label'!$D:$D&amp;'3) Release_Label'!$E:$E,1,0)),"NO UPC-CATALOG ID pair MATCH in Release_Label" )</f>
        <v/>
      </c>
      <c r="E6" s="128">
        <f t="shared" si="1"/>
        <v>1</v>
      </c>
      <c r="F6" s="8" t="s">
        <v>133</v>
      </c>
      <c r="G6" s="109"/>
      <c r="H6" s="129" t="s">
        <v>91</v>
      </c>
      <c r="I6" s="28"/>
      <c r="J6" s="8" t="s">
        <v>87</v>
      </c>
      <c r="K6" s="130" t="s">
        <v>129</v>
      </c>
      <c r="L6" s="8" t="s">
        <v>130</v>
      </c>
      <c r="M6" s="82" t="s">
        <v>134</v>
      </c>
      <c r="N6" s="8" t="s">
        <v>132</v>
      </c>
      <c r="O6" s="8"/>
      <c r="P6" s="8"/>
      <c r="R6" s="44" t="str">
        <f t="shared" si="2"/>
        <v>insert into AudioFiles VALUES (NEWID(),'QZW9M2236571.flac', '.flac', getdate(), null, 0, null, 'https://www.dropbox.com/scl/fi/i5lnp58jvdvz99rmvukp3/A-Cl-usula-do-Contrato-789294962088-UPC.flac?rlkey=hr2u9fvf5lq6u33enhqm3ui3f&amp;st=m6hlmmgt&amp;dl=1', 0, null, null, null, null)</v>
      </c>
      <c r="S6" s="44" t="str">
        <f>"Insert into Tracks VALUES(N'"&amp;SUBSTITUTE(trim(H6),"'","''")&amp;"', 371631, "&amp;if(not(ISBLANK(A6)),"(select LabelId from Releases where UPC="&amp;A6&amp;" and EnterpriseId="&amp;EntId&amp;")","(select LabelId from Releases where Catalog='"&amp;SUBSTITUTE(trim(B6),"'","''")&amp;"' and EnterpriseId="&amp;EntId&amp;")")&amp;", "&amp;if(F6="", "null", "'"&amp;F6&amp;"'")&amp;", "&amp;if(I6="", "null","N'"&amp;SUBSTITUTE(trim(I6),"'","''")&amp;"'")&amp;", null, null, "&amp;if(G6="", "null","'"&amp;SUBSTITUTE(trim(G6),"'","''")&amp;"'")&amp;", null, null, null, "&amp;if(M6="","null",if(G6="","(select AudioId from AudioFiles where Filename='"&amp;F6&amp;".wav' and ExternalUrl='"&amp;SUBSTITUTE(trim(M6),"'","''")&amp;"' and IsDownloadedFromExternalUrl=0)","(select AudioId from AudioFiles where Filename='"&amp;G6&amp;".wav' and ExternalUrl='"&amp;SUBSTITUTE(trim(M6),"'","''")&amp;"' and IsDownloadedFromExternalUrl=0)"))&amp;", null, null, null, (select min(LanguageId) from Languages where LanguageName='"&amp;J6&amp;"' and IsValidMetadataLanguage=1), null, "&amp;if(K6="YES", 1,0)&amp;", getdate(), (select CreatedBy from Enterprises where EnterpriseId="&amp;EntId&amp;"), null, '34F4C88E-B410-461E-AD75-6C01536FDCD3', null, 0, null, null, null, null, "&amp;if(M6="","null",if(G6="","(select AudioId from AudioFiles where Filename='"&amp;F6&amp;".flac' and ExternalUrl='"&amp;SUBSTITUTE(trim(M6),"'","''")&amp;"' and IsDownloadedFromExternalUrl=0)","(select AudioId from AudioFiles where Filename='"&amp;G6&amp;".flac' and ExternalUrl='"&amp;SUBSTITUTE(trim(M6),"'","''")&amp;"' and IsDownloadedFromExternalUrl=0)"))&amp;", null, null, null, null, null, "&amp;if(not(ISBLANK(A6)),"(select PrimaryMusicStyleId from Releases where UPC="&amp;A6&amp;" and EnterpriseId="&amp;EntId&amp;")","(select PrimaryMusicStyleId from Releases where Catalog='"&amp;SUBSTITUTE(trim(B6),"'","''")&amp;"' and EnterpriseId="&amp;EntId&amp;")")&amp;", "&amp;if(not(ISBLANK(A6)),"(select SecondaryMusicStyleId from Releases where UPC="&amp;A6&amp;" and EnterpriseId="&amp;EntId&amp;")","(select SecondaryMusicStyleId from Releases where Catalog='"&amp;SUBSTITUTE(trim(B6),"'","''")&amp;"' and EnterpriseId="&amp;EntId&amp;")")&amp;", "&amp;IF(O6="","null",O6)&amp;", 0, null, (select id from internal_TrackTypes where description='"&amp;L6&amp;"'), null, null, null, null, (NEXT VALUE FOR [AssetIdSequence]), null, "&amp;TenantId&amp;", "&amp;EntId&amp;", "&amp;if(F6&lt;&gt;"",countif(F$5:F6,F6),countif(G$5:G6,G6))&amp;"); 
insert into Releases_Tracks values ( (select ReleaseId from Releases where "&amp;if(not(ISBLANK(A6)),"UPC="&amp;A6,"Catalog='"&amp;SUBSTITUTE(trim(B6),"'","''")&amp;"'")&amp;" and EnterpriseId="&amp;EntId&amp;"), (select max(TrackId) from Tracks where "&amp;if(trim(G6)="","ISRC='"&amp;F6&amp;"'","TrackVendorId='"&amp;SUBSTITUTE(trim(G6),"'","''")&amp;"'") &amp;" and EnterpriseId="&amp;EntId&amp;"), "&amp;E6&amp;", (NEXT VALUE FOR [AssetIdSequence]), null);
update Releases_Tracks set RevelatorExternalUsageTrackId=AssetId where TrackId=(select max(TrackId) from Tracks where "&amp;IF(F6="","TrackVendorId='"&amp;G6&amp;"'","ISRC='"&amp;F6&amp;"'")&amp;" and EnterpriseId="&amp;EntId&amp;");
Insert into TrackRecordingVersions values ((select max(TrackId) from Tracks where "&amp;IF(F6="","TrackVendorId='"&amp;G6&amp;"'","ISRC='"&amp;F6&amp;"'")&amp;" and EnterpriseId="&amp;EntId&amp;"),  "&amp;IF(F6="","null","'"&amp;F6&amp;"'")&amp;", 1, getdate());
Insert into TrackRecordingVersionsAudioFiles values ((select max(TrackRecordingVersionId) from TrackRecordingVersions where TrackId in (select max(TrackId) from Tracks where "&amp;IF(F6="","TrackVendorId='"&amp;G6&amp;"'","ISRC='"&amp;F6&amp;"'")&amp;" and EnterpriseId="&amp;EntId&amp;")), "&amp;if(M6="","null",if(G6="","(select AudioId from AudioFiles where Filename='"&amp;F6&amp;"."&amp;N6&amp;"' and ExternalUrl='"&amp;SUBSTITUTE(trim(M6),"'","''")&amp;"' and IsDownloadedFromExternalUrl=0)","(select AudioId from AudioFiles where Filename='"&amp;G6&amp;"."&amp;N6&amp;"' and ExternalUrl='"&amp;SUBSTITUTE(trim(M6),"'","''")&amp;"' and IsDownloadedFromExternalUrl=0)"))&amp;", "&amp;IFS(N6="","null",N6="wav","1",N6="flac","2")&amp;");
Insert into Track_TrackProperties values ((select max(TrackId) from Tracks where "&amp;IF(F6="","TrackVendorId='"&amp;G6&amp;"'","ISRC='"&amp;F6&amp;"'")&amp;" and EnterpriseId="&amp;EntId&amp;"),1);"</f>
        <v>Insert into Tracks VALUES(N'A Cláusula do Contrato', 371631, (select LabelId from Releases where UPC=789294962088 and EnterpriseId=414849), 'QZW9M2236571', null, null, null, null, null, null, null, (select AudioId from AudioFiles where Filename='QZW9M2236571.wav' and ExternalUrl='https://www.dropbox.com/scl/fi/i5lnp58jvdvz99rmvukp3/A-Cl-usula-do-Contrato-789294962088-UPC.flac?rlkey=hr2u9fvf5lq6u33enhqm3ui3f&amp;st=m6hlmmgt&amp;dl=1' and IsDownloadedFromExternalUrl=0), null, null, null, (select min(LanguageId) from Languages where LanguageName='Portuguese' and IsValidMetadataLanguage=1), null, 0, getdate(), (select CreatedBy from Enterprises where EnterpriseId=414849), null, '34F4C88E-B410-461E-AD75-6C01536FDCD3', null, 0, null, null, null, null, (select AudioId from AudioFiles where Filename='QZW9M2236571.flac' and ExternalUrl='https://www.dropbox.com/scl/fi/i5lnp58jvdvz99rmvukp3/A-Cl-usula-do-Contrato-789294962088-UPC.flac?rlkey=hr2u9fvf5lq6u33enhqm3ui3f&amp;st=m6hlmmgt&amp;dl=1' and IsDownloadedFromExternalUrl=0), null, null, null, null, null, (select PrimaryMusicStyleId from Releases where UPC=789294962088 and EnterpriseId=414849), (select SecondaryMusicStyleId from Releases where UPC=789294962088 and EnterpriseId=414849), null, 0, null, (select id from internal_TrackTypes where description='Original'), null, null, null, null, (NEXT VALUE FOR [AssetIdSequence]), null, 332920, 414849, 1); 
insert into Releases_Tracks values ( (select ReleaseId from Releases where UPC=789294962088 and EnterpriseId=414849), (select max(TrackId) from Tracks where ISRC='QZW9M2236571' and EnterpriseId=414849), 1, (NEXT VALUE FOR [AssetIdSequence]), null);
update Releases_Tracks set RevelatorExternalUsageTrackId=AssetId where TrackId=(select max(TrackId) from Tracks where ISRC='QZW9M2236571' and EnterpriseId=414849);
Insert into TrackRecordingVersions values ((select max(TrackId) from Tracks where ISRC='QZW9M2236571' and EnterpriseId=414849),  'QZW9M2236571', 1, getdate());
Insert into TrackRecordingVersionsAudioFiles values ((select max(TrackRecordingVersionId) from TrackRecordingVersions where TrackId in (select max(TrackId) from Tracks where ISRC='QZW9M2236571' and EnterpriseId=414849)), (select AudioId from AudioFiles where Filename='QZW9M2236571.flac' and ExternalUrl='https://www.dropbox.com/scl/fi/i5lnp58jvdvz99rmvukp3/A-Cl-usula-do-Contrato-789294962088-UPC.flac?rlkey=hr2u9fvf5lq6u33enhqm3ui3f&amp;st=m6hlmmgt&amp;dl=1' and IsDownloadedFromExternalUrl=0), 2);
Insert into Track_TrackProperties values ((select max(TrackId) from Tracks where ISRC='QZW9M2236571' and EnterpriseId=414849),1);</v>
      </c>
      <c r="T6" s="132"/>
      <c r="U6" s="28" t="str">
        <f>VLOOKUP(F6,'6) Track_Artist(s)'!A:A,1,0)</f>
        <v>QZW9M2236571</v>
      </c>
      <c r="V6" s="28"/>
      <c r="W6" s="28"/>
      <c r="X6" s="28"/>
    </row>
    <row r="7">
      <c r="A7" s="89"/>
      <c r="B7" s="92"/>
      <c r="C7" s="114" t="str">
        <f t="array" ref="C7">ifs(and(isblank($A7),isblank($B7)),"", not(iserror(vlookup($A7&amp;$B7,'3) Release_Label'!$D:$D&amp;'3) Release_Label'!$E:$E,1,0))),vlookup($A7&amp;$B7,{'3) Release_Label'!$D:$D&amp;'3) Release_Label'!$E:$E,'3) Release_Label'!$F:$F},2,0), or(and(not(isblank($B7)),$B7=#REF!,$A7&lt;&gt;#REF!),and(not(isblank($A7)),$A7=#REF!,$B7&lt;&gt;#REF!)),"ID LISTS UNALIGNED",and($A7&lt;&gt;"",countif('3) Release_Label'!$D:$D,$A7)=0),"NO UPC MATCH in Release_Label",and($B7&lt;&gt;"",countif('3) Release_Label'!$E:$E,$B7)=0),"NO CATALOG ID MATCH in Release_Label",iserror(vlookup($A7&amp;$B7,'3) Release_Label'!$D:$D&amp;'3) Release_Label'!$E:$E,1,0)),"NO UPC-CATALOG ID pair MATCH in Release_Label" )</f>
        <v/>
      </c>
      <c r="D7" s="114" t="str">
        <f t="array" ref="D7">ifs(and(isblank($A7),isblank($B7)),"", not(iserror(vlookup($A7&amp;$B7,'3) Release_Label'!$D:$D&amp;'3) Release_Label'!$E:$E,1,0))),vlookup($A7&amp;$B7,{'3) Release_Label'!$D:$D&amp;'3) Release_Label'!$E:$E,'3) Release_Label'!$H:$H},2,0), or(and(not(isblank($B7)),$B7=#REF!,$A7&lt;&gt;#REF!),and(not(isblank($A7)),$A7=#REF!,$B7&lt;&gt;#REF!)),"ID LISTS UNALIGNED",and($A7&lt;&gt;"",countif('3) Release_Label'!$D:$D,$A7)=0),"NO UPC MATCH in Release_Label",and($B7&lt;&gt;"",countif('3) Release_Label'!$E:$E,$B7)=0),"NO CATALOG ID MATCH in Release_Label",iserror(vlookup($A7&amp;$B7,'3) Release_Label'!$D:$D&amp;'3) Release_Label'!$E:$E,1,0)),"NO UPC-CATALOG ID pair MATCH in Release_Label" )</f>
        <v/>
      </c>
      <c r="E7" s="128" t="str">
        <f>if(and(isblank($A7),isblank($B7)),"",if(not(iserror(find("MATCH in ",D7))),D7,if(or(and(not(isblank($B7)),$B7=#REF!,$A7&lt;&gt;#REF!),and(not(isblank($A7)),$A7=#REF!,$B7&lt;&gt;#REF!)),"ID LISTS UNALIGNED",if(not(isblank($A7)),if($A7=#REF!,1+#REF!,1),if($B7=#REF!,1+#REF!,1)))))</f>
        <v/>
      </c>
      <c r="G7" s="92"/>
      <c r="H7" s="133"/>
      <c r="J7" s="20"/>
      <c r="K7" s="93"/>
      <c r="L7" s="20"/>
      <c r="N7" s="20"/>
      <c r="O7" s="20"/>
      <c r="P7" s="20"/>
    </row>
    <row r="8">
      <c r="A8" s="89"/>
      <c r="B8" s="92"/>
      <c r="C8" s="114" t="str">
        <f t="array" ref="C8">ifs(and(isblank($A8),isblank($B8)),"", not(iserror(vlookup($A8&amp;$B8,'3) Release_Label'!$D:$D&amp;'3) Release_Label'!$E:$E,1,0))),vlookup($A8&amp;$B8,{'3) Release_Label'!$D:$D&amp;'3) Release_Label'!$E:$E,'3) Release_Label'!$F:$F},2,0), or(and(not(isblank($B8)),$B8=$B7,$A8&lt;&gt;$A7),and(not(isblank($A8)),$A8=$A7,$B8&lt;&gt;$B7)),"ID LISTS UNALIGNED",and($A8&lt;&gt;"",countif('3) Release_Label'!$D:$D,$A8)=0),"NO UPC MATCH in Release_Label",and($B8&lt;&gt;"",countif('3) Release_Label'!$E:$E,$B8)=0),"NO CATALOG ID MATCH in Release_Label",iserror(vlookup($A8&amp;$B8,'3) Release_Label'!$D:$D&amp;'3) Release_Label'!$E:$E,1,0)),"NO UPC-CATALOG ID pair MATCH in Release_Label" )</f>
        <v/>
      </c>
      <c r="D8" s="114" t="str">
        <f t="array" ref="D8">ifs(and(isblank($A8),isblank($B8)),"", not(iserror(vlookup($A8&amp;$B8,'3) Release_Label'!$D:$D&amp;'3) Release_Label'!$E:$E,1,0))),vlookup($A8&amp;$B8,{'3) Release_Label'!$D:$D&amp;'3) Release_Label'!$E:$E,'3) Release_Label'!$H:$H},2,0), or(and(not(isblank($B8)),$B8=$B7,$A8&lt;&gt;$A7),and(not(isblank($A8)),$A8=$A7,$B8&lt;&gt;$B7)),"ID LISTS UNALIGNED",and($A8&lt;&gt;"",countif('3) Release_Label'!$D:$D,$A8)=0),"NO UPC MATCH in Release_Label",and($B8&lt;&gt;"",countif('3) Release_Label'!$E:$E,$B8)=0),"NO CATALOG ID MATCH in Release_Label",iserror(vlookup($A8&amp;$B8,'3) Release_Label'!$D:$D&amp;'3) Release_Label'!$E:$E,1,0)),"NO UPC-CATALOG ID pair MATCH in Release_Label" )</f>
        <v/>
      </c>
      <c r="E8" s="128" t="str">
        <f t="shared" ref="E8:E617" si="3">if(and(isblank($A8),isblank($B8)),"",if(not(iserror(find("MATCH in ",D8))),D8,if(or(and(not(isblank($B8)),$B8=$B7,$A8&lt;&gt;$A7),and(not(isblank($A8)),$A8=$A7,$B8&lt;&gt;$B7)),"ID LISTS UNALIGNED",if(not(isblank($A8)),if($A8=$A7,1+E7,1),if($B8=$B7,1+E7,1)))))</f>
        <v/>
      </c>
      <c r="G8" s="92"/>
      <c r="H8" s="133"/>
      <c r="J8" s="20"/>
      <c r="K8" s="93"/>
      <c r="L8" s="20"/>
      <c r="N8" s="20"/>
      <c r="O8" s="20"/>
      <c r="P8" s="20"/>
    </row>
    <row r="9">
      <c r="A9" s="89"/>
      <c r="B9" s="92"/>
      <c r="C9" s="114" t="str">
        <f t="array" ref="C9">ifs(and(isblank($A9),isblank($B9)),"", not(iserror(vlookup($A9&amp;$B9,'3) Release_Label'!$D:$D&amp;'3) Release_Label'!$E:$E,1,0))),vlookup($A9&amp;$B9,{'3) Release_Label'!$D:$D&amp;'3) Release_Label'!$E:$E,'3) Release_Label'!$F:$F},2,0), or(and(not(isblank($B9)),$B9=$B8,$A9&lt;&gt;$A8),and(not(isblank($A9)),$A9=$A8,$B9&lt;&gt;$B8)),"ID LISTS UNALIGNED",and($A9&lt;&gt;"",countif('3) Release_Label'!$D:$D,$A9)=0),"NO UPC MATCH in Release_Label",and($B9&lt;&gt;"",countif('3) Release_Label'!$E:$E,$B9)=0),"NO CATALOG ID MATCH in Release_Label",iserror(vlookup($A9&amp;$B9,'3) Release_Label'!$D:$D&amp;'3) Release_Label'!$E:$E,1,0)),"NO UPC-CATALOG ID pair MATCH in Release_Label" )</f>
        <v/>
      </c>
      <c r="D9" s="114" t="str">
        <f t="array" ref="D9">ifs(and(isblank($A9),isblank($B9)),"", not(iserror(vlookup($A9&amp;$B9,'3) Release_Label'!$D:$D&amp;'3) Release_Label'!$E:$E,1,0))),vlookup($A9&amp;$B9,{'3) Release_Label'!$D:$D&amp;'3) Release_Label'!$E:$E,'3) Release_Label'!$H:$H},2,0), or(and(not(isblank($B9)),$B9=$B8,$A9&lt;&gt;$A8),and(not(isblank($A9)),$A9=$A8,$B9&lt;&gt;$B8)),"ID LISTS UNALIGNED",and($A9&lt;&gt;"",countif('3) Release_Label'!$D:$D,$A9)=0),"NO UPC MATCH in Release_Label",and($B9&lt;&gt;"",countif('3) Release_Label'!$E:$E,$B9)=0),"NO CATALOG ID MATCH in Release_Label",iserror(vlookup($A9&amp;$B9,'3) Release_Label'!$D:$D&amp;'3) Release_Label'!$E:$E,1,0)),"NO UPC-CATALOG ID pair MATCH in Release_Label" )</f>
        <v/>
      </c>
      <c r="E9" s="128" t="str">
        <f t="shared" si="3"/>
        <v/>
      </c>
      <c r="G9" s="92"/>
      <c r="H9" s="133"/>
      <c r="J9" s="20"/>
      <c r="K9" s="93"/>
      <c r="L9" s="20"/>
      <c r="N9" s="20"/>
      <c r="O9" s="20"/>
      <c r="P9" s="20"/>
    </row>
    <row r="10">
      <c r="A10" s="89"/>
      <c r="B10" s="92"/>
      <c r="C10" s="114" t="str">
        <f t="array" ref="C10">ifs(and(isblank($A10),isblank($B10)),"", not(iserror(vlookup($A10&amp;$B10,'3) Release_Label'!$D:$D&amp;'3) Release_Label'!$E:$E,1,0))),vlookup($A10&amp;$B10,{'3) Release_Label'!$D:$D&amp;'3) Release_Label'!$E:$E,'3) Release_Label'!$F:$F},2,0), or(and(not(isblank($B10)),$B10=$B9,$A10&lt;&gt;$A9),and(not(isblank($A10)),$A10=$A9,$B10&lt;&gt;$B9)),"ID LISTS UNALIGNED",and($A10&lt;&gt;"",countif('3) Release_Label'!$D:$D,$A10)=0),"NO UPC MATCH in Release_Label",and($B10&lt;&gt;"",countif('3) Release_Label'!$E:$E,$B10)=0),"NO CATALOG ID MATCH in Release_Label",iserror(vlookup($A10&amp;$B10,'3) Release_Label'!$D:$D&amp;'3) Release_Label'!$E:$E,1,0)),"NO UPC-CATALOG ID pair MATCH in Release_Label" )</f>
        <v/>
      </c>
      <c r="D10" s="114" t="str">
        <f t="array" ref="D10">ifs(and(isblank($A10),isblank($B10)),"", not(iserror(vlookup($A10&amp;$B10,'3) Release_Label'!$D:$D&amp;'3) Release_Label'!$E:$E,1,0))),vlookup($A10&amp;$B10,{'3) Release_Label'!$D:$D&amp;'3) Release_Label'!$E:$E,'3) Release_Label'!$H:$H},2,0), or(and(not(isblank($B10)),$B10=$B9,$A10&lt;&gt;$A9),and(not(isblank($A10)),$A10=$A9,$B10&lt;&gt;$B9)),"ID LISTS UNALIGNED",and($A10&lt;&gt;"",countif('3) Release_Label'!$D:$D,$A10)=0),"NO UPC MATCH in Release_Label",and($B10&lt;&gt;"",countif('3) Release_Label'!$E:$E,$B10)=0),"NO CATALOG ID MATCH in Release_Label",iserror(vlookup($A10&amp;$B10,'3) Release_Label'!$D:$D&amp;'3) Release_Label'!$E:$E,1,0)),"NO UPC-CATALOG ID pair MATCH in Release_Label" )</f>
        <v/>
      </c>
      <c r="E10" s="128" t="str">
        <f t="shared" si="3"/>
        <v/>
      </c>
      <c r="G10" s="92"/>
      <c r="H10" s="133"/>
      <c r="J10" s="20"/>
      <c r="K10" s="93"/>
      <c r="L10" s="20"/>
      <c r="N10" s="20"/>
      <c r="O10" s="20"/>
      <c r="P10" s="20"/>
    </row>
    <row r="11">
      <c r="A11" s="89"/>
      <c r="B11" s="92"/>
      <c r="C11" s="114" t="str">
        <f t="array" ref="C11">ifs(and(isblank($A11),isblank($B11)),"", not(iserror(vlookup($A11&amp;$B11,'3) Release_Label'!$D:$D&amp;'3) Release_Label'!$E:$E,1,0))),vlookup($A11&amp;$B11,{'3) Release_Label'!$D:$D&amp;'3) Release_Label'!$E:$E,'3) Release_Label'!$F:$F},2,0), or(and(not(isblank($B11)),$B11=$B10,$A11&lt;&gt;$A10),and(not(isblank($A11)),$A11=$A10,$B11&lt;&gt;$B10)),"ID LISTS UNALIGNED",and($A11&lt;&gt;"",countif('3) Release_Label'!$D:$D,$A11)=0),"NO UPC MATCH in Release_Label",and($B11&lt;&gt;"",countif('3) Release_Label'!$E:$E,$B11)=0),"NO CATALOG ID MATCH in Release_Label",iserror(vlookup($A11&amp;$B11,'3) Release_Label'!$D:$D&amp;'3) Release_Label'!$E:$E,1,0)),"NO UPC-CATALOG ID pair MATCH in Release_Label" )</f>
        <v/>
      </c>
      <c r="D11" s="114" t="str">
        <f t="array" ref="D11">ifs(and(isblank($A11),isblank($B11)),"", not(iserror(vlookup($A11&amp;$B11,'3) Release_Label'!$D:$D&amp;'3) Release_Label'!$E:$E,1,0))),vlookup($A11&amp;$B11,{'3) Release_Label'!$D:$D&amp;'3) Release_Label'!$E:$E,'3) Release_Label'!$H:$H},2,0), or(and(not(isblank($B11)),$B11=$B10,$A11&lt;&gt;$A10),and(not(isblank($A11)),$A11=$A10,$B11&lt;&gt;$B10)),"ID LISTS UNALIGNED",and($A11&lt;&gt;"",countif('3) Release_Label'!$D:$D,$A11)=0),"NO UPC MATCH in Release_Label",and($B11&lt;&gt;"",countif('3) Release_Label'!$E:$E,$B11)=0),"NO CATALOG ID MATCH in Release_Label",iserror(vlookup($A11&amp;$B11,'3) Release_Label'!$D:$D&amp;'3) Release_Label'!$E:$E,1,0)),"NO UPC-CATALOG ID pair MATCH in Release_Label" )</f>
        <v/>
      </c>
      <c r="E11" s="128" t="str">
        <f t="shared" si="3"/>
        <v/>
      </c>
      <c r="G11" s="92"/>
      <c r="H11" s="133"/>
      <c r="J11" s="20"/>
      <c r="K11" s="93"/>
      <c r="L11" s="20"/>
      <c r="N11" s="20"/>
      <c r="O11" s="20"/>
      <c r="P11" s="20"/>
    </row>
    <row r="12">
      <c r="A12" s="89"/>
      <c r="B12" s="92"/>
      <c r="C12" s="114" t="str">
        <f t="array" ref="C12">ifs(and(isblank($A12),isblank($B12)),"", not(iserror(vlookup($A12&amp;$B12,'3) Release_Label'!$D:$D&amp;'3) Release_Label'!$E:$E,1,0))),vlookup($A12&amp;$B12,{'3) Release_Label'!$D:$D&amp;'3) Release_Label'!$E:$E,'3) Release_Label'!$F:$F},2,0), or(and(not(isblank($B12)),$B12=$B11,$A12&lt;&gt;$A11),and(not(isblank($A12)),$A12=$A11,$B12&lt;&gt;$B11)),"ID LISTS UNALIGNED",and($A12&lt;&gt;"",countif('3) Release_Label'!$D:$D,$A12)=0),"NO UPC MATCH in Release_Label",and($B12&lt;&gt;"",countif('3) Release_Label'!$E:$E,$B12)=0),"NO CATALOG ID MATCH in Release_Label",iserror(vlookup($A12&amp;$B12,'3) Release_Label'!$D:$D&amp;'3) Release_Label'!$E:$E,1,0)),"NO UPC-CATALOG ID pair MATCH in Release_Label" )</f>
        <v/>
      </c>
      <c r="D12" s="114" t="str">
        <f t="array" ref="D12">ifs(and(isblank($A12),isblank($B12)),"", not(iserror(vlookup($A12&amp;$B12,'3) Release_Label'!$D:$D&amp;'3) Release_Label'!$E:$E,1,0))),vlookup($A12&amp;$B12,{'3) Release_Label'!$D:$D&amp;'3) Release_Label'!$E:$E,'3) Release_Label'!$H:$H},2,0), or(and(not(isblank($B12)),$B12=$B11,$A12&lt;&gt;$A11),and(not(isblank($A12)),$A12=$A11,$B12&lt;&gt;$B11)),"ID LISTS UNALIGNED",and($A12&lt;&gt;"",countif('3) Release_Label'!$D:$D,$A12)=0),"NO UPC MATCH in Release_Label",and($B12&lt;&gt;"",countif('3) Release_Label'!$E:$E,$B12)=0),"NO CATALOG ID MATCH in Release_Label",iserror(vlookup($A12&amp;$B12,'3) Release_Label'!$D:$D&amp;'3) Release_Label'!$E:$E,1,0)),"NO UPC-CATALOG ID pair MATCH in Release_Label" )</f>
        <v/>
      </c>
      <c r="E12" s="128" t="str">
        <f t="shared" si="3"/>
        <v/>
      </c>
      <c r="G12" s="92"/>
      <c r="H12" s="133"/>
      <c r="J12" s="20"/>
      <c r="K12" s="93"/>
      <c r="L12" s="20"/>
      <c r="N12" s="20"/>
      <c r="O12" s="20"/>
      <c r="P12" s="20"/>
    </row>
    <row r="13">
      <c r="A13" s="89"/>
      <c r="B13" s="92"/>
      <c r="C13" s="114" t="str">
        <f t="array" ref="C13">ifs(and(isblank($A13),isblank($B13)),"", not(iserror(vlookup($A13&amp;$B13,'3) Release_Label'!$D:$D&amp;'3) Release_Label'!$E:$E,1,0))),vlookup($A13&amp;$B13,{'3) Release_Label'!$D:$D&amp;'3) Release_Label'!$E:$E,'3) Release_Label'!$F:$F},2,0), or(and(not(isblank($B13)),$B13=$B12,$A13&lt;&gt;$A12),and(not(isblank($A13)),$A13=$A12,$B13&lt;&gt;$B12)),"ID LISTS UNALIGNED",and($A13&lt;&gt;"",countif('3) Release_Label'!$D:$D,$A13)=0),"NO UPC MATCH in Release_Label",and($B13&lt;&gt;"",countif('3) Release_Label'!$E:$E,$B13)=0),"NO CATALOG ID MATCH in Release_Label",iserror(vlookup($A13&amp;$B13,'3) Release_Label'!$D:$D&amp;'3) Release_Label'!$E:$E,1,0)),"NO UPC-CATALOG ID pair MATCH in Release_Label" )</f>
        <v/>
      </c>
      <c r="D13" s="114" t="str">
        <f t="array" ref="D13">ifs(and(isblank($A13),isblank($B13)),"", not(iserror(vlookup($A13&amp;$B13,'3) Release_Label'!$D:$D&amp;'3) Release_Label'!$E:$E,1,0))),vlookup($A13&amp;$B13,{'3) Release_Label'!$D:$D&amp;'3) Release_Label'!$E:$E,'3) Release_Label'!$H:$H},2,0), or(and(not(isblank($B13)),$B13=$B12,$A13&lt;&gt;$A12),and(not(isblank($A13)),$A13=$A12,$B13&lt;&gt;$B12)),"ID LISTS UNALIGNED",and($A13&lt;&gt;"",countif('3) Release_Label'!$D:$D,$A13)=0),"NO UPC MATCH in Release_Label",and($B13&lt;&gt;"",countif('3) Release_Label'!$E:$E,$B13)=0),"NO CATALOG ID MATCH in Release_Label",iserror(vlookup($A13&amp;$B13,'3) Release_Label'!$D:$D&amp;'3) Release_Label'!$E:$E,1,0)),"NO UPC-CATALOG ID pair MATCH in Release_Label" )</f>
        <v/>
      </c>
      <c r="E13" s="128" t="str">
        <f t="shared" si="3"/>
        <v/>
      </c>
      <c r="G13" s="92"/>
      <c r="H13" s="133"/>
      <c r="J13" s="20"/>
      <c r="K13" s="93"/>
      <c r="L13" s="20"/>
      <c r="N13" s="20"/>
      <c r="O13" s="20"/>
      <c r="P13" s="20"/>
    </row>
    <row r="14">
      <c r="A14" s="89"/>
      <c r="B14" s="92"/>
      <c r="C14" s="114" t="str">
        <f t="array" ref="C14">ifs(and(isblank($A14),isblank($B14)),"", not(iserror(vlookup($A14&amp;$B14,'3) Release_Label'!$D:$D&amp;'3) Release_Label'!$E:$E,1,0))),vlookup($A14&amp;$B14,{'3) Release_Label'!$D:$D&amp;'3) Release_Label'!$E:$E,'3) Release_Label'!$F:$F},2,0), or(and(not(isblank($B14)),$B14=$B13,$A14&lt;&gt;$A13),and(not(isblank($A14)),$A14=$A13,$B14&lt;&gt;$B13)),"ID LISTS UNALIGNED",and($A14&lt;&gt;"",countif('3) Release_Label'!$D:$D,$A14)=0),"NO UPC MATCH in Release_Label",and($B14&lt;&gt;"",countif('3) Release_Label'!$E:$E,$B14)=0),"NO CATALOG ID MATCH in Release_Label",iserror(vlookup($A14&amp;$B14,'3) Release_Label'!$D:$D&amp;'3) Release_Label'!$E:$E,1,0)),"NO UPC-CATALOG ID pair MATCH in Release_Label" )</f>
        <v/>
      </c>
      <c r="D14" s="114" t="str">
        <f t="array" ref="D14">ifs(and(isblank($A14),isblank($B14)),"", not(iserror(vlookup($A14&amp;$B14,'3) Release_Label'!$D:$D&amp;'3) Release_Label'!$E:$E,1,0))),vlookup($A14&amp;$B14,{'3) Release_Label'!$D:$D&amp;'3) Release_Label'!$E:$E,'3) Release_Label'!$H:$H},2,0), or(and(not(isblank($B14)),$B14=$B13,$A14&lt;&gt;$A13),and(not(isblank($A14)),$A14=$A13,$B14&lt;&gt;$B13)),"ID LISTS UNALIGNED",and($A14&lt;&gt;"",countif('3) Release_Label'!$D:$D,$A14)=0),"NO UPC MATCH in Release_Label",and($B14&lt;&gt;"",countif('3) Release_Label'!$E:$E,$B14)=0),"NO CATALOG ID MATCH in Release_Label",iserror(vlookup($A14&amp;$B14,'3) Release_Label'!$D:$D&amp;'3) Release_Label'!$E:$E,1,0)),"NO UPC-CATALOG ID pair MATCH in Release_Label" )</f>
        <v/>
      </c>
      <c r="E14" s="128" t="str">
        <f t="shared" si="3"/>
        <v/>
      </c>
      <c r="G14" s="92"/>
      <c r="H14" s="133"/>
      <c r="J14" s="20"/>
      <c r="K14" s="93"/>
      <c r="L14" s="20"/>
      <c r="N14" s="20"/>
      <c r="O14" s="20"/>
      <c r="P14" s="20"/>
    </row>
    <row r="15">
      <c r="A15" s="89"/>
      <c r="B15" s="92"/>
      <c r="C15" s="114" t="str">
        <f t="array" ref="C15">ifs(and(isblank($A15),isblank($B15)),"", not(iserror(vlookup($A15&amp;$B15,'3) Release_Label'!$D:$D&amp;'3) Release_Label'!$E:$E,1,0))),vlookup($A15&amp;$B15,{'3) Release_Label'!$D:$D&amp;'3) Release_Label'!$E:$E,'3) Release_Label'!$F:$F},2,0), or(and(not(isblank($B15)),$B15=$B14,$A15&lt;&gt;$A14),and(not(isblank($A15)),$A15=$A14,$B15&lt;&gt;$B14)),"ID LISTS UNALIGNED",and($A15&lt;&gt;"",countif('3) Release_Label'!$D:$D,$A15)=0),"NO UPC MATCH in Release_Label",and($B15&lt;&gt;"",countif('3) Release_Label'!$E:$E,$B15)=0),"NO CATALOG ID MATCH in Release_Label",iserror(vlookup($A15&amp;$B15,'3) Release_Label'!$D:$D&amp;'3) Release_Label'!$E:$E,1,0)),"NO UPC-CATALOG ID pair MATCH in Release_Label" )</f>
        <v/>
      </c>
      <c r="D15" s="114" t="str">
        <f t="array" ref="D15">ifs(and(isblank($A15),isblank($B15)),"", not(iserror(vlookup($A15&amp;$B15,'3) Release_Label'!$D:$D&amp;'3) Release_Label'!$E:$E,1,0))),vlookup($A15&amp;$B15,{'3) Release_Label'!$D:$D&amp;'3) Release_Label'!$E:$E,'3) Release_Label'!$H:$H},2,0), or(and(not(isblank($B15)),$B15=$B14,$A15&lt;&gt;$A14),and(not(isblank($A15)),$A15=$A14,$B15&lt;&gt;$B14)),"ID LISTS UNALIGNED",and($A15&lt;&gt;"",countif('3) Release_Label'!$D:$D,$A15)=0),"NO UPC MATCH in Release_Label",and($B15&lt;&gt;"",countif('3) Release_Label'!$E:$E,$B15)=0),"NO CATALOG ID MATCH in Release_Label",iserror(vlookup($A15&amp;$B15,'3) Release_Label'!$D:$D&amp;'3) Release_Label'!$E:$E,1,0)),"NO UPC-CATALOG ID pair MATCH in Release_Label" )</f>
        <v/>
      </c>
      <c r="E15" s="128" t="str">
        <f t="shared" si="3"/>
        <v/>
      </c>
      <c r="G15" s="92"/>
      <c r="H15" s="133"/>
      <c r="J15" s="20"/>
      <c r="K15" s="93"/>
      <c r="L15" s="20"/>
      <c r="N15" s="20"/>
      <c r="O15" s="20"/>
      <c r="P15" s="20"/>
    </row>
    <row r="16">
      <c r="A16" s="89"/>
      <c r="B16" s="92"/>
      <c r="C16" s="114" t="str">
        <f t="array" ref="C16">ifs(and(isblank($A16),isblank($B16)),"", not(iserror(vlookup($A16&amp;$B16,'3) Release_Label'!$D:$D&amp;'3) Release_Label'!$E:$E,1,0))),vlookup($A16&amp;$B16,{'3) Release_Label'!$D:$D&amp;'3) Release_Label'!$E:$E,'3) Release_Label'!$F:$F},2,0), or(and(not(isblank($B16)),$B16=$B15,$A16&lt;&gt;$A15),and(not(isblank($A16)),$A16=$A15,$B16&lt;&gt;$B15)),"ID LISTS UNALIGNED",and($A16&lt;&gt;"",countif('3) Release_Label'!$D:$D,$A16)=0),"NO UPC MATCH in Release_Label",and($B16&lt;&gt;"",countif('3) Release_Label'!$E:$E,$B16)=0),"NO CATALOG ID MATCH in Release_Label",iserror(vlookup($A16&amp;$B16,'3) Release_Label'!$D:$D&amp;'3) Release_Label'!$E:$E,1,0)),"NO UPC-CATALOG ID pair MATCH in Release_Label" )</f>
        <v/>
      </c>
      <c r="D16" s="114" t="str">
        <f t="array" ref="D16">ifs(and(isblank($A16),isblank($B16)),"", not(iserror(vlookup($A16&amp;$B16,'3) Release_Label'!$D:$D&amp;'3) Release_Label'!$E:$E,1,0))),vlookup($A16&amp;$B16,{'3) Release_Label'!$D:$D&amp;'3) Release_Label'!$E:$E,'3) Release_Label'!$H:$H},2,0), or(and(not(isblank($B16)),$B16=$B15,$A16&lt;&gt;$A15),and(not(isblank($A16)),$A16=$A15,$B16&lt;&gt;$B15)),"ID LISTS UNALIGNED",and($A16&lt;&gt;"",countif('3) Release_Label'!$D:$D,$A16)=0),"NO UPC MATCH in Release_Label",and($B16&lt;&gt;"",countif('3) Release_Label'!$E:$E,$B16)=0),"NO CATALOG ID MATCH in Release_Label",iserror(vlookup($A16&amp;$B16,'3) Release_Label'!$D:$D&amp;'3) Release_Label'!$E:$E,1,0)),"NO UPC-CATALOG ID pair MATCH in Release_Label" )</f>
        <v/>
      </c>
      <c r="E16" s="128" t="str">
        <f t="shared" si="3"/>
        <v/>
      </c>
      <c r="G16" s="92"/>
      <c r="H16" s="133"/>
      <c r="J16" s="20"/>
      <c r="K16" s="93"/>
      <c r="L16" s="20"/>
      <c r="N16" s="20"/>
      <c r="O16" s="20"/>
      <c r="P16" s="20"/>
    </row>
    <row r="17">
      <c r="A17" s="89"/>
      <c r="B17" s="92"/>
      <c r="C17" s="114" t="str">
        <f t="array" ref="C17">ifs(and(isblank($A17),isblank($B17)),"", not(iserror(vlookup($A17&amp;$B17,'3) Release_Label'!$D:$D&amp;'3) Release_Label'!$E:$E,1,0))),vlookup($A17&amp;$B17,{'3) Release_Label'!$D:$D&amp;'3) Release_Label'!$E:$E,'3) Release_Label'!$F:$F},2,0), or(and(not(isblank($B17)),$B17=$B16,$A17&lt;&gt;$A16),and(not(isblank($A17)),$A17=$A16,$B17&lt;&gt;$B16)),"ID LISTS UNALIGNED",and($A17&lt;&gt;"",countif('3) Release_Label'!$D:$D,$A17)=0),"NO UPC MATCH in Release_Label",and($B17&lt;&gt;"",countif('3) Release_Label'!$E:$E,$B17)=0),"NO CATALOG ID MATCH in Release_Label",iserror(vlookup($A17&amp;$B17,'3) Release_Label'!$D:$D&amp;'3) Release_Label'!$E:$E,1,0)),"NO UPC-CATALOG ID pair MATCH in Release_Label" )</f>
        <v/>
      </c>
      <c r="D17" s="114" t="str">
        <f t="array" ref="D17">ifs(and(isblank($A17),isblank($B17)),"", not(iserror(vlookup($A17&amp;$B17,'3) Release_Label'!$D:$D&amp;'3) Release_Label'!$E:$E,1,0))),vlookup($A17&amp;$B17,{'3) Release_Label'!$D:$D&amp;'3) Release_Label'!$E:$E,'3) Release_Label'!$H:$H},2,0), or(and(not(isblank($B17)),$B17=$B16,$A17&lt;&gt;$A16),and(not(isblank($A17)),$A17=$A16,$B17&lt;&gt;$B16)),"ID LISTS UNALIGNED",and($A17&lt;&gt;"",countif('3) Release_Label'!$D:$D,$A17)=0),"NO UPC MATCH in Release_Label",and($B17&lt;&gt;"",countif('3) Release_Label'!$E:$E,$B17)=0),"NO CATALOG ID MATCH in Release_Label",iserror(vlookup($A17&amp;$B17,'3) Release_Label'!$D:$D&amp;'3) Release_Label'!$E:$E,1,0)),"NO UPC-CATALOG ID pair MATCH in Release_Label" )</f>
        <v/>
      </c>
      <c r="E17" s="128" t="str">
        <f t="shared" si="3"/>
        <v/>
      </c>
      <c r="G17" s="92"/>
      <c r="H17" s="133"/>
      <c r="J17" s="20"/>
      <c r="K17" s="93"/>
      <c r="L17" s="20"/>
      <c r="N17" s="20"/>
      <c r="O17" s="20"/>
      <c r="P17" s="20"/>
    </row>
    <row r="18">
      <c r="A18" s="89"/>
      <c r="B18" s="92"/>
      <c r="C18" s="114" t="str">
        <f t="array" ref="C18">ifs(and(isblank($A18),isblank($B18)),"", not(iserror(vlookup($A18&amp;$B18,'3) Release_Label'!$D:$D&amp;'3) Release_Label'!$E:$E,1,0))),vlookup($A18&amp;$B18,{'3) Release_Label'!$D:$D&amp;'3) Release_Label'!$E:$E,'3) Release_Label'!$F:$F},2,0), or(and(not(isblank($B18)),$B18=$B17,$A18&lt;&gt;$A17),and(not(isblank($A18)),$A18=$A17,$B18&lt;&gt;$B17)),"ID LISTS UNALIGNED",and($A18&lt;&gt;"",countif('3) Release_Label'!$D:$D,$A18)=0),"NO UPC MATCH in Release_Label",and($B18&lt;&gt;"",countif('3) Release_Label'!$E:$E,$B18)=0),"NO CATALOG ID MATCH in Release_Label",iserror(vlookup($A18&amp;$B18,'3) Release_Label'!$D:$D&amp;'3) Release_Label'!$E:$E,1,0)),"NO UPC-CATALOG ID pair MATCH in Release_Label" )</f>
        <v/>
      </c>
      <c r="D18" s="114" t="str">
        <f t="array" ref="D18">ifs(and(isblank($A18),isblank($B18)),"", not(iserror(vlookup($A18&amp;$B18,'3) Release_Label'!$D:$D&amp;'3) Release_Label'!$E:$E,1,0))),vlookup($A18&amp;$B18,{'3) Release_Label'!$D:$D&amp;'3) Release_Label'!$E:$E,'3) Release_Label'!$H:$H},2,0), or(and(not(isblank($B18)),$B18=$B17,$A18&lt;&gt;$A17),and(not(isblank($A18)),$A18=$A17,$B18&lt;&gt;$B17)),"ID LISTS UNALIGNED",and($A18&lt;&gt;"",countif('3) Release_Label'!$D:$D,$A18)=0),"NO UPC MATCH in Release_Label",and($B18&lt;&gt;"",countif('3) Release_Label'!$E:$E,$B18)=0),"NO CATALOG ID MATCH in Release_Label",iserror(vlookup($A18&amp;$B18,'3) Release_Label'!$D:$D&amp;'3) Release_Label'!$E:$E,1,0)),"NO UPC-CATALOG ID pair MATCH in Release_Label" )</f>
        <v/>
      </c>
      <c r="E18" s="128" t="str">
        <f t="shared" si="3"/>
        <v/>
      </c>
      <c r="G18" s="92"/>
      <c r="H18" s="133"/>
      <c r="J18" s="20"/>
      <c r="K18" s="93"/>
      <c r="L18" s="20"/>
      <c r="N18" s="20"/>
      <c r="O18" s="20"/>
      <c r="P18" s="20"/>
    </row>
    <row r="19">
      <c r="A19" s="89"/>
      <c r="B19" s="92"/>
      <c r="C19" s="114" t="str">
        <f t="array" ref="C19">ifs(and(isblank($A19),isblank($B19)),"", not(iserror(vlookup($A19&amp;$B19,'3) Release_Label'!$D:$D&amp;'3) Release_Label'!$E:$E,1,0))),vlookup($A19&amp;$B19,{'3) Release_Label'!$D:$D&amp;'3) Release_Label'!$E:$E,'3) Release_Label'!$F:$F},2,0), or(and(not(isblank($B19)),$B19=$B18,$A19&lt;&gt;$A18),and(not(isblank($A19)),$A19=$A18,$B19&lt;&gt;$B18)),"ID LISTS UNALIGNED",and($A19&lt;&gt;"",countif('3) Release_Label'!$D:$D,$A19)=0),"NO UPC MATCH in Release_Label",and($B19&lt;&gt;"",countif('3) Release_Label'!$E:$E,$B19)=0),"NO CATALOG ID MATCH in Release_Label",iserror(vlookup($A19&amp;$B19,'3) Release_Label'!$D:$D&amp;'3) Release_Label'!$E:$E,1,0)),"NO UPC-CATALOG ID pair MATCH in Release_Label" )</f>
        <v/>
      </c>
      <c r="D19" s="114" t="str">
        <f t="array" ref="D19">ifs(and(isblank($A19),isblank($B19)),"", not(iserror(vlookup($A19&amp;$B19,'3) Release_Label'!$D:$D&amp;'3) Release_Label'!$E:$E,1,0))),vlookup($A19&amp;$B19,{'3) Release_Label'!$D:$D&amp;'3) Release_Label'!$E:$E,'3) Release_Label'!$H:$H},2,0), or(and(not(isblank($B19)),$B19=$B18,$A19&lt;&gt;$A18),and(not(isblank($A19)),$A19=$A18,$B19&lt;&gt;$B18)),"ID LISTS UNALIGNED",and($A19&lt;&gt;"",countif('3) Release_Label'!$D:$D,$A19)=0),"NO UPC MATCH in Release_Label",and($B19&lt;&gt;"",countif('3) Release_Label'!$E:$E,$B19)=0),"NO CATALOG ID MATCH in Release_Label",iserror(vlookup($A19&amp;$B19,'3) Release_Label'!$D:$D&amp;'3) Release_Label'!$E:$E,1,0)),"NO UPC-CATALOG ID pair MATCH in Release_Label" )</f>
        <v/>
      </c>
      <c r="E19" s="128" t="str">
        <f t="shared" si="3"/>
        <v/>
      </c>
      <c r="G19" s="92"/>
      <c r="H19" s="133"/>
      <c r="J19" s="20"/>
      <c r="K19" s="93"/>
      <c r="L19" s="20"/>
      <c r="N19" s="20"/>
      <c r="O19" s="20"/>
      <c r="P19" s="20"/>
    </row>
    <row r="20">
      <c r="A20" s="89"/>
      <c r="B20" s="92"/>
      <c r="C20" s="114" t="str">
        <f t="array" ref="C20">ifs(and(isblank($A20),isblank($B20)),"", not(iserror(vlookup($A20&amp;$B20,'3) Release_Label'!$D:$D&amp;'3) Release_Label'!$E:$E,1,0))),vlookup($A20&amp;$B20,{'3) Release_Label'!$D:$D&amp;'3) Release_Label'!$E:$E,'3) Release_Label'!$F:$F},2,0), or(and(not(isblank($B20)),$B20=$B19,$A20&lt;&gt;$A19),and(not(isblank($A20)),$A20=$A19,$B20&lt;&gt;$B19)),"ID LISTS UNALIGNED",and($A20&lt;&gt;"",countif('3) Release_Label'!$D:$D,$A20)=0),"NO UPC MATCH in Release_Label",and($B20&lt;&gt;"",countif('3) Release_Label'!$E:$E,$B20)=0),"NO CATALOG ID MATCH in Release_Label",iserror(vlookup($A20&amp;$B20,'3) Release_Label'!$D:$D&amp;'3) Release_Label'!$E:$E,1,0)),"NO UPC-CATALOG ID pair MATCH in Release_Label" )</f>
        <v/>
      </c>
      <c r="D20" s="114" t="str">
        <f t="array" ref="D20">ifs(and(isblank($A20),isblank($B20)),"", not(iserror(vlookup($A20&amp;$B20,'3) Release_Label'!$D:$D&amp;'3) Release_Label'!$E:$E,1,0))),vlookup($A20&amp;$B20,{'3) Release_Label'!$D:$D&amp;'3) Release_Label'!$E:$E,'3) Release_Label'!$H:$H},2,0), or(and(not(isblank($B20)),$B20=$B19,$A20&lt;&gt;$A19),and(not(isblank($A20)),$A20=$A19,$B20&lt;&gt;$B19)),"ID LISTS UNALIGNED",and($A20&lt;&gt;"",countif('3) Release_Label'!$D:$D,$A20)=0),"NO UPC MATCH in Release_Label",and($B20&lt;&gt;"",countif('3) Release_Label'!$E:$E,$B20)=0),"NO CATALOG ID MATCH in Release_Label",iserror(vlookup($A20&amp;$B20,'3) Release_Label'!$D:$D&amp;'3) Release_Label'!$E:$E,1,0)),"NO UPC-CATALOG ID pair MATCH in Release_Label" )</f>
        <v/>
      </c>
      <c r="E20" s="128" t="str">
        <f t="shared" si="3"/>
        <v/>
      </c>
      <c r="G20" s="92"/>
      <c r="H20" s="133"/>
      <c r="J20" s="20"/>
      <c r="K20" s="93"/>
      <c r="L20" s="20"/>
      <c r="N20" s="20"/>
      <c r="O20" s="20"/>
      <c r="P20" s="20"/>
    </row>
    <row r="21">
      <c r="A21" s="89"/>
      <c r="B21" s="92"/>
      <c r="C21" s="114" t="str">
        <f t="array" ref="C21">ifs(and(isblank($A21),isblank($B21)),"", not(iserror(vlookup($A21&amp;$B21,'3) Release_Label'!$D:$D&amp;'3) Release_Label'!$E:$E,1,0))),vlookup($A21&amp;$B21,{'3) Release_Label'!$D:$D&amp;'3) Release_Label'!$E:$E,'3) Release_Label'!$F:$F},2,0), or(and(not(isblank($B21)),$B21=$B20,$A21&lt;&gt;$A20),and(not(isblank($A21)),$A21=$A20,$B21&lt;&gt;$B20)),"ID LISTS UNALIGNED",and($A21&lt;&gt;"",countif('3) Release_Label'!$D:$D,$A21)=0),"NO UPC MATCH in Release_Label",and($B21&lt;&gt;"",countif('3) Release_Label'!$E:$E,$B21)=0),"NO CATALOG ID MATCH in Release_Label",iserror(vlookup($A21&amp;$B21,'3) Release_Label'!$D:$D&amp;'3) Release_Label'!$E:$E,1,0)),"NO UPC-CATALOG ID pair MATCH in Release_Label" )</f>
        <v/>
      </c>
      <c r="D21" s="114" t="str">
        <f t="array" ref="D21">ifs(and(isblank($A21),isblank($B21)),"", not(iserror(vlookup($A21&amp;$B21,'3) Release_Label'!$D:$D&amp;'3) Release_Label'!$E:$E,1,0))),vlookup($A21&amp;$B21,{'3) Release_Label'!$D:$D&amp;'3) Release_Label'!$E:$E,'3) Release_Label'!$H:$H},2,0), or(and(not(isblank($B21)),$B21=$B20,$A21&lt;&gt;$A20),and(not(isblank($A21)),$A21=$A20,$B21&lt;&gt;$B20)),"ID LISTS UNALIGNED",and($A21&lt;&gt;"",countif('3) Release_Label'!$D:$D,$A21)=0),"NO UPC MATCH in Release_Label",and($B21&lt;&gt;"",countif('3) Release_Label'!$E:$E,$B21)=0),"NO CATALOG ID MATCH in Release_Label",iserror(vlookup($A21&amp;$B21,'3) Release_Label'!$D:$D&amp;'3) Release_Label'!$E:$E,1,0)),"NO UPC-CATALOG ID pair MATCH in Release_Label" )</f>
        <v/>
      </c>
      <c r="E21" s="128" t="str">
        <f t="shared" si="3"/>
        <v/>
      </c>
      <c r="G21" s="92"/>
      <c r="H21" s="133"/>
      <c r="J21" s="20"/>
      <c r="K21" s="93"/>
      <c r="L21" s="20"/>
      <c r="N21" s="20"/>
      <c r="O21" s="20"/>
      <c r="P21" s="20"/>
    </row>
    <row r="22">
      <c r="A22" s="89"/>
      <c r="B22" s="92"/>
      <c r="C22" s="114" t="str">
        <f t="array" ref="C22">ifs(and(isblank($A22),isblank($B22)),"", not(iserror(vlookup($A22&amp;$B22,'3) Release_Label'!$D:$D&amp;'3) Release_Label'!$E:$E,1,0))),vlookup($A22&amp;$B22,{'3) Release_Label'!$D:$D&amp;'3) Release_Label'!$E:$E,'3) Release_Label'!$F:$F},2,0), or(and(not(isblank($B22)),$B22=$B21,$A22&lt;&gt;$A21),and(not(isblank($A22)),$A22=$A21,$B22&lt;&gt;$B21)),"ID LISTS UNALIGNED",and($A22&lt;&gt;"",countif('3) Release_Label'!$D:$D,$A22)=0),"NO UPC MATCH in Release_Label",and($B22&lt;&gt;"",countif('3) Release_Label'!$E:$E,$B22)=0),"NO CATALOG ID MATCH in Release_Label",iserror(vlookup($A22&amp;$B22,'3) Release_Label'!$D:$D&amp;'3) Release_Label'!$E:$E,1,0)),"NO UPC-CATALOG ID pair MATCH in Release_Label" )</f>
        <v/>
      </c>
      <c r="D22" s="114" t="str">
        <f t="array" ref="D22">ifs(and(isblank($A22),isblank($B22)),"", not(iserror(vlookup($A22&amp;$B22,'3) Release_Label'!$D:$D&amp;'3) Release_Label'!$E:$E,1,0))),vlookup($A22&amp;$B22,{'3) Release_Label'!$D:$D&amp;'3) Release_Label'!$E:$E,'3) Release_Label'!$H:$H},2,0), or(and(not(isblank($B22)),$B22=$B21,$A22&lt;&gt;$A21),and(not(isblank($A22)),$A22=$A21,$B22&lt;&gt;$B21)),"ID LISTS UNALIGNED",and($A22&lt;&gt;"",countif('3) Release_Label'!$D:$D,$A22)=0),"NO UPC MATCH in Release_Label",and($B22&lt;&gt;"",countif('3) Release_Label'!$E:$E,$B22)=0),"NO CATALOG ID MATCH in Release_Label",iserror(vlookup($A22&amp;$B22,'3) Release_Label'!$D:$D&amp;'3) Release_Label'!$E:$E,1,0)),"NO UPC-CATALOG ID pair MATCH in Release_Label" )</f>
        <v/>
      </c>
      <c r="E22" s="128" t="str">
        <f t="shared" si="3"/>
        <v/>
      </c>
      <c r="G22" s="92"/>
      <c r="H22" s="133"/>
      <c r="J22" s="20"/>
      <c r="K22" s="93"/>
      <c r="L22" s="20"/>
      <c r="N22" s="20"/>
      <c r="O22" s="20"/>
      <c r="P22" s="20"/>
    </row>
    <row r="23">
      <c r="A23" s="89"/>
      <c r="B23" s="92"/>
      <c r="C23" s="114" t="str">
        <f t="array" ref="C23">ifs(and(isblank($A23),isblank($B23)),"", not(iserror(vlookup($A23&amp;$B23,'3) Release_Label'!$D:$D&amp;'3) Release_Label'!$E:$E,1,0))),vlookup($A23&amp;$B23,{'3) Release_Label'!$D:$D&amp;'3) Release_Label'!$E:$E,'3) Release_Label'!$F:$F},2,0), or(and(not(isblank($B23)),$B23=$B22,$A23&lt;&gt;$A22),and(not(isblank($A23)),$A23=$A22,$B23&lt;&gt;$B22)),"ID LISTS UNALIGNED",and($A23&lt;&gt;"",countif('3) Release_Label'!$D:$D,$A23)=0),"NO UPC MATCH in Release_Label",and($B23&lt;&gt;"",countif('3) Release_Label'!$E:$E,$B23)=0),"NO CATALOG ID MATCH in Release_Label",iserror(vlookup($A23&amp;$B23,'3) Release_Label'!$D:$D&amp;'3) Release_Label'!$E:$E,1,0)),"NO UPC-CATALOG ID pair MATCH in Release_Label" )</f>
        <v/>
      </c>
      <c r="D23" s="114" t="str">
        <f t="array" ref="D23">ifs(and(isblank($A23),isblank($B23)),"", not(iserror(vlookup($A23&amp;$B23,'3) Release_Label'!$D:$D&amp;'3) Release_Label'!$E:$E,1,0))),vlookup($A23&amp;$B23,{'3) Release_Label'!$D:$D&amp;'3) Release_Label'!$E:$E,'3) Release_Label'!$H:$H},2,0), or(and(not(isblank($B23)),$B23=$B22,$A23&lt;&gt;$A22),and(not(isblank($A23)),$A23=$A22,$B23&lt;&gt;$B22)),"ID LISTS UNALIGNED",and($A23&lt;&gt;"",countif('3) Release_Label'!$D:$D,$A23)=0),"NO UPC MATCH in Release_Label",and($B23&lt;&gt;"",countif('3) Release_Label'!$E:$E,$B23)=0),"NO CATALOG ID MATCH in Release_Label",iserror(vlookup($A23&amp;$B23,'3) Release_Label'!$D:$D&amp;'3) Release_Label'!$E:$E,1,0)),"NO UPC-CATALOG ID pair MATCH in Release_Label" )</f>
        <v/>
      </c>
      <c r="E23" s="128" t="str">
        <f t="shared" si="3"/>
        <v/>
      </c>
      <c r="G23" s="92"/>
      <c r="H23" s="133"/>
      <c r="J23" s="20"/>
      <c r="K23" s="93"/>
      <c r="L23" s="20"/>
      <c r="N23" s="20"/>
      <c r="O23" s="20"/>
      <c r="P23" s="20"/>
    </row>
    <row r="24">
      <c r="A24" s="89"/>
      <c r="B24" s="92"/>
      <c r="C24" s="114" t="str">
        <f t="array" ref="C24">ifs(and(isblank($A24),isblank($B24)),"", not(iserror(vlookup($A24&amp;$B24,'3) Release_Label'!$D:$D&amp;'3) Release_Label'!$E:$E,1,0))),vlookup($A24&amp;$B24,{'3) Release_Label'!$D:$D&amp;'3) Release_Label'!$E:$E,'3) Release_Label'!$F:$F},2,0), or(and(not(isblank($B24)),$B24=$B23,$A24&lt;&gt;$A23),and(not(isblank($A24)),$A24=$A23,$B24&lt;&gt;$B23)),"ID LISTS UNALIGNED",and($A24&lt;&gt;"",countif('3) Release_Label'!$D:$D,$A24)=0),"NO UPC MATCH in Release_Label",and($B24&lt;&gt;"",countif('3) Release_Label'!$E:$E,$B24)=0),"NO CATALOG ID MATCH in Release_Label",iserror(vlookup($A24&amp;$B24,'3) Release_Label'!$D:$D&amp;'3) Release_Label'!$E:$E,1,0)),"NO UPC-CATALOG ID pair MATCH in Release_Label" )</f>
        <v/>
      </c>
      <c r="D24" s="114" t="str">
        <f t="array" ref="D24">ifs(and(isblank($A24),isblank($B24)),"", not(iserror(vlookup($A24&amp;$B24,'3) Release_Label'!$D:$D&amp;'3) Release_Label'!$E:$E,1,0))),vlookup($A24&amp;$B24,{'3) Release_Label'!$D:$D&amp;'3) Release_Label'!$E:$E,'3) Release_Label'!$H:$H},2,0), or(and(not(isblank($B24)),$B24=$B23,$A24&lt;&gt;$A23),and(not(isblank($A24)),$A24=$A23,$B24&lt;&gt;$B23)),"ID LISTS UNALIGNED",and($A24&lt;&gt;"",countif('3) Release_Label'!$D:$D,$A24)=0),"NO UPC MATCH in Release_Label",and($B24&lt;&gt;"",countif('3) Release_Label'!$E:$E,$B24)=0),"NO CATALOG ID MATCH in Release_Label",iserror(vlookup($A24&amp;$B24,'3) Release_Label'!$D:$D&amp;'3) Release_Label'!$E:$E,1,0)),"NO UPC-CATALOG ID pair MATCH in Release_Label" )</f>
        <v/>
      </c>
      <c r="E24" s="128" t="str">
        <f t="shared" si="3"/>
        <v/>
      </c>
      <c r="G24" s="92"/>
      <c r="H24" s="133"/>
      <c r="J24" s="20"/>
      <c r="K24" s="93"/>
      <c r="L24" s="20"/>
      <c r="N24" s="20"/>
      <c r="O24" s="20"/>
      <c r="P24" s="20"/>
    </row>
    <row r="25">
      <c r="A25" s="89"/>
      <c r="B25" s="92"/>
      <c r="C25" s="114" t="str">
        <f t="array" ref="C25">ifs(and(isblank($A25),isblank($B25)),"", not(iserror(vlookup($A25&amp;$B25,'3) Release_Label'!$D:$D&amp;'3) Release_Label'!$E:$E,1,0))),vlookup($A25&amp;$B25,{'3) Release_Label'!$D:$D&amp;'3) Release_Label'!$E:$E,'3) Release_Label'!$F:$F},2,0), or(and(not(isblank($B25)),$B25=$B24,$A25&lt;&gt;$A24),and(not(isblank($A25)),$A25=$A24,$B25&lt;&gt;$B24)),"ID LISTS UNALIGNED",and($A25&lt;&gt;"",countif('3) Release_Label'!$D:$D,$A25)=0),"NO UPC MATCH in Release_Label",and($B25&lt;&gt;"",countif('3) Release_Label'!$E:$E,$B25)=0),"NO CATALOG ID MATCH in Release_Label",iserror(vlookup($A25&amp;$B25,'3) Release_Label'!$D:$D&amp;'3) Release_Label'!$E:$E,1,0)),"NO UPC-CATALOG ID pair MATCH in Release_Label" )</f>
        <v/>
      </c>
      <c r="D25" s="114" t="str">
        <f t="array" ref="D25">ifs(and(isblank($A25),isblank($B25)),"", not(iserror(vlookup($A25&amp;$B25,'3) Release_Label'!$D:$D&amp;'3) Release_Label'!$E:$E,1,0))),vlookup($A25&amp;$B25,{'3) Release_Label'!$D:$D&amp;'3) Release_Label'!$E:$E,'3) Release_Label'!$H:$H},2,0), or(and(not(isblank($B25)),$B25=$B24,$A25&lt;&gt;$A24),and(not(isblank($A25)),$A25=$A24,$B25&lt;&gt;$B24)),"ID LISTS UNALIGNED",and($A25&lt;&gt;"",countif('3) Release_Label'!$D:$D,$A25)=0),"NO UPC MATCH in Release_Label",and($B25&lt;&gt;"",countif('3) Release_Label'!$E:$E,$B25)=0),"NO CATALOG ID MATCH in Release_Label",iserror(vlookup($A25&amp;$B25,'3) Release_Label'!$D:$D&amp;'3) Release_Label'!$E:$E,1,0)),"NO UPC-CATALOG ID pair MATCH in Release_Label" )</f>
        <v/>
      </c>
      <c r="E25" s="128" t="str">
        <f t="shared" si="3"/>
        <v/>
      </c>
      <c r="G25" s="92"/>
      <c r="H25" s="133"/>
      <c r="J25" s="20"/>
      <c r="K25" s="93"/>
      <c r="L25" s="20"/>
      <c r="N25" s="20"/>
      <c r="O25" s="20"/>
      <c r="P25" s="20"/>
    </row>
    <row r="26">
      <c r="A26" s="89"/>
      <c r="B26" s="92"/>
      <c r="C26" s="114" t="str">
        <f t="array" ref="C26">ifs(and(isblank($A26),isblank($B26)),"", not(iserror(vlookup($A26&amp;$B26,'3) Release_Label'!$D:$D&amp;'3) Release_Label'!$E:$E,1,0))),vlookup($A26&amp;$B26,{'3) Release_Label'!$D:$D&amp;'3) Release_Label'!$E:$E,'3) Release_Label'!$F:$F},2,0), or(and(not(isblank($B26)),$B26=$B25,$A26&lt;&gt;$A25),and(not(isblank($A26)),$A26=$A25,$B26&lt;&gt;$B25)),"ID LISTS UNALIGNED",and($A26&lt;&gt;"",countif('3) Release_Label'!$D:$D,$A26)=0),"NO UPC MATCH in Release_Label",and($B26&lt;&gt;"",countif('3) Release_Label'!$E:$E,$B26)=0),"NO CATALOG ID MATCH in Release_Label",iserror(vlookup($A26&amp;$B26,'3) Release_Label'!$D:$D&amp;'3) Release_Label'!$E:$E,1,0)),"NO UPC-CATALOG ID pair MATCH in Release_Label" )</f>
        <v/>
      </c>
      <c r="D26" s="114" t="str">
        <f t="array" ref="D26">ifs(and(isblank($A26),isblank($B26)),"", not(iserror(vlookup($A26&amp;$B26,'3) Release_Label'!$D:$D&amp;'3) Release_Label'!$E:$E,1,0))),vlookup($A26&amp;$B26,{'3) Release_Label'!$D:$D&amp;'3) Release_Label'!$E:$E,'3) Release_Label'!$H:$H},2,0), or(and(not(isblank($B26)),$B26=$B25,$A26&lt;&gt;$A25),and(not(isblank($A26)),$A26=$A25,$B26&lt;&gt;$B25)),"ID LISTS UNALIGNED",and($A26&lt;&gt;"",countif('3) Release_Label'!$D:$D,$A26)=0),"NO UPC MATCH in Release_Label",and($B26&lt;&gt;"",countif('3) Release_Label'!$E:$E,$B26)=0),"NO CATALOG ID MATCH in Release_Label",iserror(vlookup($A26&amp;$B26,'3) Release_Label'!$D:$D&amp;'3) Release_Label'!$E:$E,1,0)),"NO UPC-CATALOG ID pair MATCH in Release_Label" )</f>
        <v/>
      </c>
      <c r="E26" s="128" t="str">
        <f t="shared" si="3"/>
        <v/>
      </c>
      <c r="G26" s="92"/>
      <c r="H26" s="133"/>
      <c r="J26" s="20"/>
      <c r="K26" s="93"/>
      <c r="L26" s="20"/>
      <c r="N26" s="20"/>
      <c r="O26" s="20"/>
      <c r="P26" s="20"/>
    </row>
    <row r="27">
      <c r="A27" s="89"/>
      <c r="B27" s="92"/>
      <c r="C27" s="114" t="str">
        <f t="array" ref="C27">ifs(and(isblank($A27),isblank($B27)),"", not(iserror(vlookup($A27&amp;$B27,'3) Release_Label'!$D:$D&amp;'3) Release_Label'!$E:$E,1,0))),vlookup($A27&amp;$B27,{'3) Release_Label'!$D:$D&amp;'3) Release_Label'!$E:$E,'3) Release_Label'!$F:$F},2,0), or(and(not(isblank($B27)),$B27=$B26,$A27&lt;&gt;$A26),and(not(isblank($A27)),$A27=$A26,$B27&lt;&gt;$B26)),"ID LISTS UNALIGNED",and($A27&lt;&gt;"",countif('3) Release_Label'!$D:$D,$A27)=0),"NO UPC MATCH in Release_Label",and($B27&lt;&gt;"",countif('3) Release_Label'!$E:$E,$B27)=0),"NO CATALOG ID MATCH in Release_Label",iserror(vlookup($A27&amp;$B27,'3) Release_Label'!$D:$D&amp;'3) Release_Label'!$E:$E,1,0)),"NO UPC-CATALOG ID pair MATCH in Release_Label" )</f>
        <v/>
      </c>
      <c r="D27" s="114" t="str">
        <f t="array" ref="D27">ifs(and(isblank($A27),isblank($B27)),"", not(iserror(vlookup($A27&amp;$B27,'3) Release_Label'!$D:$D&amp;'3) Release_Label'!$E:$E,1,0))),vlookup($A27&amp;$B27,{'3) Release_Label'!$D:$D&amp;'3) Release_Label'!$E:$E,'3) Release_Label'!$H:$H},2,0), or(and(not(isblank($B27)),$B27=$B26,$A27&lt;&gt;$A26),and(not(isblank($A27)),$A27=$A26,$B27&lt;&gt;$B26)),"ID LISTS UNALIGNED",and($A27&lt;&gt;"",countif('3) Release_Label'!$D:$D,$A27)=0),"NO UPC MATCH in Release_Label",and($B27&lt;&gt;"",countif('3) Release_Label'!$E:$E,$B27)=0),"NO CATALOG ID MATCH in Release_Label",iserror(vlookup($A27&amp;$B27,'3) Release_Label'!$D:$D&amp;'3) Release_Label'!$E:$E,1,0)),"NO UPC-CATALOG ID pair MATCH in Release_Label" )</f>
        <v/>
      </c>
      <c r="E27" s="128" t="str">
        <f t="shared" si="3"/>
        <v/>
      </c>
      <c r="G27" s="92"/>
      <c r="H27" s="133"/>
      <c r="J27" s="20"/>
      <c r="K27" s="93"/>
      <c r="L27" s="20"/>
      <c r="N27" s="20"/>
      <c r="O27" s="20"/>
      <c r="P27" s="20"/>
    </row>
    <row r="28">
      <c r="A28" s="89"/>
      <c r="B28" s="92"/>
      <c r="C28" s="114" t="str">
        <f t="array" ref="C28">ifs(and(isblank($A28),isblank($B28)),"", not(iserror(vlookup($A28&amp;$B28,'3) Release_Label'!$D:$D&amp;'3) Release_Label'!$E:$E,1,0))),vlookup($A28&amp;$B28,{'3) Release_Label'!$D:$D&amp;'3) Release_Label'!$E:$E,'3) Release_Label'!$F:$F},2,0), or(and(not(isblank($B28)),$B28=$B27,$A28&lt;&gt;$A27),and(not(isblank($A28)),$A28=$A27,$B28&lt;&gt;$B27)),"ID LISTS UNALIGNED",and($A28&lt;&gt;"",countif('3) Release_Label'!$D:$D,$A28)=0),"NO UPC MATCH in Release_Label",and($B28&lt;&gt;"",countif('3) Release_Label'!$E:$E,$B28)=0),"NO CATALOG ID MATCH in Release_Label",iserror(vlookup($A28&amp;$B28,'3) Release_Label'!$D:$D&amp;'3) Release_Label'!$E:$E,1,0)),"NO UPC-CATALOG ID pair MATCH in Release_Label" )</f>
        <v/>
      </c>
      <c r="D28" s="114" t="str">
        <f t="array" ref="D28">ifs(and(isblank($A28),isblank($B28)),"", not(iserror(vlookup($A28&amp;$B28,'3) Release_Label'!$D:$D&amp;'3) Release_Label'!$E:$E,1,0))),vlookup($A28&amp;$B28,{'3) Release_Label'!$D:$D&amp;'3) Release_Label'!$E:$E,'3) Release_Label'!$H:$H},2,0), or(and(not(isblank($B28)),$B28=$B27,$A28&lt;&gt;$A27),and(not(isblank($A28)),$A28=$A27,$B28&lt;&gt;$B27)),"ID LISTS UNALIGNED",and($A28&lt;&gt;"",countif('3) Release_Label'!$D:$D,$A28)=0),"NO UPC MATCH in Release_Label",and($B28&lt;&gt;"",countif('3) Release_Label'!$E:$E,$B28)=0),"NO CATALOG ID MATCH in Release_Label",iserror(vlookup($A28&amp;$B28,'3) Release_Label'!$D:$D&amp;'3) Release_Label'!$E:$E,1,0)),"NO UPC-CATALOG ID pair MATCH in Release_Label" )</f>
        <v/>
      </c>
      <c r="E28" s="128" t="str">
        <f t="shared" si="3"/>
        <v/>
      </c>
      <c r="G28" s="92"/>
      <c r="H28" s="133"/>
      <c r="J28" s="20"/>
      <c r="K28" s="93"/>
      <c r="L28" s="20"/>
      <c r="N28" s="20"/>
      <c r="O28" s="20"/>
      <c r="P28" s="20"/>
    </row>
    <row r="29">
      <c r="A29" s="89"/>
      <c r="B29" s="92"/>
      <c r="C29" s="114" t="str">
        <f t="array" ref="C29">ifs(and(isblank($A29),isblank($B29)),"", not(iserror(vlookup($A29&amp;$B29,'3) Release_Label'!$D:$D&amp;'3) Release_Label'!$E:$E,1,0))),vlookup($A29&amp;$B29,{'3) Release_Label'!$D:$D&amp;'3) Release_Label'!$E:$E,'3) Release_Label'!$F:$F},2,0), or(and(not(isblank($B29)),$B29=$B28,$A29&lt;&gt;$A28),and(not(isblank($A29)),$A29=$A28,$B29&lt;&gt;$B28)),"ID LISTS UNALIGNED",and($A29&lt;&gt;"",countif('3) Release_Label'!$D:$D,$A29)=0),"NO UPC MATCH in Release_Label",and($B29&lt;&gt;"",countif('3) Release_Label'!$E:$E,$B29)=0),"NO CATALOG ID MATCH in Release_Label",iserror(vlookup($A29&amp;$B29,'3) Release_Label'!$D:$D&amp;'3) Release_Label'!$E:$E,1,0)),"NO UPC-CATALOG ID pair MATCH in Release_Label" )</f>
        <v/>
      </c>
      <c r="D29" s="114" t="str">
        <f t="array" ref="D29">ifs(and(isblank($A29),isblank($B29)),"", not(iserror(vlookup($A29&amp;$B29,'3) Release_Label'!$D:$D&amp;'3) Release_Label'!$E:$E,1,0))),vlookup($A29&amp;$B29,{'3) Release_Label'!$D:$D&amp;'3) Release_Label'!$E:$E,'3) Release_Label'!$H:$H},2,0), or(and(not(isblank($B29)),$B29=$B28,$A29&lt;&gt;$A28),and(not(isblank($A29)),$A29=$A28,$B29&lt;&gt;$B28)),"ID LISTS UNALIGNED",and($A29&lt;&gt;"",countif('3) Release_Label'!$D:$D,$A29)=0),"NO UPC MATCH in Release_Label",and($B29&lt;&gt;"",countif('3) Release_Label'!$E:$E,$B29)=0),"NO CATALOG ID MATCH in Release_Label",iserror(vlookup($A29&amp;$B29,'3) Release_Label'!$D:$D&amp;'3) Release_Label'!$E:$E,1,0)),"NO UPC-CATALOG ID pair MATCH in Release_Label" )</f>
        <v/>
      </c>
      <c r="E29" s="128" t="str">
        <f t="shared" si="3"/>
        <v/>
      </c>
      <c r="G29" s="92"/>
      <c r="H29" s="133"/>
      <c r="J29" s="20"/>
      <c r="K29" s="93"/>
      <c r="L29" s="20"/>
      <c r="N29" s="20"/>
      <c r="O29" s="20"/>
      <c r="P29" s="20"/>
    </row>
    <row r="30">
      <c r="A30" s="89"/>
      <c r="B30" s="92"/>
      <c r="C30" s="114" t="str">
        <f t="array" ref="C30">ifs(and(isblank($A30),isblank($B30)),"", not(iserror(vlookup($A30&amp;$B30,'3) Release_Label'!$D:$D&amp;'3) Release_Label'!$E:$E,1,0))),vlookup($A30&amp;$B30,{'3) Release_Label'!$D:$D&amp;'3) Release_Label'!$E:$E,'3) Release_Label'!$F:$F},2,0), or(and(not(isblank($B30)),$B30=$B29,$A30&lt;&gt;$A29),and(not(isblank($A30)),$A30=$A29,$B30&lt;&gt;$B29)),"ID LISTS UNALIGNED",and($A30&lt;&gt;"",countif('3) Release_Label'!$D:$D,$A30)=0),"NO UPC MATCH in Release_Label",and($B30&lt;&gt;"",countif('3) Release_Label'!$E:$E,$B30)=0),"NO CATALOG ID MATCH in Release_Label",iserror(vlookup($A30&amp;$B30,'3) Release_Label'!$D:$D&amp;'3) Release_Label'!$E:$E,1,0)),"NO UPC-CATALOG ID pair MATCH in Release_Label" )</f>
        <v/>
      </c>
      <c r="D30" s="114" t="str">
        <f t="array" ref="D30">ifs(and(isblank($A30),isblank($B30)),"", not(iserror(vlookup($A30&amp;$B30,'3) Release_Label'!$D:$D&amp;'3) Release_Label'!$E:$E,1,0))),vlookup($A30&amp;$B30,{'3) Release_Label'!$D:$D&amp;'3) Release_Label'!$E:$E,'3) Release_Label'!$H:$H},2,0), or(and(not(isblank($B30)),$B30=$B29,$A30&lt;&gt;$A29),and(not(isblank($A30)),$A30=$A29,$B30&lt;&gt;$B29)),"ID LISTS UNALIGNED",and($A30&lt;&gt;"",countif('3) Release_Label'!$D:$D,$A30)=0),"NO UPC MATCH in Release_Label",and($B30&lt;&gt;"",countif('3) Release_Label'!$E:$E,$B30)=0),"NO CATALOG ID MATCH in Release_Label",iserror(vlookup($A30&amp;$B30,'3) Release_Label'!$D:$D&amp;'3) Release_Label'!$E:$E,1,0)),"NO UPC-CATALOG ID pair MATCH in Release_Label" )</f>
        <v/>
      </c>
      <c r="E30" s="128" t="str">
        <f t="shared" si="3"/>
        <v/>
      </c>
      <c r="G30" s="92"/>
      <c r="H30" s="133"/>
      <c r="J30" s="20"/>
      <c r="K30" s="93"/>
      <c r="L30" s="20"/>
      <c r="N30" s="20"/>
      <c r="O30" s="20"/>
      <c r="P30" s="20"/>
    </row>
    <row r="31">
      <c r="A31" s="89"/>
      <c r="B31" s="92"/>
      <c r="C31" s="114" t="str">
        <f t="array" ref="C31">ifs(and(isblank($A31),isblank($B31)),"", not(iserror(vlookup($A31&amp;$B31,'3) Release_Label'!$D:$D&amp;'3) Release_Label'!$E:$E,1,0))),vlookup($A31&amp;$B31,{'3) Release_Label'!$D:$D&amp;'3) Release_Label'!$E:$E,'3) Release_Label'!$F:$F},2,0), or(and(not(isblank($B31)),$B31=$B30,$A31&lt;&gt;$A30),and(not(isblank($A31)),$A31=$A30,$B31&lt;&gt;$B30)),"ID LISTS UNALIGNED",and($A31&lt;&gt;"",countif('3) Release_Label'!$D:$D,$A31)=0),"NO UPC MATCH in Release_Label",and($B31&lt;&gt;"",countif('3) Release_Label'!$E:$E,$B31)=0),"NO CATALOG ID MATCH in Release_Label",iserror(vlookup($A31&amp;$B31,'3) Release_Label'!$D:$D&amp;'3) Release_Label'!$E:$E,1,0)),"NO UPC-CATALOG ID pair MATCH in Release_Label" )</f>
        <v/>
      </c>
      <c r="D31" s="114" t="str">
        <f t="array" ref="D31">ifs(and(isblank($A31),isblank($B31)),"", not(iserror(vlookup($A31&amp;$B31,'3) Release_Label'!$D:$D&amp;'3) Release_Label'!$E:$E,1,0))),vlookup($A31&amp;$B31,{'3) Release_Label'!$D:$D&amp;'3) Release_Label'!$E:$E,'3) Release_Label'!$H:$H},2,0), or(and(not(isblank($B31)),$B31=$B30,$A31&lt;&gt;$A30),and(not(isblank($A31)),$A31=$A30,$B31&lt;&gt;$B30)),"ID LISTS UNALIGNED",and($A31&lt;&gt;"",countif('3) Release_Label'!$D:$D,$A31)=0),"NO UPC MATCH in Release_Label",and($B31&lt;&gt;"",countif('3) Release_Label'!$E:$E,$B31)=0),"NO CATALOG ID MATCH in Release_Label",iserror(vlookup($A31&amp;$B31,'3) Release_Label'!$D:$D&amp;'3) Release_Label'!$E:$E,1,0)),"NO UPC-CATALOG ID pair MATCH in Release_Label" )</f>
        <v/>
      </c>
      <c r="E31" s="128" t="str">
        <f t="shared" si="3"/>
        <v/>
      </c>
      <c r="G31" s="92"/>
      <c r="H31" s="133"/>
      <c r="J31" s="20"/>
      <c r="K31" s="93"/>
      <c r="L31" s="20"/>
      <c r="N31" s="20"/>
      <c r="O31" s="20"/>
      <c r="P31" s="20"/>
    </row>
    <row r="32">
      <c r="A32" s="89"/>
      <c r="B32" s="92"/>
      <c r="C32" s="114" t="str">
        <f t="array" ref="C32">ifs(and(isblank($A32),isblank($B32)),"", not(iserror(vlookup($A32&amp;$B32,'3) Release_Label'!$D:$D&amp;'3) Release_Label'!$E:$E,1,0))),vlookup($A32&amp;$B32,{'3) Release_Label'!$D:$D&amp;'3) Release_Label'!$E:$E,'3) Release_Label'!$F:$F},2,0), or(and(not(isblank($B32)),$B32=$B31,$A32&lt;&gt;$A31),and(not(isblank($A32)),$A32=$A31,$B32&lt;&gt;$B31)),"ID LISTS UNALIGNED",and($A32&lt;&gt;"",countif('3) Release_Label'!$D:$D,$A32)=0),"NO UPC MATCH in Release_Label",and($B32&lt;&gt;"",countif('3) Release_Label'!$E:$E,$B32)=0),"NO CATALOG ID MATCH in Release_Label",iserror(vlookup($A32&amp;$B32,'3) Release_Label'!$D:$D&amp;'3) Release_Label'!$E:$E,1,0)),"NO UPC-CATALOG ID pair MATCH in Release_Label" )</f>
        <v/>
      </c>
      <c r="D32" s="114" t="str">
        <f t="array" ref="D32">ifs(and(isblank($A32),isblank($B32)),"", not(iserror(vlookup($A32&amp;$B32,'3) Release_Label'!$D:$D&amp;'3) Release_Label'!$E:$E,1,0))),vlookup($A32&amp;$B32,{'3) Release_Label'!$D:$D&amp;'3) Release_Label'!$E:$E,'3) Release_Label'!$H:$H},2,0), or(and(not(isblank($B32)),$B32=$B31,$A32&lt;&gt;$A31),and(not(isblank($A32)),$A32=$A31,$B32&lt;&gt;$B31)),"ID LISTS UNALIGNED",and($A32&lt;&gt;"",countif('3) Release_Label'!$D:$D,$A32)=0),"NO UPC MATCH in Release_Label",and($B32&lt;&gt;"",countif('3) Release_Label'!$E:$E,$B32)=0),"NO CATALOG ID MATCH in Release_Label",iserror(vlookup($A32&amp;$B32,'3) Release_Label'!$D:$D&amp;'3) Release_Label'!$E:$E,1,0)),"NO UPC-CATALOG ID pair MATCH in Release_Label" )</f>
        <v/>
      </c>
      <c r="E32" s="128" t="str">
        <f t="shared" si="3"/>
        <v/>
      </c>
      <c r="G32" s="92"/>
      <c r="H32" s="133"/>
      <c r="J32" s="20"/>
      <c r="K32" s="93"/>
      <c r="L32" s="20"/>
      <c r="N32" s="20"/>
      <c r="O32" s="20"/>
      <c r="P32" s="20"/>
    </row>
    <row r="33">
      <c r="A33" s="89"/>
      <c r="B33" s="92"/>
      <c r="C33" s="114" t="str">
        <f t="array" ref="C33">ifs(and(isblank($A33),isblank($B33)),"", not(iserror(vlookup($A33&amp;$B33,'3) Release_Label'!$D:$D&amp;'3) Release_Label'!$E:$E,1,0))),vlookup($A33&amp;$B33,{'3) Release_Label'!$D:$D&amp;'3) Release_Label'!$E:$E,'3) Release_Label'!$F:$F},2,0), or(and(not(isblank($B33)),$B33=$B32,$A33&lt;&gt;$A32),and(not(isblank($A33)),$A33=$A32,$B33&lt;&gt;$B32)),"ID LISTS UNALIGNED",and($A33&lt;&gt;"",countif('3) Release_Label'!$D:$D,$A33)=0),"NO UPC MATCH in Release_Label",and($B33&lt;&gt;"",countif('3) Release_Label'!$E:$E,$B33)=0),"NO CATALOG ID MATCH in Release_Label",iserror(vlookup($A33&amp;$B33,'3) Release_Label'!$D:$D&amp;'3) Release_Label'!$E:$E,1,0)),"NO UPC-CATALOG ID pair MATCH in Release_Label" )</f>
        <v/>
      </c>
      <c r="D33" s="114" t="str">
        <f t="array" ref="D33">ifs(and(isblank($A33),isblank($B33)),"", not(iserror(vlookup($A33&amp;$B33,'3) Release_Label'!$D:$D&amp;'3) Release_Label'!$E:$E,1,0))),vlookup($A33&amp;$B33,{'3) Release_Label'!$D:$D&amp;'3) Release_Label'!$E:$E,'3) Release_Label'!$H:$H},2,0), or(and(not(isblank($B33)),$B33=$B32,$A33&lt;&gt;$A32),and(not(isblank($A33)),$A33=$A32,$B33&lt;&gt;$B32)),"ID LISTS UNALIGNED",and($A33&lt;&gt;"",countif('3) Release_Label'!$D:$D,$A33)=0),"NO UPC MATCH in Release_Label",and($B33&lt;&gt;"",countif('3) Release_Label'!$E:$E,$B33)=0),"NO CATALOG ID MATCH in Release_Label",iserror(vlookup($A33&amp;$B33,'3) Release_Label'!$D:$D&amp;'3) Release_Label'!$E:$E,1,0)),"NO UPC-CATALOG ID pair MATCH in Release_Label" )</f>
        <v/>
      </c>
      <c r="E33" s="128" t="str">
        <f t="shared" si="3"/>
        <v/>
      </c>
      <c r="G33" s="92"/>
      <c r="H33" s="133"/>
      <c r="J33" s="20"/>
      <c r="K33" s="93"/>
      <c r="L33" s="20"/>
      <c r="N33" s="20"/>
      <c r="O33" s="20"/>
      <c r="P33" s="20"/>
    </row>
    <row r="34">
      <c r="A34" s="89"/>
      <c r="B34" s="92"/>
      <c r="C34" s="114" t="str">
        <f t="array" ref="C34">ifs(and(isblank($A34),isblank($B34)),"", not(iserror(vlookup($A34&amp;$B34,'3) Release_Label'!$D:$D&amp;'3) Release_Label'!$E:$E,1,0))),vlookup($A34&amp;$B34,{'3) Release_Label'!$D:$D&amp;'3) Release_Label'!$E:$E,'3) Release_Label'!$F:$F},2,0), or(and(not(isblank($B34)),$B34=$B33,$A34&lt;&gt;$A33),and(not(isblank($A34)),$A34=$A33,$B34&lt;&gt;$B33)),"ID LISTS UNALIGNED",and($A34&lt;&gt;"",countif('3) Release_Label'!$D:$D,$A34)=0),"NO UPC MATCH in Release_Label",and($B34&lt;&gt;"",countif('3) Release_Label'!$E:$E,$B34)=0),"NO CATALOG ID MATCH in Release_Label",iserror(vlookup($A34&amp;$B34,'3) Release_Label'!$D:$D&amp;'3) Release_Label'!$E:$E,1,0)),"NO UPC-CATALOG ID pair MATCH in Release_Label" )</f>
        <v/>
      </c>
      <c r="D34" s="114" t="str">
        <f t="array" ref="D34">ifs(and(isblank($A34),isblank($B34)),"", not(iserror(vlookup($A34&amp;$B34,'3) Release_Label'!$D:$D&amp;'3) Release_Label'!$E:$E,1,0))),vlookup($A34&amp;$B34,{'3) Release_Label'!$D:$D&amp;'3) Release_Label'!$E:$E,'3) Release_Label'!$H:$H},2,0), or(and(not(isblank($B34)),$B34=$B33,$A34&lt;&gt;$A33),and(not(isblank($A34)),$A34=$A33,$B34&lt;&gt;$B33)),"ID LISTS UNALIGNED",and($A34&lt;&gt;"",countif('3) Release_Label'!$D:$D,$A34)=0),"NO UPC MATCH in Release_Label",and($B34&lt;&gt;"",countif('3) Release_Label'!$E:$E,$B34)=0),"NO CATALOG ID MATCH in Release_Label",iserror(vlookup($A34&amp;$B34,'3) Release_Label'!$D:$D&amp;'3) Release_Label'!$E:$E,1,0)),"NO UPC-CATALOG ID pair MATCH in Release_Label" )</f>
        <v/>
      </c>
      <c r="E34" s="128" t="str">
        <f t="shared" si="3"/>
        <v/>
      </c>
      <c r="G34" s="92"/>
      <c r="H34" s="133"/>
      <c r="J34" s="20"/>
      <c r="K34" s="93"/>
      <c r="L34" s="20"/>
      <c r="N34" s="20"/>
      <c r="O34" s="20"/>
      <c r="P34" s="20"/>
    </row>
    <row r="35">
      <c r="A35" s="89"/>
      <c r="B35" s="92"/>
      <c r="C35" s="114" t="str">
        <f t="array" ref="C35">ifs(and(isblank($A35),isblank($B35)),"", not(iserror(vlookup($A35&amp;$B35,'3) Release_Label'!$D:$D&amp;'3) Release_Label'!$E:$E,1,0))),vlookup($A35&amp;$B35,{'3) Release_Label'!$D:$D&amp;'3) Release_Label'!$E:$E,'3) Release_Label'!$F:$F},2,0), or(and(not(isblank($B35)),$B35=$B34,$A35&lt;&gt;$A34),and(not(isblank($A35)),$A35=$A34,$B35&lt;&gt;$B34)),"ID LISTS UNALIGNED",and($A35&lt;&gt;"",countif('3) Release_Label'!$D:$D,$A35)=0),"NO UPC MATCH in Release_Label",and($B35&lt;&gt;"",countif('3) Release_Label'!$E:$E,$B35)=0),"NO CATALOG ID MATCH in Release_Label",iserror(vlookup($A35&amp;$B35,'3) Release_Label'!$D:$D&amp;'3) Release_Label'!$E:$E,1,0)),"NO UPC-CATALOG ID pair MATCH in Release_Label" )</f>
        <v/>
      </c>
      <c r="D35" s="114" t="str">
        <f t="array" ref="D35">ifs(and(isblank($A35),isblank($B35)),"", not(iserror(vlookup($A35&amp;$B35,'3) Release_Label'!$D:$D&amp;'3) Release_Label'!$E:$E,1,0))),vlookup($A35&amp;$B35,{'3) Release_Label'!$D:$D&amp;'3) Release_Label'!$E:$E,'3) Release_Label'!$H:$H},2,0), or(and(not(isblank($B35)),$B35=$B34,$A35&lt;&gt;$A34),and(not(isblank($A35)),$A35=$A34,$B35&lt;&gt;$B34)),"ID LISTS UNALIGNED",and($A35&lt;&gt;"",countif('3) Release_Label'!$D:$D,$A35)=0),"NO UPC MATCH in Release_Label",and($B35&lt;&gt;"",countif('3) Release_Label'!$E:$E,$B35)=0),"NO CATALOG ID MATCH in Release_Label",iserror(vlookup($A35&amp;$B35,'3) Release_Label'!$D:$D&amp;'3) Release_Label'!$E:$E,1,0)),"NO UPC-CATALOG ID pair MATCH in Release_Label" )</f>
        <v/>
      </c>
      <c r="E35" s="128" t="str">
        <f t="shared" si="3"/>
        <v/>
      </c>
      <c r="G35" s="92"/>
      <c r="H35" s="133"/>
      <c r="J35" s="20"/>
      <c r="K35" s="93"/>
      <c r="L35" s="20"/>
      <c r="N35" s="20"/>
      <c r="O35" s="20"/>
      <c r="P35" s="20"/>
    </row>
    <row r="36">
      <c r="A36" s="89"/>
      <c r="B36" s="92"/>
      <c r="C36" s="114" t="str">
        <f t="array" ref="C36">ifs(and(isblank($A36),isblank($B36)),"", not(iserror(vlookup($A36&amp;$B36,'3) Release_Label'!$D:$D&amp;'3) Release_Label'!$E:$E,1,0))),vlookup($A36&amp;$B36,{'3) Release_Label'!$D:$D&amp;'3) Release_Label'!$E:$E,'3) Release_Label'!$F:$F},2,0), or(and(not(isblank($B36)),$B36=$B35,$A36&lt;&gt;$A35),and(not(isblank($A36)),$A36=$A35,$B36&lt;&gt;$B35)),"ID LISTS UNALIGNED",and($A36&lt;&gt;"",countif('3) Release_Label'!$D:$D,$A36)=0),"NO UPC MATCH in Release_Label",and($B36&lt;&gt;"",countif('3) Release_Label'!$E:$E,$B36)=0),"NO CATALOG ID MATCH in Release_Label",iserror(vlookup($A36&amp;$B36,'3) Release_Label'!$D:$D&amp;'3) Release_Label'!$E:$E,1,0)),"NO UPC-CATALOG ID pair MATCH in Release_Label" )</f>
        <v/>
      </c>
      <c r="D36" s="114" t="str">
        <f t="array" ref="D36">ifs(and(isblank($A36),isblank($B36)),"", not(iserror(vlookup($A36&amp;$B36,'3) Release_Label'!$D:$D&amp;'3) Release_Label'!$E:$E,1,0))),vlookup($A36&amp;$B36,{'3) Release_Label'!$D:$D&amp;'3) Release_Label'!$E:$E,'3) Release_Label'!$H:$H},2,0), or(and(not(isblank($B36)),$B36=$B35,$A36&lt;&gt;$A35),and(not(isblank($A36)),$A36=$A35,$B36&lt;&gt;$B35)),"ID LISTS UNALIGNED",and($A36&lt;&gt;"",countif('3) Release_Label'!$D:$D,$A36)=0),"NO UPC MATCH in Release_Label",and($B36&lt;&gt;"",countif('3) Release_Label'!$E:$E,$B36)=0),"NO CATALOG ID MATCH in Release_Label",iserror(vlookup($A36&amp;$B36,'3) Release_Label'!$D:$D&amp;'3) Release_Label'!$E:$E,1,0)),"NO UPC-CATALOG ID pair MATCH in Release_Label" )</f>
        <v/>
      </c>
      <c r="E36" s="128" t="str">
        <f t="shared" si="3"/>
        <v/>
      </c>
      <c r="G36" s="92"/>
      <c r="H36" s="133"/>
      <c r="J36" s="20"/>
      <c r="K36" s="93"/>
      <c r="L36" s="20"/>
      <c r="N36" s="20"/>
      <c r="O36" s="20"/>
      <c r="P36" s="20"/>
    </row>
    <row r="37">
      <c r="A37" s="89"/>
      <c r="B37" s="92"/>
      <c r="C37" s="114" t="str">
        <f t="array" ref="C37">ifs(and(isblank($A37),isblank($B37)),"", not(iserror(vlookup($A37&amp;$B37,'3) Release_Label'!$D:$D&amp;'3) Release_Label'!$E:$E,1,0))),vlookup($A37&amp;$B37,{'3) Release_Label'!$D:$D&amp;'3) Release_Label'!$E:$E,'3) Release_Label'!$F:$F},2,0), or(and(not(isblank($B37)),$B37=$B36,$A37&lt;&gt;$A36),and(not(isblank($A37)),$A37=$A36,$B37&lt;&gt;$B36)),"ID LISTS UNALIGNED",and($A37&lt;&gt;"",countif('3) Release_Label'!$D:$D,$A37)=0),"NO UPC MATCH in Release_Label",and($B37&lt;&gt;"",countif('3) Release_Label'!$E:$E,$B37)=0),"NO CATALOG ID MATCH in Release_Label",iserror(vlookup($A37&amp;$B37,'3) Release_Label'!$D:$D&amp;'3) Release_Label'!$E:$E,1,0)),"NO UPC-CATALOG ID pair MATCH in Release_Label" )</f>
        <v/>
      </c>
      <c r="D37" s="114" t="str">
        <f t="array" ref="D37">ifs(and(isblank($A37),isblank($B37)),"", not(iserror(vlookup($A37&amp;$B37,'3) Release_Label'!$D:$D&amp;'3) Release_Label'!$E:$E,1,0))),vlookup($A37&amp;$B37,{'3) Release_Label'!$D:$D&amp;'3) Release_Label'!$E:$E,'3) Release_Label'!$H:$H},2,0), or(and(not(isblank($B37)),$B37=$B36,$A37&lt;&gt;$A36),and(not(isblank($A37)),$A37=$A36,$B37&lt;&gt;$B36)),"ID LISTS UNALIGNED",and($A37&lt;&gt;"",countif('3) Release_Label'!$D:$D,$A37)=0),"NO UPC MATCH in Release_Label",and($B37&lt;&gt;"",countif('3) Release_Label'!$E:$E,$B37)=0),"NO CATALOG ID MATCH in Release_Label",iserror(vlookup($A37&amp;$B37,'3) Release_Label'!$D:$D&amp;'3) Release_Label'!$E:$E,1,0)),"NO UPC-CATALOG ID pair MATCH in Release_Label" )</f>
        <v/>
      </c>
      <c r="E37" s="128" t="str">
        <f t="shared" si="3"/>
        <v/>
      </c>
      <c r="G37" s="92"/>
      <c r="H37" s="133"/>
      <c r="J37" s="20"/>
      <c r="K37" s="93"/>
      <c r="L37" s="20"/>
      <c r="N37" s="20"/>
      <c r="O37" s="20"/>
      <c r="P37" s="20"/>
    </row>
    <row r="38">
      <c r="A38" s="89"/>
      <c r="B38" s="92"/>
      <c r="C38" s="114" t="str">
        <f t="array" ref="C38">ifs(and(isblank($A38),isblank($B38)),"", not(iserror(vlookup($A38&amp;$B38,'3) Release_Label'!$D:$D&amp;'3) Release_Label'!$E:$E,1,0))),vlookup($A38&amp;$B38,{'3) Release_Label'!$D:$D&amp;'3) Release_Label'!$E:$E,'3) Release_Label'!$F:$F},2,0), or(and(not(isblank($B38)),$B38=$B37,$A38&lt;&gt;$A37),and(not(isblank($A38)),$A38=$A37,$B38&lt;&gt;$B37)),"ID LISTS UNALIGNED",and($A38&lt;&gt;"",countif('3) Release_Label'!$D:$D,$A38)=0),"NO UPC MATCH in Release_Label",and($B38&lt;&gt;"",countif('3) Release_Label'!$E:$E,$B38)=0),"NO CATALOG ID MATCH in Release_Label",iserror(vlookup($A38&amp;$B38,'3) Release_Label'!$D:$D&amp;'3) Release_Label'!$E:$E,1,0)),"NO UPC-CATALOG ID pair MATCH in Release_Label" )</f>
        <v/>
      </c>
      <c r="D38" s="114" t="str">
        <f t="array" ref="D38">ifs(and(isblank($A38),isblank($B38)),"", not(iserror(vlookup($A38&amp;$B38,'3) Release_Label'!$D:$D&amp;'3) Release_Label'!$E:$E,1,0))),vlookup($A38&amp;$B38,{'3) Release_Label'!$D:$D&amp;'3) Release_Label'!$E:$E,'3) Release_Label'!$H:$H},2,0), or(and(not(isblank($B38)),$B38=$B37,$A38&lt;&gt;$A37),and(not(isblank($A38)),$A38=$A37,$B38&lt;&gt;$B37)),"ID LISTS UNALIGNED",and($A38&lt;&gt;"",countif('3) Release_Label'!$D:$D,$A38)=0),"NO UPC MATCH in Release_Label",and($B38&lt;&gt;"",countif('3) Release_Label'!$E:$E,$B38)=0),"NO CATALOG ID MATCH in Release_Label",iserror(vlookup($A38&amp;$B38,'3) Release_Label'!$D:$D&amp;'3) Release_Label'!$E:$E,1,0)),"NO UPC-CATALOG ID pair MATCH in Release_Label" )</f>
        <v/>
      </c>
      <c r="E38" s="128" t="str">
        <f t="shared" si="3"/>
        <v/>
      </c>
      <c r="G38" s="92"/>
      <c r="H38" s="133"/>
      <c r="J38" s="20"/>
      <c r="K38" s="93"/>
      <c r="L38" s="20"/>
      <c r="N38" s="20"/>
      <c r="O38" s="20"/>
      <c r="P38" s="20"/>
    </row>
    <row r="39">
      <c r="A39" s="89"/>
      <c r="B39" s="92"/>
      <c r="C39" s="114" t="str">
        <f t="array" ref="C39">ifs(and(isblank($A39),isblank($B39)),"", not(iserror(vlookup($A39&amp;$B39,'3) Release_Label'!$D:$D&amp;'3) Release_Label'!$E:$E,1,0))),vlookup($A39&amp;$B39,{'3) Release_Label'!$D:$D&amp;'3) Release_Label'!$E:$E,'3) Release_Label'!$F:$F},2,0), or(and(not(isblank($B39)),$B39=$B38,$A39&lt;&gt;$A38),and(not(isblank($A39)),$A39=$A38,$B39&lt;&gt;$B38)),"ID LISTS UNALIGNED",and($A39&lt;&gt;"",countif('3) Release_Label'!$D:$D,$A39)=0),"NO UPC MATCH in Release_Label",and($B39&lt;&gt;"",countif('3) Release_Label'!$E:$E,$B39)=0),"NO CATALOG ID MATCH in Release_Label",iserror(vlookup($A39&amp;$B39,'3) Release_Label'!$D:$D&amp;'3) Release_Label'!$E:$E,1,0)),"NO UPC-CATALOG ID pair MATCH in Release_Label" )</f>
        <v/>
      </c>
      <c r="D39" s="114" t="str">
        <f t="array" ref="D39">ifs(and(isblank($A39),isblank($B39)),"", not(iserror(vlookup($A39&amp;$B39,'3) Release_Label'!$D:$D&amp;'3) Release_Label'!$E:$E,1,0))),vlookup($A39&amp;$B39,{'3) Release_Label'!$D:$D&amp;'3) Release_Label'!$E:$E,'3) Release_Label'!$H:$H},2,0), or(and(not(isblank($B39)),$B39=$B38,$A39&lt;&gt;$A38),and(not(isblank($A39)),$A39=$A38,$B39&lt;&gt;$B38)),"ID LISTS UNALIGNED",and($A39&lt;&gt;"",countif('3) Release_Label'!$D:$D,$A39)=0),"NO UPC MATCH in Release_Label",and($B39&lt;&gt;"",countif('3) Release_Label'!$E:$E,$B39)=0),"NO CATALOG ID MATCH in Release_Label",iserror(vlookup($A39&amp;$B39,'3) Release_Label'!$D:$D&amp;'3) Release_Label'!$E:$E,1,0)),"NO UPC-CATALOG ID pair MATCH in Release_Label" )</f>
        <v/>
      </c>
      <c r="E39" s="128" t="str">
        <f t="shared" si="3"/>
        <v/>
      </c>
      <c r="G39" s="92"/>
      <c r="H39" s="133"/>
      <c r="J39" s="20"/>
      <c r="K39" s="93"/>
      <c r="L39" s="20"/>
      <c r="N39" s="20"/>
      <c r="O39" s="20"/>
      <c r="P39" s="20"/>
    </row>
    <row r="40">
      <c r="A40" s="89"/>
      <c r="B40" s="92"/>
      <c r="C40" s="114" t="str">
        <f t="array" ref="C40">ifs(and(isblank($A40),isblank($B40)),"", not(iserror(vlookup($A40&amp;$B40,'3) Release_Label'!$D:$D&amp;'3) Release_Label'!$E:$E,1,0))),vlookup($A40&amp;$B40,{'3) Release_Label'!$D:$D&amp;'3) Release_Label'!$E:$E,'3) Release_Label'!$F:$F},2,0), or(and(not(isblank($B40)),$B40=$B39,$A40&lt;&gt;$A39),and(not(isblank($A40)),$A40=$A39,$B40&lt;&gt;$B39)),"ID LISTS UNALIGNED",and($A40&lt;&gt;"",countif('3) Release_Label'!$D:$D,$A40)=0),"NO UPC MATCH in Release_Label",and($B40&lt;&gt;"",countif('3) Release_Label'!$E:$E,$B40)=0),"NO CATALOG ID MATCH in Release_Label",iserror(vlookup($A40&amp;$B40,'3) Release_Label'!$D:$D&amp;'3) Release_Label'!$E:$E,1,0)),"NO UPC-CATALOG ID pair MATCH in Release_Label" )</f>
        <v/>
      </c>
      <c r="D40" s="114" t="str">
        <f t="array" ref="D40">ifs(and(isblank($A40),isblank($B40)),"", not(iserror(vlookup($A40&amp;$B40,'3) Release_Label'!$D:$D&amp;'3) Release_Label'!$E:$E,1,0))),vlookup($A40&amp;$B40,{'3) Release_Label'!$D:$D&amp;'3) Release_Label'!$E:$E,'3) Release_Label'!$H:$H},2,0), or(and(not(isblank($B40)),$B40=$B39,$A40&lt;&gt;$A39),and(not(isblank($A40)),$A40=$A39,$B40&lt;&gt;$B39)),"ID LISTS UNALIGNED",and($A40&lt;&gt;"",countif('3) Release_Label'!$D:$D,$A40)=0),"NO UPC MATCH in Release_Label",and($B40&lt;&gt;"",countif('3) Release_Label'!$E:$E,$B40)=0),"NO CATALOG ID MATCH in Release_Label",iserror(vlookup($A40&amp;$B40,'3) Release_Label'!$D:$D&amp;'3) Release_Label'!$E:$E,1,0)),"NO UPC-CATALOG ID pair MATCH in Release_Label" )</f>
        <v/>
      </c>
      <c r="E40" s="128" t="str">
        <f t="shared" si="3"/>
        <v/>
      </c>
      <c r="G40" s="92"/>
      <c r="H40" s="133"/>
      <c r="J40" s="20"/>
      <c r="K40" s="93"/>
      <c r="L40" s="20"/>
      <c r="N40" s="20"/>
      <c r="O40" s="20"/>
      <c r="P40" s="20"/>
    </row>
    <row r="41">
      <c r="A41" s="89"/>
      <c r="B41" s="92"/>
      <c r="C41" s="114" t="str">
        <f t="array" ref="C41">ifs(and(isblank($A41),isblank($B41)),"", not(iserror(vlookup($A41&amp;$B41,'3) Release_Label'!$D:$D&amp;'3) Release_Label'!$E:$E,1,0))),vlookup($A41&amp;$B41,{'3) Release_Label'!$D:$D&amp;'3) Release_Label'!$E:$E,'3) Release_Label'!$F:$F},2,0), or(and(not(isblank($B41)),$B41=$B40,$A41&lt;&gt;$A40),and(not(isblank($A41)),$A41=$A40,$B41&lt;&gt;$B40)),"ID LISTS UNALIGNED",and($A41&lt;&gt;"",countif('3) Release_Label'!$D:$D,$A41)=0),"NO UPC MATCH in Release_Label",and($B41&lt;&gt;"",countif('3) Release_Label'!$E:$E,$B41)=0),"NO CATALOG ID MATCH in Release_Label",iserror(vlookup($A41&amp;$B41,'3) Release_Label'!$D:$D&amp;'3) Release_Label'!$E:$E,1,0)),"NO UPC-CATALOG ID pair MATCH in Release_Label" )</f>
        <v/>
      </c>
      <c r="D41" s="114" t="str">
        <f t="array" ref="D41">ifs(and(isblank($A41),isblank($B41)),"", not(iserror(vlookup($A41&amp;$B41,'3) Release_Label'!$D:$D&amp;'3) Release_Label'!$E:$E,1,0))),vlookup($A41&amp;$B41,{'3) Release_Label'!$D:$D&amp;'3) Release_Label'!$E:$E,'3) Release_Label'!$H:$H},2,0), or(and(not(isblank($B41)),$B41=$B40,$A41&lt;&gt;$A40),and(not(isblank($A41)),$A41=$A40,$B41&lt;&gt;$B40)),"ID LISTS UNALIGNED",and($A41&lt;&gt;"",countif('3) Release_Label'!$D:$D,$A41)=0),"NO UPC MATCH in Release_Label",and($B41&lt;&gt;"",countif('3) Release_Label'!$E:$E,$B41)=0),"NO CATALOG ID MATCH in Release_Label",iserror(vlookup($A41&amp;$B41,'3) Release_Label'!$D:$D&amp;'3) Release_Label'!$E:$E,1,0)),"NO UPC-CATALOG ID pair MATCH in Release_Label" )</f>
        <v/>
      </c>
      <c r="E41" s="128" t="str">
        <f t="shared" si="3"/>
        <v/>
      </c>
      <c r="G41" s="92"/>
      <c r="H41" s="133"/>
      <c r="J41" s="20"/>
      <c r="K41" s="93"/>
      <c r="L41" s="20"/>
      <c r="N41" s="20"/>
      <c r="O41" s="20"/>
      <c r="P41" s="20"/>
    </row>
    <row r="42">
      <c r="A42" s="89"/>
      <c r="B42" s="92"/>
      <c r="C42" s="114" t="str">
        <f t="array" ref="C42">ifs(and(isblank($A42),isblank($B42)),"", not(iserror(vlookup($A42&amp;$B42,'3) Release_Label'!$D:$D&amp;'3) Release_Label'!$E:$E,1,0))),vlookup($A42&amp;$B42,{'3) Release_Label'!$D:$D&amp;'3) Release_Label'!$E:$E,'3) Release_Label'!$F:$F},2,0), or(and(not(isblank($B42)),$B42=$B41,$A42&lt;&gt;$A41),and(not(isblank($A42)),$A42=$A41,$B42&lt;&gt;$B41)),"ID LISTS UNALIGNED",and($A42&lt;&gt;"",countif('3) Release_Label'!$D:$D,$A42)=0),"NO UPC MATCH in Release_Label",and($B42&lt;&gt;"",countif('3) Release_Label'!$E:$E,$B42)=0),"NO CATALOG ID MATCH in Release_Label",iserror(vlookup($A42&amp;$B42,'3) Release_Label'!$D:$D&amp;'3) Release_Label'!$E:$E,1,0)),"NO UPC-CATALOG ID pair MATCH in Release_Label" )</f>
        <v/>
      </c>
      <c r="D42" s="114" t="str">
        <f t="array" ref="D42">ifs(and(isblank($A42),isblank($B42)),"", not(iserror(vlookup($A42&amp;$B42,'3) Release_Label'!$D:$D&amp;'3) Release_Label'!$E:$E,1,0))),vlookup($A42&amp;$B42,{'3) Release_Label'!$D:$D&amp;'3) Release_Label'!$E:$E,'3) Release_Label'!$H:$H},2,0), or(and(not(isblank($B42)),$B42=$B41,$A42&lt;&gt;$A41),and(not(isblank($A42)),$A42=$A41,$B42&lt;&gt;$B41)),"ID LISTS UNALIGNED",and($A42&lt;&gt;"",countif('3) Release_Label'!$D:$D,$A42)=0),"NO UPC MATCH in Release_Label",and($B42&lt;&gt;"",countif('3) Release_Label'!$E:$E,$B42)=0),"NO CATALOG ID MATCH in Release_Label",iserror(vlookup($A42&amp;$B42,'3) Release_Label'!$D:$D&amp;'3) Release_Label'!$E:$E,1,0)),"NO UPC-CATALOG ID pair MATCH in Release_Label" )</f>
        <v/>
      </c>
      <c r="E42" s="128" t="str">
        <f t="shared" si="3"/>
        <v/>
      </c>
      <c r="G42" s="92"/>
      <c r="H42" s="133"/>
      <c r="J42" s="20"/>
      <c r="K42" s="93"/>
      <c r="L42" s="20"/>
      <c r="N42" s="20"/>
      <c r="O42" s="20"/>
      <c r="P42" s="20"/>
    </row>
    <row r="43">
      <c r="A43" s="89"/>
      <c r="B43" s="92"/>
      <c r="C43" s="114" t="str">
        <f t="array" ref="C43">ifs(and(isblank($A43),isblank($B43)),"", not(iserror(vlookup($A43&amp;$B43,'3) Release_Label'!$D:$D&amp;'3) Release_Label'!$E:$E,1,0))),vlookup($A43&amp;$B43,{'3) Release_Label'!$D:$D&amp;'3) Release_Label'!$E:$E,'3) Release_Label'!$F:$F},2,0), or(and(not(isblank($B43)),$B43=$B42,$A43&lt;&gt;$A42),and(not(isblank($A43)),$A43=$A42,$B43&lt;&gt;$B42)),"ID LISTS UNALIGNED",and($A43&lt;&gt;"",countif('3) Release_Label'!$D:$D,$A43)=0),"NO UPC MATCH in Release_Label",and($B43&lt;&gt;"",countif('3) Release_Label'!$E:$E,$B43)=0),"NO CATALOG ID MATCH in Release_Label",iserror(vlookup($A43&amp;$B43,'3) Release_Label'!$D:$D&amp;'3) Release_Label'!$E:$E,1,0)),"NO UPC-CATALOG ID pair MATCH in Release_Label" )</f>
        <v/>
      </c>
      <c r="D43" s="114" t="str">
        <f t="array" ref="D43">ifs(and(isblank($A43),isblank($B43)),"", not(iserror(vlookup($A43&amp;$B43,'3) Release_Label'!$D:$D&amp;'3) Release_Label'!$E:$E,1,0))),vlookup($A43&amp;$B43,{'3) Release_Label'!$D:$D&amp;'3) Release_Label'!$E:$E,'3) Release_Label'!$H:$H},2,0), or(and(not(isblank($B43)),$B43=$B42,$A43&lt;&gt;$A42),and(not(isblank($A43)),$A43=$A42,$B43&lt;&gt;$B42)),"ID LISTS UNALIGNED",and($A43&lt;&gt;"",countif('3) Release_Label'!$D:$D,$A43)=0),"NO UPC MATCH in Release_Label",and($B43&lt;&gt;"",countif('3) Release_Label'!$E:$E,$B43)=0),"NO CATALOG ID MATCH in Release_Label",iserror(vlookup($A43&amp;$B43,'3) Release_Label'!$D:$D&amp;'3) Release_Label'!$E:$E,1,0)),"NO UPC-CATALOG ID pair MATCH in Release_Label" )</f>
        <v/>
      </c>
      <c r="E43" s="128" t="str">
        <f t="shared" si="3"/>
        <v/>
      </c>
      <c r="G43" s="92"/>
      <c r="H43" s="133"/>
      <c r="J43" s="20"/>
      <c r="K43" s="93"/>
      <c r="L43" s="20"/>
      <c r="N43" s="20"/>
      <c r="O43" s="20"/>
      <c r="P43" s="20"/>
    </row>
    <row r="44">
      <c r="A44" s="89"/>
      <c r="B44" s="92"/>
      <c r="C44" s="114" t="str">
        <f t="array" ref="C44">ifs(and(isblank($A44),isblank($B44)),"", not(iserror(vlookup($A44&amp;$B44,'3) Release_Label'!$D:$D&amp;'3) Release_Label'!$E:$E,1,0))),vlookup($A44&amp;$B44,{'3) Release_Label'!$D:$D&amp;'3) Release_Label'!$E:$E,'3) Release_Label'!$F:$F},2,0), or(and(not(isblank($B44)),$B44=$B43,$A44&lt;&gt;$A43),and(not(isblank($A44)),$A44=$A43,$B44&lt;&gt;$B43)),"ID LISTS UNALIGNED",and($A44&lt;&gt;"",countif('3) Release_Label'!$D:$D,$A44)=0),"NO UPC MATCH in Release_Label",and($B44&lt;&gt;"",countif('3) Release_Label'!$E:$E,$B44)=0),"NO CATALOG ID MATCH in Release_Label",iserror(vlookup($A44&amp;$B44,'3) Release_Label'!$D:$D&amp;'3) Release_Label'!$E:$E,1,0)),"NO UPC-CATALOG ID pair MATCH in Release_Label" )</f>
        <v/>
      </c>
      <c r="D44" s="114" t="str">
        <f t="array" ref="D44">ifs(and(isblank($A44),isblank($B44)),"", not(iserror(vlookup($A44&amp;$B44,'3) Release_Label'!$D:$D&amp;'3) Release_Label'!$E:$E,1,0))),vlookup($A44&amp;$B44,{'3) Release_Label'!$D:$D&amp;'3) Release_Label'!$E:$E,'3) Release_Label'!$H:$H},2,0), or(and(not(isblank($B44)),$B44=$B43,$A44&lt;&gt;$A43),and(not(isblank($A44)),$A44=$A43,$B44&lt;&gt;$B43)),"ID LISTS UNALIGNED",and($A44&lt;&gt;"",countif('3) Release_Label'!$D:$D,$A44)=0),"NO UPC MATCH in Release_Label",and($B44&lt;&gt;"",countif('3) Release_Label'!$E:$E,$B44)=0),"NO CATALOG ID MATCH in Release_Label",iserror(vlookup($A44&amp;$B44,'3) Release_Label'!$D:$D&amp;'3) Release_Label'!$E:$E,1,0)),"NO UPC-CATALOG ID pair MATCH in Release_Label" )</f>
        <v/>
      </c>
      <c r="E44" s="128" t="str">
        <f t="shared" si="3"/>
        <v/>
      </c>
      <c r="G44" s="92"/>
      <c r="H44" s="133"/>
      <c r="J44" s="20"/>
      <c r="K44" s="93"/>
      <c r="L44" s="20"/>
      <c r="N44" s="20"/>
      <c r="O44" s="20"/>
      <c r="P44" s="20"/>
    </row>
    <row r="45">
      <c r="A45" s="89"/>
      <c r="B45" s="92"/>
      <c r="C45" s="114" t="str">
        <f t="array" ref="C45">ifs(and(isblank($A45),isblank($B45)),"", not(iserror(vlookup($A45&amp;$B45,'3) Release_Label'!$D:$D&amp;'3) Release_Label'!$E:$E,1,0))),vlookup($A45&amp;$B45,{'3) Release_Label'!$D:$D&amp;'3) Release_Label'!$E:$E,'3) Release_Label'!$F:$F},2,0), or(and(not(isblank($B45)),$B45=$B44,$A45&lt;&gt;$A44),and(not(isblank($A45)),$A45=$A44,$B45&lt;&gt;$B44)),"ID LISTS UNALIGNED",and($A45&lt;&gt;"",countif('3) Release_Label'!$D:$D,$A45)=0),"NO UPC MATCH in Release_Label",and($B45&lt;&gt;"",countif('3) Release_Label'!$E:$E,$B45)=0),"NO CATALOG ID MATCH in Release_Label",iserror(vlookup($A45&amp;$B45,'3) Release_Label'!$D:$D&amp;'3) Release_Label'!$E:$E,1,0)),"NO UPC-CATALOG ID pair MATCH in Release_Label" )</f>
        <v/>
      </c>
      <c r="D45" s="114" t="str">
        <f t="array" ref="D45">ifs(and(isblank($A45),isblank($B45)),"", not(iserror(vlookup($A45&amp;$B45,'3) Release_Label'!$D:$D&amp;'3) Release_Label'!$E:$E,1,0))),vlookup($A45&amp;$B45,{'3) Release_Label'!$D:$D&amp;'3) Release_Label'!$E:$E,'3) Release_Label'!$H:$H},2,0), or(and(not(isblank($B45)),$B45=$B44,$A45&lt;&gt;$A44),and(not(isblank($A45)),$A45=$A44,$B45&lt;&gt;$B44)),"ID LISTS UNALIGNED",and($A45&lt;&gt;"",countif('3) Release_Label'!$D:$D,$A45)=0),"NO UPC MATCH in Release_Label",and($B45&lt;&gt;"",countif('3) Release_Label'!$E:$E,$B45)=0),"NO CATALOG ID MATCH in Release_Label",iserror(vlookup($A45&amp;$B45,'3) Release_Label'!$D:$D&amp;'3) Release_Label'!$E:$E,1,0)),"NO UPC-CATALOG ID pair MATCH in Release_Label" )</f>
        <v/>
      </c>
      <c r="E45" s="128" t="str">
        <f t="shared" si="3"/>
        <v/>
      </c>
      <c r="G45" s="92"/>
      <c r="H45" s="133"/>
      <c r="J45" s="20"/>
      <c r="K45" s="93"/>
      <c r="L45" s="20"/>
      <c r="N45" s="20"/>
      <c r="O45" s="20"/>
      <c r="P45" s="20"/>
    </row>
    <row r="46">
      <c r="A46" s="89"/>
      <c r="B46" s="92"/>
      <c r="C46" s="114" t="str">
        <f t="array" ref="C46">ifs(and(isblank($A46),isblank($B46)),"", not(iserror(vlookup($A46&amp;$B46,'3) Release_Label'!$D:$D&amp;'3) Release_Label'!$E:$E,1,0))),vlookup($A46&amp;$B46,{'3) Release_Label'!$D:$D&amp;'3) Release_Label'!$E:$E,'3) Release_Label'!$F:$F},2,0), or(and(not(isblank($B46)),$B46=$B45,$A46&lt;&gt;$A45),and(not(isblank($A46)),$A46=$A45,$B46&lt;&gt;$B45)),"ID LISTS UNALIGNED",and($A46&lt;&gt;"",countif('3) Release_Label'!$D:$D,$A46)=0),"NO UPC MATCH in Release_Label",and($B46&lt;&gt;"",countif('3) Release_Label'!$E:$E,$B46)=0),"NO CATALOG ID MATCH in Release_Label",iserror(vlookup($A46&amp;$B46,'3) Release_Label'!$D:$D&amp;'3) Release_Label'!$E:$E,1,0)),"NO UPC-CATALOG ID pair MATCH in Release_Label" )</f>
        <v/>
      </c>
      <c r="D46" s="114" t="str">
        <f t="array" ref="D46">ifs(and(isblank($A46),isblank($B46)),"", not(iserror(vlookup($A46&amp;$B46,'3) Release_Label'!$D:$D&amp;'3) Release_Label'!$E:$E,1,0))),vlookup($A46&amp;$B46,{'3) Release_Label'!$D:$D&amp;'3) Release_Label'!$E:$E,'3) Release_Label'!$H:$H},2,0), or(and(not(isblank($B46)),$B46=$B45,$A46&lt;&gt;$A45),and(not(isblank($A46)),$A46=$A45,$B46&lt;&gt;$B45)),"ID LISTS UNALIGNED",and($A46&lt;&gt;"",countif('3) Release_Label'!$D:$D,$A46)=0),"NO UPC MATCH in Release_Label",and($B46&lt;&gt;"",countif('3) Release_Label'!$E:$E,$B46)=0),"NO CATALOG ID MATCH in Release_Label",iserror(vlookup($A46&amp;$B46,'3) Release_Label'!$D:$D&amp;'3) Release_Label'!$E:$E,1,0)),"NO UPC-CATALOG ID pair MATCH in Release_Label" )</f>
        <v/>
      </c>
      <c r="E46" s="128" t="str">
        <f t="shared" si="3"/>
        <v/>
      </c>
      <c r="G46" s="92"/>
      <c r="H46" s="133"/>
      <c r="J46" s="20"/>
      <c r="K46" s="93"/>
      <c r="L46" s="20"/>
      <c r="N46" s="20"/>
      <c r="O46" s="20"/>
      <c r="P46" s="20"/>
    </row>
    <row r="47">
      <c r="A47" s="89"/>
      <c r="B47" s="92"/>
      <c r="C47" s="114" t="str">
        <f t="array" ref="C47">ifs(and(isblank($A47),isblank($B47)),"", not(iserror(vlookup($A47&amp;$B47,'3) Release_Label'!$D:$D&amp;'3) Release_Label'!$E:$E,1,0))),vlookup($A47&amp;$B47,{'3) Release_Label'!$D:$D&amp;'3) Release_Label'!$E:$E,'3) Release_Label'!$F:$F},2,0), or(and(not(isblank($B47)),$B47=$B46,$A47&lt;&gt;$A46),and(not(isblank($A47)),$A47=$A46,$B47&lt;&gt;$B46)),"ID LISTS UNALIGNED",and($A47&lt;&gt;"",countif('3) Release_Label'!$D:$D,$A47)=0),"NO UPC MATCH in Release_Label",and($B47&lt;&gt;"",countif('3) Release_Label'!$E:$E,$B47)=0),"NO CATALOG ID MATCH in Release_Label",iserror(vlookup($A47&amp;$B47,'3) Release_Label'!$D:$D&amp;'3) Release_Label'!$E:$E,1,0)),"NO UPC-CATALOG ID pair MATCH in Release_Label" )</f>
        <v/>
      </c>
      <c r="D47" s="114" t="str">
        <f t="array" ref="D47">ifs(and(isblank($A47),isblank($B47)),"", not(iserror(vlookup($A47&amp;$B47,'3) Release_Label'!$D:$D&amp;'3) Release_Label'!$E:$E,1,0))),vlookup($A47&amp;$B47,{'3) Release_Label'!$D:$D&amp;'3) Release_Label'!$E:$E,'3) Release_Label'!$H:$H},2,0), or(and(not(isblank($B47)),$B47=$B46,$A47&lt;&gt;$A46),and(not(isblank($A47)),$A47=$A46,$B47&lt;&gt;$B46)),"ID LISTS UNALIGNED",and($A47&lt;&gt;"",countif('3) Release_Label'!$D:$D,$A47)=0),"NO UPC MATCH in Release_Label",and($B47&lt;&gt;"",countif('3) Release_Label'!$E:$E,$B47)=0),"NO CATALOG ID MATCH in Release_Label",iserror(vlookup($A47&amp;$B47,'3) Release_Label'!$D:$D&amp;'3) Release_Label'!$E:$E,1,0)),"NO UPC-CATALOG ID pair MATCH in Release_Label" )</f>
        <v/>
      </c>
      <c r="E47" s="128" t="str">
        <f t="shared" si="3"/>
        <v/>
      </c>
      <c r="G47" s="92"/>
      <c r="H47" s="133"/>
      <c r="J47" s="20"/>
      <c r="K47" s="93"/>
      <c r="L47" s="20"/>
      <c r="N47" s="20"/>
      <c r="O47" s="20"/>
      <c r="P47" s="20"/>
    </row>
    <row r="48">
      <c r="A48" s="89"/>
      <c r="B48" s="92"/>
      <c r="C48" s="114" t="str">
        <f t="array" ref="C48">ifs(and(isblank($A48),isblank($B48)),"", not(iserror(vlookup($A48&amp;$B48,'3) Release_Label'!$D:$D&amp;'3) Release_Label'!$E:$E,1,0))),vlookup($A48&amp;$B48,{'3) Release_Label'!$D:$D&amp;'3) Release_Label'!$E:$E,'3) Release_Label'!$F:$F},2,0), or(and(not(isblank($B48)),$B48=$B47,$A48&lt;&gt;$A47),and(not(isblank($A48)),$A48=$A47,$B48&lt;&gt;$B47)),"ID LISTS UNALIGNED",and($A48&lt;&gt;"",countif('3) Release_Label'!$D:$D,$A48)=0),"NO UPC MATCH in Release_Label",and($B48&lt;&gt;"",countif('3) Release_Label'!$E:$E,$B48)=0),"NO CATALOG ID MATCH in Release_Label",iserror(vlookup($A48&amp;$B48,'3) Release_Label'!$D:$D&amp;'3) Release_Label'!$E:$E,1,0)),"NO UPC-CATALOG ID pair MATCH in Release_Label" )</f>
        <v/>
      </c>
      <c r="D48" s="114" t="str">
        <f t="array" ref="D48">ifs(and(isblank($A48),isblank($B48)),"", not(iserror(vlookup($A48&amp;$B48,'3) Release_Label'!$D:$D&amp;'3) Release_Label'!$E:$E,1,0))),vlookup($A48&amp;$B48,{'3) Release_Label'!$D:$D&amp;'3) Release_Label'!$E:$E,'3) Release_Label'!$H:$H},2,0), or(and(not(isblank($B48)),$B48=$B47,$A48&lt;&gt;$A47),and(not(isblank($A48)),$A48=$A47,$B48&lt;&gt;$B47)),"ID LISTS UNALIGNED",and($A48&lt;&gt;"",countif('3) Release_Label'!$D:$D,$A48)=0),"NO UPC MATCH in Release_Label",and($B48&lt;&gt;"",countif('3) Release_Label'!$E:$E,$B48)=0),"NO CATALOG ID MATCH in Release_Label",iserror(vlookup($A48&amp;$B48,'3) Release_Label'!$D:$D&amp;'3) Release_Label'!$E:$E,1,0)),"NO UPC-CATALOG ID pair MATCH in Release_Label" )</f>
        <v/>
      </c>
      <c r="E48" s="128" t="str">
        <f t="shared" si="3"/>
        <v/>
      </c>
      <c r="G48" s="92"/>
      <c r="H48" s="133"/>
      <c r="J48" s="20"/>
      <c r="K48" s="93"/>
      <c r="L48" s="20"/>
      <c r="N48" s="20"/>
      <c r="O48" s="20"/>
      <c r="P48" s="20"/>
    </row>
    <row r="49">
      <c r="A49" s="89"/>
      <c r="B49" s="92"/>
      <c r="C49" s="114" t="str">
        <f t="array" ref="C49">ifs(and(isblank($A49),isblank($B49)),"", not(iserror(vlookup($A49&amp;$B49,'3) Release_Label'!$D:$D&amp;'3) Release_Label'!$E:$E,1,0))),vlookup($A49&amp;$B49,{'3) Release_Label'!$D:$D&amp;'3) Release_Label'!$E:$E,'3) Release_Label'!$F:$F},2,0), or(and(not(isblank($B49)),$B49=$B48,$A49&lt;&gt;$A48),and(not(isblank($A49)),$A49=$A48,$B49&lt;&gt;$B48)),"ID LISTS UNALIGNED",and($A49&lt;&gt;"",countif('3) Release_Label'!$D:$D,$A49)=0),"NO UPC MATCH in Release_Label",and($B49&lt;&gt;"",countif('3) Release_Label'!$E:$E,$B49)=0),"NO CATALOG ID MATCH in Release_Label",iserror(vlookup($A49&amp;$B49,'3) Release_Label'!$D:$D&amp;'3) Release_Label'!$E:$E,1,0)),"NO UPC-CATALOG ID pair MATCH in Release_Label" )</f>
        <v/>
      </c>
      <c r="D49" s="114" t="str">
        <f t="array" ref="D49">ifs(and(isblank($A49),isblank($B49)),"", not(iserror(vlookup($A49&amp;$B49,'3) Release_Label'!$D:$D&amp;'3) Release_Label'!$E:$E,1,0))),vlookup($A49&amp;$B49,{'3) Release_Label'!$D:$D&amp;'3) Release_Label'!$E:$E,'3) Release_Label'!$H:$H},2,0), or(and(not(isblank($B49)),$B49=$B48,$A49&lt;&gt;$A48),and(not(isblank($A49)),$A49=$A48,$B49&lt;&gt;$B48)),"ID LISTS UNALIGNED",and($A49&lt;&gt;"",countif('3) Release_Label'!$D:$D,$A49)=0),"NO UPC MATCH in Release_Label",and($B49&lt;&gt;"",countif('3) Release_Label'!$E:$E,$B49)=0),"NO CATALOG ID MATCH in Release_Label",iserror(vlookup($A49&amp;$B49,'3) Release_Label'!$D:$D&amp;'3) Release_Label'!$E:$E,1,0)),"NO UPC-CATALOG ID pair MATCH in Release_Label" )</f>
        <v/>
      </c>
      <c r="E49" s="128" t="str">
        <f t="shared" si="3"/>
        <v/>
      </c>
      <c r="G49" s="92"/>
      <c r="H49" s="133"/>
      <c r="J49" s="20"/>
      <c r="K49" s="93"/>
      <c r="L49" s="20"/>
      <c r="N49" s="20"/>
      <c r="O49" s="20"/>
      <c r="P49" s="20"/>
    </row>
    <row r="50">
      <c r="A50" s="89"/>
      <c r="B50" s="92"/>
      <c r="C50" s="114" t="str">
        <f t="array" ref="C50">ifs(and(isblank($A50),isblank($B50)),"", not(iserror(vlookup($A50&amp;$B50,'3) Release_Label'!$D:$D&amp;'3) Release_Label'!$E:$E,1,0))),vlookup($A50&amp;$B50,{'3) Release_Label'!$D:$D&amp;'3) Release_Label'!$E:$E,'3) Release_Label'!$F:$F},2,0), or(and(not(isblank($B50)),$B50=$B49,$A50&lt;&gt;$A49),and(not(isblank($A50)),$A50=$A49,$B50&lt;&gt;$B49)),"ID LISTS UNALIGNED",and($A50&lt;&gt;"",countif('3) Release_Label'!$D:$D,$A50)=0),"NO UPC MATCH in Release_Label",and($B50&lt;&gt;"",countif('3) Release_Label'!$E:$E,$B50)=0),"NO CATALOG ID MATCH in Release_Label",iserror(vlookup($A50&amp;$B50,'3) Release_Label'!$D:$D&amp;'3) Release_Label'!$E:$E,1,0)),"NO UPC-CATALOG ID pair MATCH in Release_Label" )</f>
        <v/>
      </c>
      <c r="D50" s="114" t="str">
        <f t="array" ref="D50">ifs(and(isblank($A50),isblank($B50)),"", not(iserror(vlookup($A50&amp;$B50,'3) Release_Label'!$D:$D&amp;'3) Release_Label'!$E:$E,1,0))),vlookup($A50&amp;$B50,{'3) Release_Label'!$D:$D&amp;'3) Release_Label'!$E:$E,'3) Release_Label'!$H:$H},2,0), or(and(not(isblank($B50)),$B50=$B49,$A50&lt;&gt;$A49),and(not(isblank($A50)),$A50=$A49,$B50&lt;&gt;$B49)),"ID LISTS UNALIGNED",and($A50&lt;&gt;"",countif('3) Release_Label'!$D:$D,$A50)=0),"NO UPC MATCH in Release_Label",and($B50&lt;&gt;"",countif('3) Release_Label'!$E:$E,$B50)=0),"NO CATALOG ID MATCH in Release_Label",iserror(vlookup($A50&amp;$B50,'3) Release_Label'!$D:$D&amp;'3) Release_Label'!$E:$E,1,0)),"NO UPC-CATALOG ID pair MATCH in Release_Label" )</f>
        <v/>
      </c>
      <c r="E50" s="128" t="str">
        <f t="shared" si="3"/>
        <v/>
      </c>
      <c r="G50" s="92"/>
      <c r="H50" s="133"/>
      <c r="J50" s="20"/>
      <c r="K50" s="93"/>
      <c r="L50" s="20"/>
      <c r="N50" s="20"/>
      <c r="O50" s="20"/>
      <c r="P50" s="20"/>
    </row>
    <row r="51">
      <c r="A51" s="89"/>
      <c r="B51" s="92"/>
      <c r="C51" s="114" t="str">
        <f t="array" ref="C51">ifs(and(isblank($A51),isblank($B51)),"", not(iserror(vlookup($A51&amp;$B51,'3) Release_Label'!$D:$D&amp;'3) Release_Label'!$E:$E,1,0))),vlookup($A51&amp;$B51,{'3) Release_Label'!$D:$D&amp;'3) Release_Label'!$E:$E,'3) Release_Label'!$F:$F},2,0), or(and(not(isblank($B51)),$B51=$B50,$A51&lt;&gt;$A50),and(not(isblank($A51)),$A51=$A50,$B51&lt;&gt;$B50)),"ID LISTS UNALIGNED",and($A51&lt;&gt;"",countif('3) Release_Label'!$D:$D,$A51)=0),"NO UPC MATCH in Release_Label",and($B51&lt;&gt;"",countif('3) Release_Label'!$E:$E,$B51)=0),"NO CATALOG ID MATCH in Release_Label",iserror(vlookup($A51&amp;$B51,'3) Release_Label'!$D:$D&amp;'3) Release_Label'!$E:$E,1,0)),"NO UPC-CATALOG ID pair MATCH in Release_Label" )</f>
        <v/>
      </c>
      <c r="D51" s="114" t="str">
        <f t="array" ref="D51">ifs(and(isblank($A51),isblank($B51)),"", not(iserror(vlookup($A51&amp;$B51,'3) Release_Label'!$D:$D&amp;'3) Release_Label'!$E:$E,1,0))),vlookup($A51&amp;$B51,{'3) Release_Label'!$D:$D&amp;'3) Release_Label'!$E:$E,'3) Release_Label'!$H:$H},2,0), or(and(not(isblank($B51)),$B51=$B50,$A51&lt;&gt;$A50),and(not(isblank($A51)),$A51=$A50,$B51&lt;&gt;$B50)),"ID LISTS UNALIGNED",and($A51&lt;&gt;"",countif('3) Release_Label'!$D:$D,$A51)=0),"NO UPC MATCH in Release_Label",and($B51&lt;&gt;"",countif('3) Release_Label'!$E:$E,$B51)=0),"NO CATALOG ID MATCH in Release_Label",iserror(vlookup($A51&amp;$B51,'3) Release_Label'!$D:$D&amp;'3) Release_Label'!$E:$E,1,0)),"NO UPC-CATALOG ID pair MATCH in Release_Label" )</f>
        <v/>
      </c>
      <c r="E51" s="128" t="str">
        <f t="shared" si="3"/>
        <v/>
      </c>
      <c r="G51" s="92"/>
      <c r="H51" s="133"/>
      <c r="J51" s="20"/>
      <c r="K51" s="93"/>
      <c r="L51" s="20"/>
      <c r="N51" s="20"/>
      <c r="O51" s="20"/>
      <c r="P51" s="20"/>
    </row>
    <row r="52">
      <c r="A52" s="89"/>
      <c r="B52" s="92"/>
      <c r="C52" s="114" t="str">
        <f t="array" ref="C52">ifs(and(isblank($A52),isblank($B52)),"", not(iserror(vlookup($A52&amp;$B52,'3) Release_Label'!$D:$D&amp;'3) Release_Label'!$E:$E,1,0))),vlookup($A52&amp;$B52,{'3) Release_Label'!$D:$D&amp;'3) Release_Label'!$E:$E,'3) Release_Label'!$F:$F},2,0), or(and(not(isblank($B52)),$B52=$B51,$A52&lt;&gt;$A51),and(not(isblank($A52)),$A52=$A51,$B52&lt;&gt;$B51)),"ID LISTS UNALIGNED",and($A52&lt;&gt;"",countif('3) Release_Label'!$D:$D,$A52)=0),"NO UPC MATCH in Release_Label",and($B52&lt;&gt;"",countif('3) Release_Label'!$E:$E,$B52)=0),"NO CATALOG ID MATCH in Release_Label",iserror(vlookup($A52&amp;$B52,'3) Release_Label'!$D:$D&amp;'3) Release_Label'!$E:$E,1,0)),"NO UPC-CATALOG ID pair MATCH in Release_Label" )</f>
        <v/>
      </c>
      <c r="D52" s="114" t="str">
        <f t="array" ref="D52">ifs(and(isblank($A52),isblank($B52)),"", not(iserror(vlookup($A52&amp;$B52,'3) Release_Label'!$D:$D&amp;'3) Release_Label'!$E:$E,1,0))),vlookup($A52&amp;$B52,{'3) Release_Label'!$D:$D&amp;'3) Release_Label'!$E:$E,'3) Release_Label'!$H:$H},2,0), or(and(not(isblank($B52)),$B52=$B51,$A52&lt;&gt;$A51),and(not(isblank($A52)),$A52=$A51,$B52&lt;&gt;$B51)),"ID LISTS UNALIGNED",and($A52&lt;&gt;"",countif('3) Release_Label'!$D:$D,$A52)=0),"NO UPC MATCH in Release_Label",and($B52&lt;&gt;"",countif('3) Release_Label'!$E:$E,$B52)=0),"NO CATALOG ID MATCH in Release_Label",iserror(vlookup($A52&amp;$B52,'3) Release_Label'!$D:$D&amp;'3) Release_Label'!$E:$E,1,0)),"NO UPC-CATALOG ID pair MATCH in Release_Label" )</f>
        <v/>
      </c>
      <c r="E52" s="128" t="str">
        <f t="shared" si="3"/>
        <v/>
      </c>
      <c r="G52" s="92"/>
      <c r="H52" s="133"/>
      <c r="J52" s="20"/>
      <c r="K52" s="93"/>
      <c r="L52" s="20"/>
      <c r="N52" s="20"/>
      <c r="O52" s="20"/>
      <c r="P52" s="20"/>
    </row>
    <row r="53">
      <c r="A53" s="89"/>
      <c r="B53" s="92"/>
      <c r="C53" s="114" t="str">
        <f t="array" ref="C53">ifs(and(isblank($A53),isblank($B53)),"", not(iserror(vlookup($A53&amp;$B53,'3) Release_Label'!$D:$D&amp;'3) Release_Label'!$E:$E,1,0))),vlookup($A53&amp;$B53,{'3) Release_Label'!$D:$D&amp;'3) Release_Label'!$E:$E,'3) Release_Label'!$F:$F},2,0), or(and(not(isblank($B53)),$B53=$B52,$A53&lt;&gt;$A52),and(not(isblank($A53)),$A53=$A52,$B53&lt;&gt;$B52)),"ID LISTS UNALIGNED",and($A53&lt;&gt;"",countif('3) Release_Label'!$D:$D,$A53)=0),"NO UPC MATCH in Release_Label",and($B53&lt;&gt;"",countif('3) Release_Label'!$E:$E,$B53)=0),"NO CATALOG ID MATCH in Release_Label",iserror(vlookup($A53&amp;$B53,'3) Release_Label'!$D:$D&amp;'3) Release_Label'!$E:$E,1,0)),"NO UPC-CATALOG ID pair MATCH in Release_Label" )</f>
        <v/>
      </c>
      <c r="D53" s="114" t="str">
        <f t="array" ref="D53">ifs(and(isblank($A53),isblank($B53)),"", not(iserror(vlookup($A53&amp;$B53,'3) Release_Label'!$D:$D&amp;'3) Release_Label'!$E:$E,1,0))),vlookup($A53&amp;$B53,{'3) Release_Label'!$D:$D&amp;'3) Release_Label'!$E:$E,'3) Release_Label'!$H:$H},2,0), or(and(not(isblank($B53)),$B53=$B52,$A53&lt;&gt;$A52),and(not(isblank($A53)),$A53=$A52,$B53&lt;&gt;$B52)),"ID LISTS UNALIGNED",and($A53&lt;&gt;"",countif('3) Release_Label'!$D:$D,$A53)=0),"NO UPC MATCH in Release_Label",and($B53&lt;&gt;"",countif('3) Release_Label'!$E:$E,$B53)=0),"NO CATALOG ID MATCH in Release_Label",iserror(vlookup($A53&amp;$B53,'3) Release_Label'!$D:$D&amp;'3) Release_Label'!$E:$E,1,0)),"NO UPC-CATALOG ID pair MATCH in Release_Label" )</f>
        <v/>
      </c>
      <c r="E53" s="128" t="str">
        <f t="shared" si="3"/>
        <v/>
      </c>
      <c r="G53" s="92"/>
      <c r="H53" s="133"/>
      <c r="J53" s="20"/>
      <c r="K53" s="93"/>
      <c r="L53" s="20"/>
      <c r="N53" s="20"/>
      <c r="O53" s="20"/>
      <c r="P53" s="20"/>
    </row>
    <row r="54">
      <c r="A54" s="89"/>
      <c r="B54" s="92"/>
      <c r="C54" s="114" t="str">
        <f t="array" ref="C54">ifs(and(isblank($A54),isblank($B54)),"", not(iserror(vlookup($A54&amp;$B54,'3) Release_Label'!$D:$D&amp;'3) Release_Label'!$E:$E,1,0))),vlookup($A54&amp;$B54,{'3) Release_Label'!$D:$D&amp;'3) Release_Label'!$E:$E,'3) Release_Label'!$F:$F},2,0), or(and(not(isblank($B54)),$B54=$B53,$A54&lt;&gt;$A53),and(not(isblank($A54)),$A54=$A53,$B54&lt;&gt;$B53)),"ID LISTS UNALIGNED",and($A54&lt;&gt;"",countif('3) Release_Label'!$D:$D,$A54)=0),"NO UPC MATCH in Release_Label",and($B54&lt;&gt;"",countif('3) Release_Label'!$E:$E,$B54)=0),"NO CATALOG ID MATCH in Release_Label",iserror(vlookup($A54&amp;$B54,'3) Release_Label'!$D:$D&amp;'3) Release_Label'!$E:$E,1,0)),"NO UPC-CATALOG ID pair MATCH in Release_Label" )</f>
        <v/>
      </c>
      <c r="D54" s="114" t="str">
        <f t="array" ref="D54">ifs(and(isblank($A54),isblank($B54)),"", not(iserror(vlookup($A54&amp;$B54,'3) Release_Label'!$D:$D&amp;'3) Release_Label'!$E:$E,1,0))),vlookup($A54&amp;$B54,{'3) Release_Label'!$D:$D&amp;'3) Release_Label'!$E:$E,'3) Release_Label'!$H:$H},2,0), or(and(not(isblank($B54)),$B54=$B53,$A54&lt;&gt;$A53),and(not(isblank($A54)),$A54=$A53,$B54&lt;&gt;$B53)),"ID LISTS UNALIGNED",and($A54&lt;&gt;"",countif('3) Release_Label'!$D:$D,$A54)=0),"NO UPC MATCH in Release_Label",and($B54&lt;&gt;"",countif('3) Release_Label'!$E:$E,$B54)=0),"NO CATALOG ID MATCH in Release_Label",iserror(vlookup($A54&amp;$B54,'3) Release_Label'!$D:$D&amp;'3) Release_Label'!$E:$E,1,0)),"NO UPC-CATALOG ID pair MATCH in Release_Label" )</f>
        <v/>
      </c>
      <c r="E54" s="128" t="str">
        <f t="shared" si="3"/>
        <v/>
      </c>
      <c r="G54" s="92"/>
      <c r="H54" s="133"/>
      <c r="J54" s="20"/>
      <c r="K54" s="93"/>
      <c r="L54" s="20"/>
      <c r="N54" s="20"/>
      <c r="O54" s="20"/>
      <c r="P54" s="20"/>
    </row>
    <row r="55">
      <c r="A55" s="89"/>
      <c r="B55" s="92"/>
      <c r="C55" s="114" t="str">
        <f t="array" ref="C55">ifs(and(isblank($A55),isblank($B55)),"", not(iserror(vlookup($A55&amp;$B55,'3) Release_Label'!$D:$D&amp;'3) Release_Label'!$E:$E,1,0))),vlookup($A55&amp;$B55,{'3) Release_Label'!$D:$D&amp;'3) Release_Label'!$E:$E,'3) Release_Label'!$F:$F},2,0), or(and(not(isblank($B55)),$B55=$B54,$A55&lt;&gt;$A54),and(not(isblank($A55)),$A55=$A54,$B55&lt;&gt;$B54)),"ID LISTS UNALIGNED",and($A55&lt;&gt;"",countif('3) Release_Label'!$D:$D,$A55)=0),"NO UPC MATCH in Release_Label",and($B55&lt;&gt;"",countif('3) Release_Label'!$E:$E,$B55)=0),"NO CATALOG ID MATCH in Release_Label",iserror(vlookup($A55&amp;$B55,'3) Release_Label'!$D:$D&amp;'3) Release_Label'!$E:$E,1,0)),"NO UPC-CATALOG ID pair MATCH in Release_Label" )</f>
        <v/>
      </c>
      <c r="D55" s="114" t="str">
        <f t="array" ref="D55">ifs(and(isblank($A55),isblank($B55)),"", not(iserror(vlookup($A55&amp;$B55,'3) Release_Label'!$D:$D&amp;'3) Release_Label'!$E:$E,1,0))),vlookup($A55&amp;$B55,{'3) Release_Label'!$D:$D&amp;'3) Release_Label'!$E:$E,'3) Release_Label'!$H:$H},2,0), or(and(not(isblank($B55)),$B55=$B54,$A55&lt;&gt;$A54),and(not(isblank($A55)),$A55=$A54,$B55&lt;&gt;$B54)),"ID LISTS UNALIGNED",and($A55&lt;&gt;"",countif('3) Release_Label'!$D:$D,$A55)=0),"NO UPC MATCH in Release_Label",and($B55&lt;&gt;"",countif('3) Release_Label'!$E:$E,$B55)=0),"NO CATALOG ID MATCH in Release_Label",iserror(vlookup($A55&amp;$B55,'3) Release_Label'!$D:$D&amp;'3) Release_Label'!$E:$E,1,0)),"NO UPC-CATALOG ID pair MATCH in Release_Label" )</f>
        <v/>
      </c>
      <c r="E55" s="128" t="str">
        <f t="shared" si="3"/>
        <v/>
      </c>
      <c r="G55" s="92"/>
      <c r="H55" s="133"/>
      <c r="J55" s="20"/>
      <c r="K55" s="93"/>
      <c r="L55" s="20"/>
      <c r="N55" s="20"/>
      <c r="O55" s="20"/>
      <c r="P55" s="20"/>
    </row>
    <row r="56">
      <c r="A56" s="89"/>
      <c r="B56" s="92"/>
      <c r="C56" s="114" t="str">
        <f t="array" ref="C56">ifs(and(isblank($A56),isblank($B56)),"", not(iserror(vlookup($A56&amp;$B56,'3) Release_Label'!$D:$D&amp;'3) Release_Label'!$E:$E,1,0))),vlookup($A56&amp;$B56,{'3) Release_Label'!$D:$D&amp;'3) Release_Label'!$E:$E,'3) Release_Label'!$F:$F},2,0), or(and(not(isblank($B56)),$B56=$B55,$A56&lt;&gt;$A55),and(not(isblank($A56)),$A56=$A55,$B56&lt;&gt;$B55)),"ID LISTS UNALIGNED",and($A56&lt;&gt;"",countif('3) Release_Label'!$D:$D,$A56)=0),"NO UPC MATCH in Release_Label",and($B56&lt;&gt;"",countif('3) Release_Label'!$E:$E,$B56)=0),"NO CATALOG ID MATCH in Release_Label",iserror(vlookup($A56&amp;$B56,'3) Release_Label'!$D:$D&amp;'3) Release_Label'!$E:$E,1,0)),"NO UPC-CATALOG ID pair MATCH in Release_Label" )</f>
        <v/>
      </c>
      <c r="D56" s="114" t="str">
        <f t="array" ref="D56">ifs(and(isblank($A56),isblank($B56)),"", not(iserror(vlookup($A56&amp;$B56,'3) Release_Label'!$D:$D&amp;'3) Release_Label'!$E:$E,1,0))),vlookup($A56&amp;$B56,{'3) Release_Label'!$D:$D&amp;'3) Release_Label'!$E:$E,'3) Release_Label'!$H:$H},2,0), or(and(not(isblank($B56)),$B56=$B55,$A56&lt;&gt;$A55),and(not(isblank($A56)),$A56=$A55,$B56&lt;&gt;$B55)),"ID LISTS UNALIGNED",and($A56&lt;&gt;"",countif('3) Release_Label'!$D:$D,$A56)=0),"NO UPC MATCH in Release_Label",and($B56&lt;&gt;"",countif('3) Release_Label'!$E:$E,$B56)=0),"NO CATALOG ID MATCH in Release_Label",iserror(vlookup($A56&amp;$B56,'3) Release_Label'!$D:$D&amp;'3) Release_Label'!$E:$E,1,0)),"NO UPC-CATALOG ID pair MATCH in Release_Label" )</f>
        <v/>
      </c>
      <c r="E56" s="128" t="str">
        <f t="shared" si="3"/>
        <v/>
      </c>
      <c r="G56" s="92"/>
      <c r="H56" s="133"/>
      <c r="J56" s="20"/>
      <c r="K56" s="93"/>
      <c r="L56" s="20"/>
      <c r="N56" s="20"/>
      <c r="O56" s="20"/>
      <c r="P56" s="20"/>
    </row>
    <row r="57">
      <c r="A57" s="89"/>
      <c r="B57" s="92"/>
      <c r="C57" s="114" t="str">
        <f t="array" ref="C57">ifs(and(isblank($A57),isblank($B57)),"", not(iserror(vlookup($A57&amp;$B57,'3) Release_Label'!$D:$D&amp;'3) Release_Label'!$E:$E,1,0))),vlookup($A57&amp;$B57,{'3) Release_Label'!$D:$D&amp;'3) Release_Label'!$E:$E,'3) Release_Label'!$F:$F},2,0), or(and(not(isblank($B57)),$B57=$B56,$A57&lt;&gt;$A56),and(not(isblank($A57)),$A57=$A56,$B57&lt;&gt;$B56)),"ID LISTS UNALIGNED",and($A57&lt;&gt;"",countif('3) Release_Label'!$D:$D,$A57)=0),"NO UPC MATCH in Release_Label",and($B57&lt;&gt;"",countif('3) Release_Label'!$E:$E,$B57)=0),"NO CATALOG ID MATCH in Release_Label",iserror(vlookup($A57&amp;$B57,'3) Release_Label'!$D:$D&amp;'3) Release_Label'!$E:$E,1,0)),"NO UPC-CATALOG ID pair MATCH in Release_Label" )</f>
        <v/>
      </c>
      <c r="D57" s="114" t="str">
        <f t="array" ref="D57">ifs(and(isblank($A57),isblank($B57)),"", not(iserror(vlookup($A57&amp;$B57,'3) Release_Label'!$D:$D&amp;'3) Release_Label'!$E:$E,1,0))),vlookup($A57&amp;$B57,{'3) Release_Label'!$D:$D&amp;'3) Release_Label'!$E:$E,'3) Release_Label'!$H:$H},2,0), or(and(not(isblank($B57)),$B57=$B56,$A57&lt;&gt;$A56),and(not(isblank($A57)),$A57=$A56,$B57&lt;&gt;$B56)),"ID LISTS UNALIGNED",and($A57&lt;&gt;"",countif('3) Release_Label'!$D:$D,$A57)=0),"NO UPC MATCH in Release_Label",and($B57&lt;&gt;"",countif('3) Release_Label'!$E:$E,$B57)=0),"NO CATALOG ID MATCH in Release_Label",iserror(vlookup($A57&amp;$B57,'3) Release_Label'!$D:$D&amp;'3) Release_Label'!$E:$E,1,0)),"NO UPC-CATALOG ID pair MATCH in Release_Label" )</f>
        <v/>
      </c>
      <c r="E57" s="128" t="str">
        <f t="shared" si="3"/>
        <v/>
      </c>
      <c r="G57" s="92"/>
      <c r="H57" s="133"/>
      <c r="J57" s="20"/>
      <c r="K57" s="93"/>
      <c r="L57" s="20"/>
      <c r="N57" s="20"/>
      <c r="O57" s="20"/>
      <c r="P57" s="20"/>
    </row>
    <row r="58">
      <c r="A58" s="28"/>
      <c r="B58" s="92"/>
      <c r="C58" s="114" t="str">
        <f t="array" ref="C58">ifs(and(isblank($A58),isblank($B58)),"", not(iserror(vlookup($A58&amp;$B58,'3) Release_Label'!$D:$D&amp;'3) Release_Label'!$E:$E,1,0))),vlookup($A58&amp;$B58,{'3) Release_Label'!$D:$D&amp;'3) Release_Label'!$E:$E,'3) Release_Label'!$F:$F},2,0), or(and(not(isblank($B58)),$B58=$B57,$A58&lt;&gt;$A57),and(not(isblank($A58)),$A58=$A57,$B58&lt;&gt;$B57)),"ID LISTS UNALIGNED",and($A58&lt;&gt;"",countif('3) Release_Label'!$D:$D,$A58)=0),"NO UPC MATCH in Release_Label",and($B58&lt;&gt;"",countif('3) Release_Label'!$E:$E,$B58)=0),"NO CATALOG ID MATCH in Release_Label",iserror(vlookup($A58&amp;$B58,'3) Release_Label'!$D:$D&amp;'3) Release_Label'!$E:$E,1,0)),"NO UPC-CATALOG ID pair MATCH in Release_Label" )</f>
        <v/>
      </c>
      <c r="D58" s="114" t="str">
        <f t="array" ref="D58">ifs(and(isblank($A58),isblank($B58)),"", not(iserror(vlookup($A58&amp;$B58,'3) Release_Label'!$D:$D&amp;'3) Release_Label'!$E:$E,1,0))),vlookup($A58&amp;$B58,{'3) Release_Label'!$D:$D&amp;'3) Release_Label'!$E:$E,'3) Release_Label'!$H:$H},2,0), or(and(not(isblank($B58)),$B58=$B57,$A58&lt;&gt;$A57),and(not(isblank($A58)),$A58=$A57,$B58&lt;&gt;$B57)),"ID LISTS UNALIGNED",and($A58&lt;&gt;"",countif('3) Release_Label'!$D:$D,$A58)=0),"NO UPC MATCH in Release_Label",and($B58&lt;&gt;"",countif('3) Release_Label'!$E:$E,$B58)=0),"NO CATALOG ID MATCH in Release_Label",iserror(vlookup($A58&amp;$B58,'3) Release_Label'!$D:$D&amp;'3) Release_Label'!$E:$E,1,0)),"NO UPC-CATALOG ID pair MATCH in Release_Label" )</f>
        <v/>
      </c>
      <c r="E58" s="128" t="str">
        <f t="shared" si="3"/>
        <v/>
      </c>
      <c r="G58" s="92"/>
      <c r="H58" s="133"/>
      <c r="J58" s="20"/>
      <c r="K58" s="93"/>
      <c r="L58" s="20"/>
      <c r="N58" s="20"/>
      <c r="O58" s="20"/>
      <c r="P58" s="20"/>
    </row>
    <row r="59">
      <c r="A59" s="28"/>
      <c r="B59" s="92"/>
      <c r="C59" s="114" t="str">
        <f t="array" ref="C59">ifs(and(isblank($A59),isblank($B59)),"", not(iserror(vlookup($A59&amp;$B59,'3) Release_Label'!$D:$D&amp;'3) Release_Label'!$E:$E,1,0))),vlookup($A59&amp;$B59,{'3) Release_Label'!$D:$D&amp;'3) Release_Label'!$E:$E,'3) Release_Label'!$F:$F},2,0), or(and(not(isblank($B59)),$B59=$B58,$A59&lt;&gt;$A58),and(not(isblank($A59)),$A59=$A58,$B59&lt;&gt;$B58)),"ID LISTS UNALIGNED",and($A59&lt;&gt;"",countif('3) Release_Label'!$D:$D,$A59)=0),"NO UPC MATCH in Release_Label",and($B59&lt;&gt;"",countif('3) Release_Label'!$E:$E,$B59)=0),"NO CATALOG ID MATCH in Release_Label",iserror(vlookup($A59&amp;$B59,'3) Release_Label'!$D:$D&amp;'3) Release_Label'!$E:$E,1,0)),"NO UPC-CATALOG ID pair MATCH in Release_Label" )</f>
        <v/>
      </c>
      <c r="D59" s="114" t="str">
        <f t="array" ref="D59">ifs(and(isblank($A59),isblank($B59)),"", not(iserror(vlookup($A59&amp;$B59,'3) Release_Label'!$D:$D&amp;'3) Release_Label'!$E:$E,1,0))),vlookup($A59&amp;$B59,{'3) Release_Label'!$D:$D&amp;'3) Release_Label'!$E:$E,'3) Release_Label'!$H:$H},2,0), or(and(not(isblank($B59)),$B59=$B58,$A59&lt;&gt;$A58),and(not(isblank($A59)),$A59=$A58,$B59&lt;&gt;$B58)),"ID LISTS UNALIGNED",and($A59&lt;&gt;"",countif('3) Release_Label'!$D:$D,$A59)=0),"NO UPC MATCH in Release_Label",and($B59&lt;&gt;"",countif('3) Release_Label'!$E:$E,$B59)=0),"NO CATALOG ID MATCH in Release_Label",iserror(vlookup($A59&amp;$B59,'3) Release_Label'!$D:$D&amp;'3) Release_Label'!$E:$E,1,0)),"NO UPC-CATALOG ID pair MATCH in Release_Label" )</f>
        <v/>
      </c>
      <c r="E59" s="128" t="str">
        <f t="shared" si="3"/>
        <v/>
      </c>
      <c r="G59" s="92"/>
      <c r="H59" s="133"/>
      <c r="J59" s="20"/>
      <c r="K59" s="93"/>
      <c r="L59" s="20"/>
      <c r="N59" s="20"/>
      <c r="O59" s="20"/>
      <c r="P59" s="20"/>
    </row>
    <row r="60">
      <c r="A60" s="28"/>
      <c r="B60" s="92"/>
      <c r="C60" s="114" t="str">
        <f t="array" ref="C60">ifs(and(isblank($A60),isblank($B60)),"", not(iserror(vlookup($A60&amp;$B60,'3) Release_Label'!$D:$D&amp;'3) Release_Label'!$E:$E,1,0))),vlookup($A60&amp;$B60,{'3) Release_Label'!$D:$D&amp;'3) Release_Label'!$E:$E,'3) Release_Label'!$F:$F},2,0), or(and(not(isblank($B60)),$B60=$B59,$A60&lt;&gt;$A59),and(not(isblank($A60)),$A60=$A59,$B60&lt;&gt;$B59)),"ID LISTS UNALIGNED",and($A60&lt;&gt;"",countif('3) Release_Label'!$D:$D,$A60)=0),"NO UPC MATCH in Release_Label",and($B60&lt;&gt;"",countif('3) Release_Label'!$E:$E,$B60)=0),"NO CATALOG ID MATCH in Release_Label",iserror(vlookup($A60&amp;$B60,'3) Release_Label'!$D:$D&amp;'3) Release_Label'!$E:$E,1,0)),"NO UPC-CATALOG ID pair MATCH in Release_Label" )</f>
        <v/>
      </c>
      <c r="D60" s="114" t="str">
        <f t="array" ref="D60">ifs(and(isblank($A60),isblank($B60)),"", not(iserror(vlookup($A60&amp;$B60,'3) Release_Label'!$D:$D&amp;'3) Release_Label'!$E:$E,1,0))),vlookup($A60&amp;$B60,{'3) Release_Label'!$D:$D&amp;'3) Release_Label'!$E:$E,'3) Release_Label'!$H:$H},2,0), or(and(not(isblank($B60)),$B60=$B59,$A60&lt;&gt;$A59),and(not(isblank($A60)),$A60=$A59,$B60&lt;&gt;$B59)),"ID LISTS UNALIGNED",and($A60&lt;&gt;"",countif('3) Release_Label'!$D:$D,$A60)=0),"NO UPC MATCH in Release_Label",and($B60&lt;&gt;"",countif('3) Release_Label'!$E:$E,$B60)=0),"NO CATALOG ID MATCH in Release_Label",iserror(vlookup($A60&amp;$B60,'3) Release_Label'!$D:$D&amp;'3) Release_Label'!$E:$E,1,0)),"NO UPC-CATALOG ID pair MATCH in Release_Label" )</f>
        <v/>
      </c>
      <c r="E60" s="128" t="str">
        <f t="shared" si="3"/>
        <v/>
      </c>
      <c r="G60" s="92"/>
      <c r="H60" s="133"/>
      <c r="J60" s="20"/>
      <c r="K60" s="93"/>
      <c r="L60" s="20"/>
      <c r="N60" s="20"/>
      <c r="O60" s="20"/>
      <c r="P60" s="20"/>
    </row>
    <row r="61">
      <c r="A61" s="28"/>
      <c r="B61" s="92"/>
      <c r="C61" s="114" t="str">
        <f t="array" ref="C61">ifs(and(isblank($A61),isblank($B61)),"", not(iserror(vlookup($A61&amp;$B61,'3) Release_Label'!$D:$D&amp;'3) Release_Label'!$E:$E,1,0))),vlookup($A61&amp;$B61,{'3) Release_Label'!$D:$D&amp;'3) Release_Label'!$E:$E,'3) Release_Label'!$F:$F},2,0), or(and(not(isblank($B61)),$B61=$B60,$A61&lt;&gt;$A60),and(not(isblank($A61)),$A61=$A60,$B61&lt;&gt;$B60)),"ID LISTS UNALIGNED",and($A61&lt;&gt;"",countif('3) Release_Label'!$D:$D,$A61)=0),"NO UPC MATCH in Release_Label",and($B61&lt;&gt;"",countif('3) Release_Label'!$E:$E,$B61)=0),"NO CATALOG ID MATCH in Release_Label",iserror(vlookup($A61&amp;$B61,'3) Release_Label'!$D:$D&amp;'3) Release_Label'!$E:$E,1,0)),"NO UPC-CATALOG ID pair MATCH in Release_Label" )</f>
        <v/>
      </c>
      <c r="D61" s="114" t="str">
        <f t="array" ref="D61">ifs(and(isblank($A61),isblank($B61)),"", not(iserror(vlookup($A61&amp;$B61,'3) Release_Label'!$D:$D&amp;'3) Release_Label'!$E:$E,1,0))),vlookup($A61&amp;$B61,{'3) Release_Label'!$D:$D&amp;'3) Release_Label'!$E:$E,'3) Release_Label'!$H:$H},2,0), or(and(not(isblank($B61)),$B61=$B60,$A61&lt;&gt;$A60),and(not(isblank($A61)),$A61=$A60,$B61&lt;&gt;$B60)),"ID LISTS UNALIGNED",and($A61&lt;&gt;"",countif('3) Release_Label'!$D:$D,$A61)=0),"NO UPC MATCH in Release_Label",and($B61&lt;&gt;"",countif('3) Release_Label'!$E:$E,$B61)=0),"NO CATALOG ID MATCH in Release_Label",iserror(vlookup($A61&amp;$B61,'3) Release_Label'!$D:$D&amp;'3) Release_Label'!$E:$E,1,0)),"NO UPC-CATALOG ID pair MATCH in Release_Label" )</f>
        <v/>
      </c>
      <c r="E61" s="128" t="str">
        <f t="shared" si="3"/>
        <v/>
      </c>
      <c r="G61" s="92"/>
      <c r="H61" s="133"/>
      <c r="J61" s="20"/>
      <c r="K61" s="93"/>
      <c r="L61" s="20"/>
      <c r="N61" s="20"/>
      <c r="O61" s="20"/>
      <c r="P61" s="20"/>
    </row>
    <row r="62">
      <c r="A62" s="28"/>
      <c r="B62" s="92"/>
      <c r="C62" s="114" t="str">
        <f t="array" ref="C62">ifs(and(isblank($A62),isblank($B62)),"", not(iserror(vlookup($A62&amp;$B62,'3) Release_Label'!$D:$D&amp;'3) Release_Label'!$E:$E,1,0))),vlookup($A62&amp;$B62,{'3) Release_Label'!$D:$D&amp;'3) Release_Label'!$E:$E,'3) Release_Label'!$F:$F},2,0), or(and(not(isblank($B62)),$B62=$B61,$A62&lt;&gt;$A61),and(not(isblank($A62)),$A62=$A61,$B62&lt;&gt;$B61)),"ID LISTS UNALIGNED",and($A62&lt;&gt;"",countif('3) Release_Label'!$D:$D,$A62)=0),"NO UPC MATCH in Release_Label",and($B62&lt;&gt;"",countif('3) Release_Label'!$E:$E,$B62)=0),"NO CATALOG ID MATCH in Release_Label",iserror(vlookup($A62&amp;$B62,'3) Release_Label'!$D:$D&amp;'3) Release_Label'!$E:$E,1,0)),"NO UPC-CATALOG ID pair MATCH in Release_Label" )</f>
        <v/>
      </c>
      <c r="D62" s="114" t="str">
        <f t="array" ref="D62">ifs(and(isblank($A62),isblank($B62)),"", not(iserror(vlookup($A62&amp;$B62,'3) Release_Label'!$D:$D&amp;'3) Release_Label'!$E:$E,1,0))),vlookup($A62&amp;$B62,{'3) Release_Label'!$D:$D&amp;'3) Release_Label'!$E:$E,'3) Release_Label'!$H:$H},2,0), or(and(not(isblank($B62)),$B62=$B61,$A62&lt;&gt;$A61),and(not(isblank($A62)),$A62=$A61,$B62&lt;&gt;$B61)),"ID LISTS UNALIGNED",and($A62&lt;&gt;"",countif('3) Release_Label'!$D:$D,$A62)=0),"NO UPC MATCH in Release_Label",and($B62&lt;&gt;"",countif('3) Release_Label'!$E:$E,$B62)=0),"NO CATALOG ID MATCH in Release_Label",iserror(vlookup($A62&amp;$B62,'3) Release_Label'!$D:$D&amp;'3) Release_Label'!$E:$E,1,0)),"NO UPC-CATALOG ID pair MATCH in Release_Label" )</f>
        <v/>
      </c>
      <c r="E62" s="128" t="str">
        <f t="shared" si="3"/>
        <v/>
      </c>
      <c r="G62" s="92"/>
      <c r="H62" s="133"/>
      <c r="J62" s="20"/>
      <c r="K62" s="93"/>
      <c r="L62" s="20"/>
      <c r="N62" s="20"/>
      <c r="O62" s="20"/>
      <c r="P62" s="20"/>
    </row>
    <row r="63">
      <c r="A63" s="28"/>
      <c r="B63" s="92"/>
      <c r="C63" s="114" t="str">
        <f t="array" ref="C63">ifs(and(isblank($A63),isblank($B63)),"", not(iserror(vlookup($A63&amp;$B63,'3) Release_Label'!$D:$D&amp;'3) Release_Label'!$E:$E,1,0))),vlookup($A63&amp;$B63,{'3) Release_Label'!$D:$D&amp;'3) Release_Label'!$E:$E,'3) Release_Label'!$F:$F},2,0), or(and(not(isblank($B63)),$B63=$B62,$A63&lt;&gt;$A62),and(not(isblank($A63)),$A63=$A62,$B63&lt;&gt;$B62)),"ID LISTS UNALIGNED",and($A63&lt;&gt;"",countif('3) Release_Label'!$D:$D,$A63)=0),"NO UPC MATCH in Release_Label",and($B63&lt;&gt;"",countif('3) Release_Label'!$E:$E,$B63)=0),"NO CATALOG ID MATCH in Release_Label",iserror(vlookup($A63&amp;$B63,'3) Release_Label'!$D:$D&amp;'3) Release_Label'!$E:$E,1,0)),"NO UPC-CATALOG ID pair MATCH in Release_Label" )</f>
        <v/>
      </c>
      <c r="D63" s="114" t="str">
        <f t="array" ref="D63">ifs(and(isblank($A63),isblank($B63)),"", not(iserror(vlookup($A63&amp;$B63,'3) Release_Label'!$D:$D&amp;'3) Release_Label'!$E:$E,1,0))),vlookup($A63&amp;$B63,{'3) Release_Label'!$D:$D&amp;'3) Release_Label'!$E:$E,'3) Release_Label'!$H:$H},2,0), or(and(not(isblank($B63)),$B63=$B62,$A63&lt;&gt;$A62),and(not(isblank($A63)),$A63=$A62,$B63&lt;&gt;$B62)),"ID LISTS UNALIGNED",and($A63&lt;&gt;"",countif('3) Release_Label'!$D:$D,$A63)=0),"NO UPC MATCH in Release_Label",and($B63&lt;&gt;"",countif('3) Release_Label'!$E:$E,$B63)=0),"NO CATALOG ID MATCH in Release_Label",iserror(vlookup($A63&amp;$B63,'3) Release_Label'!$D:$D&amp;'3) Release_Label'!$E:$E,1,0)),"NO UPC-CATALOG ID pair MATCH in Release_Label" )</f>
        <v/>
      </c>
      <c r="E63" s="128" t="str">
        <f t="shared" si="3"/>
        <v/>
      </c>
      <c r="G63" s="92"/>
      <c r="H63" s="133"/>
      <c r="J63" s="20"/>
      <c r="K63" s="93"/>
      <c r="L63" s="20"/>
      <c r="N63" s="20"/>
      <c r="O63" s="20"/>
      <c r="P63" s="20"/>
    </row>
    <row r="64">
      <c r="A64" s="28"/>
      <c r="B64" s="92"/>
      <c r="C64" s="114" t="str">
        <f t="array" ref="C64">ifs(and(isblank($A64),isblank($B64)),"", not(iserror(vlookup($A64&amp;$B64,'3) Release_Label'!$D:$D&amp;'3) Release_Label'!$E:$E,1,0))),vlookup($A64&amp;$B64,{'3) Release_Label'!$D:$D&amp;'3) Release_Label'!$E:$E,'3) Release_Label'!$F:$F},2,0), or(and(not(isblank($B64)),$B64=$B63,$A64&lt;&gt;$A63),and(not(isblank($A64)),$A64=$A63,$B64&lt;&gt;$B63)),"ID LISTS UNALIGNED",and($A64&lt;&gt;"",countif('3) Release_Label'!$D:$D,$A64)=0),"NO UPC MATCH in Release_Label",and($B64&lt;&gt;"",countif('3) Release_Label'!$E:$E,$B64)=0),"NO CATALOG ID MATCH in Release_Label",iserror(vlookup($A64&amp;$B64,'3) Release_Label'!$D:$D&amp;'3) Release_Label'!$E:$E,1,0)),"NO UPC-CATALOG ID pair MATCH in Release_Label" )</f>
        <v/>
      </c>
      <c r="D64" s="114" t="str">
        <f t="array" ref="D64">ifs(and(isblank($A64),isblank($B64)),"", not(iserror(vlookup($A64&amp;$B64,'3) Release_Label'!$D:$D&amp;'3) Release_Label'!$E:$E,1,0))),vlookup($A64&amp;$B64,{'3) Release_Label'!$D:$D&amp;'3) Release_Label'!$E:$E,'3) Release_Label'!$H:$H},2,0), or(and(not(isblank($B64)),$B64=$B63,$A64&lt;&gt;$A63),and(not(isblank($A64)),$A64=$A63,$B64&lt;&gt;$B63)),"ID LISTS UNALIGNED",and($A64&lt;&gt;"",countif('3) Release_Label'!$D:$D,$A64)=0),"NO UPC MATCH in Release_Label",and($B64&lt;&gt;"",countif('3) Release_Label'!$E:$E,$B64)=0),"NO CATALOG ID MATCH in Release_Label",iserror(vlookup($A64&amp;$B64,'3) Release_Label'!$D:$D&amp;'3) Release_Label'!$E:$E,1,0)),"NO UPC-CATALOG ID pair MATCH in Release_Label" )</f>
        <v/>
      </c>
      <c r="E64" s="128" t="str">
        <f t="shared" si="3"/>
        <v/>
      </c>
      <c r="G64" s="92"/>
      <c r="H64" s="133"/>
      <c r="J64" s="20"/>
      <c r="K64" s="93"/>
      <c r="L64" s="20"/>
      <c r="N64" s="20"/>
      <c r="O64" s="20"/>
      <c r="P64" s="20"/>
    </row>
    <row r="65">
      <c r="A65" s="28"/>
      <c r="B65" s="92"/>
      <c r="C65" s="114" t="str">
        <f t="array" ref="C65">ifs(and(isblank($A65),isblank($B65)),"", not(iserror(vlookup($A65&amp;$B65,'3) Release_Label'!$D:$D&amp;'3) Release_Label'!$E:$E,1,0))),vlookup($A65&amp;$B65,{'3) Release_Label'!$D:$D&amp;'3) Release_Label'!$E:$E,'3) Release_Label'!$F:$F},2,0), or(and(not(isblank($B65)),$B65=$B64,$A65&lt;&gt;$A64),and(not(isblank($A65)),$A65=$A64,$B65&lt;&gt;$B64)),"ID LISTS UNALIGNED",and($A65&lt;&gt;"",countif('3) Release_Label'!$D:$D,$A65)=0),"NO UPC MATCH in Release_Label",and($B65&lt;&gt;"",countif('3) Release_Label'!$E:$E,$B65)=0),"NO CATALOG ID MATCH in Release_Label",iserror(vlookup($A65&amp;$B65,'3) Release_Label'!$D:$D&amp;'3) Release_Label'!$E:$E,1,0)),"NO UPC-CATALOG ID pair MATCH in Release_Label" )</f>
        <v/>
      </c>
      <c r="D65" s="114" t="str">
        <f t="array" ref="D65">ifs(and(isblank($A65),isblank($B65)),"", not(iserror(vlookup($A65&amp;$B65,'3) Release_Label'!$D:$D&amp;'3) Release_Label'!$E:$E,1,0))),vlookup($A65&amp;$B65,{'3) Release_Label'!$D:$D&amp;'3) Release_Label'!$E:$E,'3) Release_Label'!$H:$H},2,0), or(and(not(isblank($B65)),$B65=$B64,$A65&lt;&gt;$A64),and(not(isblank($A65)),$A65=$A64,$B65&lt;&gt;$B64)),"ID LISTS UNALIGNED",and($A65&lt;&gt;"",countif('3) Release_Label'!$D:$D,$A65)=0),"NO UPC MATCH in Release_Label",and($B65&lt;&gt;"",countif('3) Release_Label'!$E:$E,$B65)=0),"NO CATALOG ID MATCH in Release_Label",iserror(vlookup($A65&amp;$B65,'3) Release_Label'!$D:$D&amp;'3) Release_Label'!$E:$E,1,0)),"NO UPC-CATALOG ID pair MATCH in Release_Label" )</f>
        <v/>
      </c>
      <c r="E65" s="128" t="str">
        <f t="shared" si="3"/>
        <v/>
      </c>
      <c r="G65" s="92"/>
      <c r="H65" s="133"/>
      <c r="J65" s="20"/>
      <c r="K65" s="93"/>
      <c r="L65" s="20"/>
      <c r="N65" s="20"/>
      <c r="O65" s="20"/>
      <c r="P65" s="20"/>
    </row>
    <row r="66">
      <c r="A66" s="28"/>
      <c r="B66" s="92"/>
      <c r="C66" s="114" t="str">
        <f t="array" ref="C66">ifs(and(isblank($A66),isblank($B66)),"", not(iserror(vlookup($A66&amp;$B66,'3) Release_Label'!$D:$D&amp;'3) Release_Label'!$E:$E,1,0))),vlookup($A66&amp;$B66,{'3) Release_Label'!$D:$D&amp;'3) Release_Label'!$E:$E,'3) Release_Label'!$F:$F},2,0), or(and(not(isblank($B66)),$B66=$B65,$A66&lt;&gt;$A65),and(not(isblank($A66)),$A66=$A65,$B66&lt;&gt;$B65)),"ID LISTS UNALIGNED",and($A66&lt;&gt;"",countif('3) Release_Label'!$D:$D,$A66)=0),"NO UPC MATCH in Release_Label",and($B66&lt;&gt;"",countif('3) Release_Label'!$E:$E,$B66)=0),"NO CATALOG ID MATCH in Release_Label",iserror(vlookup($A66&amp;$B66,'3) Release_Label'!$D:$D&amp;'3) Release_Label'!$E:$E,1,0)),"NO UPC-CATALOG ID pair MATCH in Release_Label" )</f>
        <v/>
      </c>
      <c r="D66" s="114" t="str">
        <f t="array" ref="D66">ifs(and(isblank($A66),isblank($B66)),"", not(iserror(vlookup($A66&amp;$B66,'3) Release_Label'!$D:$D&amp;'3) Release_Label'!$E:$E,1,0))),vlookup($A66&amp;$B66,{'3) Release_Label'!$D:$D&amp;'3) Release_Label'!$E:$E,'3) Release_Label'!$H:$H},2,0), or(and(not(isblank($B66)),$B66=$B65,$A66&lt;&gt;$A65),and(not(isblank($A66)),$A66=$A65,$B66&lt;&gt;$B65)),"ID LISTS UNALIGNED",and($A66&lt;&gt;"",countif('3) Release_Label'!$D:$D,$A66)=0),"NO UPC MATCH in Release_Label",and($B66&lt;&gt;"",countif('3) Release_Label'!$E:$E,$B66)=0),"NO CATALOG ID MATCH in Release_Label",iserror(vlookup($A66&amp;$B66,'3) Release_Label'!$D:$D&amp;'3) Release_Label'!$E:$E,1,0)),"NO UPC-CATALOG ID pair MATCH in Release_Label" )</f>
        <v/>
      </c>
      <c r="E66" s="128" t="str">
        <f t="shared" si="3"/>
        <v/>
      </c>
      <c r="G66" s="92"/>
      <c r="H66" s="133"/>
      <c r="J66" s="20"/>
      <c r="K66" s="93"/>
      <c r="L66" s="20"/>
      <c r="N66" s="20"/>
      <c r="O66" s="20"/>
      <c r="P66" s="20"/>
    </row>
    <row r="67">
      <c r="A67" s="28"/>
      <c r="B67" s="92"/>
      <c r="C67" s="114" t="str">
        <f t="array" ref="C67">ifs(and(isblank($A67),isblank($B67)),"", not(iserror(vlookup($A67&amp;$B67,'3) Release_Label'!$D:$D&amp;'3) Release_Label'!$E:$E,1,0))),vlookup($A67&amp;$B67,{'3) Release_Label'!$D:$D&amp;'3) Release_Label'!$E:$E,'3) Release_Label'!$F:$F},2,0), or(and(not(isblank($B67)),$B67=$B66,$A67&lt;&gt;$A66),and(not(isblank($A67)),$A67=$A66,$B67&lt;&gt;$B66)),"ID LISTS UNALIGNED",and($A67&lt;&gt;"",countif('3) Release_Label'!$D:$D,$A67)=0),"NO UPC MATCH in Release_Label",and($B67&lt;&gt;"",countif('3) Release_Label'!$E:$E,$B67)=0),"NO CATALOG ID MATCH in Release_Label",iserror(vlookup($A67&amp;$B67,'3) Release_Label'!$D:$D&amp;'3) Release_Label'!$E:$E,1,0)),"NO UPC-CATALOG ID pair MATCH in Release_Label" )</f>
        <v/>
      </c>
      <c r="D67" s="114" t="str">
        <f t="array" ref="D67">ifs(and(isblank($A67),isblank($B67)),"", not(iserror(vlookup($A67&amp;$B67,'3) Release_Label'!$D:$D&amp;'3) Release_Label'!$E:$E,1,0))),vlookup($A67&amp;$B67,{'3) Release_Label'!$D:$D&amp;'3) Release_Label'!$E:$E,'3) Release_Label'!$H:$H},2,0), or(and(not(isblank($B67)),$B67=$B66,$A67&lt;&gt;$A66),and(not(isblank($A67)),$A67=$A66,$B67&lt;&gt;$B66)),"ID LISTS UNALIGNED",and($A67&lt;&gt;"",countif('3) Release_Label'!$D:$D,$A67)=0),"NO UPC MATCH in Release_Label",and($B67&lt;&gt;"",countif('3) Release_Label'!$E:$E,$B67)=0),"NO CATALOG ID MATCH in Release_Label",iserror(vlookup($A67&amp;$B67,'3) Release_Label'!$D:$D&amp;'3) Release_Label'!$E:$E,1,0)),"NO UPC-CATALOG ID pair MATCH in Release_Label" )</f>
        <v/>
      </c>
      <c r="E67" s="128" t="str">
        <f t="shared" si="3"/>
        <v/>
      </c>
      <c r="G67" s="92"/>
      <c r="H67" s="133"/>
      <c r="J67" s="20"/>
      <c r="K67" s="93"/>
      <c r="L67" s="20"/>
      <c r="N67" s="20"/>
      <c r="O67" s="20"/>
      <c r="P67" s="20"/>
    </row>
    <row r="68">
      <c r="A68" s="28"/>
      <c r="B68" s="92"/>
      <c r="C68" s="114" t="str">
        <f t="array" ref="C68">ifs(and(isblank($A68),isblank($B68)),"", not(iserror(vlookup($A68&amp;$B68,'3) Release_Label'!$D:$D&amp;'3) Release_Label'!$E:$E,1,0))),vlookup($A68&amp;$B68,{'3) Release_Label'!$D:$D&amp;'3) Release_Label'!$E:$E,'3) Release_Label'!$F:$F},2,0), or(and(not(isblank($B68)),$B68=$B67,$A68&lt;&gt;$A67),and(not(isblank($A68)),$A68=$A67,$B68&lt;&gt;$B67)),"ID LISTS UNALIGNED",and($A68&lt;&gt;"",countif('3) Release_Label'!$D:$D,$A68)=0),"NO UPC MATCH in Release_Label",and($B68&lt;&gt;"",countif('3) Release_Label'!$E:$E,$B68)=0),"NO CATALOG ID MATCH in Release_Label",iserror(vlookup($A68&amp;$B68,'3) Release_Label'!$D:$D&amp;'3) Release_Label'!$E:$E,1,0)),"NO UPC-CATALOG ID pair MATCH in Release_Label" )</f>
        <v/>
      </c>
      <c r="D68" s="114" t="str">
        <f t="array" ref="D68">ifs(and(isblank($A68),isblank($B68)),"", not(iserror(vlookup($A68&amp;$B68,'3) Release_Label'!$D:$D&amp;'3) Release_Label'!$E:$E,1,0))),vlookup($A68&amp;$B68,{'3) Release_Label'!$D:$D&amp;'3) Release_Label'!$E:$E,'3) Release_Label'!$H:$H},2,0), or(and(not(isblank($B68)),$B68=$B67,$A68&lt;&gt;$A67),and(not(isblank($A68)),$A68=$A67,$B68&lt;&gt;$B67)),"ID LISTS UNALIGNED",and($A68&lt;&gt;"",countif('3) Release_Label'!$D:$D,$A68)=0),"NO UPC MATCH in Release_Label",and($B68&lt;&gt;"",countif('3) Release_Label'!$E:$E,$B68)=0),"NO CATALOG ID MATCH in Release_Label",iserror(vlookup($A68&amp;$B68,'3) Release_Label'!$D:$D&amp;'3) Release_Label'!$E:$E,1,0)),"NO UPC-CATALOG ID pair MATCH in Release_Label" )</f>
        <v/>
      </c>
      <c r="E68" s="128" t="str">
        <f t="shared" si="3"/>
        <v/>
      </c>
      <c r="G68" s="92"/>
      <c r="H68" s="133"/>
      <c r="J68" s="20"/>
      <c r="K68" s="93"/>
      <c r="L68" s="20"/>
      <c r="N68" s="20"/>
      <c r="O68" s="20"/>
      <c r="P68" s="20"/>
    </row>
    <row r="69">
      <c r="A69" s="28"/>
      <c r="B69" s="92"/>
      <c r="C69" s="114" t="str">
        <f t="array" ref="C69">ifs(and(isblank($A69),isblank($B69)),"", not(iserror(vlookup($A69&amp;$B69,'3) Release_Label'!$D:$D&amp;'3) Release_Label'!$E:$E,1,0))),vlookup($A69&amp;$B69,{'3) Release_Label'!$D:$D&amp;'3) Release_Label'!$E:$E,'3) Release_Label'!$F:$F},2,0), or(and(not(isblank($B69)),$B69=$B68,$A69&lt;&gt;$A68),and(not(isblank($A69)),$A69=$A68,$B69&lt;&gt;$B68)),"ID LISTS UNALIGNED",and($A69&lt;&gt;"",countif('3) Release_Label'!$D:$D,$A69)=0),"NO UPC MATCH in Release_Label",and($B69&lt;&gt;"",countif('3) Release_Label'!$E:$E,$B69)=0),"NO CATALOG ID MATCH in Release_Label",iserror(vlookup($A69&amp;$B69,'3) Release_Label'!$D:$D&amp;'3) Release_Label'!$E:$E,1,0)),"NO UPC-CATALOG ID pair MATCH in Release_Label" )</f>
        <v/>
      </c>
      <c r="D69" s="114" t="str">
        <f t="array" ref="D69">ifs(and(isblank($A69),isblank($B69)),"", not(iserror(vlookup($A69&amp;$B69,'3) Release_Label'!$D:$D&amp;'3) Release_Label'!$E:$E,1,0))),vlookup($A69&amp;$B69,{'3) Release_Label'!$D:$D&amp;'3) Release_Label'!$E:$E,'3) Release_Label'!$H:$H},2,0), or(and(not(isblank($B69)),$B69=$B68,$A69&lt;&gt;$A68),and(not(isblank($A69)),$A69=$A68,$B69&lt;&gt;$B68)),"ID LISTS UNALIGNED",and($A69&lt;&gt;"",countif('3) Release_Label'!$D:$D,$A69)=0),"NO UPC MATCH in Release_Label",and($B69&lt;&gt;"",countif('3) Release_Label'!$E:$E,$B69)=0),"NO CATALOG ID MATCH in Release_Label",iserror(vlookup($A69&amp;$B69,'3) Release_Label'!$D:$D&amp;'3) Release_Label'!$E:$E,1,0)),"NO UPC-CATALOG ID pair MATCH in Release_Label" )</f>
        <v/>
      </c>
      <c r="E69" s="128" t="str">
        <f t="shared" si="3"/>
        <v/>
      </c>
      <c r="G69" s="92"/>
      <c r="H69" s="133"/>
      <c r="J69" s="20"/>
      <c r="K69" s="93"/>
      <c r="L69" s="20"/>
      <c r="N69" s="20"/>
      <c r="O69" s="20"/>
      <c r="P69" s="20"/>
    </row>
    <row r="70">
      <c r="A70" s="28"/>
      <c r="B70" s="92"/>
      <c r="C70" s="114" t="str">
        <f t="array" ref="C70">ifs(and(isblank($A70),isblank($B70)),"", not(iserror(vlookup($A70&amp;$B70,'3) Release_Label'!$D:$D&amp;'3) Release_Label'!$E:$E,1,0))),vlookup($A70&amp;$B70,{'3) Release_Label'!$D:$D&amp;'3) Release_Label'!$E:$E,'3) Release_Label'!$F:$F},2,0), or(and(not(isblank($B70)),$B70=$B69,$A70&lt;&gt;$A69),and(not(isblank($A70)),$A70=$A69,$B70&lt;&gt;$B69)),"ID LISTS UNALIGNED",and($A70&lt;&gt;"",countif('3) Release_Label'!$D:$D,$A70)=0),"NO UPC MATCH in Release_Label",and($B70&lt;&gt;"",countif('3) Release_Label'!$E:$E,$B70)=0),"NO CATALOG ID MATCH in Release_Label",iserror(vlookup($A70&amp;$B70,'3) Release_Label'!$D:$D&amp;'3) Release_Label'!$E:$E,1,0)),"NO UPC-CATALOG ID pair MATCH in Release_Label" )</f>
        <v/>
      </c>
      <c r="D70" s="114" t="str">
        <f t="array" ref="D70">ifs(and(isblank($A70),isblank($B70)),"", not(iserror(vlookup($A70&amp;$B70,'3) Release_Label'!$D:$D&amp;'3) Release_Label'!$E:$E,1,0))),vlookup($A70&amp;$B70,{'3) Release_Label'!$D:$D&amp;'3) Release_Label'!$E:$E,'3) Release_Label'!$H:$H},2,0), or(and(not(isblank($B70)),$B70=$B69,$A70&lt;&gt;$A69),and(not(isblank($A70)),$A70=$A69,$B70&lt;&gt;$B69)),"ID LISTS UNALIGNED",and($A70&lt;&gt;"",countif('3) Release_Label'!$D:$D,$A70)=0),"NO UPC MATCH in Release_Label",and($B70&lt;&gt;"",countif('3) Release_Label'!$E:$E,$B70)=0),"NO CATALOG ID MATCH in Release_Label",iserror(vlookup($A70&amp;$B70,'3) Release_Label'!$D:$D&amp;'3) Release_Label'!$E:$E,1,0)),"NO UPC-CATALOG ID pair MATCH in Release_Label" )</f>
        <v/>
      </c>
      <c r="E70" s="128" t="str">
        <f t="shared" si="3"/>
        <v/>
      </c>
      <c r="G70" s="92"/>
      <c r="H70" s="133"/>
      <c r="J70" s="20"/>
      <c r="K70" s="93"/>
      <c r="L70" s="20"/>
      <c r="N70" s="20"/>
      <c r="O70" s="20"/>
      <c r="P70" s="20"/>
    </row>
    <row r="71">
      <c r="A71" s="28"/>
      <c r="B71" s="92"/>
      <c r="C71" s="114" t="str">
        <f t="array" ref="C71">ifs(and(isblank($A71),isblank($B71)),"", not(iserror(vlookup($A71&amp;$B71,'3) Release_Label'!$D:$D&amp;'3) Release_Label'!$E:$E,1,0))),vlookup($A71&amp;$B71,{'3) Release_Label'!$D:$D&amp;'3) Release_Label'!$E:$E,'3) Release_Label'!$F:$F},2,0), or(and(not(isblank($B71)),$B71=$B70,$A71&lt;&gt;$A70),and(not(isblank($A71)),$A71=$A70,$B71&lt;&gt;$B70)),"ID LISTS UNALIGNED",and($A71&lt;&gt;"",countif('3) Release_Label'!$D:$D,$A71)=0),"NO UPC MATCH in Release_Label",and($B71&lt;&gt;"",countif('3) Release_Label'!$E:$E,$B71)=0),"NO CATALOG ID MATCH in Release_Label",iserror(vlookup($A71&amp;$B71,'3) Release_Label'!$D:$D&amp;'3) Release_Label'!$E:$E,1,0)),"NO UPC-CATALOG ID pair MATCH in Release_Label" )</f>
        <v/>
      </c>
      <c r="D71" s="114" t="str">
        <f t="array" ref="D71">ifs(and(isblank($A71),isblank($B71)),"", not(iserror(vlookup($A71&amp;$B71,'3) Release_Label'!$D:$D&amp;'3) Release_Label'!$E:$E,1,0))),vlookup($A71&amp;$B71,{'3) Release_Label'!$D:$D&amp;'3) Release_Label'!$E:$E,'3) Release_Label'!$H:$H},2,0), or(and(not(isblank($B71)),$B71=$B70,$A71&lt;&gt;$A70),and(not(isblank($A71)),$A71=$A70,$B71&lt;&gt;$B70)),"ID LISTS UNALIGNED",and($A71&lt;&gt;"",countif('3) Release_Label'!$D:$D,$A71)=0),"NO UPC MATCH in Release_Label",and($B71&lt;&gt;"",countif('3) Release_Label'!$E:$E,$B71)=0),"NO CATALOG ID MATCH in Release_Label",iserror(vlookup($A71&amp;$B71,'3) Release_Label'!$D:$D&amp;'3) Release_Label'!$E:$E,1,0)),"NO UPC-CATALOG ID pair MATCH in Release_Label" )</f>
        <v/>
      </c>
      <c r="E71" s="128" t="str">
        <f t="shared" si="3"/>
        <v/>
      </c>
      <c r="G71" s="92"/>
      <c r="H71" s="133"/>
      <c r="J71" s="20"/>
      <c r="K71" s="93"/>
      <c r="L71" s="20"/>
      <c r="N71" s="20"/>
      <c r="O71" s="20"/>
      <c r="P71" s="20"/>
    </row>
    <row r="72">
      <c r="A72" s="28"/>
      <c r="B72" s="92"/>
      <c r="C72" s="114" t="str">
        <f t="array" ref="C72">ifs(and(isblank($A72),isblank($B72)),"", not(iserror(vlookup($A72&amp;$B72,'3) Release_Label'!$D:$D&amp;'3) Release_Label'!$E:$E,1,0))),vlookup($A72&amp;$B72,{'3) Release_Label'!$D:$D&amp;'3) Release_Label'!$E:$E,'3) Release_Label'!$F:$F},2,0), or(and(not(isblank($B72)),$B72=$B71,$A72&lt;&gt;$A71),and(not(isblank($A72)),$A72=$A71,$B72&lt;&gt;$B71)),"ID LISTS UNALIGNED",and($A72&lt;&gt;"",countif('3) Release_Label'!$D:$D,$A72)=0),"NO UPC MATCH in Release_Label",and($B72&lt;&gt;"",countif('3) Release_Label'!$E:$E,$B72)=0),"NO CATALOG ID MATCH in Release_Label",iserror(vlookup($A72&amp;$B72,'3) Release_Label'!$D:$D&amp;'3) Release_Label'!$E:$E,1,0)),"NO UPC-CATALOG ID pair MATCH in Release_Label" )</f>
        <v/>
      </c>
      <c r="D72" s="114" t="str">
        <f t="array" ref="D72">ifs(and(isblank($A72),isblank($B72)),"", not(iserror(vlookup($A72&amp;$B72,'3) Release_Label'!$D:$D&amp;'3) Release_Label'!$E:$E,1,0))),vlookup($A72&amp;$B72,{'3) Release_Label'!$D:$D&amp;'3) Release_Label'!$E:$E,'3) Release_Label'!$H:$H},2,0), or(and(not(isblank($B72)),$B72=$B71,$A72&lt;&gt;$A71),and(not(isblank($A72)),$A72=$A71,$B72&lt;&gt;$B71)),"ID LISTS UNALIGNED",and($A72&lt;&gt;"",countif('3) Release_Label'!$D:$D,$A72)=0),"NO UPC MATCH in Release_Label",and($B72&lt;&gt;"",countif('3) Release_Label'!$E:$E,$B72)=0),"NO CATALOG ID MATCH in Release_Label",iserror(vlookup($A72&amp;$B72,'3) Release_Label'!$D:$D&amp;'3) Release_Label'!$E:$E,1,0)),"NO UPC-CATALOG ID pair MATCH in Release_Label" )</f>
        <v/>
      </c>
      <c r="E72" s="128" t="str">
        <f t="shared" si="3"/>
        <v/>
      </c>
      <c r="G72" s="92"/>
      <c r="H72" s="133"/>
      <c r="J72" s="20"/>
      <c r="K72" s="93"/>
      <c r="L72" s="20"/>
      <c r="N72" s="20"/>
      <c r="O72" s="20"/>
      <c r="P72" s="20"/>
    </row>
    <row r="73">
      <c r="A73" s="28"/>
      <c r="B73" s="92"/>
      <c r="C73" s="114" t="str">
        <f t="array" ref="C73">ifs(and(isblank($A73),isblank($B73)),"", not(iserror(vlookup($A73&amp;$B73,'3) Release_Label'!$D:$D&amp;'3) Release_Label'!$E:$E,1,0))),vlookup($A73&amp;$B73,{'3) Release_Label'!$D:$D&amp;'3) Release_Label'!$E:$E,'3) Release_Label'!$F:$F},2,0), or(and(not(isblank($B73)),$B73=$B72,$A73&lt;&gt;$A72),and(not(isblank($A73)),$A73=$A72,$B73&lt;&gt;$B72)),"ID LISTS UNALIGNED",and($A73&lt;&gt;"",countif('3) Release_Label'!$D:$D,$A73)=0),"NO UPC MATCH in Release_Label",and($B73&lt;&gt;"",countif('3) Release_Label'!$E:$E,$B73)=0),"NO CATALOG ID MATCH in Release_Label",iserror(vlookup($A73&amp;$B73,'3) Release_Label'!$D:$D&amp;'3) Release_Label'!$E:$E,1,0)),"NO UPC-CATALOG ID pair MATCH in Release_Label" )</f>
        <v/>
      </c>
      <c r="D73" s="114" t="str">
        <f t="array" ref="D73">ifs(and(isblank($A73),isblank($B73)),"", not(iserror(vlookup($A73&amp;$B73,'3) Release_Label'!$D:$D&amp;'3) Release_Label'!$E:$E,1,0))),vlookup($A73&amp;$B73,{'3) Release_Label'!$D:$D&amp;'3) Release_Label'!$E:$E,'3) Release_Label'!$H:$H},2,0), or(and(not(isblank($B73)),$B73=$B72,$A73&lt;&gt;$A72),and(not(isblank($A73)),$A73=$A72,$B73&lt;&gt;$B72)),"ID LISTS UNALIGNED",and($A73&lt;&gt;"",countif('3) Release_Label'!$D:$D,$A73)=0),"NO UPC MATCH in Release_Label",and($B73&lt;&gt;"",countif('3) Release_Label'!$E:$E,$B73)=0),"NO CATALOG ID MATCH in Release_Label",iserror(vlookup($A73&amp;$B73,'3) Release_Label'!$D:$D&amp;'3) Release_Label'!$E:$E,1,0)),"NO UPC-CATALOG ID pair MATCH in Release_Label" )</f>
        <v/>
      </c>
      <c r="E73" s="128" t="str">
        <f t="shared" si="3"/>
        <v/>
      </c>
      <c r="G73" s="92"/>
      <c r="H73" s="133"/>
      <c r="J73" s="20"/>
      <c r="K73" s="93"/>
      <c r="L73" s="20"/>
      <c r="N73" s="20"/>
      <c r="O73" s="20"/>
      <c r="P73" s="20"/>
    </row>
    <row r="74">
      <c r="A74" s="28"/>
      <c r="B74" s="92"/>
      <c r="C74" s="114" t="str">
        <f t="array" ref="C74">ifs(and(isblank($A74),isblank($B74)),"", not(iserror(vlookup($A74&amp;$B74,'3) Release_Label'!$D:$D&amp;'3) Release_Label'!$E:$E,1,0))),vlookup($A74&amp;$B74,{'3) Release_Label'!$D:$D&amp;'3) Release_Label'!$E:$E,'3) Release_Label'!$F:$F},2,0), or(and(not(isblank($B74)),$B74=$B73,$A74&lt;&gt;$A73),and(not(isblank($A74)),$A74=$A73,$B74&lt;&gt;$B73)),"ID LISTS UNALIGNED",and($A74&lt;&gt;"",countif('3) Release_Label'!$D:$D,$A74)=0),"NO UPC MATCH in Release_Label",and($B74&lt;&gt;"",countif('3) Release_Label'!$E:$E,$B74)=0),"NO CATALOG ID MATCH in Release_Label",iserror(vlookup($A74&amp;$B74,'3) Release_Label'!$D:$D&amp;'3) Release_Label'!$E:$E,1,0)),"NO UPC-CATALOG ID pair MATCH in Release_Label" )</f>
        <v/>
      </c>
      <c r="D74" s="114" t="str">
        <f t="array" ref="D74">ifs(and(isblank($A74),isblank($B74)),"", not(iserror(vlookup($A74&amp;$B74,'3) Release_Label'!$D:$D&amp;'3) Release_Label'!$E:$E,1,0))),vlookup($A74&amp;$B74,{'3) Release_Label'!$D:$D&amp;'3) Release_Label'!$E:$E,'3) Release_Label'!$H:$H},2,0), or(and(not(isblank($B74)),$B74=$B73,$A74&lt;&gt;$A73),and(not(isblank($A74)),$A74=$A73,$B74&lt;&gt;$B73)),"ID LISTS UNALIGNED",and($A74&lt;&gt;"",countif('3) Release_Label'!$D:$D,$A74)=0),"NO UPC MATCH in Release_Label",and($B74&lt;&gt;"",countif('3) Release_Label'!$E:$E,$B74)=0),"NO CATALOG ID MATCH in Release_Label",iserror(vlookup($A74&amp;$B74,'3) Release_Label'!$D:$D&amp;'3) Release_Label'!$E:$E,1,0)),"NO UPC-CATALOG ID pair MATCH in Release_Label" )</f>
        <v/>
      </c>
      <c r="E74" s="128" t="str">
        <f t="shared" si="3"/>
        <v/>
      </c>
      <c r="G74" s="92"/>
      <c r="H74" s="133"/>
      <c r="J74" s="20"/>
      <c r="K74" s="93"/>
      <c r="L74" s="20"/>
      <c r="N74" s="20"/>
      <c r="O74" s="20"/>
      <c r="P74" s="20"/>
    </row>
    <row r="75">
      <c r="A75" s="28"/>
      <c r="B75" s="92"/>
      <c r="C75" s="114" t="str">
        <f t="array" ref="C75">ifs(and(isblank($A75),isblank($B75)),"", not(iserror(vlookup($A75&amp;$B75,'3) Release_Label'!$D:$D&amp;'3) Release_Label'!$E:$E,1,0))),vlookup($A75&amp;$B75,{'3) Release_Label'!$D:$D&amp;'3) Release_Label'!$E:$E,'3) Release_Label'!$F:$F},2,0), or(and(not(isblank($B75)),$B75=$B74,$A75&lt;&gt;$A74),and(not(isblank($A75)),$A75=$A74,$B75&lt;&gt;$B74)),"ID LISTS UNALIGNED",and($A75&lt;&gt;"",countif('3) Release_Label'!$D:$D,$A75)=0),"NO UPC MATCH in Release_Label",and($B75&lt;&gt;"",countif('3) Release_Label'!$E:$E,$B75)=0),"NO CATALOG ID MATCH in Release_Label",iserror(vlookup($A75&amp;$B75,'3) Release_Label'!$D:$D&amp;'3) Release_Label'!$E:$E,1,0)),"NO UPC-CATALOG ID pair MATCH in Release_Label" )</f>
        <v/>
      </c>
      <c r="D75" s="114" t="str">
        <f t="array" ref="D75">ifs(and(isblank($A75),isblank($B75)),"", not(iserror(vlookup($A75&amp;$B75,'3) Release_Label'!$D:$D&amp;'3) Release_Label'!$E:$E,1,0))),vlookup($A75&amp;$B75,{'3) Release_Label'!$D:$D&amp;'3) Release_Label'!$E:$E,'3) Release_Label'!$H:$H},2,0), or(and(not(isblank($B75)),$B75=$B74,$A75&lt;&gt;$A74),and(not(isblank($A75)),$A75=$A74,$B75&lt;&gt;$B74)),"ID LISTS UNALIGNED",and($A75&lt;&gt;"",countif('3) Release_Label'!$D:$D,$A75)=0),"NO UPC MATCH in Release_Label",and($B75&lt;&gt;"",countif('3) Release_Label'!$E:$E,$B75)=0),"NO CATALOG ID MATCH in Release_Label",iserror(vlookup($A75&amp;$B75,'3) Release_Label'!$D:$D&amp;'3) Release_Label'!$E:$E,1,0)),"NO UPC-CATALOG ID pair MATCH in Release_Label" )</f>
        <v/>
      </c>
      <c r="E75" s="128" t="str">
        <f t="shared" si="3"/>
        <v/>
      </c>
      <c r="G75" s="92"/>
      <c r="H75" s="133"/>
      <c r="J75" s="20"/>
      <c r="K75" s="93"/>
      <c r="L75" s="20"/>
      <c r="N75" s="20"/>
      <c r="O75" s="20"/>
      <c r="P75" s="20"/>
    </row>
    <row r="76">
      <c r="A76" s="28"/>
      <c r="B76" s="92"/>
      <c r="C76" s="114" t="str">
        <f t="array" ref="C76">ifs(and(isblank($A76),isblank($B76)),"", not(iserror(vlookup($A76&amp;$B76,'3) Release_Label'!$D:$D&amp;'3) Release_Label'!$E:$E,1,0))),vlookup($A76&amp;$B76,{'3) Release_Label'!$D:$D&amp;'3) Release_Label'!$E:$E,'3) Release_Label'!$F:$F},2,0), or(and(not(isblank($B76)),$B76=$B75,$A76&lt;&gt;$A75),and(not(isblank($A76)),$A76=$A75,$B76&lt;&gt;$B75)),"ID LISTS UNALIGNED",and($A76&lt;&gt;"",countif('3) Release_Label'!$D:$D,$A76)=0),"NO UPC MATCH in Release_Label",and($B76&lt;&gt;"",countif('3) Release_Label'!$E:$E,$B76)=0),"NO CATALOG ID MATCH in Release_Label",iserror(vlookup($A76&amp;$B76,'3) Release_Label'!$D:$D&amp;'3) Release_Label'!$E:$E,1,0)),"NO UPC-CATALOG ID pair MATCH in Release_Label" )</f>
        <v/>
      </c>
      <c r="D76" s="114" t="str">
        <f t="array" ref="D76">ifs(and(isblank($A76),isblank($B76)),"", not(iserror(vlookup($A76&amp;$B76,'3) Release_Label'!$D:$D&amp;'3) Release_Label'!$E:$E,1,0))),vlookup($A76&amp;$B76,{'3) Release_Label'!$D:$D&amp;'3) Release_Label'!$E:$E,'3) Release_Label'!$H:$H},2,0), or(and(not(isblank($B76)),$B76=$B75,$A76&lt;&gt;$A75),and(not(isblank($A76)),$A76=$A75,$B76&lt;&gt;$B75)),"ID LISTS UNALIGNED",and($A76&lt;&gt;"",countif('3) Release_Label'!$D:$D,$A76)=0),"NO UPC MATCH in Release_Label",and($B76&lt;&gt;"",countif('3) Release_Label'!$E:$E,$B76)=0),"NO CATALOG ID MATCH in Release_Label",iserror(vlookup($A76&amp;$B76,'3) Release_Label'!$D:$D&amp;'3) Release_Label'!$E:$E,1,0)),"NO UPC-CATALOG ID pair MATCH in Release_Label" )</f>
        <v/>
      </c>
      <c r="E76" s="128" t="str">
        <f t="shared" si="3"/>
        <v/>
      </c>
      <c r="G76" s="92"/>
      <c r="H76" s="133"/>
      <c r="J76" s="20"/>
      <c r="K76" s="93"/>
      <c r="L76" s="20"/>
      <c r="N76" s="20"/>
      <c r="O76" s="20"/>
      <c r="P76" s="20"/>
    </row>
    <row r="77">
      <c r="A77" s="28"/>
      <c r="B77" s="92"/>
      <c r="C77" s="114" t="str">
        <f t="array" ref="C77">ifs(and(isblank($A77),isblank($B77)),"", not(iserror(vlookup($A77&amp;$B77,'3) Release_Label'!$D:$D&amp;'3) Release_Label'!$E:$E,1,0))),vlookup($A77&amp;$B77,{'3) Release_Label'!$D:$D&amp;'3) Release_Label'!$E:$E,'3) Release_Label'!$F:$F},2,0), or(and(not(isblank($B77)),$B77=$B76,$A77&lt;&gt;$A76),and(not(isblank($A77)),$A77=$A76,$B77&lt;&gt;$B76)),"ID LISTS UNALIGNED",and($A77&lt;&gt;"",countif('3) Release_Label'!$D:$D,$A77)=0),"NO UPC MATCH in Release_Label",and($B77&lt;&gt;"",countif('3) Release_Label'!$E:$E,$B77)=0),"NO CATALOG ID MATCH in Release_Label",iserror(vlookup($A77&amp;$B77,'3) Release_Label'!$D:$D&amp;'3) Release_Label'!$E:$E,1,0)),"NO UPC-CATALOG ID pair MATCH in Release_Label" )</f>
        <v/>
      </c>
      <c r="D77" s="114" t="str">
        <f t="array" ref="D77">ifs(and(isblank($A77),isblank($B77)),"", not(iserror(vlookup($A77&amp;$B77,'3) Release_Label'!$D:$D&amp;'3) Release_Label'!$E:$E,1,0))),vlookup($A77&amp;$B77,{'3) Release_Label'!$D:$D&amp;'3) Release_Label'!$E:$E,'3) Release_Label'!$H:$H},2,0), or(and(not(isblank($B77)),$B77=$B76,$A77&lt;&gt;$A76),and(not(isblank($A77)),$A77=$A76,$B77&lt;&gt;$B76)),"ID LISTS UNALIGNED",and($A77&lt;&gt;"",countif('3) Release_Label'!$D:$D,$A77)=0),"NO UPC MATCH in Release_Label",and($B77&lt;&gt;"",countif('3) Release_Label'!$E:$E,$B77)=0),"NO CATALOG ID MATCH in Release_Label",iserror(vlookup($A77&amp;$B77,'3) Release_Label'!$D:$D&amp;'3) Release_Label'!$E:$E,1,0)),"NO UPC-CATALOG ID pair MATCH in Release_Label" )</f>
        <v/>
      </c>
      <c r="E77" s="128" t="str">
        <f t="shared" si="3"/>
        <v/>
      </c>
      <c r="G77" s="92"/>
      <c r="H77" s="133"/>
      <c r="J77" s="20"/>
      <c r="K77" s="93"/>
      <c r="L77" s="20"/>
      <c r="N77" s="20"/>
      <c r="O77" s="20"/>
      <c r="P77" s="20"/>
    </row>
    <row r="78">
      <c r="A78" s="28"/>
      <c r="B78" s="92"/>
      <c r="C78" s="114" t="str">
        <f t="array" ref="C78">ifs(and(isblank($A78),isblank($B78)),"", not(iserror(vlookup($A78&amp;$B78,'3) Release_Label'!$D:$D&amp;'3) Release_Label'!$E:$E,1,0))),vlookup($A78&amp;$B78,{'3) Release_Label'!$D:$D&amp;'3) Release_Label'!$E:$E,'3) Release_Label'!$F:$F},2,0), or(and(not(isblank($B78)),$B78=$B77,$A78&lt;&gt;$A77),and(not(isblank($A78)),$A78=$A77,$B78&lt;&gt;$B77)),"ID LISTS UNALIGNED",and($A78&lt;&gt;"",countif('3) Release_Label'!$D:$D,$A78)=0),"NO UPC MATCH in Release_Label",and($B78&lt;&gt;"",countif('3) Release_Label'!$E:$E,$B78)=0),"NO CATALOG ID MATCH in Release_Label",iserror(vlookup($A78&amp;$B78,'3) Release_Label'!$D:$D&amp;'3) Release_Label'!$E:$E,1,0)),"NO UPC-CATALOG ID pair MATCH in Release_Label" )</f>
        <v/>
      </c>
      <c r="D78" s="114" t="str">
        <f t="array" ref="D78">ifs(and(isblank($A78),isblank($B78)),"", not(iserror(vlookup($A78&amp;$B78,'3) Release_Label'!$D:$D&amp;'3) Release_Label'!$E:$E,1,0))),vlookup($A78&amp;$B78,{'3) Release_Label'!$D:$D&amp;'3) Release_Label'!$E:$E,'3) Release_Label'!$H:$H},2,0), or(and(not(isblank($B78)),$B78=$B77,$A78&lt;&gt;$A77),and(not(isblank($A78)),$A78=$A77,$B78&lt;&gt;$B77)),"ID LISTS UNALIGNED",and($A78&lt;&gt;"",countif('3) Release_Label'!$D:$D,$A78)=0),"NO UPC MATCH in Release_Label",and($B78&lt;&gt;"",countif('3) Release_Label'!$E:$E,$B78)=0),"NO CATALOG ID MATCH in Release_Label",iserror(vlookup($A78&amp;$B78,'3) Release_Label'!$D:$D&amp;'3) Release_Label'!$E:$E,1,0)),"NO UPC-CATALOG ID pair MATCH in Release_Label" )</f>
        <v/>
      </c>
      <c r="E78" s="128" t="str">
        <f t="shared" si="3"/>
        <v/>
      </c>
      <c r="G78" s="92"/>
      <c r="H78" s="133"/>
      <c r="J78" s="20"/>
      <c r="K78" s="93"/>
      <c r="L78" s="20"/>
      <c r="N78" s="20"/>
      <c r="O78" s="20"/>
      <c r="P78" s="20"/>
    </row>
    <row r="79">
      <c r="A79" s="28"/>
      <c r="B79" s="92"/>
      <c r="C79" s="114" t="str">
        <f t="array" ref="C79">ifs(and(isblank($A79),isblank($B79)),"", not(iserror(vlookup($A79&amp;$B79,'3) Release_Label'!$D:$D&amp;'3) Release_Label'!$E:$E,1,0))),vlookup($A79&amp;$B79,{'3) Release_Label'!$D:$D&amp;'3) Release_Label'!$E:$E,'3) Release_Label'!$F:$F},2,0), or(and(not(isblank($B79)),$B79=$B78,$A79&lt;&gt;$A78),and(not(isblank($A79)),$A79=$A78,$B79&lt;&gt;$B78)),"ID LISTS UNALIGNED",and($A79&lt;&gt;"",countif('3) Release_Label'!$D:$D,$A79)=0),"NO UPC MATCH in Release_Label",and($B79&lt;&gt;"",countif('3) Release_Label'!$E:$E,$B79)=0),"NO CATALOG ID MATCH in Release_Label",iserror(vlookup($A79&amp;$B79,'3) Release_Label'!$D:$D&amp;'3) Release_Label'!$E:$E,1,0)),"NO UPC-CATALOG ID pair MATCH in Release_Label" )</f>
        <v/>
      </c>
      <c r="D79" s="114" t="str">
        <f t="array" ref="D79">ifs(and(isblank($A79),isblank($B79)),"", not(iserror(vlookup($A79&amp;$B79,'3) Release_Label'!$D:$D&amp;'3) Release_Label'!$E:$E,1,0))),vlookup($A79&amp;$B79,{'3) Release_Label'!$D:$D&amp;'3) Release_Label'!$E:$E,'3) Release_Label'!$H:$H},2,0), or(and(not(isblank($B79)),$B79=$B78,$A79&lt;&gt;$A78),and(not(isblank($A79)),$A79=$A78,$B79&lt;&gt;$B78)),"ID LISTS UNALIGNED",and($A79&lt;&gt;"",countif('3) Release_Label'!$D:$D,$A79)=0),"NO UPC MATCH in Release_Label",and($B79&lt;&gt;"",countif('3) Release_Label'!$E:$E,$B79)=0),"NO CATALOG ID MATCH in Release_Label",iserror(vlookup($A79&amp;$B79,'3) Release_Label'!$D:$D&amp;'3) Release_Label'!$E:$E,1,0)),"NO UPC-CATALOG ID pair MATCH in Release_Label" )</f>
        <v/>
      </c>
      <c r="E79" s="128" t="str">
        <f t="shared" si="3"/>
        <v/>
      </c>
      <c r="G79" s="92"/>
      <c r="H79" s="133"/>
      <c r="J79" s="20"/>
      <c r="K79" s="93"/>
      <c r="L79" s="20"/>
      <c r="N79" s="20"/>
      <c r="O79" s="20"/>
      <c r="P79" s="20"/>
    </row>
    <row r="80">
      <c r="A80" s="28"/>
      <c r="B80" s="92"/>
      <c r="C80" s="114" t="str">
        <f t="array" ref="C80">ifs(and(isblank($A80),isblank($B80)),"", not(iserror(vlookup($A80&amp;$B80,'3) Release_Label'!$D:$D&amp;'3) Release_Label'!$E:$E,1,0))),vlookup($A80&amp;$B80,{'3) Release_Label'!$D:$D&amp;'3) Release_Label'!$E:$E,'3) Release_Label'!$F:$F},2,0), or(and(not(isblank($B80)),$B80=$B79,$A80&lt;&gt;$A79),and(not(isblank($A80)),$A80=$A79,$B80&lt;&gt;$B79)),"ID LISTS UNALIGNED",and($A80&lt;&gt;"",countif('3) Release_Label'!$D:$D,$A80)=0),"NO UPC MATCH in Release_Label",and($B80&lt;&gt;"",countif('3) Release_Label'!$E:$E,$B80)=0),"NO CATALOG ID MATCH in Release_Label",iserror(vlookup($A80&amp;$B80,'3) Release_Label'!$D:$D&amp;'3) Release_Label'!$E:$E,1,0)),"NO UPC-CATALOG ID pair MATCH in Release_Label" )</f>
        <v/>
      </c>
      <c r="D80" s="114" t="str">
        <f t="array" ref="D80">ifs(and(isblank($A80),isblank($B80)),"", not(iserror(vlookup($A80&amp;$B80,'3) Release_Label'!$D:$D&amp;'3) Release_Label'!$E:$E,1,0))),vlookup($A80&amp;$B80,{'3) Release_Label'!$D:$D&amp;'3) Release_Label'!$E:$E,'3) Release_Label'!$H:$H},2,0), or(and(not(isblank($B80)),$B80=$B79,$A80&lt;&gt;$A79),and(not(isblank($A80)),$A80=$A79,$B80&lt;&gt;$B79)),"ID LISTS UNALIGNED",and($A80&lt;&gt;"",countif('3) Release_Label'!$D:$D,$A80)=0),"NO UPC MATCH in Release_Label",and($B80&lt;&gt;"",countif('3) Release_Label'!$E:$E,$B80)=0),"NO CATALOG ID MATCH in Release_Label",iserror(vlookup($A80&amp;$B80,'3) Release_Label'!$D:$D&amp;'3) Release_Label'!$E:$E,1,0)),"NO UPC-CATALOG ID pair MATCH in Release_Label" )</f>
        <v/>
      </c>
      <c r="E80" s="128" t="str">
        <f t="shared" si="3"/>
        <v/>
      </c>
      <c r="G80" s="92"/>
      <c r="H80" s="133"/>
      <c r="J80" s="20"/>
      <c r="K80" s="93"/>
      <c r="L80" s="20"/>
      <c r="N80" s="20"/>
      <c r="O80" s="20"/>
      <c r="P80" s="20"/>
    </row>
    <row r="81">
      <c r="A81" s="28"/>
      <c r="B81" s="92"/>
      <c r="C81" s="114" t="str">
        <f t="array" ref="C81">ifs(and(isblank($A81),isblank($B81)),"", not(iserror(vlookup($A81&amp;$B81,'3) Release_Label'!$D:$D&amp;'3) Release_Label'!$E:$E,1,0))),vlookup($A81&amp;$B81,{'3) Release_Label'!$D:$D&amp;'3) Release_Label'!$E:$E,'3) Release_Label'!$F:$F},2,0), or(and(not(isblank($B81)),$B81=$B80,$A81&lt;&gt;$A80),and(not(isblank($A81)),$A81=$A80,$B81&lt;&gt;$B80)),"ID LISTS UNALIGNED",and($A81&lt;&gt;"",countif('3) Release_Label'!$D:$D,$A81)=0),"NO UPC MATCH in Release_Label",and($B81&lt;&gt;"",countif('3) Release_Label'!$E:$E,$B81)=0),"NO CATALOG ID MATCH in Release_Label",iserror(vlookup($A81&amp;$B81,'3) Release_Label'!$D:$D&amp;'3) Release_Label'!$E:$E,1,0)),"NO UPC-CATALOG ID pair MATCH in Release_Label" )</f>
        <v/>
      </c>
      <c r="D81" s="114" t="str">
        <f t="array" ref="D81">ifs(and(isblank($A81),isblank($B81)),"", not(iserror(vlookup($A81&amp;$B81,'3) Release_Label'!$D:$D&amp;'3) Release_Label'!$E:$E,1,0))),vlookup($A81&amp;$B81,{'3) Release_Label'!$D:$D&amp;'3) Release_Label'!$E:$E,'3) Release_Label'!$H:$H},2,0), or(and(not(isblank($B81)),$B81=$B80,$A81&lt;&gt;$A80),and(not(isblank($A81)),$A81=$A80,$B81&lt;&gt;$B80)),"ID LISTS UNALIGNED",and($A81&lt;&gt;"",countif('3) Release_Label'!$D:$D,$A81)=0),"NO UPC MATCH in Release_Label",and($B81&lt;&gt;"",countif('3) Release_Label'!$E:$E,$B81)=0),"NO CATALOG ID MATCH in Release_Label",iserror(vlookup($A81&amp;$B81,'3) Release_Label'!$D:$D&amp;'3) Release_Label'!$E:$E,1,0)),"NO UPC-CATALOG ID pair MATCH in Release_Label" )</f>
        <v/>
      </c>
      <c r="E81" s="128" t="str">
        <f t="shared" si="3"/>
        <v/>
      </c>
      <c r="G81" s="92"/>
      <c r="H81" s="133"/>
      <c r="J81" s="20"/>
      <c r="K81" s="93"/>
      <c r="L81" s="20"/>
      <c r="N81" s="20"/>
      <c r="O81" s="20"/>
      <c r="P81" s="20"/>
    </row>
    <row r="82">
      <c r="A82" s="28"/>
      <c r="B82" s="92"/>
      <c r="C82" s="114" t="str">
        <f t="array" ref="C82">ifs(and(isblank($A82),isblank($B82)),"", not(iserror(vlookup($A82&amp;$B82,'3) Release_Label'!$D:$D&amp;'3) Release_Label'!$E:$E,1,0))),vlookup($A82&amp;$B82,{'3) Release_Label'!$D:$D&amp;'3) Release_Label'!$E:$E,'3) Release_Label'!$F:$F},2,0), or(and(not(isblank($B82)),$B82=$B81,$A82&lt;&gt;$A81),and(not(isblank($A82)),$A82=$A81,$B82&lt;&gt;$B81)),"ID LISTS UNALIGNED",and($A82&lt;&gt;"",countif('3) Release_Label'!$D:$D,$A82)=0),"NO UPC MATCH in Release_Label",and($B82&lt;&gt;"",countif('3) Release_Label'!$E:$E,$B82)=0),"NO CATALOG ID MATCH in Release_Label",iserror(vlookup($A82&amp;$B82,'3) Release_Label'!$D:$D&amp;'3) Release_Label'!$E:$E,1,0)),"NO UPC-CATALOG ID pair MATCH in Release_Label" )</f>
        <v/>
      </c>
      <c r="D82" s="114" t="str">
        <f t="array" ref="D82">ifs(and(isblank($A82),isblank($B82)),"", not(iserror(vlookup($A82&amp;$B82,'3) Release_Label'!$D:$D&amp;'3) Release_Label'!$E:$E,1,0))),vlookup($A82&amp;$B82,{'3) Release_Label'!$D:$D&amp;'3) Release_Label'!$E:$E,'3) Release_Label'!$H:$H},2,0), or(and(not(isblank($B82)),$B82=$B81,$A82&lt;&gt;$A81),and(not(isblank($A82)),$A82=$A81,$B82&lt;&gt;$B81)),"ID LISTS UNALIGNED",and($A82&lt;&gt;"",countif('3) Release_Label'!$D:$D,$A82)=0),"NO UPC MATCH in Release_Label",and($B82&lt;&gt;"",countif('3) Release_Label'!$E:$E,$B82)=0),"NO CATALOG ID MATCH in Release_Label",iserror(vlookup($A82&amp;$B82,'3) Release_Label'!$D:$D&amp;'3) Release_Label'!$E:$E,1,0)),"NO UPC-CATALOG ID pair MATCH in Release_Label" )</f>
        <v/>
      </c>
      <c r="E82" s="128" t="str">
        <f t="shared" si="3"/>
        <v/>
      </c>
      <c r="G82" s="92"/>
      <c r="H82" s="133"/>
      <c r="J82" s="20"/>
      <c r="K82" s="93"/>
      <c r="L82" s="20"/>
      <c r="N82" s="20"/>
      <c r="O82" s="20"/>
      <c r="P82" s="20"/>
    </row>
    <row r="83">
      <c r="A83" s="28"/>
      <c r="B83" s="92"/>
      <c r="C83" s="114" t="str">
        <f t="array" ref="C83">ifs(and(isblank($A83),isblank($B83)),"", not(iserror(vlookup($A83&amp;$B83,'3) Release_Label'!$D:$D&amp;'3) Release_Label'!$E:$E,1,0))),vlookup($A83&amp;$B83,{'3) Release_Label'!$D:$D&amp;'3) Release_Label'!$E:$E,'3) Release_Label'!$F:$F},2,0), or(and(not(isblank($B83)),$B83=$B82,$A83&lt;&gt;$A82),and(not(isblank($A83)),$A83=$A82,$B83&lt;&gt;$B82)),"ID LISTS UNALIGNED",and($A83&lt;&gt;"",countif('3) Release_Label'!$D:$D,$A83)=0),"NO UPC MATCH in Release_Label",and($B83&lt;&gt;"",countif('3) Release_Label'!$E:$E,$B83)=0),"NO CATALOG ID MATCH in Release_Label",iserror(vlookup($A83&amp;$B83,'3) Release_Label'!$D:$D&amp;'3) Release_Label'!$E:$E,1,0)),"NO UPC-CATALOG ID pair MATCH in Release_Label" )</f>
        <v/>
      </c>
      <c r="D83" s="114" t="str">
        <f t="array" ref="D83">ifs(and(isblank($A83),isblank($B83)),"", not(iserror(vlookup($A83&amp;$B83,'3) Release_Label'!$D:$D&amp;'3) Release_Label'!$E:$E,1,0))),vlookup($A83&amp;$B83,{'3) Release_Label'!$D:$D&amp;'3) Release_Label'!$E:$E,'3) Release_Label'!$H:$H},2,0), or(and(not(isblank($B83)),$B83=$B82,$A83&lt;&gt;$A82),and(not(isblank($A83)),$A83=$A82,$B83&lt;&gt;$B82)),"ID LISTS UNALIGNED",and($A83&lt;&gt;"",countif('3) Release_Label'!$D:$D,$A83)=0),"NO UPC MATCH in Release_Label",and($B83&lt;&gt;"",countif('3) Release_Label'!$E:$E,$B83)=0),"NO CATALOG ID MATCH in Release_Label",iserror(vlookup($A83&amp;$B83,'3) Release_Label'!$D:$D&amp;'3) Release_Label'!$E:$E,1,0)),"NO UPC-CATALOG ID pair MATCH in Release_Label" )</f>
        <v/>
      </c>
      <c r="E83" s="128" t="str">
        <f t="shared" si="3"/>
        <v/>
      </c>
      <c r="G83" s="92"/>
      <c r="H83" s="133"/>
      <c r="J83" s="20"/>
      <c r="K83" s="93"/>
      <c r="L83" s="20"/>
      <c r="N83" s="20"/>
      <c r="O83" s="20"/>
      <c r="P83" s="20"/>
    </row>
    <row r="84">
      <c r="A84" s="28"/>
      <c r="B84" s="92"/>
      <c r="C84" s="114" t="str">
        <f t="array" ref="C84">ifs(and(isblank($A84),isblank($B84)),"", not(iserror(vlookup($A84&amp;$B84,'3) Release_Label'!$D:$D&amp;'3) Release_Label'!$E:$E,1,0))),vlookup($A84&amp;$B84,{'3) Release_Label'!$D:$D&amp;'3) Release_Label'!$E:$E,'3) Release_Label'!$F:$F},2,0), or(and(not(isblank($B84)),$B84=$B83,$A84&lt;&gt;$A83),and(not(isblank($A84)),$A84=$A83,$B84&lt;&gt;$B83)),"ID LISTS UNALIGNED",and($A84&lt;&gt;"",countif('3) Release_Label'!$D:$D,$A84)=0),"NO UPC MATCH in Release_Label",and($B84&lt;&gt;"",countif('3) Release_Label'!$E:$E,$B84)=0),"NO CATALOG ID MATCH in Release_Label",iserror(vlookup($A84&amp;$B84,'3) Release_Label'!$D:$D&amp;'3) Release_Label'!$E:$E,1,0)),"NO UPC-CATALOG ID pair MATCH in Release_Label" )</f>
        <v/>
      </c>
      <c r="D84" s="114" t="str">
        <f t="array" ref="D84">ifs(and(isblank($A84),isblank($B84)),"", not(iserror(vlookup($A84&amp;$B84,'3) Release_Label'!$D:$D&amp;'3) Release_Label'!$E:$E,1,0))),vlookup($A84&amp;$B84,{'3) Release_Label'!$D:$D&amp;'3) Release_Label'!$E:$E,'3) Release_Label'!$H:$H},2,0), or(and(not(isblank($B84)),$B84=$B83,$A84&lt;&gt;$A83),and(not(isblank($A84)),$A84=$A83,$B84&lt;&gt;$B83)),"ID LISTS UNALIGNED",and($A84&lt;&gt;"",countif('3) Release_Label'!$D:$D,$A84)=0),"NO UPC MATCH in Release_Label",and($B84&lt;&gt;"",countif('3) Release_Label'!$E:$E,$B84)=0),"NO CATALOG ID MATCH in Release_Label",iserror(vlookup($A84&amp;$B84,'3) Release_Label'!$D:$D&amp;'3) Release_Label'!$E:$E,1,0)),"NO UPC-CATALOG ID pair MATCH in Release_Label" )</f>
        <v/>
      </c>
      <c r="E84" s="128" t="str">
        <f t="shared" si="3"/>
        <v/>
      </c>
      <c r="G84" s="92"/>
      <c r="H84" s="133"/>
      <c r="J84" s="20"/>
      <c r="K84" s="93"/>
      <c r="L84" s="20"/>
      <c r="N84" s="20"/>
      <c r="O84" s="20"/>
      <c r="P84" s="20"/>
    </row>
    <row r="85">
      <c r="A85" s="28"/>
      <c r="B85" s="92"/>
      <c r="C85" s="114" t="str">
        <f t="array" ref="C85">ifs(and(isblank($A85),isblank($B85)),"", not(iserror(vlookup($A85&amp;$B85,'3) Release_Label'!$D:$D&amp;'3) Release_Label'!$E:$E,1,0))),vlookup($A85&amp;$B85,{'3) Release_Label'!$D:$D&amp;'3) Release_Label'!$E:$E,'3) Release_Label'!$F:$F},2,0), or(and(not(isblank($B85)),$B85=$B84,$A85&lt;&gt;$A84),and(not(isblank($A85)),$A85=$A84,$B85&lt;&gt;$B84)),"ID LISTS UNALIGNED",and($A85&lt;&gt;"",countif('3) Release_Label'!$D:$D,$A85)=0),"NO UPC MATCH in Release_Label",and($B85&lt;&gt;"",countif('3) Release_Label'!$E:$E,$B85)=0),"NO CATALOG ID MATCH in Release_Label",iserror(vlookup($A85&amp;$B85,'3) Release_Label'!$D:$D&amp;'3) Release_Label'!$E:$E,1,0)),"NO UPC-CATALOG ID pair MATCH in Release_Label" )</f>
        <v/>
      </c>
      <c r="D85" s="114" t="str">
        <f t="array" ref="D85">ifs(and(isblank($A85),isblank($B85)),"", not(iserror(vlookup($A85&amp;$B85,'3) Release_Label'!$D:$D&amp;'3) Release_Label'!$E:$E,1,0))),vlookup($A85&amp;$B85,{'3) Release_Label'!$D:$D&amp;'3) Release_Label'!$E:$E,'3) Release_Label'!$H:$H},2,0), or(and(not(isblank($B85)),$B85=$B84,$A85&lt;&gt;$A84),and(not(isblank($A85)),$A85=$A84,$B85&lt;&gt;$B84)),"ID LISTS UNALIGNED",and($A85&lt;&gt;"",countif('3) Release_Label'!$D:$D,$A85)=0),"NO UPC MATCH in Release_Label",and($B85&lt;&gt;"",countif('3) Release_Label'!$E:$E,$B85)=0),"NO CATALOG ID MATCH in Release_Label",iserror(vlookup($A85&amp;$B85,'3) Release_Label'!$D:$D&amp;'3) Release_Label'!$E:$E,1,0)),"NO UPC-CATALOG ID pair MATCH in Release_Label" )</f>
        <v/>
      </c>
      <c r="E85" s="128" t="str">
        <f t="shared" si="3"/>
        <v/>
      </c>
      <c r="G85" s="92"/>
      <c r="H85" s="133"/>
      <c r="J85" s="20"/>
      <c r="K85" s="93"/>
      <c r="L85" s="20"/>
      <c r="N85" s="20"/>
      <c r="O85" s="20"/>
      <c r="P85" s="20"/>
    </row>
    <row r="86">
      <c r="A86" s="28"/>
      <c r="B86" s="92"/>
      <c r="C86" s="114" t="str">
        <f t="array" ref="C86">ifs(and(isblank($A86),isblank($B86)),"", not(iserror(vlookup($A86&amp;$B86,'3) Release_Label'!$D:$D&amp;'3) Release_Label'!$E:$E,1,0))),vlookup($A86&amp;$B86,{'3) Release_Label'!$D:$D&amp;'3) Release_Label'!$E:$E,'3) Release_Label'!$F:$F},2,0), or(and(not(isblank($B86)),$B86=$B85,$A86&lt;&gt;$A85),and(not(isblank($A86)),$A86=$A85,$B86&lt;&gt;$B85)),"ID LISTS UNALIGNED",and($A86&lt;&gt;"",countif('3) Release_Label'!$D:$D,$A86)=0),"NO UPC MATCH in Release_Label",and($B86&lt;&gt;"",countif('3) Release_Label'!$E:$E,$B86)=0),"NO CATALOG ID MATCH in Release_Label",iserror(vlookup($A86&amp;$B86,'3) Release_Label'!$D:$D&amp;'3) Release_Label'!$E:$E,1,0)),"NO UPC-CATALOG ID pair MATCH in Release_Label" )</f>
        <v/>
      </c>
      <c r="D86" s="114" t="str">
        <f t="array" ref="D86">ifs(and(isblank($A86),isblank($B86)),"", not(iserror(vlookup($A86&amp;$B86,'3) Release_Label'!$D:$D&amp;'3) Release_Label'!$E:$E,1,0))),vlookup($A86&amp;$B86,{'3) Release_Label'!$D:$D&amp;'3) Release_Label'!$E:$E,'3) Release_Label'!$H:$H},2,0), or(and(not(isblank($B86)),$B86=$B85,$A86&lt;&gt;$A85),and(not(isblank($A86)),$A86=$A85,$B86&lt;&gt;$B85)),"ID LISTS UNALIGNED",and($A86&lt;&gt;"",countif('3) Release_Label'!$D:$D,$A86)=0),"NO UPC MATCH in Release_Label",and($B86&lt;&gt;"",countif('3) Release_Label'!$E:$E,$B86)=0),"NO CATALOG ID MATCH in Release_Label",iserror(vlookup($A86&amp;$B86,'3) Release_Label'!$D:$D&amp;'3) Release_Label'!$E:$E,1,0)),"NO UPC-CATALOG ID pair MATCH in Release_Label" )</f>
        <v/>
      </c>
      <c r="E86" s="128" t="str">
        <f t="shared" si="3"/>
        <v/>
      </c>
      <c r="G86" s="92"/>
      <c r="H86" s="133"/>
      <c r="J86" s="20"/>
      <c r="K86" s="93"/>
      <c r="L86" s="20"/>
      <c r="N86" s="20"/>
      <c r="O86" s="20"/>
      <c r="P86" s="20"/>
    </row>
    <row r="87">
      <c r="A87" s="28"/>
      <c r="B87" s="92"/>
      <c r="C87" s="114" t="str">
        <f t="array" ref="C87">ifs(and(isblank($A87),isblank($B87)),"", not(iserror(vlookup($A87&amp;$B87,'3) Release_Label'!$D:$D&amp;'3) Release_Label'!$E:$E,1,0))),vlookup($A87&amp;$B87,{'3) Release_Label'!$D:$D&amp;'3) Release_Label'!$E:$E,'3) Release_Label'!$F:$F},2,0), or(and(not(isblank($B87)),$B87=$B86,$A87&lt;&gt;$A86),and(not(isblank($A87)),$A87=$A86,$B87&lt;&gt;$B86)),"ID LISTS UNALIGNED",and($A87&lt;&gt;"",countif('3) Release_Label'!$D:$D,$A87)=0),"NO UPC MATCH in Release_Label",and($B87&lt;&gt;"",countif('3) Release_Label'!$E:$E,$B87)=0),"NO CATALOG ID MATCH in Release_Label",iserror(vlookup($A87&amp;$B87,'3) Release_Label'!$D:$D&amp;'3) Release_Label'!$E:$E,1,0)),"NO UPC-CATALOG ID pair MATCH in Release_Label" )</f>
        <v/>
      </c>
      <c r="D87" s="114" t="str">
        <f t="array" ref="D87">ifs(and(isblank($A87),isblank($B87)),"", not(iserror(vlookup($A87&amp;$B87,'3) Release_Label'!$D:$D&amp;'3) Release_Label'!$E:$E,1,0))),vlookup($A87&amp;$B87,{'3) Release_Label'!$D:$D&amp;'3) Release_Label'!$E:$E,'3) Release_Label'!$H:$H},2,0), or(and(not(isblank($B87)),$B87=$B86,$A87&lt;&gt;$A86),and(not(isblank($A87)),$A87=$A86,$B87&lt;&gt;$B86)),"ID LISTS UNALIGNED",and($A87&lt;&gt;"",countif('3) Release_Label'!$D:$D,$A87)=0),"NO UPC MATCH in Release_Label",and($B87&lt;&gt;"",countif('3) Release_Label'!$E:$E,$B87)=0),"NO CATALOG ID MATCH in Release_Label",iserror(vlookup($A87&amp;$B87,'3) Release_Label'!$D:$D&amp;'3) Release_Label'!$E:$E,1,0)),"NO UPC-CATALOG ID pair MATCH in Release_Label" )</f>
        <v/>
      </c>
      <c r="E87" s="128" t="str">
        <f t="shared" si="3"/>
        <v/>
      </c>
      <c r="G87" s="92"/>
      <c r="H87" s="133"/>
      <c r="J87" s="20"/>
      <c r="K87" s="93"/>
      <c r="L87" s="20"/>
      <c r="N87" s="20"/>
      <c r="O87" s="20"/>
      <c r="P87" s="20"/>
    </row>
    <row r="88">
      <c r="A88" s="28"/>
      <c r="B88" s="92"/>
      <c r="C88" s="114" t="str">
        <f t="array" ref="C88">ifs(and(isblank($A88),isblank($B88)),"", not(iserror(vlookup($A88&amp;$B88,'3) Release_Label'!$D:$D&amp;'3) Release_Label'!$E:$E,1,0))),vlookup($A88&amp;$B88,{'3) Release_Label'!$D:$D&amp;'3) Release_Label'!$E:$E,'3) Release_Label'!$F:$F},2,0), or(and(not(isblank($B88)),$B88=$B87,$A88&lt;&gt;$A87),and(not(isblank($A88)),$A88=$A87,$B88&lt;&gt;$B87)),"ID LISTS UNALIGNED",and($A88&lt;&gt;"",countif('3) Release_Label'!$D:$D,$A88)=0),"NO UPC MATCH in Release_Label",and($B88&lt;&gt;"",countif('3) Release_Label'!$E:$E,$B88)=0),"NO CATALOG ID MATCH in Release_Label",iserror(vlookup($A88&amp;$B88,'3) Release_Label'!$D:$D&amp;'3) Release_Label'!$E:$E,1,0)),"NO UPC-CATALOG ID pair MATCH in Release_Label" )</f>
        <v/>
      </c>
      <c r="D88" s="114" t="str">
        <f t="array" ref="D88">ifs(and(isblank($A88),isblank($B88)),"", not(iserror(vlookup($A88&amp;$B88,'3) Release_Label'!$D:$D&amp;'3) Release_Label'!$E:$E,1,0))),vlookup($A88&amp;$B88,{'3) Release_Label'!$D:$D&amp;'3) Release_Label'!$E:$E,'3) Release_Label'!$H:$H},2,0), or(and(not(isblank($B88)),$B88=$B87,$A88&lt;&gt;$A87),and(not(isblank($A88)),$A88=$A87,$B88&lt;&gt;$B87)),"ID LISTS UNALIGNED",and($A88&lt;&gt;"",countif('3) Release_Label'!$D:$D,$A88)=0),"NO UPC MATCH in Release_Label",and($B88&lt;&gt;"",countif('3) Release_Label'!$E:$E,$B88)=0),"NO CATALOG ID MATCH in Release_Label",iserror(vlookup($A88&amp;$B88,'3) Release_Label'!$D:$D&amp;'3) Release_Label'!$E:$E,1,0)),"NO UPC-CATALOG ID pair MATCH in Release_Label" )</f>
        <v/>
      </c>
      <c r="E88" s="128" t="str">
        <f t="shared" si="3"/>
        <v/>
      </c>
      <c r="G88" s="92"/>
      <c r="H88" s="133"/>
      <c r="J88" s="20"/>
      <c r="K88" s="93"/>
      <c r="L88" s="20"/>
      <c r="N88" s="20"/>
      <c r="O88" s="20"/>
      <c r="P88" s="20"/>
    </row>
    <row r="89">
      <c r="A89" s="28"/>
      <c r="B89" s="92"/>
      <c r="C89" s="114" t="str">
        <f t="array" ref="C89">ifs(and(isblank($A89),isblank($B89)),"", not(iserror(vlookup($A89&amp;$B89,'3) Release_Label'!$D:$D&amp;'3) Release_Label'!$E:$E,1,0))),vlookup($A89&amp;$B89,{'3) Release_Label'!$D:$D&amp;'3) Release_Label'!$E:$E,'3) Release_Label'!$F:$F},2,0), or(and(not(isblank($B89)),$B89=$B88,$A89&lt;&gt;$A88),and(not(isblank($A89)),$A89=$A88,$B89&lt;&gt;$B88)),"ID LISTS UNALIGNED",and($A89&lt;&gt;"",countif('3) Release_Label'!$D:$D,$A89)=0),"NO UPC MATCH in Release_Label",and($B89&lt;&gt;"",countif('3) Release_Label'!$E:$E,$B89)=0),"NO CATALOG ID MATCH in Release_Label",iserror(vlookup($A89&amp;$B89,'3) Release_Label'!$D:$D&amp;'3) Release_Label'!$E:$E,1,0)),"NO UPC-CATALOG ID pair MATCH in Release_Label" )</f>
        <v/>
      </c>
      <c r="D89" s="114" t="str">
        <f t="array" ref="D89">ifs(and(isblank($A89),isblank($B89)),"", not(iserror(vlookup($A89&amp;$B89,'3) Release_Label'!$D:$D&amp;'3) Release_Label'!$E:$E,1,0))),vlookup($A89&amp;$B89,{'3) Release_Label'!$D:$D&amp;'3) Release_Label'!$E:$E,'3) Release_Label'!$H:$H},2,0), or(and(not(isblank($B89)),$B89=$B88,$A89&lt;&gt;$A88),and(not(isblank($A89)),$A89=$A88,$B89&lt;&gt;$B88)),"ID LISTS UNALIGNED",and($A89&lt;&gt;"",countif('3) Release_Label'!$D:$D,$A89)=0),"NO UPC MATCH in Release_Label",and($B89&lt;&gt;"",countif('3) Release_Label'!$E:$E,$B89)=0),"NO CATALOG ID MATCH in Release_Label",iserror(vlookup($A89&amp;$B89,'3) Release_Label'!$D:$D&amp;'3) Release_Label'!$E:$E,1,0)),"NO UPC-CATALOG ID pair MATCH in Release_Label" )</f>
        <v/>
      </c>
      <c r="E89" s="128" t="str">
        <f t="shared" si="3"/>
        <v/>
      </c>
      <c r="G89" s="92"/>
      <c r="H89" s="133"/>
      <c r="J89" s="20"/>
      <c r="K89" s="93"/>
      <c r="L89" s="20"/>
      <c r="N89" s="20"/>
      <c r="O89" s="20"/>
      <c r="P89" s="20"/>
    </row>
    <row r="90">
      <c r="A90" s="28"/>
      <c r="B90" s="92"/>
      <c r="C90" s="114" t="str">
        <f t="array" ref="C90">ifs(and(isblank($A90),isblank($B90)),"", not(iserror(vlookup($A90&amp;$B90,'3) Release_Label'!$D:$D&amp;'3) Release_Label'!$E:$E,1,0))),vlookup($A90&amp;$B90,{'3) Release_Label'!$D:$D&amp;'3) Release_Label'!$E:$E,'3) Release_Label'!$F:$F},2,0), or(and(not(isblank($B90)),$B90=$B89,$A90&lt;&gt;$A89),and(not(isblank($A90)),$A90=$A89,$B90&lt;&gt;$B89)),"ID LISTS UNALIGNED",and($A90&lt;&gt;"",countif('3) Release_Label'!$D:$D,$A90)=0),"NO UPC MATCH in Release_Label",and($B90&lt;&gt;"",countif('3) Release_Label'!$E:$E,$B90)=0),"NO CATALOG ID MATCH in Release_Label",iserror(vlookup($A90&amp;$B90,'3) Release_Label'!$D:$D&amp;'3) Release_Label'!$E:$E,1,0)),"NO UPC-CATALOG ID pair MATCH in Release_Label" )</f>
        <v/>
      </c>
      <c r="D90" s="114" t="str">
        <f t="array" ref="D90">ifs(and(isblank($A90),isblank($B90)),"", not(iserror(vlookup($A90&amp;$B90,'3) Release_Label'!$D:$D&amp;'3) Release_Label'!$E:$E,1,0))),vlookup($A90&amp;$B90,{'3) Release_Label'!$D:$D&amp;'3) Release_Label'!$E:$E,'3) Release_Label'!$H:$H},2,0), or(and(not(isblank($B90)),$B90=$B89,$A90&lt;&gt;$A89),and(not(isblank($A90)),$A90=$A89,$B90&lt;&gt;$B89)),"ID LISTS UNALIGNED",and($A90&lt;&gt;"",countif('3) Release_Label'!$D:$D,$A90)=0),"NO UPC MATCH in Release_Label",and($B90&lt;&gt;"",countif('3) Release_Label'!$E:$E,$B90)=0),"NO CATALOG ID MATCH in Release_Label",iserror(vlookup($A90&amp;$B90,'3) Release_Label'!$D:$D&amp;'3) Release_Label'!$E:$E,1,0)),"NO UPC-CATALOG ID pair MATCH in Release_Label" )</f>
        <v/>
      </c>
      <c r="E90" s="128" t="str">
        <f t="shared" si="3"/>
        <v/>
      </c>
      <c r="G90" s="92"/>
      <c r="H90" s="133"/>
      <c r="J90" s="20"/>
      <c r="K90" s="93"/>
      <c r="L90" s="20"/>
      <c r="N90" s="20"/>
      <c r="O90" s="20"/>
      <c r="P90" s="20"/>
    </row>
    <row r="91">
      <c r="A91" s="28"/>
      <c r="B91" s="92"/>
      <c r="C91" s="114" t="str">
        <f t="array" ref="C91">ifs(and(isblank($A91),isblank($B91)),"", not(iserror(vlookup($A91&amp;$B91,'3) Release_Label'!$D:$D&amp;'3) Release_Label'!$E:$E,1,0))),vlookup($A91&amp;$B91,{'3) Release_Label'!$D:$D&amp;'3) Release_Label'!$E:$E,'3) Release_Label'!$F:$F},2,0), or(and(not(isblank($B91)),$B91=$B90,$A91&lt;&gt;$A90),and(not(isblank($A91)),$A91=$A90,$B91&lt;&gt;$B90)),"ID LISTS UNALIGNED",and($A91&lt;&gt;"",countif('3) Release_Label'!$D:$D,$A91)=0),"NO UPC MATCH in Release_Label",and($B91&lt;&gt;"",countif('3) Release_Label'!$E:$E,$B91)=0),"NO CATALOG ID MATCH in Release_Label",iserror(vlookup($A91&amp;$B91,'3) Release_Label'!$D:$D&amp;'3) Release_Label'!$E:$E,1,0)),"NO UPC-CATALOG ID pair MATCH in Release_Label" )</f>
        <v/>
      </c>
      <c r="D91" s="114" t="str">
        <f t="array" ref="D91">ifs(and(isblank($A91),isblank($B91)),"", not(iserror(vlookup($A91&amp;$B91,'3) Release_Label'!$D:$D&amp;'3) Release_Label'!$E:$E,1,0))),vlookup($A91&amp;$B91,{'3) Release_Label'!$D:$D&amp;'3) Release_Label'!$E:$E,'3) Release_Label'!$H:$H},2,0), or(and(not(isblank($B91)),$B91=$B90,$A91&lt;&gt;$A90),and(not(isblank($A91)),$A91=$A90,$B91&lt;&gt;$B90)),"ID LISTS UNALIGNED",and($A91&lt;&gt;"",countif('3) Release_Label'!$D:$D,$A91)=0),"NO UPC MATCH in Release_Label",and($B91&lt;&gt;"",countif('3) Release_Label'!$E:$E,$B91)=0),"NO CATALOG ID MATCH in Release_Label",iserror(vlookup($A91&amp;$B91,'3) Release_Label'!$D:$D&amp;'3) Release_Label'!$E:$E,1,0)),"NO UPC-CATALOG ID pair MATCH in Release_Label" )</f>
        <v/>
      </c>
      <c r="E91" s="128" t="str">
        <f t="shared" si="3"/>
        <v/>
      </c>
      <c r="G91" s="92"/>
      <c r="H91" s="133"/>
      <c r="J91" s="20"/>
      <c r="K91" s="93"/>
      <c r="L91" s="20"/>
      <c r="N91" s="20"/>
      <c r="O91" s="20"/>
      <c r="P91" s="20"/>
    </row>
    <row r="92">
      <c r="A92" s="28"/>
      <c r="B92" s="92"/>
      <c r="C92" s="114" t="str">
        <f t="array" ref="C92">ifs(and(isblank($A92),isblank($B92)),"", not(iserror(vlookup($A92&amp;$B92,'3) Release_Label'!$D:$D&amp;'3) Release_Label'!$E:$E,1,0))),vlookup($A92&amp;$B92,{'3) Release_Label'!$D:$D&amp;'3) Release_Label'!$E:$E,'3) Release_Label'!$F:$F},2,0), or(and(not(isblank($B92)),$B92=$B91,$A92&lt;&gt;$A91),and(not(isblank($A92)),$A92=$A91,$B92&lt;&gt;$B91)),"ID LISTS UNALIGNED",and($A92&lt;&gt;"",countif('3) Release_Label'!$D:$D,$A92)=0),"NO UPC MATCH in Release_Label",and($B92&lt;&gt;"",countif('3) Release_Label'!$E:$E,$B92)=0),"NO CATALOG ID MATCH in Release_Label",iserror(vlookup($A92&amp;$B92,'3) Release_Label'!$D:$D&amp;'3) Release_Label'!$E:$E,1,0)),"NO UPC-CATALOG ID pair MATCH in Release_Label" )</f>
        <v/>
      </c>
      <c r="D92" s="114" t="str">
        <f t="array" ref="D92">ifs(and(isblank($A92),isblank($B92)),"", not(iserror(vlookup($A92&amp;$B92,'3) Release_Label'!$D:$D&amp;'3) Release_Label'!$E:$E,1,0))),vlookup($A92&amp;$B92,{'3) Release_Label'!$D:$D&amp;'3) Release_Label'!$E:$E,'3) Release_Label'!$H:$H},2,0), or(and(not(isblank($B92)),$B92=$B91,$A92&lt;&gt;$A91),and(not(isblank($A92)),$A92=$A91,$B92&lt;&gt;$B91)),"ID LISTS UNALIGNED",and($A92&lt;&gt;"",countif('3) Release_Label'!$D:$D,$A92)=0),"NO UPC MATCH in Release_Label",and($B92&lt;&gt;"",countif('3) Release_Label'!$E:$E,$B92)=0),"NO CATALOG ID MATCH in Release_Label",iserror(vlookup($A92&amp;$B92,'3) Release_Label'!$D:$D&amp;'3) Release_Label'!$E:$E,1,0)),"NO UPC-CATALOG ID pair MATCH in Release_Label" )</f>
        <v/>
      </c>
      <c r="E92" s="128" t="str">
        <f t="shared" si="3"/>
        <v/>
      </c>
      <c r="G92" s="92"/>
      <c r="H92" s="133"/>
      <c r="J92" s="20"/>
      <c r="K92" s="93"/>
      <c r="L92" s="20"/>
      <c r="N92" s="20"/>
      <c r="O92" s="20"/>
      <c r="P92" s="20"/>
    </row>
    <row r="93">
      <c r="A93" s="28"/>
      <c r="B93" s="92"/>
      <c r="C93" s="114" t="str">
        <f t="array" ref="C93">ifs(and(isblank($A93),isblank($B93)),"", not(iserror(vlookup($A93&amp;$B93,'3) Release_Label'!$D:$D&amp;'3) Release_Label'!$E:$E,1,0))),vlookup($A93&amp;$B93,{'3) Release_Label'!$D:$D&amp;'3) Release_Label'!$E:$E,'3) Release_Label'!$F:$F},2,0), or(and(not(isblank($B93)),$B93=$B92,$A93&lt;&gt;$A92),and(not(isblank($A93)),$A93=$A92,$B93&lt;&gt;$B92)),"ID LISTS UNALIGNED",and($A93&lt;&gt;"",countif('3) Release_Label'!$D:$D,$A93)=0),"NO UPC MATCH in Release_Label",and($B93&lt;&gt;"",countif('3) Release_Label'!$E:$E,$B93)=0),"NO CATALOG ID MATCH in Release_Label",iserror(vlookup($A93&amp;$B93,'3) Release_Label'!$D:$D&amp;'3) Release_Label'!$E:$E,1,0)),"NO UPC-CATALOG ID pair MATCH in Release_Label" )</f>
        <v/>
      </c>
      <c r="D93" s="114" t="str">
        <f t="array" ref="D93">ifs(and(isblank($A93),isblank($B93)),"", not(iserror(vlookup($A93&amp;$B93,'3) Release_Label'!$D:$D&amp;'3) Release_Label'!$E:$E,1,0))),vlookup($A93&amp;$B93,{'3) Release_Label'!$D:$D&amp;'3) Release_Label'!$E:$E,'3) Release_Label'!$H:$H},2,0), or(and(not(isblank($B93)),$B93=$B92,$A93&lt;&gt;$A92),and(not(isblank($A93)),$A93=$A92,$B93&lt;&gt;$B92)),"ID LISTS UNALIGNED",and($A93&lt;&gt;"",countif('3) Release_Label'!$D:$D,$A93)=0),"NO UPC MATCH in Release_Label",and($B93&lt;&gt;"",countif('3) Release_Label'!$E:$E,$B93)=0),"NO CATALOG ID MATCH in Release_Label",iserror(vlookup($A93&amp;$B93,'3) Release_Label'!$D:$D&amp;'3) Release_Label'!$E:$E,1,0)),"NO UPC-CATALOG ID pair MATCH in Release_Label" )</f>
        <v/>
      </c>
      <c r="E93" s="128" t="str">
        <f t="shared" si="3"/>
        <v/>
      </c>
      <c r="G93" s="92"/>
      <c r="H93" s="133"/>
      <c r="J93" s="20"/>
      <c r="K93" s="93"/>
      <c r="L93" s="20"/>
      <c r="N93" s="20"/>
      <c r="O93" s="20"/>
      <c r="P93" s="20"/>
    </row>
    <row r="94">
      <c r="A94" s="28"/>
      <c r="B94" s="92"/>
      <c r="C94" s="114" t="str">
        <f t="array" ref="C94">ifs(and(isblank($A94),isblank($B94)),"", not(iserror(vlookup($A94&amp;$B94,'3) Release_Label'!$D:$D&amp;'3) Release_Label'!$E:$E,1,0))),vlookup($A94&amp;$B94,{'3) Release_Label'!$D:$D&amp;'3) Release_Label'!$E:$E,'3) Release_Label'!$F:$F},2,0), or(and(not(isblank($B94)),$B94=$B93,$A94&lt;&gt;$A93),and(not(isblank($A94)),$A94=$A93,$B94&lt;&gt;$B93)),"ID LISTS UNALIGNED",and($A94&lt;&gt;"",countif('3) Release_Label'!$D:$D,$A94)=0),"NO UPC MATCH in Release_Label",and($B94&lt;&gt;"",countif('3) Release_Label'!$E:$E,$B94)=0),"NO CATALOG ID MATCH in Release_Label",iserror(vlookup($A94&amp;$B94,'3) Release_Label'!$D:$D&amp;'3) Release_Label'!$E:$E,1,0)),"NO UPC-CATALOG ID pair MATCH in Release_Label" )</f>
        <v/>
      </c>
      <c r="D94" s="114" t="str">
        <f t="array" ref="D94">ifs(and(isblank($A94),isblank($B94)),"", not(iserror(vlookup($A94&amp;$B94,'3) Release_Label'!$D:$D&amp;'3) Release_Label'!$E:$E,1,0))),vlookup($A94&amp;$B94,{'3) Release_Label'!$D:$D&amp;'3) Release_Label'!$E:$E,'3) Release_Label'!$H:$H},2,0), or(and(not(isblank($B94)),$B94=$B93,$A94&lt;&gt;$A93),and(not(isblank($A94)),$A94=$A93,$B94&lt;&gt;$B93)),"ID LISTS UNALIGNED",and($A94&lt;&gt;"",countif('3) Release_Label'!$D:$D,$A94)=0),"NO UPC MATCH in Release_Label",and($B94&lt;&gt;"",countif('3) Release_Label'!$E:$E,$B94)=0),"NO CATALOG ID MATCH in Release_Label",iserror(vlookup($A94&amp;$B94,'3) Release_Label'!$D:$D&amp;'3) Release_Label'!$E:$E,1,0)),"NO UPC-CATALOG ID pair MATCH in Release_Label" )</f>
        <v/>
      </c>
      <c r="E94" s="128" t="str">
        <f t="shared" si="3"/>
        <v/>
      </c>
      <c r="G94" s="92"/>
      <c r="H94" s="133"/>
      <c r="J94" s="20"/>
      <c r="K94" s="93"/>
      <c r="L94" s="20"/>
      <c r="N94" s="20"/>
      <c r="O94" s="20"/>
      <c r="P94" s="20"/>
    </row>
    <row r="95">
      <c r="A95" s="28"/>
      <c r="B95" s="92"/>
      <c r="C95" s="114" t="str">
        <f t="array" ref="C95">ifs(and(isblank($A95),isblank($B95)),"", not(iserror(vlookup($A95&amp;$B95,'3) Release_Label'!$D:$D&amp;'3) Release_Label'!$E:$E,1,0))),vlookup($A95&amp;$B95,{'3) Release_Label'!$D:$D&amp;'3) Release_Label'!$E:$E,'3) Release_Label'!$F:$F},2,0), or(and(not(isblank($B95)),$B95=$B94,$A95&lt;&gt;$A94),and(not(isblank($A95)),$A95=$A94,$B95&lt;&gt;$B94)),"ID LISTS UNALIGNED",and($A95&lt;&gt;"",countif('3) Release_Label'!$D:$D,$A95)=0),"NO UPC MATCH in Release_Label",and($B95&lt;&gt;"",countif('3) Release_Label'!$E:$E,$B95)=0),"NO CATALOG ID MATCH in Release_Label",iserror(vlookup($A95&amp;$B95,'3) Release_Label'!$D:$D&amp;'3) Release_Label'!$E:$E,1,0)),"NO UPC-CATALOG ID pair MATCH in Release_Label" )</f>
        <v/>
      </c>
      <c r="D95" s="114" t="str">
        <f t="array" ref="D95">ifs(and(isblank($A95),isblank($B95)),"", not(iserror(vlookup($A95&amp;$B95,'3) Release_Label'!$D:$D&amp;'3) Release_Label'!$E:$E,1,0))),vlookup($A95&amp;$B95,{'3) Release_Label'!$D:$D&amp;'3) Release_Label'!$E:$E,'3) Release_Label'!$H:$H},2,0), or(and(not(isblank($B95)),$B95=$B94,$A95&lt;&gt;$A94),and(not(isblank($A95)),$A95=$A94,$B95&lt;&gt;$B94)),"ID LISTS UNALIGNED",and($A95&lt;&gt;"",countif('3) Release_Label'!$D:$D,$A95)=0),"NO UPC MATCH in Release_Label",and($B95&lt;&gt;"",countif('3) Release_Label'!$E:$E,$B95)=0),"NO CATALOG ID MATCH in Release_Label",iserror(vlookup($A95&amp;$B95,'3) Release_Label'!$D:$D&amp;'3) Release_Label'!$E:$E,1,0)),"NO UPC-CATALOG ID pair MATCH in Release_Label" )</f>
        <v/>
      </c>
      <c r="E95" s="128" t="str">
        <f t="shared" si="3"/>
        <v/>
      </c>
      <c r="G95" s="92"/>
      <c r="H95" s="133"/>
      <c r="J95" s="20"/>
      <c r="K95" s="93"/>
      <c r="L95" s="20"/>
      <c r="N95" s="20"/>
      <c r="O95" s="20"/>
      <c r="P95" s="20"/>
    </row>
    <row r="96">
      <c r="A96" s="28"/>
      <c r="B96" s="92"/>
      <c r="C96" s="114" t="str">
        <f t="array" ref="C96">ifs(and(isblank($A96),isblank($B96)),"", not(iserror(vlookup($A96&amp;$B96,'3) Release_Label'!$D:$D&amp;'3) Release_Label'!$E:$E,1,0))),vlookup($A96&amp;$B96,{'3) Release_Label'!$D:$D&amp;'3) Release_Label'!$E:$E,'3) Release_Label'!$F:$F},2,0), or(and(not(isblank($B96)),$B96=$B95,$A96&lt;&gt;$A95),and(not(isblank($A96)),$A96=$A95,$B96&lt;&gt;$B95)),"ID LISTS UNALIGNED",and($A96&lt;&gt;"",countif('3) Release_Label'!$D:$D,$A96)=0),"NO UPC MATCH in Release_Label",and($B96&lt;&gt;"",countif('3) Release_Label'!$E:$E,$B96)=0),"NO CATALOG ID MATCH in Release_Label",iserror(vlookup($A96&amp;$B96,'3) Release_Label'!$D:$D&amp;'3) Release_Label'!$E:$E,1,0)),"NO UPC-CATALOG ID pair MATCH in Release_Label" )</f>
        <v/>
      </c>
      <c r="D96" s="114" t="str">
        <f t="array" ref="D96">ifs(and(isblank($A96),isblank($B96)),"", not(iserror(vlookup($A96&amp;$B96,'3) Release_Label'!$D:$D&amp;'3) Release_Label'!$E:$E,1,0))),vlookup($A96&amp;$B96,{'3) Release_Label'!$D:$D&amp;'3) Release_Label'!$E:$E,'3) Release_Label'!$H:$H},2,0), or(and(not(isblank($B96)),$B96=$B95,$A96&lt;&gt;$A95),and(not(isblank($A96)),$A96=$A95,$B96&lt;&gt;$B95)),"ID LISTS UNALIGNED",and($A96&lt;&gt;"",countif('3) Release_Label'!$D:$D,$A96)=0),"NO UPC MATCH in Release_Label",and($B96&lt;&gt;"",countif('3) Release_Label'!$E:$E,$B96)=0),"NO CATALOG ID MATCH in Release_Label",iserror(vlookup($A96&amp;$B96,'3) Release_Label'!$D:$D&amp;'3) Release_Label'!$E:$E,1,0)),"NO UPC-CATALOG ID pair MATCH in Release_Label" )</f>
        <v/>
      </c>
      <c r="E96" s="128" t="str">
        <f t="shared" si="3"/>
        <v/>
      </c>
      <c r="G96" s="92"/>
      <c r="H96" s="133"/>
      <c r="J96" s="20"/>
      <c r="K96" s="93"/>
      <c r="L96" s="20"/>
      <c r="N96" s="20"/>
      <c r="O96" s="20"/>
      <c r="P96" s="20"/>
    </row>
    <row r="97">
      <c r="A97" s="28"/>
      <c r="B97" s="92"/>
      <c r="C97" s="114" t="str">
        <f t="array" ref="C97">ifs(and(isblank($A97),isblank($B97)),"", not(iserror(vlookup($A97&amp;$B97,'3) Release_Label'!$D:$D&amp;'3) Release_Label'!$E:$E,1,0))),vlookup($A97&amp;$B97,{'3) Release_Label'!$D:$D&amp;'3) Release_Label'!$E:$E,'3) Release_Label'!$F:$F},2,0), or(and(not(isblank($B97)),$B97=$B96,$A97&lt;&gt;$A96),and(not(isblank($A97)),$A97=$A96,$B97&lt;&gt;$B96)),"ID LISTS UNALIGNED",and($A97&lt;&gt;"",countif('3) Release_Label'!$D:$D,$A97)=0),"NO UPC MATCH in Release_Label",and($B97&lt;&gt;"",countif('3) Release_Label'!$E:$E,$B97)=0),"NO CATALOG ID MATCH in Release_Label",iserror(vlookup($A97&amp;$B97,'3) Release_Label'!$D:$D&amp;'3) Release_Label'!$E:$E,1,0)),"NO UPC-CATALOG ID pair MATCH in Release_Label" )</f>
        <v/>
      </c>
      <c r="D97" s="114" t="str">
        <f t="array" ref="D97">ifs(and(isblank($A97),isblank($B97)),"", not(iserror(vlookup($A97&amp;$B97,'3) Release_Label'!$D:$D&amp;'3) Release_Label'!$E:$E,1,0))),vlookup($A97&amp;$B97,{'3) Release_Label'!$D:$D&amp;'3) Release_Label'!$E:$E,'3) Release_Label'!$H:$H},2,0), or(and(not(isblank($B97)),$B97=$B96,$A97&lt;&gt;$A96),and(not(isblank($A97)),$A97=$A96,$B97&lt;&gt;$B96)),"ID LISTS UNALIGNED",and($A97&lt;&gt;"",countif('3) Release_Label'!$D:$D,$A97)=0),"NO UPC MATCH in Release_Label",and($B97&lt;&gt;"",countif('3) Release_Label'!$E:$E,$B97)=0),"NO CATALOG ID MATCH in Release_Label",iserror(vlookup($A97&amp;$B97,'3) Release_Label'!$D:$D&amp;'3) Release_Label'!$E:$E,1,0)),"NO UPC-CATALOG ID pair MATCH in Release_Label" )</f>
        <v/>
      </c>
      <c r="E97" s="128" t="str">
        <f t="shared" si="3"/>
        <v/>
      </c>
      <c r="G97" s="92"/>
      <c r="H97" s="133"/>
      <c r="J97" s="20"/>
      <c r="K97" s="93"/>
      <c r="L97" s="20"/>
      <c r="N97" s="20"/>
      <c r="O97" s="20"/>
      <c r="P97" s="20"/>
    </row>
    <row r="98">
      <c r="A98" s="28"/>
      <c r="B98" s="92"/>
      <c r="C98" s="114" t="str">
        <f t="array" ref="C98">ifs(and(isblank($A98),isblank($B98)),"", not(iserror(vlookup($A98&amp;$B98,'3) Release_Label'!$D:$D&amp;'3) Release_Label'!$E:$E,1,0))),vlookup($A98&amp;$B98,{'3) Release_Label'!$D:$D&amp;'3) Release_Label'!$E:$E,'3) Release_Label'!$F:$F},2,0), or(and(not(isblank($B98)),$B98=$B97,$A98&lt;&gt;$A97),and(not(isblank($A98)),$A98=$A97,$B98&lt;&gt;$B97)),"ID LISTS UNALIGNED",and($A98&lt;&gt;"",countif('3) Release_Label'!$D:$D,$A98)=0),"NO UPC MATCH in Release_Label",and($B98&lt;&gt;"",countif('3) Release_Label'!$E:$E,$B98)=0),"NO CATALOG ID MATCH in Release_Label",iserror(vlookup($A98&amp;$B98,'3) Release_Label'!$D:$D&amp;'3) Release_Label'!$E:$E,1,0)),"NO UPC-CATALOG ID pair MATCH in Release_Label" )</f>
        <v/>
      </c>
      <c r="D98" s="114" t="str">
        <f t="array" ref="D98">ifs(and(isblank($A98),isblank($B98)),"", not(iserror(vlookup($A98&amp;$B98,'3) Release_Label'!$D:$D&amp;'3) Release_Label'!$E:$E,1,0))),vlookup($A98&amp;$B98,{'3) Release_Label'!$D:$D&amp;'3) Release_Label'!$E:$E,'3) Release_Label'!$H:$H},2,0), or(and(not(isblank($B98)),$B98=$B97,$A98&lt;&gt;$A97),and(not(isblank($A98)),$A98=$A97,$B98&lt;&gt;$B97)),"ID LISTS UNALIGNED",and($A98&lt;&gt;"",countif('3) Release_Label'!$D:$D,$A98)=0),"NO UPC MATCH in Release_Label",and($B98&lt;&gt;"",countif('3) Release_Label'!$E:$E,$B98)=0),"NO CATALOG ID MATCH in Release_Label",iserror(vlookup($A98&amp;$B98,'3) Release_Label'!$D:$D&amp;'3) Release_Label'!$E:$E,1,0)),"NO UPC-CATALOG ID pair MATCH in Release_Label" )</f>
        <v/>
      </c>
      <c r="E98" s="128" t="str">
        <f t="shared" si="3"/>
        <v/>
      </c>
      <c r="G98" s="92"/>
      <c r="H98" s="133"/>
      <c r="J98" s="20"/>
      <c r="K98" s="93"/>
      <c r="L98" s="20"/>
      <c r="N98" s="20"/>
      <c r="O98" s="20"/>
      <c r="P98" s="20"/>
    </row>
    <row r="99">
      <c r="A99" s="28"/>
      <c r="B99" s="92"/>
      <c r="C99" s="114" t="str">
        <f t="array" ref="C99">ifs(and(isblank($A99),isblank($B99)),"", not(iserror(vlookup($A99&amp;$B99,'3) Release_Label'!$D:$D&amp;'3) Release_Label'!$E:$E,1,0))),vlookup($A99&amp;$B99,{'3) Release_Label'!$D:$D&amp;'3) Release_Label'!$E:$E,'3) Release_Label'!$F:$F},2,0), or(and(not(isblank($B99)),$B99=$B98,$A99&lt;&gt;$A98),and(not(isblank($A99)),$A99=$A98,$B99&lt;&gt;$B98)),"ID LISTS UNALIGNED",and($A99&lt;&gt;"",countif('3) Release_Label'!$D:$D,$A99)=0),"NO UPC MATCH in Release_Label",and($B99&lt;&gt;"",countif('3) Release_Label'!$E:$E,$B99)=0),"NO CATALOG ID MATCH in Release_Label",iserror(vlookup($A99&amp;$B99,'3) Release_Label'!$D:$D&amp;'3) Release_Label'!$E:$E,1,0)),"NO UPC-CATALOG ID pair MATCH in Release_Label" )</f>
        <v/>
      </c>
      <c r="D99" s="114" t="str">
        <f t="array" ref="D99">ifs(and(isblank($A99),isblank($B99)),"", not(iserror(vlookup($A99&amp;$B99,'3) Release_Label'!$D:$D&amp;'3) Release_Label'!$E:$E,1,0))),vlookup($A99&amp;$B99,{'3) Release_Label'!$D:$D&amp;'3) Release_Label'!$E:$E,'3) Release_Label'!$H:$H},2,0), or(and(not(isblank($B99)),$B99=$B98,$A99&lt;&gt;$A98),and(not(isblank($A99)),$A99=$A98,$B99&lt;&gt;$B98)),"ID LISTS UNALIGNED",and($A99&lt;&gt;"",countif('3) Release_Label'!$D:$D,$A99)=0),"NO UPC MATCH in Release_Label",and($B99&lt;&gt;"",countif('3) Release_Label'!$E:$E,$B99)=0),"NO CATALOG ID MATCH in Release_Label",iserror(vlookup($A99&amp;$B99,'3) Release_Label'!$D:$D&amp;'3) Release_Label'!$E:$E,1,0)),"NO UPC-CATALOG ID pair MATCH in Release_Label" )</f>
        <v/>
      </c>
      <c r="E99" s="128" t="str">
        <f t="shared" si="3"/>
        <v/>
      </c>
      <c r="G99" s="92"/>
      <c r="H99" s="133"/>
      <c r="J99" s="20"/>
      <c r="K99" s="93"/>
      <c r="L99" s="20"/>
      <c r="N99" s="20"/>
      <c r="O99" s="20"/>
      <c r="P99" s="20"/>
    </row>
    <row r="100">
      <c r="A100" s="28"/>
      <c r="B100" s="92"/>
      <c r="C100" s="114" t="str">
        <f t="array" ref="C100">ifs(and(isblank($A100),isblank($B100)),"", not(iserror(vlookup($A100&amp;$B100,'3) Release_Label'!$D:$D&amp;'3) Release_Label'!$E:$E,1,0))),vlookup($A100&amp;$B100,{'3) Release_Label'!$D:$D&amp;'3) Release_Label'!$E:$E,'3) Release_Label'!$F:$F},2,0), or(and(not(isblank($B100)),$B100=$B99,$A100&lt;&gt;$A99),and(not(isblank($A100)),$A100=$A99,$B100&lt;&gt;$B99)),"ID LISTS UNALIGNED",and($A100&lt;&gt;"",countif('3) Release_Label'!$D:$D,$A100)=0),"NO UPC MATCH in Release_Label",and($B100&lt;&gt;"",countif('3) Release_Label'!$E:$E,$B100)=0),"NO CATALOG ID MATCH in Release_Label",iserror(vlookup($A100&amp;$B100,'3) Release_Label'!$D:$D&amp;'3) Release_Label'!$E:$E,1,0)),"NO UPC-CATALOG ID pair MATCH in Release_Label" )</f>
        <v/>
      </c>
      <c r="D100" s="114" t="str">
        <f t="array" ref="D100">ifs(and(isblank($A100),isblank($B100)),"", not(iserror(vlookup($A100&amp;$B100,'3) Release_Label'!$D:$D&amp;'3) Release_Label'!$E:$E,1,0))),vlookup($A100&amp;$B100,{'3) Release_Label'!$D:$D&amp;'3) Release_Label'!$E:$E,'3) Release_Label'!$H:$H},2,0), or(and(not(isblank($B100)),$B100=$B99,$A100&lt;&gt;$A99),and(not(isblank($A100)),$A100=$A99,$B100&lt;&gt;$B99)),"ID LISTS UNALIGNED",and($A100&lt;&gt;"",countif('3) Release_Label'!$D:$D,$A100)=0),"NO UPC MATCH in Release_Label",and($B100&lt;&gt;"",countif('3) Release_Label'!$E:$E,$B100)=0),"NO CATALOG ID MATCH in Release_Label",iserror(vlookup($A100&amp;$B100,'3) Release_Label'!$D:$D&amp;'3) Release_Label'!$E:$E,1,0)),"NO UPC-CATALOG ID pair MATCH in Release_Label" )</f>
        <v/>
      </c>
      <c r="E100" s="128" t="str">
        <f t="shared" si="3"/>
        <v/>
      </c>
      <c r="G100" s="92"/>
      <c r="H100" s="133"/>
      <c r="J100" s="20"/>
      <c r="K100" s="93"/>
      <c r="L100" s="20"/>
      <c r="N100" s="20"/>
      <c r="O100" s="20"/>
      <c r="P100" s="20"/>
    </row>
    <row r="101">
      <c r="A101" s="28"/>
      <c r="B101" s="92"/>
      <c r="C101" s="114" t="str">
        <f t="array" ref="C101">ifs(and(isblank($A101),isblank($B101)),"", not(iserror(vlookup($A101&amp;$B101,'3) Release_Label'!$D:$D&amp;'3) Release_Label'!$E:$E,1,0))),vlookup($A101&amp;$B101,{'3) Release_Label'!$D:$D&amp;'3) Release_Label'!$E:$E,'3) Release_Label'!$F:$F},2,0), or(and(not(isblank($B101)),$B101=$B100,$A101&lt;&gt;$A100),and(not(isblank($A101)),$A101=$A100,$B101&lt;&gt;$B100)),"ID LISTS UNALIGNED",and($A101&lt;&gt;"",countif('3) Release_Label'!$D:$D,$A101)=0),"NO UPC MATCH in Release_Label",and($B101&lt;&gt;"",countif('3) Release_Label'!$E:$E,$B101)=0),"NO CATALOG ID MATCH in Release_Label",iserror(vlookup($A101&amp;$B101,'3) Release_Label'!$D:$D&amp;'3) Release_Label'!$E:$E,1,0)),"NO UPC-CATALOG ID pair MATCH in Release_Label" )</f>
        <v/>
      </c>
      <c r="D101" s="114" t="str">
        <f t="array" ref="D101">ifs(and(isblank($A101),isblank($B101)),"", not(iserror(vlookup($A101&amp;$B101,'3) Release_Label'!$D:$D&amp;'3) Release_Label'!$E:$E,1,0))),vlookup($A101&amp;$B101,{'3) Release_Label'!$D:$D&amp;'3) Release_Label'!$E:$E,'3) Release_Label'!$H:$H},2,0), or(and(not(isblank($B101)),$B101=$B100,$A101&lt;&gt;$A100),and(not(isblank($A101)),$A101=$A100,$B101&lt;&gt;$B100)),"ID LISTS UNALIGNED",and($A101&lt;&gt;"",countif('3) Release_Label'!$D:$D,$A101)=0),"NO UPC MATCH in Release_Label",and($B101&lt;&gt;"",countif('3) Release_Label'!$E:$E,$B101)=0),"NO CATALOG ID MATCH in Release_Label",iserror(vlookup($A101&amp;$B101,'3) Release_Label'!$D:$D&amp;'3) Release_Label'!$E:$E,1,0)),"NO UPC-CATALOG ID pair MATCH in Release_Label" )</f>
        <v/>
      </c>
      <c r="E101" s="128" t="str">
        <f t="shared" si="3"/>
        <v/>
      </c>
      <c r="G101" s="92"/>
      <c r="H101" s="133"/>
      <c r="J101" s="20"/>
      <c r="K101" s="93"/>
      <c r="L101" s="20"/>
      <c r="N101" s="20"/>
      <c r="O101" s="20"/>
      <c r="P101" s="20"/>
    </row>
    <row r="102">
      <c r="A102" s="28"/>
      <c r="B102" s="92"/>
      <c r="C102" s="114" t="str">
        <f t="array" ref="C102">ifs(and(isblank($A102),isblank($B102)),"", not(iserror(vlookup($A102&amp;$B102,'3) Release_Label'!$D:$D&amp;'3) Release_Label'!$E:$E,1,0))),vlookup($A102&amp;$B102,{'3) Release_Label'!$D:$D&amp;'3) Release_Label'!$E:$E,'3) Release_Label'!$F:$F},2,0), or(and(not(isblank($B102)),$B102=$B101,$A102&lt;&gt;$A101),and(not(isblank($A102)),$A102=$A101,$B102&lt;&gt;$B101)),"ID LISTS UNALIGNED",and($A102&lt;&gt;"",countif('3) Release_Label'!$D:$D,$A102)=0),"NO UPC MATCH in Release_Label",and($B102&lt;&gt;"",countif('3) Release_Label'!$E:$E,$B102)=0),"NO CATALOG ID MATCH in Release_Label",iserror(vlookup($A102&amp;$B102,'3) Release_Label'!$D:$D&amp;'3) Release_Label'!$E:$E,1,0)),"NO UPC-CATALOG ID pair MATCH in Release_Label" )</f>
        <v/>
      </c>
      <c r="D102" s="114" t="str">
        <f t="array" ref="D102">ifs(and(isblank($A102),isblank($B102)),"", not(iserror(vlookup($A102&amp;$B102,'3) Release_Label'!$D:$D&amp;'3) Release_Label'!$E:$E,1,0))),vlookup($A102&amp;$B102,{'3) Release_Label'!$D:$D&amp;'3) Release_Label'!$E:$E,'3) Release_Label'!$H:$H},2,0), or(and(not(isblank($B102)),$B102=$B101,$A102&lt;&gt;$A101),and(not(isblank($A102)),$A102=$A101,$B102&lt;&gt;$B101)),"ID LISTS UNALIGNED",and($A102&lt;&gt;"",countif('3) Release_Label'!$D:$D,$A102)=0),"NO UPC MATCH in Release_Label",and($B102&lt;&gt;"",countif('3) Release_Label'!$E:$E,$B102)=0),"NO CATALOG ID MATCH in Release_Label",iserror(vlookup($A102&amp;$B102,'3) Release_Label'!$D:$D&amp;'3) Release_Label'!$E:$E,1,0)),"NO UPC-CATALOG ID pair MATCH in Release_Label" )</f>
        <v/>
      </c>
      <c r="E102" s="128" t="str">
        <f t="shared" si="3"/>
        <v/>
      </c>
      <c r="G102" s="92"/>
      <c r="H102" s="133"/>
      <c r="J102" s="20"/>
      <c r="K102" s="93"/>
      <c r="L102" s="20"/>
      <c r="N102" s="20"/>
      <c r="O102" s="20"/>
      <c r="P102" s="20"/>
    </row>
    <row r="103">
      <c r="A103" s="28"/>
      <c r="B103" s="92"/>
      <c r="C103" s="114" t="str">
        <f t="array" ref="C103">ifs(and(isblank($A103),isblank($B103)),"", not(iserror(vlookup($A103&amp;$B103,'3) Release_Label'!$D:$D&amp;'3) Release_Label'!$E:$E,1,0))),vlookup($A103&amp;$B103,{'3) Release_Label'!$D:$D&amp;'3) Release_Label'!$E:$E,'3) Release_Label'!$F:$F},2,0), or(and(not(isblank($B103)),$B103=$B102,$A103&lt;&gt;$A102),and(not(isblank($A103)),$A103=$A102,$B103&lt;&gt;$B102)),"ID LISTS UNALIGNED",and($A103&lt;&gt;"",countif('3) Release_Label'!$D:$D,$A103)=0),"NO UPC MATCH in Release_Label",and($B103&lt;&gt;"",countif('3) Release_Label'!$E:$E,$B103)=0),"NO CATALOG ID MATCH in Release_Label",iserror(vlookup($A103&amp;$B103,'3) Release_Label'!$D:$D&amp;'3) Release_Label'!$E:$E,1,0)),"NO UPC-CATALOG ID pair MATCH in Release_Label" )</f>
        <v/>
      </c>
      <c r="D103" s="114" t="str">
        <f t="array" ref="D103">ifs(and(isblank($A103),isblank($B103)),"", not(iserror(vlookup($A103&amp;$B103,'3) Release_Label'!$D:$D&amp;'3) Release_Label'!$E:$E,1,0))),vlookup($A103&amp;$B103,{'3) Release_Label'!$D:$D&amp;'3) Release_Label'!$E:$E,'3) Release_Label'!$H:$H},2,0), or(and(not(isblank($B103)),$B103=$B102,$A103&lt;&gt;$A102),and(not(isblank($A103)),$A103=$A102,$B103&lt;&gt;$B102)),"ID LISTS UNALIGNED",and($A103&lt;&gt;"",countif('3) Release_Label'!$D:$D,$A103)=0),"NO UPC MATCH in Release_Label",and($B103&lt;&gt;"",countif('3) Release_Label'!$E:$E,$B103)=0),"NO CATALOG ID MATCH in Release_Label",iserror(vlookup($A103&amp;$B103,'3) Release_Label'!$D:$D&amp;'3) Release_Label'!$E:$E,1,0)),"NO UPC-CATALOG ID pair MATCH in Release_Label" )</f>
        <v/>
      </c>
      <c r="E103" s="128" t="str">
        <f t="shared" si="3"/>
        <v/>
      </c>
      <c r="G103" s="92"/>
      <c r="H103" s="133"/>
      <c r="J103" s="20"/>
      <c r="K103" s="93"/>
      <c r="L103" s="20"/>
      <c r="N103" s="20"/>
      <c r="O103" s="20"/>
      <c r="P103" s="20"/>
    </row>
    <row r="104">
      <c r="A104" s="28"/>
      <c r="B104" s="92"/>
      <c r="C104" s="114" t="str">
        <f t="array" ref="C104">ifs(and(isblank($A104),isblank($B104)),"", not(iserror(vlookup($A104&amp;$B104,'3) Release_Label'!$D:$D&amp;'3) Release_Label'!$E:$E,1,0))),vlookup($A104&amp;$B104,{'3) Release_Label'!$D:$D&amp;'3) Release_Label'!$E:$E,'3) Release_Label'!$F:$F},2,0), or(and(not(isblank($B104)),$B104=$B103,$A104&lt;&gt;$A103),and(not(isblank($A104)),$A104=$A103,$B104&lt;&gt;$B103)),"ID LISTS UNALIGNED",and($A104&lt;&gt;"",countif('3) Release_Label'!$D:$D,$A104)=0),"NO UPC MATCH in Release_Label",and($B104&lt;&gt;"",countif('3) Release_Label'!$E:$E,$B104)=0),"NO CATALOG ID MATCH in Release_Label",iserror(vlookup($A104&amp;$B104,'3) Release_Label'!$D:$D&amp;'3) Release_Label'!$E:$E,1,0)),"NO UPC-CATALOG ID pair MATCH in Release_Label" )</f>
        <v/>
      </c>
      <c r="D104" s="114" t="str">
        <f t="array" ref="D104">ifs(and(isblank($A104),isblank($B104)),"", not(iserror(vlookup($A104&amp;$B104,'3) Release_Label'!$D:$D&amp;'3) Release_Label'!$E:$E,1,0))),vlookup($A104&amp;$B104,{'3) Release_Label'!$D:$D&amp;'3) Release_Label'!$E:$E,'3) Release_Label'!$H:$H},2,0), or(and(not(isblank($B104)),$B104=$B103,$A104&lt;&gt;$A103),and(not(isblank($A104)),$A104=$A103,$B104&lt;&gt;$B103)),"ID LISTS UNALIGNED",and($A104&lt;&gt;"",countif('3) Release_Label'!$D:$D,$A104)=0),"NO UPC MATCH in Release_Label",and($B104&lt;&gt;"",countif('3) Release_Label'!$E:$E,$B104)=0),"NO CATALOG ID MATCH in Release_Label",iserror(vlookup($A104&amp;$B104,'3) Release_Label'!$D:$D&amp;'3) Release_Label'!$E:$E,1,0)),"NO UPC-CATALOG ID pair MATCH in Release_Label" )</f>
        <v/>
      </c>
      <c r="E104" s="128" t="str">
        <f t="shared" si="3"/>
        <v/>
      </c>
      <c r="G104" s="92"/>
      <c r="H104" s="133"/>
      <c r="J104" s="20"/>
      <c r="K104" s="93"/>
      <c r="L104" s="20"/>
      <c r="N104" s="20"/>
      <c r="O104" s="20"/>
      <c r="P104" s="20"/>
    </row>
    <row r="105">
      <c r="A105" s="28"/>
      <c r="B105" s="92"/>
      <c r="C105" s="114" t="str">
        <f t="array" ref="C105">ifs(and(isblank($A105),isblank($B105)),"", not(iserror(vlookup($A105&amp;$B105,'3) Release_Label'!$D:$D&amp;'3) Release_Label'!$E:$E,1,0))),vlookup($A105&amp;$B105,{'3) Release_Label'!$D:$D&amp;'3) Release_Label'!$E:$E,'3) Release_Label'!$F:$F},2,0), or(and(not(isblank($B105)),$B105=$B104,$A105&lt;&gt;$A104),and(not(isblank($A105)),$A105=$A104,$B105&lt;&gt;$B104)),"ID LISTS UNALIGNED",and($A105&lt;&gt;"",countif('3) Release_Label'!$D:$D,$A105)=0),"NO UPC MATCH in Release_Label",and($B105&lt;&gt;"",countif('3) Release_Label'!$E:$E,$B105)=0),"NO CATALOG ID MATCH in Release_Label",iserror(vlookup($A105&amp;$B105,'3) Release_Label'!$D:$D&amp;'3) Release_Label'!$E:$E,1,0)),"NO UPC-CATALOG ID pair MATCH in Release_Label" )</f>
        <v/>
      </c>
      <c r="D105" s="114" t="str">
        <f t="array" ref="D105">ifs(and(isblank($A105),isblank($B105)),"", not(iserror(vlookup($A105&amp;$B105,'3) Release_Label'!$D:$D&amp;'3) Release_Label'!$E:$E,1,0))),vlookup($A105&amp;$B105,{'3) Release_Label'!$D:$D&amp;'3) Release_Label'!$E:$E,'3) Release_Label'!$H:$H},2,0), or(and(not(isblank($B105)),$B105=$B104,$A105&lt;&gt;$A104),and(not(isblank($A105)),$A105=$A104,$B105&lt;&gt;$B104)),"ID LISTS UNALIGNED",and($A105&lt;&gt;"",countif('3) Release_Label'!$D:$D,$A105)=0),"NO UPC MATCH in Release_Label",and($B105&lt;&gt;"",countif('3) Release_Label'!$E:$E,$B105)=0),"NO CATALOG ID MATCH in Release_Label",iserror(vlookup($A105&amp;$B105,'3) Release_Label'!$D:$D&amp;'3) Release_Label'!$E:$E,1,0)),"NO UPC-CATALOG ID pair MATCH in Release_Label" )</f>
        <v/>
      </c>
      <c r="E105" s="128" t="str">
        <f t="shared" si="3"/>
        <v/>
      </c>
      <c r="G105" s="92"/>
      <c r="H105" s="133"/>
      <c r="J105" s="20"/>
      <c r="K105" s="93"/>
      <c r="L105" s="20"/>
      <c r="N105" s="20"/>
      <c r="O105" s="20"/>
      <c r="P105" s="20"/>
    </row>
    <row r="106">
      <c r="A106" s="28"/>
      <c r="B106" s="92"/>
      <c r="C106" s="114" t="str">
        <f t="array" ref="C106">ifs(and(isblank($A106),isblank($B106)),"", not(iserror(vlookup($A106&amp;$B106,'3) Release_Label'!$D:$D&amp;'3) Release_Label'!$E:$E,1,0))),vlookup($A106&amp;$B106,{'3) Release_Label'!$D:$D&amp;'3) Release_Label'!$E:$E,'3) Release_Label'!$F:$F},2,0), or(and(not(isblank($B106)),$B106=$B105,$A106&lt;&gt;$A105),and(not(isblank($A106)),$A106=$A105,$B106&lt;&gt;$B105)),"ID LISTS UNALIGNED",and($A106&lt;&gt;"",countif('3) Release_Label'!$D:$D,$A106)=0),"NO UPC MATCH in Release_Label",and($B106&lt;&gt;"",countif('3) Release_Label'!$E:$E,$B106)=0),"NO CATALOG ID MATCH in Release_Label",iserror(vlookup($A106&amp;$B106,'3) Release_Label'!$D:$D&amp;'3) Release_Label'!$E:$E,1,0)),"NO UPC-CATALOG ID pair MATCH in Release_Label" )</f>
        <v/>
      </c>
      <c r="D106" s="114" t="str">
        <f t="array" ref="D106">ifs(and(isblank($A106),isblank($B106)),"", not(iserror(vlookup($A106&amp;$B106,'3) Release_Label'!$D:$D&amp;'3) Release_Label'!$E:$E,1,0))),vlookup($A106&amp;$B106,{'3) Release_Label'!$D:$D&amp;'3) Release_Label'!$E:$E,'3) Release_Label'!$H:$H},2,0), or(and(not(isblank($B106)),$B106=$B105,$A106&lt;&gt;$A105),and(not(isblank($A106)),$A106=$A105,$B106&lt;&gt;$B105)),"ID LISTS UNALIGNED",and($A106&lt;&gt;"",countif('3) Release_Label'!$D:$D,$A106)=0),"NO UPC MATCH in Release_Label",and($B106&lt;&gt;"",countif('3) Release_Label'!$E:$E,$B106)=0),"NO CATALOG ID MATCH in Release_Label",iserror(vlookup($A106&amp;$B106,'3) Release_Label'!$D:$D&amp;'3) Release_Label'!$E:$E,1,0)),"NO UPC-CATALOG ID pair MATCH in Release_Label" )</f>
        <v/>
      </c>
      <c r="E106" s="128" t="str">
        <f t="shared" si="3"/>
        <v/>
      </c>
      <c r="G106" s="92"/>
      <c r="H106" s="133"/>
      <c r="J106" s="20"/>
      <c r="K106" s="93"/>
      <c r="L106" s="20"/>
      <c r="N106" s="20"/>
      <c r="O106" s="20"/>
      <c r="P106" s="20"/>
    </row>
    <row r="107">
      <c r="A107" s="28"/>
      <c r="B107" s="92"/>
      <c r="C107" s="114" t="str">
        <f t="array" ref="C107">ifs(and(isblank($A107),isblank($B107)),"", not(iserror(vlookup($A107&amp;$B107,'3) Release_Label'!$D:$D&amp;'3) Release_Label'!$E:$E,1,0))),vlookup($A107&amp;$B107,{'3) Release_Label'!$D:$D&amp;'3) Release_Label'!$E:$E,'3) Release_Label'!$F:$F},2,0), or(and(not(isblank($B107)),$B107=$B106,$A107&lt;&gt;$A106),and(not(isblank($A107)),$A107=$A106,$B107&lt;&gt;$B106)),"ID LISTS UNALIGNED",and($A107&lt;&gt;"",countif('3) Release_Label'!$D:$D,$A107)=0),"NO UPC MATCH in Release_Label",and($B107&lt;&gt;"",countif('3) Release_Label'!$E:$E,$B107)=0),"NO CATALOG ID MATCH in Release_Label",iserror(vlookup($A107&amp;$B107,'3) Release_Label'!$D:$D&amp;'3) Release_Label'!$E:$E,1,0)),"NO UPC-CATALOG ID pair MATCH in Release_Label" )</f>
        <v/>
      </c>
      <c r="D107" s="114" t="str">
        <f t="array" ref="D107">ifs(and(isblank($A107),isblank($B107)),"", not(iserror(vlookup($A107&amp;$B107,'3) Release_Label'!$D:$D&amp;'3) Release_Label'!$E:$E,1,0))),vlookup($A107&amp;$B107,{'3) Release_Label'!$D:$D&amp;'3) Release_Label'!$E:$E,'3) Release_Label'!$H:$H},2,0), or(and(not(isblank($B107)),$B107=$B106,$A107&lt;&gt;$A106),and(not(isblank($A107)),$A107=$A106,$B107&lt;&gt;$B106)),"ID LISTS UNALIGNED",and($A107&lt;&gt;"",countif('3) Release_Label'!$D:$D,$A107)=0),"NO UPC MATCH in Release_Label",and($B107&lt;&gt;"",countif('3) Release_Label'!$E:$E,$B107)=0),"NO CATALOG ID MATCH in Release_Label",iserror(vlookup($A107&amp;$B107,'3) Release_Label'!$D:$D&amp;'3) Release_Label'!$E:$E,1,0)),"NO UPC-CATALOG ID pair MATCH in Release_Label" )</f>
        <v/>
      </c>
      <c r="E107" s="128" t="str">
        <f t="shared" si="3"/>
        <v/>
      </c>
      <c r="G107" s="92"/>
      <c r="H107" s="133"/>
      <c r="J107" s="20"/>
      <c r="K107" s="93"/>
      <c r="L107" s="20"/>
      <c r="N107" s="20"/>
      <c r="O107" s="20"/>
      <c r="P107" s="20"/>
    </row>
    <row r="108">
      <c r="A108" s="28"/>
      <c r="B108" s="92"/>
      <c r="C108" s="114" t="str">
        <f t="array" ref="C108">ifs(and(isblank($A108),isblank($B108)),"", not(iserror(vlookup($A108&amp;$B108,'3) Release_Label'!$D:$D&amp;'3) Release_Label'!$E:$E,1,0))),vlookup($A108&amp;$B108,{'3) Release_Label'!$D:$D&amp;'3) Release_Label'!$E:$E,'3) Release_Label'!$F:$F},2,0), or(and(not(isblank($B108)),$B108=$B107,$A108&lt;&gt;$A107),and(not(isblank($A108)),$A108=$A107,$B108&lt;&gt;$B107)),"ID LISTS UNALIGNED",and($A108&lt;&gt;"",countif('3) Release_Label'!$D:$D,$A108)=0),"NO UPC MATCH in Release_Label",and($B108&lt;&gt;"",countif('3) Release_Label'!$E:$E,$B108)=0),"NO CATALOG ID MATCH in Release_Label",iserror(vlookup($A108&amp;$B108,'3) Release_Label'!$D:$D&amp;'3) Release_Label'!$E:$E,1,0)),"NO UPC-CATALOG ID pair MATCH in Release_Label" )</f>
        <v/>
      </c>
      <c r="D108" s="114" t="str">
        <f t="array" ref="D108">ifs(and(isblank($A108),isblank($B108)),"", not(iserror(vlookup($A108&amp;$B108,'3) Release_Label'!$D:$D&amp;'3) Release_Label'!$E:$E,1,0))),vlookup($A108&amp;$B108,{'3) Release_Label'!$D:$D&amp;'3) Release_Label'!$E:$E,'3) Release_Label'!$H:$H},2,0), or(and(not(isblank($B108)),$B108=$B107,$A108&lt;&gt;$A107),and(not(isblank($A108)),$A108=$A107,$B108&lt;&gt;$B107)),"ID LISTS UNALIGNED",and($A108&lt;&gt;"",countif('3) Release_Label'!$D:$D,$A108)=0),"NO UPC MATCH in Release_Label",and($B108&lt;&gt;"",countif('3) Release_Label'!$E:$E,$B108)=0),"NO CATALOG ID MATCH in Release_Label",iserror(vlookup($A108&amp;$B108,'3) Release_Label'!$D:$D&amp;'3) Release_Label'!$E:$E,1,0)),"NO UPC-CATALOG ID pair MATCH in Release_Label" )</f>
        <v/>
      </c>
      <c r="E108" s="128" t="str">
        <f t="shared" si="3"/>
        <v/>
      </c>
      <c r="G108" s="92"/>
      <c r="H108" s="133"/>
      <c r="J108" s="20"/>
      <c r="K108" s="93"/>
      <c r="L108" s="20"/>
      <c r="N108" s="20"/>
      <c r="O108" s="20"/>
      <c r="P108" s="20"/>
    </row>
    <row r="109">
      <c r="A109" s="28"/>
      <c r="B109" s="92"/>
      <c r="C109" s="114" t="str">
        <f t="array" ref="C109">ifs(and(isblank($A109),isblank($B109)),"", not(iserror(vlookup($A109&amp;$B109,'3) Release_Label'!$D:$D&amp;'3) Release_Label'!$E:$E,1,0))),vlookup($A109&amp;$B109,{'3) Release_Label'!$D:$D&amp;'3) Release_Label'!$E:$E,'3) Release_Label'!$F:$F},2,0), or(and(not(isblank($B109)),$B109=$B108,$A109&lt;&gt;$A108),and(not(isblank($A109)),$A109=$A108,$B109&lt;&gt;$B108)),"ID LISTS UNALIGNED",and($A109&lt;&gt;"",countif('3) Release_Label'!$D:$D,$A109)=0),"NO UPC MATCH in Release_Label",and($B109&lt;&gt;"",countif('3) Release_Label'!$E:$E,$B109)=0),"NO CATALOG ID MATCH in Release_Label",iserror(vlookup($A109&amp;$B109,'3) Release_Label'!$D:$D&amp;'3) Release_Label'!$E:$E,1,0)),"NO UPC-CATALOG ID pair MATCH in Release_Label" )</f>
        <v/>
      </c>
      <c r="D109" s="114" t="str">
        <f t="array" ref="D109">ifs(and(isblank($A109),isblank($B109)),"", not(iserror(vlookup($A109&amp;$B109,'3) Release_Label'!$D:$D&amp;'3) Release_Label'!$E:$E,1,0))),vlookup($A109&amp;$B109,{'3) Release_Label'!$D:$D&amp;'3) Release_Label'!$E:$E,'3) Release_Label'!$H:$H},2,0), or(and(not(isblank($B109)),$B109=$B108,$A109&lt;&gt;$A108),and(not(isblank($A109)),$A109=$A108,$B109&lt;&gt;$B108)),"ID LISTS UNALIGNED",and($A109&lt;&gt;"",countif('3) Release_Label'!$D:$D,$A109)=0),"NO UPC MATCH in Release_Label",and($B109&lt;&gt;"",countif('3) Release_Label'!$E:$E,$B109)=0),"NO CATALOG ID MATCH in Release_Label",iserror(vlookup($A109&amp;$B109,'3) Release_Label'!$D:$D&amp;'3) Release_Label'!$E:$E,1,0)),"NO UPC-CATALOG ID pair MATCH in Release_Label" )</f>
        <v/>
      </c>
      <c r="E109" s="128" t="str">
        <f t="shared" si="3"/>
        <v/>
      </c>
      <c r="G109" s="92"/>
      <c r="H109" s="133"/>
      <c r="J109" s="20"/>
      <c r="K109" s="93"/>
      <c r="L109" s="20"/>
      <c r="N109" s="20"/>
      <c r="O109" s="20"/>
      <c r="P109" s="20"/>
    </row>
    <row r="110">
      <c r="A110" s="28"/>
      <c r="B110" s="92"/>
      <c r="C110" s="114" t="str">
        <f t="array" ref="C110">ifs(and(isblank($A110),isblank($B110)),"", not(iserror(vlookup($A110&amp;$B110,'3) Release_Label'!$D:$D&amp;'3) Release_Label'!$E:$E,1,0))),vlookup($A110&amp;$B110,{'3) Release_Label'!$D:$D&amp;'3) Release_Label'!$E:$E,'3) Release_Label'!$F:$F},2,0), or(and(not(isblank($B110)),$B110=$B109,$A110&lt;&gt;$A109),and(not(isblank($A110)),$A110=$A109,$B110&lt;&gt;$B109)),"ID LISTS UNALIGNED",and($A110&lt;&gt;"",countif('3) Release_Label'!$D:$D,$A110)=0),"NO UPC MATCH in Release_Label",and($B110&lt;&gt;"",countif('3) Release_Label'!$E:$E,$B110)=0),"NO CATALOG ID MATCH in Release_Label",iserror(vlookup($A110&amp;$B110,'3) Release_Label'!$D:$D&amp;'3) Release_Label'!$E:$E,1,0)),"NO UPC-CATALOG ID pair MATCH in Release_Label" )</f>
        <v/>
      </c>
      <c r="D110" s="114" t="str">
        <f t="array" ref="D110">ifs(and(isblank($A110),isblank($B110)),"", not(iserror(vlookup($A110&amp;$B110,'3) Release_Label'!$D:$D&amp;'3) Release_Label'!$E:$E,1,0))),vlookup($A110&amp;$B110,{'3) Release_Label'!$D:$D&amp;'3) Release_Label'!$E:$E,'3) Release_Label'!$H:$H},2,0), or(and(not(isblank($B110)),$B110=$B109,$A110&lt;&gt;$A109),and(not(isblank($A110)),$A110=$A109,$B110&lt;&gt;$B109)),"ID LISTS UNALIGNED",and($A110&lt;&gt;"",countif('3) Release_Label'!$D:$D,$A110)=0),"NO UPC MATCH in Release_Label",and($B110&lt;&gt;"",countif('3) Release_Label'!$E:$E,$B110)=0),"NO CATALOG ID MATCH in Release_Label",iserror(vlookup($A110&amp;$B110,'3) Release_Label'!$D:$D&amp;'3) Release_Label'!$E:$E,1,0)),"NO UPC-CATALOG ID pair MATCH in Release_Label" )</f>
        <v/>
      </c>
      <c r="E110" s="128" t="str">
        <f t="shared" si="3"/>
        <v/>
      </c>
      <c r="G110" s="92"/>
      <c r="H110" s="133"/>
      <c r="J110" s="20"/>
      <c r="K110" s="93"/>
      <c r="L110" s="20"/>
      <c r="N110" s="20"/>
      <c r="O110" s="20"/>
      <c r="P110" s="20"/>
    </row>
    <row r="111">
      <c r="A111" s="28"/>
      <c r="B111" s="92"/>
      <c r="C111" s="114" t="str">
        <f t="array" ref="C111">ifs(and(isblank($A111),isblank($B111)),"", not(iserror(vlookup($A111&amp;$B111,'3) Release_Label'!$D:$D&amp;'3) Release_Label'!$E:$E,1,0))),vlookup($A111&amp;$B111,{'3) Release_Label'!$D:$D&amp;'3) Release_Label'!$E:$E,'3) Release_Label'!$F:$F},2,0), or(and(not(isblank($B111)),$B111=$B110,$A111&lt;&gt;$A110),and(not(isblank($A111)),$A111=$A110,$B111&lt;&gt;$B110)),"ID LISTS UNALIGNED",and($A111&lt;&gt;"",countif('3) Release_Label'!$D:$D,$A111)=0),"NO UPC MATCH in Release_Label",and($B111&lt;&gt;"",countif('3) Release_Label'!$E:$E,$B111)=0),"NO CATALOG ID MATCH in Release_Label",iserror(vlookup($A111&amp;$B111,'3) Release_Label'!$D:$D&amp;'3) Release_Label'!$E:$E,1,0)),"NO UPC-CATALOG ID pair MATCH in Release_Label" )</f>
        <v/>
      </c>
      <c r="D111" s="114" t="str">
        <f t="array" ref="D111">ifs(and(isblank($A111),isblank($B111)),"", not(iserror(vlookup($A111&amp;$B111,'3) Release_Label'!$D:$D&amp;'3) Release_Label'!$E:$E,1,0))),vlookup($A111&amp;$B111,{'3) Release_Label'!$D:$D&amp;'3) Release_Label'!$E:$E,'3) Release_Label'!$H:$H},2,0), or(and(not(isblank($B111)),$B111=$B110,$A111&lt;&gt;$A110),and(not(isblank($A111)),$A111=$A110,$B111&lt;&gt;$B110)),"ID LISTS UNALIGNED",and($A111&lt;&gt;"",countif('3) Release_Label'!$D:$D,$A111)=0),"NO UPC MATCH in Release_Label",and($B111&lt;&gt;"",countif('3) Release_Label'!$E:$E,$B111)=0),"NO CATALOG ID MATCH in Release_Label",iserror(vlookup($A111&amp;$B111,'3) Release_Label'!$D:$D&amp;'3) Release_Label'!$E:$E,1,0)),"NO UPC-CATALOG ID pair MATCH in Release_Label" )</f>
        <v/>
      </c>
      <c r="E111" s="128" t="str">
        <f t="shared" si="3"/>
        <v/>
      </c>
      <c r="G111" s="92"/>
      <c r="H111" s="133"/>
      <c r="J111" s="20"/>
      <c r="K111" s="93"/>
      <c r="L111" s="20"/>
      <c r="N111" s="20"/>
      <c r="O111" s="20"/>
      <c r="P111" s="20"/>
    </row>
    <row r="112">
      <c r="A112" s="28"/>
      <c r="B112" s="92"/>
      <c r="C112" s="114" t="str">
        <f t="array" ref="C112">ifs(and(isblank($A112),isblank($B112)),"", not(iserror(vlookup($A112&amp;$B112,'3) Release_Label'!$D:$D&amp;'3) Release_Label'!$E:$E,1,0))),vlookup($A112&amp;$B112,{'3) Release_Label'!$D:$D&amp;'3) Release_Label'!$E:$E,'3) Release_Label'!$F:$F},2,0), or(and(not(isblank($B112)),$B112=$B111,$A112&lt;&gt;$A111),and(not(isblank($A112)),$A112=$A111,$B112&lt;&gt;$B111)),"ID LISTS UNALIGNED",and($A112&lt;&gt;"",countif('3) Release_Label'!$D:$D,$A112)=0),"NO UPC MATCH in Release_Label",and($B112&lt;&gt;"",countif('3) Release_Label'!$E:$E,$B112)=0),"NO CATALOG ID MATCH in Release_Label",iserror(vlookup($A112&amp;$B112,'3) Release_Label'!$D:$D&amp;'3) Release_Label'!$E:$E,1,0)),"NO UPC-CATALOG ID pair MATCH in Release_Label" )</f>
        <v/>
      </c>
      <c r="D112" s="114" t="str">
        <f t="array" ref="D112">ifs(and(isblank($A112),isblank($B112)),"", not(iserror(vlookup($A112&amp;$B112,'3) Release_Label'!$D:$D&amp;'3) Release_Label'!$E:$E,1,0))),vlookup($A112&amp;$B112,{'3) Release_Label'!$D:$D&amp;'3) Release_Label'!$E:$E,'3) Release_Label'!$H:$H},2,0), or(and(not(isblank($B112)),$B112=$B111,$A112&lt;&gt;$A111),and(not(isblank($A112)),$A112=$A111,$B112&lt;&gt;$B111)),"ID LISTS UNALIGNED",and($A112&lt;&gt;"",countif('3) Release_Label'!$D:$D,$A112)=0),"NO UPC MATCH in Release_Label",and($B112&lt;&gt;"",countif('3) Release_Label'!$E:$E,$B112)=0),"NO CATALOG ID MATCH in Release_Label",iserror(vlookup($A112&amp;$B112,'3) Release_Label'!$D:$D&amp;'3) Release_Label'!$E:$E,1,0)),"NO UPC-CATALOG ID pair MATCH in Release_Label" )</f>
        <v/>
      </c>
      <c r="E112" s="128" t="str">
        <f t="shared" si="3"/>
        <v/>
      </c>
      <c r="G112" s="92"/>
      <c r="H112" s="133"/>
      <c r="J112" s="20"/>
      <c r="K112" s="93"/>
      <c r="L112" s="20"/>
      <c r="N112" s="20"/>
      <c r="O112" s="20"/>
      <c r="P112" s="20"/>
    </row>
    <row r="113">
      <c r="A113" s="28"/>
      <c r="B113" s="92"/>
      <c r="C113" s="114" t="str">
        <f t="array" ref="C113">ifs(and(isblank($A113),isblank($B113)),"", not(iserror(vlookup($A113&amp;$B113,'3) Release_Label'!$D:$D&amp;'3) Release_Label'!$E:$E,1,0))),vlookup($A113&amp;$B113,{'3) Release_Label'!$D:$D&amp;'3) Release_Label'!$E:$E,'3) Release_Label'!$F:$F},2,0), or(and(not(isblank($B113)),$B113=$B112,$A113&lt;&gt;$A112),and(not(isblank($A113)),$A113=$A112,$B113&lt;&gt;$B112)),"ID LISTS UNALIGNED",and($A113&lt;&gt;"",countif('3) Release_Label'!$D:$D,$A113)=0),"NO UPC MATCH in Release_Label",and($B113&lt;&gt;"",countif('3) Release_Label'!$E:$E,$B113)=0),"NO CATALOG ID MATCH in Release_Label",iserror(vlookup($A113&amp;$B113,'3) Release_Label'!$D:$D&amp;'3) Release_Label'!$E:$E,1,0)),"NO UPC-CATALOG ID pair MATCH in Release_Label" )</f>
        <v/>
      </c>
      <c r="D113" s="114" t="str">
        <f t="array" ref="D113">ifs(and(isblank($A113),isblank($B113)),"", not(iserror(vlookup($A113&amp;$B113,'3) Release_Label'!$D:$D&amp;'3) Release_Label'!$E:$E,1,0))),vlookup($A113&amp;$B113,{'3) Release_Label'!$D:$D&amp;'3) Release_Label'!$E:$E,'3) Release_Label'!$H:$H},2,0), or(and(not(isblank($B113)),$B113=$B112,$A113&lt;&gt;$A112),and(not(isblank($A113)),$A113=$A112,$B113&lt;&gt;$B112)),"ID LISTS UNALIGNED",and($A113&lt;&gt;"",countif('3) Release_Label'!$D:$D,$A113)=0),"NO UPC MATCH in Release_Label",and($B113&lt;&gt;"",countif('3) Release_Label'!$E:$E,$B113)=0),"NO CATALOG ID MATCH in Release_Label",iserror(vlookup($A113&amp;$B113,'3) Release_Label'!$D:$D&amp;'3) Release_Label'!$E:$E,1,0)),"NO UPC-CATALOG ID pair MATCH in Release_Label" )</f>
        <v/>
      </c>
      <c r="E113" s="128" t="str">
        <f t="shared" si="3"/>
        <v/>
      </c>
      <c r="G113" s="92"/>
      <c r="H113" s="133"/>
      <c r="J113" s="20"/>
      <c r="K113" s="93"/>
      <c r="L113" s="20"/>
      <c r="N113" s="20"/>
      <c r="O113" s="20"/>
      <c r="P113" s="20"/>
    </row>
    <row r="114">
      <c r="A114" s="28"/>
      <c r="B114" s="92"/>
      <c r="C114" s="114" t="str">
        <f t="array" ref="C114">ifs(and(isblank($A114),isblank($B114)),"", not(iserror(vlookup($A114&amp;$B114,'3) Release_Label'!$D:$D&amp;'3) Release_Label'!$E:$E,1,0))),vlookup($A114&amp;$B114,{'3) Release_Label'!$D:$D&amp;'3) Release_Label'!$E:$E,'3) Release_Label'!$F:$F},2,0), or(and(not(isblank($B114)),$B114=$B113,$A114&lt;&gt;$A113),and(not(isblank($A114)),$A114=$A113,$B114&lt;&gt;$B113)),"ID LISTS UNALIGNED",and($A114&lt;&gt;"",countif('3) Release_Label'!$D:$D,$A114)=0),"NO UPC MATCH in Release_Label",and($B114&lt;&gt;"",countif('3) Release_Label'!$E:$E,$B114)=0),"NO CATALOG ID MATCH in Release_Label",iserror(vlookup($A114&amp;$B114,'3) Release_Label'!$D:$D&amp;'3) Release_Label'!$E:$E,1,0)),"NO UPC-CATALOG ID pair MATCH in Release_Label" )</f>
        <v/>
      </c>
      <c r="D114" s="114" t="str">
        <f t="array" ref="D114">ifs(and(isblank($A114),isblank($B114)),"", not(iserror(vlookup($A114&amp;$B114,'3) Release_Label'!$D:$D&amp;'3) Release_Label'!$E:$E,1,0))),vlookup($A114&amp;$B114,{'3) Release_Label'!$D:$D&amp;'3) Release_Label'!$E:$E,'3) Release_Label'!$H:$H},2,0), or(and(not(isblank($B114)),$B114=$B113,$A114&lt;&gt;$A113),and(not(isblank($A114)),$A114=$A113,$B114&lt;&gt;$B113)),"ID LISTS UNALIGNED",and($A114&lt;&gt;"",countif('3) Release_Label'!$D:$D,$A114)=0),"NO UPC MATCH in Release_Label",and($B114&lt;&gt;"",countif('3) Release_Label'!$E:$E,$B114)=0),"NO CATALOG ID MATCH in Release_Label",iserror(vlookup($A114&amp;$B114,'3) Release_Label'!$D:$D&amp;'3) Release_Label'!$E:$E,1,0)),"NO UPC-CATALOG ID pair MATCH in Release_Label" )</f>
        <v/>
      </c>
      <c r="E114" s="128" t="str">
        <f t="shared" si="3"/>
        <v/>
      </c>
      <c r="G114" s="92"/>
      <c r="H114" s="133"/>
      <c r="J114" s="20"/>
      <c r="K114" s="93"/>
      <c r="L114" s="20"/>
      <c r="N114" s="20"/>
      <c r="O114" s="20"/>
      <c r="P114" s="20"/>
    </row>
    <row r="115">
      <c r="A115" s="28"/>
      <c r="B115" s="92"/>
      <c r="C115" s="114" t="str">
        <f t="array" ref="C115">ifs(and(isblank($A115),isblank($B115)),"", not(iserror(vlookup($A115&amp;$B115,'3) Release_Label'!$D:$D&amp;'3) Release_Label'!$E:$E,1,0))),vlookup($A115&amp;$B115,{'3) Release_Label'!$D:$D&amp;'3) Release_Label'!$E:$E,'3) Release_Label'!$F:$F},2,0), or(and(not(isblank($B115)),$B115=$B114,$A115&lt;&gt;$A114),and(not(isblank($A115)),$A115=$A114,$B115&lt;&gt;$B114)),"ID LISTS UNALIGNED",and($A115&lt;&gt;"",countif('3) Release_Label'!$D:$D,$A115)=0),"NO UPC MATCH in Release_Label",and($B115&lt;&gt;"",countif('3) Release_Label'!$E:$E,$B115)=0),"NO CATALOG ID MATCH in Release_Label",iserror(vlookup($A115&amp;$B115,'3) Release_Label'!$D:$D&amp;'3) Release_Label'!$E:$E,1,0)),"NO UPC-CATALOG ID pair MATCH in Release_Label" )</f>
        <v/>
      </c>
      <c r="D115" s="114" t="str">
        <f t="array" ref="D115">ifs(and(isblank($A115),isblank($B115)),"", not(iserror(vlookup($A115&amp;$B115,'3) Release_Label'!$D:$D&amp;'3) Release_Label'!$E:$E,1,0))),vlookup($A115&amp;$B115,{'3) Release_Label'!$D:$D&amp;'3) Release_Label'!$E:$E,'3) Release_Label'!$H:$H},2,0), or(and(not(isblank($B115)),$B115=$B114,$A115&lt;&gt;$A114),and(not(isblank($A115)),$A115=$A114,$B115&lt;&gt;$B114)),"ID LISTS UNALIGNED",and($A115&lt;&gt;"",countif('3) Release_Label'!$D:$D,$A115)=0),"NO UPC MATCH in Release_Label",and($B115&lt;&gt;"",countif('3) Release_Label'!$E:$E,$B115)=0),"NO CATALOG ID MATCH in Release_Label",iserror(vlookup($A115&amp;$B115,'3) Release_Label'!$D:$D&amp;'3) Release_Label'!$E:$E,1,0)),"NO UPC-CATALOG ID pair MATCH in Release_Label" )</f>
        <v/>
      </c>
      <c r="E115" s="128" t="str">
        <f t="shared" si="3"/>
        <v/>
      </c>
      <c r="G115" s="92"/>
      <c r="H115" s="133"/>
      <c r="J115" s="20"/>
      <c r="K115" s="93"/>
      <c r="L115" s="20"/>
      <c r="N115" s="20"/>
      <c r="O115" s="20"/>
      <c r="P115" s="20"/>
    </row>
    <row r="116">
      <c r="A116" s="28"/>
      <c r="B116" s="92"/>
      <c r="C116" s="114" t="str">
        <f t="array" ref="C116">ifs(and(isblank($A116),isblank($B116)),"", not(iserror(vlookup($A116&amp;$B116,'3) Release_Label'!$D:$D&amp;'3) Release_Label'!$E:$E,1,0))),vlookup($A116&amp;$B116,{'3) Release_Label'!$D:$D&amp;'3) Release_Label'!$E:$E,'3) Release_Label'!$F:$F},2,0), or(and(not(isblank($B116)),$B116=$B115,$A116&lt;&gt;$A115),and(not(isblank($A116)),$A116=$A115,$B116&lt;&gt;$B115)),"ID LISTS UNALIGNED",and($A116&lt;&gt;"",countif('3) Release_Label'!$D:$D,$A116)=0),"NO UPC MATCH in Release_Label",and($B116&lt;&gt;"",countif('3) Release_Label'!$E:$E,$B116)=0),"NO CATALOG ID MATCH in Release_Label",iserror(vlookup($A116&amp;$B116,'3) Release_Label'!$D:$D&amp;'3) Release_Label'!$E:$E,1,0)),"NO UPC-CATALOG ID pair MATCH in Release_Label" )</f>
        <v/>
      </c>
      <c r="D116" s="114" t="str">
        <f t="array" ref="D116">ifs(and(isblank($A116),isblank($B116)),"", not(iserror(vlookup($A116&amp;$B116,'3) Release_Label'!$D:$D&amp;'3) Release_Label'!$E:$E,1,0))),vlookup($A116&amp;$B116,{'3) Release_Label'!$D:$D&amp;'3) Release_Label'!$E:$E,'3) Release_Label'!$H:$H},2,0), or(and(not(isblank($B116)),$B116=$B115,$A116&lt;&gt;$A115),and(not(isblank($A116)),$A116=$A115,$B116&lt;&gt;$B115)),"ID LISTS UNALIGNED",and($A116&lt;&gt;"",countif('3) Release_Label'!$D:$D,$A116)=0),"NO UPC MATCH in Release_Label",and($B116&lt;&gt;"",countif('3) Release_Label'!$E:$E,$B116)=0),"NO CATALOG ID MATCH in Release_Label",iserror(vlookup($A116&amp;$B116,'3) Release_Label'!$D:$D&amp;'3) Release_Label'!$E:$E,1,0)),"NO UPC-CATALOG ID pair MATCH in Release_Label" )</f>
        <v/>
      </c>
      <c r="E116" s="128" t="str">
        <f t="shared" si="3"/>
        <v/>
      </c>
      <c r="G116" s="92"/>
      <c r="H116" s="133"/>
      <c r="J116" s="20"/>
      <c r="K116" s="93"/>
      <c r="L116" s="20"/>
      <c r="N116" s="20"/>
      <c r="O116" s="20"/>
      <c r="P116" s="20"/>
    </row>
    <row r="117">
      <c r="A117" s="28"/>
      <c r="B117" s="92"/>
      <c r="C117" s="114" t="str">
        <f t="array" ref="C117">ifs(and(isblank($A117),isblank($B117)),"", not(iserror(vlookup($A117&amp;$B117,'3) Release_Label'!$D:$D&amp;'3) Release_Label'!$E:$E,1,0))),vlookup($A117&amp;$B117,{'3) Release_Label'!$D:$D&amp;'3) Release_Label'!$E:$E,'3) Release_Label'!$F:$F},2,0), or(and(not(isblank($B117)),$B117=$B116,$A117&lt;&gt;$A116),and(not(isblank($A117)),$A117=$A116,$B117&lt;&gt;$B116)),"ID LISTS UNALIGNED",and($A117&lt;&gt;"",countif('3) Release_Label'!$D:$D,$A117)=0),"NO UPC MATCH in Release_Label",and($B117&lt;&gt;"",countif('3) Release_Label'!$E:$E,$B117)=0),"NO CATALOG ID MATCH in Release_Label",iserror(vlookup($A117&amp;$B117,'3) Release_Label'!$D:$D&amp;'3) Release_Label'!$E:$E,1,0)),"NO UPC-CATALOG ID pair MATCH in Release_Label" )</f>
        <v/>
      </c>
      <c r="D117" s="114" t="str">
        <f t="array" ref="D117">ifs(and(isblank($A117),isblank($B117)),"", not(iserror(vlookup($A117&amp;$B117,'3) Release_Label'!$D:$D&amp;'3) Release_Label'!$E:$E,1,0))),vlookup($A117&amp;$B117,{'3) Release_Label'!$D:$D&amp;'3) Release_Label'!$E:$E,'3) Release_Label'!$H:$H},2,0), or(and(not(isblank($B117)),$B117=$B116,$A117&lt;&gt;$A116),and(not(isblank($A117)),$A117=$A116,$B117&lt;&gt;$B116)),"ID LISTS UNALIGNED",and($A117&lt;&gt;"",countif('3) Release_Label'!$D:$D,$A117)=0),"NO UPC MATCH in Release_Label",and($B117&lt;&gt;"",countif('3) Release_Label'!$E:$E,$B117)=0),"NO CATALOG ID MATCH in Release_Label",iserror(vlookup($A117&amp;$B117,'3) Release_Label'!$D:$D&amp;'3) Release_Label'!$E:$E,1,0)),"NO UPC-CATALOG ID pair MATCH in Release_Label" )</f>
        <v/>
      </c>
      <c r="E117" s="128" t="str">
        <f t="shared" si="3"/>
        <v/>
      </c>
      <c r="G117" s="92"/>
      <c r="H117" s="133"/>
      <c r="J117" s="20"/>
      <c r="K117" s="93"/>
      <c r="L117" s="20"/>
      <c r="N117" s="20"/>
      <c r="O117" s="20"/>
      <c r="P117" s="20"/>
    </row>
    <row r="118">
      <c r="A118" s="28"/>
      <c r="B118" s="92"/>
      <c r="C118" s="114" t="str">
        <f t="array" ref="C118">ifs(and(isblank($A118),isblank($B118)),"", not(iserror(vlookup($A118&amp;$B118,'3) Release_Label'!$D:$D&amp;'3) Release_Label'!$E:$E,1,0))),vlookup($A118&amp;$B118,{'3) Release_Label'!$D:$D&amp;'3) Release_Label'!$E:$E,'3) Release_Label'!$F:$F},2,0), or(and(not(isblank($B118)),$B118=$B117,$A118&lt;&gt;$A117),and(not(isblank($A118)),$A118=$A117,$B118&lt;&gt;$B117)),"ID LISTS UNALIGNED",and($A118&lt;&gt;"",countif('3) Release_Label'!$D:$D,$A118)=0),"NO UPC MATCH in Release_Label",and($B118&lt;&gt;"",countif('3) Release_Label'!$E:$E,$B118)=0),"NO CATALOG ID MATCH in Release_Label",iserror(vlookup($A118&amp;$B118,'3) Release_Label'!$D:$D&amp;'3) Release_Label'!$E:$E,1,0)),"NO UPC-CATALOG ID pair MATCH in Release_Label" )</f>
        <v/>
      </c>
      <c r="D118" s="114" t="str">
        <f t="array" ref="D118">ifs(and(isblank($A118),isblank($B118)),"", not(iserror(vlookup($A118&amp;$B118,'3) Release_Label'!$D:$D&amp;'3) Release_Label'!$E:$E,1,0))),vlookup($A118&amp;$B118,{'3) Release_Label'!$D:$D&amp;'3) Release_Label'!$E:$E,'3) Release_Label'!$H:$H},2,0), or(and(not(isblank($B118)),$B118=$B117,$A118&lt;&gt;$A117),and(not(isblank($A118)),$A118=$A117,$B118&lt;&gt;$B117)),"ID LISTS UNALIGNED",and($A118&lt;&gt;"",countif('3) Release_Label'!$D:$D,$A118)=0),"NO UPC MATCH in Release_Label",and($B118&lt;&gt;"",countif('3) Release_Label'!$E:$E,$B118)=0),"NO CATALOG ID MATCH in Release_Label",iserror(vlookup($A118&amp;$B118,'3) Release_Label'!$D:$D&amp;'3) Release_Label'!$E:$E,1,0)),"NO UPC-CATALOG ID pair MATCH in Release_Label" )</f>
        <v/>
      </c>
      <c r="E118" s="128" t="str">
        <f t="shared" si="3"/>
        <v/>
      </c>
      <c r="G118" s="92"/>
      <c r="H118" s="133"/>
      <c r="J118" s="20"/>
      <c r="K118" s="93"/>
      <c r="L118" s="20"/>
      <c r="N118" s="20"/>
      <c r="O118" s="20"/>
      <c r="P118" s="20"/>
    </row>
    <row r="119">
      <c r="A119" s="28"/>
      <c r="B119" s="92"/>
      <c r="C119" s="114" t="str">
        <f t="array" ref="C119">ifs(and(isblank($A119),isblank($B119)),"", not(iserror(vlookup($A119&amp;$B119,'3) Release_Label'!$D:$D&amp;'3) Release_Label'!$E:$E,1,0))),vlookup($A119&amp;$B119,{'3) Release_Label'!$D:$D&amp;'3) Release_Label'!$E:$E,'3) Release_Label'!$F:$F},2,0), or(and(not(isblank($B119)),$B119=$B118,$A119&lt;&gt;$A118),and(not(isblank($A119)),$A119=$A118,$B119&lt;&gt;$B118)),"ID LISTS UNALIGNED",and($A119&lt;&gt;"",countif('3) Release_Label'!$D:$D,$A119)=0),"NO UPC MATCH in Release_Label",and($B119&lt;&gt;"",countif('3) Release_Label'!$E:$E,$B119)=0),"NO CATALOG ID MATCH in Release_Label",iserror(vlookup($A119&amp;$B119,'3) Release_Label'!$D:$D&amp;'3) Release_Label'!$E:$E,1,0)),"NO UPC-CATALOG ID pair MATCH in Release_Label" )</f>
        <v/>
      </c>
      <c r="D119" s="114" t="str">
        <f t="array" ref="D119">ifs(and(isblank($A119),isblank($B119)),"", not(iserror(vlookup($A119&amp;$B119,'3) Release_Label'!$D:$D&amp;'3) Release_Label'!$E:$E,1,0))),vlookup($A119&amp;$B119,{'3) Release_Label'!$D:$D&amp;'3) Release_Label'!$E:$E,'3) Release_Label'!$H:$H},2,0), or(and(not(isblank($B119)),$B119=$B118,$A119&lt;&gt;$A118),and(not(isblank($A119)),$A119=$A118,$B119&lt;&gt;$B118)),"ID LISTS UNALIGNED",and($A119&lt;&gt;"",countif('3) Release_Label'!$D:$D,$A119)=0),"NO UPC MATCH in Release_Label",and($B119&lt;&gt;"",countif('3) Release_Label'!$E:$E,$B119)=0),"NO CATALOG ID MATCH in Release_Label",iserror(vlookup($A119&amp;$B119,'3) Release_Label'!$D:$D&amp;'3) Release_Label'!$E:$E,1,0)),"NO UPC-CATALOG ID pair MATCH in Release_Label" )</f>
        <v/>
      </c>
      <c r="E119" s="128" t="str">
        <f t="shared" si="3"/>
        <v/>
      </c>
      <c r="G119" s="92"/>
      <c r="H119" s="133"/>
      <c r="J119" s="20"/>
      <c r="K119" s="93"/>
      <c r="L119" s="20"/>
      <c r="N119" s="20"/>
      <c r="O119" s="20"/>
      <c r="P119" s="20"/>
    </row>
    <row r="120">
      <c r="A120" s="28"/>
      <c r="B120" s="92"/>
      <c r="C120" s="114" t="str">
        <f t="array" ref="C120">ifs(and(isblank($A120),isblank($B120)),"", not(iserror(vlookup($A120&amp;$B120,'3) Release_Label'!$D:$D&amp;'3) Release_Label'!$E:$E,1,0))),vlookup($A120&amp;$B120,{'3) Release_Label'!$D:$D&amp;'3) Release_Label'!$E:$E,'3) Release_Label'!$F:$F},2,0), or(and(not(isblank($B120)),$B120=$B119,$A120&lt;&gt;$A119),and(not(isblank($A120)),$A120=$A119,$B120&lt;&gt;$B119)),"ID LISTS UNALIGNED",and($A120&lt;&gt;"",countif('3) Release_Label'!$D:$D,$A120)=0),"NO UPC MATCH in Release_Label",and($B120&lt;&gt;"",countif('3) Release_Label'!$E:$E,$B120)=0),"NO CATALOG ID MATCH in Release_Label",iserror(vlookup($A120&amp;$B120,'3) Release_Label'!$D:$D&amp;'3) Release_Label'!$E:$E,1,0)),"NO UPC-CATALOG ID pair MATCH in Release_Label" )</f>
        <v/>
      </c>
      <c r="D120" s="114" t="str">
        <f t="array" ref="D120">ifs(and(isblank($A120),isblank($B120)),"", not(iserror(vlookup($A120&amp;$B120,'3) Release_Label'!$D:$D&amp;'3) Release_Label'!$E:$E,1,0))),vlookup($A120&amp;$B120,{'3) Release_Label'!$D:$D&amp;'3) Release_Label'!$E:$E,'3) Release_Label'!$H:$H},2,0), or(and(not(isblank($B120)),$B120=$B119,$A120&lt;&gt;$A119),and(not(isblank($A120)),$A120=$A119,$B120&lt;&gt;$B119)),"ID LISTS UNALIGNED",and($A120&lt;&gt;"",countif('3) Release_Label'!$D:$D,$A120)=0),"NO UPC MATCH in Release_Label",and($B120&lt;&gt;"",countif('3) Release_Label'!$E:$E,$B120)=0),"NO CATALOG ID MATCH in Release_Label",iserror(vlookup($A120&amp;$B120,'3) Release_Label'!$D:$D&amp;'3) Release_Label'!$E:$E,1,0)),"NO UPC-CATALOG ID pair MATCH in Release_Label" )</f>
        <v/>
      </c>
      <c r="E120" s="128" t="str">
        <f t="shared" si="3"/>
        <v/>
      </c>
      <c r="G120" s="92"/>
      <c r="H120" s="133"/>
      <c r="J120" s="20"/>
      <c r="K120" s="93"/>
      <c r="L120" s="20"/>
      <c r="N120" s="20"/>
      <c r="O120" s="20"/>
      <c r="P120" s="20"/>
    </row>
    <row r="121">
      <c r="A121" s="28"/>
      <c r="B121" s="92"/>
      <c r="C121" s="114" t="str">
        <f t="array" ref="C121">ifs(and(isblank($A121),isblank($B121)),"", not(iserror(vlookup($A121&amp;$B121,'3) Release_Label'!$D:$D&amp;'3) Release_Label'!$E:$E,1,0))),vlookup($A121&amp;$B121,{'3) Release_Label'!$D:$D&amp;'3) Release_Label'!$E:$E,'3) Release_Label'!$F:$F},2,0), or(and(not(isblank($B121)),$B121=$B120,$A121&lt;&gt;$A120),and(not(isblank($A121)),$A121=$A120,$B121&lt;&gt;$B120)),"ID LISTS UNALIGNED",and($A121&lt;&gt;"",countif('3) Release_Label'!$D:$D,$A121)=0),"NO UPC MATCH in Release_Label",and($B121&lt;&gt;"",countif('3) Release_Label'!$E:$E,$B121)=0),"NO CATALOG ID MATCH in Release_Label",iserror(vlookup($A121&amp;$B121,'3) Release_Label'!$D:$D&amp;'3) Release_Label'!$E:$E,1,0)),"NO UPC-CATALOG ID pair MATCH in Release_Label" )</f>
        <v/>
      </c>
      <c r="D121" s="114" t="str">
        <f t="array" ref="D121">ifs(and(isblank($A121),isblank($B121)),"", not(iserror(vlookup($A121&amp;$B121,'3) Release_Label'!$D:$D&amp;'3) Release_Label'!$E:$E,1,0))),vlookup($A121&amp;$B121,{'3) Release_Label'!$D:$D&amp;'3) Release_Label'!$E:$E,'3) Release_Label'!$H:$H},2,0), or(and(not(isblank($B121)),$B121=$B120,$A121&lt;&gt;$A120),and(not(isblank($A121)),$A121=$A120,$B121&lt;&gt;$B120)),"ID LISTS UNALIGNED",and($A121&lt;&gt;"",countif('3) Release_Label'!$D:$D,$A121)=0),"NO UPC MATCH in Release_Label",and($B121&lt;&gt;"",countif('3) Release_Label'!$E:$E,$B121)=0),"NO CATALOG ID MATCH in Release_Label",iserror(vlookup($A121&amp;$B121,'3) Release_Label'!$D:$D&amp;'3) Release_Label'!$E:$E,1,0)),"NO UPC-CATALOG ID pair MATCH in Release_Label" )</f>
        <v/>
      </c>
      <c r="E121" s="128" t="str">
        <f t="shared" si="3"/>
        <v/>
      </c>
      <c r="G121" s="92"/>
      <c r="H121" s="133"/>
      <c r="J121" s="20"/>
      <c r="K121" s="93"/>
      <c r="L121" s="20"/>
      <c r="N121" s="20"/>
      <c r="O121" s="20"/>
      <c r="P121" s="20"/>
    </row>
    <row r="122">
      <c r="A122" s="28"/>
      <c r="B122" s="92"/>
      <c r="C122" s="114" t="str">
        <f t="array" ref="C122">ifs(and(isblank($A122),isblank($B122)),"", not(iserror(vlookup($A122&amp;$B122,'3) Release_Label'!$D:$D&amp;'3) Release_Label'!$E:$E,1,0))),vlookup($A122&amp;$B122,{'3) Release_Label'!$D:$D&amp;'3) Release_Label'!$E:$E,'3) Release_Label'!$F:$F},2,0), or(and(not(isblank($B122)),$B122=$B121,$A122&lt;&gt;$A121),and(not(isblank($A122)),$A122=$A121,$B122&lt;&gt;$B121)),"ID LISTS UNALIGNED",and($A122&lt;&gt;"",countif('3) Release_Label'!$D:$D,$A122)=0),"NO UPC MATCH in Release_Label",and($B122&lt;&gt;"",countif('3) Release_Label'!$E:$E,$B122)=0),"NO CATALOG ID MATCH in Release_Label",iserror(vlookup($A122&amp;$B122,'3) Release_Label'!$D:$D&amp;'3) Release_Label'!$E:$E,1,0)),"NO UPC-CATALOG ID pair MATCH in Release_Label" )</f>
        <v/>
      </c>
      <c r="D122" s="114" t="str">
        <f t="array" ref="D122">ifs(and(isblank($A122),isblank($B122)),"", not(iserror(vlookup($A122&amp;$B122,'3) Release_Label'!$D:$D&amp;'3) Release_Label'!$E:$E,1,0))),vlookup($A122&amp;$B122,{'3) Release_Label'!$D:$D&amp;'3) Release_Label'!$E:$E,'3) Release_Label'!$H:$H},2,0), or(and(not(isblank($B122)),$B122=$B121,$A122&lt;&gt;$A121),and(not(isblank($A122)),$A122=$A121,$B122&lt;&gt;$B121)),"ID LISTS UNALIGNED",and($A122&lt;&gt;"",countif('3) Release_Label'!$D:$D,$A122)=0),"NO UPC MATCH in Release_Label",and($B122&lt;&gt;"",countif('3) Release_Label'!$E:$E,$B122)=0),"NO CATALOG ID MATCH in Release_Label",iserror(vlookup($A122&amp;$B122,'3) Release_Label'!$D:$D&amp;'3) Release_Label'!$E:$E,1,0)),"NO UPC-CATALOG ID pair MATCH in Release_Label" )</f>
        <v/>
      </c>
      <c r="E122" s="128" t="str">
        <f t="shared" si="3"/>
        <v/>
      </c>
      <c r="G122" s="92"/>
      <c r="H122" s="133"/>
      <c r="J122" s="20"/>
      <c r="K122" s="93"/>
      <c r="L122" s="20"/>
      <c r="N122" s="20"/>
      <c r="O122" s="20"/>
      <c r="P122" s="20"/>
    </row>
    <row r="123">
      <c r="A123" s="28"/>
      <c r="B123" s="92"/>
      <c r="C123" s="114" t="str">
        <f t="array" ref="C123">ifs(and(isblank($A123),isblank($B123)),"", not(iserror(vlookup($A123&amp;$B123,'3) Release_Label'!$D:$D&amp;'3) Release_Label'!$E:$E,1,0))),vlookup($A123&amp;$B123,{'3) Release_Label'!$D:$D&amp;'3) Release_Label'!$E:$E,'3) Release_Label'!$F:$F},2,0), or(and(not(isblank($B123)),$B123=$B122,$A123&lt;&gt;$A122),and(not(isblank($A123)),$A123=$A122,$B123&lt;&gt;$B122)),"ID LISTS UNALIGNED",and($A123&lt;&gt;"",countif('3) Release_Label'!$D:$D,$A123)=0),"NO UPC MATCH in Release_Label",and($B123&lt;&gt;"",countif('3) Release_Label'!$E:$E,$B123)=0),"NO CATALOG ID MATCH in Release_Label",iserror(vlookup($A123&amp;$B123,'3) Release_Label'!$D:$D&amp;'3) Release_Label'!$E:$E,1,0)),"NO UPC-CATALOG ID pair MATCH in Release_Label" )</f>
        <v/>
      </c>
      <c r="D123" s="114" t="str">
        <f t="array" ref="D123">ifs(and(isblank($A123),isblank($B123)),"", not(iserror(vlookup($A123&amp;$B123,'3) Release_Label'!$D:$D&amp;'3) Release_Label'!$E:$E,1,0))),vlookup($A123&amp;$B123,{'3) Release_Label'!$D:$D&amp;'3) Release_Label'!$E:$E,'3) Release_Label'!$H:$H},2,0), or(and(not(isblank($B123)),$B123=$B122,$A123&lt;&gt;$A122),and(not(isblank($A123)),$A123=$A122,$B123&lt;&gt;$B122)),"ID LISTS UNALIGNED",and($A123&lt;&gt;"",countif('3) Release_Label'!$D:$D,$A123)=0),"NO UPC MATCH in Release_Label",and($B123&lt;&gt;"",countif('3) Release_Label'!$E:$E,$B123)=0),"NO CATALOG ID MATCH in Release_Label",iserror(vlookup($A123&amp;$B123,'3) Release_Label'!$D:$D&amp;'3) Release_Label'!$E:$E,1,0)),"NO UPC-CATALOG ID pair MATCH in Release_Label" )</f>
        <v/>
      </c>
      <c r="E123" s="128" t="str">
        <f t="shared" si="3"/>
        <v/>
      </c>
      <c r="G123" s="92"/>
      <c r="H123" s="133"/>
      <c r="J123" s="20"/>
      <c r="K123" s="93"/>
      <c r="L123" s="20"/>
      <c r="N123" s="20"/>
      <c r="O123" s="20"/>
      <c r="P123" s="20"/>
    </row>
    <row r="124">
      <c r="A124" s="28"/>
      <c r="B124" s="92"/>
      <c r="C124" s="114" t="str">
        <f t="array" ref="C124">ifs(and(isblank($A124),isblank($B124)),"", not(iserror(vlookup($A124&amp;$B124,'3) Release_Label'!$D:$D&amp;'3) Release_Label'!$E:$E,1,0))),vlookup($A124&amp;$B124,{'3) Release_Label'!$D:$D&amp;'3) Release_Label'!$E:$E,'3) Release_Label'!$F:$F},2,0), or(and(not(isblank($B124)),$B124=$B123,$A124&lt;&gt;$A123),and(not(isblank($A124)),$A124=$A123,$B124&lt;&gt;$B123)),"ID LISTS UNALIGNED",and($A124&lt;&gt;"",countif('3) Release_Label'!$D:$D,$A124)=0),"NO UPC MATCH in Release_Label",and($B124&lt;&gt;"",countif('3) Release_Label'!$E:$E,$B124)=0),"NO CATALOG ID MATCH in Release_Label",iserror(vlookup($A124&amp;$B124,'3) Release_Label'!$D:$D&amp;'3) Release_Label'!$E:$E,1,0)),"NO UPC-CATALOG ID pair MATCH in Release_Label" )</f>
        <v/>
      </c>
      <c r="D124" s="114" t="str">
        <f t="array" ref="D124">ifs(and(isblank($A124),isblank($B124)),"", not(iserror(vlookup($A124&amp;$B124,'3) Release_Label'!$D:$D&amp;'3) Release_Label'!$E:$E,1,0))),vlookup($A124&amp;$B124,{'3) Release_Label'!$D:$D&amp;'3) Release_Label'!$E:$E,'3) Release_Label'!$H:$H},2,0), or(and(not(isblank($B124)),$B124=$B123,$A124&lt;&gt;$A123),and(not(isblank($A124)),$A124=$A123,$B124&lt;&gt;$B123)),"ID LISTS UNALIGNED",and($A124&lt;&gt;"",countif('3) Release_Label'!$D:$D,$A124)=0),"NO UPC MATCH in Release_Label",and($B124&lt;&gt;"",countif('3) Release_Label'!$E:$E,$B124)=0),"NO CATALOG ID MATCH in Release_Label",iserror(vlookup($A124&amp;$B124,'3) Release_Label'!$D:$D&amp;'3) Release_Label'!$E:$E,1,0)),"NO UPC-CATALOG ID pair MATCH in Release_Label" )</f>
        <v/>
      </c>
      <c r="E124" s="128" t="str">
        <f t="shared" si="3"/>
        <v/>
      </c>
      <c r="G124" s="92"/>
      <c r="H124" s="133"/>
      <c r="J124" s="20"/>
      <c r="K124" s="93"/>
      <c r="L124" s="20"/>
      <c r="N124" s="20"/>
      <c r="O124" s="20"/>
      <c r="P124" s="20"/>
    </row>
    <row r="125">
      <c r="A125" s="28"/>
      <c r="B125" s="92"/>
      <c r="C125" s="114" t="str">
        <f t="array" ref="C125">ifs(and(isblank($A125),isblank($B125)),"", not(iserror(vlookup($A125&amp;$B125,'3) Release_Label'!$D:$D&amp;'3) Release_Label'!$E:$E,1,0))),vlookup($A125&amp;$B125,{'3) Release_Label'!$D:$D&amp;'3) Release_Label'!$E:$E,'3) Release_Label'!$F:$F},2,0), or(and(not(isblank($B125)),$B125=$B124,$A125&lt;&gt;$A124),and(not(isblank($A125)),$A125=$A124,$B125&lt;&gt;$B124)),"ID LISTS UNALIGNED",and($A125&lt;&gt;"",countif('3) Release_Label'!$D:$D,$A125)=0),"NO UPC MATCH in Release_Label",and($B125&lt;&gt;"",countif('3) Release_Label'!$E:$E,$B125)=0),"NO CATALOG ID MATCH in Release_Label",iserror(vlookup($A125&amp;$B125,'3) Release_Label'!$D:$D&amp;'3) Release_Label'!$E:$E,1,0)),"NO UPC-CATALOG ID pair MATCH in Release_Label" )</f>
        <v/>
      </c>
      <c r="D125" s="114" t="str">
        <f t="array" ref="D125">ifs(and(isblank($A125),isblank($B125)),"", not(iserror(vlookup($A125&amp;$B125,'3) Release_Label'!$D:$D&amp;'3) Release_Label'!$E:$E,1,0))),vlookup($A125&amp;$B125,{'3) Release_Label'!$D:$D&amp;'3) Release_Label'!$E:$E,'3) Release_Label'!$H:$H},2,0), or(and(not(isblank($B125)),$B125=$B124,$A125&lt;&gt;$A124),and(not(isblank($A125)),$A125=$A124,$B125&lt;&gt;$B124)),"ID LISTS UNALIGNED",and($A125&lt;&gt;"",countif('3) Release_Label'!$D:$D,$A125)=0),"NO UPC MATCH in Release_Label",and($B125&lt;&gt;"",countif('3) Release_Label'!$E:$E,$B125)=0),"NO CATALOG ID MATCH in Release_Label",iserror(vlookup($A125&amp;$B125,'3) Release_Label'!$D:$D&amp;'3) Release_Label'!$E:$E,1,0)),"NO UPC-CATALOG ID pair MATCH in Release_Label" )</f>
        <v/>
      </c>
      <c r="E125" s="128" t="str">
        <f t="shared" si="3"/>
        <v/>
      </c>
      <c r="G125" s="92"/>
      <c r="H125" s="133"/>
      <c r="J125" s="20"/>
      <c r="K125" s="93"/>
      <c r="L125" s="20"/>
      <c r="N125" s="20"/>
      <c r="O125" s="20"/>
      <c r="P125" s="20"/>
    </row>
    <row r="126">
      <c r="A126" s="28"/>
      <c r="B126" s="92"/>
      <c r="C126" s="114" t="str">
        <f t="array" ref="C126">ifs(and(isblank($A126),isblank($B126)),"", not(iserror(vlookup($A126&amp;$B126,'3) Release_Label'!$D:$D&amp;'3) Release_Label'!$E:$E,1,0))),vlookup($A126&amp;$B126,{'3) Release_Label'!$D:$D&amp;'3) Release_Label'!$E:$E,'3) Release_Label'!$F:$F},2,0), or(and(not(isblank($B126)),$B126=$B125,$A126&lt;&gt;$A125),and(not(isblank($A126)),$A126=$A125,$B126&lt;&gt;$B125)),"ID LISTS UNALIGNED",and($A126&lt;&gt;"",countif('3) Release_Label'!$D:$D,$A126)=0),"NO UPC MATCH in Release_Label",and($B126&lt;&gt;"",countif('3) Release_Label'!$E:$E,$B126)=0),"NO CATALOG ID MATCH in Release_Label",iserror(vlookup($A126&amp;$B126,'3) Release_Label'!$D:$D&amp;'3) Release_Label'!$E:$E,1,0)),"NO UPC-CATALOG ID pair MATCH in Release_Label" )</f>
        <v/>
      </c>
      <c r="D126" s="114" t="str">
        <f t="array" ref="D126">ifs(and(isblank($A126),isblank($B126)),"", not(iserror(vlookup($A126&amp;$B126,'3) Release_Label'!$D:$D&amp;'3) Release_Label'!$E:$E,1,0))),vlookup($A126&amp;$B126,{'3) Release_Label'!$D:$D&amp;'3) Release_Label'!$E:$E,'3) Release_Label'!$H:$H},2,0), or(and(not(isblank($B126)),$B126=$B125,$A126&lt;&gt;$A125),and(not(isblank($A126)),$A126=$A125,$B126&lt;&gt;$B125)),"ID LISTS UNALIGNED",and($A126&lt;&gt;"",countif('3) Release_Label'!$D:$D,$A126)=0),"NO UPC MATCH in Release_Label",and($B126&lt;&gt;"",countif('3) Release_Label'!$E:$E,$B126)=0),"NO CATALOG ID MATCH in Release_Label",iserror(vlookup($A126&amp;$B126,'3) Release_Label'!$D:$D&amp;'3) Release_Label'!$E:$E,1,0)),"NO UPC-CATALOG ID pair MATCH in Release_Label" )</f>
        <v/>
      </c>
      <c r="E126" s="128" t="str">
        <f t="shared" si="3"/>
        <v/>
      </c>
      <c r="G126" s="92"/>
      <c r="H126" s="133"/>
      <c r="J126" s="20"/>
      <c r="K126" s="93"/>
      <c r="L126" s="20"/>
      <c r="N126" s="20"/>
      <c r="O126" s="20"/>
      <c r="P126" s="20"/>
    </row>
    <row r="127">
      <c r="A127" s="28"/>
      <c r="B127" s="92"/>
      <c r="C127" s="114" t="str">
        <f t="array" ref="C127">ifs(and(isblank($A127),isblank($B127)),"", not(iserror(vlookup($A127&amp;$B127,'3) Release_Label'!$D:$D&amp;'3) Release_Label'!$E:$E,1,0))),vlookup($A127&amp;$B127,{'3) Release_Label'!$D:$D&amp;'3) Release_Label'!$E:$E,'3) Release_Label'!$F:$F},2,0), or(and(not(isblank($B127)),$B127=$B126,$A127&lt;&gt;$A126),and(not(isblank($A127)),$A127=$A126,$B127&lt;&gt;$B126)),"ID LISTS UNALIGNED",and($A127&lt;&gt;"",countif('3) Release_Label'!$D:$D,$A127)=0),"NO UPC MATCH in Release_Label",and($B127&lt;&gt;"",countif('3) Release_Label'!$E:$E,$B127)=0),"NO CATALOG ID MATCH in Release_Label",iserror(vlookup($A127&amp;$B127,'3) Release_Label'!$D:$D&amp;'3) Release_Label'!$E:$E,1,0)),"NO UPC-CATALOG ID pair MATCH in Release_Label" )</f>
        <v/>
      </c>
      <c r="D127" s="114" t="str">
        <f t="array" ref="D127">ifs(and(isblank($A127),isblank($B127)),"", not(iserror(vlookup($A127&amp;$B127,'3) Release_Label'!$D:$D&amp;'3) Release_Label'!$E:$E,1,0))),vlookup($A127&amp;$B127,{'3) Release_Label'!$D:$D&amp;'3) Release_Label'!$E:$E,'3) Release_Label'!$H:$H},2,0), or(and(not(isblank($B127)),$B127=$B126,$A127&lt;&gt;$A126),and(not(isblank($A127)),$A127=$A126,$B127&lt;&gt;$B126)),"ID LISTS UNALIGNED",and($A127&lt;&gt;"",countif('3) Release_Label'!$D:$D,$A127)=0),"NO UPC MATCH in Release_Label",and($B127&lt;&gt;"",countif('3) Release_Label'!$E:$E,$B127)=0),"NO CATALOG ID MATCH in Release_Label",iserror(vlookup($A127&amp;$B127,'3) Release_Label'!$D:$D&amp;'3) Release_Label'!$E:$E,1,0)),"NO UPC-CATALOG ID pair MATCH in Release_Label" )</f>
        <v/>
      </c>
      <c r="E127" s="128" t="str">
        <f t="shared" si="3"/>
        <v/>
      </c>
      <c r="G127" s="92"/>
      <c r="H127" s="133"/>
      <c r="J127" s="20"/>
      <c r="K127" s="93"/>
      <c r="L127" s="20"/>
      <c r="N127" s="20"/>
      <c r="O127" s="20"/>
      <c r="P127" s="20"/>
    </row>
    <row r="128">
      <c r="A128" s="28"/>
      <c r="B128" s="92"/>
      <c r="C128" s="114" t="str">
        <f t="array" ref="C128">ifs(and(isblank($A128),isblank($B128)),"", not(iserror(vlookup($A128&amp;$B128,'3) Release_Label'!$D:$D&amp;'3) Release_Label'!$E:$E,1,0))),vlookup($A128&amp;$B128,{'3) Release_Label'!$D:$D&amp;'3) Release_Label'!$E:$E,'3) Release_Label'!$F:$F},2,0), or(and(not(isblank($B128)),$B128=$B127,$A128&lt;&gt;$A127),and(not(isblank($A128)),$A128=$A127,$B128&lt;&gt;$B127)),"ID LISTS UNALIGNED",and($A128&lt;&gt;"",countif('3) Release_Label'!$D:$D,$A128)=0),"NO UPC MATCH in Release_Label",and($B128&lt;&gt;"",countif('3) Release_Label'!$E:$E,$B128)=0),"NO CATALOG ID MATCH in Release_Label",iserror(vlookup($A128&amp;$B128,'3) Release_Label'!$D:$D&amp;'3) Release_Label'!$E:$E,1,0)),"NO UPC-CATALOG ID pair MATCH in Release_Label" )</f>
        <v/>
      </c>
      <c r="D128" s="114" t="str">
        <f t="array" ref="D128">ifs(and(isblank($A128),isblank($B128)),"", not(iserror(vlookup($A128&amp;$B128,'3) Release_Label'!$D:$D&amp;'3) Release_Label'!$E:$E,1,0))),vlookup($A128&amp;$B128,{'3) Release_Label'!$D:$D&amp;'3) Release_Label'!$E:$E,'3) Release_Label'!$H:$H},2,0), or(and(not(isblank($B128)),$B128=$B127,$A128&lt;&gt;$A127),and(not(isblank($A128)),$A128=$A127,$B128&lt;&gt;$B127)),"ID LISTS UNALIGNED",and($A128&lt;&gt;"",countif('3) Release_Label'!$D:$D,$A128)=0),"NO UPC MATCH in Release_Label",and($B128&lt;&gt;"",countif('3) Release_Label'!$E:$E,$B128)=0),"NO CATALOG ID MATCH in Release_Label",iserror(vlookup($A128&amp;$B128,'3) Release_Label'!$D:$D&amp;'3) Release_Label'!$E:$E,1,0)),"NO UPC-CATALOG ID pair MATCH in Release_Label" )</f>
        <v/>
      </c>
      <c r="E128" s="128" t="str">
        <f t="shared" si="3"/>
        <v/>
      </c>
      <c r="G128" s="92"/>
      <c r="H128" s="133"/>
      <c r="J128" s="20"/>
      <c r="K128" s="93"/>
      <c r="L128" s="20"/>
      <c r="N128" s="20"/>
      <c r="O128" s="20"/>
      <c r="P128" s="20"/>
    </row>
    <row r="129">
      <c r="A129" s="28"/>
      <c r="B129" s="92"/>
      <c r="C129" s="114" t="str">
        <f t="array" ref="C129">ifs(and(isblank($A129),isblank($B129)),"", not(iserror(vlookup($A129&amp;$B129,'3) Release_Label'!$D:$D&amp;'3) Release_Label'!$E:$E,1,0))),vlookup($A129&amp;$B129,{'3) Release_Label'!$D:$D&amp;'3) Release_Label'!$E:$E,'3) Release_Label'!$F:$F},2,0), or(and(not(isblank($B129)),$B129=$B128,$A129&lt;&gt;$A128),and(not(isblank($A129)),$A129=$A128,$B129&lt;&gt;$B128)),"ID LISTS UNALIGNED",and($A129&lt;&gt;"",countif('3) Release_Label'!$D:$D,$A129)=0),"NO UPC MATCH in Release_Label",and($B129&lt;&gt;"",countif('3) Release_Label'!$E:$E,$B129)=0),"NO CATALOG ID MATCH in Release_Label",iserror(vlookup($A129&amp;$B129,'3) Release_Label'!$D:$D&amp;'3) Release_Label'!$E:$E,1,0)),"NO UPC-CATALOG ID pair MATCH in Release_Label" )</f>
        <v/>
      </c>
      <c r="D129" s="114" t="str">
        <f t="array" ref="D129">ifs(and(isblank($A129),isblank($B129)),"", not(iserror(vlookup($A129&amp;$B129,'3) Release_Label'!$D:$D&amp;'3) Release_Label'!$E:$E,1,0))),vlookup($A129&amp;$B129,{'3) Release_Label'!$D:$D&amp;'3) Release_Label'!$E:$E,'3) Release_Label'!$H:$H},2,0), or(and(not(isblank($B129)),$B129=$B128,$A129&lt;&gt;$A128),and(not(isblank($A129)),$A129=$A128,$B129&lt;&gt;$B128)),"ID LISTS UNALIGNED",and($A129&lt;&gt;"",countif('3) Release_Label'!$D:$D,$A129)=0),"NO UPC MATCH in Release_Label",and($B129&lt;&gt;"",countif('3) Release_Label'!$E:$E,$B129)=0),"NO CATALOG ID MATCH in Release_Label",iserror(vlookup($A129&amp;$B129,'3) Release_Label'!$D:$D&amp;'3) Release_Label'!$E:$E,1,0)),"NO UPC-CATALOG ID pair MATCH in Release_Label" )</f>
        <v/>
      </c>
      <c r="E129" s="128" t="str">
        <f t="shared" si="3"/>
        <v/>
      </c>
      <c r="G129" s="92"/>
      <c r="H129" s="133"/>
      <c r="J129" s="20"/>
      <c r="K129" s="93"/>
      <c r="L129" s="20"/>
      <c r="N129" s="20"/>
      <c r="O129" s="20"/>
      <c r="P129" s="20"/>
    </row>
    <row r="130">
      <c r="A130" s="28"/>
      <c r="B130" s="92"/>
      <c r="C130" s="114" t="str">
        <f t="array" ref="C130">ifs(and(isblank($A130),isblank($B130)),"", not(iserror(vlookup($A130&amp;$B130,'3) Release_Label'!$D:$D&amp;'3) Release_Label'!$E:$E,1,0))),vlookup($A130&amp;$B130,{'3) Release_Label'!$D:$D&amp;'3) Release_Label'!$E:$E,'3) Release_Label'!$F:$F},2,0), or(and(not(isblank($B130)),$B130=$B129,$A130&lt;&gt;$A129),and(not(isblank($A130)),$A130=$A129,$B130&lt;&gt;$B129)),"ID LISTS UNALIGNED",and($A130&lt;&gt;"",countif('3) Release_Label'!$D:$D,$A130)=0),"NO UPC MATCH in Release_Label",and($B130&lt;&gt;"",countif('3) Release_Label'!$E:$E,$B130)=0),"NO CATALOG ID MATCH in Release_Label",iserror(vlookup($A130&amp;$B130,'3) Release_Label'!$D:$D&amp;'3) Release_Label'!$E:$E,1,0)),"NO UPC-CATALOG ID pair MATCH in Release_Label" )</f>
        <v/>
      </c>
      <c r="D130" s="114" t="str">
        <f t="array" ref="D130">ifs(and(isblank($A130),isblank($B130)),"", not(iserror(vlookup($A130&amp;$B130,'3) Release_Label'!$D:$D&amp;'3) Release_Label'!$E:$E,1,0))),vlookup($A130&amp;$B130,{'3) Release_Label'!$D:$D&amp;'3) Release_Label'!$E:$E,'3) Release_Label'!$H:$H},2,0), or(and(not(isblank($B130)),$B130=$B129,$A130&lt;&gt;$A129),and(not(isblank($A130)),$A130=$A129,$B130&lt;&gt;$B129)),"ID LISTS UNALIGNED",and($A130&lt;&gt;"",countif('3) Release_Label'!$D:$D,$A130)=0),"NO UPC MATCH in Release_Label",and($B130&lt;&gt;"",countif('3) Release_Label'!$E:$E,$B130)=0),"NO CATALOG ID MATCH in Release_Label",iserror(vlookup($A130&amp;$B130,'3) Release_Label'!$D:$D&amp;'3) Release_Label'!$E:$E,1,0)),"NO UPC-CATALOG ID pair MATCH in Release_Label" )</f>
        <v/>
      </c>
      <c r="E130" s="128" t="str">
        <f t="shared" si="3"/>
        <v/>
      </c>
      <c r="G130" s="92"/>
      <c r="H130" s="133"/>
      <c r="J130" s="20"/>
      <c r="K130" s="93"/>
      <c r="L130" s="20"/>
      <c r="N130" s="20"/>
      <c r="O130" s="20"/>
      <c r="P130" s="20"/>
    </row>
    <row r="131">
      <c r="A131" s="28"/>
      <c r="B131" s="92"/>
      <c r="C131" s="114" t="str">
        <f t="array" ref="C131">ifs(and(isblank($A131),isblank($B131)),"", not(iserror(vlookup($A131&amp;$B131,'3) Release_Label'!$D:$D&amp;'3) Release_Label'!$E:$E,1,0))),vlookup($A131&amp;$B131,{'3) Release_Label'!$D:$D&amp;'3) Release_Label'!$E:$E,'3) Release_Label'!$F:$F},2,0), or(and(not(isblank($B131)),$B131=$B130,$A131&lt;&gt;$A130),and(not(isblank($A131)),$A131=$A130,$B131&lt;&gt;$B130)),"ID LISTS UNALIGNED",and($A131&lt;&gt;"",countif('3) Release_Label'!$D:$D,$A131)=0),"NO UPC MATCH in Release_Label",and($B131&lt;&gt;"",countif('3) Release_Label'!$E:$E,$B131)=0),"NO CATALOG ID MATCH in Release_Label",iserror(vlookup($A131&amp;$B131,'3) Release_Label'!$D:$D&amp;'3) Release_Label'!$E:$E,1,0)),"NO UPC-CATALOG ID pair MATCH in Release_Label" )</f>
        <v/>
      </c>
      <c r="D131" s="114" t="str">
        <f t="array" ref="D131">ifs(and(isblank($A131),isblank($B131)),"", not(iserror(vlookup($A131&amp;$B131,'3) Release_Label'!$D:$D&amp;'3) Release_Label'!$E:$E,1,0))),vlookup($A131&amp;$B131,{'3) Release_Label'!$D:$D&amp;'3) Release_Label'!$E:$E,'3) Release_Label'!$H:$H},2,0), or(and(not(isblank($B131)),$B131=$B130,$A131&lt;&gt;$A130),and(not(isblank($A131)),$A131=$A130,$B131&lt;&gt;$B130)),"ID LISTS UNALIGNED",and($A131&lt;&gt;"",countif('3) Release_Label'!$D:$D,$A131)=0),"NO UPC MATCH in Release_Label",and($B131&lt;&gt;"",countif('3) Release_Label'!$E:$E,$B131)=0),"NO CATALOG ID MATCH in Release_Label",iserror(vlookup($A131&amp;$B131,'3) Release_Label'!$D:$D&amp;'3) Release_Label'!$E:$E,1,0)),"NO UPC-CATALOG ID pair MATCH in Release_Label" )</f>
        <v/>
      </c>
      <c r="E131" s="128" t="str">
        <f t="shared" si="3"/>
        <v/>
      </c>
      <c r="G131" s="92"/>
      <c r="H131" s="133"/>
      <c r="J131" s="20"/>
      <c r="K131" s="93"/>
      <c r="L131" s="20"/>
      <c r="N131" s="20"/>
      <c r="O131" s="20"/>
      <c r="P131" s="20"/>
    </row>
    <row r="132">
      <c r="A132" s="28"/>
      <c r="B132" s="92"/>
      <c r="C132" s="114" t="str">
        <f t="array" ref="C132">ifs(and(isblank($A132),isblank($B132)),"", not(iserror(vlookup($A132&amp;$B132,'3) Release_Label'!$D:$D&amp;'3) Release_Label'!$E:$E,1,0))),vlookup($A132&amp;$B132,{'3) Release_Label'!$D:$D&amp;'3) Release_Label'!$E:$E,'3) Release_Label'!$F:$F},2,0), or(and(not(isblank($B132)),$B132=$B131,$A132&lt;&gt;$A131),and(not(isblank($A132)),$A132=$A131,$B132&lt;&gt;$B131)),"ID LISTS UNALIGNED",and($A132&lt;&gt;"",countif('3) Release_Label'!$D:$D,$A132)=0),"NO UPC MATCH in Release_Label",and($B132&lt;&gt;"",countif('3) Release_Label'!$E:$E,$B132)=0),"NO CATALOG ID MATCH in Release_Label",iserror(vlookup($A132&amp;$B132,'3) Release_Label'!$D:$D&amp;'3) Release_Label'!$E:$E,1,0)),"NO UPC-CATALOG ID pair MATCH in Release_Label" )</f>
        <v/>
      </c>
      <c r="D132" s="114" t="str">
        <f t="array" ref="D132">ifs(and(isblank($A132),isblank($B132)),"", not(iserror(vlookup($A132&amp;$B132,'3) Release_Label'!$D:$D&amp;'3) Release_Label'!$E:$E,1,0))),vlookup($A132&amp;$B132,{'3) Release_Label'!$D:$D&amp;'3) Release_Label'!$E:$E,'3) Release_Label'!$H:$H},2,0), or(and(not(isblank($B132)),$B132=$B131,$A132&lt;&gt;$A131),and(not(isblank($A132)),$A132=$A131,$B132&lt;&gt;$B131)),"ID LISTS UNALIGNED",and($A132&lt;&gt;"",countif('3) Release_Label'!$D:$D,$A132)=0),"NO UPC MATCH in Release_Label",and($B132&lt;&gt;"",countif('3) Release_Label'!$E:$E,$B132)=0),"NO CATALOG ID MATCH in Release_Label",iserror(vlookup($A132&amp;$B132,'3) Release_Label'!$D:$D&amp;'3) Release_Label'!$E:$E,1,0)),"NO UPC-CATALOG ID pair MATCH in Release_Label" )</f>
        <v/>
      </c>
      <c r="E132" s="128" t="str">
        <f t="shared" si="3"/>
        <v/>
      </c>
      <c r="G132" s="92"/>
      <c r="H132" s="133"/>
      <c r="J132" s="20"/>
      <c r="K132" s="93"/>
      <c r="L132" s="20"/>
      <c r="N132" s="20"/>
      <c r="O132" s="20"/>
      <c r="P132" s="20"/>
    </row>
    <row r="133">
      <c r="A133" s="28"/>
      <c r="B133" s="92"/>
      <c r="C133" s="114" t="str">
        <f t="array" ref="C133">ifs(and(isblank($A133),isblank($B133)),"", not(iserror(vlookup($A133&amp;$B133,'3) Release_Label'!$D:$D&amp;'3) Release_Label'!$E:$E,1,0))),vlookup($A133&amp;$B133,{'3) Release_Label'!$D:$D&amp;'3) Release_Label'!$E:$E,'3) Release_Label'!$F:$F},2,0), or(and(not(isblank($B133)),$B133=$B132,$A133&lt;&gt;$A132),and(not(isblank($A133)),$A133=$A132,$B133&lt;&gt;$B132)),"ID LISTS UNALIGNED",and($A133&lt;&gt;"",countif('3) Release_Label'!$D:$D,$A133)=0),"NO UPC MATCH in Release_Label",and($B133&lt;&gt;"",countif('3) Release_Label'!$E:$E,$B133)=0),"NO CATALOG ID MATCH in Release_Label",iserror(vlookup($A133&amp;$B133,'3) Release_Label'!$D:$D&amp;'3) Release_Label'!$E:$E,1,0)),"NO UPC-CATALOG ID pair MATCH in Release_Label" )</f>
        <v/>
      </c>
      <c r="D133" s="114" t="str">
        <f t="array" ref="D133">ifs(and(isblank($A133),isblank($B133)),"", not(iserror(vlookup($A133&amp;$B133,'3) Release_Label'!$D:$D&amp;'3) Release_Label'!$E:$E,1,0))),vlookup($A133&amp;$B133,{'3) Release_Label'!$D:$D&amp;'3) Release_Label'!$E:$E,'3) Release_Label'!$H:$H},2,0), or(and(not(isblank($B133)),$B133=$B132,$A133&lt;&gt;$A132),and(not(isblank($A133)),$A133=$A132,$B133&lt;&gt;$B132)),"ID LISTS UNALIGNED",and($A133&lt;&gt;"",countif('3) Release_Label'!$D:$D,$A133)=0),"NO UPC MATCH in Release_Label",and($B133&lt;&gt;"",countif('3) Release_Label'!$E:$E,$B133)=0),"NO CATALOG ID MATCH in Release_Label",iserror(vlookup($A133&amp;$B133,'3) Release_Label'!$D:$D&amp;'3) Release_Label'!$E:$E,1,0)),"NO UPC-CATALOG ID pair MATCH in Release_Label" )</f>
        <v/>
      </c>
      <c r="E133" s="128" t="str">
        <f t="shared" si="3"/>
        <v/>
      </c>
      <c r="G133" s="92"/>
      <c r="H133" s="133"/>
      <c r="J133" s="20"/>
      <c r="K133" s="93"/>
      <c r="L133" s="20"/>
      <c r="N133" s="20"/>
      <c r="O133" s="20"/>
      <c r="P133" s="20"/>
    </row>
    <row r="134">
      <c r="A134" s="28"/>
      <c r="B134" s="92"/>
      <c r="C134" s="114" t="str">
        <f t="array" ref="C134">ifs(and(isblank($A134),isblank($B134)),"", not(iserror(vlookup($A134&amp;$B134,'3) Release_Label'!$D:$D&amp;'3) Release_Label'!$E:$E,1,0))),vlookup($A134&amp;$B134,{'3) Release_Label'!$D:$D&amp;'3) Release_Label'!$E:$E,'3) Release_Label'!$F:$F},2,0), or(and(not(isblank($B134)),$B134=$B133,$A134&lt;&gt;$A133),and(not(isblank($A134)),$A134=$A133,$B134&lt;&gt;$B133)),"ID LISTS UNALIGNED",and($A134&lt;&gt;"",countif('3) Release_Label'!$D:$D,$A134)=0),"NO UPC MATCH in Release_Label",and($B134&lt;&gt;"",countif('3) Release_Label'!$E:$E,$B134)=0),"NO CATALOG ID MATCH in Release_Label",iserror(vlookup($A134&amp;$B134,'3) Release_Label'!$D:$D&amp;'3) Release_Label'!$E:$E,1,0)),"NO UPC-CATALOG ID pair MATCH in Release_Label" )</f>
        <v/>
      </c>
      <c r="D134" s="114" t="str">
        <f t="array" ref="D134">ifs(and(isblank($A134),isblank($B134)),"", not(iserror(vlookup($A134&amp;$B134,'3) Release_Label'!$D:$D&amp;'3) Release_Label'!$E:$E,1,0))),vlookup($A134&amp;$B134,{'3) Release_Label'!$D:$D&amp;'3) Release_Label'!$E:$E,'3) Release_Label'!$H:$H},2,0), or(and(not(isblank($B134)),$B134=$B133,$A134&lt;&gt;$A133),and(not(isblank($A134)),$A134=$A133,$B134&lt;&gt;$B133)),"ID LISTS UNALIGNED",and($A134&lt;&gt;"",countif('3) Release_Label'!$D:$D,$A134)=0),"NO UPC MATCH in Release_Label",and($B134&lt;&gt;"",countif('3) Release_Label'!$E:$E,$B134)=0),"NO CATALOG ID MATCH in Release_Label",iserror(vlookup($A134&amp;$B134,'3) Release_Label'!$D:$D&amp;'3) Release_Label'!$E:$E,1,0)),"NO UPC-CATALOG ID pair MATCH in Release_Label" )</f>
        <v/>
      </c>
      <c r="E134" s="128" t="str">
        <f t="shared" si="3"/>
        <v/>
      </c>
      <c r="G134" s="92"/>
      <c r="H134" s="133"/>
      <c r="J134" s="20"/>
      <c r="K134" s="93"/>
      <c r="L134" s="20"/>
      <c r="N134" s="20"/>
      <c r="O134" s="20"/>
      <c r="P134" s="20"/>
    </row>
    <row r="135">
      <c r="A135" s="28"/>
      <c r="B135" s="92"/>
      <c r="C135" s="114" t="str">
        <f t="array" ref="C135">ifs(and(isblank($A135),isblank($B135)),"", not(iserror(vlookup($A135&amp;$B135,'3) Release_Label'!$D:$D&amp;'3) Release_Label'!$E:$E,1,0))),vlookup($A135&amp;$B135,{'3) Release_Label'!$D:$D&amp;'3) Release_Label'!$E:$E,'3) Release_Label'!$F:$F},2,0), or(and(not(isblank($B135)),$B135=$B134,$A135&lt;&gt;$A134),and(not(isblank($A135)),$A135=$A134,$B135&lt;&gt;$B134)),"ID LISTS UNALIGNED",and($A135&lt;&gt;"",countif('3) Release_Label'!$D:$D,$A135)=0),"NO UPC MATCH in Release_Label",and($B135&lt;&gt;"",countif('3) Release_Label'!$E:$E,$B135)=0),"NO CATALOG ID MATCH in Release_Label",iserror(vlookup($A135&amp;$B135,'3) Release_Label'!$D:$D&amp;'3) Release_Label'!$E:$E,1,0)),"NO UPC-CATALOG ID pair MATCH in Release_Label" )</f>
        <v/>
      </c>
      <c r="D135" s="114" t="str">
        <f t="array" ref="D135">ifs(and(isblank($A135),isblank($B135)),"", not(iserror(vlookup($A135&amp;$B135,'3) Release_Label'!$D:$D&amp;'3) Release_Label'!$E:$E,1,0))),vlookup($A135&amp;$B135,{'3) Release_Label'!$D:$D&amp;'3) Release_Label'!$E:$E,'3) Release_Label'!$H:$H},2,0), or(and(not(isblank($B135)),$B135=$B134,$A135&lt;&gt;$A134),and(not(isblank($A135)),$A135=$A134,$B135&lt;&gt;$B134)),"ID LISTS UNALIGNED",and($A135&lt;&gt;"",countif('3) Release_Label'!$D:$D,$A135)=0),"NO UPC MATCH in Release_Label",and($B135&lt;&gt;"",countif('3) Release_Label'!$E:$E,$B135)=0),"NO CATALOG ID MATCH in Release_Label",iserror(vlookup($A135&amp;$B135,'3) Release_Label'!$D:$D&amp;'3) Release_Label'!$E:$E,1,0)),"NO UPC-CATALOG ID pair MATCH in Release_Label" )</f>
        <v/>
      </c>
      <c r="E135" s="128" t="str">
        <f t="shared" si="3"/>
        <v/>
      </c>
      <c r="G135" s="92"/>
      <c r="H135" s="133"/>
      <c r="J135" s="20"/>
      <c r="K135" s="93"/>
      <c r="L135" s="20"/>
      <c r="N135" s="20"/>
      <c r="O135" s="20"/>
      <c r="P135" s="20"/>
    </row>
    <row r="136">
      <c r="A136" s="28"/>
      <c r="B136" s="92"/>
      <c r="C136" s="114" t="str">
        <f t="array" ref="C136">ifs(and(isblank($A136),isblank($B136)),"", not(iserror(vlookup($A136&amp;$B136,'3) Release_Label'!$D:$D&amp;'3) Release_Label'!$E:$E,1,0))),vlookup($A136&amp;$B136,{'3) Release_Label'!$D:$D&amp;'3) Release_Label'!$E:$E,'3) Release_Label'!$F:$F},2,0), or(and(not(isblank($B136)),$B136=$B135,$A136&lt;&gt;$A135),and(not(isblank($A136)),$A136=$A135,$B136&lt;&gt;$B135)),"ID LISTS UNALIGNED",and($A136&lt;&gt;"",countif('3) Release_Label'!$D:$D,$A136)=0),"NO UPC MATCH in Release_Label",and($B136&lt;&gt;"",countif('3) Release_Label'!$E:$E,$B136)=0),"NO CATALOG ID MATCH in Release_Label",iserror(vlookup($A136&amp;$B136,'3) Release_Label'!$D:$D&amp;'3) Release_Label'!$E:$E,1,0)),"NO UPC-CATALOG ID pair MATCH in Release_Label" )</f>
        <v/>
      </c>
      <c r="D136" s="114" t="str">
        <f t="array" ref="D136">ifs(and(isblank($A136),isblank($B136)),"", not(iserror(vlookup($A136&amp;$B136,'3) Release_Label'!$D:$D&amp;'3) Release_Label'!$E:$E,1,0))),vlookup($A136&amp;$B136,{'3) Release_Label'!$D:$D&amp;'3) Release_Label'!$E:$E,'3) Release_Label'!$H:$H},2,0), or(and(not(isblank($B136)),$B136=$B135,$A136&lt;&gt;$A135),and(not(isblank($A136)),$A136=$A135,$B136&lt;&gt;$B135)),"ID LISTS UNALIGNED",and($A136&lt;&gt;"",countif('3) Release_Label'!$D:$D,$A136)=0),"NO UPC MATCH in Release_Label",and($B136&lt;&gt;"",countif('3) Release_Label'!$E:$E,$B136)=0),"NO CATALOG ID MATCH in Release_Label",iserror(vlookup($A136&amp;$B136,'3) Release_Label'!$D:$D&amp;'3) Release_Label'!$E:$E,1,0)),"NO UPC-CATALOG ID pair MATCH in Release_Label" )</f>
        <v/>
      </c>
      <c r="E136" s="128" t="str">
        <f t="shared" si="3"/>
        <v/>
      </c>
      <c r="G136" s="92"/>
      <c r="H136" s="133"/>
      <c r="J136" s="20"/>
      <c r="K136" s="93"/>
      <c r="L136" s="20"/>
      <c r="N136" s="20"/>
      <c r="O136" s="20"/>
      <c r="P136" s="20"/>
    </row>
    <row r="137">
      <c r="A137" s="28"/>
      <c r="B137" s="92"/>
      <c r="C137" s="114" t="str">
        <f t="array" ref="C137">ifs(and(isblank($A137),isblank($B137)),"", not(iserror(vlookup($A137&amp;$B137,'3) Release_Label'!$D:$D&amp;'3) Release_Label'!$E:$E,1,0))),vlookup($A137&amp;$B137,{'3) Release_Label'!$D:$D&amp;'3) Release_Label'!$E:$E,'3) Release_Label'!$F:$F},2,0), or(and(not(isblank($B137)),$B137=$B136,$A137&lt;&gt;$A136),and(not(isblank($A137)),$A137=$A136,$B137&lt;&gt;$B136)),"ID LISTS UNALIGNED",and($A137&lt;&gt;"",countif('3) Release_Label'!$D:$D,$A137)=0),"NO UPC MATCH in Release_Label",and($B137&lt;&gt;"",countif('3) Release_Label'!$E:$E,$B137)=0),"NO CATALOG ID MATCH in Release_Label",iserror(vlookup($A137&amp;$B137,'3) Release_Label'!$D:$D&amp;'3) Release_Label'!$E:$E,1,0)),"NO UPC-CATALOG ID pair MATCH in Release_Label" )</f>
        <v/>
      </c>
      <c r="D137" s="114" t="str">
        <f t="array" ref="D137">ifs(and(isblank($A137),isblank($B137)),"", not(iserror(vlookup($A137&amp;$B137,'3) Release_Label'!$D:$D&amp;'3) Release_Label'!$E:$E,1,0))),vlookup($A137&amp;$B137,{'3) Release_Label'!$D:$D&amp;'3) Release_Label'!$E:$E,'3) Release_Label'!$H:$H},2,0), or(and(not(isblank($B137)),$B137=$B136,$A137&lt;&gt;$A136),and(not(isblank($A137)),$A137=$A136,$B137&lt;&gt;$B136)),"ID LISTS UNALIGNED",and($A137&lt;&gt;"",countif('3) Release_Label'!$D:$D,$A137)=0),"NO UPC MATCH in Release_Label",and($B137&lt;&gt;"",countif('3) Release_Label'!$E:$E,$B137)=0),"NO CATALOG ID MATCH in Release_Label",iserror(vlookup($A137&amp;$B137,'3) Release_Label'!$D:$D&amp;'3) Release_Label'!$E:$E,1,0)),"NO UPC-CATALOG ID pair MATCH in Release_Label" )</f>
        <v/>
      </c>
      <c r="E137" s="128" t="str">
        <f t="shared" si="3"/>
        <v/>
      </c>
      <c r="G137" s="92"/>
      <c r="H137" s="133"/>
      <c r="J137" s="20"/>
      <c r="K137" s="93"/>
      <c r="L137" s="20"/>
      <c r="N137" s="20"/>
      <c r="O137" s="20"/>
      <c r="P137" s="20"/>
    </row>
    <row r="138">
      <c r="A138" s="28"/>
      <c r="B138" s="92"/>
      <c r="C138" s="114" t="str">
        <f t="array" ref="C138">ifs(and(isblank($A138),isblank($B138)),"", not(iserror(vlookup($A138&amp;$B138,'3) Release_Label'!$D:$D&amp;'3) Release_Label'!$E:$E,1,0))),vlookup($A138&amp;$B138,{'3) Release_Label'!$D:$D&amp;'3) Release_Label'!$E:$E,'3) Release_Label'!$F:$F},2,0), or(and(not(isblank($B138)),$B138=$B137,$A138&lt;&gt;$A137),and(not(isblank($A138)),$A138=$A137,$B138&lt;&gt;$B137)),"ID LISTS UNALIGNED",and($A138&lt;&gt;"",countif('3) Release_Label'!$D:$D,$A138)=0),"NO UPC MATCH in Release_Label",and($B138&lt;&gt;"",countif('3) Release_Label'!$E:$E,$B138)=0),"NO CATALOG ID MATCH in Release_Label",iserror(vlookup($A138&amp;$B138,'3) Release_Label'!$D:$D&amp;'3) Release_Label'!$E:$E,1,0)),"NO UPC-CATALOG ID pair MATCH in Release_Label" )</f>
        <v/>
      </c>
      <c r="D138" s="114" t="str">
        <f t="array" ref="D138">ifs(and(isblank($A138),isblank($B138)),"", not(iserror(vlookup($A138&amp;$B138,'3) Release_Label'!$D:$D&amp;'3) Release_Label'!$E:$E,1,0))),vlookup($A138&amp;$B138,{'3) Release_Label'!$D:$D&amp;'3) Release_Label'!$E:$E,'3) Release_Label'!$H:$H},2,0), or(and(not(isblank($B138)),$B138=$B137,$A138&lt;&gt;$A137),and(not(isblank($A138)),$A138=$A137,$B138&lt;&gt;$B137)),"ID LISTS UNALIGNED",and($A138&lt;&gt;"",countif('3) Release_Label'!$D:$D,$A138)=0),"NO UPC MATCH in Release_Label",and($B138&lt;&gt;"",countif('3) Release_Label'!$E:$E,$B138)=0),"NO CATALOG ID MATCH in Release_Label",iserror(vlookup($A138&amp;$B138,'3) Release_Label'!$D:$D&amp;'3) Release_Label'!$E:$E,1,0)),"NO UPC-CATALOG ID pair MATCH in Release_Label" )</f>
        <v/>
      </c>
      <c r="E138" s="128" t="str">
        <f t="shared" si="3"/>
        <v/>
      </c>
      <c r="G138" s="92"/>
      <c r="H138" s="133"/>
      <c r="J138" s="20"/>
      <c r="K138" s="93"/>
      <c r="L138" s="20"/>
      <c r="N138" s="20"/>
      <c r="O138" s="20"/>
      <c r="P138" s="20"/>
    </row>
    <row r="139">
      <c r="A139" s="28"/>
      <c r="B139" s="92"/>
      <c r="C139" s="114" t="str">
        <f t="array" ref="C139">ifs(and(isblank($A139),isblank($B139)),"", not(iserror(vlookup($A139&amp;$B139,'3) Release_Label'!$D:$D&amp;'3) Release_Label'!$E:$E,1,0))),vlookup($A139&amp;$B139,{'3) Release_Label'!$D:$D&amp;'3) Release_Label'!$E:$E,'3) Release_Label'!$F:$F},2,0), or(and(not(isblank($B139)),$B139=$B138,$A139&lt;&gt;$A138),and(not(isblank($A139)),$A139=$A138,$B139&lt;&gt;$B138)),"ID LISTS UNALIGNED",and($A139&lt;&gt;"",countif('3) Release_Label'!$D:$D,$A139)=0),"NO UPC MATCH in Release_Label",and($B139&lt;&gt;"",countif('3) Release_Label'!$E:$E,$B139)=0),"NO CATALOG ID MATCH in Release_Label",iserror(vlookup($A139&amp;$B139,'3) Release_Label'!$D:$D&amp;'3) Release_Label'!$E:$E,1,0)),"NO UPC-CATALOG ID pair MATCH in Release_Label" )</f>
        <v/>
      </c>
      <c r="D139" s="114" t="str">
        <f t="array" ref="D139">ifs(and(isblank($A139),isblank($B139)),"", not(iserror(vlookup($A139&amp;$B139,'3) Release_Label'!$D:$D&amp;'3) Release_Label'!$E:$E,1,0))),vlookup($A139&amp;$B139,{'3) Release_Label'!$D:$D&amp;'3) Release_Label'!$E:$E,'3) Release_Label'!$H:$H},2,0), or(and(not(isblank($B139)),$B139=$B138,$A139&lt;&gt;$A138),and(not(isblank($A139)),$A139=$A138,$B139&lt;&gt;$B138)),"ID LISTS UNALIGNED",and($A139&lt;&gt;"",countif('3) Release_Label'!$D:$D,$A139)=0),"NO UPC MATCH in Release_Label",and($B139&lt;&gt;"",countif('3) Release_Label'!$E:$E,$B139)=0),"NO CATALOG ID MATCH in Release_Label",iserror(vlookup($A139&amp;$B139,'3) Release_Label'!$D:$D&amp;'3) Release_Label'!$E:$E,1,0)),"NO UPC-CATALOG ID pair MATCH in Release_Label" )</f>
        <v/>
      </c>
      <c r="E139" s="128" t="str">
        <f t="shared" si="3"/>
        <v/>
      </c>
      <c r="G139" s="92"/>
      <c r="H139" s="133"/>
      <c r="J139" s="20"/>
      <c r="K139" s="93"/>
      <c r="L139" s="20"/>
      <c r="N139" s="20"/>
      <c r="O139" s="20"/>
      <c r="P139" s="20"/>
    </row>
    <row r="140">
      <c r="A140" s="28"/>
      <c r="B140" s="92"/>
      <c r="C140" s="114" t="str">
        <f t="array" ref="C140">ifs(and(isblank($A140),isblank($B140)),"", not(iserror(vlookup($A140&amp;$B140,'3) Release_Label'!$D:$D&amp;'3) Release_Label'!$E:$E,1,0))),vlookup($A140&amp;$B140,{'3) Release_Label'!$D:$D&amp;'3) Release_Label'!$E:$E,'3) Release_Label'!$F:$F},2,0), or(and(not(isblank($B140)),$B140=$B139,$A140&lt;&gt;$A139),and(not(isblank($A140)),$A140=$A139,$B140&lt;&gt;$B139)),"ID LISTS UNALIGNED",and($A140&lt;&gt;"",countif('3) Release_Label'!$D:$D,$A140)=0),"NO UPC MATCH in Release_Label",and($B140&lt;&gt;"",countif('3) Release_Label'!$E:$E,$B140)=0),"NO CATALOG ID MATCH in Release_Label",iserror(vlookup($A140&amp;$B140,'3) Release_Label'!$D:$D&amp;'3) Release_Label'!$E:$E,1,0)),"NO UPC-CATALOG ID pair MATCH in Release_Label" )</f>
        <v/>
      </c>
      <c r="D140" s="114" t="str">
        <f t="array" ref="D140">ifs(and(isblank($A140),isblank($B140)),"", not(iserror(vlookup($A140&amp;$B140,'3) Release_Label'!$D:$D&amp;'3) Release_Label'!$E:$E,1,0))),vlookup($A140&amp;$B140,{'3) Release_Label'!$D:$D&amp;'3) Release_Label'!$E:$E,'3) Release_Label'!$H:$H},2,0), or(and(not(isblank($B140)),$B140=$B139,$A140&lt;&gt;$A139),and(not(isblank($A140)),$A140=$A139,$B140&lt;&gt;$B139)),"ID LISTS UNALIGNED",and($A140&lt;&gt;"",countif('3) Release_Label'!$D:$D,$A140)=0),"NO UPC MATCH in Release_Label",and($B140&lt;&gt;"",countif('3) Release_Label'!$E:$E,$B140)=0),"NO CATALOG ID MATCH in Release_Label",iserror(vlookup($A140&amp;$B140,'3) Release_Label'!$D:$D&amp;'3) Release_Label'!$E:$E,1,0)),"NO UPC-CATALOG ID pair MATCH in Release_Label" )</f>
        <v/>
      </c>
      <c r="E140" s="128" t="str">
        <f t="shared" si="3"/>
        <v/>
      </c>
      <c r="G140" s="92"/>
      <c r="H140" s="133"/>
      <c r="J140" s="20"/>
      <c r="K140" s="93"/>
      <c r="L140" s="20"/>
      <c r="N140" s="20"/>
      <c r="O140" s="20"/>
      <c r="P140" s="20"/>
    </row>
    <row r="141">
      <c r="A141" s="28"/>
      <c r="B141" s="92"/>
      <c r="C141" s="114" t="str">
        <f t="array" ref="C141">ifs(and(isblank($A141),isblank($B141)),"", not(iserror(vlookup($A141&amp;$B141,'3) Release_Label'!$D:$D&amp;'3) Release_Label'!$E:$E,1,0))),vlookup($A141&amp;$B141,{'3) Release_Label'!$D:$D&amp;'3) Release_Label'!$E:$E,'3) Release_Label'!$F:$F},2,0), or(and(not(isblank($B141)),$B141=$B140,$A141&lt;&gt;$A140),and(not(isblank($A141)),$A141=$A140,$B141&lt;&gt;$B140)),"ID LISTS UNALIGNED",and($A141&lt;&gt;"",countif('3) Release_Label'!$D:$D,$A141)=0),"NO UPC MATCH in Release_Label",and($B141&lt;&gt;"",countif('3) Release_Label'!$E:$E,$B141)=0),"NO CATALOG ID MATCH in Release_Label",iserror(vlookup($A141&amp;$B141,'3) Release_Label'!$D:$D&amp;'3) Release_Label'!$E:$E,1,0)),"NO UPC-CATALOG ID pair MATCH in Release_Label" )</f>
        <v/>
      </c>
      <c r="D141" s="114" t="str">
        <f t="array" ref="D141">ifs(and(isblank($A141),isblank($B141)),"", not(iserror(vlookup($A141&amp;$B141,'3) Release_Label'!$D:$D&amp;'3) Release_Label'!$E:$E,1,0))),vlookup($A141&amp;$B141,{'3) Release_Label'!$D:$D&amp;'3) Release_Label'!$E:$E,'3) Release_Label'!$H:$H},2,0), or(and(not(isblank($B141)),$B141=$B140,$A141&lt;&gt;$A140),and(not(isblank($A141)),$A141=$A140,$B141&lt;&gt;$B140)),"ID LISTS UNALIGNED",and($A141&lt;&gt;"",countif('3) Release_Label'!$D:$D,$A141)=0),"NO UPC MATCH in Release_Label",and($B141&lt;&gt;"",countif('3) Release_Label'!$E:$E,$B141)=0),"NO CATALOG ID MATCH in Release_Label",iserror(vlookup($A141&amp;$B141,'3) Release_Label'!$D:$D&amp;'3) Release_Label'!$E:$E,1,0)),"NO UPC-CATALOG ID pair MATCH in Release_Label" )</f>
        <v/>
      </c>
      <c r="E141" s="128" t="str">
        <f t="shared" si="3"/>
        <v/>
      </c>
      <c r="G141" s="92"/>
      <c r="H141" s="133"/>
      <c r="J141" s="20"/>
      <c r="K141" s="93"/>
      <c r="L141" s="20"/>
      <c r="N141" s="20"/>
      <c r="O141" s="20"/>
      <c r="P141" s="20"/>
    </row>
    <row r="142">
      <c r="A142" s="28"/>
      <c r="B142" s="92"/>
      <c r="C142" s="114" t="str">
        <f t="array" ref="C142">ifs(and(isblank($A142),isblank($B142)),"", not(iserror(vlookup($A142&amp;$B142,'3) Release_Label'!$D:$D&amp;'3) Release_Label'!$E:$E,1,0))),vlookup($A142&amp;$B142,{'3) Release_Label'!$D:$D&amp;'3) Release_Label'!$E:$E,'3) Release_Label'!$F:$F},2,0), or(and(not(isblank($B142)),$B142=$B141,$A142&lt;&gt;$A141),and(not(isblank($A142)),$A142=$A141,$B142&lt;&gt;$B141)),"ID LISTS UNALIGNED",and($A142&lt;&gt;"",countif('3) Release_Label'!$D:$D,$A142)=0),"NO UPC MATCH in Release_Label",and($B142&lt;&gt;"",countif('3) Release_Label'!$E:$E,$B142)=0),"NO CATALOG ID MATCH in Release_Label",iserror(vlookup($A142&amp;$B142,'3) Release_Label'!$D:$D&amp;'3) Release_Label'!$E:$E,1,0)),"NO UPC-CATALOG ID pair MATCH in Release_Label" )</f>
        <v/>
      </c>
      <c r="D142" s="114" t="str">
        <f t="array" ref="D142">ifs(and(isblank($A142),isblank($B142)),"", not(iserror(vlookup($A142&amp;$B142,'3) Release_Label'!$D:$D&amp;'3) Release_Label'!$E:$E,1,0))),vlookup($A142&amp;$B142,{'3) Release_Label'!$D:$D&amp;'3) Release_Label'!$E:$E,'3) Release_Label'!$H:$H},2,0), or(and(not(isblank($B142)),$B142=$B141,$A142&lt;&gt;$A141),and(not(isblank($A142)),$A142=$A141,$B142&lt;&gt;$B141)),"ID LISTS UNALIGNED",and($A142&lt;&gt;"",countif('3) Release_Label'!$D:$D,$A142)=0),"NO UPC MATCH in Release_Label",and($B142&lt;&gt;"",countif('3) Release_Label'!$E:$E,$B142)=0),"NO CATALOG ID MATCH in Release_Label",iserror(vlookup($A142&amp;$B142,'3) Release_Label'!$D:$D&amp;'3) Release_Label'!$E:$E,1,0)),"NO UPC-CATALOG ID pair MATCH in Release_Label" )</f>
        <v/>
      </c>
      <c r="E142" s="128" t="str">
        <f t="shared" si="3"/>
        <v/>
      </c>
      <c r="G142" s="92"/>
      <c r="H142" s="133"/>
      <c r="J142" s="20"/>
      <c r="K142" s="93"/>
      <c r="L142" s="20"/>
      <c r="N142" s="20"/>
      <c r="O142" s="20"/>
      <c r="P142" s="20"/>
    </row>
    <row r="143">
      <c r="A143" s="28"/>
      <c r="B143" s="92"/>
      <c r="C143" s="114" t="str">
        <f t="array" ref="C143">ifs(and(isblank($A143),isblank($B143)),"", not(iserror(vlookup($A143&amp;$B143,'3) Release_Label'!$D:$D&amp;'3) Release_Label'!$E:$E,1,0))),vlookup($A143&amp;$B143,{'3) Release_Label'!$D:$D&amp;'3) Release_Label'!$E:$E,'3) Release_Label'!$F:$F},2,0), or(and(not(isblank($B143)),$B143=$B142,$A143&lt;&gt;$A142),and(not(isblank($A143)),$A143=$A142,$B143&lt;&gt;$B142)),"ID LISTS UNALIGNED",and($A143&lt;&gt;"",countif('3) Release_Label'!$D:$D,$A143)=0),"NO UPC MATCH in Release_Label",and($B143&lt;&gt;"",countif('3) Release_Label'!$E:$E,$B143)=0),"NO CATALOG ID MATCH in Release_Label",iserror(vlookup($A143&amp;$B143,'3) Release_Label'!$D:$D&amp;'3) Release_Label'!$E:$E,1,0)),"NO UPC-CATALOG ID pair MATCH in Release_Label" )</f>
        <v/>
      </c>
      <c r="D143" s="114" t="str">
        <f t="array" ref="D143">ifs(and(isblank($A143),isblank($B143)),"", not(iserror(vlookup($A143&amp;$B143,'3) Release_Label'!$D:$D&amp;'3) Release_Label'!$E:$E,1,0))),vlookup($A143&amp;$B143,{'3) Release_Label'!$D:$D&amp;'3) Release_Label'!$E:$E,'3) Release_Label'!$H:$H},2,0), or(and(not(isblank($B143)),$B143=$B142,$A143&lt;&gt;$A142),and(not(isblank($A143)),$A143=$A142,$B143&lt;&gt;$B142)),"ID LISTS UNALIGNED",and($A143&lt;&gt;"",countif('3) Release_Label'!$D:$D,$A143)=0),"NO UPC MATCH in Release_Label",and($B143&lt;&gt;"",countif('3) Release_Label'!$E:$E,$B143)=0),"NO CATALOG ID MATCH in Release_Label",iserror(vlookup($A143&amp;$B143,'3) Release_Label'!$D:$D&amp;'3) Release_Label'!$E:$E,1,0)),"NO UPC-CATALOG ID pair MATCH in Release_Label" )</f>
        <v/>
      </c>
      <c r="E143" s="128" t="str">
        <f t="shared" si="3"/>
        <v/>
      </c>
      <c r="G143" s="92"/>
      <c r="H143" s="133"/>
      <c r="J143" s="20"/>
      <c r="K143" s="93"/>
      <c r="L143" s="20"/>
      <c r="N143" s="20"/>
      <c r="O143" s="20"/>
      <c r="P143" s="20"/>
    </row>
    <row r="144">
      <c r="A144" s="28"/>
      <c r="B144" s="92"/>
      <c r="C144" s="114" t="str">
        <f t="array" ref="C144">ifs(and(isblank($A144),isblank($B144)),"", not(iserror(vlookup($A144&amp;$B144,'3) Release_Label'!$D:$D&amp;'3) Release_Label'!$E:$E,1,0))),vlookup($A144&amp;$B144,{'3) Release_Label'!$D:$D&amp;'3) Release_Label'!$E:$E,'3) Release_Label'!$F:$F},2,0), or(and(not(isblank($B144)),$B144=$B143,$A144&lt;&gt;$A143),and(not(isblank($A144)),$A144=$A143,$B144&lt;&gt;$B143)),"ID LISTS UNALIGNED",and($A144&lt;&gt;"",countif('3) Release_Label'!$D:$D,$A144)=0),"NO UPC MATCH in Release_Label",and($B144&lt;&gt;"",countif('3) Release_Label'!$E:$E,$B144)=0),"NO CATALOG ID MATCH in Release_Label",iserror(vlookup($A144&amp;$B144,'3) Release_Label'!$D:$D&amp;'3) Release_Label'!$E:$E,1,0)),"NO UPC-CATALOG ID pair MATCH in Release_Label" )</f>
        <v/>
      </c>
      <c r="D144" s="114" t="str">
        <f t="array" ref="D144">ifs(and(isblank($A144),isblank($B144)),"", not(iserror(vlookup($A144&amp;$B144,'3) Release_Label'!$D:$D&amp;'3) Release_Label'!$E:$E,1,0))),vlookup($A144&amp;$B144,{'3) Release_Label'!$D:$D&amp;'3) Release_Label'!$E:$E,'3) Release_Label'!$H:$H},2,0), or(and(not(isblank($B144)),$B144=$B143,$A144&lt;&gt;$A143),and(not(isblank($A144)),$A144=$A143,$B144&lt;&gt;$B143)),"ID LISTS UNALIGNED",and($A144&lt;&gt;"",countif('3) Release_Label'!$D:$D,$A144)=0),"NO UPC MATCH in Release_Label",and($B144&lt;&gt;"",countif('3) Release_Label'!$E:$E,$B144)=0),"NO CATALOG ID MATCH in Release_Label",iserror(vlookup($A144&amp;$B144,'3) Release_Label'!$D:$D&amp;'3) Release_Label'!$E:$E,1,0)),"NO UPC-CATALOG ID pair MATCH in Release_Label" )</f>
        <v/>
      </c>
      <c r="E144" s="128" t="str">
        <f t="shared" si="3"/>
        <v/>
      </c>
      <c r="G144" s="92"/>
      <c r="H144" s="133"/>
      <c r="J144" s="20"/>
      <c r="K144" s="93"/>
      <c r="L144" s="20"/>
      <c r="N144" s="20"/>
      <c r="O144" s="20"/>
      <c r="P144" s="20"/>
    </row>
    <row r="145">
      <c r="A145" s="28"/>
      <c r="B145" s="92"/>
      <c r="C145" s="114" t="str">
        <f t="array" ref="C145">ifs(and(isblank($A145),isblank($B145)),"", not(iserror(vlookup($A145&amp;$B145,'3) Release_Label'!$D:$D&amp;'3) Release_Label'!$E:$E,1,0))),vlookup($A145&amp;$B145,{'3) Release_Label'!$D:$D&amp;'3) Release_Label'!$E:$E,'3) Release_Label'!$F:$F},2,0), or(and(not(isblank($B145)),$B145=$B144,$A145&lt;&gt;$A144),and(not(isblank($A145)),$A145=$A144,$B145&lt;&gt;$B144)),"ID LISTS UNALIGNED",and($A145&lt;&gt;"",countif('3) Release_Label'!$D:$D,$A145)=0),"NO UPC MATCH in Release_Label",and($B145&lt;&gt;"",countif('3) Release_Label'!$E:$E,$B145)=0),"NO CATALOG ID MATCH in Release_Label",iserror(vlookup($A145&amp;$B145,'3) Release_Label'!$D:$D&amp;'3) Release_Label'!$E:$E,1,0)),"NO UPC-CATALOG ID pair MATCH in Release_Label" )</f>
        <v/>
      </c>
      <c r="D145" s="114" t="str">
        <f t="array" ref="D145">ifs(and(isblank($A145),isblank($B145)),"", not(iserror(vlookup($A145&amp;$B145,'3) Release_Label'!$D:$D&amp;'3) Release_Label'!$E:$E,1,0))),vlookup($A145&amp;$B145,{'3) Release_Label'!$D:$D&amp;'3) Release_Label'!$E:$E,'3) Release_Label'!$H:$H},2,0), or(and(not(isblank($B145)),$B145=$B144,$A145&lt;&gt;$A144),and(not(isblank($A145)),$A145=$A144,$B145&lt;&gt;$B144)),"ID LISTS UNALIGNED",and($A145&lt;&gt;"",countif('3) Release_Label'!$D:$D,$A145)=0),"NO UPC MATCH in Release_Label",and($B145&lt;&gt;"",countif('3) Release_Label'!$E:$E,$B145)=0),"NO CATALOG ID MATCH in Release_Label",iserror(vlookup($A145&amp;$B145,'3) Release_Label'!$D:$D&amp;'3) Release_Label'!$E:$E,1,0)),"NO UPC-CATALOG ID pair MATCH in Release_Label" )</f>
        <v/>
      </c>
      <c r="E145" s="128" t="str">
        <f t="shared" si="3"/>
        <v/>
      </c>
      <c r="G145" s="92"/>
      <c r="H145" s="133"/>
      <c r="J145" s="20"/>
      <c r="K145" s="93"/>
      <c r="L145" s="20"/>
      <c r="N145" s="20"/>
      <c r="O145" s="20"/>
      <c r="P145" s="20"/>
    </row>
    <row r="146">
      <c r="A146" s="28"/>
      <c r="B146" s="92"/>
      <c r="C146" s="114" t="str">
        <f t="array" ref="C146">ifs(and(isblank($A146),isblank($B146)),"", not(iserror(vlookup($A146&amp;$B146,'3) Release_Label'!$D:$D&amp;'3) Release_Label'!$E:$E,1,0))),vlookup($A146&amp;$B146,{'3) Release_Label'!$D:$D&amp;'3) Release_Label'!$E:$E,'3) Release_Label'!$F:$F},2,0), or(and(not(isblank($B146)),$B146=$B145,$A146&lt;&gt;$A145),and(not(isblank($A146)),$A146=$A145,$B146&lt;&gt;$B145)),"ID LISTS UNALIGNED",and($A146&lt;&gt;"",countif('3) Release_Label'!$D:$D,$A146)=0),"NO UPC MATCH in Release_Label",and($B146&lt;&gt;"",countif('3) Release_Label'!$E:$E,$B146)=0),"NO CATALOG ID MATCH in Release_Label",iserror(vlookup($A146&amp;$B146,'3) Release_Label'!$D:$D&amp;'3) Release_Label'!$E:$E,1,0)),"NO UPC-CATALOG ID pair MATCH in Release_Label" )</f>
        <v/>
      </c>
      <c r="D146" s="114" t="str">
        <f t="array" ref="D146">ifs(and(isblank($A146),isblank($B146)),"", not(iserror(vlookup($A146&amp;$B146,'3) Release_Label'!$D:$D&amp;'3) Release_Label'!$E:$E,1,0))),vlookup($A146&amp;$B146,{'3) Release_Label'!$D:$D&amp;'3) Release_Label'!$E:$E,'3) Release_Label'!$H:$H},2,0), or(and(not(isblank($B146)),$B146=$B145,$A146&lt;&gt;$A145),and(not(isblank($A146)),$A146=$A145,$B146&lt;&gt;$B145)),"ID LISTS UNALIGNED",and($A146&lt;&gt;"",countif('3) Release_Label'!$D:$D,$A146)=0),"NO UPC MATCH in Release_Label",and($B146&lt;&gt;"",countif('3) Release_Label'!$E:$E,$B146)=0),"NO CATALOG ID MATCH in Release_Label",iserror(vlookup($A146&amp;$B146,'3) Release_Label'!$D:$D&amp;'3) Release_Label'!$E:$E,1,0)),"NO UPC-CATALOG ID pair MATCH in Release_Label" )</f>
        <v/>
      </c>
      <c r="E146" s="128" t="str">
        <f t="shared" si="3"/>
        <v/>
      </c>
      <c r="G146" s="92"/>
      <c r="H146" s="133"/>
      <c r="J146" s="20"/>
      <c r="K146" s="93"/>
      <c r="L146" s="20"/>
      <c r="N146" s="20"/>
      <c r="O146" s="20"/>
      <c r="P146" s="20"/>
    </row>
    <row r="147">
      <c r="A147" s="28"/>
      <c r="B147" s="92"/>
      <c r="C147" s="114" t="str">
        <f t="array" ref="C147">ifs(and(isblank($A147),isblank($B147)),"", not(iserror(vlookup($A147&amp;$B147,'3) Release_Label'!$D:$D&amp;'3) Release_Label'!$E:$E,1,0))),vlookup($A147&amp;$B147,{'3) Release_Label'!$D:$D&amp;'3) Release_Label'!$E:$E,'3) Release_Label'!$F:$F},2,0), or(and(not(isblank($B147)),$B147=$B146,$A147&lt;&gt;$A146),and(not(isblank($A147)),$A147=$A146,$B147&lt;&gt;$B146)),"ID LISTS UNALIGNED",and($A147&lt;&gt;"",countif('3) Release_Label'!$D:$D,$A147)=0),"NO UPC MATCH in Release_Label",and($B147&lt;&gt;"",countif('3) Release_Label'!$E:$E,$B147)=0),"NO CATALOG ID MATCH in Release_Label",iserror(vlookup($A147&amp;$B147,'3) Release_Label'!$D:$D&amp;'3) Release_Label'!$E:$E,1,0)),"NO UPC-CATALOG ID pair MATCH in Release_Label" )</f>
        <v/>
      </c>
      <c r="D147" s="114" t="str">
        <f t="array" ref="D147">ifs(and(isblank($A147),isblank($B147)),"", not(iserror(vlookup($A147&amp;$B147,'3) Release_Label'!$D:$D&amp;'3) Release_Label'!$E:$E,1,0))),vlookup($A147&amp;$B147,{'3) Release_Label'!$D:$D&amp;'3) Release_Label'!$E:$E,'3) Release_Label'!$H:$H},2,0), or(and(not(isblank($B147)),$B147=$B146,$A147&lt;&gt;$A146),and(not(isblank($A147)),$A147=$A146,$B147&lt;&gt;$B146)),"ID LISTS UNALIGNED",and($A147&lt;&gt;"",countif('3) Release_Label'!$D:$D,$A147)=0),"NO UPC MATCH in Release_Label",and($B147&lt;&gt;"",countif('3) Release_Label'!$E:$E,$B147)=0),"NO CATALOG ID MATCH in Release_Label",iserror(vlookup($A147&amp;$B147,'3) Release_Label'!$D:$D&amp;'3) Release_Label'!$E:$E,1,0)),"NO UPC-CATALOG ID pair MATCH in Release_Label" )</f>
        <v/>
      </c>
      <c r="E147" s="128" t="str">
        <f t="shared" si="3"/>
        <v/>
      </c>
      <c r="G147" s="92"/>
      <c r="H147" s="133"/>
      <c r="J147" s="20"/>
      <c r="K147" s="93"/>
      <c r="L147" s="20"/>
      <c r="N147" s="20"/>
      <c r="O147" s="20"/>
      <c r="P147" s="20"/>
    </row>
    <row r="148">
      <c r="A148" s="28"/>
      <c r="B148" s="92"/>
      <c r="C148" s="114" t="str">
        <f t="array" ref="C148">ifs(and(isblank($A148),isblank($B148)),"", not(iserror(vlookup($A148&amp;$B148,'3) Release_Label'!$D:$D&amp;'3) Release_Label'!$E:$E,1,0))),vlookup($A148&amp;$B148,{'3) Release_Label'!$D:$D&amp;'3) Release_Label'!$E:$E,'3) Release_Label'!$F:$F},2,0), or(and(not(isblank($B148)),$B148=$B147,$A148&lt;&gt;$A147),and(not(isblank($A148)),$A148=$A147,$B148&lt;&gt;$B147)),"ID LISTS UNALIGNED",and($A148&lt;&gt;"",countif('3) Release_Label'!$D:$D,$A148)=0),"NO UPC MATCH in Release_Label",and($B148&lt;&gt;"",countif('3) Release_Label'!$E:$E,$B148)=0),"NO CATALOG ID MATCH in Release_Label",iserror(vlookup($A148&amp;$B148,'3) Release_Label'!$D:$D&amp;'3) Release_Label'!$E:$E,1,0)),"NO UPC-CATALOG ID pair MATCH in Release_Label" )</f>
        <v/>
      </c>
      <c r="D148" s="114" t="str">
        <f t="array" ref="D148">ifs(and(isblank($A148),isblank($B148)),"", not(iserror(vlookup($A148&amp;$B148,'3) Release_Label'!$D:$D&amp;'3) Release_Label'!$E:$E,1,0))),vlookup($A148&amp;$B148,{'3) Release_Label'!$D:$D&amp;'3) Release_Label'!$E:$E,'3) Release_Label'!$H:$H},2,0), or(and(not(isblank($B148)),$B148=$B147,$A148&lt;&gt;$A147),and(not(isblank($A148)),$A148=$A147,$B148&lt;&gt;$B147)),"ID LISTS UNALIGNED",and($A148&lt;&gt;"",countif('3) Release_Label'!$D:$D,$A148)=0),"NO UPC MATCH in Release_Label",and($B148&lt;&gt;"",countif('3) Release_Label'!$E:$E,$B148)=0),"NO CATALOG ID MATCH in Release_Label",iserror(vlookup($A148&amp;$B148,'3) Release_Label'!$D:$D&amp;'3) Release_Label'!$E:$E,1,0)),"NO UPC-CATALOG ID pair MATCH in Release_Label" )</f>
        <v/>
      </c>
      <c r="E148" s="128" t="str">
        <f t="shared" si="3"/>
        <v/>
      </c>
      <c r="G148" s="92"/>
      <c r="H148" s="133"/>
      <c r="J148" s="20"/>
      <c r="K148" s="93"/>
      <c r="L148" s="20"/>
      <c r="N148" s="20"/>
      <c r="O148" s="20"/>
      <c r="P148" s="20"/>
    </row>
    <row r="149">
      <c r="A149" s="28"/>
      <c r="B149" s="92"/>
      <c r="C149" s="114" t="str">
        <f t="array" ref="C149">ifs(and(isblank($A149),isblank($B149)),"", not(iserror(vlookup($A149&amp;$B149,'3) Release_Label'!$D:$D&amp;'3) Release_Label'!$E:$E,1,0))),vlookup($A149&amp;$B149,{'3) Release_Label'!$D:$D&amp;'3) Release_Label'!$E:$E,'3) Release_Label'!$F:$F},2,0), or(and(not(isblank($B149)),$B149=$B148,$A149&lt;&gt;$A148),and(not(isblank($A149)),$A149=$A148,$B149&lt;&gt;$B148)),"ID LISTS UNALIGNED",and($A149&lt;&gt;"",countif('3) Release_Label'!$D:$D,$A149)=0),"NO UPC MATCH in Release_Label",and($B149&lt;&gt;"",countif('3) Release_Label'!$E:$E,$B149)=0),"NO CATALOG ID MATCH in Release_Label",iserror(vlookup($A149&amp;$B149,'3) Release_Label'!$D:$D&amp;'3) Release_Label'!$E:$E,1,0)),"NO UPC-CATALOG ID pair MATCH in Release_Label" )</f>
        <v/>
      </c>
      <c r="D149" s="114" t="str">
        <f t="array" ref="D149">ifs(and(isblank($A149),isblank($B149)),"", not(iserror(vlookup($A149&amp;$B149,'3) Release_Label'!$D:$D&amp;'3) Release_Label'!$E:$E,1,0))),vlookup($A149&amp;$B149,{'3) Release_Label'!$D:$D&amp;'3) Release_Label'!$E:$E,'3) Release_Label'!$H:$H},2,0), or(and(not(isblank($B149)),$B149=$B148,$A149&lt;&gt;$A148),and(not(isblank($A149)),$A149=$A148,$B149&lt;&gt;$B148)),"ID LISTS UNALIGNED",and($A149&lt;&gt;"",countif('3) Release_Label'!$D:$D,$A149)=0),"NO UPC MATCH in Release_Label",and($B149&lt;&gt;"",countif('3) Release_Label'!$E:$E,$B149)=0),"NO CATALOG ID MATCH in Release_Label",iserror(vlookup($A149&amp;$B149,'3) Release_Label'!$D:$D&amp;'3) Release_Label'!$E:$E,1,0)),"NO UPC-CATALOG ID pair MATCH in Release_Label" )</f>
        <v/>
      </c>
      <c r="E149" s="128" t="str">
        <f t="shared" si="3"/>
        <v/>
      </c>
      <c r="G149" s="92"/>
      <c r="H149" s="133"/>
      <c r="J149" s="20"/>
      <c r="K149" s="93"/>
      <c r="L149" s="20"/>
      <c r="N149" s="20"/>
      <c r="O149" s="20"/>
      <c r="P149" s="20"/>
    </row>
    <row r="150">
      <c r="A150" s="28"/>
      <c r="B150" s="92"/>
      <c r="C150" s="114" t="str">
        <f t="array" ref="C150">ifs(and(isblank($A150),isblank($B150)),"", not(iserror(vlookup($A150&amp;$B150,'3) Release_Label'!$D:$D&amp;'3) Release_Label'!$E:$E,1,0))),vlookup($A150&amp;$B150,{'3) Release_Label'!$D:$D&amp;'3) Release_Label'!$E:$E,'3) Release_Label'!$F:$F},2,0), or(and(not(isblank($B150)),$B150=$B149,$A150&lt;&gt;$A149),and(not(isblank($A150)),$A150=$A149,$B150&lt;&gt;$B149)),"ID LISTS UNALIGNED",and($A150&lt;&gt;"",countif('3) Release_Label'!$D:$D,$A150)=0),"NO UPC MATCH in Release_Label",and($B150&lt;&gt;"",countif('3) Release_Label'!$E:$E,$B150)=0),"NO CATALOG ID MATCH in Release_Label",iserror(vlookup($A150&amp;$B150,'3) Release_Label'!$D:$D&amp;'3) Release_Label'!$E:$E,1,0)),"NO UPC-CATALOG ID pair MATCH in Release_Label" )</f>
        <v/>
      </c>
      <c r="D150" s="114" t="str">
        <f t="array" ref="D150">ifs(and(isblank($A150),isblank($B150)),"", not(iserror(vlookup($A150&amp;$B150,'3) Release_Label'!$D:$D&amp;'3) Release_Label'!$E:$E,1,0))),vlookup($A150&amp;$B150,{'3) Release_Label'!$D:$D&amp;'3) Release_Label'!$E:$E,'3) Release_Label'!$H:$H},2,0), or(and(not(isblank($B150)),$B150=$B149,$A150&lt;&gt;$A149),and(not(isblank($A150)),$A150=$A149,$B150&lt;&gt;$B149)),"ID LISTS UNALIGNED",and($A150&lt;&gt;"",countif('3) Release_Label'!$D:$D,$A150)=0),"NO UPC MATCH in Release_Label",and($B150&lt;&gt;"",countif('3) Release_Label'!$E:$E,$B150)=0),"NO CATALOG ID MATCH in Release_Label",iserror(vlookup($A150&amp;$B150,'3) Release_Label'!$D:$D&amp;'3) Release_Label'!$E:$E,1,0)),"NO UPC-CATALOG ID pair MATCH in Release_Label" )</f>
        <v/>
      </c>
      <c r="E150" s="128" t="str">
        <f t="shared" si="3"/>
        <v/>
      </c>
      <c r="G150" s="92"/>
      <c r="H150" s="133"/>
      <c r="J150" s="20"/>
      <c r="K150" s="93"/>
      <c r="L150" s="20"/>
      <c r="N150" s="20"/>
      <c r="O150" s="20"/>
      <c r="P150" s="20"/>
    </row>
    <row r="151">
      <c r="A151" s="28"/>
      <c r="B151" s="92"/>
      <c r="C151" s="114" t="str">
        <f t="array" ref="C151">ifs(and(isblank($A151),isblank($B151)),"", not(iserror(vlookup($A151&amp;$B151,'3) Release_Label'!$D:$D&amp;'3) Release_Label'!$E:$E,1,0))),vlookup($A151&amp;$B151,{'3) Release_Label'!$D:$D&amp;'3) Release_Label'!$E:$E,'3) Release_Label'!$F:$F},2,0), or(and(not(isblank($B151)),$B151=$B150,$A151&lt;&gt;$A150),and(not(isblank($A151)),$A151=$A150,$B151&lt;&gt;$B150)),"ID LISTS UNALIGNED",and($A151&lt;&gt;"",countif('3) Release_Label'!$D:$D,$A151)=0),"NO UPC MATCH in Release_Label",and($B151&lt;&gt;"",countif('3) Release_Label'!$E:$E,$B151)=0),"NO CATALOG ID MATCH in Release_Label",iserror(vlookup($A151&amp;$B151,'3) Release_Label'!$D:$D&amp;'3) Release_Label'!$E:$E,1,0)),"NO UPC-CATALOG ID pair MATCH in Release_Label" )</f>
        <v/>
      </c>
      <c r="D151" s="114" t="str">
        <f t="array" ref="D151">ifs(and(isblank($A151),isblank($B151)),"", not(iserror(vlookup($A151&amp;$B151,'3) Release_Label'!$D:$D&amp;'3) Release_Label'!$E:$E,1,0))),vlookup($A151&amp;$B151,{'3) Release_Label'!$D:$D&amp;'3) Release_Label'!$E:$E,'3) Release_Label'!$H:$H},2,0), or(and(not(isblank($B151)),$B151=$B150,$A151&lt;&gt;$A150),and(not(isblank($A151)),$A151=$A150,$B151&lt;&gt;$B150)),"ID LISTS UNALIGNED",and($A151&lt;&gt;"",countif('3) Release_Label'!$D:$D,$A151)=0),"NO UPC MATCH in Release_Label",and($B151&lt;&gt;"",countif('3) Release_Label'!$E:$E,$B151)=0),"NO CATALOG ID MATCH in Release_Label",iserror(vlookup($A151&amp;$B151,'3) Release_Label'!$D:$D&amp;'3) Release_Label'!$E:$E,1,0)),"NO UPC-CATALOG ID pair MATCH in Release_Label" )</f>
        <v/>
      </c>
      <c r="E151" s="128" t="str">
        <f t="shared" si="3"/>
        <v/>
      </c>
      <c r="G151" s="92"/>
      <c r="H151" s="133"/>
      <c r="J151" s="20"/>
      <c r="K151" s="93"/>
      <c r="L151" s="20"/>
      <c r="N151" s="20"/>
      <c r="O151" s="20"/>
      <c r="P151" s="20"/>
    </row>
    <row r="152">
      <c r="A152" s="28"/>
      <c r="B152" s="92"/>
      <c r="C152" s="114" t="str">
        <f t="array" ref="C152">ifs(and(isblank($A152),isblank($B152)),"", not(iserror(vlookup($A152&amp;$B152,'3) Release_Label'!$D:$D&amp;'3) Release_Label'!$E:$E,1,0))),vlookup($A152&amp;$B152,{'3) Release_Label'!$D:$D&amp;'3) Release_Label'!$E:$E,'3) Release_Label'!$F:$F},2,0), or(and(not(isblank($B152)),$B152=$B151,$A152&lt;&gt;$A151),and(not(isblank($A152)),$A152=$A151,$B152&lt;&gt;$B151)),"ID LISTS UNALIGNED",and($A152&lt;&gt;"",countif('3) Release_Label'!$D:$D,$A152)=0),"NO UPC MATCH in Release_Label",and($B152&lt;&gt;"",countif('3) Release_Label'!$E:$E,$B152)=0),"NO CATALOG ID MATCH in Release_Label",iserror(vlookup($A152&amp;$B152,'3) Release_Label'!$D:$D&amp;'3) Release_Label'!$E:$E,1,0)),"NO UPC-CATALOG ID pair MATCH in Release_Label" )</f>
        <v/>
      </c>
      <c r="D152" s="114" t="str">
        <f t="array" ref="D152">ifs(and(isblank($A152),isblank($B152)),"", not(iserror(vlookup($A152&amp;$B152,'3) Release_Label'!$D:$D&amp;'3) Release_Label'!$E:$E,1,0))),vlookup($A152&amp;$B152,{'3) Release_Label'!$D:$D&amp;'3) Release_Label'!$E:$E,'3) Release_Label'!$H:$H},2,0), or(and(not(isblank($B152)),$B152=$B151,$A152&lt;&gt;$A151),and(not(isblank($A152)),$A152=$A151,$B152&lt;&gt;$B151)),"ID LISTS UNALIGNED",and($A152&lt;&gt;"",countif('3) Release_Label'!$D:$D,$A152)=0),"NO UPC MATCH in Release_Label",and($B152&lt;&gt;"",countif('3) Release_Label'!$E:$E,$B152)=0),"NO CATALOG ID MATCH in Release_Label",iserror(vlookup($A152&amp;$B152,'3) Release_Label'!$D:$D&amp;'3) Release_Label'!$E:$E,1,0)),"NO UPC-CATALOG ID pair MATCH in Release_Label" )</f>
        <v/>
      </c>
      <c r="E152" s="128" t="str">
        <f t="shared" si="3"/>
        <v/>
      </c>
      <c r="G152" s="92"/>
      <c r="H152" s="133"/>
      <c r="J152" s="20"/>
      <c r="K152" s="93"/>
      <c r="L152" s="20"/>
      <c r="N152" s="20"/>
      <c r="O152" s="20"/>
      <c r="P152" s="20"/>
    </row>
    <row r="153">
      <c r="A153" s="28"/>
      <c r="B153" s="92"/>
      <c r="C153" s="114" t="str">
        <f t="array" ref="C153">ifs(and(isblank($A153),isblank($B153)),"", not(iserror(vlookup($A153&amp;$B153,'3) Release_Label'!$D:$D&amp;'3) Release_Label'!$E:$E,1,0))),vlookup($A153&amp;$B153,{'3) Release_Label'!$D:$D&amp;'3) Release_Label'!$E:$E,'3) Release_Label'!$F:$F},2,0), or(and(not(isblank($B153)),$B153=$B152,$A153&lt;&gt;$A152),and(not(isblank($A153)),$A153=$A152,$B153&lt;&gt;$B152)),"ID LISTS UNALIGNED",and($A153&lt;&gt;"",countif('3) Release_Label'!$D:$D,$A153)=0),"NO UPC MATCH in Release_Label",and($B153&lt;&gt;"",countif('3) Release_Label'!$E:$E,$B153)=0),"NO CATALOG ID MATCH in Release_Label",iserror(vlookup($A153&amp;$B153,'3) Release_Label'!$D:$D&amp;'3) Release_Label'!$E:$E,1,0)),"NO UPC-CATALOG ID pair MATCH in Release_Label" )</f>
        <v/>
      </c>
      <c r="D153" s="114" t="str">
        <f t="array" ref="D153">ifs(and(isblank($A153),isblank($B153)),"", not(iserror(vlookup($A153&amp;$B153,'3) Release_Label'!$D:$D&amp;'3) Release_Label'!$E:$E,1,0))),vlookup($A153&amp;$B153,{'3) Release_Label'!$D:$D&amp;'3) Release_Label'!$E:$E,'3) Release_Label'!$H:$H},2,0), or(and(not(isblank($B153)),$B153=$B152,$A153&lt;&gt;$A152),and(not(isblank($A153)),$A153=$A152,$B153&lt;&gt;$B152)),"ID LISTS UNALIGNED",and($A153&lt;&gt;"",countif('3) Release_Label'!$D:$D,$A153)=0),"NO UPC MATCH in Release_Label",and($B153&lt;&gt;"",countif('3) Release_Label'!$E:$E,$B153)=0),"NO CATALOG ID MATCH in Release_Label",iserror(vlookup($A153&amp;$B153,'3) Release_Label'!$D:$D&amp;'3) Release_Label'!$E:$E,1,0)),"NO UPC-CATALOG ID pair MATCH in Release_Label" )</f>
        <v/>
      </c>
      <c r="E153" s="128" t="str">
        <f t="shared" si="3"/>
        <v/>
      </c>
      <c r="G153" s="92"/>
      <c r="H153" s="133"/>
      <c r="J153" s="20"/>
      <c r="K153" s="93"/>
      <c r="L153" s="20"/>
      <c r="N153" s="20"/>
      <c r="O153" s="20"/>
      <c r="P153" s="20"/>
    </row>
    <row r="154">
      <c r="A154" s="28"/>
      <c r="B154" s="92"/>
      <c r="C154" s="114" t="str">
        <f t="array" ref="C154">ifs(and(isblank($A154),isblank($B154)),"", not(iserror(vlookup($A154&amp;$B154,'3) Release_Label'!$D:$D&amp;'3) Release_Label'!$E:$E,1,0))),vlookup($A154&amp;$B154,{'3) Release_Label'!$D:$D&amp;'3) Release_Label'!$E:$E,'3) Release_Label'!$F:$F},2,0), or(and(not(isblank($B154)),$B154=$B153,$A154&lt;&gt;$A153),and(not(isblank($A154)),$A154=$A153,$B154&lt;&gt;$B153)),"ID LISTS UNALIGNED",and($A154&lt;&gt;"",countif('3) Release_Label'!$D:$D,$A154)=0),"NO UPC MATCH in Release_Label",and($B154&lt;&gt;"",countif('3) Release_Label'!$E:$E,$B154)=0),"NO CATALOG ID MATCH in Release_Label",iserror(vlookup($A154&amp;$B154,'3) Release_Label'!$D:$D&amp;'3) Release_Label'!$E:$E,1,0)),"NO UPC-CATALOG ID pair MATCH in Release_Label" )</f>
        <v/>
      </c>
      <c r="D154" s="114" t="str">
        <f t="array" ref="D154">ifs(and(isblank($A154),isblank($B154)),"", not(iserror(vlookup($A154&amp;$B154,'3) Release_Label'!$D:$D&amp;'3) Release_Label'!$E:$E,1,0))),vlookup($A154&amp;$B154,{'3) Release_Label'!$D:$D&amp;'3) Release_Label'!$E:$E,'3) Release_Label'!$H:$H},2,0), or(and(not(isblank($B154)),$B154=$B153,$A154&lt;&gt;$A153),and(not(isblank($A154)),$A154=$A153,$B154&lt;&gt;$B153)),"ID LISTS UNALIGNED",and($A154&lt;&gt;"",countif('3) Release_Label'!$D:$D,$A154)=0),"NO UPC MATCH in Release_Label",and($B154&lt;&gt;"",countif('3) Release_Label'!$E:$E,$B154)=0),"NO CATALOG ID MATCH in Release_Label",iserror(vlookup($A154&amp;$B154,'3) Release_Label'!$D:$D&amp;'3) Release_Label'!$E:$E,1,0)),"NO UPC-CATALOG ID pair MATCH in Release_Label" )</f>
        <v/>
      </c>
      <c r="E154" s="128" t="str">
        <f t="shared" si="3"/>
        <v/>
      </c>
      <c r="G154" s="92"/>
      <c r="H154" s="133"/>
      <c r="J154" s="20"/>
      <c r="K154" s="93"/>
      <c r="L154" s="20"/>
      <c r="N154" s="20"/>
      <c r="O154" s="20"/>
      <c r="P154" s="20"/>
    </row>
    <row r="155">
      <c r="A155" s="28"/>
      <c r="B155" s="92"/>
      <c r="C155" s="114" t="str">
        <f t="array" ref="C155">ifs(and(isblank($A155),isblank($B155)),"", not(iserror(vlookup($A155&amp;$B155,'3) Release_Label'!$D:$D&amp;'3) Release_Label'!$E:$E,1,0))),vlookup($A155&amp;$B155,{'3) Release_Label'!$D:$D&amp;'3) Release_Label'!$E:$E,'3) Release_Label'!$F:$F},2,0), or(and(not(isblank($B155)),$B155=$B154,$A155&lt;&gt;$A154),and(not(isblank($A155)),$A155=$A154,$B155&lt;&gt;$B154)),"ID LISTS UNALIGNED",and($A155&lt;&gt;"",countif('3) Release_Label'!$D:$D,$A155)=0),"NO UPC MATCH in Release_Label",and($B155&lt;&gt;"",countif('3) Release_Label'!$E:$E,$B155)=0),"NO CATALOG ID MATCH in Release_Label",iserror(vlookup($A155&amp;$B155,'3) Release_Label'!$D:$D&amp;'3) Release_Label'!$E:$E,1,0)),"NO UPC-CATALOG ID pair MATCH in Release_Label" )</f>
        <v/>
      </c>
      <c r="D155" s="114" t="str">
        <f t="array" ref="D155">ifs(and(isblank($A155),isblank($B155)),"", not(iserror(vlookup($A155&amp;$B155,'3) Release_Label'!$D:$D&amp;'3) Release_Label'!$E:$E,1,0))),vlookup($A155&amp;$B155,{'3) Release_Label'!$D:$D&amp;'3) Release_Label'!$E:$E,'3) Release_Label'!$H:$H},2,0), or(and(not(isblank($B155)),$B155=$B154,$A155&lt;&gt;$A154),and(not(isblank($A155)),$A155=$A154,$B155&lt;&gt;$B154)),"ID LISTS UNALIGNED",and($A155&lt;&gt;"",countif('3) Release_Label'!$D:$D,$A155)=0),"NO UPC MATCH in Release_Label",and($B155&lt;&gt;"",countif('3) Release_Label'!$E:$E,$B155)=0),"NO CATALOG ID MATCH in Release_Label",iserror(vlookup($A155&amp;$B155,'3) Release_Label'!$D:$D&amp;'3) Release_Label'!$E:$E,1,0)),"NO UPC-CATALOG ID pair MATCH in Release_Label" )</f>
        <v/>
      </c>
      <c r="E155" s="128" t="str">
        <f t="shared" si="3"/>
        <v/>
      </c>
      <c r="G155" s="92"/>
      <c r="H155" s="133"/>
      <c r="J155" s="20"/>
      <c r="K155" s="93"/>
      <c r="L155" s="20"/>
      <c r="N155" s="20"/>
      <c r="O155" s="20"/>
      <c r="P155" s="20"/>
    </row>
    <row r="156">
      <c r="A156" s="28"/>
      <c r="B156" s="92"/>
      <c r="C156" s="114" t="str">
        <f t="array" ref="C156">ifs(and(isblank($A156),isblank($B156)),"", not(iserror(vlookup($A156&amp;$B156,'3) Release_Label'!$D:$D&amp;'3) Release_Label'!$E:$E,1,0))),vlookup($A156&amp;$B156,{'3) Release_Label'!$D:$D&amp;'3) Release_Label'!$E:$E,'3) Release_Label'!$F:$F},2,0), or(and(not(isblank($B156)),$B156=$B155,$A156&lt;&gt;$A155),and(not(isblank($A156)),$A156=$A155,$B156&lt;&gt;$B155)),"ID LISTS UNALIGNED",and($A156&lt;&gt;"",countif('3) Release_Label'!$D:$D,$A156)=0),"NO UPC MATCH in Release_Label",and($B156&lt;&gt;"",countif('3) Release_Label'!$E:$E,$B156)=0),"NO CATALOG ID MATCH in Release_Label",iserror(vlookup($A156&amp;$B156,'3) Release_Label'!$D:$D&amp;'3) Release_Label'!$E:$E,1,0)),"NO UPC-CATALOG ID pair MATCH in Release_Label" )</f>
        <v/>
      </c>
      <c r="D156" s="114" t="str">
        <f t="array" ref="D156">ifs(and(isblank($A156),isblank($B156)),"", not(iserror(vlookup($A156&amp;$B156,'3) Release_Label'!$D:$D&amp;'3) Release_Label'!$E:$E,1,0))),vlookup($A156&amp;$B156,{'3) Release_Label'!$D:$D&amp;'3) Release_Label'!$E:$E,'3) Release_Label'!$H:$H},2,0), or(and(not(isblank($B156)),$B156=$B155,$A156&lt;&gt;$A155),and(not(isblank($A156)),$A156=$A155,$B156&lt;&gt;$B155)),"ID LISTS UNALIGNED",and($A156&lt;&gt;"",countif('3) Release_Label'!$D:$D,$A156)=0),"NO UPC MATCH in Release_Label",and($B156&lt;&gt;"",countif('3) Release_Label'!$E:$E,$B156)=0),"NO CATALOG ID MATCH in Release_Label",iserror(vlookup($A156&amp;$B156,'3) Release_Label'!$D:$D&amp;'3) Release_Label'!$E:$E,1,0)),"NO UPC-CATALOG ID pair MATCH in Release_Label" )</f>
        <v/>
      </c>
      <c r="E156" s="128" t="str">
        <f t="shared" si="3"/>
        <v/>
      </c>
      <c r="G156" s="92"/>
      <c r="H156" s="133"/>
      <c r="J156" s="20"/>
      <c r="K156" s="93"/>
      <c r="L156" s="20"/>
      <c r="N156" s="20"/>
      <c r="O156" s="20"/>
      <c r="P156" s="20"/>
    </row>
    <row r="157">
      <c r="A157" s="28"/>
      <c r="B157" s="92"/>
      <c r="C157" s="114" t="str">
        <f t="array" ref="C157">ifs(and(isblank($A157),isblank($B157)),"", not(iserror(vlookup($A157&amp;$B157,'3) Release_Label'!$D:$D&amp;'3) Release_Label'!$E:$E,1,0))),vlookup($A157&amp;$B157,{'3) Release_Label'!$D:$D&amp;'3) Release_Label'!$E:$E,'3) Release_Label'!$F:$F},2,0), or(and(not(isblank($B157)),$B157=$B156,$A157&lt;&gt;$A156),and(not(isblank($A157)),$A157=$A156,$B157&lt;&gt;$B156)),"ID LISTS UNALIGNED",and($A157&lt;&gt;"",countif('3) Release_Label'!$D:$D,$A157)=0),"NO UPC MATCH in Release_Label",and($B157&lt;&gt;"",countif('3) Release_Label'!$E:$E,$B157)=0),"NO CATALOG ID MATCH in Release_Label",iserror(vlookup($A157&amp;$B157,'3) Release_Label'!$D:$D&amp;'3) Release_Label'!$E:$E,1,0)),"NO UPC-CATALOG ID pair MATCH in Release_Label" )</f>
        <v/>
      </c>
      <c r="D157" s="114" t="str">
        <f t="array" ref="D157">ifs(and(isblank($A157),isblank($B157)),"", not(iserror(vlookup($A157&amp;$B157,'3) Release_Label'!$D:$D&amp;'3) Release_Label'!$E:$E,1,0))),vlookup($A157&amp;$B157,{'3) Release_Label'!$D:$D&amp;'3) Release_Label'!$E:$E,'3) Release_Label'!$H:$H},2,0), or(and(not(isblank($B157)),$B157=$B156,$A157&lt;&gt;$A156),and(not(isblank($A157)),$A157=$A156,$B157&lt;&gt;$B156)),"ID LISTS UNALIGNED",and($A157&lt;&gt;"",countif('3) Release_Label'!$D:$D,$A157)=0),"NO UPC MATCH in Release_Label",and($B157&lt;&gt;"",countif('3) Release_Label'!$E:$E,$B157)=0),"NO CATALOG ID MATCH in Release_Label",iserror(vlookup($A157&amp;$B157,'3) Release_Label'!$D:$D&amp;'3) Release_Label'!$E:$E,1,0)),"NO UPC-CATALOG ID pair MATCH in Release_Label" )</f>
        <v/>
      </c>
      <c r="E157" s="128" t="str">
        <f t="shared" si="3"/>
        <v/>
      </c>
      <c r="G157" s="92"/>
      <c r="H157" s="133"/>
      <c r="J157" s="20"/>
      <c r="K157" s="93"/>
      <c r="L157" s="20"/>
      <c r="N157" s="20"/>
      <c r="O157" s="20"/>
      <c r="P157" s="20"/>
    </row>
    <row r="158">
      <c r="A158" s="28"/>
      <c r="B158" s="92"/>
      <c r="C158" s="114" t="str">
        <f t="array" ref="C158">ifs(and(isblank($A158),isblank($B158)),"", not(iserror(vlookup($A158&amp;$B158,'3) Release_Label'!$D:$D&amp;'3) Release_Label'!$E:$E,1,0))),vlookup($A158&amp;$B158,{'3) Release_Label'!$D:$D&amp;'3) Release_Label'!$E:$E,'3) Release_Label'!$F:$F},2,0), or(and(not(isblank($B158)),$B158=$B157,$A158&lt;&gt;$A157),and(not(isblank($A158)),$A158=$A157,$B158&lt;&gt;$B157)),"ID LISTS UNALIGNED",and($A158&lt;&gt;"",countif('3) Release_Label'!$D:$D,$A158)=0),"NO UPC MATCH in Release_Label",and($B158&lt;&gt;"",countif('3) Release_Label'!$E:$E,$B158)=0),"NO CATALOG ID MATCH in Release_Label",iserror(vlookup($A158&amp;$B158,'3) Release_Label'!$D:$D&amp;'3) Release_Label'!$E:$E,1,0)),"NO UPC-CATALOG ID pair MATCH in Release_Label" )</f>
        <v/>
      </c>
      <c r="D158" s="114" t="str">
        <f t="array" ref="D158">ifs(and(isblank($A158),isblank($B158)),"", not(iserror(vlookup($A158&amp;$B158,'3) Release_Label'!$D:$D&amp;'3) Release_Label'!$E:$E,1,0))),vlookup($A158&amp;$B158,{'3) Release_Label'!$D:$D&amp;'3) Release_Label'!$E:$E,'3) Release_Label'!$H:$H},2,0), or(and(not(isblank($B158)),$B158=$B157,$A158&lt;&gt;$A157),and(not(isblank($A158)),$A158=$A157,$B158&lt;&gt;$B157)),"ID LISTS UNALIGNED",and($A158&lt;&gt;"",countif('3) Release_Label'!$D:$D,$A158)=0),"NO UPC MATCH in Release_Label",and($B158&lt;&gt;"",countif('3) Release_Label'!$E:$E,$B158)=0),"NO CATALOG ID MATCH in Release_Label",iserror(vlookup($A158&amp;$B158,'3) Release_Label'!$D:$D&amp;'3) Release_Label'!$E:$E,1,0)),"NO UPC-CATALOG ID pair MATCH in Release_Label" )</f>
        <v/>
      </c>
      <c r="E158" s="128" t="str">
        <f t="shared" si="3"/>
        <v/>
      </c>
      <c r="G158" s="92"/>
      <c r="H158" s="133"/>
      <c r="J158" s="20"/>
      <c r="K158" s="93"/>
      <c r="L158" s="20"/>
      <c r="N158" s="20"/>
      <c r="O158" s="20"/>
      <c r="P158" s="20"/>
    </row>
    <row r="159">
      <c r="A159" s="28"/>
      <c r="B159" s="92"/>
      <c r="C159" s="114" t="str">
        <f t="array" ref="C159">ifs(and(isblank($A159),isblank($B159)),"", not(iserror(vlookup($A159&amp;$B159,'3) Release_Label'!$D:$D&amp;'3) Release_Label'!$E:$E,1,0))),vlookup($A159&amp;$B159,{'3) Release_Label'!$D:$D&amp;'3) Release_Label'!$E:$E,'3) Release_Label'!$F:$F},2,0), or(and(not(isblank($B159)),$B159=$B158,$A159&lt;&gt;$A158),and(not(isblank($A159)),$A159=$A158,$B159&lt;&gt;$B158)),"ID LISTS UNALIGNED",and($A159&lt;&gt;"",countif('3) Release_Label'!$D:$D,$A159)=0),"NO UPC MATCH in Release_Label",and($B159&lt;&gt;"",countif('3) Release_Label'!$E:$E,$B159)=0),"NO CATALOG ID MATCH in Release_Label",iserror(vlookup($A159&amp;$B159,'3) Release_Label'!$D:$D&amp;'3) Release_Label'!$E:$E,1,0)),"NO UPC-CATALOG ID pair MATCH in Release_Label" )</f>
        <v/>
      </c>
      <c r="D159" s="114" t="str">
        <f t="array" ref="D159">ifs(and(isblank($A159),isblank($B159)),"", not(iserror(vlookup($A159&amp;$B159,'3) Release_Label'!$D:$D&amp;'3) Release_Label'!$E:$E,1,0))),vlookup($A159&amp;$B159,{'3) Release_Label'!$D:$D&amp;'3) Release_Label'!$E:$E,'3) Release_Label'!$H:$H},2,0), or(and(not(isblank($B159)),$B159=$B158,$A159&lt;&gt;$A158),and(not(isblank($A159)),$A159=$A158,$B159&lt;&gt;$B158)),"ID LISTS UNALIGNED",and($A159&lt;&gt;"",countif('3) Release_Label'!$D:$D,$A159)=0),"NO UPC MATCH in Release_Label",and($B159&lt;&gt;"",countif('3) Release_Label'!$E:$E,$B159)=0),"NO CATALOG ID MATCH in Release_Label",iserror(vlookup($A159&amp;$B159,'3) Release_Label'!$D:$D&amp;'3) Release_Label'!$E:$E,1,0)),"NO UPC-CATALOG ID pair MATCH in Release_Label" )</f>
        <v/>
      </c>
      <c r="E159" s="128" t="str">
        <f t="shared" si="3"/>
        <v/>
      </c>
      <c r="G159" s="92"/>
      <c r="H159" s="133"/>
      <c r="J159" s="20"/>
      <c r="K159" s="93"/>
      <c r="L159" s="20"/>
      <c r="N159" s="20"/>
      <c r="O159" s="20"/>
      <c r="P159" s="20"/>
    </row>
    <row r="160">
      <c r="A160" s="28"/>
      <c r="B160" s="92"/>
      <c r="C160" s="114" t="str">
        <f t="array" ref="C160">ifs(and(isblank($A160),isblank($B160)),"", not(iserror(vlookup($A160&amp;$B160,'3) Release_Label'!$D:$D&amp;'3) Release_Label'!$E:$E,1,0))),vlookup($A160&amp;$B160,{'3) Release_Label'!$D:$D&amp;'3) Release_Label'!$E:$E,'3) Release_Label'!$F:$F},2,0), or(and(not(isblank($B160)),$B160=$B159,$A160&lt;&gt;$A159),and(not(isblank($A160)),$A160=$A159,$B160&lt;&gt;$B159)),"ID LISTS UNALIGNED",and($A160&lt;&gt;"",countif('3) Release_Label'!$D:$D,$A160)=0),"NO UPC MATCH in Release_Label",and($B160&lt;&gt;"",countif('3) Release_Label'!$E:$E,$B160)=0),"NO CATALOG ID MATCH in Release_Label",iserror(vlookup($A160&amp;$B160,'3) Release_Label'!$D:$D&amp;'3) Release_Label'!$E:$E,1,0)),"NO UPC-CATALOG ID pair MATCH in Release_Label" )</f>
        <v/>
      </c>
      <c r="D160" s="114" t="str">
        <f t="array" ref="D160">ifs(and(isblank($A160),isblank($B160)),"", not(iserror(vlookup($A160&amp;$B160,'3) Release_Label'!$D:$D&amp;'3) Release_Label'!$E:$E,1,0))),vlookup($A160&amp;$B160,{'3) Release_Label'!$D:$D&amp;'3) Release_Label'!$E:$E,'3) Release_Label'!$H:$H},2,0), or(and(not(isblank($B160)),$B160=$B159,$A160&lt;&gt;$A159),and(not(isblank($A160)),$A160=$A159,$B160&lt;&gt;$B159)),"ID LISTS UNALIGNED",and($A160&lt;&gt;"",countif('3) Release_Label'!$D:$D,$A160)=0),"NO UPC MATCH in Release_Label",and($B160&lt;&gt;"",countif('3) Release_Label'!$E:$E,$B160)=0),"NO CATALOG ID MATCH in Release_Label",iserror(vlookup($A160&amp;$B160,'3) Release_Label'!$D:$D&amp;'3) Release_Label'!$E:$E,1,0)),"NO UPC-CATALOG ID pair MATCH in Release_Label" )</f>
        <v/>
      </c>
      <c r="E160" s="128" t="str">
        <f t="shared" si="3"/>
        <v/>
      </c>
      <c r="G160" s="92"/>
      <c r="H160" s="133"/>
      <c r="J160" s="20"/>
      <c r="K160" s="93"/>
      <c r="L160" s="20"/>
      <c r="N160" s="20"/>
      <c r="O160" s="20"/>
      <c r="P160" s="20"/>
    </row>
    <row r="161">
      <c r="A161" s="28"/>
      <c r="B161" s="92"/>
      <c r="C161" s="114" t="str">
        <f t="array" ref="C161">ifs(and(isblank($A161),isblank($B161)),"", not(iserror(vlookup($A161&amp;$B161,'3) Release_Label'!$D:$D&amp;'3) Release_Label'!$E:$E,1,0))),vlookup($A161&amp;$B161,{'3) Release_Label'!$D:$D&amp;'3) Release_Label'!$E:$E,'3) Release_Label'!$F:$F},2,0), or(and(not(isblank($B161)),$B161=$B160,$A161&lt;&gt;$A160),and(not(isblank($A161)),$A161=$A160,$B161&lt;&gt;$B160)),"ID LISTS UNALIGNED",and($A161&lt;&gt;"",countif('3) Release_Label'!$D:$D,$A161)=0),"NO UPC MATCH in Release_Label",and($B161&lt;&gt;"",countif('3) Release_Label'!$E:$E,$B161)=0),"NO CATALOG ID MATCH in Release_Label",iserror(vlookup($A161&amp;$B161,'3) Release_Label'!$D:$D&amp;'3) Release_Label'!$E:$E,1,0)),"NO UPC-CATALOG ID pair MATCH in Release_Label" )</f>
        <v/>
      </c>
      <c r="D161" s="114" t="str">
        <f t="array" ref="D161">ifs(and(isblank($A161),isblank($B161)),"", not(iserror(vlookup($A161&amp;$B161,'3) Release_Label'!$D:$D&amp;'3) Release_Label'!$E:$E,1,0))),vlookup($A161&amp;$B161,{'3) Release_Label'!$D:$D&amp;'3) Release_Label'!$E:$E,'3) Release_Label'!$H:$H},2,0), or(and(not(isblank($B161)),$B161=$B160,$A161&lt;&gt;$A160),and(not(isblank($A161)),$A161=$A160,$B161&lt;&gt;$B160)),"ID LISTS UNALIGNED",and($A161&lt;&gt;"",countif('3) Release_Label'!$D:$D,$A161)=0),"NO UPC MATCH in Release_Label",and($B161&lt;&gt;"",countif('3) Release_Label'!$E:$E,$B161)=0),"NO CATALOG ID MATCH in Release_Label",iserror(vlookup($A161&amp;$B161,'3) Release_Label'!$D:$D&amp;'3) Release_Label'!$E:$E,1,0)),"NO UPC-CATALOG ID pair MATCH in Release_Label" )</f>
        <v/>
      </c>
      <c r="E161" s="128" t="str">
        <f t="shared" si="3"/>
        <v/>
      </c>
      <c r="G161" s="92"/>
      <c r="H161" s="133"/>
      <c r="J161" s="20"/>
      <c r="K161" s="93"/>
      <c r="L161" s="20"/>
      <c r="N161" s="20"/>
      <c r="O161" s="20"/>
      <c r="P161" s="20"/>
    </row>
    <row r="162">
      <c r="A162" s="28"/>
      <c r="B162" s="92"/>
      <c r="C162" s="114" t="str">
        <f t="array" ref="C162">ifs(and(isblank($A162),isblank($B162)),"", not(iserror(vlookup($A162&amp;$B162,'3) Release_Label'!$D:$D&amp;'3) Release_Label'!$E:$E,1,0))),vlookup($A162&amp;$B162,{'3) Release_Label'!$D:$D&amp;'3) Release_Label'!$E:$E,'3) Release_Label'!$F:$F},2,0), or(and(not(isblank($B162)),$B162=$B161,$A162&lt;&gt;$A161),and(not(isblank($A162)),$A162=$A161,$B162&lt;&gt;$B161)),"ID LISTS UNALIGNED",and($A162&lt;&gt;"",countif('3) Release_Label'!$D:$D,$A162)=0),"NO UPC MATCH in Release_Label",and($B162&lt;&gt;"",countif('3) Release_Label'!$E:$E,$B162)=0),"NO CATALOG ID MATCH in Release_Label",iserror(vlookup($A162&amp;$B162,'3) Release_Label'!$D:$D&amp;'3) Release_Label'!$E:$E,1,0)),"NO UPC-CATALOG ID pair MATCH in Release_Label" )</f>
        <v/>
      </c>
      <c r="D162" s="114" t="str">
        <f t="array" ref="D162">ifs(and(isblank($A162),isblank($B162)),"", not(iserror(vlookup($A162&amp;$B162,'3) Release_Label'!$D:$D&amp;'3) Release_Label'!$E:$E,1,0))),vlookup($A162&amp;$B162,{'3) Release_Label'!$D:$D&amp;'3) Release_Label'!$E:$E,'3) Release_Label'!$H:$H},2,0), or(and(not(isblank($B162)),$B162=$B161,$A162&lt;&gt;$A161),and(not(isblank($A162)),$A162=$A161,$B162&lt;&gt;$B161)),"ID LISTS UNALIGNED",and($A162&lt;&gt;"",countif('3) Release_Label'!$D:$D,$A162)=0),"NO UPC MATCH in Release_Label",and($B162&lt;&gt;"",countif('3) Release_Label'!$E:$E,$B162)=0),"NO CATALOG ID MATCH in Release_Label",iserror(vlookup($A162&amp;$B162,'3) Release_Label'!$D:$D&amp;'3) Release_Label'!$E:$E,1,0)),"NO UPC-CATALOG ID pair MATCH in Release_Label" )</f>
        <v/>
      </c>
      <c r="E162" s="128" t="str">
        <f t="shared" si="3"/>
        <v/>
      </c>
      <c r="G162" s="92"/>
      <c r="H162" s="133"/>
      <c r="J162" s="20"/>
      <c r="K162" s="93"/>
      <c r="L162" s="20"/>
      <c r="N162" s="20"/>
      <c r="O162" s="20"/>
      <c r="P162" s="20"/>
    </row>
    <row r="163">
      <c r="A163" s="28"/>
      <c r="B163" s="92"/>
      <c r="C163" s="114" t="str">
        <f t="array" ref="C163">ifs(and(isblank($A163),isblank($B163)),"", not(iserror(vlookup($A163&amp;$B163,'3) Release_Label'!$D:$D&amp;'3) Release_Label'!$E:$E,1,0))),vlookup($A163&amp;$B163,{'3) Release_Label'!$D:$D&amp;'3) Release_Label'!$E:$E,'3) Release_Label'!$F:$F},2,0), or(and(not(isblank($B163)),$B163=$B162,$A163&lt;&gt;$A162),and(not(isblank($A163)),$A163=$A162,$B163&lt;&gt;$B162)),"ID LISTS UNALIGNED",and($A163&lt;&gt;"",countif('3) Release_Label'!$D:$D,$A163)=0),"NO UPC MATCH in Release_Label",and($B163&lt;&gt;"",countif('3) Release_Label'!$E:$E,$B163)=0),"NO CATALOG ID MATCH in Release_Label",iserror(vlookup($A163&amp;$B163,'3) Release_Label'!$D:$D&amp;'3) Release_Label'!$E:$E,1,0)),"NO UPC-CATALOG ID pair MATCH in Release_Label" )</f>
        <v/>
      </c>
      <c r="D163" s="114" t="str">
        <f t="array" ref="D163">ifs(and(isblank($A163),isblank($B163)),"", not(iserror(vlookup($A163&amp;$B163,'3) Release_Label'!$D:$D&amp;'3) Release_Label'!$E:$E,1,0))),vlookup($A163&amp;$B163,{'3) Release_Label'!$D:$D&amp;'3) Release_Label'!$E:$E,'3) Release_Label'!$H:$H},2,0), or(and(not(isblank($B163)),$B163=$B162,$A163&lt;&gt;$A162),and(not(isblank($A163)),$A163=$A162,$B163&lt;&gt;$B162)),"ID LISTS UNALIGNED",and($A163&lt;&gt;"",countif('3) Release_Label'!$D:$D,$A163)=0),"NO UPC MATCH in Release_Label",and($B163&lt;&gt;"",countif('3) Release_Label'!$E:$E,$B163)=0),"NO CATALOG ID MATCH in Release_Label",iserror(vlookup($A163&amp;$B163,'3) Release_Label'!$D:$D&amp;'3) Release_Label'!$E:$E,1,0)),"NO UPC-CATALOG ID pair MATCH in Release_Label" )</f>
        <v/>
      </c>
      <c r="E163" s="128" t="str">
        <f t="shared" si="3"/>
        <v/>
      </c>
      <c r="G163" s="92"/>
      <c r="H163" s="133"/>
      <c r="J163" s="20"/>
      <c r="K163" s="93"/>
      <c r="L163" s="20"/>
      <c r="N163" s="20"/>
      <c r="O163" s="20"/>
      <c r="P163" s="20"/>
    </row>
    <row r="164">
      <c r="A164" s="28"/>
      <c r="B164" s="92"/>
      <c r="C164" s="114" t="str">
        <f t="array" ref="C164">ifs(and(isblank($A164),isblank($B164)),"", not(iserror(vlookup($A164&amp;$B164,'3) Release_Label'!$D:$D&amp;'3) Release_Label'!$E:$E,1,0))),vlookup($A164&amp;$B164,{'3) Release_Label'!$D:$D&amp;'3) Release_Label'!$E:$E,'3) Release_Label'!$F:$F},2,0), or(and(not(isblank($B164)),$B164=$B163,$A164&lt;&gt;$A163),and(not(isblank($A164)),$A164=$A163,$B164&lt;&gt;$B163)),"ID LISTS UNALIGNED",and($A164&lt;&gt;"",countif('3) Release_Label'!$D:$D,$A164)=0),"NO UPC MATCH in Release_Label",and($B164&lt;&gt;"",countif('3) Release_Label'!$E:$E,$B164)=0),"NO CATALOG ID MATCH in Release_Label",iserror(vlookup($A164&amp;$B164,'3) Release_Label'!$D:$D&amp;'3) Release_Label'!$E:$E,1,0)),"NO UPC-CATALOG ID pair MATCH in Release_Label" )</f>
        <v/>
      </c>
      <c r="D164" s="114" t="str">
        <f t="array" ref="D164">ifs(and(isblank($A164),isblank($B164)),"", not(iserror(vlookup($A164&amp;$B164,'3) Release_Label'!$D:$D&amp;'3) Release_Label'!$E:$E,1,0))),vlookup($A164&amp;$B164,{'3) Release_Label'!$D:$D&amp;'3) Release_Label'!$E:$E,'3) Release_Label'!$H:$H},2,0), or(and(not(isblank($B164)),$B164=$B163,$A164&lt;&gt;$A163),and(not(isblank($A164)),$A164=$A163,$B164&lt;&gt;$B163)),"ID LISTS UNALIGNED",and($A164&lt;&gt;"",countif('3) Release_Label'!$D:$D,$A164)=0),"NO UPC MATCH in Release_Label",and($B164&lt;&gt;"",countif('3) Release_Label'!$E:$E,$B164)=0),"NO CATALOG ID MATCH in Release_Label",iserror(vlookup($A164&amp;$B164,'3) Release_Label'!$D:$D&amp;'3) Release_Label'!$E:$E,1,0)),"NO UPC-CATALOG ID pair MATCH in Release_Label" )</f>
        <v/>
      </c>
      <c r="E164" s="128" t="str">
        <f t="shared" si="3"/>
        <v/>
      </c>
      <c r="G164" s="92"/>
      <c r="H164" s="133"/>
      <c r="J164" s="20"/>
      <c r="K164" s="93"/>
      <c r="L164" s="20"/>
      <c r="N164" s="20"/>
      <c r="O164" s="20"/>
      <c r="P164" s="20"/>
    </row>
    <row r="165">
      <c r="A165" s="28"/>
      <c r="B165" s="92"/>
      <c r="C165" s="114" t="str">
        <f t="array" ref="C165">ifs(and(isblank($A165),isblank($B165)),"", not(iserror(vlookup($A165&amp;$B165,'3) Release_Label'!$D:$D&amp;'3) Release_Label'!$E:$E,1,0))),vlookup($A165&amp;$B165,{'3) Release_Label'!$D:$D&amp;'3) Release_Label'!$E:$E,'3) Release_Label'!$F:$F},2,0), or(and(not(isblank($B165)),$B165=$B164,$A165&lt;&gt;$A164),and(not(isblank($A165)),$A165=$A164,$B165&lt;&gt;$B164)),"ID LISTS UNALIGNED",and($A165&lt;&gt;"",countif('3) Release_Label'!$D:$D,$A165)=0),"NO UPC MATCH in Release_Label",and($B165&lt;&gt;"",countif('3) Release_Label'!$E:$E,$B165)=0),"NO CATALOG ID MATCH in Release_Label",iserror(vlookup($A165&amp;$B165,'3) Release_Label'!$D:$D&amp;'3) Release_Label'!$E:$E,1,0)),"NO UPC-CATALOG ID pair MATCH in Release_Label" )</f>
        <v/>
      </c>
      <c r="D165" s="114" t="str">
        <f t="array" ref="D165">ifs(and(isblank($A165),isblank($B165)),"", not(iserror(vlookup($A165&amp;$B165,'3) Release_Label'!$D:$D&amp;'3) Release_Label'!$E:$E,1,0))),vlookup($A165&amp;$B165,{'3) Release_Label'!$D:$D&amp;'3) Release_Label'!$E:$E,'3) Release_Label'!$H:$H},2,0), or(and(not(isblank($B165)),$B165=$B164,$A165&lt;&gt;$A164),and(not(isblank($A165)),$A165=$A164,$B165&lt;&gt;$B164)),"ID LISTS UNALIGNED",and($A165&lt;&gt;"",countif('3) Release_Label'!$D:$D,$A165)=0),"NO UPC MATCH in Release_Label",and($B165&lt;&gt;"",countif('3) Release_Label'!$E:$E,$B165)=0),"NO CATALOG ID MATCH in Release_Label",iserror(vlookup($A165&amp;$B165,'3) Release_Label'!$D:$D&amp;'3) Release_Label'!$E:$E,1,0)),"NO UPC-CATALOG ID pair MATCH in Release_Label" )</f>
        <v/>
      </c>
      <c r="E165" s="128" t="str">
        <f t="shared" si="3"/>
        <v/>
      </c>
      <c r="G165" s="92"/>
      <c r="H165" s="133"/>
      <c r="J165" s="20"/>
      <c r="K165" s="93"/>
      <c r="L165" s="20"/>
      <c r="N165" s="20"/>
      <c r="O165" s="20"/>
      <c r="P165" s="20"/>
    </row>
    <row r="166">
      <c r="A166" s="28"/>
      <c r="B166" s="92"/>
      <c r="C166" s="114" t="str">
        <f t="array" ref="C166">ifs(and(isblank($A166),isblank($B166)),"", not(iserror(vlookup($A166&amp;$B166,'3) Release_Label'!$D:$D&amp;'3) Release_Label'!$E:$E,1,0))),vlookup($A166&amp;$B166,{'3) Release_Label'!$D:$D&amp;'3) Release_Label'!$E:$E,'3) Release_Label'!$F:$F},2,0), or(and(not(isblank($B166)),$B166=$B165,$A166&lt;&gt;$A165),and(not(isblank($A166)),$A166=$A165,$B166&lt;&gt;$B165)),"ID LISTS UNALIGNED",and($A166&lt;&gt;"",countif('3) Release_Label'!$D:$D,$A166)=0),"NO UPC MATCH in Release_Label",and($B166&lt;&gt;"",countif('3) Release_Label'!$E:$E,$B166)=0),"NO CATALOG ID MATCH in Release_Label",iserror(vlookup($A166&amp;$B166,'3) Release_Label'!$D:$D&amp;'3) Release_Label'!$E:$E,1,0)),"NO UPC-CATALOG ID pair MATCH in Release_Label" )</f>
        <v/>
      </c>
      <c r="D166" s="114" t="str">
        <f t="array" ref="D166">ifs(and(isblank($A166),isblank($B166)),"", not(iserror(vlookup($A166&amp;$B166,'3) Release_Label'!$D:$D&amp;'3) Release_Label'!$E:$E,1,0))),vlookup($A166&amp;$B166,{'3) Release_Label'!$D:$D&amp;'3) Release_Label'!$E:$E,'3) Release_Label'!$H:$H},2,0), or(and(not(isblank($B166)),$B166=$B165,$A166&lt;&gt;$A165),and(not(isblank($A166)),$A166=$A165,$B166&lt;&gt;$B165)),"ID LISTS UNALIGNED",and($A166&lt;&gt;"",countif('3) Release_Label'!$D:$D,$A166)=0),"NO UPC MATCH in Release_Label",and($B166&lt;&gt;"",countif('3) Release_Label'!$E:$E,$B166)=0),"NO CATALOG ID MATCH in Release_Label",iserror(vlookup($A166&amp;$B166,'3) Release_Label'!$D:$D&amp;'3) Release_Label'!$E:$E,1,0)),"NO UPC-CATALOG ID pair MATCH in Release_Label" )</f>
        <v/>
      </c>
      <c r="E166" s="128" t="str">
        <f t="shared" si="3"/>
        <v/>
      </c>
      <c r="G166" s="92"/>
      <c r="H166" s="133"/>
      <c r="J166" s="20"/>
      <c r="K166" s="93"/>
      <c r="L166" s="20"/>
      <c r="N166" s="20"/>
      <c r="O166" s="20"/>
      <c r="P166" s="20"/>
    </row>
    <row r="167">
      <c r="A167" s="28"/>
      <c r="B167" s="92"/>
      <c r="C167" s="114" t="str">
        <f t="array" ref="C167">ifs(and(isblank($A167),isblank($B167)),"", not(iserror(vlookup($A167&amp;$B167,'3) Release_Label'!$D:$D&amp;'3) Release_Label'!$E:$E,1,0))),vlookup($A167&amp;$B167,{'3) Release_Label'!$D:$D&amp;'3) Release_Label'!$E:$E,'3) Release_Label'!$F:$F},2,0), or(and(not(isblank($B167)),$B167=$B166,$A167&lt;&gt;$A166),and(not(isblank($A167)),$A167=$A166,$B167&lt;&gt;$B166)),"ID LISTS UNALIGNED",and($A167&lt;&gt;"",countif('3) Release_Label'!$D:$D,$A167)=0),"NO UPC MATCH in Release_Label",and($B167&lt;&gt;"",countif('3) Release_Label'!$E:$E,$B167)=0),"NO CATALOG ID MATCH in Release_Label",iserror(vlookup($A167&amp;$B167,'3) Release_Label'!$D:$D&amp;'3) Release_Label'!$E:$E,1,0)),"NO UPC-CATALOG ID pair MATCH in Release_Label" )</f>
        <v/>
      </c>
      <c r="D167" s="114" t="str">
        <f t="array" ref="D167">ifs(and(isblank($A167),isblank($B167)),"", not(iserror(vlookup($A167&amp;$B167,'3) Release_Label'!$D:$D&amp;'3) Release_Label'!$E:$E,1,0))),vlookup($A167&amp;$B167,{'3) Release_Label'!$D:$D&amp;'3) Release_Label'!$E:$E,'3) Release_Label'!$H:$H},2,0), or(and(not(isblank($B167)),$B167=$B166,$A167&lt;&gt;$A166),and(not(isblank($A167)),$A167=$A166,$B167&lt;&gt;$B166)),"ID LISTS UNALIGNED",and($A167&lt;&gt;"",countif('3) Release_Label'!$D:$D,$A167)=0),"NO UPC MATCH in Release_Label",and($B167&lt;&gt;"",countif('3) Release_Label'!$E:$E,$B167)=0),"NO CATALOG ID MATCH in Release_Label",iserror(vlookup($A167&amp;$B167,'3) Release_Label'!$D:$D&amp;'3) Release_Label'!$E:$E,1,0)),"NO UPC-CATALOG ID pair MATCH in Release_Label" )</f>
        <v/>
      </c>
      <c r="E167" s="128" t="str">
        <f t="shared" si="3"/>
        <v/>
      </c>
      <c r="G167" s="92"/>
      <c r="H167" s="133"/>
      <c r="J167" s="20"/>
      <c r="K167" s="93"/>
      <c r="L167" s="20"/>
      <c r="N167" s="20"/>
      <c r="O167" s="20"/>
      <c r="P167" s="20"/>
    </row>
    <row r="168">
      <c r="A168" s="28"/>
      <c r="B168" s="92"/>
      <c r="C168" s="114" t="str">
        <f t="array" ref="C168">ifs(and(isblank($A168),isblank($B168)),"", not(iserror(vlookup($A168&amp;$B168,'3) Release_Label'!$D:$D&amp;'3) Release_Label'!$E:$E,1,0))),vlookup($A168&amp;$B168,{'3) Release_Label'!$D:$D&amp;'3) Release_Label'!$E:$E,'3) Release_Label'!$F:$F},2,0), or(and(not(isblank($B168)),$B168=$B167,$A168&lt;&gt;$A167),and(not(isblank($A168)),$A168=$A167,$B168&lt;&gt;$B167)),"ID LISTS UNALIGNED",and($A168&lt;&gt;"",countif('3) Release_Label'!$D:$D,$A168)=0),"NO UPC MATCH in Release_Label",and($B168&lt;&gt;"",countif('3) Release_Label'!$E:$E,$B168)=0),"NO CATALOG ID MATCH in Release_Label",iserror(vlookup($A168&amp;$B168,'3) Release_Label'!$D:$D&amp;'3) Release_Label'!$E:$E,1,0)),"NO UPC-CATALOG ID pair MATCH in Release_Label" )</f>
        <v/>
      </c>
      <c r="D168" s="114" t="str">
        <f t="array" ref="D168">ifs(and(isblank($A168),isblank($B168)),"", not(iserror(vlookup($A168&amp;$B168,'3) Release_Label'!$D:$D&amp;'3) Release_Label'!$E:$E,1,0))),vlookup($A168&amp;$B168,{'3) Release_Label'!$D:$D&amp;'3) Release_Label'!$E:$E,'3) Release_Label'!$H:$H},2,0), or(and(not(isblank($B168)),$B168=$B167,$A168&lt;&gt;$A167),and(not(isblank($A168)),$A168=$A167,$B168&lt;&gt;$B167)),"ID LISTS UNALIGNED",and($A168&lt;&gt;"",countif('3) Release_Label'!$D:$D,$A168)=0),"NO UPC MATCH in Release_Label",and($B168&lt;&gt;"",countif('3) Release_Label'!$E:$E,$B168)=0),"NO CATALOG ID MATCH in Release_Label",iserror(vlookup($A168&amp;$B168,'3) Release_Label'!$D:$D&amp;'3) Release_Label'!$E:$E,1,0)),"NO UPC-CATALOG ID pair MATCH in Release_Label" )</f>
        <v/>
      </c>
      <c r="E168" s="128" t="str">
        <f t="shared" si="3"/>
        <v/>
      </c>
      <c r="G168" s="92"/>
      <c r="H168" s="133"/>
      <c r="J168" s="20"/>
      <c r="K168" s="93"/>
      <c r="L168" s="20"/>
      <c r="N168" s="20"/>
      <c r="O168" s="20"/>
      <c r="P168" s="20"/>
    </row>
    <row r="169">
      <c r="A169" s="28"/>
      <c r="B169" s="92"/>
      <c r="C169" s="114" t="str">
        <f t="array" ref="C169">ifs(and(isblank($A169),isblank($B169)),"", not(iserror(vlookup($A169&amp;$B169,'3) Release_Label'!$D:$D&amp;'3) Release_Label'!$E:$E,1,0))),vlookup($A169&amp;$B169,{'3) Release_Label'!$D:$D&amp;'3) Release_Label'!$E:$E,'3) Release_Label'!$F:$F},2,0), or(and(not(isblank($B169)),$B169=$B168,$A169&lt;&gt;$A168),and(not(isblank($A169)),$A169=$A168,$B169&lt;&gt;$B168)),"ID LISTS UNALIGNED",and($A169&lt;&gt;"",countif('3) Release_Label'!$D:$D,$A169)=0),"NO UPC MATCH in Release_Label",and($B169&lt;&gt;"",countif('3) Release_Label'!$E:$E,$B169)=0),"NO CATALOG ID MATCH in Release_Label",iserror(vlookup($A169&amp;$B169,'3) Release_Label'!$D:$D&amp;'3) Release_Label'!$E:$E,1,0)),"NO UPC-CATALOG ID pair MATCH in Release_Label" )</f>
        <v/>
      </c>
      <c r="D169" s="114" t="str">
        <f t="array" ref="D169">ifs(and(isblank($A169),isblank($B169)),"", not(iserror(vlookup($A169&amp;$B169,'3) Release_Label'!$D:$D&amp;'3) Release_Label'!$E:$E,1,0))),vlookup($A169&amp;$B169,{'3) Release_Label'!$D:$D&amp;'3) Release_Label'!$E:$E,'3) Release_Label'!$H:$H},2,0), or(and(not(isblank($B169)),$B169=$B168,$A169&lt;&gt;$A168),and(not(isblank($A169)),$A169=$A168,$B169&lt;&gt;$B168)),"ID LISTS UNALIGNED",and($A169&lt;&gt;"",countif('3) Release_Label'!$D:$D,$A169)=0),"NO UPC MATCH in Release_Label",and($B169&lt;&gt;"",countif('3) Release_Label'!$E:$E,$B169)=0),"NO CATALOG ID MATCH in Release_Label",iserror(vlookup($A169&amp;$B169,'3) Release_Label'!$D:$D&amp;'3) Release_Label'!$E:$E,1,0)),"NO UPC-CATALOG ID pair MATCH in Release_Label" )</f>
        <v/>
      </c>
      <c r="E169" s="128" t="str">
        <f t="shared" si="3"/>
        <v/>
      </c>
      <c r="G169" s="92"/>
      <c r="H169" s="133"/>
      <c r="J169" s="20"/>
      <c r="K169" s="93"/>
      <c r="L169" s="20"/>
      <c r="N169" s="20"/>
      <c r="O169" s="20"/>
      <c r="P169" s="20"/>
    </row>
    <row r="170">
      <c r="A170" s="28"/>
      <c r="B170" s="92"/>
      <c r="C170" s="114" t="str">
        <f t="array" ref="C170">ifs(and(isblank($A170),isblank($B170)),"", not(iserror(vlookup($A170&amp;$B170,'3) Release_Label'!$D:$D&amp;'3) Release_Label'!$E:$E,1,0))),vlookup($A170&amp;$B170,{'3) Release_Label'!$D:$D&amp;'3) Release_Label'!$E:$E,'3) Release_Label'!$F:$F},2,0), or(and(not(isblank($B170)),$B170=$B169,$A170&lt;&gt;$A169),and(not(isblank($A170)),$A170=$A169,$B170&lt;&gt;$B169)),"ID LISTS UNALIGNED",and($A170&lt;&gt;"",countif('3) Release_Label'!$D:$D,$A170)=0),"NO UPC MATCH in Release_Label",and($B170&lt;&gt;"",countif('3) Release_Label'!$E:$E,$B170)=0),"NO CATALOG ID MATCH in Release_Label",iserror(vlookup($A170&amp;$B170,'3) Release_Label'!$D:$D&amp;'3) Release_Label'!$E:$E,1,0)),"NO UPC-CATALOG ID pair MATCH in Release_Label" )</f>
        <v/>
      </c>
      <c r="D170" s="114" t="str">
        <f t="array" ref="D170">ifs(and(isblank($A170),isblank($B170)),"", not(iserror(vlookup($A170&amp;$B170,'3) Release_Label'!$D:$D&amp;'3) Release_Label'!$E:$E,1,0))),vlookup($A170&amp;$B170,{'3) Release_Label'!$D:$D&amp;'3) Release_Label'!$E:$E,'3) Release_Label'!$H:$H},2,0), or(and(not(isblank($B170)),$B170=$B169,$A170&lt;&gt;$A169),and(not(isblank($A170)),$A170=$A169,$B170&lt;&gt;$B169)),"ID LISTS UNALIGNED",and($A170&lt;&gt;"",countif('3) Release_Label'!$D:$D,$A170)=0),"NO UPC MATCH in Release_Label",and($B170&lt;&gt;"",countif('3) Release_Label'!$E:$E,$B170)=0),"NO CATALOG ID MATCH in Release_Label",iserror(vlookup($A170&amp;$B170,'3) Release_Label'!$D:$D&amp;'3) Release_Label'!$E:$E,1,0)),"NO UPC-CATALOG ID pair MATCH in Release_Label" )</f>
        <v/>
      </c>
      <c r="E170" s="128" t="str">
        <f t="shared" si="3"/>
        <v/>
      </c>
      <c r="G170" s="92"/>
      <c r="H170" s="133"/>
      <c r="J170" s="20"/>
      <c r="K170" s="93"/>
      <c r="L170" s="20"/>
      <c r="N170" s="20"/>
      <c r="O170" s="20"/>
      <c r="P170" s="20"/>
    </row>
    <row r="171">
      <c r="A171" s="28"/>
      <c r="B171" s="92"/>
      <c r="C171" s="114" t="str">
        <f t="array" ref="C171">ifs(and(isblank($A171),isblank($B171)),"", not(iserror(vlookup($A171&amp;$B171,'3) Release_Label'!$D:$D&amp;'3) Release_Label'!$E:$E,1,0))),vlookup($A171&amp;$B171,{'3) Release_Label'!$D:$D&amp;'3) Release_Label'!$E:$E,'3) Release_Label'!$F:$F},2,0), or(and(not(isblank($B171)),$B171=$B170,$A171&lt;&gt;$A170),and(not(isblank($A171)),$A171=$A170,$B171&lt;&gt;$B170)),"ID LISTS UNALIGNED",and($A171&lt;&gt;"",countif('3) Release_Label'!$D:$D,$A171)=0),"NO UPC MATCH in Release_Label",and($B171&lt;&gt;"",countif('3) Release_Label'!$E:$E,$B171)=0),"NO CATALOG ID MATCH in Release_Label",iserror(vlookup($A171&amp;$B171,'3) Release_Label'!$D:$D&amp;'3) Release_Label'!$E:$E,1,0)),"NO UPC-CATALOG ID pair MATCH in Release_Label" )</f>
        <v/>
      </c>
      <c r="D171" s="114" t="str">
        <f t="array" ref="D171">ifs(and(isblank($A171),isblank($B171)),"", not(iserror(vlookup($A171&amp;$B171,'3) Release_Label'!$D:$D&amp;'3) Release_Label'!$E:$E,1,0))),vlookup($A171&amp;$B171,{'3) Release_Label'!$D:$D&amp;'3) Release_Label'!$E:$E,'3) Release_Label'!$H:$H},2,0), or(and(not(isblank($B171)),$B171=$B170,$A171&lt;&gt;$A170),and(not(isblank($A171)),$A171=$A170,$B171&lt;&gt;$B170)),"ID LISTS UNALIGNED",and($A171&lt;&gt;"",countif('3) Release_Label'!$D:$D,$A171)=0),"NO UPC MATCH in Release_Label",and($B171&lt;&gt;"",countif('3) Release_Label'!$E:$E,$B171)=0),"NO CATALOG ID MATCH in Release_Label",iserror(vlookup($A171&amp;$B171,'3) Release_Label'!$D:$D&amp;'3) Release_Label'!$E:$E,1,0)),"NO UPC-CATALOG ID pair MATCH in Release_Label" )</f>
        <v/>
      </c>
      <c r="E171" s="128" t="str">
        <f t="shared" si="3"/>
        <v/>
      </c>
      <c r="G171" s="92"/>
      <c r="H171" s="133"/>
      <c r="J171" s="20"/>
      <c r="K171" s="93"/>
      <c r="L171" s="20"/>
      <c r="N171" s="20"/>
      <c r="O171" s="20"/>
      <c r="P171" s="20"/>
    </row>
    <row r="172">
      <c r="A172" s="28"/>
      <c r="B172" s="92"/>
      <c r="C172" s="114" t="str">
        <f t="array" ref="C172">ifs(and(isblank($A172),isblank($B172)),"", not(iserror(vlookup($A172&amp;$B172,'3) Release_Label'!$D:$D&amp;'3) Release_Label'!$E:$E,1,0))),vlookup($A172&amp;$B172,{'3) Release_Label'!$D:$D&amp;'3) Release_Label'!$E:$E,'3) Release_Label'!$F:$F},2,0), or(and(not(isblank($B172)),$B172=$B171,$A172&lt;&gt;$A171),and(not(isblank($A172)),$A172=$A171,$B172&lt;&gt;$B171)),"ID LISTS UNALIGNED",and($A172&lt;&gt;"",countif('3) Release_Label'!$D:$D,$A172)=0),"NO UPC MATCH in Release_Label",and($B172&lt;&gt;"",countif('3) Release_Label'!$E:$E,$B172)=0),"NO CATALOG ID MATCH in Release_Label",iserror(vlookup($A172&amp;$B172,'3) Release_Label'!$D:$D&amp;'3) Release_Label'!$E:$E,1,0)),"NO UPC-CATALOG ID pair MATCH in Release_Label" )</f>
        <v/>
      </c>
      <c r="D172" s="114" t="str">
        <f t="array" ref="D172">ifs(and(isblank($A172),isblank($B172)),"", not(iserror(vlookup($A172&amp;$B172,'3) Release_Label'!$D:$D&amp;'3) Release_Label'!$E:$E,1,0))),vlookup($A172&amp;$B172,{'3) Release_Label'!$D:$D&amp;'3) Release_Label'!$E:$E,'3) Release_Label'!$H:$H},2,0), or(and(not(isblank($B172)),$B172=$B171,$A172&lt;&gt;$A171),and(not(isblank($A172)),$A172=$A171,$B172&lt;&gt;$B171)),"ID LISTS UNALIGNED",and($A172&lt;&gt;"",countif('3) Release_Label'!$D:$D,$A172)=0),"NO UPC MATCH in Release_Label",and($B172&lt;&gt;"",countif('3) Release_Label'!$E:$E,$B172)=0),"NO CATALOG ID MATCH in Release_Label",iserror(vlookup($A172&amp;$B172,'3) Release_Label'!$D:$D&amp;'3) Release_Label'!$E:$E,1,0)),"NO UPC-CATALOG ID pair MATCH in Release_Label" )</f>
        <v/>
      </c>
      <c r="E172" s="128" t="str">
        <f t="shared" si="3"/>
        <v/>
      </c>
      <c r="G172" s="92"/>
      <c r="H172" s="133"/>
      <c r="J172" s="20"/>
      <c r="K172" s="93"/>
      <c r="L172" s="20"/>
      <c r="N172" s="20"/>
      <c r="O172" s="20"/>
      <c r="P172" s="20"/>
    </row>
    <row r="173">
      <c r="A173" s="28"/>
      <c r="B173" s="92"/>
      <c r="C173" s="114" t="str">
        <f t="array" ref="C173">ifs(and(isblank($A173),isblank($B173)),"", not(iserror(vlookup($A173&amp;$B173,'3) Release_Label'!$D:$D&amp;'3) Release_Label'!$E:$E,1,0))),vlookup($A173&amp;$B173,{'3) Release_Label'!$D:$D&amp;'3) Release_Label'!$E:$E,'3) Release_Label'!$F:$F},2,0), or(and(not(isblank($B173)),$B173=$B172,$A173&lt;&gt;$A172),and(not(isblank($A173)),$A173=$A172,$B173&lt;&gt;$B172)),"ID LISTS UNALIGNED",and($A173&lt;&gt;"",countif('3) Release_Label'!$D:$D,$A173)=0),"NO UPC MATCH in Release_Label",and($B173&lt;&gt;"",countif('3) Release_Label'!$E:$E,$B173)=0),"NO CATALOG ID MATCH in Release_Label",iserror(vlookup($A173&amp;$B173,'3) Release_Label'!$D:$D&amp;'3) Release_Label'!$E:$E,1,0)),"NO UPC-CATALOG ID pair MATCH in Release_Label" )</f>
        <v/>
      </c>
      <c r="D173" s="114" t="str">
        <f t="array" ref="D173">ifs(and(isblank($A173),isblank($B173)),"", not(iserror(vlookup($A173&amp;$B173,'3) Release_Label'!$D:$D&amp;'3) Release_Label'!$E:$E,1,0))),vlookup($A173&amp;$B173,{'3) Release_Label'!$D:$D&amp;'3) Release_Label'!$E:$E,'3) Release_Label'!$H:$H},2,0), or(and(not(isblank($B173)),$B173=$B172,$A173&lt;&gt;$A172),and(not(isblank($A173)),$A173=$A172,$B173&lt;&gt;$B172)),"ID LISTS UNALIGNED",and($A173&lt;&gt;"",countif('3) Release_Label'!$D:$D,$A173)=0),"NO UPC MATCH in Release_Label",and($B173&lt;&gt;"",countif('3) Release_Label'!$E:$E,$B173)=0),"NO CATALOG ID MATCH in Release_Label",iserror(vlookup($A173&amp;$B173,'3) Release_Label'!$D:$D&amp;'3) Release_Label'!$E:$E,1,0)),"NO UPC-CATALOG ID pair MATCH in Release_Label" )</f>
        <v/>
      </c>
      <c r="E173" s="128" t="str">
        <f t="shared" si="3"/>
        <v/>
      </c>
      <c r="G173" s="92"/>
      <c r="H173" s="133"/>
      <c r="J173" s="20"/>
      <c r="K173" s="93"/>
      <c r="L173" s="20"/>
      <c r="N173" s="20"/>
      <c r="O173" s="20"/>
      <c r="P173" s="20"/>
    </row>
    <row r="174">
      <c r="A174" s="28"/>
      <c r="B174" s="92"/>
      <c r="C174" s="114" t="str">
        <f t="array" ref="C174">ifs(and(isblank($A174),isblank($B174)),"", not(iserror(vlookup($A174&amp;$B174,'3) Release_Label'!$D:$D&amp;'3) Release_Label'!$E:$E,1,0))),vlookup($A174&amp;$B174,{'3) Release_Label'!$D:$D&amp;'3) Release_Label'!$E:$E,'3) Release_Label'!$F:$F},2,0), or(and(not(isblank($B174)),$B174=$B173,$A174&lt;&gt;$A173),and(not(isblank($A174)),$A174=$A173,$B174&lt;&gt;$B173)),"ID LISTS UNALIGNED",and($A174&lt;&gt;"",countif('3) Release_Label'!$D:$D,$A174)=0),"NO UPC MATCH in Release_Label",and($B174&lt;&gt;"",countif('3) Release_Label'!$E:$E,$B174)=0),"NO CATALOG ID MATCH in Release_Label",iserror(vlookup($A174&amp;$B174,'3) Release_Label'!$D:$D&amp;'3) Release_Label'!$E:$E,1,0)),"NO UPC-CATALOG ID pair MATCH in Release_Label" )</f>
        <v/>
      </c>
      <c r="D174" s="114" t="str">
        <f t="array" ref="D174">ifs(and(isblank($A174),isblank($B174)),"", not(iserror(vlookup($A174&amp;$B174,'3) Release_Label'!$D:$D&amp;'3) Release_Label'!$E:$E,1,0))),vlookup($A174&amp;$B174,{'3) Release_Label'!$D:$D&amp;'3) Release_Label'!$E:$E,'3) Release_Label'!$H:$H},2,0), or(and(not(isblank($B174)),$B174=$B173,$A174&lt;&gt;$A173),and(not(isblank($A174)),$A174=$A173,$B174&lt;&gt;$B173)),"ID LISTS UNALIGNED",and($A174&lt;&gt;"",countif('3) Release_Label'!$D:$D,$A174)=0),"NO UPC MATCH in Release_Label",and($B174&lt;&gt;"",countif('3) Release_Label'!$E:$E,$B174)=0),"NO CATALOG ID MATCH in Release_Label",iserror(vlookup($A174&amp;$B174,'3) Release_Label'!$D:$D&amp;'3) Release_Label'!$E:$E,1,0)),"NO UPC-CATALOG ID pair MATCH in Release_Label" )</f>
        <v/>
      </c>
      <c r="E174" s="128" t="str">
        <f t="shared" si="3"/>
        <v/>
      </c>
      <c r="G174" s="92"/>
      <c r="H174" s="133"/>
      <c r="J174" s="20"/>
      <c r="K174" s="93"/>
      <c r="L174" s="20"/>
      <c r="N174" s="20"/>
      <c r="O174" s="20"/>
      <c r="P174" s="20"/>
    </row>
    <row r="175">
      <c r="A175" s="28"/>
      <c r="B175" s="92"/>
      <c r="C175" s="114" t="str">
        <f t="array" ref="C175">ifs(and(isblank($A175),isblank($B175)),"", not(iserror(vlookup($A175&amp;$B175,'3) Release_Label'!$D:$D&amp;'3) Release_Label'!$E:$E,1,0))),vlookup($A175&amp;$B175,{'3) Release_Label'!$D:$D&amp;'3) Release_Label'!$E:$E,'3) Release_Label'!$F:$F},2,0), or(and(not(isblank($B175)),$B175=$B174,$A175&lt;&gt;$A174),and(not(isblank($A175)),$A175=$A174,$B175&lt;&gt;$B174)),"ID LISTS UNALIGNED",and($A175&lt;&gt;"",countif('3) Release_Label'!$D:$D,$A175)=0),"NO UPC MATCH in Release_Label",and($B175&lt;&gt;"",countif('3) Release_Label'!$E:$E,$B175)=0),"NO CATALOG ID MATCH in Release_Label",iserror(vlookup($A175&amp;$B175,'3) Release_Label'!$D:$D&amp;'3) Release_Label'!$E:$E,1,0)),"NO UPC-CATALOG ID pair MATCH in Release_Label" )</f>
        <v/>
      </c>
      <c r="D175" s="114" t="str">
        <f t="array" ref="D175">ifs(and(isblank($A175),isblank($B175)),"", not(iserror(vlookup($A175&amp;$B175,'3) Release_Label'!$D:$D&amp;'3) Release_Label'!$E:$E,1,0))),vlookup($A175&amp;$B175,{'3) Release_Label'!$D:$D&amp;'3) Release_Label'!$E:$E,'3) Release_Label'!$H:$H},2,0), or(and(not(isblank($B175)),$B175=$B174,$A175&lt;&gt;$A174),and(not(isblank($A175)),$A175=$A174,$B175&lt;&gt;$B174)),"ID LISTS UNALIGNED",and($A175&lt;&gt;"",countif('3) Release_Label'!$D:$D,$A175)=0),"NO UPC MATCH in Release_Label",and($B175&lt;&gt;"",countif('3) Release_Label'!$E:$E,$B175)=0),"NO CATALOG ID MATCH in Release_Label",iserror(vlookup($A175&amp;$B175,'3) Release_Label'!$D:$D&amp;'3) Release_Label'!$E:$E,1,0)),"NO UPC-CATALOG ID pair MATCH in Release_Label" )</f>
        <v/>
      </c>
      <c r="E175" s="128" t="str">
        <f t="shared" si="3"/>
        <v/>
      </c>
      <c r="G175" s="92"/>
      <c r="H175" s="133"/>
      <c r="J175" s="20"/>
      <c r="K175" s="93"/>
      <c r="L175" s="20"/>
      <c r="N175" s="20"/>
      <c r="O175" s="20"/>
      <c r="P175" s="20"/>
    </row>
    <row r="176">
      <c r="A176" s="28"/>
      <c r="B176" s="92"/>
      <c r="C176" s="114" t="str">
        <f t="array" ref="C176">ifs(and(isblank($A176),isblank($B176)),"", not(iserror(vlookup($A176&amp;$B176,'3) Release_Label'!$D:$D&amp;'3) Release_Label'!$E:$E,1,0))),vlookup($A176&amp;$B176,{'3) Release_Label'!$D:$D&amp;'3) Release_Label'!$E:$E,'3) Release_Label'!$F:$F},2,0), or(and(not(isblank($B176)),$B176=$B175,$A176&lt;&gt;$A175),and(not(isblank($A176)),$A176=$A175,$B176&lt;&gt;$B175)),"ID LISTS UNALIGNED",and($A176&lt;&gt;"",countif('3) Release_Label'!$D:$D,$A176)=0),"NO UPC MATCH in Release_Label",and($B176&lt;&gt;"",countif('3) Release_Label'!$E:$E,$B176)=0),"NO CATALOG ID MATCH in Release_Label",iserror(vlookup($A176&amp;$B176,'3) Release_Label'!$D:$D&amp;'3) Release_Label'!$E:$E,1,0)),"NO UPC-CATALOG ID pair MATCH in Release_Label" )</f>
        <v/>
      </c>
      <c r="D176" s="114" t="str">
        <f t="array" ref="D176">ifs(and(isblank($A176),isblank($B176)),"", not(iserror(vlookup($A176&amp;$B176,'3) Release_Label'!$D:$D&amp;'3) Release_Label'!$E:$E,1,0))),vlookup($A176&amp;$B176,{'3) Release_Label'!$D:$D&amp;'3) Release_Label'!$E:$E,'3) Release_Label'!$H:$H},2,0), or(and(not(isblank($B176)),$B176=$B175,$A176&lt;&gt;$A175),and(not(isblank($A176)),$A176=$A175,$B176&lt;&gt;$B175)),"ID LISTS UNALIGNED",and($A176&lt;&gt;"",countif('3) Release_Label'!$D:$D,$A176)=0),"NO UPC MATCH in Release_Label",and($B176&lt;&gt;"",countif('3) Release_Label'!$E:$E,$B176)=0),"NO CATALOG ID MATCH in Release_Label",iserror(vlookup($A176&amp;$B176,'3) Release_Label'!$D:$D&amp;'3) Release_Label'!$E:$E,1,0)),"NO UPC-CATALOG ID pair MATCH in Release_Label" )</f>
        <v/>
      </c>
      <c r="E176" s="128" t="str">
        <f t="shared" si="3"/>
        <v/>
      </c>
      <c r="G176" s="92"/>
      <c r="H176" s="133"/>
      <c r="J176" s="20"/>
      <c r="K176" s="93"/>
      <c r="L176" s="20"/>
      <c r="N176" s="20"/>
      <c r="O176" s="20"/>
      <c r="P176" s="20"/>
    </row>
    <row r="177">
      <c r="A177" s="28"/>
      <c r="B177" s="92"/>
      <c r="C177" s="114" t="str">
        <f t="array" ref="C177">ifs(and(isblank($A177),isblank($B177)),"", not(iserror(vlookup($A177&amp;$B177,'3) Release_Label'!$D:$D&amp;'3) Release_Label'!$E:$E,1,0))),vlookup($A177&amp;$B177,{'3) Release_Label'!$D:$D&amp;'3) Release_Label'!$E:$E,'3) Release_Label'!$F:$F},2,0), or(and(not(isblank($B177)),$B177=$B176,$A177&lt;&gt;$A176),and(not(isblank($A177)),$A177=$A176,$B177&lt;&gt;$B176)),"ID LISTS UNALIGNED",and($A177&lt;&gt;"",countif('3) Release_Label'!$D:$D,$A177)=0),"NO UPC MATCH in Release_Label",and($B177&lt;&gt;"",countif('3) Release_Label'!$E:$E,$B177)=0),"NO CATALOG ID MATCH in Release_Label",iserror(vlookup($A177&amp;$B177,'3) Release_Label'!$D:$D&amp;'3) Release_Label'!$E:$E,1,0)),"NO UPC-CATALOG ID pair MATCH in Release_Label" )</f>
        <v/>
      </c>
      <c r="D177" s="114" t="str">
        <f t="array" ref="D177">ifs(and(isblank($A177),isblank($B177)),"", not(iserror(vlookup($A177&amp;$B177,'3) Release_Label'!$D:$D&amp;'3) Release_Label'!$E:$E,1,0))),vlookup($A177&amp;$B177,{'3) Release_Label'!$D:$D&amp;'3) Release_Label'!$E:$E,'3) Release_Label'!$H:$H},2,0), or(and(not(isblank($B177)),$B177=$B176,$A177&lt;&gt;$A176),and(not(isblank($A177)),$A177=$A176,$B177&lt;&gt;$B176)),"ID LISTS UNALIGNED",and($A177&lt;&gt;"",countif('3) Release_Label'!$D:$D,$A177)=0),"NO UPC MATCH in Release_Label",and($B177&lt;&gt;"",countif('3) Release_Label'!$E:$E,$B177)=0),"NO CATALOG ID MATCH in Release_Label",iserror(vlookup($A177&amp;$B177,'3) Release_Label'!$D:$D&amp;'3) Release_Label'!$E:$E,1,0)),"NO UPC-CATALOG ID pair MATCH in Release_Label" )</f>
        <v/>
      </c>
      <c r="E177" s="128" t="str">
        <f t="shared" si="3"/>
        <v/>
      </c>
      <c r="G177" s="92"/>
      <c r="H177" s="133"/>
      <c r="J177" s="20"/>
      <c r="K177" s="93"/>
      <c r="L177" s="20"/>
      <c r="N177" s="20"/>
      <c r="O177" s="20"/>
      <c r="P177" s="20"/>
    </row>
    <row r="178">
      <c r="A178" s="28"/>
      <c r="B178" s="92"/>
      <c r="C178" s="114" t="str">
        <f t="array" ref="C178">ifs(and(isblank($A178),isblank($B178)),"", not(iserror(vlookup($A178&amp;$B178,'3) Release_Label'!$D:$D&amp;'3) Release_Label'!$E:$E,1,0))),vlookup($A178&amp;$B178,{'3) Release_Label'!$D:$D&amp;'3) Release_Label'!$E:$E,'3) Release_Label'!$F:$F},2,0), or(and(not(isblank($B178)),$B178=$B177,$A178&lt;&gt;$A177),and(not(isblank($A178)),$A178=$A177,$B178&lt;&gt;$B177)),"ID LISTS UNALIGNED",and($A178&lt;&gt;"",countif('3) Release_Label'!$D:$D,$A178)=0),"NO UPC MATCH in Release_Label",and($B178&lt;&gt;"",countif('3) Release_Label'!$E:$E,$B178)=0),"NO CATALOG ID MATCH in Release_Label",iserror(vlookup($A178&amp;$B178,'3) Release_Label'!$D:$D&amp;'3) Release_Label'!$E:$E,1,0)),"NO UPC-CATALOG ID pair MATCH in Release_Label" )</f>
        <v/>
      </c>
      <c r="D178" s="114" t="str">
        <f t="array" ref="D178">ifs(and(isblank($A178),isblank($B178)),"", not(iserror(vlookup($A178&amp;$B178,'3) Release_Label'!$D:$D&amp;'3) Release_Label'!$E:$E,1,0))),vlookup($A178&amp;$B178,{'3) Release_Label'!$D:$D&amp;'3) Release_Label'!$E:$E,'3) Release_Label'!$H:$H},2,0), or(and(not(isblank($B178)),$B178=$B177,$A178&lt;&gt;$A177),and(not(isblank($A178)),$A178=$A177,$B178&lt;&gt;$B177)),"ID LISTS UNALIGNED",and($A178&lt;&gt;"",countif('3) Release_Label'!$D:$D,$A178)=0),"NO UPC MATCH in Release_Label",and($B178&lt;&gt;"",countif('3) Release_Label'!$E:$E,$B178)=0),"NO CATALOG ID MATCH in Release_Label",iserror(vlookup($A178&amp;$B178,'3) Release_Label'!$D:$D&amp;'3) Release_Label'!$E:$E,1,0)),"NO UPC-CATALOG ID pair MATCH in Release_Label" )</f>
        <v/>
      </c>
      <c r="E178" s="128" t="str">
        <f t="shared" si="3"/>
        <v/>
      </c>
      <c r="G178" s="92"/>
      <c r="H178" s="133"/>
      <c r="J178" s="20"/>
      <c r="K178" s="93"/>
      <c r="L178" s="20"/>
      <c r="N178" s="20"/>
      <c r="O178" s="20"/>
      <c r="P178" s="20"/>
    </row>
    <row r="179">
      <c r="A179" s="28"/>
      <c r="B179" s="92"/>
      <c r="C179" s="114" t="str">
        <f t="array" ref="C179">ifs(and(isblank($A179),isblank($B179)),"", not(iserror(vlookup($A179&amp;$B179,'3) Release_Label'!$D:$D&amp;'3) Release_Label'!$E:$E,1,0))),vlookup($A179&amp;$B179,{'3) Release_Label'!$D:$D&amp;'3) Release_Label'!$E:$E,'3) Release_Label'!$F:$F},2,0), or(and(not(isblank($B179)),$B179=$B178,$A179&lt;&gt;$A178),and(not(isblank($A179)),$A179=$A178,$B179&lt;&gt;$B178)),"ID LISTS UNALIGNED",and($A179&lt;&gt;"",countif('3) Release_Label'!$D:$D,$A179)=0),"NO UPC MATCH in Release_Label",and($B179&lt;&gt;"",countif('3) Release_Label'!$E:$E,$B179)=0),"NO CATALOG ID MATCH in Release_Label",iserror(vlookup($A179&amp;$B179,'3) Release_Label'!$D:$D&amp;'3) Release_Label'!$E:$E,1,0)),"NO UPC-CATALOG ID pair MATCH in Release_Label" )</f>
        <v/>
      </c>
      <c r="D179" s="114" t="str">
        <f t="array" ref="D179">ifs(and(isblank($A179),isblank($B179)),"", not(iserror(vlookup($A179&amp;$B179,'3) Release_Label'!$D:$D&amp;'3) Release_Label'!$E:$E,1,0))),vlookup($A179&amp;$B179,{'3) Release_Label'!$D:$D&amp;'3) Release_Label'!$E:$E,'3) Release_Label'!$H:$H},2,0), or(and(not(isblank($B179)),$B179=$B178,$A179&lt;&gt;$A178),and(not(isblank($A179)),$A179=$A178,$B179&lt;&gt;$B178)),"ID LISTS UNALIGNED",and($A179&lt;&gt;"",countif('3) Release_Label'!$D:$D,$A179)=0),"NO UPC MATCH in Release_Label",and($B179&lt;&gt;"",countif('3) Release_Label'!$E:$E,$B179)=0),"NO CATALOG ID MATCH in Release_Label",iserror(vlookup($A179&amp;$B179,'3) Release_Label'!$D:$D&amp;'3) Release_Label'!$E:$E,1,0)),"NO UPC-CATALOG ID pair MATCH in Release_Label" )</f>
        <v/>
      </c>
      <c r="E179" s="128" t="str">
        <f t="shared" si="3"/>
        <v/>
      </c>
      <c r="G179" s="92"/>
      <c r="H179" s="133"/>
      <c r="J179" s="20"/>
      <c r="K179" s="93"/>
      <c r="L179" s="20"/>
      <c r="N179" s="20"/>
      <c r="O179" s="20"/>
      <c r="P179" s="20"/>
    </row>
    <row r="180">
      <c r="A180" s="28"/>
      <c r="B180" s="92"/>
      <c r="C180" s="114" t="str">
        <f t="array" ref="C180">ifs(and(isblank($A180),isblank($B180)),"", not(iserror(vlookup($A180&amp;$B180,'3) Release_Label'!$D:$D&amp;'3) Release_Label'!$E:$E,1,0))),vlookup($A180&amp;$B180,{'3) Release_Label'!$D:$D&amp;'3) Release_Label'!$E:$E,'3) Release_Label'!$F:$F},2,0), or(and(not(isblank($B180)),$B180=$B179,$A180&lt;&gt;$A179),and(not(isblank($A180)),$A180=$A179,$B180&lt;&gt;$B179)),"ID LISTS UNALIGNED",and($A180&lt;&gt;"",countif('3) Release_Label'!$D:$D,$A180)=0),"NO UPC MATCH in Release_Label",and($B180&lt;&gt;"",countif('3) Release_Label'!$E:$E,$B180)=0),"NO CATALOG ID MATCH in Release_Label",iserror(vlookup($A180&amp;$B180,'3) Release_Label'!$D:$D&amp;'3) Release_Label'!$E:$E,1,0)),"NO UPC-CATALOG ID pair MATCH in Release_Label" )</f>
        <v/>
      </c>
      <c r="D180" s="114" t="str">
        <f t="array" ref="D180">ifs(and(isblank($A180),isblank($B180)),"", not(iserror(vlookup($A180&amp;$B180,'3) Release_Label'!$D:$D&amp;'3) Release_Label'!$E:$E,1,0))),vlookup($A180&amp;$B180,{'3) Release_Label'!$D:$D&amp;'3) Release_Label'!$E:$E,'3) Release_Label'!$H:$H},2,0), or(and(not(isblank($B180)),$B180=$B179,$A180&lt;&gt;$A179),and(not(isblank($A180)),$A180=$A179,$B180&lt;&gt;$B179)),"ID LISTS UNALIGNED",and($A180&lt;&gt;"",countif('3) Release_Label'!$D:$D,$A180)=0),"NO UPC MATCH in Release_Label",and($B180&lt;&gt;"",countif('3) Release_Label'!$E:$E,$B180)=0),"NO CATALOG ID MATCH in Release_Label",iserror(vlookup($A180&amp;$B180,'3) Release_Label'!$D:$D&amp;'3) Release_Label'!$E:$E,1,0)),"NO UPC-CATALOG ID pair MATCH in Release_Label" )</f>
        <v/>
      </c>
      <c r="E180" s="128" t="str">
        <f t="shared" si="3"/>
        <v/>
      </c>
      <c r="G180" s="92"/>
      <c r="H180" s="133"/>
      <c r="J180" s="20"/>
      <c r="K180" s="93"/>
      <c r="L180" s="20"/>
      <c r="N180" s="20"/>
      <c r="O180" s="20"/>
      <c r="P180" s="20"/>
    </row>
    <row r="181">
      <c r="A181" s="28"/>
      <c r="B181" s="92"/>
      <c r="C181" s="114" t="str">
        <f t="array" ref="C181">ifs(and(isblank($A181),isblank($B181)),"", not(iserror(vlookup($A181&amp;$B181,'3) Release_Label'!$D:$D&amp;'3) Release_Label'!$E:$E,1,0))),vlookup($A181&amp;$B181,{'3) Release_Label'!$D:$D&amp;'3) Release_Label'!$E:$E,'3) Release_Label'!$F:$F},2,0), or(and(not(isblank($B181)),$B181=$B180,$A181&lt;&gt;$A180),and(not(isblank($A181)),$A181=$A180,$B181&lt;&gt;$B180)),"ID LISTS UNALIGNED",and($A181&lt;&gt;"",countif('3) Release_Label'!$D:$D,$A181)=0),"NO UPC MATCH in Release_Label",and($B181&lt;&gt;"",countif('3) Release_Label'!$E:$E,$B181)=0),"NO CATALOG ID MATCH in Release_Label",iserror(vlookup($A181&amp;$B181,'3) Release_Label'!$D:$D&amp;'3) Release_Label'!$E:$E,1,0)),"NO UPC-CATALOG ID pair MATCH in Release_Label" )</f>
        <v/>
      </c>
      <c r="D181" s="114" t="str">
        <f t="array" ref="D181">ifs(and(isblank($A181),isblank($B181)),"", not(iserror(vlookup($A181&amp;$B181,'3) Release_Label'!$D:$D&amp;'3) Release_Label'!$E:$E,1,0))),vlookup($A181&amp;$B181,{'3) Release_Label'!$D:$D&amp;'3) Release_Label'!$E:$E,'3) Release_Label'!$H:$H},2,0), or(and(not(isblank($B181)),$B181=$B180,$A181&lt;&gt;$A180),and(not(isblank($A181)),$A181=$A180,$B181&lt;&gt;$B180)),"ID LISTS UNALIGNED",and($A181&lt;&gt;"",countif('3) Release_Label'!$D:$D,$A181)=0),"NO UPC MATCH in Release_Label",and($B181&lt;&gt;"",countif('3) Release_Label'!$E:$E,$B181)=0),"NO CATALOG ID MATCH in Release_Label",iserror(vlookup($A181&amp;$B181,'3) Release_Label'!$D:$D&amp;'3) Release_Label'!$E:$E,1,0)),"NO UPC-CATALOG ID pair MATCH in Release_Label" )</f>
        <v/>
      </c>
      <c r="E181" s="128" t="str">
        <f t="shared" si="3"/>
        <v/>
      </c>
      <c r="G181" s="92"/>
      <c r="H181" s="133"/>
      <c r="J181" s="20"/>
      <c r="K181" s="93"/>
      <c r="L181" s="20"/>
      <c r="N181" s="20"/>
      <c r="O181" s="20"/>
      <c r="P181" s="20"/>
    </row>
    <row r="182">
      <c r="A182" s="28"/>
      <c r="B182" s="92"/>
      <c r="C182" s="114" t="str">
        <f t="array" ref="C182">ifs(and(isblank($A182),isblank($B182)),"", not(iserror(vlookup($A182&amp;$B182,'3) Release_Label'!$D:$D&amp;'3) Release_Label'!$E:$E,1,0))),vlookup($A182&amp;$B182,{'3) Release_Label'!$D:$D&amp;'3) Release_Label'!$E:$E,'3) Release_Label'!$F:$F},2,0), or(and(not(isblank($B182)),$B182=$B181,$A182&lt;&gt;$A181),and(not(isblank($A182)),$A182=$A181,$B182&lt;&gt;$B181)),"ID LISTS UNALIGNED",and($A182&lt;&gt;"",countif('3) Release_Label'!$D:$D,$A182)=0),"NO UPC MATCH in Release_Label",and($B182&lt;&gt;"",countif('3) Release_Label'!$E:$E,$B182)=0),"NO CATALOG ID MATCH in Release_Label",iserror(vlookup($A182&amp;$B182,'3) Release_Label'!$D:$D&amp;'3) Release_Label'!$E:$E,1,0)),"NO UPC-CATALOG ID pair MATCH in Release_Label" )</f>
        <v/>
      </c>
      <c r="D182" s="114" t="str">
        <f t="array" ref="D182">ifs(and(isblank($A182),isblank($B182)),"", not(iserror(vlookup($A182&amp;$B182,'3) Release_Label'!$D:$D&amp;'3) Release_Label'!$E:$E,1,0))),vlookup($A182&amp;$B182,{'3) Release_Label'!$D:$D&amp;'3) Release_Label'!$E:$E,'3) Release_Label'!$H:$H},2,0), or(and(not(isblank($B182)),$B182=$B181,$A182&lt;&gt;$A181),and(not(isblank($A182)),$A182=$A181,$B182&lt;&gt;$B181)),"ID LISTS UNALIGNED",and($A182&lt;&gt;"",countif('3) Release_Label'!$D:$D,$A182)=0),"NO UPC MATCH in Release_Label",and($B182&lt;&gt;"",countif('3) Release_Label'!$E:$E,$B182)=0),"NO CATALOG ID MATCH in Release_Label",iserror(vlookup($A182&amp;$B182,'3) Release_Label'!$D:$D&amp;'3) Release_Label'!$E:$E,1,0)),"NO UPC-CATALOG ID pair MATCH in Release_Label" )</f>
        <v/>
      </c>
      <c r="E182" s="128" t="str">
        <f t="shared" si="3"/>
        <v/>
      </c>
      <c r="G182" s="92"/>
      <c r="H182" s="133"/>
      <c r="J182" s="20"/>
      <c r="K182" s="93"/>
      <c r="L182" s="20"/>
      <c r="N182" s="20"/>
      <c r="O182" s="20"/>
      <c r="P182" s="20"/>
    </row>
    <row r="183">
      <c r="A183" s="28"/>
      <c r="B183" s="92"/>
      <c r="C183" s="114" t="str">
        <f t="array" ref="C183">ifs(and(isblank($A183),isblank($B183)),"", not(iserror(vlookup($A183&amp;$B183,'3) Release_Label'!$D:$D&amp;'3) Release_Label'!$E:$E,1,0))),vlookup($A183&amp;$B183,{'3) Release_Label'!$D:$D&amp;'3) Release_Label'!$E:$E,'3) Release_Label'!$F:$F},2,0), or(and(not(isblank($B183)),$B183=$B182,$A183&lt;&gt;$A182),and(not(isblank($A183)),$A183=$A182,$B183&lt;&gt;$B182)),"ID LISTS UNALIGNED",and($A183&lt;&gt;"",countif('3) Release_Label'!$D:$D,$A183)=0),"NO UPC MATCH in Release_Label",and($B183&lt;&gt;"",countif('3) Release_Label'!$E:$E,$B183)=0),"NO CATALOG ID MATCH in Release_Label",iserror(vlookup($A183&amp;$B183,'3) Release_Label'!$D:$D&amp;'3) Release_Label'!$E:$E,1,0)),"NO UPC-CATALOG ID pair MATCH in Release_Label" )</f>
        <v/>
      </c>
      <c r="D183" s="114" t="str">
        <f t="array" ref="D183">ifs(and(isblank($A183),isblank($B183)),"", not(iserror(vlookup($A183&amp;$B183,'3) Release_Label'!$D:$D&amp;'3) Release_Label'!$E:$E,1,0))),vlookup($A183&amp;$B183,{'3) Release_Label'!$D:$D&amp;'3) Release_Label'!$E:$E,'3) Release_Label'!$H:$H},2,0), or(and(not(isblank($B183)),$B183=$B182,$A183&lt;&gt;$A182),and(not(isblank($A183)),$A183=$A182,$B183&lt;&gt;$B182)),"ID LISTS UNALIGNED",and($A183&lt;&gt;"",countif('3) Release_Label'!$D:$D,$A183)=0),"NO UPC MATCH in Release_Label",and($B183&lt;&gt;"",countif('3) Release_Label'!$E:$E,$B183)=0),"NO CATALOG ID MATCH in Release_Label",iserror(vlookup($A183&amp;$B183,'3) Release_Label'!$D:$D&amp;'3) Release_Label'!$E:$E,1,0)),"NO UPC-CATALOG ID pair MATCH in Release_Label" )</f>
        <v/>
      </c>
      <c r="E183" s="128" t="str">
        <f t="shared" si="3"/>
        <v/>
      </c>
      <c r="G183" s="92"/>
      <c r="H183" s="133"/>
      <c r="J183" s="20"/>
      <c r="K183" s="93"/>
      <c r="L183" s="20"/>
      <c r="N183" s="20"/>
      <c r="O183" s="20"/>
      <c r="P183" s="20"/>
    </row>
    <row r="184">
      <c r="A184" s="28"/>
      <c r="B184" s="92"/>
      <c r="C184" s="114" t="str">
        <f t="array" ref="C184">ifs(and(isblank($A184),isblank($B184)),"", not(iserror(vlookup($A184&amp;$B184,'3) Release_Label'!$D:$D&amp;'3) Release_Label'!$E:$E,1,0))),vlookup($A184&amp;$B184,{'3) Release_Label'!$D:$D&amp;'3) Release_Label'!$E:$E,'3) Release_Label'!$F:$F},2,0), or(and(not(isblank($B184)),$B184=$B183,$A184&lt;&gt;$A183),and(not(isblank($A184)),$A184=$A183,$B184&lt;&gt;$B183)),"ID LISTS UNALIGNED",and($A184&lt;&gt;"",countif('3) Release_Label'!$D:$D,$A184)=0),"NO UPC MATCH in Release_Label",and($B184&lt;&gt;"",countif('3) Release_Label'!$E:$E,$B184)=0),"NO CATALOG ID MATCH in Release_Label",iserror(vlookup($A184&amp;$B184,'3) Release_Label'!$D:$D&amp;'3) Release_Label'!$E:$E,1,0)),"NO UPC-CATALOG ID pair MATCH in Release_Label" )</f>
        <v/>
      </c>
      <c r="D184" s="114" t="str">
        <f t="array" ref="D184">ifs(and(isblank($A184),isblank($B184)),"", not(iserror(vlookup($A184&amp;$B184,'3) Release_Label'!$D:$D&amp;'3) Release_Label'!$E:$E,1,0))),vlookup($A184&amp;$B184,{'3) Release_Label'!$D:$D&amp;'3) Release_Label'!$E:$E,'3) Release_Label'!$H:$H},2,0), or(and(not(isblank($B184)),$B184=$B183,$A184&lt;&gt;$A183),and(not(isblank($A184)),$A184=$A183,$B184&lt;&gt;$B183)),"ID LISTS UNALIGNED",and($A184&lt;&gt;"",countif('3) Release_Label'!$D:$D,$A184)=0),"NO UPC MATCH in Release_Label",and($B184&lt;&gt;"",countif('3) Release_Label'!$E:$E,$B184)=0),"NO CATALOG ID MATCH in Release_Label",iserror(vlookup($A184&amp;$B184,'3) Release_Label'!$D:$D&amp;'3) Release_Label'!$E:$E,1,0)),"NO UPC-CATALOG ID pair MATCH in Release_Label" )</f>
        <v/>
      </c>
      <c r="E184" s="128" t="str">
        <f t="shared" si="3"/>
        <v/>
      </c>
      <c r="G184" s="92"/>
      <c r="H184" s="133"/>
      <c r="J184" s="20"/>
      <c r="K184" s="93"/>
      <c r="L184" s="20"/>
      <c r="N184" s="20"/>
      <c r="O184" s="20"/>
      <c r="P184" s="20"/>
    </row>
    <row r="185">
      <c r="A185" s="28"/>
      <c r="B185" s="92"/>
      <c r="C185" s="114" t="str">
        <f t="array" ref="C185">ifs(and(isblank($A185),isblank($B185)),"", not(iserror(vlookup($A185&amp;$B185,'3) Release_Label'!$D:$D&amp;'3) Release_Label'!$E:$E,1,0))),vlookup($A185&amp;$B185,{'3) Release_Label'!$D:$D&amp;'3) Release_Label'!$E:$E,'3) Release_Label'!$F:$F},2,0), or(and(not(isblank($B185)),$B185=$B184,$A185&lt;&gt;$A184),and(not(isblank($A185)),$A185=$A184,$B185&lt;&gt;$B184)),"ID LISTS UNALIGNED",and($A185&lt;&gt;"",countif('3) Release_Label'!$D:$D,$A185)=0),"NO UPC MATCH in Release_Label",and($B185&lt;&gt;"",countif('3) Release_Label'!$E:$E,$B185)=0),"NO CATALOG ID MATCH in Release_Label",iserror(vlookup($A185&amp;$B185,'3) Release_Label'!$D:$D&amp;'3) Release_Label'!$E:$E,1,0)),"NO UPC-CATALOG ID pair MATCH in Release_Label" )</f>
        <v/>
      </c>
      <c r="D185" s="114" t="str">
        <f t="array" ref="D185">ifs(and(isblank($A185),isblank($B185)),"", not(iserror(vlookup($A185&amp;$B185,'3) Release_Label'!$D:$D&amp;'3) Release_Label'!$E:$E,1,0))),vlookup($A185&amp;$B185,{'3) Release_Label'!$D:$D&amp;'3) Release_Label'!$E:$E,'3) Release_Label'!$H:$H},2,0), or(and(not(isblank($B185)),$B185=$B184,$A185&lt;&gt;$A184),and(not(isblank($A185)),$A185=$A184,$B185&lt;&gt;$B184)),"ID LISTS UNALIGNED",and($A185&lt;&gt;"",countif('3) Release_Label'!$D:$D,$A185)=0),"NO UPC MATCH in Release_Label",and($B185&lt;&gt;"",countif('3) Release_Label'!$E:$E,$B185)=0),"NO CATALOG ID MATCH in Release_Label",iserror(vlookup($A185&amp;$B185,'3) Release_Label'!$D:$D&amp;'3) Release_Label'!$E:$E,1,0)),"NO UPC-CATALOG ID pair MATCH in Release_Label" )</f>
        <v/>
      </c>
      <c r="E185" s="128" t="str">
        <f t="shared" si="3"/>
        <v/>
      </c>
      <c r="G185" s="92"/>
      <c r="H185" s="133"/>
      <c r="J185" s="20"/>
      <c r="K185" s="93"/>
      <c r="L185" s="20"/>
      <c r="N185" s="20"/>
      <c r="O185" s="20"/>
      <c r="P185" s="20"/>
    </row>
    <row r="186">
      <c r="A186" s="28"/>
      <c r="B186" s="92"/>
      <c r="C186" s="114" t="str">
        <f t="array" ref="C186">ifs(and(isblank($A186),isblank($B186)),"", not(iserror(vlookup($A186&amp;$B186,'3) Release_Label'!$D:$D&amp;'3) Release_Label'!$E:$E,1,0))),vlookup($A186&amp;$B186,{'3) Release_Label'!$D:$D&amp;'3) Release_Label'!$E:$E,'3) Release_Label'!$F:$F},2,0), or(and(not(isblank($B186)),$B186=$B185,$A186&lt;&gt;$A185),and(not(isblank($A186)),$A186=$A185,$B186&lt;&gt;$B185)),"ID LISTS UNALIGNED",and($A186&lt;&gt;"",countif('3) Release_Label'!$D:$D,$A186)=0),"NO UPC MATCH in Release_Label",and($B186&lt;&gt;"",countif('3) Release_Label'!$E:$E,$B186)=0),"NO CATALOG ID MATCH in Release_Label",iserror(vlookup($A186&amp;$B186,'3) Release_Label'!$D:$D&amp;'3) Release_Label'!$E:$E,1,0)),"NO UPC-CATALOG ID pair MATCH in Release_Label" )</f>
        <v/>
      </c>
      <c r="D186" s="114" t="str">
        <f t="array" ref="D186">ifs(and(isblank($A186),isblank($B186)),"", not(iserror(vlookup($A186&amp;$B186,'3) Release_Label'!$D:$D&amp;'3) Release_Label'!$E:$E,1,0))),vlookup($A186&amp;$B186,{'3) Release_Label'!$D:$D&amp;'3) Release_Label'!$E:$E,'3) Release_Label'!$H:$H},2,0), or(and(not(isblank($B186)),$B186=$B185,$A186&lt;&gt;$A185),and(not(isblank($A186)),$A186=$A185,$B186&lt;&gt;$B185)),"ID LISTS UNALIGNED",and($A186&lt;&gt;"",countif('3) Release_Label'!$D:$D,$A186)=0),"NO UPC MATCH in Release_Label",and($B186&lt;&gt;"",countif('3) Release_Label'!$E:$E,$B186)=0),"NO CATALOG ID MATCH in Release_Label",iserror(vlookup($A186&amp;$B186,'3) Release_Label'!$D:$D&amp;'3) Release_Label'!$E:$E,1,0)),"NO UPC-CATALOG ID pair MATCH in Release_Label" )</f>
        <v/>
      </c>
      <c r="E186" s="128" t="str">
        <f t="shared" si="3"/>
        <v/>
      </c>
      <c r="G186" s="92"/>
      <c r="H186" s="133"/>
      <c r="J186" s="20"/>
      <c r="K186" s="93"/>
      <c r="L186" s="20"/>
      <c r="N186" s="20"/>
      <c r="O186" s="20"/>
      <c r="P186" s="20"/>
    </row>
    <row r="187">
      <c r="A187" s="28"/>
      <c r="B187" s="92"/>
      <c r="C187" s="114" t="str">
        <f t="array" ref="C187">ifs(and(isblank($A187),isblank($B187)),"", not(iserror(vlookup($A187&amp;$B187,'3) Release_Label'!$D:$D&amp;'3) Release_Label'!$E:$E,1,0))),vlookup($A187&amp;$B187,{'3) Release_Label'!$D:$D&amp;'3) Release_Label'!$E:$E,'3) Release_Label'!$F:$F},2,0), or(and(not(isblank($B187)),$B187=$B186,$A187&lt;&gt;$A186),and(not(isblank($A187)),$A187=$A186,$B187&lt;&gt;$B186)),"ID LISTS UNALIGNED",and($A187&lt;&gt;"",countif('3) Release_Label'!$D:$D,$A187)=0),"NO UPC MATCH in Release_Label",and($B187&lt;&gt;"",countif('3) Release_Label'!$E:$E,$B187)=0),"NO CATALOG ID MATCH in Release_Label",iserror(vlookup($A187&amp;$B187,'3) Release_Label'!$D:$D&amp;'3) Release_Label'!$E:$E,1,0)),"NO UPC-CATALOG ID pair MATCH in Release_Label" )</f>
        <v/>
      </c>
      <c r="D187" s="114" t="str">
        <f t="array" ref="D187">ifs(and(isblank($A187),isblank($B187)),"", not(iserror(vlookup($A187&amp;$B187,'3) Release_Label'!$D:$D&amp;'3) Release_Label'!$E:$E,1,0))),vlookup($A187&amp;$B187,{'3) Release_Label'!$D:$D&amp;'3) Release_Label'!$E:$E,'3) Release_Label'!$H:$H},2,0), or(and(not(isblank($B187)),$B187=$B186,$A187&lt;&gt;$A186),and(not(isblank($A187)),$A187=$A186,$B187&lt;&gt;$B186)),"ID LISTS UNALIGNED",and($A187&lt;&gt;"",countif('3) Release_Label'!$D:$D,$A187)=0),"NO UPC MATCH in Release_Label",and($B187&lt;&gt;"",countif('3) Release_Label'!$E:$E,$B187)=0),"NO CATALOG ID MATCH in Release_Label",iserror(vlookup($A187&amp;$B187,'3) Release_Label'!$D:$D&amp;'3) Release_Label'!$E:$E,1,0)),"NO UPC-CATALOG ID pair MATCH in Release_Label" )</f>
        <v/>
      </c>
      <c r="E187" s="128" t="str">
        <f t="shared" si="3"/>
        <v/>
      </c>
      <c r="G187" s="92"/>
      <c r="H187" s="133"/>
      <c r="J187" s="20"/>
      <c r="K187" s="93"/>
      <c r="L187" s="20"/>
      <c r="N187" s="20"/>
      <c r="O187" s="20"/>
      <c r="P187" s="20"/>
    </row>
    <row r="188">
      <c r="A188" s="28"/>
      <c r="B188" s="92"/>
      <c r="C188" s="114" t="str">
        <f t="array" ref="C188">ifs(and(isblank($A188),isblank($B188)),"", not(iserror(vlookup($A188&amp;$B188,'3) Release_Label'!$D:$D&amp;'3) Release_Label'!$E:$E,1,0))),vlookup($A188&amp;$B188,{'3) Release_Label'!$D:$D&amp;'3) Release_Label'!$E:$E,'3) Release_Label'!$F:$F},2,0), or(and(not(isblank($B188)),$B188=$B187,$A188&lt;&gt;$A187),and(not(isblank($A188)),$A188=$A187,$B188&lt;&gt;$B187)),"ID LISTS UNALIGNED",and($A188&lt;&gt;"",countif('3) Release_Label'!$D:$D,$A188)=0),"NO UPC MATCH in Release_Label",and($B188&lt;&gt;"",countif('3) Release_Label'!$E:$E,$B188)=0),"NO CATALOG ID MATCH in Release_Label",iserror(vlookup($A188&amp;$B188,'3) Release_Label'!$D:$D&amp;'3) Release_Label'!$E:$E,1,0)),"NO UPC-CATALOG ID pair MATCH in Release_Label" )</f>
        <v/>
      </c>
      <c r="D188" s="114" t="str">
        <f t="array" ref="D188">ifs(and(isblank($A188),isblank($B188)),"", not(iserror(vlookup($A188&amp;$B188,'3) Release_Label'!$D:$D&amp;'3) Release_Label'!$E:$E,1,0))),vlookup($A188&amp;$B188,{'3) Release_Label'!$D:$D&amp;'3) Release_Label'!$E:$E,'3) Release_Label'!$H:$H},2,0), or(and(not(isblank($B188)),$B188=$B187,$A188&lt;&gt;$A187),and(not(isblank($A188)),$A188=$A187,$B188&lt;&gt;$B187)),"ID LISTS UNALIGNED",and($A188&lt;&gt;"",countif('3) Release_Label'!$D:$D,$A188)=0),"NO UPC MATCH in Release_Label",and($B188&lt;&gt;"",countif('3) Release_Label'!$E:$E,$B188)=0),"NO CATALOG ID MATCH in Release_Label",iserror(vlookup($A188&amp;$B188,'3) Release_Label'!$D:$D&amp;'3) Release_Label'!$E:$E,1,0)),"NO UPC-CATALOG ID pair MATCH in Release_Label" )</f>
        <v/>
      </c>
      <c r="E188" s="128" t="str">
        <f t="shared" si="3"/>
        <v/>
      </c>
      <c r="G188" s="92"/>
      <c r="H188" s="133"/>
      <c r="J188" s="20"/>
      <c r="K188" s="93"/>
      <c r="L188" s="20"/>
      <c r="N188" s="20"/>
      <c r="O188" s="20"/>
      <c r="P188" s="20"/>
    </row>
    <row r="189">
      <c r="A189" s="28"/>
      <c r="B189" s="92"/>
      <c r="C189" s="114" t="str">
        <f t="array" ref="C189">ifs(and(isblank($A189),isblank($B189)),"", not(iserror(vlookup($A189&amp;$B189,'3) Release_Label'!$D:$D&amp;'3) Release_Label'!$E:$E,1,0))),vlookup($A189&amp;$B189,{'3) Release_Label'!$D:$D&amp;'3) Release_Label'!$E:$E,'3) Release_Label'!$F:$F},2,0), or(and(not(isblank($B189)),$B189=$B188,$A189&lt;&gt;$A188),and(not(isblank($A189)),$A189=$A188,$B189&lt;&gt;$B188)),"ID LISTS UNALIGNED",and($A189&lt;&gt;"",countif('3) Release_Label'!$D:$D,$A189)=0),"NO UPC MATCH in Release_Label",and($B189&lt;&gt;"",countif('3) Release_Label'!$E:$E,$B189)=0),"NO CATALOG ID MATCH in Release_Label",iserror(vlookup($A189&amp;$B189,'3) Release_Label'!$D:$D&amp;'3) Release_Label'!$E:$E,1,0)),"NO UPC-CATALOG ID pair MATCH in Release_Label" )</f>
        <v/>
      </c>
      <c r="D189" s="114" t="str">
        <f t="array" ref="D189">ifs(and(isblank($A189),isblank($B189)),"", not(iserror(vlookup($A189&amp;$B189,'3) Release_Label'!$D:$D&amp;'3) Release_Label'!$E:$E,1,0))),vlookup($A189&amp;$B189,{'3) Release_Label'!$D:$D&amp;'3) Release_Label'!$E:$E,'3) Release_Label'!$H:$H},2,0), or(and(not(isblank($B189)),$B189=$B188,$A189&lt;&gt;$A188),and(not(isblank($A189)),$A189=$A188,$B189&lt;&gt;$B188)),"ID LISTS UNALIGNED",and($A189&lt;&gt;"",countif('3) Release_Label'!$D:$D,$A189)=0),"NO UPC MATCH in Release_Label",and($B189&lt;&gt;"",countif('3) Release_Label'!$E:$E,$B189)=0),"NO CATALOG ID MATCH in Release_Label",iserror(vlookup($A189&amp;$B189,'3) Release_Label'!$D:$D&amp;'3) Release_Label'!$E:$E,1,0)),"NO UPC-CATALOG ID pair MATCH in Release_Label" )</f>
        <v/>
      </c>
      <c r="E189" s="128" t="str">
        <f t="shared" si="3"/>
        <v/>
      </c>
      <c r="G189" s="92"/>
      <c r="H189" s="133"/>
      <c r="J189" s="20"/>
      <c r="K189" s="93"/>
      <c r="L189" s="20"/>
      <c r="N189" s="20"/>
      <c r="O189" s="20"/>
      <c r="P189" s="20"/>
    </row>
    <row r="190">
      <c r="A190" s="28"/>
      <c r="B190" s="92"/>
      <c r="C190" s="114" t="str">
        <f t="array" ref="C190">ifs(and(isblank($A190),isblank($B190)),"", not(iserror(vlookup($A190&amp;$B190,'3) Release_Label'!$D:$D&amp;'3) Release_Label'!$E:$E,1,0))),vlookup($A190&amp;$B190,{'3) Release_Label'!$D:$D&amp;'3) Release_Label'!$E:$E,'3) Release_Label'!$F:$F},2,0), or(and(not(isblank($B190)),$B190=$B189,$A190&lt;&gt;$A189),and(not(isblank($A190)),$A190=$A189,$B190&lt;&gt;$B189)),"ID LISTS UNALIGNED",and($A190&lt;&gt;"",countif('3) Release_Label'!$D:$D,$A190)=0),"NO UPC MATCH in Release_Label",and($B190&lt;&gt;"",countif('3) Release_Label'!$E:$E,$B190)=0),"NO CATALOG ID MATCH in Release_Label",iserror(vlookup($A190&amp;$B190,'3) Release_Label'!$D:$D&amp;'3) Release_Label'!$E:$E,1,0)),"NO UPC-CATALOG ID pair MATCH in Release_Label" )</f>
        <v/>
      </c>
      <c r="D190" s="114" t="str">
        <f t="array" ref="D190">ifs(and(isblank($A190),isblank($B190)),"", not(iserror(vlookup($A190&amp;$B190,'3) Release_Label'!$D:$D&amp;'3) Release_Label'!$E:$E,1,0))),vlookup($A190&amp;$B190,{'3) Release_Label'!$D:$D&amp;'3) Release_Label'!$E:$E,'3) Release_Label'!$H:$H},2,0), or(and(not(isblank($B190)),$B190=$B189,$A190&lt;&gt;$A189),and(not(isblank($A190)),$A190=$A189,$B190&lt;&gt;$B189)),"ID LISTS UNALIGNED",and($A190&lt;&gt;"",countif('3) Release_Label'!$D:$D,$A190)=0),"NO UPC MATCH in Release_Label",and($B190&lt;&gt;"",countif('3) Release_Label'!$E:$E,$B190)=0),"NO CATALOG ID MATCH in Release_Label",iserror(vlookup($A190&amp;$B190,'3) Release_Label'!$D:$D&amp;'3) Release_Label'!$E:$E,1,0)),"NO UPC-CATALOG ID pair MATCH in Release_Label" )</f>
        <v/>
      </c>
      <c r="E190" s="128" t="str">
        <f t="shared" si="3"/>
        <v/>
      </c>
      <c r="G190" s="92"/>
      <c r="H190" s="133"/>
      <c r="J190" s="20"/>
      <c r="K190" s="93"/>
      <c r="L190" s="20"/>
      <c r="N190" s="20"/>
      <c r="O190" s="20"/>
      <c r="P190" s="20"/>
    </row>
    <row r="191">
      <c r="A191" s="28"/>
      <c r="B191" s="92"/>
      <c r="C191" s="114" t="str">
        <f t="array" ref="C191">ifs(and(isblank($A191),isblank($B191)),"", not(iserror(vlookup($A191&amp;$B191,'3) Release_Label'!$D:$D&amp;'3) Release_Label'!$E:$E,1,0))),vlookup($A191&amp;$B191,{'3) Release_Label'!$D:$D&amp;'3) Release_Label'!$E:$E,'3) Release_Label'!$F:$F},2,0), or(and(not(isblank($B191)),$B191=$B190,$A191&lt;&gt;$A190),and(not(isblank($A191)),$A191=$A190,$B191&lt;&gt;$B190)),"ID LISTS UNALIGNED",and($A191&lt;&gt;"",countif('3) Release_Label'!$D:$D,$A191)=0),"NO UPC MATCH in Release_Label",and($B191&lt;&gt;"",countif('3) Release_Label'!$E:$E,$B191)=0),"NO CATALOG ID MATCH in Release_Label",iserror(vlookup($A191&amp;$B191,'3) Release_Label'!$D:$D&amp;'3) Release_Label'!$E:$E,1,0)),"NO UPC-CATALOG ID pair MATCH in Release_Label" )</f>
        <v/>
      </c>
      <c r="D191" s="114" t="str">
        <f t="array" ref="D191">ifs(and(isblank($A191),isblank($B191)),"", not(iserror(vlookup($A191&amp;$B191,'3) Release_Label'!$D:$D&amp;'3) Release_Label'!$E:$E,1,0))),vlookup($A191&amp;$B191,{'3) Release_Label'!$D:$D&amp;'3) Release_Label'!$E:$E,'3) Release_Label'!$H:$H},2,0), or(and(not(isblank($B191)),$B191=$B190,$A191&lt;&gt;$A190),and(not(isblank($A191)),$A191=$A190,$B191&lt;&gt;$B190)),"ID LISTS UNALIGNED",and($A191&lt;&gt;"",countif('3) Release_Label'!$D:$D,$A191)=0),"NO UPC MATCH in Release_Label",and($B191&lt;&gt;"",countif('3) Release_Label'!$E:$E,$B191)=0),"NO CATALOG ID MATCH in Release_Label",iserror(vlookup($A191&amp;$B191,'3) Release_Label'!$D:$D&amp;'3) Release_Label'!$E:$E,1,0)),"NO UPC-CATALOG ID pair MATCH in Release_Label" )</f>
        <v/>
      </c>
      <c r="E191" s="128" t="str">
        <f t="shared" si="3"/>
        <v/>
      </c>
      <c r="G191" s="92"/>
      <c r="H191" s="133"/>
      <c r="J191" s="20"/>
      <c r="K191" s="93"/>
      <c r="L191" s="20"/>
      <c r="N191" s="20"/>
      <c r="O191" s="20"/>
      <c r="P191" s="20"/>
    </row>
    <row r="192">
      <c r="A192" s="28"/>
      <c r="B192" s="92"/>
      <c r="C192" s="114" t="str">
        <f t="array" ref="C192">ifs(and(isblank($A192),isblank($B192)),"", not(iserror(vlookup($A192&amp;$B192,'3) Release_Label'!$D:$D&amp;'3) Release_Label'!$E:$E,1,0))),vlookup($A192&amp;$B192,{'3) Release_Label'!$D:$D&amp;'3) Release_Label'!$E:$E,'3) Release_Label'!$F:$F},2,0), or(and(not(isblank($B192)),$B192=$B191,$A192&lt;&gt;$A191),and(not(isblank($A192)),$A192=$A191,$B192&lt;&gt;$B191)),"ID LISTS UNALIGNED",and($A192&lt;&gt;"",countif('3) Release_Label'!$D:$D,$A192)=0),"NO UPC MATCH in Release_Label",and($B192&lt;&gt;"",countif('3) Release_Label'!$E:$E,$B192)=0),"NO CATALOG ID MATCH in Release_Label",iserror(vlookup($A192&amp;$B192,'3) Release_Label'!$D:$D&amp;'3) Release_Label'!$E:$E,1,0)),"NO UPC-CATALOG ID pair MATCH in Release_Label" )</f>
        <v/>
      </c>
      <c r="D192" s="114" t="str">
        <f t="array" ref="D192">ifs(and(isblank($A192),isblank($B192)),"", not(iserror(vlookup($A192&amp;$B192,'3) Release_Label'!$D:$D&amp;'3) Release_Label'!$E:$E,1,0))),vlookup($A192&amp;$B192,{'3) Release_Label'!$D:$D&amp;'3) Release_Label'!$E:$E,'3) Release_Label'!$H:$H},2,0), or(and(not(isblank($B192)),$B192=$B191,$A192&lt;&gt;$A191),and(not(isblank($A192)),$A192=$A191,$B192&lt;&gt;$B191)),"ID LISTS UNALIGNED",and($A192&lt;&gt;"",countif('3) Release_Label'!$D:$D,$A192)=0),"NO UPC MATCH in Release_Label",and($B192&lt;&gt;"",countif('3) Release_Label'!$E:$E,$B192)=0),"NO CATALOG ID MATCH in Release_Label",iserror(vlookup($A192&amp;$B192,'3) Release_Label'!$D:$D&amp;'3) Release_Label'!$E:$E,1,0)),"NO UPC-CATALOG ID pair MATCH in Release_Label" )</f>
        <v/>
      </c>
      <c r="E192" s="128" t="str">
        <f t="shared" si="3"/>
        <v/>
      </c>
      <c r="G192" s="92"/>
      <c r="H192" s="133"/>
      <c r="J192" s="20"/>
      <c r="K192" s="93"/>
      <c r="L192" s="20"/>
      <c r="N192" s="20"/>
      <c r="O192" s="20"/>
      <c r="P192" s="20"/>
    </row>
    <row r="193">
      <c r="A193" s="28"/>
      <c r="B193" s="92"/>
      <c r="C193" s="114" t="str">
        <f t="array" ref="C193">ifs(and(isblank($A193),isblank($B193)),"", not(iserror(vlookup($A193&amp;$B193,'3) Release_Label'!$D:$D&amp;'3) Release_Label'!$E:$E,1,0))),vlookup($A193&amp;$B193,{'3) Release_Label'!$D:$D&amp;'3) Release_Label'!$E:$E,'3) Release_Label'!$F:$F},2,0), or(and(not(isblank($B193)),$B193=$B192,$A193&lt;&gt;$A192),and(not(isblank($A193)),$A193=$A192,$B193&lt;&gt;$B192)),"ID LISTS UNALIGNED",and($A193&lt;&gt;"",countif('3) Release_Label'!$D:$D,$A193)=0),"NO UPC MATCH in Release_Label",and($B193&lt;&gt;"",countif('3) Release_Label'!$E:$E,$B193)=0),"NO CATALOG ID MATCH in Release_Label",iserror(vlookup($A193&amp;$B193,'3) Release_Label'!$D:$D&amp;'3) Release_Label'!$E:$E,1,0)),"NO UPC-CATALOG ID pair MATCH in Release_Label" )</f>
        <v/>
      </c>
      <c r="D193" s="114" t="str">
        <f t="array" ref="D193">ifs(and(isblank($A193),isblank($B193)),"", not(iserror(vlookup($A193&amp;$B193,'3) Release_Label'!$D:$D&amp;'3) Release_Label'!$E:$E,1,0))),vlookup($A193&amp;$B193,{'3) Release_Label'!$D:$D&amp;'3) Release_Label'!$E:$E,'3) Release_Label'!$H:$H},2,0), or(and(not(isblank($B193)),$B193=$B192,$A193&lt;&gt;$A192),and(not(isblank($A193)),$A193=$A192,$B193&lt;&gt;$B192)),"ID LISTS UNALIGNED",and($A193&lt;&gt;"",countif('3) Release_Label'!$D:$D,$A193)=0),"NO UPC MATCH in Release_Label",and($B193&lt;&gt;"",countif('3) Release_Label'!$E:$E,$B193)=0),"NO CATALOG ID MATCH in Release_Label",iserror(vlookup($A193&amp;$B193,'3) Release_Label'!$D:$D&amp;'3) Release_Label'!$E:$E,1,0)),"NO UPC-CATALOG ID pair MATCH in Release_Label" )</f>
        <v/>
      </c>
      <c r="E193" s="128" t="str">
        <f t="shared" si="3"/>
        <v/>
      </c>
      <c r="G193" s="92"/>
      <c r="H193" s="133"/>
      <c r="J193" s="20"/>
      <c r="K193" s="93"/>
      <c r="L193" s="20"/>
      <c r="N193" s="20"/>
      <c r="O193" s="20"/>
      <c r="P193" s="20"/>
    </row>
    <row r="194">
      <c r="A194" s="28"/>
      <c r="B194" s="92"/>
      <c r="C194" s="114" t="str">
        <f t="array" ref="C194">ifs(and(isblank($A194),isblank($B194)),"", not(iserror(vlookup($A194&amp;$B194,'3) Release_Label'!$D:$D&amp;'3) Release_Label'!$E:$E,1,0))),vlookup($A194&amp;$B194,{'3) Release_Label'!$D:$D&amp;'3) Release_Label'!$E:$E,'3) Release_Label'!$F:$F},2,0), or(and(not(isblank($B194)),$B194=$B193,$A194&lt;&gt;$A193),and(not(isblank($A194)),$A194=$A193,$B194&lt;&gt;$B193)),"ID LISTS UNALIGNED",and($A194&lt;&gt;"",countif('3) Release_Label'!$D:$D,$A194)=0),"NO UPC MATCH in Release_Label",and($B194&lt;&gt;"",countif('3) Release_Label'!$E:$E,$B194)=0),"NO CATALOG ID MATCH in Release_Label",iserror(vlookup($A194&amp;$B194,'3) Release_Label'!$D:$D&amp;'3) Release_Label'!$E:$E,1,0)),"NO UPC-CATALOG ID pair MATCH in Release_Label" )</f>
        <v/>
      </c>
      <c r="D194" s="114" t="str">
        <f t="array" ref="D194">ifs(and(isblank($A194),isblank($B194)),"", not(iserror(vlookup($A194&amp;$B194,'3) Release_Label'!$D:$D&amp;'3) Release_Label'!$E:$E,1,0))),vlookup($A194&amp;$B194,{'3) Release_Label'!$D:$D&amp;'3) Release_Label'!$E:$E,'3) Release_Label'!$H:$H},2,0), or(and(not(isblank($B194)),$B194=$B193,$A194&lt;&gt;$A193),and(not(isblank($A194)),$A194=$A193,$B194&lt;&gt;$B193)),"ID LISTS UNALIGNED",and($A194&lt;&gt;"",countif('3) Release_Label'!$D:$D,$A194)=0),"NO UPC MATCH in Release_Label",and($B194&lt;&gt;"",countif('3) Release_Label'!$E:$E,$B194)=0),"NO CATALOG ID MATCH in Release_Label",iserror(vlookup($A194&amp;$B194,'3) Release_Label'!$D:$D&amp;'3) Release_Label'!$E:$E,1,0)),"NO UPC-CATALOG ID pair MATCH in Release_Label" )</f>
        <v/>
      </c>
      <c r="E194" s="128" t="str">
        <f t="shared" si="3"/>
        <v/>
      </c>
      <c r="G194" s="92"/>
      <c r="H194" s="133"/>
      <c r="J194" s="20"/>
      <c r="K194" s="93"/>
      <c r="L194" s="20"/>
      <c r="N194" s="20"/>
      <c r="O194" s="20"/>
      <c r="P194" s="20"/>
    </row>
    <row r="195">
      <c r="A195" s="28"/>
      <c r="B195" s="92"/>
      <c r="C195" s="114" t="str">
        <f t="array" ref="C195">ifs(and(isblank($A195),isblank($B195)),"", not(iserror(vlookup($A195&amp;$B195,'3) Release_Label'!$D:$D&amp;'3) Release_Label'!$E:$E,1,0))),vlookup($A195&amp;$B195,{'3) Release_Label'!$D:$D&amp;'3) Release_Label'!$E:$E,'3) Release_Label'!$F:$F},2,0), or(and(not(isblank($B195)),$B195=$B194,$A195&lt;&gt;$A194),and(not(isblank($A195)),$A195=$A194,$B195&lt;&gt;$B194)),"ID LISTS UNALIGNED",and($A195&lt;&gt;"",countif('3) Release_Label'!$D:$D,$A195)=0),"NO UPC MATCH in Release_Label",and($B195&lt;&gt;"",countif('3) Release_Label'!$E:$E,$B195)=0),"NO CATALOG ID MATCH in Release_Label",iserror(vlookup($A195&amp;$B195,'3) Release_Label'!$D:$D&amp;'3) Release_Label'!$E:$E,1,0)),"NO UPC-CATALOG ID pair MATCH in Release_Label" )</f>
        <v/>
      </c>
      <c r="D195" s="114" t="str">
        <f t="array" ref="D195">ifs(and(isblank($A195),isblank($B195)),"", not(iserror(vlookup($A195&amp;$B195,'3) Release_Label'!$D:$D&amp;'3) Release_Label'!$E:$E,1,0))),vlookup($A195&amp;$B195,{'3) Release_Label'!$D:$D&amp;'3) Release_Label'!$E:$E,'3) Release_Label'!$H:$H},2,0), or(and(not(isblank($B195)),$B195=$B194,$A195&lt;&gt;$A194),and(not(isblank($A195)),$A195=$A194,$B195&lt;&gt;$B194)),"ID LISTS UNALIGNED",and($A195&lt;&gt;"",countif('3) Release_Label'!$D:$D,$A195)=0),"NO UPC MATCH in Release_Label",and($B195&lt;&gt;"",countif('3) Release_Label'!$E:$E,$B195)=0),"NO CATALOG ID MATCH in Release_Label",iserror(vlookup($A195&amp;$B195,'3) Release_Label'!$D:$D&amp;'3) Release_Label'!$E:$E,1,0)),"NO UPC-CATALOG ID pair MATCH in Release_Label" )</f>
        <v/>
      </c>
      <c r="E195" s="128" t="str">
        <f t="shared" si="3"/>
        <v/>
      </c>
      <c r="G195" s="92"/>
      <c r="H195" s="133"/>
      <c r="J195" s="20"/>
      <c r="K195" s="93"/>
      <c r="L195" s="20"/>
      <c r="N195" s="20"/>
      <c r="O195" s="20"/>
      <c r="P195" s="20"/>
    </row>
    <row r="196">
      <c r="A196" s="28"/>
      <c r="B196" s="92"/>
      <c r="C196" s="114" t="str">
        <f t="array" ref="C196">ifs(and(isblank($A196),isblank($B196)),"", not(iserror(vlookup($A196&amp;$B196,'3) Release_Label'!$D:$D&amp;'3) Release_Label'!$E:$E,1,0))),vlookup($A196&amp;$B196,{'3) Release_Label'!$D:$D&amp;'3) Release_Label'!$E:$E,'3) Release_Label'!$F:$F},2,0), or(and(not(isblank($B196)),$B196=$B195,$A196&lt;&gt;$A195),and(not(isblank($A196)),$A196=$A195,$B196&lt;&gt;$B195)),"ID LISTS UNALIGNED",and($A196&lt;&gt;"",countif('3) Release_Label'!$D:$D,$A196)=0),"NO UPC MATCH in Release_Label",and($B196&lt;&gt;"",countif('3) Release_Label'!$E:$E,$B196)=0),"NO CATALOG ID MATCH in Release_Label",iserror(vlookup($A196&amp;$B196,'3) Release_Label'!$D:$D&amp;'3) Release_Label'!$E:$E,1,0)),"NO UPC-CATALOG ID pair MATCH in Release_Label" )</f>
        <v/>
      </c>
      <c r="D196" s="114" t="str">
        <f t="array" ref="D196">ifs(and(isblank($A196),isblank($B196)),"", not(iserror(vlookup($A196&amp;$B196,'3) Release_Label'!$D:$D&amp;'3) Release_Label'!$E:$E,1,0))),vlookup($A196&amp;$B196,{'3) Release_Label'!$D:$D&amp;'3) Release_Label'!$E:$E,'3) Release_Label'!$H:$H},2,0), or(and(not(isblank($B196)),$B196=$B195,$A196&lt;&gt;$A195),and(not(isblank($A196)),$A196=$A195,$B196&lt;&gt;$B195)),"ID LISTS UNALIGNED",and($A196&lt;&gt;"",countif('3) Release_Label'!$D:$D,$A196)=0),"NO UPC MATCH in Release_Label",and($B196&lt;&gt;"",countif('3) Release_Label'!$E:$E,$B196)=0),"NO CATALOG ID MATCH in Release_Label",iserror(vlookup($A196&amp;$B196,'3) Release_Label'!$D:$D&amp;'3) Release_Label'!$E:$E,1,0)),"NO UPC-CATALOG ID pair MATCH in Release_Label" )</f>
        <v/>
      </c>
      <c r="E196" s="128" t="str">
        <f t="shared" si="3"/>
        <v/>
      </c>
      <c r="G196" s="92"/>
      <c r="H196" s="133"/>
      <c r="J196" s="20"/>
      <c r="K196" s="93"/>
      <c r="L196" s="20"/>
      <c r="N196" s="20"/>
      <c r="O196" s="20"/>
      <c r="P196" s="20"/>
    </row>
    <row r="197">
      <c r="A197" s="28"/>
      <c r="B197" s="92"/>
      <c r="C197" s="114" t="str">
        <f t="array" ref="C197">ifs(and(isblank($A197),isblank($B197)),"", not(iserror(vlookup($A197&amp;$B197,'3) Release_Label'!$D:$D&amp;'3) Release_Label'!$E:$E,1,0))),vlookup($A197&amp;$B197,{'3) Release_Label'!$D:$D&amp;'3) Release_Label'!$E:$E,'3) Release_Label'!$F:$F},2,0), or(and(not(isblank($B197)),$B197=$B196,$A197&lt;&gt;$A196),and(not(isblank($A197)),$A197=$A196,$B197&lt;&gt;$B196)),"ID LISTS UNALIGNED",and($A197&lt;&gt;"",countif('3) Release_Label'!$D:$D,$A197)=0),"NO UPC MATCH in Release_Label",and($B197&lt;&gt;"",countif('3) Release_Label'!$E:$E,$B197)=0),"NO CATALOG ID MATCH in Release_Label",iserror(vlookup($A197&amp;$B197,'3) Release_Label'!$D:$D&amp;'3) Release_Label'!$E:$E,1,0)),"NO UPC-CATALOG ID pair MATCH in Release_Label" )</f>
        <v/>
      </c>
      <c r="D197" s="114" t="str">
        <f t="array" ref="D197">ifs(and(isblank($A197),isblank($B197)),"", not(iserror(vlookup($A197&amp;$B197,'3) Release_Label'!$D:$D&amp;'3) Release_Label'!$E:$E,1,0))),vlookup($A197&amp;$B197,{'3) Release_Label'!$D:$D&amp;'3) Release_Label'!$E:$E,'3) Release_Label'!$H:$H},2,0), or(and(not(isblank($B197)),$B197=$B196,$A197&lt;&gt;$A196),and(not(isblank($A197)),$A197=$A196,$B197&lt;&gt;$B196)),"ID LISTS UNALIGNED",and($A197&lt;&gt;"",countif('3) Release_Label'!$D:$D,$A197)=0),"NO UPC MATCH in Release_Label",and($B197&lt;&gt;"",countif('3) Release_Label'!$E:$E,$B197)=0),"NO CATALOG ID MATCH in Release_Label",iserror(vlookup($A197&amp;$B197,'3) Release_Label'!$D:$D&amp;'3) Release_Label'!$E:$E,1,0)),"NO UPC-CATALOG ID pair MATCH in Release_Label" )</f>
        <v/>
      </c>
      <c r="E197" s="128" t="str">
        <f t="shared" si="3"/>
        <v/>
      </c>
      <c r="G197" s="92"/>
      <c r="H197" s="133"/>
      <c r="J197" s="20"/>
      <c r="K197" s="93"/>
      <c r="L197" s="20"/>
      <c r="N197" s="20"/>
      <c r="O197" s="20"/>
      <c r="P197" s="20"/>
    </row>
    <row r="198">
      <c r="A198" s="28"/>
      <c r="B198" s="92"/>
      <c r="C198" s="114" t="str">
        <f t="array" ref="C198">ifs(and(isblank($A198),isblank($B198)),"", not(iserror(vlookup($A198&amp;$B198,'3) Release_Label'!$D:$D&amp;'3) Release_Label'!$E:$E,1,0))),vlookup($A198&amp;$B198,{'3) Release_Label'!$D:$D&amp;'3) Release_Label'!$E:$E,'3) Release_Label'!$F:$F},2,0), or(and(not(isblank($B198)),$B198=$B197,$A198&lt;&gt;$A197),and(not(isblank($A198)),$A198=$A197,$B198&lt;&gt;$B197)),"ID LISTS UNALIGNED",and($A198&lt;&gt;"",countif('3) Release_Label'!$D:$D,$A198)=0),"NO UPC MATCH in Release_Label",and($B198&lt;&gt;"",countif('3) Release_Label'!$E:$E,$B198)=0),"NO CATALOG ID MATCH in Release_Label",iserror(vlookup($A198&amp;$B198,'3) Release_Label'!$D:$D&amp;'3) Release_Label'!$E:$E,1,0)),"NO UPC-CATALOG ID pair MATCH in Release_Label" )</f>
        <v/>
      </c>
      <c r="D198" s="114" t="str">
        <f t="array" ref="D198">ifs(and(isblank($A198),isblank($B198)),"", not(iserror(vlookup($A198&amp;$B198,'3) Release_Label'!$D:$D&amp;'3) Release_Label'!$E:$E,1,0))),vlookup($A198&amp;$B198,{'3) Release_Label'!$D:$D&amp;'3) Release_Label'!$E:$E,'3) Release_Label'!$H:$H},2,0), or(and(not(isblank($B198)),$B198=$B197,$A198&lt;&gt;$A197),and(not(isblank($A198)),$A198=$A197,$B198&lt;&gt;$B197)),"ID LISTS UNALIGNED",and($A198&lt;&gt;"",countif('3) Release_Label'!$D:$D,$A198)=0),"NO UPC MATCH in Release_Label",and($B198&lt;&gt;"",countif('3) Release_Label'!$E:$E,$B198)=0),"NO CATALOG ID MATCH in Release_Label",iserror(vlookup($A198&amp;$B198,'3) Release_Label'!$D:$D&amp;'3) Release_Label'!$E:$E,1,0)),"NO UPC-CATALOG ID pair MATCH in Release_Label" )</f>
        <v/>
      </c>
      <c r="E198" s="128" t="str">
        <f t="shared" si="3"/>
        <v/>
      </c>
      <c r="G198" s="92"/>
      <c r="H198" s="133"/>
      <c r="J198" s="20"/>
      <c r="K198" s="93"/>
      <c r="L198" s="20"/>
      <c r="N198" s="20"/>
      <c r="O198" s="20"/>
      <c r="P198" s="20"/>
    </row>
    <row r="199">
      <c r="A199" s="28"/>
      <c r="B199" s="92"/>
      <c r="C199" s="114" t="str">
        <f t="array" ref="C199">ifs(and(isblank($A199),isblank($B199)),"", not(iserror(vlookup($A199&amp;$B199,'3) Release_Label'!$D:$D&amp;'3) Release_Label'!$E:$E,1,0))),vlookup($A199&amp;$B199,{'3) Release_Label'!$D:$D&amp;'3) Release_Label'!$E:$E,'3) Release_Label'!$F:$F},2,0), or(and(not(isblank($B199)),$B199=$B198,$A199&lt;&gt;$A198),and(not(isblank($A199)),$A199=$A198,$B199&lt;&gt;$B198)),"ID LISTS UNALIGNED",and($A199&lt;&gt;"",countif('3) Release_Label'!$D:$D,$A199)=0),"NO UPC MATCH in Release_Label",and($B199&lt;&gt;"",countif('3) Release_Label'!$E:$E,$B199)=0),"NO CATALOG ID MATCH in Release_Label",iserror(vlookup($A199&amp;$B199,'3) Release_Label'!$D:$D&amp;'3) Release_Label'!$E:$E,1,0)),"NO UPC-CATALOG ID pair MATCH in Release_Label" )</f>
        <v/>
      </c>
      <c r="D199" s="114" t="str">
        <f t="array" ref="D199">ifs(and(isblank($A199),isblank($B199)),"", not(iserror(vlookup($A199&amp;$B199,'3) Release_Label'!$D:$D&amp;'3) Release_Label'!$E:$E,1,0))),vlookup($A199&amp;$B199,{'3) Release_Label'!$D:$D&amp;'3) Release_Label'!$E:$E,'3) Release_Label'!$H:$H},2,0), or(and(not(isblank($B199)),$B199=$B198,$A199&lt;&gt;$A198),and(not(isblank($A199)),$A199=$A198,$B199&lt;&gt;$B198)),"ID LISTS UNALIGNED",and($A199&lt;&gt;"",countif('3) Release_Label'!$D:$D,$A199)=0),"NO UPC MATCH in Release_Label",and($B199&lt;&gt;"",countif('3) Release_Label'!$E:$E,$B199)=0),"NO CATALOG ID MATCH in Release_Label",iserror(vlookup($A199&amp;$B199,'3) Release_Label'!$D:$D&amp;'3) Release_Label'!$E:$E,1,0)),"NO UPC-CATALOG ID pair MATCH in Release_Label" )</f>
        <v/>
      </c>
      <c r="E199" s="128" t="str">
        <f t="shared" si="3"/>
        <v/>
      </c>
      <c r="G199" s="92"/>
      <c r="H199" s="133"/>
      <c r="J199" s="20"/>
      <c r="K199" s="93"/>
      <c r="L199" s="20"/>
      <c r="N199" s="20"/>
      <c r="O199" s="20"/>
      <c r="P199" s="20"/>
    </row>
    <row r="200">
      <c r="A200" s="28"/>
      <c r="B200" s="92"/>
      <c r="C200" s="114" t="str">
        <f t="array" ref="C200">ifs(and(isblank($A200),isblank($B200)),"", not(iserror(vlookup($A200&amp;$B200,'3) Release_Label'!$D:$D&amp;'3) Release_Label'!$E:$E,1,0))),vlookup($A200&amp;$B200,{'3) Release_Label'!$D:$D&amp;'3) Release_Label'!$E:$E,'3) Release_Label'!$F:$F},2,0), or(and(not(isblank($B200)),$B200=$B199,$A200&lt;&gt;$A199),and(not(isblank($A200)),$A200=$A199,$B200&lt;&gt;$B199)),"ID LISTS UNALIGNED",and($A200&lt;&gt;"",countif('3) Release_Label'!$D:$D,$A200)=0),"NO UPC MATCH in Release_Label",and($B200&lt;&gt;"",countif('3) Release_Label'!$E:$E,$B200)=0),"NO CATALOG ID MATCH in Release_Label",iserror(vlookup($A200&amp;$B200,'3) Release_Label'!$D:$D&amp;'3) Release_Label'!$E:$E,1,0)),"NO UPC-CATALOG ID pair MATCH in Release_Label" )</f>
        <v/>
      </c>
      <c r="D200" s="114" t="str">
        <f t="array" ref="D200">ifs(and(isblank($A200),isblank($B200)),"", not(iserror(vlookup($A200&amp;$B200,'3) Release_Label'!$D:$D&amp;'3) Release_Label'!$E:$E,1,0))),vlookup($A200&amp;$B200,{'3) Release_Label'!$D:$D&amp;'3) Release_Label'!$E:$E,'3) Release_Label'!$H:$H},2,0), or(and(not(isblank($B200)),$B200=$B199,$A200&lt;&gt;$A199),and(not(isblank($A200)),$A200=$A199,$B200&lt;&gt;$B199)),"ID LISTS UNALIGNED",and($A200&lt;&gt;"",countif('3) Release_Label'!$D:$D,$A200)=0),"NO UPC MATCH in Release_Label",and($B200&lt;&gt;"",countif('3) Release_Label'!$E:$E,$B200)=0),"NO CATALOG ID MATCH in Release_Label",iserror(vlookup($A200&amp;$B200,'3) Release_Label'!$D:$D&amp;'3) Release_Label'!$E:$E,1,0)),"NO UPC-CATALOG ID pair MATCH in Release_Label" )</f>
        <v/>
      </c>
      <c r="E200" s="128" t="str">
        <f t="shared" si="3"/>
        <v/>
      </c>
      <c r="G200" s="92"/>
      <c r="H200" s="133"/>
      <c r="J200" s="20"/>
      <c r="K200" s="93"/>
      <c r="L200" s="20"/>
      <c r="N200" s="20"/>
      <c r="O200" s="20"/>
      <c r="P200" s="20"/>
    </row>
    <row r="201">
      <c r="A201" s="28"/>
      <c r="B201" s="92"/>
      <c r="C201" s="114" t="str">
        <f t="array" ref="C201">ifs(and(isblank($A201),isblank($B201)),"", not(iserror(vlookup($A201&amp;$B201,'3) Release_Label'!$D:$D&amp;'3) Release_Label'!$E:$E,1,0))),vlookup($A201&amp;$B201,{'3) Release_Label'!$D:$D&amp;'3) Release_Label'!$E:$E,'3) Release_Label'!$F:$F},2,0), or(and(not(isblank($B201)),$B201=$B200,$A201&lt;&gt;$A200),and(not(isblank($A201)),$A201=$A200,$B201&lt;&gt;$B200)),"ID LISTS UNALIGNED",and($A201&lt;&gt;"",countif('3) Release_Label'!$D:$D,$A201)=0),"NO UPC MATCH in Release_Label",and($B201&lt;&gt;"",countif('3) Release_Label'!$E:$E,$B201)=0),"NO CATALOG ID MATCH in Release_Label",iserror(vlookup($A201&amp;$B201,'3) Release_Label'!$D:$D&amp;'3) Release_Label'!$E:$E,1,0)),"NO UPC-CATALOG ID pair MATCH in Release_Label" )</f>
        <v/>
      </c>
      <c r="D201" s="114" t="str">
        <f t="array" ref="D201">ifs(and(isblank($A201),isblank($B201)),"", not(iserror(vlookup($A201&amp;$B201,'3) Release_Label'!$D:$D&amp;'3) Release_Label'!$E:$E,1,0))),vlookup($A201&amp;$B201,{'3) Release_Label'!$D:$D&amp;'3) Release_Label'!$E:$E,'3) Release_Label'!$H:$H},2,0), or(and(not(isblank($B201)),$B201=$B200,$A201&lt;&gt;$A200),and(not(isblank($A201)),$A201=$A200,$B201&lt;&gt;$B200)),"ID LISTS UNALIGNED",and($A201&lt;&gt;"",countif('3) Release_Label'!$D:$D,$A201)=0),"NO UPC MATCH in Release_Label",and($B201&lt;&gt;"",countif('3) Release_Label'!$E:$E,$B201)=0),"NO CATALOG ID MATCH in Release_Label",iserror(vlookup($A201&amp;$B201,'3) Release_Label'!$D:$D&amp;'3) Release_Label'!$E:$E,1,0)),"NO UPC-CATALOG ID pair MATCH in Release_Label" )</f>
        <v/>
      </c>
      <c r="E201" s="128" t="str">
        <f t="shared" si="3"/>
        <v/>
      </c>
      <c r="G201" s="92"/>
      <c r="H201" s="133"/>
      <c r="J201" s="20"/>
      <c r="K201" s="93"/>
      <c r="L201" s="20"/>
      <c r="N201" s="20"/>
      <c r="O201" s="20"/>
      <c r="P201" s="20"/>
    </row>
    <row r="202">
      <c r="A202" s="28"/>
      <c r="B202" s="92"/>
      <c r="C202" s="114" t="str">
        <f t="array" ref="C202">ifs(and(isblank($A202),isblank($B202)),"", not(iserror(vlookup($A202&amp;$B202,'3) Release_Label'!$D:$D&amp;'3) Release_Label'!$E:$E,1,0))),vlookup($A202&amp;$B202,{'3) Release_Label'!$D:$D&amp;'3) Release_Label'!$E:$E,'3) Release_Label'!$F:$F},2,0), or(and(not(isblank($B202)),$B202=$B201,$A202&lt;&gt;$A201),and(not(isblank($A202)),$A202=$A201,$B202&lt;&gt;$B201)),"ID LISTS UNALIGNED",and($A202&lt;&gt;"",countif('3) Release_Label'!$D:$D,$A202)=0),"NO UPC MATCH in Release_Label",and($B202&lt;&gt;"",countif('3) Release_Label'!$E:$E,$B202)=0),"NO CATALOG ID MATCH in Release_Label",iserror(vlookup($A202&amp;$B202,'3) Release_Label'!$D:$D&amp;'3) Release_Label'!$E:$E,1,0)),"NO UPC-CATALOG ID pair MATCH in Release_Label" )</f>
        <v/>
      </c>
      <c r="D202" s="114" t="str">
        <f t="array" ref="D202">ifs(and(isblank($A202),isblank($B202)),"", not(iserror(vlookup($A202&amp;$B202,'3) Release_Label'!$D:$D&amp;'3) Release_Label'!$E:$E,1,0))),vlookup($A202&amp;$B202,{'3) Release_Label'!$D:$D&amp;'3) Release_Label'!$E:$E,'3) Release_Label'!$H:$H},2,0), or(and(not(isblank($B202)),$B202=$B201,$A202&lt;&gt;$A201),and(not(isblank($A202)),$A202=$A201,$B202&lt;&gt;$B201)),"ID LISTS UNALIGNED",and($A202&lt;&gt;"",countif('3) Release_Label'!$D:$D,$A202)=0),"NO UPC MATCH in Release_Label",and($B202&lt;&gt;"",countif('3) Release_Label'!$E:$E,$B202)=0),"NO CATALOG ID MATCH in Release_Label",iserror(vlookup($A202&amp;$B202,'3) Release_Label'!$D:$D&amp;'3) Release_Label'!$E:$E,1,0)),"NO UPC-CATALOG ID pair MATCH in Release_Label" )</f>
        <v/>
      </c>
      <c r="E202" s="128" t="str">
        <f t="shared" si="3"/>
        <v/>
      </c>
      <c r="G202" s="92"/>
      <c r="H202" s="133"/>
      <c r="J202" s="20"/>
      <c r="K202" s="93"/>
      <c r="L202" s="20"/>
      <c r="N202" s="20"/>
      <c r="O202" s="20"/>
      <c r="P202" s="20"/>
    </row>
    <row r="203">
      <c r="A203" s="28"/>
      <c r="B203" s="92"/>
      <c r="C203" s="114" t="str">
        <f t="array" ref="C203">ifs(and(isblank($A203),isblank($B203)),"", not(iserror(vlookup($A203&amp;$B203,'3) Release_Label'!$D:$D&amp;'3) Release_Label'!$E:$E,1,0))),vlookup($A203&amp;$B203,{'3) Release_Label'!$D:$D&amp;'3) Release_Label'!$E:$E,'3) Release_Label'!$F:$F},2,0), or(and(not(isblank($B203)),$B203=$B202,$A203&lt;&gt;$A202),and(not(isblank($A203)),$A203=$A202,$B203&lt;&gt;$B202)),"ID LISTS UNALIGNED",and($A203&lt;&gt;"",countif('3) Release_Label'!$D:$D,$A203)=0),"NO UPC MATCH in Release_Label",and($B203&lt;&gt;"",countif('3) Release_Label'!$E:$E,$B203)=0),"NO CATALOG ID MATCH in Release_Label",iserror(vlookup($A203&amp;$B203,'3) Release_Label'!$D:$D&amp;'3) Release_Label'!$E:$E,1,0)),"NO UPC-CATALOG ID pair MATCH in Release_Label" )</f>
        <v/>
      </c>
      <c r="D203" s="114" t="str">
        <f t="array" ref="D203">ifs(and(isblank($A203),isblank($B203)),"", not(iserror(vlookup($A203&amp;$B203,'3) Release_Label'!$D:$D&amp;'3) Release_Label'!$E:$E,1,0))),vlookup($A203&amp;$B203,{'3) Release_Label'!$D:$D&amp;'3) Release_Label'!$E:$E,'3) Release_Label'!$H:$H},2,0), or(and(not(isblank($B203)),$B203=$B202,$A203&lt;&gt;$A202),and(not(isblank($A203)),$A203=$A202,$B203&lt;&gt;$B202)),"ID LISTS UNALIGNED",and($A203&lt;&gt;"",countif('3) Release_Label'!$D:$D,$A203)=0),"NO UPC MATCH in Release_Label",and($B203&lt;&gt;"",countif('3) Release_Label'!$E:$E,$B203)=0),"NO CATALOG ID MATCH in Release_Label",iserror(vlookup($A203&amp;$B203,'3) Release_Label'!$D:$D&amp;'3) Release_Label'!$E:$E,1,0)),"NO UPC-CATALOG ID pair MATCH in Release_Label" )</f>
        <v/>
      </c>
      <c r="E203" s="128" t="str">
        <f t="shared" si="3"/>
        <v/>
      </c>
      <c r="G203" s="92"/>
      <c r="H203" s="133"/>
      <c r="J203" s="20"/>
      <c r="K203" s="93"/>
      <c r="L203" s="20"/>
      <c r="N203" s="20"/>
      <c r="O203" s="20"/>
      <c r="P203" s="20"/>
    </row>
    <row r="204">
      <c r="A204" s="28"/>
      <c r="B204" s="92"/>
      <c r="C204" s="114" t="str">
        <f t="array" ref="C204">ifs(and(isblank($A204),isblank($B204)),"", not(iserror(vlookup($A204&amp;$B204,'3) Release_Label'!$D:$D&amp;'3) Release_Label'!$E:$E,1,0))),vlookup($A204&amp;$B204,{'3) Release_Label'!$D:$D&amp;'3) Release_Label'!$E:$E,'3) Release_Label'!$F:$F},2,0), or(and(not(isblank($B204)),$B204=$B203,$A204&lt;&gt;$A203),and(not(isblank($A204)),$A204=$A203,$B204&lt;&gt;$B203)),"ID LISTS UNALIGNED",and($A204&lt;&gt;"",countif('3) Release_Label'!$D:$D,$A204)=0),"NO UPC MATCH in Release_Label",and($B204&lt;&gt;"",countif('3) Release_Label'!$E:$E,$B204)=0),"NO CATALOG ID MATCH in Release_Label",iserror(vlookup($A204&amp;$B204,'3) Release_Label'!$D:$D&amp;'3) Release_Label'!$E:$E,1,0)),"NO UPC-CATALOG ID pair MATCH in Release_Label" )</f>
        <v/>
      </c>
      <c r="D204" s="114" t="str">
        <f t="array" ref="D204">ifs(and(isblank($A204),isblank($B204)),"", not(iserror(vlookup($A204&amp;$B204,'3) Release_Label'!$D:$D&amp;'3) Release_Label'!$E:$E,1,0))),vlookup($A204&amp;$B204,{'3) Release_Label'!$D:$D&amp;'3) Release_Label'!$E:$E,'3) Release_Label'!$H:$H},2,0), or(and(not(isblank($B204)),$B204=$B203,$A204&lt;&gt;$A203),and(not(isblank($A204)),$A204=$A203,$B204&lt;&gt;$B203)),"ID LISTS UNALIGNED",and($A204&lt;&gt;"",countif('3) Release_Label'!$D:$D,$A204)=0),"NO UPC MATCH in Release_Label",and($B204&lt;&gt;"",countif('3) Release_Label'!$E:$E,$B204)=0),"NO CATALOG ID MATCH in Release_Label",iserror(vlookup($A204&amp;$B204,'3) Release_Label'!$D:$D&amp;'3) Release_Label'!$E:$E,1,0)),"NO UPC-CATALOG ID pair MATCH in Release_Label" )</f>
        <v/>
      </c>
      <c r="E204" s="128" t="str">
        <f t="shared" si="3"/>
        <v/>
      </c>
      <c r="G204" s="92"/>
      <c r="H204" s="133"/>
      <c r="J204" s="20"/>
      <c r="K204" s="93"/>
      <c r="L204" s="20"/>
      <c r="N204" s="20"/>
      <c r="O204" s="20"/>
      <c r="P204" s="20"/>
    </row>
    <row r="205">
      <c r="A205" s="28"/>
      <c r="B205" s="92"/>
      <c r="C205" s="114" t="str">
        <f t="array" ref="C205">ifs(and(isblank($A205),isblank($B205)),"", not(iserror(vlookup($A205&amp;$B205,'3) Release_Label'!$D:$D&amp;'3) Release_Label'!$E:$E,1,0))),vlookup($A205&amp;$B205,{'3) Release_Label'!$D:$D&amp;'3) Release_Label'!$E:$E,'3) Release_Label'!$F:$F},2,0), or(and(not(isblank($B205)),$B205=$B204,$A205&lt;&gt;$A204),and(not(isblank($A205)),$A205=$A204,$B205&lt;&gt;$B204)),"ID LISTS UNALIGNED",and($A205&lt;&gt;"",countif('3) Release_Label'!$D:$D,$A205)=0),"NO UPC MATCH in Release_Label",and($B205&lt;&gt;"",countif('3) Release_Label'!$E:$E,$B205)=0),"NO CATALOG ID MATCH in Release_Label",iserror(vlookup($A205&amp;$B205,'3) Release_Label'!$D:$D&amp;'3) Release_Label'!$E:$E,1,0)),"NO UPC-CATALOG ID pair MATCH in Release_Label" )</f>
        <v/>
      </c>
      <c r="D205" s="114" t="str">
        <f t="array" ref="D205">ifs(and(isblank($A205),isblank($B205)),"", not(iserror(vlookup($A205&amp;$B205,'3) Release_Label'!$D:$D&amp;'3) Release_Label'!$E:$E,1,0))),vlookup($A205&amp;$B205,{'3) Release_Label'!$D:$D&amp;'3) Release_Label'!$E:$E,'3) Release_Label'!$H:$H},2,0), or(and(not(isblank($B205)),$B205=$B204,$A205&lt;&gt;$A204),and(not(isblank($A205)),$A205=$A204,$B205&lt;&gt;$B204)),"ID LISTS UNALIGNED",and($A205&lt;&gt;"",countif('3) Release_Label'!$D:$D,$A205)=0),"NO UPC MATCH in Release_Label",and($B205&lt;&gt;"",countif('3) Release_Label'!$E:$E,$B205)=0),"NO CATALOG ID MATCH in Release_Label",iserror(vlookup($A205&amp;$B205,'3) Release_Label'!$D:$D&amp;'3) Release_Label'!$E:$E,1,0)),"NO UPC-CATALOG ID pair MATCH in Release_Label" )</f>
        <v/>
      </c>
      <c r="E205" s="128" t="str">
        <f t="shared" si="3"/>
        <v/>
      </c>
      <c r="G205" s="92"/>
      <c r="H205" s="133"/>
      <c r="J205" s="20"/>
      <c r="K205" s="93"/>
      <c r="L205" s="20"/>
      <c r="N205" s="20"/>
      <c r="O205" s="20"/>
      <c r="P205" s="20"/>
    </row>
    <row r="206">
      <c r="A206" s="28"/>
      <c r="B206" s="92"/>
      <c r="C206" s="114" t="str">
        <f t="array" ref="C206">ifs(and(isblank($A206),isblank($B206)),"", not(iserror(vlookup($A206&amp;$B206,'3) Release_Label'!$D:$D&amp;'3) Release_Label'!$E:$E,1,0))),vlookup($A206&amp;$B206,{'3) Release_Label'!$D:$D&amp;'3) Release_Label'!$E:$E,'3) Release_Label'!$F:$F},2,0), or(and(not(isblank($B206)),$B206=$B205,$A206&lt;&gt;$A205),and(not(isblank($A206)),$A206=$A205,$B206&lt;&gt;$B205)),"ID LISTS UNALIGNED",and($A206&lt;&gt;"",countif('3) Release_Label'!$D:$D,$A206)=0),"NO UPC MATCH in Release_Label",and($B206&lt;&gt;"",countif('3) Release_Label'!$E:$E,$B206)=0),"NO CATALOG ID MATCH in Release_Label",iserror(vlookup($A206&amp;$B206,'3) Release_Label'!$D:$D&amp;'3) Release_Label'!$E:$E,1,0)),"NO UPC-CATALOG ID pair MATCH in Release_Label" )</f>
        <v/>
      </c>
      <c r="D206" s="114" t="str">
        <f t="array" ref="D206">ifs(and(isblank($A206),isblank($B206)),"", not(iserror(vlookup($A206&amp;$B206,'3) Release_Label'!$D:$D&amp;'3) Release_Label'!$E:$E,1,0))),vlookup($A206&amp;$B206,{'3) Release_Label'!$D:$D&amp;'3) Release_Label'!$E:$E,'3) Release_Label'!$H:$H},2,0), or(and(not(isblank($B206)),$B206=$B205,$A206&lt;&gt;$A205),and(not(isblank($A206)),$A206=$A205,$B206&lt;&gt;$B205)),"ID LISTS UNALIGNED",and($A206&lt;&gt;"",countif('3) Release_Label'!$D:$D,$A206)=0),"NO UPC MATCH in Release_Label",and($B206&lt;&gt;"",countif('3) Release_Label'!$E:$E,$B206)=0),"NO CATALOG ID MATCH in Release_Label",iserror(vlookup($A206&amp;$B206,'3) Release_Label'!$D:$D&amp;'3) Release_Label'!$E:$E,1,0)),"NO UPC-CATALOG ID pair MATCH in Release_Label" )</f>
        <v/>
      </c>
      <c r="E206" s="128" t="str">
        <f t="shared" si="3"/>
        <v/>
      </c>
      <c r="G206" s="92"/>
      <c r="H206" s="133"/>
      <c r="J206" s="20"/>
      <c r="K206" s="93"/>
      <c r="L206" s="20"/>
      <c r="N206" s="20"/>
      <c r="O206" s="20"/>
      <c r="P206" s="20"/>
    </row>
    <row r="207">
      <c r="A207" s="28"/>
      <c r="B207" s="92"/>
      <c r="C207" s="114" t="str">
        <f t="array" ref="C207">ifs(and(isblank($A207),isblank($B207)),"", not(iserror(vlookup($A207&amp;$B207,'3) Release_Label'!$D:$D&amp;'3) Release_Label'!$E:$E,1,0))),vlookup($A207&amp;$B207,{'3) Release_Label'!$D:$D&amp;'3) Release_Label'!$E:$E,'3) Release_Label'!$F:$F},2,0), or(and(not(isblank($B207)),$B207=$B206,$A207&lt;&gt;$A206),and(not(isblank($A207)),$A207=$A206,$B207&lt;&gt;$B206)),"ID LISTS UNALIGNED",and($A207&lt;&gt;"",countif('3) Release_Label'!$D:$D,$A207)=0),"NO UPC MATCH in Release_Label",and($B207&lt;&gt;"",countif('3) Release_Label'!$E:$E,$B207)=0),"NO CATALOG ID MATCH in Release_Label",iserror(vlookup($A207&amp;$B207,'3) Release_Label'!$D:$D&amp;'3) Release_Label'!$E:$E,1,0)),"NO UPC-CATALOG ID pair MATCH in Release_Label" )</f>
        <v/>
      </c>
      <c r="D207" s="114" t="str">
        <f t="array" ref="D207">ifs(and(isblank($A207),isblank($B207)),"", not(iserror(vlookup($A207&amp;$B207,'3) Release_Label'!$D:$D&amp;'3) Release_Label'!$E:$E,1,0))),vlookup($A207&amp;$B207,{'3) Release_Label'!$D:$D&amp;'3) Release_Label'!$E:$E,'3) Release_Label'!$H:$H},2,0), or(and(not(isblank($B207)),$B207=$B206,$A207&lt;&gt;$A206),and(not(isblank($A207)),$A207=$A206,$B207&lt;&gt;$B206)),"ID LISTS UNALIGNED",and($A207&lt;&gt;"",countif('3) Release_Label'!$D:$D,$A207)=0),"NO UPC MATCH in Release_Label",and($B207&lt;&gt;"",countif('3) Release_Label'!$E:$E,$B207)=0),"NO CATALOG ID MATCH in Release_Label",iserror(vlookup($A207&amp;$B207,'3) Release_Label'!$D:$D&amp;'3) Release_Label'!$E:$E,1,0)),"NO UPC-CATALOG ID pair MATCH in Release_Label" )</f>
        <v/>
      </c>
      <c r="E207" s="128" t="str">
        <f t="shared" si="3"/>
        <v/>
      </c>
      <c r="G207" s="92"/>
      <c r="H207" s="133"/>
      <c r="J207" s="20"/>
      <c r="K207" s="93"/>
      <c r="L207" s="20"/>
      <c r="N207" s="20"/>
      <c r="O207" s="20"/>
      <c r="P207" s="20"/>
    </row>
    <row r="208">
      <c r="A208" s="28"/>
      <c r="B208" s="92"/>
      <c r="C208" s="114" t="str">
        <f t="array" ref="C208">ifs(and(isblank($A208),isblank($B208)),"", not(iserror(vlookup($A208&amp;$B208,'3) Release_Label'!$D:$D&amp;'3) Release_Label'!$E:$E,1,0))),vlookup($A208&amp;$B208,{'3) Release_Label'!$D:$D&amp;'3) Release_Label'!$E:$E,'3) Release_Label'!$F:$F},2,0), or(and(not(isblank($B208)),$B208=$B207,$A208&lt;&gt;$A207),and(not(isblank($A208)),$A208=$A207,$B208&lt;&gt;$B207)),"ID LISTS UNALIGNED",and($A208&lt;&gt;"",countif('3) Release_Label'!$D:$D,$A208)=0),"NO UPC MATCH in Release_Label",and($B208&lt;&gt;"",countif('3) Release_Label'!$E:$E,$B208)=0),"NO CATALOG ID MATCH in Release_Label",iserror(vlookup($A208&amp;$B208,'3) Release_Label'!$D:$D&amp;'3) Release_Label'!$E:$E,1,0)),"NO UPC-CATALOG ID pair MATCH in Release_Label" )</f>
        <v/>
      </c>
      <c r="D208" s="114" t="str">
        <f t="array" ref="D208">ifs(and(isblank($A208),isblank($B208)),"", not(iserror(vlookup($A208&amp;$B208,'3) Release_Label'!$D:$D&amp;'3) Release_Label'!$E:$E,1,0))),vlookup($A208&amp;$B208,{'3) Release_Label'!$D:$D&amp;'3) Release_Label'!$E:$E,'3) Release_Label'!$H:$H},2,0), or(and(not(isblank($B208)),$B208=$B207,$A208&lt;&gt;$A207),and(not(isblank($A208)),$A208=$A207,$B208&lt;&gt;$B207)),"ID LISTS UNALIGNED",and($A208&lt;&gt;"",countif('3) Release_Label'!$D:$D,$A208)=0),"NO UPC MATCH in Release_Label",and($B208&lt;&gt;"",countif('3) Release_Label'!$E:$E,$B208)=0),"NO CATALOG ID MATCH in Release_Label",iserror(vlookup($A208&amp;$B208,'3) Release_Label'!$D:$D&amp;'3) Release_Label'!$E:$E,1,0)),"NO UPC-CATALOG ID pair MATCH in Release_Label" )</f>
        <v/>
      </c>
      <c r="E208" s="128" t="str">
        <f t="shared" si="3"/>
        <v/>
      </c>
      <c r="G208" s="92"/>
      <c r="H208" s="133"/>
      <c r="J208" s="20"/>
      <c r="K208" s="93"/>
      <c r="L208" s="20"/>
      <c r="N208" s="20"/>
      <c r="O208" s="20"/>
      <c r="P208" s="20"/>
    </row>
    <row r="209">
      <c r="A209" s="28"/>
      <c r="B209" s="92"/>
      <c r="C209" s="114" t="str">
        <f t="array" ref="C209">ifs(and(isblank($A209),isblank($B209)),"", not(iserror(vlookup($A209&amp;$B209,'3) Release_Label'!$D:$D&amp;'3) Release_Label'!$E:$E,1,0))),vlookup($A209&amp;$B209,{'3) Release_Label'!$D:$D&amp;'3) Release_Label'!$E:$E,'3) Release_Label'!$F:$F},2,0), or(and(not(isblank($B209)),$B209=$B208,$A209&lt;&gt;$A208),and(not(isblank($A209)),$A209=$A208,$B209&lt;&gt;$B208)),"ID LISTS UNALIGNED",and($A209&lt;&gt;"",countif('3) Release_Label'!$D:$D,$A209)=0),"NO UPC MATCH in Release_Label",and($B209&lt;&gt;"",countif('3) Release_Label'!$E:$E,$B209)=0),"NO CATALOG ID MATCH in Release_Label",iserror(vlookup($A209&amp;$B209,'3) Release_Label'!$D:$D&amp;'3) Release_Label'!$E:$E,1,0)),"NO UPC-CATALOG ID pair MATCH in Release_Label" )</f>
        <v/>
      </c>
      <c r="D209" s="114" t="str">
        <f t="array" ref="D209">ifs(and(isblank($A209),isblank($B209)),"", not(iserror(vlookup($A209&amp;$B209,'3) Release_Label'!$D:$D&amp;'3) Release_Label'!$E:$E,1,0))),vlookup($A209&amp;$B209,{'3) Release_Label'!$D:$D&amp;'3) Release_Label'!$E:$E,'3) Release_Label'!$H:$H},2,0), or(and(not(isblank($B209)),$B209=$B208,$A209&lt;&gt;$A208),and(not(isblank($A209)),$A209=$A208,$B209&lt;&gt;$B208)),"ID LISTS UNALIGNED",and($A209&lt;&gt;"",countif('3) Release_Label'!$D:$D,$A209)=0),"NO UPC MATCH in Release_Label",and($B209&lt;&gt;"",countif('3) Release_Label'!$E:$E,$B209)=0),"NO CATALOG ID MATCH in Release_Label",iserror(vlookup($A209&amp;$B209,'3) Release_Label'!$D:$D&amp;'3) Release_Label'!$E:$E,1,0)),"NO UPC-CATALOG ID pair MATCH in Release_Label" )</f>
        <v/>
      </c>
      <c r="E209" s="128" t="str">
        <f t="shared" si="3"/>
        <v/>
      </c>
      <c r="G209" s="92"/>
      <c r="H209" s="133"/>
      <c r="J209" s="20"/>
      <c r="K209" s="93"/>
      <c r="L209" s="20"/>
      <c r="N209" s="20"/>
      <c r="O209" s="20"/>
      <c r="P209" s="20"/>
    </row>
    <row r="210">
      <c r="A210" s="28"/>
      <c r="B210" s="92"/>
      <c r="C210" s="114" t="str">
        <f t="array" ref="C210">ifs(and(isblank($A210),isblank($B210)),"", not(iserror(vlookup($A210&amp;$B210,'3) Release_Label'!$D:$D&amp;'3) Release_Label'!$E:$E,1,0))),vlookup($A210&amp;$B210,{'3) Release_Label'!$D:$D&amp;'3) Release_Label'!$E:$E,'3) Release_Label'!$F:$F},2,0), or(and(not(isblank($B210)),$B210=$B209,$A210&lt;&gt;$A209),and(not(isblank($A210)),$A210=$A209,$B210&lt;&gt;$B209)),"ID LISTS UNALIGNED",and($A210&lt;&gt;"",countif('3) Release_Label'!$D:$D,$A210)=0),"NO UPC MATCH in Release_Label",and($B210&lt;&gt;"",countif('3) Release_Label'!$E:$E,$B210)=0),"NO CATALOG ID MATCH in Release_Label",iserror(vlookup($A210&amp;$B210,'3) Release_Label'!$D:$D&amp;'3) Release_Label'!$E:$E,1,0)),"NO UPC-CATALOG ID pair MATCH in Release_Label" )</f>
        <v/>
      </c>
      <c r="D210" s="114" t="str">
        <f t="array" ref="D210">ifs(and(isblank($A210),isblank($B210)),"", not(iserror(vlookup($A210&amp;$B210,'3) Release_Label'!$D:$D&amp;'3) Release_Label'!$E:$E,1,0))),vlookup($A210&amp;$B210,{'3) Release_Label'!$D:$D&amp;'3) Release_Label'!$E:$E,'3) Release_Label'!$H:$H},2,0), or(and(not(isblank($B210)),$B210=$B209,$A210&lt;&gt;$A209),and(not(isblank($A210)),$A210=$A209,$B210&lt;&gt;$B209)),"ID LISTS UNALIGNED",and($A210&lt;&gt;"",countif('3) Release_Label'!$D:$D,$A210)=0),"NO UPC MATCH in Release_Label",and($B210&lt;&gt;"",countif('3) Release_Label'!$E:$E,$B210)=0),"NO CATALOG ID MATCH in Release_Label",iserror(vlookup($A210&amp;$B210,'3) Release_Label'!$D:$D&amp;'3) Release_Label'!$E:$E,1,0)),"NO UPC-CATALOG ID pair MATCH in Release_Label" )</f>
        <v/>
      </c>
      <c r="E210" s="128" t="str">
        <f t="shared" si="3"/>
        <v/>
      </c>
      <c r="G210" s="92"/>
      <c r="H210" s="133"/>
      <c r="J210" s="20"/>
      <c r="K210" s="93"/>
      <c r="L210" s="20"/>
      <c r="N210" s="20"/>
      <c r="O210" s="20"/>
      <c r="P210" s="20"/>
    </row>
    <row r="211">
      <c r="A211" s="28"/>
      <c r="B211" s="92"/>
      <c r="C211" s="114" t="str">
        <f t="array" ref="C211">ifs(and(isblank($A211),isblank($B211)),"", not(iserror(vlookup($A211&amp;$B211,'3) Release_Label'!$D:$D&amp;'3) Release_Label'!$E:$E,1,0))),vlookup($A211&amp;$B211,{'3) Release_Label'!$D:$D&amp;'3) Release_Label'!$E:$E,'3) Release_Label'!$F:$F},2,0), or(and(not(isblank($B211)),$B211=$B210,$A211&lt;&gt;$A210),and(not(isblank($A211)),$A211=$A210,$B211&lt;&gt;$B210)),"ID LISTS UNALIGNED",and($A211&lt;&gt;"",countif('3) Release_Label'!$D:$D,$A211)=0),"NO UPC MATCH in Release_Label",and($B211&lt;&gt;"",countif('3) Release_Label'!$E:$E,$B211)=0),"NO CATALOG ID MATCH in Release_Label",iserror(vlookup($A211&amp;$B211,'3) Release_Label'!$D:$D&amp;'3) Release_Label'!$E:$E,1,0)),"NO UPC-CATALOG ID pair MATCH in Release_Label" )</f>
        <v/>
      </c>
      <c r="D211" s="114" t="str">
        <f t="array" ref="D211">ifs(and(isblank($A211),isblank($B211)),"", not(iserror(vlookup($A211&amp;$B211,'3) Release_Label'!$D:$D&amp;'3) Release_Label'!$E:$E,1,0))),vlookup($A211&amp;$B211,{'3) Release_Label'!$D:$D&amp;'3) Release_Label'!$E:$E,'3) Release_Label'!$H:$H},2,0), or(and(not(isblank($B211)),$B211=$B210,$A211&lt;&gt;$A210),and(not(isblank($A211)),$A211=$A210,$B211&lt;&gt;$B210)),"ID LISTS UNALIGNED",and($A211&lt;&gt;"",countif('3) Release_Label'!$D:$D,$A211)=0),"NO UPC MATCH in Release_Label",and($B211&lt;&gt;"",countif('3) Release_Label'!$E:$E,$B211)=0),"NO CATALOG ID MATCH in Release_Label",iserror(vlookup($A211&amp;$B211,'3) Release_Label'!$D:$D&amp;'3) Release_Label'!$E:$E,1,0)),"NO UPC-CATALOG ID pair MATCH in Release_Label" )</f>
        <v/>
      </c>
      <c r="E211" s="128" t="str">
        <f t="shared" si="3"/>
        <v/>
      </c>
      <c r="G211" s="92"/>
      <c r="H211" s="133"/>
      <c r="J211" s="20"/>
      <c r="K211" s="93"/>
      <c r="L211" s="20"/>
      <c r="N211" s="20"/>
      <c r="O211" s="20"/>
      <c r="P211" s="20"/>
    </row>
    <row r="212">
      <c r="A212" s="28"/>
      <c r="B212" s="92"/>
      <c r="C212" s="114" t="str">
        <f t="array" ref="C212">ifs(and(isblank($A212),isblank($B212)),"", not(iserror(vlookup($A212&amp;$B212,'3) Release_Label'!$D:$D&amp;'3) Release_Label'!$E:$E,1,0))),vlookup($A212&amp;$B212,{'3) Release_Label'!$D:$D&amp;'3) Release_Label'!$E:$E,'3) Release_Label'!$F:$F},2,0), or(and(not(isblank($B212)),$B212=$B211,$A212&lt;&gt;$A211),and(not(isblank($A212)),$A212=$A211,$B212&lt;&gt;$B211)),"ID LISTS UNALIGNED",and($A212&lt;&gt;"",countif('3) Release_Label'!$D:$D,$A212)=0),"NO UPC MATCH in Release_Label",and($B212&lt;&gt;"",countif('3) Release_Label'!$E:$E,$B212)=0),"NO CATALOG ID MATCH in Release_Label",iserror(vlookup($A212&amp;$B212,'3) Release_Label'!$D:$D&amp;'3) Release_Label'!$E:$E,1,0)),"NO UPC-CATALOG ID pair MATCH in Release_Label" )</f>
        <v/>
      </c>
      <c r="D212" s="114" t="str">
        <f t="array" ref="D212">ifs(and(isblank($A212),isblank($B212)),"", not(iserror(vlookup($A212&amp;$B212,'3) Release_Label'!$D:$D&amp;'3) Release_Label'!$E:$E,1,0))),vlookup($A212&amp;$B212,{'3) Release_Label'!$D:$D&amp;'3) Release_Label'!$E:$E,'3) Release_Label'!$H:$H},2,0), or(and(not(isblank($B212)),$B212=$B211,$A212&lt;&gt;$A211),and(not(isblank($A212)),$A212=$A211,$B212&lt;&gt;$B211)),"ID LISTS UNALIGNED",and($A212&lt;&gt;"",countif('3) Release_Label'!$D:$D,$A212)=0),"NO UPC MATCH in Release_Label",and($B212&lt;&gt;"",countif('3) Release_Label'!$E:$E,$B212)=0),"NO CATALOG ID MATCH in Release_Label",iserror(vlookup($A212&amp;$B212,'3) Release_Label'!$D:$D&amp;'3) Release_Label'!$E:$E,1,0)),"NO UPC-CATALOG ID pair MATCH in Release_Label" )</f>
        <v/>
      </c>
      <c r="E212" s="128" t="str">
        <f t="shared" si="3"/>
        <v/>
      </c>
      <c r="G212" s="92"/>
      <c r="H212" s="133"/>
      <c r="J212" s="20"/>
      <c r="K212" s="93"/>
      <c r="L212" s="20"/>
      <c r="N212" s="20"/>
      <c r="O212" s="20"/>
      <c r="P212" s="20"/>
    </row>
    <row r="213">
      <c r="A213" s="28"/>
      <c r="B213" s="92"/>
      <c r="C213" s="114" t="str">
        <f t="array" ref="C213">ifs(and(isblank($A213),isblank($B213)),"", not(iserror(vlookup($A213&amp;$B213,'3) Release_Label'!$D:$D&amp;'3) Release_Label'!$E:$E,1,0))),vlookup($A213&amp;$B213,{'3) Release_Label'!$D:$D&amp;'3) Release_Label'!$E:$E,'3) Release_Label'!$F:$F},2,0), or(and(not(isblank($B213)),$B213=$B212,$A213&lt;&gt;$A212),and(not(isblank($A213)),$A213=$A212,$B213&lt;&gt;$B212)),"ID LISTS UNALIGNED",and($A213&lt;&gt;"",countif('3) Release_Label'!$D:$D,$A213)=0),"NO UPC MATCH in Release_Label",and($B213&lt;&gt;"",countif('3) Release_Label'!$E:$E,$B213)=0),"NO CATALOG ID MATCH in Release_Label",iserror(vlookup($A213&amp;$B213,'3) Release_Label'!$D:$D&amp;'3) Release_Label'!$E:$E,1,0)),"NO UPC-CATALOG ID pair MATCH in Release_Label" )</f>
        <v/>
      </c>
      <c r="D213" s="114" t="str">
        <f t="array" ref="D213">ifs(and(isblank($A213),isblank($B213)),"", not(iserror(vlookup($A213&amp;$B213,'3) Release_Label'!$D:$D&amp;'3) Release_Label'!$E:$E,1,0))),vlookup($A213&amp;$B213,{'3) Release_Label'!$D:$D&amp;'3) Release_Label'!$E:$E,'3) Release_Label'!$H:$H},2,0), or(and(not(isblank($B213)),$B213=$B212,$A213&lt;&gt;$A212),and(not(isblank($A213)),$A213=$A212,$B213&lt;&gt;$B212)),"ID LISTS UNALIGNED",and($A213&lt;&gt;"",countif('3) Release_Label'!$D:$D,$A213)=0),"NO UPC MATCH in Release_Label",and($B213&lt;&gt;"",countif('3) Release_Label'!$E:$E,$B213)=0),"NO CATALOG ID MATCH in Release_Label",iserror(vlookup($A213&amp;$B213,'3) Release_Label'!$D:$D&amp;'3) Release_Label'!$E:$E,1,0)),"NO UPC-CATALOG ID pair MATCH in Release_Label" )</f>
        <v/>
      </c>
      <c r="E213" s="128" t="str">
        <f t="shared" si="3"/>
        <v/>
      </c>
      <c r="G213" s="92"/>
      <c r="H213" s="133"/>
      <c r="J213" s="20"/>
      <c r="K213" s="93"/>
      <c r="L213" s="20"/>
      <c r="N213" s="20"/>
      <c r="O213" s="20"/>
      <c r="P213" s="20"/>
    </row>
    <row r="214">
      <c r="A214" s="28"/>
      <c r="B214" s="92"/>
      <c r="C214" s="114" t="str">
        <f t="array" ref="C214">ifs(and(isblank($A214),isblank($B214)),"", not(iserror(vlookup($A214&amp;$B214,'3) Release_Label'!$D:$D&amp;'3) Release_Label'!$E:$E,1,0))),vlookup($A214&amp;$B214,{'3) Release_Label'!$D:$D&amp;'3) Release_Label'!$E:$E,'3) Release_Label'!$F:$F},2,0), or(and(not(isblank($B214)),$B214=$B213,$A214&lt;&gt;$A213),and(not(isblank($A214)),$A214=$A213,$B214&lt;&gt;$B213)),"ID LISTS UNALIGNED",and($A214&lt;&gt;"",countif('3) Release_Label'!$D:$D,$A214)=0),"NO UPC MATCH in Release_Label",and($B214&lt;&gt;"",countif('3) Release_Label'!$E:$E,$B214)=0),"NO CATALOG ID MATCH in Release_Label",iserror(vlookup($A214&amp;$B214,'3) Release_Label'!$D:$D&amp;'3) Release_Label'!$E:$E,1,0)),"NO UPC-CATALOG ID pair MATCH in Release_Label" )</f>
        <v/>
      </c>
      <c r="D214" s="114" t="str">
        <f t="array" ref="D214">ifs(and(isblank($A214),isblank($B214)),"", not(iserror(vlookup($A214&amp;$B214,'3) Release_Label'!$D:$D&amp;'3) Release_Label'!$E:$E,1,0))),vlookup($A214&amp;$B214,{'3) Release_Label'!$D:$D&amp;'3) Release_Label'!$E:$E,'3) Release_Label'!$H:$H},2,0), or(and(not(isblank($B214)),$B214=$B213,$A214&lt;&gt;$A213),and(not(isblank($A214)),$A214=$A213,$B214&lt;&gt;$B213)),"ID LISTS UNALIGNED",and($A214&lt;&gt;"",countif('3) Release_Label'!$D:$D,$A214)=0),"NO UPC MATCH in Release_Label",and($B214&lt;&gt;"",countif('3) Release_Label'!$E:$E,$B214)=0),"NO CATALOG ID MATCH in Release_Label",iserror(vlookup($A214&amp;$B214,'3) Release_Label'!$D:$D&amp;'3) Release_Label'!$E:$E,1,0)),"NO UPC-CATALOG ID pair MATCH in Release_Label" )</f>
        <v/>
      </c>
      <c r="E214" s="128" t="str">
        <f t="shared" si="3"/>
        <v/>
      </c>
      <c r="G214" s="92"/>
      <c r="H214" s="133"/>
      <c r="J214" s="20"/>
      <c r="K214" s="93"/>
      <c r="L214" s="20"/>
      <c r="N214" s="20"/>
      <c r="O214" s="20"/>
      <c r="P214" s="20"/>
    </row>
    <row r="215">
      <c r="A215" s="28"/>
      <c r="B215" s="92"/>
      <c r="C215" s="114" t="str">
        <f t="array" ref="C215">ifs(and(isblank($A215),isblank($B215)),"", not(iserror(vlookup($A215&amp;$B215,'3) Release_Label'!$D:$D&amp;'3) Release_Label'!$E:$E,1,0))),vlookup($A215&amp;$B215,{'3) Release_Label'!$D:$D&amp;'3) Release_Label'!$E:$E,'3) Release_Label'!$F:$F},2,0), or(and(not(isblank($B215)),$B215=$B214,$A215&lt;&gt;$A214),and(not(isblank($A215)),$A215=$A214,$B215&lt;&gt;$B214)),"ID LISTS UNALIGNED",and($A215&lt;&gt;"",countif('3) Release_Label'!$D:$D,$A215)=0),"NO UPC MATCH in Release_Label",and($B215&lt;&gt;"",countif('3) Release_Label'!$E:$E,$B215)=0),"NO CATALOG ID MATCH in Release_Label",iserror(vlookup($A215&amp;$B215,'3) Release_Label'!$D:$D&amp;'3) Release_Label'!$E:$E,1,0)),"NO UPC-CATALOG ID pair MATCH in Release_Label" )</f>
        <v/>
      </c>
      <c r="D215" s="114" t="str">
        <f t="array" ref="D215">ifs(and(isblank($A215),isblank($B215)),"", not(iserror(vlookup($A215&amp;$B215,'3) Release_Label'!$D:$D&amp;'3) Release_Label'!$E:$E,1,0))),vlookup($A215&amp;$B215,{'3) Release_Label'!$D:$D&amp;'3) Release_Label'!$E:$E,'3) Release_Label'!$H:$H},2,0), or(and(not(isblank($B215)),$B215=$B214,$A215&lt;&gt;$A214),and(not(isblank($A215)),$A215=$A214,$B215&lt;&gt;$B214)),"ID LISTS UNALIGNED",and($A215&lt;&gt;"",countif('3) Release_Label'!$D:$D,$A215)=0),"NO UPC MATCH in Release_Label",and($B215&lt;&gt;"",countif('3) Release_Label'!$E:$E,$B215)=0),"NO CATALOG ID MATCH in Release_Label",iserror(vlookup($A215&amp;$B215,'3) Release_Label'!$D:$D&amp;'3) Release_Label'!$E:$E,1,0)),"NO UPC-CATALOG ID pair MATCH in Release_Label" )</f>
        <v/>
      </c>
      <c r="E215" s="128" t="str">
        <f t="shared" si="3"/>
        <v/>
      </c>
      <c r="G215" s="92"/>
      <c r="H215" s="133"/>
      <c r="J215" s="20"/>
      <c r="K215" s="93"/>
      <c r="L215" s="20"/>
      <c r="N215" s="20"/>
      <c r="O215" s="20"/>
      <c r="P215" s="20"/>
    </row>
    <row r="216">
      <c r="A216" s="28"/>
      <c r="B216" s="92"/>
      <c r="C216" s="114" t="str">
        <f t="array" ref="C216">ifs(and(isblank($A216),isblank($B216)),"", not(iserror(vlookup($A216&amp;$B216,'3) Release_Label'!$D:$D&amp;'3) Release_Label'!$E:$E,1,0))),vlookup($A216&amp;$B216,{'3) Release_Label'!$D:$D&amp;'3) Release_Label'!$E:$E,'3) Release_Label'!$F:$F},2,0), or(and(not(isblank($B216)),$B216=$B215,$A216&lt;&gt;$A215),and(not(isblank($A216)),$A216=$A215,$B216&lt;&gt;$B215)),"ID LISTS UNALIGNED",and($A216&lt;&gt;"",countif('3) Release_Label'!$D:$D,$A216)=0),"NO UPC MATCH in Release_Label",and($B216&lt;&gt;"",countif('3) Release_Label'!$E:$E,$B216)=0),"NO CATALOG ID MATCH in Release_Label",iserror(vlookup($A216&amp;$B216,'3) Release_Label'!$D:$D&amp;'3) Release_Label'!$E:$E,1,0)),"NO UPC-CATALOG ID pair MATCH in Release_Label" )</f>
        <v/>
      </c>
      <c r="D216" s="114" t="str">
        <f t="array" ref="D216">ifs(and(isblank($A216),isblank($B216)),"", not(iserror(vlookup($A216&amp;$B216,'3) Release_Label'!$D:$D&amp;'3) Release_Label'!$E:$E,1,0))),vlookup($A216&amp;$B216,{'3) Release_Label'!$D:$D&amp;'3) Release_Label'!$E:$E,'3) Release_Label'!$H:$H},2,0), or(and(not(isblank($B216)),$B216=$B215,$A216&lt;&gt;$A215),and(not(isblank($A216)),$A216=$A215,$B216&lt;&gt;$B215)),"ID LISTS UNALIGNED",and($A216&lt;&gt;"",countif('3) Release_Label'!$D:$D,$A216)=0),"NO UPC MATCH in Release_Label",and($B216&lt;&gt;"",countif('3) Release_Label'!$E:$E,$B216)=0),"NO CATALOG ID MATCH in Release_Label",iserror(vlookup($A216&amp;$B216,'3) Release_Label'!$D:$D&amp;'3) Release_Label'!$E:$E,1,0)),"NO UPC-CATALOG ID pair MATCH in Release_Label" )</f>
        <v/>
      </c>
      <c r="E216" s="128" t="str">
        <f t="shared" si="3"/>
        <v/>
      </c>
      <c r="G216" s="92"/>
      <c r="H216" s="133"/>
      <c r="J216" s="20"/>
      <c r="K216" s="93"/>
      <c r="L216" s="20"/>
      <c r="N216" s="20"/>
      <c r="O216" s="20"/>
      <c r="P216" s="20"/>
    </row>
    <row r="217">
      <c r="A217" s="28"/>
      <c r="B217" s="92"/>
      <c r="C217" s="114" t="str">
        <f t="array" ref="C217">ifs(and(isblank($A217),isblank($B217)),"", not(iserror(vlookup($A217&amp;$B217,'3) Release_Label'!$D:$D&amp;'3) Release_Label'!$E:$E,1,0))),vlookup($A217&amp;$B217,{'3) Release_Label'!$D:$D&amp;'3) Release_Label'!$E:$E,'3) Release_Label'!$F:$F},2,0), or(and(not(isblank($B217)),$B217=$B216,$A217&lt;&gt;$A216),and(not(isblank($A217)),$A217=$A216,$B217&lt;&gt;$B216)),"ID LISTS UNALIGNED",and($A217&lt;&gt;"",countif('3) Release_Label'!$D:$D,$A217)=0),"NO UPC MATCH in Release_Label",and($B217&lt;&gt;"",countif('3) Release_Label'!$E:$E,$B217)=0),"NO CATALOG ID MATCH in Release_Label",iserror(vlookup($A217&amp;$B217,'3) Release_Label'!$D:$D&amp;'3) Release_Label'!$E:$E,1,0)),"NO UPC-CATALOG ID pair MATCH in Release_Label" )</f>
        <v/>
      </c>
      <c r="D217" s="114" t="str">
        <f t="array" ref="D217">ifs(and(isblank($A217),isblank($B217)),"", not(iserror(vlookup($A217&amp;$B217,'3) Release_Label'!$D:$D&amp;'3) Release_Label'!$E:$E,1,0))),vlookup($A217&amp;$B217,{'3) Release_Label'!$D:$D&amp;'3) Release_Label'!$E:$E,'3) Release_Label'!$H:$H},2,0), or(and(not(isblank($B217)),$B217=$B216,$A217&lt;&gt;$A216),and(not(isblank($A217)),$A217=$A216,$B217&lt;&gt;$B216)),"ID LISTS UNALIGNED",and($A217&lt;&gt;"",countif('3) Release_Label'!$D:$D,$A217)=0),"NO UPC MATCH in Release_Label",and($B217&lt;&gt;"",countif('3) Release_Label'!$E:$E,$B217)=0),"NO CATALOG ID MATCH in Release_Label",iserror(vlookup($A217&amp;$B217,'3) Release_Label'!$D:$D&amp;'3) Release_Label'!$E:$E,1,0)),"NO UPC-CATALOG ID pair MATCH in Release_Label" )</f>
        <v/>
      </c>
      <c r="E217" s="128" t="str">
        <f t="shared" si="3"/>
        <v/>
      </c>
      <c r="G217" s="92"/>
      <c r="H217" s="133"/>
      <c r="J217" s="20"/>
      <c r="K217" s="93"/>
      <c r="L217" s="20"/>
      <c r="N217" s="20"/>
      <c r="O217" s="20"/>
      <c r="P217" s="20"/>
    </row>
    <row r="218">
      <c r="A218" s="28"/>
      <c r="B218" s="92"/>
      <c r="C218" s="114" t="str">
        <f t="array" ref="C218">ifs(and(isblank($A218),isblank($B218)),"", not(iserror(vlookup($A218&amp;$B218,'3) Release_Label'!$D:$D&amp;'3) Release_Label'!$E:$E,1,0))),vlookup($A218&amp;$B218,{'3) Release_Label'!$D:$D&amp;'3) Release_Label'!$E:$E,'3) Release_Label'!$F:$F},2,0), or(and(not(isblank($B218)),$B218=$B217,$A218&lt;&gt;$A217),and(not(isblank($A218)),$A218=$A217,$B218&lt;&gt;$B217)),"ID LISTS UNALIGNED",and($A218&lt;&gt;"",countif('3) Release_Label'!$D:$D,$A218)=0),"NO UPC MATCH in Release_Label",and($B218&lt;&gt;"",countif('3) Release_Label'!$E:$E,$B218)=0),"NO CATALOG ID MATCH in Release_Label",iserror(vlookup($A218&amp;$B218,'3) Release_Label'!$D:$D&amp;'3) Release_Label'!$E:$E,1,0)),"NO UPC-CATALOG ID pair MATCH in Release_Label" )</f>
        <v/>
      </c>
      <c r="D218" s="114" t="str">
        <f t="array" ref="D218">ifs(and(isblank($A218),isblank($B218)),"", not(iserror(vlookup($A218&amp;$B218,'3) Release_Label'!$D:$D&amp;'3) Release_Label'!$E:$E,1,0))),vlookup($A218&amp;$B218,{'3) Release_Label'!$D:$D&amp;'3) Release_Label'!$E:$E,'3) Release_Label'!$H:$H},2,0), or(and(not(isblank($B218)),$B218=$B217,$A218&lt;&gt;$A217),and(not(isblank($A218)),$A218=$A217,$B218&lt;&gt;$B217)),"ID LISTS UNALIGNED",and($A218&lt;&gt;"",countif('3) Release_Label'!$D:$D,$A218)=0),"NO UPC MATCH in Release_Label",and($B218&lt;&gt;"",countif('3) Release_Label'!$E:$E,$B218)=0),"NO CATALOG ID MATCH in Release_Label",iserror(vlookup($A218&amp;$B218,'3) Release_Label'!$D:$D&amp;'3) Release_Label'!$E:$E,1,0)),"NO UPC-CATALOG ID pair MATCH in Release_Label" )</f>
        <v/>
      </c>
      <c r="E218" s="128" t="str">
        <f t="shared" si="3"/>
        <v/>
      </c>
      <c r="G218" s="92"/>
      <c r="H218" s="133"/>
      <c r="J218" s="20"/>
      <c r="K218" s="93"/>
      <c r="L218" s="20"/>
      <c r="N218" s="20"/>
      <c r="O218" s="20"/>
      <c r="P218" s="20"/>
    </row>
    <row r="219">
      <c r="A219" s="28"/>
      <c r="B219" s="92"/>
      <c r="C219" s="114" t="str">
        <f t="array" ref="C219">ifs(and(isblank($A219),isblank($B219)),"", not(iserror(vlookup($A219&amp;$B219,'3) Release_Label'!$D:$D&amp;'3) Release_Label'!$E:$E,1,0))),vlookup($A219&amp;$B219,{'3) Release_Label'!$D:$D&amp;'3) Release_Label'!$E:$E,'3) Release_Label'!$F:$F},2,0), or(and(not(isblank($B219)),$B219=$B218,$A219&lt;&gt;$A218),and(not(isblank($A219)),$A219=$A218,$B219&lt;&gt;$B218)),"ID LISTS UNALIGNED",and($A219&lt;&gt;"",countif('3) Release_Label'!$D:$D,$A219)=0),"NO UPC MATCH in Release_Label",and($B219&lt;&gt;"",countif('3) Release_Label'!$E:$E,$B219)=0),"NO CATALOG ID MATCH in Release_Label",iserror(vlookup($A219&amp;$B219,'3) Release_Label'!$D:$D&amp;'3) Release_Label'!$E:$E,1,0)),"NO UPC-CATALOG ID pair MATCH in Release_Label" )</f>
        <v/>
      </c>
      <c r="D219" s="114" t="str">
        <f t="array" ref="D219">ifs(and(isblank($A219),isblank($B219)),"", not(iserror(vlookup($A219&amp;$B219,'3) Release_Label'!$D:$D&amp;'3) Release_Label'!$E:$E,1,0))),vlookup($A219&amp;$B219,{'3) Release_Label'!$D:$D&amp;'3) Release_Label'!$E:$E,'3) Release_Label'!$H:$H},2,0), or(and(not(isblank($B219)),$B219=$B218,$A219&lt;&gt;$A218),and(not(isblank($A219)),$A219=$A218,$B219&lt;&gt;$B218)),"ID LISTS UNALIGNED",and($A219&lt;&gt;"",countif('3) Release_Label'!$D:$D,$A219)=0),"NO UPC MATCH in Release_Label",and($B219&lt;&gt;"",countif('3) Release_Label'!$E:$E,$B219)=0),"NO CATALOG ID MATCH in Release_Label",iserror(vlookup($A219&amp;$B219,'3) Release_Label'!$D:$D&amp;'3) Release_Label'!$E:$E,1,0)),"NO UPC-CATALOG ID pair MATCH in Release_Label" )</f>
        <v/>
      </c>
      <c r="E219" s="128" t="str">
        <f t="shared" si="3"/>
        <v/>
      </c>
      <c r="G219" s="92"/>
      <c r="H219" s="133"/>
      <c r="J219" s="20"/>
      <c r="K219" s="93"/>
      <c r="L219" s="20"/>
      <c r="N219" s="20"/>
      <c r="O219" s="20"/>
      <c r="P219" s="20"/>
    </row>
    <row r="220">
      <c r="A220" s="28"/>
      <c r="B220" s="92"/>
      <c r="C220" s="114" t="str">
        <f t="array" ref="C220">ifs(and(isblank($A220),isblank($B220)),"", not(iserror(vlookup($A220&amp;$B220,'3) Release_Label'!$D:$D&amp;'3) Release_Label'!$E:$E,1,0))),vlookup($A220&amp;$B220,{'3) Release_Label'!$D:$D&amp;'3) Release_Label'!$E:$E,'3) Release_Label'!$F:$F},2,0), or(and(not(isblank($B220)),$B220=$B219,$A220&lt;&gt;$A219),and(not(isblank($A220)),$A220=$A219,$B220&lt;&gt;$B219)),"ID LISTS UNALIGNED",and($A220&lt;&gt;"",countif('3) Release_Label'!$D:$D,$A220)=0),"NO UPC MATCH in Release_Label",and($B220&lt;&gt;"",countif('3) Release_Label'!$E:$E,$B220)=0),"NO CATALOG ID MATCH in Release_Label",iserror(vlookup($A220&amp;$B220,'3) Release_Label'!$D:$D&amp;'3) Release_Label'!$E:$E,1,0)),"NO UPC-CATALOG ID pair MATCH in Release_Label" )</f>
        <v/>
      </c>
      <c r="D220" s="114" t="str">
        <f t="array" ref="D220">ifs(and(isblank($A220),isblank($B220)),"", not(iserror(vlookup($A220&amp;$B220,'3) Release_Label'!$D:$D&amp;'3) Release_Label'!$E:$E,1,0))),vlookup($A220&amp;$B220,{'3) Release_Label'!$D:$D&amp;'3) Release_Label'!$E:$E,'3) Release_Label'!$H:$H},2,0), or(and(not(isblank($B220)),$B220=$B219,$A220&lt;&gt;$A219),and(not(isblank($A220)),$A220=$A219,$B220&lt;&gt;$B219)),"ID LISTS UNALIGNED",and($A220&lt;&gt;"",countif('3) Release_Label'!$D:$D,$A220)=0),"NO UPC MATCH in Release_Label",and($B220&lt;&gt;"",countif('3) Release_Label'!$E:$E,$B220)=0),"NO CATALOG ID MATCH in Release_Label",iserror(vlookup($A220&amp;$B220,'3) Release_Label'!$D:$D&amp;'3) Release_Label'!$E:$E,1,0)),"NO UPC-CATALOG ID pair MATCH in Release_Label" )</f>
        <v/>
      </c>
      <c r="E220" s="128" t="str">
        <f t="shared" si="3"/>
        <v/>
      </c>
      <c r="G220" s="92"/>
      <c r="H220" s="133"/>
      <c r="J220" s="20"/>
      <c r="K220" s="93"/>
      <c r="L220" s="20"/>
      <c r="N220" s="20"/>
      <c r="O220" s="20"/>
      <c r="P220" s="20"/>
    </row>
    <row r="221">
      <c r="A221" s="28"/>
      <c r="B221" s="92"/>
      <c r="C221" s="114" t="str">
        <f t="array" ref="C221">ifs(and(isblank($A221),isblank($B221)),"", not(iserror(vlookup($A221&amp;$B221,'3) Release_Label'!$D:$D&amp;'3) Release_Label'!$E:$E,1,0))),vlookup($A221&amp;$B221,{'3) Release_Label'!$D:$D&amp;'3) Release_Label'!$E:$E,'3) Release_Label'!$F:$F},2,0), or(and(not(isblank($B221)),$B221=$B220,$A221&lt;&gt;$A220),and(not(isblank($A221)),$A221=$A220,$B221&lt;&gt;$B220)),"ID LISTS UNALIGNED",and($A221&lt;&gt;"",countif('3) Release_Label'!$D:$D,$A221)=0),"NO UPC MATCH in Release_Label",and($B221&lt;&gt;"",countif('3) Release_Label'!$E:$E,$B221)=0),"NO CATALOG ID MATCH in Release_Label",iserror(vlookup($A221&amp;$B221,'3) Release_Label'!$D:$D&amp;'3) Release_Label'!$E:$E,1,0)),"NO UPC-CATALOG ID pair MATCH in Release_Label" )</f>
        <v/>
      </c>
      <c r="D221" s="114" t="str">
        <f t="array" ref="D221">ifs(and(isblank($A221),isblank($B221)),"", not(iserror(vlookup($A221&amp;$B221,'3) Release_Label'!$D:$D&amp;'3) Release_Label'!$E:$E,1,0))),vlookup($A221&amp;$B221,{'3) Release_Label'!$D:$D&amp;'3) Release_Label'!$E:$E,'3) Release_Label'!$H:$H},2,0), or(and(not(isblank($B221)),$B221=$B220,$A221&lt;&gt;$A220),and(not(isblank($A221)),$A221=$A220,$B221&lt;&gt;$B220)),"ID LISTS UNALIGNED",and($A221&lt;&gt;"",countif('3) Release_Label'!$D:$D,$A221)=0),"NO UPC MATCH in Release_Label",and($B221&lt;&gt;"",countif('3) Release_Label'!$E:$E,$B221)=0),"NO CATALOG ID MATCH in Release_Label",iserror(vlookup($A221&amp;$B221,'3) Release_Label'!$D:$D&amp;'3) Release_Label'!$E:$E,1,0)),"NO UPC-CATALOG ID pair MATCH in Release_Label" )</f>
        <v/>
      </c>
      <c r="E221" s="128" t="str">
        <f t="shared" si="3"/>
        <v/>
      </c>
      <c r="G221" s="92"/>
      <c r="H221" s="133"/>
      <c r="J221" s="20"/>
      <c r="K221" s="93"/>
      <c r="L221" s="20"/>
      <c r="N221" s="20"/>
      <c r="O221" s="20"/>
      <c r="P221" s="20"/>
    </row>
    <row r="222">
      <c r="A222" s="28"/>
      <c r="B222" s="92"/>
      <c r="C222" s="114" t="str">
        <f t="array" ref="C222">ifs(and(isblank($A222),isblank($B222)),"", not(iserror(vlookup($A222&amp;$B222,'3) Release_Label'!$D:$D&amp;'3) Release_Label'!$E:$E,1,0))),vlookup($A222&amp;$B222,{'3) Release_Label'!$D:$D&amp;'3) Release_Label'!$E:$E,'3) Release_Label'!$F:$F},2,0), or(and(not(isblank($B222)),$B222=$B221,$A222&lt;&gt;$A221),and(not(isblank($A222)),$A222=$A221,$B222&lt;&gt;$B221)),"ID LISTS UNALIGNED",and($A222&lt;&gt;"",countif('3) Release_Label'!$D:$D,$A222)=0),"NO UPC MATCH in Release_Label",and($B222&lt;&gt;"",countif('3) Release_Label'!$E:$E,$B222)=0),"NO CATALOG ID MATCH in Release_Label",iserror(vlookup($A222&amp;$B222,'3) Release_Label'!$D:$D&amp;'3) Release_Label'!$E:$E,1,0)),"NO UPC-CATALOG ID pair MATCH in Release_Label" )</f>
        <v/>
      </c>
      <c r="D222" s="114" t="str">
        <f t="array" ref="D222">ifs(and(isblank($A222),isblank($B222)),"", not(iserror(vlookup($A222&amp;$B222,'3) Release_Label'!$D:$D&amp;'3) Release_Label'!$E:$E,1,0))),vlookup($A222&amp;$B222,{'3) Release_Label'!$D:$D&amp;'3) Release_Label'!$E:$E,'3) Release_Label'!$H:$H},2,0), or(and(not(isblank($B222)),$B222=$B221,$A222&lt;&gt;$A221),and(not(isblank($A222)),$A222=$A221,$B222&lt;&gt;$B221)),"ID LISTS UNALIGNED",and($A222&lt;&gt;"",countif('3) Release_Label'!$D:$D,$A222)=0),"NO UPC MATCH in Release_Label",and($B222&lt;&gt;"",countif('3) Release_Label'!$E:$E,$B222)=0),"NO CATALOG ID MATCH in Release_Label",iserror(vlookup($A222&amp;$B222,'3) Release_Label'!$D:$D&amp;'3) Release_Label'!$E:$E,1,0)),"NO UPC-CATALOG ID pair MATCH in Release_Label" )</f>
        <v/>
      </c>
      <c r="E222" s="128" t="str">
        <f t="shared" si="3"/>
        <v/>
      </c>
      <c r="G222" s="92"/>
      <c r="H222" s="133"/>
      <c r="J222" s="20"/>
      <c r="K222" s="93"/>
      <c r="L222" s="20"/>
      <c r="N222" s="20"/>
      <c r="O222" s="20"/>
      <c r="P222" s="20"/>
    </row>
    <row r="223">
      <c r="A223" s="28"/>
      <c r="B223" s="92"/>
      <c r="C223" s="114" t="str">
        <f t="array" ref="C223">ifs(and(isblank($A223),isblank($B223)),"", not(iserror(vlookup($A223&amp;$B223,'3) Release_Label'!$D:$D&amp;'3) Release_Label'!$E:$E,1,0))),vlookup($A223&amp;$B223,{'3) Release_Label'!$D:$D&amp;'3) Release_Label'!$E:$E,'3) Release_Label'!$F:$F},2,0), or(and(not(isblank($B223)),$B223=$B222,$A223&lt;&gt;$A222),and(not(isblank($A223)),$A223=$A222,$B223&lt;&gt;$B222)),"ID LISTS UNALIGNED",and($A223&lt;&gt;"",countif('3) Release_Label'!$D:$D,$A223)=0),"NO UPC MATCH in Release_Label",and($B223&lt;&gt;"",countif('3) Release_Label'!$E:$E,$B223)=0),"NO CATALOG ID MATCH in Release_Label",iserror(vlookup($A223&amp;$B223,'3) Release_Label'!$D:$D&amp;'3) Release_Label'!$E:$E,1,0)),"NO UPC-CATALOG ID pair MATCH in Release_Label" )</f>
        <v/>
      </c>
      <c r="D223" s="114" t="str">
        <f t="array" ref="D223">ifs(and(isblank($A223),isblank($B223)),"", not(iserror(vlookup($A223&amp;$B223,'3) Release_Label'!$D:$D&amp;'3) Release_Label'!$E:$E,1,0))),vlookup($A223&amp;$B223,{'3) Release_Label'!$D:$D&amp;'3) Release_Label'!$E:$E,'3) Release_Label'!$H:$H},2,0), or(and(not(isblank($B223)),$B223=$B222,$A223&lt;&gt;$A222),and(not(isblank($A223)),$A223=$A222,$B223&lt;&gt;$B222)),"ID LISTS UNALIGNED",and($A223&lt;&gt;"",countif('3) Release_Label'!$D:$D,$A223)=0),"NO UPC MATCH in Release_Label",and($B223&lt;&gt;"",countif('3) Release_Label'!$E:$E,$B223)=0),"NO CATALOG ID MATCH in Release_Label",iserror(vlookup($A223&amp;$B223,'3) Release_Label'!$D:$D&amp;'3) Release_Label'!$E:$E,1,0)),"NO UPC-CATALOG ID pair MATCH in Release_Label" )</f>
        <v/>
      </c>
      <c r="E223" s="128" t="str">
        <f t="shared" si="3"/>
        <v/>
      </c>
      <c r="G223" s="92"/>
      <c r="H223" s="133"/>
      <c r="J223" s="20"/>
      <c r="K223" s="93"/>
      <c r="L223" s="20"/>
      <c r="N223" s="20"/>
      <c r="O223" s="20"/>
      <c r="P223" s="20"/>
    </row>
    <row r="224">
      <c r="A224" s="28"/>
      <c r="B224" s="92"/>
      <c r="C224" s="114" t="str">
        <f t="array" ref="C224">ifs(and(isblank($A224),isblank($B224)),"", not(iserror(vlookup($A224&amp;$B224,'3) Release_Label'!$D:$D&amp;'3) Release_Label'!$E:$E,1,0))),vlookup($A224&amp;$B224,{'3) Release_Label'!$D:$D&amp;'3) Release_Label'!$E:$E,'3) Release_Label'!$F:$F},2,0), or(and(not(isblank($B224)),$B224=$B223,$A224&lt;&gt;$A223),and(not(isblank($A224)),$A224=$A223,$B224&lt;&gt;$B223)),"ID LISTS UNALIGNED",and($A224&lt;&gt;"",countif('3) Release_Label'!$D:$D,$A224)=0),"NO UPC MATCH in Release_Label",and($B224&lt;&gt;"",countif('3) Release_Label'!$E:$E,$B224)=0),"NO CATALOG ID MATCH in Release_Label",iserror(vlookup($A224&amp;$B224,'3) Release_Label'!$D:$D&amp;'3) Release_Label'!$E:$E,1,0)),"NO UPC-CATALOG ID pair MATCH in Release_Label" )</f>
        <v/>
      </c>
      <c r="D224" s="114" t="str">
        <f t="array" ref="D224">ifs(and(isblank($A224),isblank($B224)),"", not(iserror(vlookup($A224&amp;$B224,'3) Release_Label'!$D:$D&amp;'3) Release_Label'!$E:$E,1,0))),vlookup($A224&amp;$B224,{'3) Release_Label'!$D:$D&amp;'3) Release_Label'!$E:$E,'3) Release_Label'!$H:$H},2,0), or(and(not(isblank($B224)),$B224=$B223,$A224&lt;&gt;$A223),and(not(isblank($A224)),$A224=$A223,$B224&lt;&gt;$B223)),"ID LISTS UNALIGNED",and($A224&lt;&gt;"",countif('3) Release_Label'!$D:$D,$A224)=0),"NO UPC MATCH in Release_Label",and($B224&lt;&gt;"",countif('3) Release_Label'!$E:$E,$B224)=0),"NO CATALOG ID MATCH in Release_Label",iserror(vlookup($A224&amp;$B224,'3) Release_Label'!$D:$D&amp;'3) Release_Label'!$E:$E,1,0)),"NO UPC-CATALOG ID pair MATCH in Release_Label" )</f>
        <v/>
      </c>
      <c r="E224" s="128" t="str">
        <f t="shared" si="3"/>
        <v/>
      </c>
      <c r="G224" s="92"/>
      <c r="H224" s="133"/>
      <c r="J224" s="20"/>
      <c r="K224" s="93"/>
      <c r="L224" s="20"/>
      <c r="N224" s="20"/>
      <c r="O224" s="20"/>
      <c r="P224" s="20"/>
    </row>
    <row r="225">
      <c r="A225" s="28"/>
      <c r="B225" s="92"/>
      <c r="C225" s="114" t="str">
        <f t="array" ref="C225">ifs(and(isblank($A225),isblank($B225)),"", not(iserror(vlookup($A225&amp;$B225,'3) Release_Label'!$D:$D&amp;'3) Release_Label'!$E:$E,1,0))),vlookup($A225&amp;$B225,{'3) Release_Label'!$D:$D&amp;'3) Release_Label'!$E:$E,'3) Release_Label'!$F:$F},2,0), or(and(not(isblank($B225)),$B225=$B224,$A225&lt;&gt;$A224),and(not(isblank($A225)),$A225=$A224,$B225&lt;&gt;$B224)),"ID LISTS UNALIGNED",and($A225&lt;&gt;"",countif('3) Release_Label'!$D:$D,$A225)=0),"NO UPC MATCH in Release_Label",and($B225&lt;&gt;"",countif('3) Release_Label'!$E:$E,$B225)=0),"NO CATALOG ID MATCH in Release_Label",iserror(vlookup($A225&amp;$B225,'3) Release_Label'!$D:$D&amp;'3) Release_Label'!$E:$E,1,0)),"NO UPC-CATALOG ID pair MATCH in Release_Label" )</f>
        <v/>
      </c>
      <c r="D225" s="114" t="str">
        <f t="array" ref="D225">ifs(and(isblank($A225),isblank($B225)),"", not(iserror(vlookup($A225&amp;$B225,'3) Release_Label'!$D:$D&amp;'3) Release_Label'!$E:$E,1,0))),vlookup($A225&amp;$B225,{'3) Release_Label'!$D:$D&amp;'3) Release_Label'!$E:$E,'3) Release_Label'!$H:$H},2,0), or(and(not(isblank($B225)),$B225=$B224,$A225&lt;&gt;$A224),and(not(isblank($A225)),$A225=$A224,$B225&lt;&gt;$B224)),"ID LISTS UNALIGNED",and($A225&lt;&gt;"",countif('3) Release_Label'!$D:$D,$A225)=0),"NO UPC MATCH in Release_Label",and($B225&lt;&gt;"",countif('3) Release_Label'!$E:$E,$B225)=0),"NO CATALOG ID MATCH in Release_Label",iserror(vlookup($A225&amp;$B225,'3) Release_Label'!$D:$D&amp;'3) Release_Label'!$E:$E,1,0)),"NO UPC-CATALOG ID pair MATCH in Release_Label" )</f>
        <v/>
      </c>
      <c r="E225" s="128" t="str">
        <f t="shared" si="3"/>
        <v/>
      </c>
      <c r="G225" s="92"/>
      <c r="H225" s="133"/>
      <c r="J225" s="20"/>
      <c r="K225" s="93"/>
      <c r="L225" s="20"/>
      <c r="N225" s="20"/>
      <c r="O225" s="20"/>
      <c r="P225" s="20"/>
    </row>
    <row r="226">
      <c r="A226" s="28"/>
      <c r="B226" s="92"/>
      <c r="C226" s="114" t="str">
        <f t="array" ref="C226">ifs(and(isblank($A226),isblank($B226)),"", not(iserror(vlookup($A226&amp;$B226,'3) Release_Label'!$D:$D&amp;'3) Release_Label'!$E:$E,1,0))),vlookup($A226&amp;$B226,{'3) Release_Label'!$D:$D&amp;'3) Release_Label'!$E:$E,'3) Release_Label'!$F:$F},2,0), or(and(not(isblank($B226)),$B226=$B225,$A226&lt;&gt;$A225),and(not(isblank($A226)),$A226=$A225,$B226&lt;&gt;$B225)),"ID LISTS UNALIGNED",and($A226&lt;&gt;"",countif('3) Release_Label'!$D:$D,$A226)=0),"NO UPC MATCH in Release_Label",and($B226&lt;&gt;"",countif('3) Release_Label'!$E:$E,$B226)=0),"NO CATALOG ID MATCH in Release_Label",iserror(vlookup($A226&amp;$B226,'3) Release_Label'!$D:$D&amp;'3) Release_Label'!$E:$E,1,0)),"NO UPC-CATALOG ID pair MATCH in Release_Label" )</f>
        <v/>
      </c>
      <c r="D226" s="114" t="str">
        <f t="array" ref="D226">ifs(and(isblank($A226),isblank($B226)),"", not(iserror(vlookup($A226&amp;$B226,'3) Release_Label'!$D:$D&amp;'3) Release_Label'!$E:$E,1,0))),vlookup($A226&amp;$B226,{'3) Release_Label'!$D:$D&amp;'3) Release_Label'!$E:$E,'3) Release_Label'!$H:$H},2,0), or(and(not(isblank($B226)),$B226=$B225,$A226&lt;&gt;$A225),and(not(isblank($A226)),$A226=$A225,$B226&lt;&gt;$B225)),"ID LISTS UNALIGNED",and($A226&lt;&gt;"",countif('3) Release_Label'!$D:$D,$A226)=0),"NO UPC MATCH in Release_Label",and($B226&lt;&gt;"",countif('3) Release_Label'!$E:$E,$B226)=0),"NO CATALOG ID MATCH in Release_Label",iserror(vlookup($A226&amp;$B226,'3) Release_Label'!$D:$D&amp;'3) Release_Label'!$E:$E,1,0)),"NO UPC-CATALOG ID pair MATCH in Release_Label" )</f>
        <v/>
      </c>
      <c r="E226" s="128" t="str">
        <f t="shared" si="3"/>
        <v/>
      </c>
      <c r="G226" s="92"/>
      <c r="H226" s="133"/>
      <c r="J226" s="20"/>
      <c r="K226" s="93"/>
      <c r="L226" s="20"/>
      <c r="N226" s="20"/>
      <c r="O226" s="20"/>
      <c r="P226" s="20"/>
    </row>
    <row r="227">
      <c r="A227" s="28"/>
      <c r="B227" s="92"/>
      <c r="C227" s="114" t="str">
        <f t="array" ref="C227">ifs(and(isblank($A227),isblank($B227)),"", not(iserror(vlookup($A227&amp;$B227,'3) Release_Label'!$D:$D&amp;'3) Release_Label'!$E:$E,1,0))),vlookup($A227&amp;$B227,{'3) Release_Label'!$D:$D&amp;'3) Release_Label'!$E:$E,'3) Release_Label'!$F:$F},2,0), or(and(not(isblank($B227)),$B227=$B226,$A227&lt;&gt;$A226),and(not(isblank($A227)),$A227=$A226,$B227&lt;&gt;$B226)),"ID LISTS UNALIGNED",and($A227&lt;&gt;"",countif('3) Release_Label'!$D:$D,$A227)=0),"NO UPC MATCH in Release_Label",and($B227&lt;&gt;"",countif('3) Release_Label'!$E:$E,$B227)=0),"NO CATALOG ID MATCH in Release_Label",iserror(vlookup($A227&amp;$B227,'3) Release_Label'!$D:$D&amp;'3) Release_Label'!$E:$E,1,0)),"NO UPC-CATALOG ID pair MATCH in Release_Label" )</f>
        <v/>
      </c>
      <c r="D227" s="114" t="str">
        <f t="array" ref="D227">ifs(and(isblank($A227),isblank($B227)),"", not(iserror(vlookup($A227&amp;$B227,'3) Release_Label'!$D:$D&amp;'3) Release_Label'!$E:$E,1,0))),vlookup($A227&amp;$B227,{'3) Release_Label'!$D:$D&amp;'3) Release_Label'!$E:$E,'3) Release_Label'!$H:$H},2,0), or(and(not(isblank($B227)),$B227=$B226,$A227&lt;&gt;$A226),and(not(isblank($A227)),$A227=$A226,$B227&lt;&gt;$B226)),"ID LISTS UNALIGNED",and($A227&lt;&gt;"",countif('3) Release_Label'!$D:$D,$A227)=0),"NO UPC MATCH in Release_Label",and($B227&lt;&gt;"",countif('3) Release_Label'!$E:$E,$B227)=0),"NO CATALOG ID MATCH in Release_Label",iserror(vlookup($A227&amp;$B227,'3) Release_Label'!$D:$D&amp;'3) Release_Label'!$E:$E,1,0)),"NO UPC-CATALOG ID pair MATCH in Release_Label" )</f>
        <v/>
      </c>
      <c r="E227" s="128" t="str">
        <f t="shared" si="3"/>
        <v/>
      </c>
      <c r="G227" s="92"/>
      <c r="H227" s="133"/>
      <c r="J227" s="20"/>
      <c r="K227" s="93"/>
      <c r="L227" s="20"/>
      <c r="N227" s="20"/>
      <c r="O227" s="20"/>
      <c r="P227" s="20"/>
    </row>
    <row r="228">
      <c r="A228" s="28"/>
      <c r="B228" s="92"/>
      <c r="C228" s="114" t="str">
        <f t="array" ref="C228">ifs(and(isblank($A228),isblank($B228)),"", not(iserror(vlookup($A228&amp;$B228,'3) Release_Label'!$D:$D&amp;'3) Release_Label'!$E:$E,1,0))),vlookup($A228&amp;$B228,{'3) Release_Label'!$D:$D&amp;'3) Release_Label'!$E:$E,'3) Release_Label'!$F:$F},2,0), or(and(not(isblank($B228)),$B228=$B227,$A228&lt;&gt;$A227),and(not(isblank($A228)),$A228=$A227,$B228&lt;&gt;$B227)),"ID LISTS UNALIGNED",and($A228&lt;&gt;"",countif('3) Release_Label'!$D:$D,$A228)=0),"NO UPC MATCH in Release_Label",and($B228&lt;&gt;"",countif('3) Release_Label'!$E:$E,$B228)=0),"NO CATALOG ID MATCH in Release_Label",iserror(vlookup($A228&amp;$B228,'3) Release_Label'!$D:$D&amp;'3) Release_Label'!$E:$E,1,0)),"NO UPC-CATALOG ID pair MATCH in Release_Label" )</f>
        <v/>
      </c>
      <c r="D228" s="114" t="str">
        <f t="array" ref="D228">ifs(and(isblank($A228),isblank($B228)),"", not(iserror(vlookup($A228&amp;$B228,'3) Release_Label'!$D:$D&amp;'3) Release_Label'!$E:$E,1,0))),vlookup($A228&amp;$B228,{'3) Release_Label'!$D:$D&amp;'3) Release_Label'!$E:$E,'3) Release_Label'!$H:$H},2,0), or(and(not(isblank($B228)),$B228=$B227,$A228&lt;&gt;$A227),and(not(isblank($A228)),$A228=$A227,$B228&lt;&gt;$B227)),"ID LISTS UNALIGNED",and($A228&lt;&gt;"",countif('3) Release_Label'!$D:$D,$A228)=0),"NO UPC MATCH in Release_Label",and($B228&lt;&gt;"",countif('3) Release_Label'!$E:$E,$B228)=0),"NO CATALOG ID MATCH in Release_Label",iserror(vlookup($A228&amp;$B228,'3) Release_Label'!$D:$D&amp;'3) Release_Label'!$E:$E,1,0)),"NO UPC-CATALOG ID pair MATCH in Release_Label" )</f>
        <v/>
      </c>
      <c r="E228" s="128" t="str">
        <f t="shared" si="3"/>
        <v/>
      </c>
      <c r="G228" s="92"/>
      <c r="H228" s="133"/>
      <c r="J228" s="20"/>
      <c r="K228" s="93"/>
      <c r="L228" s="20"/>
      <c r="N228" s="20"/>
      <c r="O228" s="20"/>
      <c r="P228" s="20"/>
    </row>
    <row r="229">
      <c r="A229" s="28"/>
      <c r="B229" s="92"/>
      <c r="C229" s="114" t="str">
        <f t="array" ref="C229">ifs(and(isblank($A229),isblank($B229)),"", not(iserror(vlookup($A229&amp;$B229,'3) Release_Label'!$D:$D&amp;'3) Release_Label'!$E:$E,1,0))),vlookup($A229&amp;$B229,{'3) Release_Label'!$D:$D&amp;'3) Release_Label'!$E:$E,'3) Release_Label'!$F:$F},2,0), or(and(not(isblank($B229)),$B229=$B228,$A229&lt;&gt;$A228),and(not(isblank($A229)),$A229=$A228,$B229&lt;&gt;$B228)),"ID LISTS UNALIGNED",and($A229&lt;&gt;"",countif('3) Release_Label'!$D:$D,$A229)=0),"NO UPC MATCH in Release_Label",and($B229&lt;&gt;"",countif('3) Release_Label'!$E:$E,$B229)=0),"NO CATALOG ID MATCH in Release_Label",iserror(vlookup($A229&amp;$B229,'3) Release_Label'!$D:$D&amp;'3) Release_Label'!$E:$E,1,0)),"NO UPC-CATALOG ID pair MATCH in Release_Label" )</f>
        <v/>
      </c>
      <c r="D229" s="114" t="str">
        <f t="array" ref="D229">ifs(and(isblank($A229),isblank($B229)),"", not(iserror(vlookup($A229&amp;$B229,'3) Release_Label'!$D:$D&amp;'3) Release_Label'!$E:$E,1,0))),vlookup($A229&amp;$B229,{'3) Release_Label'!$D:$D&amp;'3) Release_Label'!$E:$E,'3) Release_Label'!$H:$H},2,0), or(and(not(isblank($B229)),$B229=$B228,$A229&lt;&gt;$A228),and(not(isblank($A229)),$A229=$A228,$B229&lt;&gt;$B228)),"ID LISTS UNALIGNED",and($A229&lt;&gt;"",countif('3) Release_Label'!$D:$D,$A229)=0),"NO UPC MATCH in Release_Label",and($B229&lt;&gt;"",countif('3) Release_Label'!$E:$E,$B229)=0),"NO CATALOG ID MATCH in Release_Label",iserror(vlookup($A229&amp;$B229,'3) Release_Label'!$D:$D&amp;'3) Release_Label'!$E:$E,1,0)),"NO UPC-CATALOG ID pair MATCH in Release_Label" )</f>
        <v/>
      </c>
      <c r="E229" s="128" t="str">
        <f t="shared" si="3"/>
        <v/>
      </c>
      <c r="G229" s="92"/>
      <c r="H229" s="133"/>
      <c r="J229" s="20"/>
      <c r="K229" s="93"/>
      <c r="L229" s="20"/>
      <c r="N229" s="20"/>
      <c r="O229" s="20"/>
      <c r="P229" s="20"/>
    </row>
    <row r="230">
      <c r="A230" s="28"/>
      <c r="B230" s="92"/>
      <c r="C230" s="114" t="str">
        <f t="array" ref="C230">ifs(and(isblank($A230),isblank($B230)),"", not(iserror(vlookup($A230&amp;$B230,'3) Release_Label'!$D:$D&amp;'3) Release_Label'!$E:$E,1,0))),vlookup($A230&amp;$B230,{'3) Release_Label'!$D:$D&amp;'3) Release_Label'!$E:$E,'3) Release_Label'!$F:$F},2,0), or(and(not(isblank($B230)),$B230=$B229,$A230&lt;&gt;$A229),and(not(isblank($A230)),$A230=$A229,$B230&lt;&gt;$B229)),"ID LISTS UNALIGNED",and($A230&lt;&gt;"",countif('3) Release_Label'!$D:$D,$A230)=0),"NO UPC MATCH in Release_Label",and($B230&lt;&gt;"",countif('3) Release_Label'!$E:$E,$B230)=0),"NO CATALOG ID MATCH in Release_Label",iserror(vlookup($A230&amp;$B230,'3) Release_Label'!$D:$D&amp;'3) Release_Label'!$E:$E,1,0)),"NO UPC-CATALOG ID pair MATCH in Release_Label" )</f>
        <v/>
      </c>
      <c r="D230" s="114" t="str">
        <f t="array" ref="D230">ifs(and(isblank($A230),isblank($B230)),"", not(iserror(vlookup($A230&amp;$B230,'3) Release_Label'!$D:$D&amp;'3) Release_Label'!$E:$E,1,0))),vlookup($A230&amp;$B230,{'3) Release_Label'!$D:$D&amp;'3) Release_Label'!$E:$E,'3) Release_Label'!$H:$H},2,0), or(and(not(isblank($B230)),$B230=$B229,$A230&lt;&gt;$A229),and(not(isblank($A230)),$A230=$A229,$B230&lt;&gt;$B229)),"ID LISTS UNALIGNED",and($A230&lt;&gt;"",countif('3) Release_Label'!$D:$D,$A230)=0),"NO UPC MATCH in Release_Label",and($B230&lt;&gt;"",countif('3) Release_Label'!$E:$E,$B230)=0),"NO CATALOG ID MATCH in Release_Label",iserror(vlookup($A230&amp;$B230,'3) Release_Label'!$D:$D&amp;'3) Release_Label'!$E:$E,1,0)),"NO UPC-CATALOG ID pair MATCH in Release_Label" )</f>
        <v/>
      </c>
      <c r="E230" s="128" t="str">
        <f t="shared" si="3"/>
        <v/>
      </c>
      <c r="G230" s="92"/>
      <c r="H230" s="133"/>
      <c r="J230" s="20"/>
      <c r="K230" s="93"/>
      <c r="L230" s="20"/>
      <c r="N230" s="20"/>
      <c r="O230" s="20"/>
      <c r="P230" s="20"/>
    </row>
    <row r="231">
      <c r="A231" s="28"/>
      <c r="B231" s="92"/>
      <c r="C231" s="114" t="str">
        <f t="array" ref="C231">ifs(and(isblank($A231),isblank($B231)),"", not(iserror(vlookup($A231&amp;$B231,'3) Release_Label'!$D:$D&amp;'3) Release_Label'!$E:$E,1,0))),vlookup($A231&amp;$B231,{'3) Release_Label'!$D:$D&amp;'3) Release_Label'!$E:$E,'3) Release_Label'!$F:$F},2,0), or(and(not(isblank($B231)),$B231=$B230,$A231&lt;&gt;$A230),and(not(isblank($A231)),$A231=$A230,$B231&lt;&gt;$B230)),"ID LISTS UNALIGNED",and($A231&lt;&gt;"",countif('3) Release_Label'!$D:$D,$A231)=0),"NO UPC MATCH in Release_Label",and($B231&lt;&gt;"",countif('3) Release_Label'!$E:$E,$B231)=0),"NO CATALOG ID MATCH in Release_Label",iserror(vlookup($A231&amp;$B231,'3) Release_Label'!$D:$D&amp;'3) Release_Label'!$E:$E,1,0)),"NO UPC-CATALOG ID pair MATCH in Release_Label" )</f>
        <v/>
      </c>
      <c r="D231" s="114" t="str">
        <f t="array" ref="D231">ifs(and(isblank($A231),isblank($B231)),"", not(iserror(vlookup($A231&amp;$B231,'3) Release_Label'!$D:$D&amp;'3) Release_Label'!$E:$E,1,0))),vlookup($A231&amp;$B231,{'3) Release_Label'!$D:$D&amp;'3) Release_Label'!$E:$E,'3) Release_Label'!$H:$H},2,0), or(and(not(isblank($B231)),$B231=$B230,$A231&lt;&gt;$A230),and(not(isblank($A231)),$A231=$A230,$B231&lt;&gt;$B230)),"ID LISTS UNALIGNED",and($A231&lt;&gt;"",countif('3) Release_Label'!$D:$D,$A231)=0),"NO UPC MATCH in Release_Label",and($B231&lt;&gt;"",countif('3) Release_Label'!$E:$E,$B231)=0),"NO CATALOG ID MATCH in Release_Label",iserror(vlookup($A231&amp;$B231,'3) Release_Label'!$D:$D&amp;'3) Release_Label'!$E:$E,1,0)),"NO UPC-CATALOG ID pair MATCH in Release_Label" )</f>
        <v/>
      </c>
      <c r="E231" s="128" t="str">
        <f t="shared" si="3"/>
        <v/>
      </c>
      <c r="G231" s="92"/>
      <c r="H231" s="133"/>
      <c r="J231" s="20"/>
      <c r="K231" s="93"/>
      <c r="L231" s="20"/>
      <c r="N231" s="20"/>
      <c r="O231" s="20"/>
      <c r="P231" s="20"/>
    </row>
    <row r="232">
      <c r="A232" s="28"/>
      <c r="B232" s="92"/>
      <c r="C232" s="114" t="str">
        <f t="array" ref="C232">ifs(and(isblank($A232),isblank($B232)),"", not(iserror(vlookup($A232&amp;$B232,'3) Release_Label'!$D:$D&amp;'3) Release_Label'!$E:$E,1,0))),vlookup($A232&amp;$B232,{'3) Release_Label'!$D:$D&amp;'3) Release_Label'!$E:$E,'3) Release_Label'!$F:$F},2,0), or(and(not(isblank($B232)),$B232=$B231,$A232&lt;&gt;$A231),and(not(isblank($A232)),$A232=$A231,$B232&lt;&gt;$B231)),"ID LISTS UNALIGNED",and($A232&lt;&gt;"",countif('3) Release_Label'!$D:$D,$A232)=0),"NO UPC MATCH in Release_Label",and($B232&lt;&gt;"",countif('3) Release_Label'!$E:$E,$B232)=0),"NO CATALOG ID MATCH in Release_Label",iserror(vlookup($A232&amp;$B232,'3) Release_Label'!$D:$D&amp;'3) Release_Label'!$E:$E,1,0)),"NO UPC-CATALOG ID pair MATCH in Release_Label" )</f>
        <v/>
      </c>
      <c r="D232" s="114" t="str">
        <f t="array" ref="D232">ifs(and(isblank($A232),isblank($B232)),"", not(iserror(vlookup($A232&amp;$B232,'3) Release_Label'!$D:$D&amp;'3) Release_Label'!$E:$E,1,0))),vlookup($A232&amp;$B232,{'3) Release_Label'!$D:$D&amp;'3) Release_Label'!$E:$E,'3) Release_Label'!$H:$H},2,0), or(and(not(isblank($B232)),$B232=$B231,$A232&lt;&gt;$A231),and(not(isblank($A232)),$A232=$A231,$B232&lt;&gt;$B231)),"ID LISTS UNALIGNED",and($A232&lt;&gt;"",countif('3) Release_Label'!$D:$D,$A232)=0),"NO UPC MATCH in Release_Label",and($B232&lt;&gt;"",countif('3) Release_Label'!$E:$E,$B232)=0),"NO CATALOG ID MATCH in Release_Label",iserror(vlookup($A232&amp;$B232,'3) Release_Label'!$D:$D&amp;'3) Release_Label'!$E:$E,1,0)),"NO UPC-CATALOG ID pair MATCH in Release_Label" )</f>
        <v/>
      </c>
      <c r="E232" s="128" t="str">
        <f t="shared" si="3"/>
        <v/>
      </c>
      <c r="G232" s="92"/>
      <c r="H232" s="133"/>
      <c r="J232" s="20"/>
      <c r="K232" s="93"/>
      <c r="L232" s="20"/>
      <c r="N232" s="20"/>
      <c r="O232" s="20"/>
      <c r="P232" s="20"/>
    </row>
    <row r="233">
      <c r="A233" s="28"/>
      <c r="B233" s="92"/>
      <c r="C233" s="114" t="str">
        <f t="array" ref="C233">ifs(and(isblank($A233),isblank($B233)),"", not(iserror(vlookup($A233&amp;$B233,'3) Release_Label'!$D:$D&amp;'3) Release_Label'!$E:$E,1,0))),vlookup($A233&amp;$B233,{'3) Release_Label'!$D:$D&amp;'3) Release_Label'!$E:$E,'3) Release_Label'!$F:$F},2,0), or(and(not(isblank($B233)),$B233=$B232,$A233&lt;&gt;$A232),and(not(isblank($A233)),$A233=$A232,$B233&lt;&gt;$B232)),"ID LISTS UNALIGNED",and($A233&lt;&gt;"",countif('3) Release_Label'!$D:$D,$A233)=0),"NO UPC MATCH in Release_Label",and($B233&lt;&gt;"",countif('3) Release_Label'!$E:$E,$B233)=0),"NO CATALOG ID MATCH in Release_Label",iserror(vlookup($A233&amp;$B233,'3) Release_Label'!$D:$D&amp;'3) Release_Label'!$E:$E,1,0)),"NO UPC-CATALOG ID pair MATCH in Release_Label" )</f>
        <v/>
      </c>
      <c r="D233" s="114" t="str">
        <f t="array" ref="D233">ifs(and(isblank($A233),isblank($B233)),"", not(iserror(vlookup($A233&amp;$B233,'3) Release_Label'!$D:$D&amp;'3) Release_Label'!$E:$E,1,0))),vlookup($A233&amp;$B233,{'3) Release_Label'!$D:$D&amp;'3) Release_Label'!$E:$E,'3) Release_Label'!$H:$H},2,0), or(and(not(isblank($B233)),$B233=$B232,$A233&lt;&gt;$A232),and(not(isblank($A233)),$A233=$A232,$B233&lt;&gt;$B232)),"ID LISTS UNALIGNED",and($A233&lt;&gt;"",countif('3) Release_Label'!$D:$D,$A233)=0),"NO UPC MATCH in Release_Label",and($B233&lt;&gt;"",countif('3) Release_Label'!$E:$E,$B233)=0),"NO CATALOG ID MATCH in Release_Label",iserror(vlookup($A233&amp;$B233,'3) Release_Label'!$D:$D&amp;'3) Release_Label'!$E:$E,1,0)),"NO UPC-CATALOG ID pair MATCH in Release_Label" )</f>
        <v/>
      </c>
      <c r="E233" s="128" t="str">
        <f t="shared" si="3"/>
        <v/>
      </c>
      <c r="G233" s="92"/>
      <c r="H233" s="133"/>
      <c r="J233" s="20"/>
      <c r="K233" s="93"/>
      <c r="L233" s="20"/>
      <c r="N233" s="20"/>
      <c r="O233" s="20"/>
      <c r="P233" s="20"/>
    </row>
    <row r="234">
      <c r="A234" s="28"/>
      <c r="B234" s="92"/>
      <c r="C234" s="114" t="str">
        <f t="array" ref="C234">ifs(and(isblank($A234),isblank($B234)),"", not(iserror(vlookup($A234&amp;$B234,'3) Release_Label'!$D:$D&amp;'3) Release_Label'!$E:$E,1,0))),vlookup($A234&amp;$B234,{'3) Release_Label'!$D:$D&amp;'3) Release_Label'!$E:$E,'3) Release_Label'!$F:$F},2,0), or(and(not(isblank($B234)),$B234=$B233,$A234&lt;&gt;$A233),and(not(isblank($A234)),$A234=$A233,$B234&lt;&gt;$B233)),"ID LISTS UNALIGNED",and($A234&lt;&gt;"",countif('3) Release_Label'!$D:$D,$A234)=0),"NO UPC MATCH in Release_Label",and($B234&lt;&gt;"",countif('3) Release_Label'!$E:$E,$B234)=0),"NO CATALOG ID MATCH in Release_Label",iserror(vlookup($A234&amp;$B234,'3) Release_Label'!$D:$D&amp;'3) Release_Label'!$E:$E,1,0)),"NO UPC-CATALOG ID pair MATCH in Release_Label" )</f>
        <v/>
      </c>
      <c r="D234" s="114" t="str">
        <f t="array" ref="D234">ifs(and(isblank($A234),isblank($B234)),"", not(iserror(vlookup($A234&amp;$B234,'3) Release_Label'!$D:$D&amp;'3) Release_Label'!$E:$E,1,0))),vlookup($A234&amp;$B234,{'3) Release_Label'!$D:$D&amp;'3) Release_Label'!$E:$E,'3) Release_Label'!$H:$H},2,0), or(and(not(isblank($B234)),$B234=$B233,$A234&lt;&gt;$A233),and(not(isblank($A234)),$A234=$A233,$B234&lt;&gt;$B233)),"ID LISTS UNALIGNED",and($A234&lt;&gt;"",countif('3) Release_Label'!$D:$D,$A234)=0),"NO UPC MATCH in Release_Label",and($B234&lt;&gt;"",countif('3) Release_Label'!$E:$E,$B234)=0),"NO CATALOG ID MATCH in Release_Label",iserror(vlookup($A234&amp;$B234,'3) Release_Label'!$D:$D&amp;'3) Release_Label'!$E:$E,1,0)),"NO UPC-CATALOG ID pair MATCH in Release_Label" )</f>
        <v/>
      </c>
      <c r="E234" s="128" t="str">
        <f t="shared" si="3"/>
        <v/>
      </c>
      <c r="G234" s="92"/>
      <c r="H234" s="133"/>
      <c r="J234" s="20"/>
      <c r="K234" s="93"/>
      <c r="L234" s="20"/>
      <c r="N234" s="20"/>
      <c r="O234" s="20"/>
      <c r="P234" s="20"/>
    </row>
    <row r="235">
      <c r="A235" s="28"/>
      <c r="B235" s="92"/>
      <c r="C235" s="114" t="str">
        <f t="array" ref="C235">ifs(and(isblank($A235),isblank($B235)),"", not(iserror(vlookup($A235&amp;$B235,'3) Release_Label'!$D:$D&amp;'3) Release_Label'!$E:$E,1,0))),vlookup($A235&amp;$B235,{'3) Release_Label'!$D:$D&amp;'3) Release_Label'!$E:$E,'3) Release_Label'!$F:$F},2,0), or(and(not(isblank($B235)),$B235=$B234,$A235&lt;&gt;$A234),and(not(isblank($A235)),$A235=$A234,$B235&lt;&gt;$B234)),"ID LISTS UNALIGNED",and($A235&lt;&gt;"",countif('3) Release_Label'!$D:$D,$A235)=0),"NO UPC MATCH in Release_Label",and($B235&lt;&gt;"",countif('3) Release_Label'!$E:$E,$B235)=0),"NO CATALOG ID MATCH in Release_Label",iserror(vlookup($A235&amp;$B235,'3) Release_Label'!$D:$D&amp;'3) Release_Label'!$E:$E,1,0)),"NO UPC-CATALOG ID pair MATCH in Release_Label" )</f>
        <v/>
      </c>
      <c r="D235" s="114" t="str">
        <f t="array" ref="D235">ifs(and(isblank($A235),isblank($B235)),"", not(iserror(vlookup($A235&amp;$B235,'3) Release_Label'!$D:$D&amp;'3) Release_Label'!$E:$E,1,0))),vlookup($A235&amp;$B235,{'3) Release_Label'!$D:$D&amp;'3) Release_Label'!$E:$E,'3) Release_Label'!$H:$H},2,0), or(and(not(isblank($B235)),$B235=$B234,$A235&lt;&gt;$A234),and(not(isblank($A235)),$A235=$A234,$B235&lt;&gt;$B234)),"ID LISTS UNALIGNED",and($A235&lt;&gt;"",countif('3) Release_Label'!$D:$D,$A235)=0),"NO UPC MATCH in Release_Label",and($B235&lt;&gt;"",countif('3) Release_Label'!$E:$E,$B235)=0),"NO CATALOG ID MATCH in Release_Label",iserror(vlookup($A235&amp;$B235,'3) Release_Label'!$D:$D&amp;'3) Release_Label'!$E:$E,1,0)),"NO UPC-CATALOG ID pair MATCH in Release_Label" )</f>
        <v/>
      </c>
      <c r="E235" s="128" t="str">
        <f t="shared" si="3"/>
        <v/>
      </c>
      <c r="G235" s="92"/>
      <c r="H235" s="133"/>
      <c r="J235" s="20"/>
      <c r="K235" s="93"/>
      <c r="L235" s="20"/>
      <c r="N235" s="20"/>
      <c r="O235" s="20"/>
      <c r="P235" s="20"/>
    </row>
    <row r="236">
      <c r="A236" s="28"/>
      <c r="B236" s="92"/>
      <c r="C236" s="114" t="str">
        <f t="array" ref="C236">ifs(and(isblank($A236),isblank($B236)),"", not(iserror(vlookup($A236&amp;$B236,'3) Release_Label'!$D:$D&amp;'3) Release_Label'!$E:$E,1,0))),vlookup($A236&amp;$B236,{'3) Release_Label'!$D:$D&amp;'3) Release_Label'!$E:$E,'3) Release_Label'!$F:$F},2,0), or(and(not(isblank($B236)),$B236=$B235,$A236&lt;&gt;$A235),and(not(isblank($A236)),$A236=$A235,$B236&lt;&gt;$B235)),"ID LISTS UNALIGNED",and($A236&lt;&gt;"",countif('3) Release_Label'!$D:$D,$A236)=0),"NO UPC MATCH in Release_Label",and($B236&lt;&gt;"",countif('3) Release_Label'!$E:$E,$B236)=0),"NO CATALOG ID MATCH in Release_Label",iserror(vlookup($A236&amp;$B236,'3) Release_Label'!$D:$D&amp;'3) Release_Label'!$E:$E,1,0)),"NO UPC-CATALOG ID pair MATCH in Release_Label" )</f>
        <v/>
      </c>
      <c r="D236" s="114" t="str">
        <f t="array" ref="D236">ifs(and(isblank($A236),isblank($B236)),"", not(iserror(vlookup($A236&amp;$B236,'3) Release_Label'!$D:$D&amp;'3) Release_Label'!$E:$E,1,0))),vlookup($A236&amp;$B236,{'3) Release_Label'!$D:$D&amp;'3) Release_Label'!$E:$E,'3) Release_Label'!$H:$H},2,0), or(and(not(isblank($B236)),$B236=$B235,$A236&lt;&gt;$A235),and(not(isblank($A236)),$A236=$A235,$B236&lt;&gt;$B235)),"ID LISTS UNALIGNED",and($A236&lt;&gt;"",countif('3) Release_Label'!$D:$D,$A236)=0),"NO UPC MATCH in Release_Label",and($B236&lt;&gt;"",countif('3) Release_Label'!$E:$E,$B236)=0),"NO CATALOG ID MATCH in Release_Label",iserror(vlookup($A236&amp;$B236,'3) Release_Label'!$D:$D&amp;'3) Release_Label'!$E:$E,1,0)),"NO UPC-CATALOG ID pair MATCH in Release_Label" )</f>
        <v/>
      </c>
      <c r="E236" s="128" t="str">
        <f t="shared" si="3"/>
        <v/>
      </c>
      <c r="G236" s="92"/>
      <c r="H236" s="133"/>
      <c r="J236" s="20"/>
      <c r="K236" s="93"/>
      <c r="L236" s="20"/>
      <c r="N236" s="20"/>
      <c r="O236" s="20"/>
      <c r="P236" s="20"/>
    </row>
    <row r="237">
      <c r="A237" s="28"/>
      <c r="B237" s="92"/>
      <c r="C237" s="114" t="str">
        <f t="array" ref="C237">ifs(and(isblank($A237),isblank($B237)),"", not(iserror(vlookup($A237&amp;$B237,'3) Release_Label'!$D:$D&amp;'3) Release_Label'!$E:$E,1,0))),vlookup($A237&amp;$B237,{'3) Release_Label'!$D:$D&amp;'3) Release_Label'!$E:$E,'3) Release_Label'!$F:$F},2,0), or(and(not(isblank($B237)),$B237=$B236,$A237&lt;&gt;$A236),and(not(isblank($A237)),$A237=$A236,$B237&lt;&gt;$B236)),"ID LISTS UNALIGNED",and($A237&lt;&gt;"",countif('3) Release_Label'!$D:$D,$A237)=0),"NO UPC MATCH in Release_Label",and($B237&lt;&gt;"",countif('3) Release_Label'!$E:$E,$B237)=0),"NO CATALOG ID MATCH in Release_Label",iserror(vlookup($A237&amp;$B237,'3) Release_Label'!$D:$D&amp;'3) Release_Label'!$E:$E,1,0)),"NO UPC-CATALOG ID pair MATCH in Release_Label" )</f>
        <v/>
      </c>
      <c r="D237" s="114" t="str">
        <f t="array" ref="D237">ifs(and(isblank($A237),isblank($B237)),"", not(iserror(vlookup($A237&amp;$B237,'3) Release_Label'!$D:$D&amp;'3) Release_Label'!$E:$E,1,0))),vlookup($A237&amp;$B237,{'3) Release_Label'!$D:$D&amp;'3) Release_Label'!$E:$E,'3) Release_Label'!$H:$H},2,0), or(and(not(isblank($B237)),$B237=$B236,$A237&lt;&gt;$A236),and(not(isblank($A237)),$A237=$A236,$B237&lt;&gt;$B236)),"ID LISTS UNALIGNED",and($A237&lt;&gt;"",countif('3) Release_Label'!$D:$D,$A237)=0),"NO UPC MATCH in Release_Label",and($B237&lt;&gt;"",countif('3) Release_Label'!$E:$E,$B237)=0),"NO CATALOG ID MATCH in Release_Label",iserror(vlookup($A237&amp;$B237,'3) Release_Label'!$D:$D&amp;'3) Release_Label'!$E:$E,1,0)),"NO UPC-CATALOG ID pair MATCH in Release_Label" )</f>
        <v/>
      </c>
      <c r="E237" s="128" t="str">
        <f t="shared" si="3"/>
        <v/>
      </c>
      <c r="G237" s="92"/>
      <c r="H237" s="133"/>
      <c r="J237" s="20"/>
      <c r="K237" s="93"/>
      <c r="L237" s="20"/>
      <c r="N237" s="20"/>
      <c r="O237" s="20"/>
      <c r="P237" s="20"/>
    </row>
    <row r="238">
      <c r="A238" s="28"/>
      <c r="B238" s="92"/>
      <c r="C238" s="114" t="str">
        <f t="array" ref="C238">ifs(and(isblank($A238),isblank($B238)),"", not(iserror(vlookup($A238&amp;$B238,'3) Release_Label'!$D:$D&amp;'3) Release_Label'!$E:$E,1,0))),vlookup($A238&amp;$B238,{'3) Release_Label'!$D:$D&amp;'3) Release_Label'!$E:$E,'3) Release_Label'!$F:$F},2,0), or(and(not(isblank($B238)),$B238=$B237,$A238&lt;&gt;$A237),and(not(isblank($A238)),$A238=$A237,$B238&lt;&gt;$B237)),"ID LISTS UNALIGNED",and($A238&lt;&gt;"",countif('3) Release_Label'!$D:$D,$A238)=0),"NO UPC MATCH in Release_Label",and($B238&lt;&gt;"",countif('3) Release_Label'!$E:$E,$B238)=0),"NO CATALOG ID MATCH in Release_Label",iserror(vlookup($A238&amp;$B238,'3) Release_Label'!$D:$D&amp;'3) Release_Label'!$E:$E,1,0)),"NO UPC-CATALOG ID pair MATCH in Release_Label" )</f>
        <v/>
      </c>
      <c r="D238" s="114" t="str">
        <f t="array" ref="D238">ifs(and(isblank($A238),isblank($B238)),"", not(iserror(vlookup($A238&amp;$B238,'3) Release_Label'!$D:$D&amp;'3) Release_Label'!$E:$E,1,0))),vlookup($A238&amp;$B238,{'3) Release_Label'!$D:$D&amp;'3) Release_Label'!$E:$E,'3) Release_Label'!$H:$H},2,0), or(and(not(isblank($B238)),$B238=$B237,$A238&lt;&gt;$A237),and(not(isblank($A238)),$A238=$A237,$B238&lt;&gt;$B237)),"ID LISTS UNALIGNED",and($A238&lt;&gt;"",countif('3) Release_Label'!$D:$D,$A238)=0),"NO UPC MATCH in Release_Label",and($B238&lt;&gt;"",countif('3) Release_Label'!$E:$E,$B238)=0),"NO CATALOG ID MATCH in Release_Label",iserror(vlookup($A238&amp;$B238,'3) Release_Label'!$D:$D&amp;'3) Release_Label'!$E:$E,1,0)),"NO UPC-CATALOG ID pair MATCH in Release_Label" )</f>
        <v/>
      </c>
      <c r="E238" s="128" t="str">
        <f t="shared" si="3"/>
        <v/>
      </c>
      <c r="G238" s="92"/>
      <c r="H238" s="133"/>
      <c r="J238" s="20"/>
      <c r="K238" s="93"/>
      <c r="L238" s="20"/>
      <c r="N238" s="20"/>
      <c r="O238" s="20"/>
      <c r="P238" s="20"/>
    </row>
    <row r="239">
      <c r="A239" s="28"/>
      <c r="B239" s="92"/>
      <c r="C239" s="114" t="str">
        <f t="array" ref="C239">ifs(and(isblank($A239),isblank($B239)),"", not(iserror(vlookup($A239&amp;$B239,'3) Release_Label'!$D:$D&amp;'3) Release_Label'!$E:$E,1,0))),vlookup($A239&amp;$B239,{'3) Release_Label'!$D:$D&amp;'3) Release_Label'!$E:$E,'3) Release_Label'!$F:$F},2,0), or(and(not(isblank($B239)),$B239=$B238,$A239&lt;&gt;$A238),and(not(isblank($A239)),$A239=$A238,$B239&lt;&gt;$B238)),"ID LISTS UNALIGNED",and($A239&lt;&gt;"",countif('3) Release_Label'!$D:$D,$A239)=0),"NO UPC MATCH in Release_Label",and($B239&lt;&gt;"",countif('3) Release_Label'!$E:$E,$B239)=0),"NO CATALOG ID MATCH in Release_Label",iserror(vlookup($A239&amp;$B239,'3) Release_Label'!$D:$D&amp;'3) Release_Label'!$E:$E,1,0)),"NO UPC-CATALOG ID pair MATCH in Release_Label" )</f>
        <v/>
      </c>
      <c r="D239" s="114" t="str">
        <f t="array" ref="D239">ifs(and(isblank($A239),isblank($B239)),"", not(iserror(vlookup($A239&amp;$B239,'3) Release_Label'!$D:$D&amp;'3) Release_Label'!$E:$E,1,0))),vlookup($A239&amp;$B239,{'3) Release_Label'!$D:$D&amp;'3) Release_Label'!$E:$E,'3) Release_Label'!$H:$H},2,0), or(and(not(isblank($B239)),$B239=$B238,$A239&lt;&gt;$A238),and(not(isblank($A239)),$A239=$A238,$B239&lt;&gt;$B238)),"ID LISTS UNALIGNED",and($A239&lt;&gt;"",countif('3) Release_Label'!$D:$D,$A239)=0),"NO UPC MATCH in Release_Label",and($B239&lt;&gt;"",countif('3) Release_Label'!$E:$E,$B239)=0),"NO CATALOG ID MATCH in Release_Label",iserror(vlookup($A239&amp;$B239,'3) Release_Label'!$D:$D&amp;'3) Release_Label'!$E:$E,1,0)),"NO UPC-CATALOG ID pair MATCH in Release_Label" )</f>
        <v/>
      </c>
      <c r="E239" s="128" t="str">
        <f t="shared" si="3"/>
        <v/>
      </c>
      <c r="G239" s="92"/>
      <c r="H239" s="133"/>
      <c r="J239" s="20"/>
      <c r="K239" s="93"/>
      <c r="L239" s="20"/>
      <c r="N239" s="20"/>
      <c r="O239" s="20"/>
      <c r="P239" s="20"/>
    </row>
    <row r="240">
      <c r="A240" s="28"/>
      <c r="B240" s="92"/>
      <c r="C240" s="114" t="str">
        <f t="array" ref="C240">ifs(and(isblank($A240),isblank($B240)),"", not(iserror(vlookup($A240&amp;$B240,'3) Release_Label'!$D:$D&amp;'3) Release_Label'!$E:$E,1,0))),vlookup($A240&amp;$B240,{'3) Release_Label'!$D:$D&amp;'3) Release_Label'!$E:$E,'3) Release_Label'!$F:$F},2,0), or(and(not(isblank($B240)),$B240=$B239,$A240&lt;&gt;$A239),and(not(isblank($A240)),$A240=$A239,$B240&lt;&gt;$B239)),"ID LISTS UNALIGNED",and($A240&lt;&gt;"",countif('3) Release_Label'!$D:$D,$A240)=0),"NO UPC MATCH in Release_Label",and($B240&lt;&gt;"",countif('3) Release_Label'!$E:$E,$B240)=0),"NO CATALOG ID MATCH in Release_Label",iserror(vlookup($A240&amp;$B240,'3) Release_Label'!$D:$D&amp;'3) Release_Label'!$E:$E,1,0)),"NO UPC-CATALOG ID pair MATCH in Release_Label" )</f>
        <v/>
      </c>
      <c r="D240" s="114" t="str">
        <f t="array" ref="D240">ifs(and(isblank($A240),isblank($B240)),"", not(iserror(vlookup($A240&amp;$B240,'3) Release_Label'!$D:$D&amp;'3) Release_Label'!$E:$E,1,0))),vlookup($A240&amp;$B240,{'3) Release_Label'!$D:$D&amp;'3) Release_Label'!$E:$E,'3) Release_Label'!$H:$H},2,0), or(and(not(isblank($B240)),$B240=$B239,$A240&lt;&gt;$A239),and(not(isblank($A240)),$A240=$A239,$B240&lt;&gt;$B239)),"ID LISTS UNALIGNED",and($A240&lt;&gt;"",countif('3) Release_Label'!$D:$D,$A240)=0),"NO UPC MATCH in Release_Label",and($B240&lt;&gt;"",countif('3) Release_Label'!$E:$E,$B240)=0),"NO CATALOG ID MATCH in Release_Label",iserror(vlookup($A240&amp;$B240,'3) Release_Label'!$D:$D&amp;'3) Release_Label'!$E:$E,1,0)),"NO UPC-CATALOG ID pair MATCH in Release_Label" )</f>
        <v/>
      </c>
      <c r="E240" s="128" t="str">
        <f t="shared" si="3"/>
        <v/>
      </c>
      <c r="G240" s="92"/>
      <c r="H240" s="133"/>
      <c r="J240" s="20"/>
      <c r="K240" s="93"/>
      <c r="L240" s="20"/>
      <c r="N240" s="20"/>
      <c r="O240" s="20"/>
      <c r="P240" s="20"/>
    </row>
    <row r="241">
      <c r="A241" s="28"/>
      <c r="B241" s="92"/>
      <c r="C241" s="114" t="str">
        <f t="array" ref="C241">ifs(and(isblank($A241),isblank($B241)),"", not(iserror(vlookup($A241&amp;$B241,'3) Release_Label'!$D:$D&amp;'3) Release_Label'!$E:$E,1,0))),vlookup($A241&amp;$B241,{'3) Release_Label'!$D:$D&amp;'3) Release_Label'!$E:$E,'3) Release_Label'!$F:$F},2,0), or(and(not(isblank($B241)),$B241=$B240,$A241&lt;&gt;$A240),and(not(isblank($A241)),$A241=$A240,$B241&lt;&gt;$B240)),"ID LISTS UNALIGNED",and($A241&lt;&gt;"",countif('3) Release_Label'!$D:$D,$A241)=0),"NO UPC MATCH in Release_Label",and($B241&lt;&gt;"",countif('3) Release_Label'!$E:$E,$B241)=0),"NO CATALOG ID MATCH in Release_Label",iserror(vlookup($A241&amp;$B241,'3) Release_Label'!$D:$D&amp;'3) Release_Label'!$E:$E,1,0)),"NO UPC-CATALOG ID pair MATCH in Release_Label" )</f>
        <v/>
      </c>
      <c r="D241" s="114" t="str">
        <f t="array" ref="D241">ifs(and(isblank($A241),isblank($B241)),"", not(iserror(vlookup($A241&amp;$B241,'3) Release_Label'!$D:$D&amp;'3) Release_Label'!$E:$E,1,0))),vlookup($A241&amp;$B241,{'3) Release_Label'!$D:$D&amp;'3) Release_Label'!$E:$E,'3) Release_Label'!$H:$H},2,0), or(and(not(isblank($B241)),$B241=$B240,$A241&lt;&gt;$A240),and(not(isblank($A241)),$A241=$A240,$B241&lt;&gt;$B240)),"ID LISTS UNALIGNED",and($A241&lt;&gt;"",countif('3) Release_Label'!$D:$D,$A241)=0),"NO UPC MATCH in Release_Label",and($B241&lt;&gt;"",countif('3) Release_Label'!$E:$E,$B241)=0),"NO CATALOG ID MATCH in Release_Label",iserror(vlookup($A241&amp;$B241,'3) Release_Label'!$D:$D&amp;'3) Release_Label'!$E:$E,1,0)),"NO UPC-CATALOG ID pair MATCH in Release_Label" )</f>
        <v/>
      </c>
      <c r="E241" s="128" t="str">
        <f t="shared" si="3"/>
        <v/>
      </c>
      <c r="G241" s="92"/>
      <c r="H241" s="133"/>
      <c r="J241" s="20"/>
      <c r="K241" s="93"/>
      <c r="L241" s="20"/>
      <c r="N241" s="20"/>
      <c r="O241" s="20"/>
      <c r="P241" s="20"/>
    </row>
    <row r="242">
      <c r="A242" s="28"/>
      <c r="B242" s="92"/>
      <c r="C242" s="114" t="str">
        <f t="array" ref="C242">ifs(and(isblank($A242),isblank($B242)),"", not(iserror(vlookup($A242&amp;$B242,'3) Release_Label'!$D:$D&amp;'3) Release_Label'!$E:$E,1,0))),vlookup($A242&amp;$B242,{'3) Release_Label'!$D:$D&amp;'3) Release_Label'!$E:$E,'3) Release_Label'!$F:$F},2,0), or(and(not(isblank($B242)),$B242=$B241,$A242&lt;&gt;$A241),and(not(isblank($A242)),$A242=$A241,$B242&lt;&gt;$B241)),"ID LISTS UNALIGNED",and($A242&lt;&gt;"",countif('3) Release_Label'!$D:$D,$A242)=0),"NO UPC MATCH in Release_Label",and($B242&lt;&gt;"",countif('3) Release_Label'!$E:$E,$B242)=0),"NO CATALOG ID MATCH in Release_Label",iserror(vlookup($A242&amp;$B242,'3) Release_Label'!$D:$D&amp;'3) Release_Label'!$E:$E,1,0)),"NO UPC-CATALOG ID pair MATCH in Release_Label" )</f>
        <v/>
      </c>
      <c r="D242" s="114" t="str">
        <f t="array" ref="D242">ifs(and(isblank($A242),isblank($B242)),"", not(iserror(vlookup($A242&amp;$B242,'3) Release_Label'!$D:$D&amp;'3) Release_Label'!$E:$E,1,0))),vlookup($A242&amp;$B242,{'3) Release_Label'!$D:$D&amp;'3) Release_Label'!$E:$E,'3) Release_Label'!$H:$H},2,0), or(and(not(isblank($B242)),$B242=$B241,$A242&lt;&gt;$A241),and(not(isblank($A242)),$A242=$A241,$B242&lt;&gt;$B241)),"ID LISTS UNALIGNED",and($A242&lt;&gt;"",countif('3) Release_Label'!$D:$D,$A242)=0),"NO UPC MATCH in Release_Label",and($B242&lt;&gt;"",countif('3) Release_Label'!$E:$E,$B242)=0),"NO CATALOG ID MATCH in Release_Label",iserror(vlookup($A242&amp;$B242,'3) Release_Label'!$D:$D&amp;'3) Release_Label'!$E:$E,1,0)),"NO UPC-CATALOG ID pair MATCH in Release_Label" )</f>
        <v/>
      </c>
      <c r="E242" s="128" t="str">
        <f t="shared" si="3"/>
        <v/>
      </c>
      <c r="G242" s="92"/>
      <c r="H242" s="133"/>
      <c r="J242" s="20"/>
      <c r="K242" s="93"/>
      <c r="L242" s="20"/>
      <c r="N242" s="20"/>
      <c r="O242" s="20"/>
      <c r="P242" s="20"/>
    </row>
    <row r="243">
      <c r="A243" s="28"/>
      <c r="B243" s="92"/>
      <c r="C243" s="114" t="str">
        <f t="array" ref="C243">ifs(and(isblank($A243),isblank($B243)),"", not(iserror(vlookup($A243&amp;$B243,'3) Release_Label'!$D:$D&amp;'3) Release_Label'!$E:$E,1,0))),vlookup($A243&amp;$B243,{'3) Release_Label'!$D:$D&amp;'3) Release_Label'!$E:$E,'3) Release_Label'!$F:$F},2,0), or(and(not(isblank($B243)),$B243=$B242,$A243&lt;&gt;$A242),and(not(isblank($A243)),$A243=$A242,$B243&lt;&gt;$B242)),"ID LISTS UNALIGNED",and($A243&lt;&gt;"",countif('3) Release_Label'!$D:$D,$A243)=0),"NO UPC MATCH in Release_Label",and($B243&lt;&gt;"",countif('3) Release_Label'!$E:$E,$B243)=0),"NO CATALOG ID MATCH in Release_Label",iserror(vlookup($A243&amp;$B243,'3) Release_Label'!$D:$D&amp;'3) Release_Label'!$E:$E,1,0)),"NO UPC-CATALOG ID pair MATCH in Release_Label" )</f>
        <v/>
      </c>
      <c r="D243" s="114" t="str">
        <f t="array" ref="D243">ifs(and(isblank($A243),isblank($B243)),"", not(iserror(vlookup($A243&amp;$B243,'3) Release_Label'!$D:$D&amp;'3) Release_Label'!$E:$E,1,0))),vlookup($A243&amp;$B243,{'3) Release_Label'!$D:$D&amp;'3) Release_Label'!$E:$E,'3) Release_Label'!$H:$H},2,0), or(and(not(isblank($B243)),$B243=$B242,$A243&lt;&gt;$A242),and(not(isblank($A243)),$A243=$A242,$B243&lt;&gt;$B242)),"ID LISTS UNALIGNED",and($A243&lt;&gt;"",countif('3) Release_Label'!$D:$D,$A243)=0),"NO UPC MATCH in Release_Label",and($B243&lt;&gt;"",countif('3) Release_Label'!$E:$E,$B243)=0),"NO CATALOG ID MATCH in Release_Label",iserror(vlookup($A243&amp;$B243,'3) Release_Label'!$D:$D&amp;'3) Release_Label'!$E:$E,1,0)),"NO UPC-CATALOG ID pair MATCH in Release_Label" )</f>
        <v/>
      </c>
      <c r="E243" s="128" t="str">
        <f t="shared" si="3"/>
        <v/>
      </c>
      <c r="G243" s="92"/>
      <c r="H243" s="133"/>
      <c r="J243" s="20"/>
      <c r="K243" s="93"/>
      <c r="L243" s="20"/>
      <c r="N243" s="20"/>
      <c r="O243" s="20"/>
      <c r="P243" s="20"/>
    </row>
    <row r="244">
      <c r="A244" s="28"/>
      <c r="B244" s="92"/>
      <c r="C244" s="114" t="str">
        <f t="array" ref="C244">ifs(and(isblank($A244),isblank($B244)),"", not(iserror(vlookup($A244&amp;$B244,'3) Release_Label'!$D:$D&amp;'3) Release_Label'!$E:$E,1,0))),vlookup($A244&amp;$B244,{'3) Release_Label'!$D:$D&amp;'3) Release_Label'!$E:$E,'3) Release_Label'!$F:$F},2,0), or(and(not(isblank($B244)),$B244=$B243,$A244&lt;&gt;$A243),and(not(isblank($A244)),$A244=$A243,$B244&lt;&gt;$B243)),"ID LISTS UNALIGNED",and($A244&lt;&gt;"",countif('3) Release_Label'!$D:$D,$A244)=0),"NO UPC MATCH in Release_Label",and($B244&lt;&gt;"",countif('3) Release_Label'!$E:$E,$B244)=0),"NO CATALOG ID MATCH in Release_Label",iserror(vlookup($A244&amp;$B244,'3) Release_Label'!$D:$D&amp;'3) Release_Label'!$E:$E,1,0)),"NO UPC-CATALOG ID pair MATCH in Release_Label" )</f>
        <v/>
      </c>
      <c r="D244" s="114" t="str">
        <f t="array" ref="D244">ifs(and(isblank($A244),isblank($B244)),"", not(iserror(vlookup($A244&amp;$B244,'3) Release_Label'!$D:$D&amp;'3) Release_Label'!$E:$E,1,0))),vlookup($A244&amp;$B244,{'3) Release_Label'!$D:$D&amp;'3) Release_Label'!$E:$E,'3) Release_Label'!$H:$H},2,0), or(and(not(isblank($B244)),$B244=$B243,$A244&lt;&gt;$A243),and(not(isblank($A244)),$A244=$A243,$B244&lt;&gt;$B243)),"ID LISTS UNALIGNED",and($A244&lt;&gt;"",countif('3) Release_Label'!$D:$D,$A244)=0),"NO UPC MATCH in Release_Label",and($B244&lt;&gt;"",countif('3) Release_Label'!$E:$E,$B244)=0),"NO CATALOG ID MATCH in Release_Label",iserror(vlookup($A244&amp;$B244,'3) Release_Label'!$D:$D&amp;'3) Release_Label'!$E:$E,1,0)),"NO UPC-CATALOG ID pair MATCH in Release_Label" )</f>
        <v/>
      </c>
      <c r="E244" s="128" t="str">
        <f t="shared" si="3"/>
        <v/>
      </c>
      <c r="G244" s="92"/>
      <c r="H244" s="133"/>
      <c r="J244" s="20"/>
      <c r="K244" s="93"/>
      <c r="L244" s="20"/>
      <c r="N244" s="20"/>
      <c r="O244" s="20"/>
      <c r="P244" s="20"/>
    </row>
    <row r="245">
      <c r="A245" s="28"/>
      <c r="B245" s="92"/>
      <c r="C245" s="114" t="str">
        <f t="array" ref="C245">ifs(and(isblank($A245),isblank($B245)),"", not(iserror(vlookup($A245&amp;$B245,'3) Release_Label'!$D:$D&amp;'3) Release_Label'!$E:$E,1,0))),vlookup($A245&amp;$B245,{'3) Release_Label'!$D:$D&amp;'3) Release_Label'!$E:$E,'3) Release_Label'!$F:$F},2,0), or(and(not(isblank($B245)),$B245=$B244,$A245&lt;&gt;$A244),and(not(isblank($A245)),$A245=$A244,$B245&lt;&gt;$B244)),"ID LISTS UNALIGNED",and($A245&lt;&gt;"",countif('3) Release_Label'!$D:$D,$A245)=0),"NO UPC MATCH in Release_Label",and($B245&lt;&gt;"",countif('3) Release_Label'!$E:$E,$B245)=0),"NO CATALOG ID MATCH in Release_Label",iserror(vlookup($A245&amp;$B245,'3) Release_Label'!$D:$D&amp;'3) Release_Label'!$E:$E,1,0)),"NO UPC-CATALOG ID pair MATCH in Release_Label" )</f>
        <v/>
      </c>
      <c r="D245" s="114" t="str">
        <f t="array" ref="D245">ifs(and(isblank($A245),isblank($B245)),"", not(iserror(vlookup($A245&amp;$B245,'3) Release_Label'!$D:$D&amp;'3) Release_Label'!$E:$E,1,0))),vlookup($A245&amp;$B245,{'3) Release_Label'!$D:$D&amp;'3) Release_Label'!$E:$E,'3) Release_Label'!$H:$H},2,0), or(and(not(isblank($B245)),$B245=$B244,$A245&lt;&gt;$A244),and(not(isblank($A245)),$A245=$A244,$B245&lt;&gt;$B244)),"ID LISTS UNALIGNED",and($A245&lt;&gt;"",countif('3) Release_Label'!$D:$D,$A245)=0),"NO UPC MATCH in Release_Label",and($B245&lt;&gt;"",countif('3) Release_Label'!$E:$E,$B245)=0),"NO CATALOG ID MATCH in Release_Label",iserror(vlookup($A245&amp;$B245,'3) Release_Label'!$D:$D&amp;'3) Release_Label'!$E:$E,1,0)),"NO UPC-CATALOG ID pair MATCH in Release_Label" )</f>
        <v/>
      </c>
      <c r="E245" s="128" t="str">
        <f t="shared" si="3"/>
        <v/>
      </c>
      <c r="G245" s="92"/>
      <c r="H245" s="133"/>
      <c r="J245" s="20"/>
      <c r="K245" s="93"/>
      <c r="L245" s="20"/>
      <c r="N245" s="20"/>
      <c r="O245" s="20"/>
      <c r="P245" s="20"/>
    </row>
    <row r="246">
      <c r="A246" s="28"/>
      <c r="B246" s="92"/>
      <c r="C246" s="114" t="str">
        <f t="array" ref="C246">ifs(and(isblank($A246),isblank($B246)),"", not(iserror(vlookup($A246&amp;$B246,'3) Release_Label'!$D:$D&amp;'3) Release_Label'!$E:$E,1,0))),vlookup($A246&amp;$B246,{'3) Release_Label'!$D:$D&amp;'3) Release_Label'!$E:$E,'3) Release_Label'!$F:$F},2,0), or(and(not(isblank($B246)),$B246=$B245,$A246&lt;&gt;$A245),and(not(isblank($A246)),$A246=$A245,$B246&lt;&gt;$B245)),"ID LISTS UNALIGNED",and($A246&lt;&gt;"",countif('3) Release_Label'!$D:$D,$A246)=0),"NO UPC MATCH in Release_Label",and($B246&lt;&gt;"",countif('3) Release_Label'!$E:$E,$B246)=0),"NO CATALOG ID MATCH in Release_Label",iserror(vlookup($A246&amp;$B246,'3) Release_Label'!$D:$D&amp;'3) Release_Label'!$E:$E,1,0)),"NO UPC-CATALOG ID pair MATCH in Release_Label" )</f>
        <v/>
      </c>
      <c r="D246" s="114" t="str">
        <f t="array" ref="D246">ifs(and(isblank($A246),isblank($B246)),"", not(iserror(vlookup($A246&amp;$B246,'3) Release_Label'!$D:$D&amp;'3) Release_Label'!$E:$E,1,0))),vlookup($A246&amp;$B246,{'3) Release_Label'!$D:$D&amp;'3) Release_Label'!$E:$E,'3) Release_Label'!$H:$H},2,0), or(and(not(isblank($B246)),$B246=$B245,$A246&lt;&gt;$A245),and(not(isblank($A246)),$A246=$A245,$B246&lt;&gt;$B245)),"ID LISTS UNALIGNED",and($A246&lt;&gt;"",countif('3) Release_Label'!$D:$D,$A246)=0),"NO UPC MATCH in Release_Label",and($B246&lt;&gt;"",countif('3) Release_Label'!$E:$E,$B246)=0),"NO CATALOG ID MATCH in Release_Label",iserror(vlookup($A246&amp;$B246,'3) Release_Label'!$D:$D&amp;'3) Release_Label'!$E:$E,1,0)),"NO UPC-CATALOG ID pair MATCH in Release_Label" )</f>
        <v/>
      </c>
      <c r="E246" s="128" t="str">
        <f t="shared" si="3"/>
        <v/>
      </c>
      <c r="G246" s="92"/>
      <c r="H246" s="133"/>
      <c r="J246" s="20"/>
      <c r="K246" s="93"/>
      <c r="L246" s="20"/>
      <c r="N246" s="20"/>
      <c r="O246" s="20"/>
      <c r="P246" s="20"/>
    </row>
    <row r="247">
      <c r="A247" s="28"/>
      <c r="B247" s="92"/>
      <c r="C247" s="114" t="str">
        <f t="array" ref="C247">ifs(and(isblank($A247),isblank($B247)),"", not(iserror(vlookup($A247&amp;$B247,'3) Release_Label'!$D:$D&amp;'3) Release_Label'!$E:$E,1,0))),vlookup($A247&amp;$B247,{'3) Release_Label'!$D:$D&amp;'3) Release_Label'!$E:$E,'3) Release_Label'!$F:$F},2,0), or(and(not(isblank($B247)),$B247=$B246,$A247&lt;&gt;$A246),and(not(isblank($A247)),$A247=$A246,$B247&lt;&gt;$B246)),"ID LISTS UNALIGNED",and($A247&lt;&gt;"",countif('3) Release_Label'!$D:$D,$A247)=0),"NO UPC MATCH in Release_Label",and($B247&lt;&gt;"",countif('3) Release_Label'!$E:$E,$B247)=0),"NO CATALOG ID MATCH in Release_Label",iserror(vlookup($A247&amp;$B247,'3) Release_Label'!$D:$D&amp;'3) Release_Label'!$E:$E,1,0)),"NO UPC-CATALOG ID pair MATCH in Release_Label" )</f>
        <v/>
      </c>
      <c r="D247" s="114" t="str">
        <f t="array" ref="D247">ifs(and(isblank($A247),isblank($B247)),"", not(iserror(vlookup($A247&amp;$B247,'3) Release_Label'!$D:$D&amp;'3) Release_Label'!$E:$E,1,0))),vlookup($A247&amp;$B247,{'3) Release_Label'!$D:$D&amp;'3) Release_Label'!$E:$E,'3) Release_Label'!$H:$H},2,0), or(and(not(isblank($B247)),$B247=$B246,$A247&lt;&gt;$A246),and(not(isblank($A247)),$A247=$A246,$B247&lt;&gt;$B246)),"ID LISTS UNALIGNED",and($A247&lt;&gt;"",countif('3) Release_Label'!$D:$D,$A247)=0),"NO UPC MATCH in Release_Label",and($B247&lt;&gt;"",countif('3) Release_Label'!$E:$E,$B247)=0),"NO CATALOG ID MATCH in Release_Label",iserror(vlookup($A247&amp;$B247,'3) Release_Label'!$D:$D&amp;'3) Release_Label'!$E:$E,1,0)),"NO UPC-CATALOG ID pair MATCH in Release_Label" )</f>
        <v/>
      </c>
      <c r="E247" s="128" t="str">
        <f t="shared" si="3"/>
        <v/>
      </c>
      <c r="G247" s="92"/>
      <c r="H247" s="133"/>
      <c r="J247" s="20"/>
      <c r="K247" s="93"/>
      <c r="L247" s="20"/>
      <c r="N247" s="20"/>
      <c r="O247" s="20"/>
      <c r="P247" s="20"/>
    </row>
    <row r="248">
      <c r="A248" s="28"/>
      <c r="B248" s="92"/>
      <c r="C248" s="114" t="str">
        <f t="array" ref="C248">ifs(and(isblank($A248),isblank($B248)),"", not(iserror(vlookup($A248&amp;$B248,'3) Release_Label'!$D:$D&amp;'3) Release_Label'!$E:$E,1,0))),vlookup($A248&amp;$B248,{'3) Release_Label'!$D:$D&amp;'3) Release_Label'!$E:$E,'3) Release_Label'!$F:$F},2,0), or(and(not(isblank($B248)),$B248=$B247,$A248&lt;&gt;$A247),and(not(isblank($A248)),$A248=$A247,$B248&lt;&gt;$B247)),"ID LISTS UNALIGNED",and($A248&lt;&gt;"",countif('3) Release_Label'!$D:$D,$A248)=0),"NO UPC MATCH in Release_Label",and($B248&lt;&gt;"",countif('3) Release_Label'!$E:$E,$B248)=0),"NO CATALOG ID MATCH in Release_Label",iserror(vlookup($A248&amp;$B248,'3) Release_Label'!$D:$D&amp;'3) Release_Label'!$E:$E,1,0)),"NO UPC-CATALOG ID pair MATCH in Release_Label" )</f>
        <v/>
      </c>
      <c r="D248" s="114" t="str">
        <f t="array" ref="D248">ifs(and(isblank($A248),isblank($B248)),"", not(iserror(vlookup($A248&amp;$B248,'3) Release_Label'!$D:$D&amp;'3) Release_Label'!$E:$E,1,0))),vlookup($A248&amp;$B248,{'3) Release_Label'!$D:$D&amp;'3) Release_Label'!$E:$E,'3) Release_Label'!$H:$H},2,0), or(and(not(isblank($B248)),$B248=$B247,$A248&lt;&gt;$A247),and(not(isblank($A248)),$A248=$A247,$B248&lt;&gt;$B247)),"ID LISTS UNALIGNED",and($A248&lt;&gt;"",countif('3) Release_Label'!$D:$D,$A248)=0),"NO UPC MATCH in Release_Label",and($B248&lt;&gt;"",countif('3) Release_Label'!$E:$E,$B248)=0),"NO CATALOG ID MATCH in Release_Label",iserror(vlookup($A248&amp;$B248,'3) Release_Label'!$D:$D&amp;'3) Release_Label'!$E:$E,1,0)),"NO UPC-CATALOG ID pair MATCH in Release_Label" )</f>
        <v/>
      </c>
      <c r="E248" s="128" t="str">
        <f t="shared" si="3"/>
        <v/>
      </c>
      <c r="G248" s="92"/>
      <c r="H248" s="133"/>
      <c r="J248" s="20"/>
      <c r="K248" s="93"/>
      <c r="L248" s="20"/>
      <c r="N248" s="20"/>
      <c r="O248" s="20"/>
      <c r="P248" s="20"/>
    </row>
    <row r="249">
      <c r="A249" s="28"/>
      <c r="B249" s="92"/>
      <c r="C249" s="114" t="str">
        <f t="array" ref="C249">ifs(and(isblank($A249),isblank($B249)),"", not(iserror(vlookup($A249&amp;$B249,'3) Release_Label'!$D:$D&amp;'3) Release_Label'!$E:$E,1,0))),vlookup($A249&amp;$B249,{'3) Release_Label'!$D:$D&amp;'3) Release_Label'!$E:$E,'3) Release_Label'!$F:$F},2,0), or(and(not(isblank($B249)),$B249=$B248,$A249&lt;&gt;$A248),and(not(isblank($A249)),$A249=$A248,$B249&lt;&gt;$B248)),"ID LISTS UNALIGNED",and($A249&lt;&gt;"",countif('3) Release_Label'!$D:$D,$A249)=0),"NO UPC MATCH in Release_Label",and($B249&lt;&gt;"",countif('3) Release_Label'!$E:$E,$B249)=0),"NO CATALOG ID MATCH in Release_Label",iserror(vlookup($A249&amp;$B249,'3) Release_Label'!$D:$D&amp;'3) Release_Label'!$E:$E,1,0)),"NO UPC-CATALOG ID pair MATCH in Release_Label" )</f>
        <v/>
      </c>
      <c r="D249" s="114" t="str">
        <f t="array" ref="D249">ifs(and(isblank($A249),isblank($B249)),"", not(iserror(vlookup($A249&amp;$B249,'3) Release_Label'!$D:$D&amp;'3) Release_Label'!$E:$E,1,0))),vlookup($A249&amp;$B249,{'3) Release_Label'!$D:$D&amp;'3) Release_Label'!$E:$E,'3) Release_Label'!$H:$H},2,0), or(and(not(isblank($B249)),$B249=$B248,$A249&lt;&gt;$A248),and(not(isblank($A249)),$A249=$A248,$B249&lt;&gt;$B248)),"ID LISTS UNALIGNED",and($A249&lt;&gt;"",countif('3) Release_Label'!$D:$D,$A249)=0),"NO UPC MATCH in Release_Label",and($B249&lt;&gt;"",countif('3) Release_Label'!$E:$E,$B249)=0),"NO CATALOG ID MATCH in Release_Label",iserror(vlookup($A249&amp;$B249,'3) Release_Label'!$D:$D&amp;'3) Release_Label'!$E:$E,1,0)),"NO UPC-CATALOG ID pair MATCH in Release_Label" )</f>
        <v/>
      </c>
      <c r="E249" s="128" t="str">
        <f t="shared" si="3"/>
        <v/>
      </c>
      <c r="G249" s="92"/>
      <c r="H249" s="133"/>
      <c r="J249" s="20"/>
      <c r="K249" s="93"/>
      <c r="L249" s="20"/>
      <c r="N249" s="20"/>
      <c r="O249" s="20"/>
      <c r="P249" s="20"/>
    </row>
    <row r="250">
      <c r="A250" s="28"/>
      <c r="B250" s="92"/>
      <c r="C250" s="114" t="str">
        <f t="array" ref="C250">ifs(and(isblank($A250),isblank($B250)),"", not(iserror(vlookup($A250&amp;$B250,'3) Release_Label'!$D:$D&amp;'3) Release_Label'!$E:$E,1,0))),vlookup($A250&amp;$B250,{'3) Release_Label'!$D:$D&amp;'3) Release_Label'!$E:$E,'3) Release_Label'!$F:$F},2,0), or(and(not(isblank($B250)),$B250=$B249,$A250&lt;&gt;$A249),and(not(isblank($A250)),$A250=$A249,$B250&lt;&gt;$B249)),"ID LISTS UNALIGNED",and($A250&lt;&gt;"",countif('3) Release_Label'!$D:$D,$A250)=0),"NO UPC MATCH in Release_Label",and($B250&lt;&gt;"",countif('3) Release_Label'!$E:$E,$B250)=0),"NO CATALOG ID MATCH in Release_Label",iserror(vlookup($A250&amp;$B250,'3) Release_Label'!$D:$D&amp;'3) Release_Label'!$E:$E,1,0)),"NO UPC-CATALOG ID pair MATCH in Release_Label" )</f>
        <v/>
      </c>
      <c r="D250" s="114" t="str">
        <f t="array" ref="D250">ifs(and(isblank($A250),isblank($B250)),"", not(iserror(vlookup($A250&amp;$B250,'3) Release_Label'!$D:$D&amp;'3) Release_Label'!$E:$E,1,0))),vlookup($A250&amp;$B250,{'3) Release_Label'!$D:$D&amp;'3) Release_Label'!$E:$E,'3) Release_Label'!$H:$H},2,0), or(and(not(isblank($B250)),$B250=$B249,$A250&lt;&gt;$A249),and(not(isblank($A250)),$A250=$A249,$B250&lt;&gt;$B249)),"ID LISTS UNALIGNED",and($A250&lt;&gt;"",countif('3) Release_Label'!$D:$D,$A250)=0),"NO UPC MATCH in Release_Label",and($B250&lt;&gt;"",countif('3) Release_Label'!$E:$E,$B250)=0),"NO CATALOG ID MATCH in Release_Label",iserror(vlookup($A250&amp;$B250,'3) Release_Label'!$D:$D&amp;'3) Release_Label'!$E:$E,1,0)),"NO UPC-CATALOG ID pair MATCH in Release_Label" )</f>
        <v/>
      </c>
      <c r="E250" s="128" t="str">
        <f t="shared" si="3"/>
        <v/>
      </c>
      <c r="G250" s="92"/>
      <c r="H250" s="133"/>
      <c r="J250" s="20"/>
      <c r="K250" s="93"/>
      <c r="L250" s="20"/>
      <c r="N250" s="20"/>
      <c r="O250" s="20"/>
      <c r="P250" s="20"/>
    </row>
    <row r="251">
      <c r="A251" s="28"/>
      <c r="B251" s="92"/>
      <c r="C251" s="114" t="str">
        <f t="array" ref="C251">ifs(and(isblank($A251),isblank($B251)),"", not(iserror(vlookup($A251&amp;$B251,'3) Release_Label'!$D:$D&amp;'3) Release_Label'!$E:$E,1,0))),vlookup($A251&amp;$B251,{'3) Release_Label'!$D:$D&amp;'3) Release_Label'!$E:$E,'3) Release_Label'!$F:$F},2,0), or(and(not(isblank($B251)),$B251=$B250,$A251&lt;&gt;$A250),and(not(isblank($A251)),$A251=$A250,$B251&lt;&gt;$B250)),"ID LISTS UNALIGNED",and($A251&lt;&gt;"",countif('3) Release_Label'!$D:$D,$A251)=0),"NO UPC MATCH in Release_Label",and($B251&lt;&gt;"",countif('3) Release_Label'!$E:$E,$B251)=0),"NO CATALOG ID MATCH in Release_Label",iserror(vlookup($A251&amp;$B251,'3) Release_Label'!$D:$D&amp;'3) Release_Label'!$E:$E,1,0)),"NO UPC-CATALOG ID pair MATCH in Release_Label" )</f>
        <v/>
      </c>
      <c r="D251" s="114" t="str">
        <f t="array" ref="D251">ifs(and(isblank($A251),isblank($B251)),"", not(iserror(vlookup($A251&amp;$B251,'3) Release_Label'!$D:$D&amp;'3) Release_Label'!$E:$E,1,0))),vlookup($A251&amp;$B251,{'3) Release_Label'!$D:$D&amp;'3) Release_Label'!$E:$E,'3) Release_Label'!$H:$H},2,0), or(and(not(isblank($B251)),$B251=$B250,$A251&lt;&gt;$A250),and(not(isblank($A251)),$A251=$A250,$B251&lt;&gt;$B250)),"ID LISTS UNALIGNED",and($A251&lt;&gt;"",countif('3) Release_Label'!$D:$D,$A251)=0),"NO UPC MATCH in Release_Label",and($B251&lt;&gt;"",countif('3) Release_Label'!$E:$E,$B251)=0),"NO CATALOG ID MATCH in Release_Label",iserror(vlookup($A251&amp;$B251,'3) Release_Label'!$D:$D&amp;'3) Release_Label'!$E:$E,1,0)),"NO UPC-CATALOG ID pair MATCH in Release_Label" )</f>
        <v/>
      </c>
      <c r="E251" s="128" t="str">
        <f t="shared" si="3"/>
        <v/>
      </c>
      <c r="G251" s="92"/>
      <c r="H251" s="133"/>
      <c r="J251" s="20"/>
      <c r="K251" s="93"/>
      <c r="L251" s="20"/>
      <c r="N251" s="20"/>
      <c r="O251" s="20"/>
      <c r="P251" s="20"/>
    </row>
    <row r="252">
      <c r="A252" s="28"/>
      <c r="B252" s="92"/>
      <c r="C252" s="114" t="str">
        <f t="array" ref="C252">ifs(and(isblank($A252),isblank($B252)),"", not(iserror(vlookup($A252&amp;$B252,'3) Release_Label'!$D:$D&amp;'3) Release_Label'!$E:$E,1,0))),vlookup($A252&amp;$B252,{'3) Release_Label'!$D:$D&amp;'3) Release_Label'!$E:$E,'3) Release_Label'!$F:$F},2,0), or(and(not(isblank($B252)),$B252=$B251,$A252&lt;&gt;$A251),and(not(isblank($A252)),$A252=$A251,$B252&lt;&gt;$B251)),"ID LISTS UNALIGNED",and($A252&lt;&gt;"",countif('3) Release_Label'!$D:$D,$A252)=0),"NO UPC MATCH in Release_Label",and($B252&lt;&gt;"",countif('3) Release_Label'!$E:$E,$B252)=0),"NO CATALOG ID MATCH in Release_Label",iserror(vlookup($A252&amp;$B252,'3) Release_Label'!$D:$D&amp;'3) Release_Label'!$E:$E,1,0)),"NO UPC-CATALOG ID pair MATCH in Release_Label" )</f>
        <v/>
      </c>
      <c r="D252" s="114" t="str">
        <f t="array" ref="D252">ifs(and(isblank($A252),isblank($B252)),"", not(iserror(vlookup($A252&amp;$B252,'3) Release_Label'!$D:$D&amp;'3) Release_Label'!$E:$E,1,0))),vlookup($A252&amp;$B252,{'3) Release_Label'!$D:$D&amp;'3) Release_Label'!$E:$E,'3) Release_Label'!$H:$H},2,0), or(and(not(isblank($B252)),$B252=$B251,$A252&lt;&gt;$A251),and(not(isblank($A252)),$A252=$A251,$B252&lt;&gt;$B251)),"ID LISTS UNALIGNED",and($A252&lt;&gt;"",countif('3) Release_Label'!$D:$D,$A252)=0),"NO UPC MATCH in Release_Label",and($B252&lt;&gt;"",countif('3) Release_Label'!$E:$E,$B252)=0),"NO CATALOG ID MATCH in Release_Label",iserror(vlookup($A252&amp;$B252,'3) Release_Label'!$D:$D&amp;'3) Release_Label'!$E:$E,1,0)),"NO UPC-CATALOG ID pair MATCH in Release_Label" )</f>
        <v/>
      </c>
      <c r="E252" s="128" t="str">
        <f t="shared" si="3"/>
        <v/>
      </c>
      <c r="G252" s="92"/>
      <c r="H252" s="133"/>
      <c r="J252" s="20"/>
      <c r="K252" s="93"/>
      <c r="L252" s="20"/>
      <c r="N252" s="20"/>
      <c r="O252" s="20"/>
      <c r="P252" s="20"/>
    </row>
    <row r="253">
      <c r="A253" s="28"/>
      <c r="B253" s="92"/>
      <c r="C253" s="114" t="str">
        <f t="array" ref="C253">ifs(and(isblank($A253),isblank($B253)),"", not(iserror(vlookup($A253&amp;$B253,'3) Release_Label'!$D:$D&amp;'3) Release_Label'!$E:$E,1,0))),vlookup($A253&amp;$B253,{'3) Release_Label'!$D:$D&amp;'3) Release_Label'!$E:$E,'3) Release_Label'!$F:$F},2,0), or(and(not(isblank($B253)),$B253=$B252,$A253&lt;&gt;$A252),and(not(isblank($A253)),$A253=$A252,$B253&lt;&gt;$B252)),"ID LISTS UNALIGNED",and($A253&lt;&gt;"",countif('3) Release_Label'!$D:$D,$A253)=0),"NO UPC MATCH in Release_Label",and($B253&lt;&gt;"",countif('3) Release_Label'!$E:$E,$B253)=0),"NO CATALOG ID MATCH in Release_Label",iserror(vlookup($A253&amp;$B253,'3) Release_Label'!$D:$D&amp;'3) Release_Label'!$E:$E,1,0)),"NO UPC-CATALOG ID pair MATCH in Release_Label" )</f>
        <v/>
      </c>
      <c r="D253" s="114" t="str">
        <f t="array" ref="D253">ifs(and(isblank($A253),isblank($B253)),"", not(iserror(vlookup($A253&amp;$B253,'3) Release_Label'!$D:$D&amp;'3) Release_Label'!$E:$E,1,0))),vlookup($A253&amp;$B253,{'3) Release_Label'!$D:$D&amp;'3) Release_Label'!$E:$E,'3) Release_Label'!$H:$H},2,0), or(and(not(isblank($B253)),$B253=$B252,$A253&lt;&gt;$A252),and(not(isblank($A253)),$A253=$A252,$B253&lt;&gt;$B252)),"ID LISTS UNALIGNED",and($A253&lt;&gt;"",countif('3) Release_Label'!$D:$D,$A253)=0),"NO UPC MATCH in Release_Label",and($B253&lt;&gt;"",countif('3) Release_Label'!$E:$E,$B253)=0),"NO CATALOG ID MATCH in Release_Label",iserror(vlookup($A253&amp;$B253,'3) Release_Label'!$D:$D&amp;'3) Release_Label'!$E:$E,1,0)),"NO UPC-CATALOG ID pair MATCH in Release_Label" )</f>
        <v/>
      </c>
      <c r="E253" s="128" t="str">
        <f t="shared" si="3"/>
        <v/>
      </c>
      <c r="G253" s="92"/>
      <c r="H253" s="133"/>
      <c r="J253" s="20"/>
      <c r="K253" s="93"/>
      <c r="L253" s="20"/>
      <c r="N253" s="20"/>
      <c r="O253" s="20"/>
      <c r="P253" s="20"/>
    </row>
    <row r="254">
      <c r="A254" s="28"/>
      <c r="B254" s="92"/>
      <c r="C254" s="114" t="str">
        <f t="array" ref="C254">ifs(and(isblank($A254),isblank($B254)),"", not(iserror(vlookup($A254&amp;$B254,'3) Release_Label'!$D:$D&amp;'3) Release_Label'!$E:$E,1,0))),vlookup($A254&amp;$B254,{'3) Release_Label'!$D:$D&amp;'3) Release_Label'!$E:$E,'3) Release_Label'!$F:$F},2,0), or(and(not(isblank($B254)),$B254=$B253,$A254&lt;&gt;$A253),and(not(isblank($A254)),$A254=$A253,$B254&lt;&gt;$B253)),"ID LISTS UNALIGNED",and($A254&lt;&gt;"",countif('3) Release_Label'!$D:$D,$A254)=0),"NO UPC MATCH in Release_Label",and($B254&lt;&gt;"",countif('3) Release_Label'!$E:$E,$B254)=0),"NO CATALOG ID MATCH in Release_Label",iserror(vlookup($A254&amp;$B254,'3) Release_Label'!$D:$D&amp;'3) Release_Label'!$E:$E,1,0)),"NO UPC-CATALOG ID pair MATCH in Release_Label" )</f>
        <v/>
      </c>
      <c r="D254" s="114" t="str">
        <f t="array" ref="D254">ifs(and(isblank($A254),isblank($B254)),"", not(iserror(vlookup($A254&amp;$B254,'3) Release_Label'!$D:$D&amp;'3) Release_Label'!$E:$E,1,0))),vlookup($A254&amp;$B254,{'3) Release_Label'!$D:$D&amp;'3) Release_Label'!$E:$E,'3) Release_Label'!$H:$H},2,0), or(and(not(isblank($B254)),$B254=$B253,$A254&lt;&gt;$A253),and(not(isblank($A254)),$A254=$A253,$B254&lt;&gt;$B253)),"ID LISTS UNALIGNED",and($A254&lt;&gt;"",countif('3) Release_Label'!$D:$D,$A254)=0),"NO UPC MATCH in Release_Label",and($B254&lt;&gt;"",countif('3) Release_Label'!$E:$E,$B254)=0),"NO CATALOG ID MATCH in Release_Label",iserror(vlookup($A254&amp;$B254,'3) Release_Label'!$D:$D&amp;'3) Release_Label'!$E:$E,1,0)),"NO UPC-CATALOG ID pair MATCH in Release_Label" )</f>
        <v/>
      </c>
      <c r="E254" s="128" t="str">
        <f t="shared" si="3"/>
        <v/>
      </c>
      <c r="G254" s="92"/>
      <c r="H254" s="133"/>
      <c r="J254" s="20"/>
      <c r="K254" s="93"/>
      <c r="L254" s="20"/>
      <c r="N254" s="20"/>
      <c r="O254" s="20"/>
      <c r="P254" s="20"/>
    </row>
    <row r="255">
      <c r="A255" s="28"/>
      <c r="B255" s="92"/>
      <c r="C255" s="114" t="str">
        <f t="array" ref="C255">ifs(and(isblank($A255),isblank($B255)),"", not(iserror(vlookup($A255&amp;$B255,'3) Release_Label'!$D:$D&amp;'3) Release_Label'!$E:$E,1,0))),vlookup($A255&amp;$B255,{'3) Release_Label'!$D:$D&amp;'3) Release_Label'!$E:$E,'3) Release_Label'!$F:$F},2,0), or(and(not(isblank($B255)),$B255=$B254,$A255&lt;&gt;$A254),and(not(isblank($A255)),$A255=$A254,$B255&lt;&gt;$B254)),"ID LISTS UNALIGNED",and($A255&lt;&gt;"",countif('3) Release_Label'!$D:$D,$A255)=0),"NO UPC MATCH in Release_Label",and($B255&lt;&gt;"",countif('3) Release_Label'!$E:$E,$B255)=0),"NO CATALOG ID MATCH in Release_Label",iserror(vlookup($A255&amp;$B255,'3) Release_Label'!$D:$D&amp;'3) Release_Label'!$E:$E,1,0)),"NO UPC-CATALOG ID pair MATCH in Release_Label" )</f>
        <v/>
      </c>
      <c r="D255" s="114" t="str">
        <f t="array" ref="D255">ifs(and(isblank($A255),isblank($B255)),"", not(iserror(vlookup($A255&amp;$B255,'3) Release_Label'!$D:$D&amp;'3) Release_Label'!$E:$E,1,0))),vlookup($A255&amp;$B255,{'3) Release_Label'!$D:$D&amp;'3) Release_Label'!$E:$E,'3) Release_Label'!$H:$H},2,0), or(and(not(isblank($B255)),$B255=$B254,$A255&lt;&gt;$A254),and(not(isblank($A255)),$A255=$A254,$B255&lt;&gt;$B254)),"ID LISTS UNALIGNED",and($A255&lt;&gt;"",countif('3) Release_Label'!$D:$D,$A255)=0),"NO UPC MATCH in Release_Label",and($B255&lt;&gt;"",countif('3) Release_Label'!$E:$E,$B255)=0),"NO CATALOG ID MATCH in Release_Label",iserror(vlookup($A255&amp;$B255,'3) Release_Label'!$D:$D&amp;'3) Release_Label'!$E:$E,1,0)),"NO UPC-CATALOG ID pair MATCH in Release_Label" )</f>
        <v/>
      </c>
      <c r="E255" s="128" t="str">
        <f t="shared" si="3"/>
        <v/>
      </c>
      <c r="G255" s="92"/>
      <c r="H255" s="133"/>
      <c r="J255" s="20"/>
      <c r="K255" s="93"/>
      <c r="L255" s="20"/>
      <c r="N255" s="20"/>
      <c r="O255" s="20"/>
      <c r="P255" s="20"/>
    </row>
    <row r="256">
      <c r="A256" s="28"/>
      <c r="B256" s="92"/>
      <c r="C256" s="114" t="str">
        <f t="array" ref="C256">ifs(and(isblank($A256),isblank($B256)),"", not(iserror(vlookup($A256&amp;$B256,'3) Release_Label'!$D:$D&amp;'3) Release_Label'!$E:$E,1,0))),vlookup($A256&amp;$B256,{'3) Release_Label'!$D:$D&amp;'3) Release_Label'!$E:$E,'3) Release_Label'!$F:$F},2,0), or(and(not(isblank($B256)),$B256=$B255,$A256&lt;&gt;$A255),and(not(isblank($A256)),$A256=$A255,$B256&lt;&gt;$B255)),"ID LISTS UNALIGNED",and($A256&lt;&gt;"",countif('3) Release_Label'!$D:$D,$A256)=0),"NO UPC MATCH in Release_Label",and($B256&lt;&gt;"",countif('3) Release_Label'!$E:$E,$B256)=0),"NO CATALOG ID MATCH in Release_Label",iserror(vlookup($A256&amp;$B256,'3) Release_Label'!$D:$D&amp;'3) Release_Label'!$E:$E,1,0)),"NO UPC-CATALOG ID pair MATCH in Release_Label" )</f>
        <v/>
      </c>
      <c r="D256" s="114" t="str">
        <f t="array" ref="D256">ifs(and(isblank($A256),isblank($B256)),"", not(iserror(vlookup($A256&amp;$B256,'3) Release_Label'!$D:$D&amp;'3) Release_Label'!$E:$E,1,0))),vlookup($A256&amp;$B256,{'3) Release_Label'!$D:$D&amp;'3) Release_Label'!$E:$E,'3) Release_Label'!$H:$H},2,0), or(and(not(isblank($B256)),$B256=$B255,$A256&lt;&gt;$A255),and(not(isblank($A256)),$A256=$A255,$B256&lt;&gt;$B255)),"ID LISTS UNALIGNED",and($A256&lt;&gt;"",countif('3) Release_Label'!$D:$D,$A256)=0),"NO UPC MATCH in Release_Label",and($B256&lt;&gt;"",countif('3) Release_Label'!$E:$E,$B256)=0),"NO CATALOG ID MATCH in Release_Label",iserror(vlookup($A256&amp;$B256,'3) Release_Label'!$D:$D&amp;'3) Release_Label'!$E:$E,1,0)),"NO UPC-CATALOG ID pair MATCH in Release_Label" )</f>
        <v/>
      </c>
      <c r="E256" s="128" t="str">
        <f t="shared" si="3"/>
        <v/>
      </c>
      <c r="G256" s="92"/>
      <c r="H256" s="133"/>
      <c r="J256" s="20"/>
      <c r="K256" s="93"/>
      <c r="L256" s="20"/>
      <c r="N256" s="20"/>
      <c r="O256" s="20"/>
      <c r="P256" s="20"/>
    </row>
    <row r="257">
      <c r="A257" s="28"/>
      <c r="B257" s="92"/>
      <c r="C257" s="114" t="str">
        <f t="array" ref="C257">ifs(and(isblank($A257),isblank($B257)),"", not(iserror(vlookup($A257&amp;$B257,'3) Release_Label'!$D:$D&amp;'3) Release_Label'!$E:$E,1,0))),vlookup($A257&amp;$B257,{'3) Release_Label'!$D:$D&amp;'3) Release_Label'!$E:$E,'3) Release_Label'!$F:$F},2,0), or(and(not(isblank($B257)),$B257=$B256,$A257&lt;&gt;$A256),and(not(isblank($A257)),$A257=$A256,$B257&lt;&gt;$B256)),"ID LISTS UNALIGNED",and($A257&lt;&gt;"",countif('3) Release_Label'!$D:$D,$A257)=0),"NO UPC MATCH in Release_Label",and($B257&lt;&gt;"",countif('3) Release_Label'!$E:$E,$B257)=0),"NO CATALOG ID MATCH in Release_Label",iserror(vlookup($A257&amp;$B257,'3) Release_Label'!$D:$D&amp;'3) Release_Label'!$E:$E,1,0)),"NO UPC-CATALOG ID pair MATCH in Release_Label" )</f>
        <v/>
      </c>
      <c r="D257" s="114" t="str">
        <f t="array" ref="D257">ifs(and(isblank($A257),isblank($B257)),"", not(iserror(vlookup($A257&amp;$B257,'3) Release_Label'!$D:$D&amp;'3) Release_Label'!$E:$E,1,0))),vlookup($A257&amp;$B257,{'3) Release_Label'!$D:$D&amp;'3) Release_Label'!$E:$E,'3) Release_Label'!$H:$H},2,0), or(and(not(isblank($B257)),$B257=$B256,$A257&lt;&gt;$A256),and(not(isblank($A257)),$A257=$A256,$B257&lt;&gt;$B256)),"ID LISTS UNALIGNED",and($A257&lt;&gt;"",countif('3) Release_Label'!$D:$D,$A257)=0),"NO UPC MATCH in Release_Label",and($B257&lt;&gt;"",countif('3) Release_Label'!$E:$E,$B257)=0),"NO CATALOG ID MATCH in Release_Label",iserror(vlookup($A257&amp;$B257,'3) Release_Label'!$D:$D&amp;'3) Release_Label'!$E:$E,1,0)),"NO UPC-CATALOG ID pair MATCH in Release_Label" )</f>
        <v/>
      </c>
      <c r="E257" s="128" t="str">
        <f t="shared" si="3"/>
        <v/>
      </c>
      <c r="G257" s="92"/>
      <c r="H257" s="133"/>
      <c r="J257" s="20"/>
      <c r="K257" s="93"/>
      <c r="L257" s="20"/>
      <c r="N257" s="20"/>
      <c r="O257" s="20"/>
      <c r="P257" s="20"/>
    </row>
    <row r="258">
      <c r="A258" s="28"/>
      <c r="B258" s="92"/>
      <c r="C258" s="114" t="str">
        <f t="array" ref="C258">ifs(and(isblank($A258),isblank($B258)),"", not(iserror(vlookup($A258&amp;$B258,'3) Release_Label'!$D:$D&amp;'3) Release_Label'!$E:$E,1,0))),vlookup($A258&amp;$B258,{'3) Release_Label'!$D:$D&amp;'3) Release_Label'!$E:$E,'3) Release_Label'!$F:$F},2,0), or(and(not(isblank($B258)),$B258=$B257,$A258&lt;&gt;$A257),and(not(isblank($A258)),$A258=$A257,$B258&lt;&gt;$B257)),"ID LISTS UNALIGNED",and($A258&lt;&gt;"",countif('3) Release_Label'!$D:$D,$A258)=0),"NO UPC MATCH in Release_Label",and($B258&lt;&gt;"",countif('3) Release_Label'!$E:$E,$B258)=0),"NO CATALOG ID MATCH in Release_Label",iserror(vlookup($A258&amp;$B258,'3) Release_Label'!$D:$D&amp;'3) Release_Label'!$E:$E,1,0)),"NO UPC-CATALOG ID pair MATCH in Release_Label" )</f>
        <v/>
      </c>
      <c r="D258" s="114" t="str">
        <f t="array" ref="D258">ifs(and(isblank($A258),isblank($B258)),"", not(iserror(vlookup($A258&amp;$B258,'3) Release_Label'!$D:$D&amp;'3) Release_Label'!$E:$E,1,0))),vlookup($A258&amp;$B258,{'3) Release_Label'!$D:$D&amp;'3) Release_Label'!$E:$E,'3) Release_Label'!$H:$H},2,0), or(and(not(isblank($B258)),$B258=$B257,$A258&lt;&gt;$A257),and(not(isblank($A258)),$A258=$A257,$B258&lt;&gt;$B257)),"ID LISTS UNALIGNED",and($A258&lt;&gt;"",countif('3) Release_Label'!$D:$D,$A258)=0),"NO UPC MATCH in Release_Label",and($B258&lt;&gt;"",countif('3) Release_Label'!$E:$E,$B258)=0),"NO CATALOG ID MATCH in Release_Label",iserror(vlookup($A258&amp;$B258,'3) Release_Label'!$D:$D&amp;'3) Release_Label'!$E:$E,1,0)),"NO UPC-CATALOG ID pair MATCH in Release_Label" )</f>
        <v/>
      </c>
      <c r="E258" s="128" t="str">
        <f t="shared" si="3"/>
        <v/>
      </c>
      <c r="G258" s="92"/>
      <c r="H258" s="133"/>
      <c r="J258" s="20"/>
      <c r="K258" s="93"/>
      <c r="L258" s="20"/>
      <c r="N258" s="20"/>
      <c r="O258" s="20"/>
      <c r="P258" s="20"/>
    </row>
    <row r="259">
      <c r="A259" s="28"/>
      <c r="B259" s="92"/>
      <c r="C259" s="114" t="str">
        <f t="array" ref="C259">ifs(and(isblank($A259),isblank($B259)),"", not(iserror(vlookup($A259&amp;$B259,'3) Release_Label'!$D:$D&amp;'3) Release_Label'!$E:$E,1,0))),vlookup($A259&amp;$B259,{'3) Release_Label'!$D:$D&amp;'3) Release_Label'!$E:$E,'3) Release_Label'!$F:$F},2,0), or(and(not(isblank($B259)),$B259=$B258,$A259&lt;&gt;$A258),and(not(isblank($A259)),$A259=$A258,$B259&lt;&gt;$B258)),"ID LISTS UNALIGNED",and($A259&lt;&gt;"",countif('3) Release_Label'!$D:$D,$A259)=0),"NO UPC MATCH in Release_Label",and($B259&lt;&gt;"",countif('3) Release_Label'!$E:$E,$B259)=0),"NO CATALOG ID MATCH in Release_Label",iserror(vlookup($A259&amp;$B259,'3) Release_Label'!$D:$D&amp;'3) Release_Label'!$E:$E,1,0)),"NO UPC-CATALOG ID pair MATCH in Release_Label" )</f>
        <v/>
      </c>
      <c r="D259" s="114" t="str">
        <f t="array" ref="D259">ifs(and(isblank($A259),isblank($B259)),"", not(iserror(vlookup($A259&amp;$B259,'3) Release_Label'!$D:$D&amp;'3) Release_Label'!$E:$E,1,0))),vlookup($A259&amp;$B259,{'3) Release_Label'!$D:$D&amp;'3) Release_Label'!$E:$E,'3) Release_Label'!$H:$H},2,0), or(and(not(isblank($B259)),$B259=$B258,$A259&lt;&gt;$A258),and(not(isblank($A259)),$A259=$A258,$B259&lt;&gt;$B258)),"ID LISTS UNALIGNED",and($A259&lt;&gt;"",countif('3) Release_Label'!$D:$D,$A259)=0),"NO UPC MATCH in Release_Label",and($B259&lt;&gt;"",countif('3) Release_Label'!$E:$E,$B259)=0),"NO CATALOG ID MATCH in Release_Label",iserror(vlookup($A259&amp;$B259,'3) Release_Label'!$D:$D&amp;'3) Release_Label'!$E:$E,1,0)),"NO UPC-CATALOG ID pair MATCH in Release_Label" )</f>
        <v/>
      </c>
      <c r="E259" s="128" t="str">
        <f t="shared" si="3"/>
        <v/>
      </c>
      <c r="G259" s="92"/>
      <c r="H259" s="133"/>
      <c r="J259" s="20"/>
      <c r="K259" s="93"/>
      <c r="L259" s="20"/>
      <c r="N259" s="20"/>
      <c r="O259" s="20"/>
      <c r="P259" s="20"/>
    </row>
    <row r="260">
      <c r="A260" s="28"/>
      <c r="B260" s="92"/>
      <c r="C260" s="114" t="str">
        <f t="array" ref="C260">ifs(and(isblank($A260),isblank($B260)),"", not(iserror(vlookup($A260&amp;$B260,'3) Release_Label'!$D:$D&amp;'3) Release_Label'!$E:$E,1,0))),vlookup($A260&amp;$B260,{'3) Release_Label'!$D:$D&amp;'3) Release_Label'!$E:$E,'3) Release_Label'!$F:$F},2,0), or(and(not(isblank($B260)),$B260=$B259,$A260&lt;&gt;$A259),and(not(isblank($A260)),$A260=$A259,$B260&lt;&gt;$B259)),"ID LISTS UNALIGNED",and($A260&lt;&gt;"",countif('3) Release_Label'!$D:$D,$A260)=0),"NO UPC MATCH in Release_Label",and($B260&lt;&gt;"",countif('3) Release_Label'!$E:$E,$B260)=0),"NO CATALOG ID MATCH in Release_Label",iserror(vlookup($A260&amp;$B260,'3) Release_Label'!$D:$D&amp;'3) Release_Label'!$E:$E,1,0)),"NO UPC-CATALOG ID pair MATCH in Release_Label" )</f>
        <v/>
      </c>
      <c r="D260" s="114" t="str">
        <f t="array" ref="D260">ifs(and(isblank($A260),isblank($B260)),"", not(iserror(vlookup($A260&amp;$B260,'3) Release_Label'!$D:$D&amp;'3) Release_Label'!$E:$E,1,0))),vlookup($A260&amp;$B260,{'3) Release_Label'!$D:$D&amp;'3) Release_Label'!$E:$E,'3) Release_Label'!$H:$H},2,0), or(and(not(isblank($B260)),$B260=$B259,$A260&lt;&gt;$A259),and(not(isblank($A260)),$A260=$A259,$B260&lt;&gt;$B259)),"ID LISTS UNALIGNED",and($A260&lt;&gt;"",countif('3) Release_Label'!$D:$D,$A260)=0),"NO UPC MATCH in Release_Label",and($B260&lt;&gt;"",countif('3) Release_Label'!$E:$E,$B260)=0),"NO CATALOG ID MATCH in Release_Label",iserror(vlookup($A260&amp;$B260,'3) Release_Label'!$D:$D&amp;'3) Release_Label'!$E:$E,1,0)),"NO UPC-CATALOG ID pair MATCH in Release_Label" )</f>
        <v/>
      </c>
      <c r="E260" s="128" t="str">
        <f t="shared" si="3"/>
        <v/>
      </c>
      <c r="G260" s="92"/>
      <c r="H260" s="133"/>
      <c r="J260" s="20"/>
      <c r="K260" s="93"/>
      <c r="L260" s="20"/>
      <c r="N260" s="20"/>
      <c r="O260" s="20"/>
      <c r="P260" s="20"/>
    </row>
    <row r="261">
      <c r="A261" s="28"/>
      <c r="B261" s="92"/>
      <c r="C261" s="114" t="str">
        <f t="array" ref="C261">ifs(and(isblank($A261),isblank($B261)),"", not(iserror(vlookup($A261&amp;$B261,'3) Release_Label'!$D:$D&amp;'3) Release_Label'!$E:$E,1,0))),vlookup($A261&amp;$B261,{'3) Release_Label'!$D:$D&amp;'3) Release_Label'!$E:$E,'3) Release_Label'!$F:$F},2,0), or(and(not(isblank($B261)),$B261=$B260,$A261&lt;&gt;$A260),and(not(isblank($A261)),$A261=$A260,$B261&lt;&gt;$B260)),"ID LISTS UNALIGNED",and($A261&lt;&gt;"",countif('3) Release_Label'!$D:$D,$A261)=0),"NO UPC MATCH in Release_Label",and($B261&lt;&gt;"",countif('3) Release_Label'!$E:$E,$B261)=0),"NO CATALOG ID MATCH in Release_Label",iserror(vlookup($A261&amp;$B261,'3) Release_Label'!$D:$D&amp;'3) Release_Label'!$E:$E,1,0)),"NO UPC-CATALOG ID pair MATCH in Release_Label" )</f>
        <v/>
      </c>
      <c r="D261" s="114" t="str">
        <f t="array" ref="D261">ifs(and(isblank($A261),isblank($B261)),"", not(iserror(vlookup($A261&amp;$B261,'3) Release_Label'!$D:$D&amp;'3) Release_Label'!$E:$E,1,0))),vlookup($A261&amp;$B261,{'3) Release_Label'!$D:$D&amp;'3) Release_Label'!$E:$E,'3) Release_Label'!$H:$H},2,0), or(and(not(isblank($B261)),$B261=$B260,$A261&lt;&gt;$A260),and(not(isblank($A261)),$A261=$A260,$B261&lt;&gt;$B260)),"ID LISTS UNALIGNED",and($A261&lt;&gt;"",countif('3) Release_Label'!$D:$D,$A261)=0),"NO UPC MATCH in Release_Label",and($B261&lt;&gt;"",countif('3) Release_Label'!$E:$E,$B261)=0),"NO CATALOG ID MATCH in Release_Label",iserror(vlookup($A261&amp;$B261,'3) Release_Label'!$D:$D&amp;'3) Release_Label'!$E:$E,1,0)),"NO UPC-CATALOG ID pair MATCH in Release_Label" )</f>
        <v/>
      </c>
      <c r="E261" s="128" t="str">
        <f t="shared" si="3"/>
        <v/>
      </c>
      <c r="G261" s="92"/>
      <c r="H261" s="133"/>
      <c r="J261" s="20"/>
      <c r="K261" s="93"/>
      <c r="L261" s="20"/>
      <c r="N261" s="20"/>
      <c r="O261" s="20"/>
      <c r="P261" s="20"/>
    </row>
    <row r="262">
      <c r="A262" s="28"/>
      <c r="B262" s="92"/>
      <c r="C262" s="114" t="str">
        <f t="array" ref="C262">ifs(and(isblank($A262),isblank($B262)),"", not(iserror(vlookup($A262&amp;$B262,'3) Release_Label'!$D:$D&amp;'3) Release_Label'!$E:$E,1,0))),vlookup($A262&amp;$B262,{'3) Release_Label'!$D:$D&amp;'3) Release_Label'!$E:$E,'3) Release_Label'!$F:$F},2,0), or(and(not(isblank($B262)),$B262=$B261,$A262&lt;&gt;$A261),and(not(isblank($A262)),$A262=$A261,$B262&lt;&gt;$B261)),"ID LISTS UNALIGNED",and($A262&lt;&gt;"",countif('3) Release_Label'!$D:$D,$A262)=0),"NO UPC MATCH in Release_Label",and($B262&lt;&gt;"",countif('3) Release_Label'!$E:$E,$B262)=0),"NO CATALOG ID MATCH in Release_Label",iserror(vlookup($A262&amp;$B262,'3) Release_Label'!$D:$D&amp;'3) Release_Label'!$E:$E,1,0)),"NO UPC-CATALOG ID pair MATCH in Release_Label" )</f>
        <v/>
      </c>
      <c r="D262" s="114" t="str">
        <f t="array" ref="D262">ifs(and(isblank($A262),isblank($B262)),"", not(iserror(vlookup($A262&amp;$B262,'3) Release_Label'!$D:$D&amp;'3) Release_Label'!$E:$E,1,0))),vlookup($A262&amp;$B262,{'3) Release_Label'!$D:$D&amp;'3) Release_Label'!$E:$E,'3) Release_Label'!$H:$H},2,0), or(and(not(isblank($B262)),$B262=$B261,$A262&lt;&gt;$A261),and(not(isblank($A262)),$A262=$A261,$B262&lt;&gt;$B261)),"ID LISTS UNALIGNED",and($A262&lt;&gt;"",countif('3) Release_Label'!$D:$D,$A262)=0),"NO UPC MATCH in Release_Label",and($B262&lt;&gt;"",countif('3) Release_Label'!$E:$E,$B262)=0),"NO CATALOG ID MATCH in Release_Label",iserror(vlookup($A262&amp;$B262,'3) Release_Label'!$D:$D&amp;'3) Release_Label'!$E:$E,1,0)),"NO UPC-CATALOG ID pair MATCH in Release_Label" )</f>
        <v/>
      </c>
      <c r="E262" s="128" t="str">
        <f t="shared" si="3"/>
        <v/>
      </c>
      <c r="G262" s="92"/>
      <c r="H262" s="133"/>
      <c r="J262" s="20"/>
      <c r="K262" s="93"/>
      <c r="L262" s="20"/>
      <c r="N262" s="20"/>
      <c r="O262" s="20"/>
      <c r="P262" s="20"/>
    </row>
    <row r="263">
      <c r="A263" s="28"/>
      <c r="B263" s="92"/>
      <c r="C263" s="114" t="str">
        <f t="array" ref="C263">ifs(and(isblank($A263),isblank($B263)),"", not(iserror(vlookup($A263&amp;$B263,'3) Release_Label'!$D:$D&amp;'3) Release_Label'!$E:$E,1,0))),vlookup($A263&amp;$B263,{'3) Release_Label'!$D:$D&amp;'3) Release_Label'!$E:$E,'3) Release_Label'!$F:$F},2,0), or(and(not(isblank($B263)),$B263=$B262,$A263&lt;&gt;$A262),and(not(isblank($A263)),$A263=$A262,$B263&lt;&gt;$B262)),"ID LISTS UNALIGNED",and($A263&lt;&gt;"",countif('3) Release_Label'!$D:$D,$A263)=0),"NO UPC MATCH in Release_Label",and($B263&lt;&gt;"",countif('3) Release_Label'!$E:$E,$B263)=0),"NO CATALOG ID MATCH in Release_Label",iserror(vlookup($A263&amp;$B263,'3) Release_Label'!$D:$D&amp;'3) Release_Label'!$E:$E,1,0)),"NO UPC-CATALOG ID pair MATCH in Release_Label" )</f>
        <v/>
      </c>
      <c r="D263" s="114" t="str">
        <f t="array" ref="D263">ifs(and(isblank($A263),isblank($B263)),"", not(iserror(vlookup($A263&amp;$B263,'3) Release_Label'!$D:$D&amp;'3) Release_Label'!$E:$E,1,0))),vlookup($A263&amp;$B263,{'3) Release_Label'!$D:$D&amp;'3) Release_Label'!$E:$E,'3) Release_Label'!$H:$H},2,0), or(and(not(isblank($B263)),$B263=$B262,$A263&lt;&gt;$A262),and(not(isblank($A263)),$A263=$A262,$B263&lt;&gt;$B262)),"ID LISTS UNALIGNED",and($A263&lt;&gt;"",countif('3) Release_Label'!$D:$D,$A263)=0),"NO UPC MATCH in Release_Label",and($B263&lt;&gt;"",countif('3) Release_Label'!$E:$E,$B263)=0),"NO CATALOG ID MATCH in Release_Label",iserror(vlookup($A263&amp;$B263,'3) Release_Label'!$D:$D&amp;'3) Release_Label'!$E:$E,1,0)),"NO UPC-CATALOG ID pair MATCH in Release_Label" )</f>
        <v/>
      </c>
      <c r="E263" s="128" t="str">
        <f t="shared" si="3"/>
        <v/>
      </c>
      <c r="G263" s="92"/>
      <c r="H263" s="133"/>
      <c r="J263" s="20"/>
      <c r="K263" s="93"/>
      <c r="L263" s="20"/>
      <c r="N263" s="20"/>
      <c r="O263" s="20"/>
      <c r="P263" s="20"/>
    </row>
    <row r="264">
      <c r="A264" s="28"/>
      <c r="B264" s="92"/>
      <c r="C264" s="114" t="str">
        <f t="array" ref="C264">ifs(and(isblank($A264),isblank($B264)),"", not(iserror(vlookup($A264&amp;$B264,'3) Release_Label'!$D:$D&amp;'3) Release_Label'!$E:$E,1,0))),vlookup($A264&amp;$B264,{'3) Release_Label'!$D:$D&amp;'3) Release_Label'!$E:$E,'3) Release_Label'!$F:$F},2,0), or(and(not(isblank($B264)),$B264=$B263,$A264&lt;&gt;$A263),and(not(isblank($A264)),$A264=$A263,$B264&lt;&gt;$B263)),"ID LISTS UNALIGNED",and($A264&lt;&gt;"",countif('3) Release_Label'!$D:$D,$A264)=0),"NO UPC MATCH in Release_Label",and($B264&lt;&gt;"",countif('3) Release_Label'!$E:$E,$B264)=0),"NO CATALOG ID MATCH in Release_Label",iserror(vlookup($A264&amp;$B264,'3) Release_Label'!$D:$D&amp;'3) Release_Label'!$E:$E,1,0)),"NO UPC-CATALOG ID pair MATCH in Release_Label" )</f>
        <v/>
      </c>
      <c r="D264" s="114" t="str">
        <f t="array" ref="D264">ifs(and(isblank($A264),isblank($B264)),"", not(iserror(vlookup($A264&amp;$B264,'3) Release_Label'!$D:$D&amp;'3) Release_Label'!$E:$E,1,0))),vlookup($A264&amp;$B264,{'3) Release_Label'!$D:$D&amp;'3) Release_Label'!$E:$E,'3) Release_Label'!$H:$H},2,0), or(and(not(isblank($B264)),$B264=$B263,$A264&lt;&gt;$A263),and(not(isblank($A264)),$A264=$A263,$B264&lt;&gt;$B263)),"ID LISTS UNALIGNED",and($A264&lt;&gt;"",countif('3) Release_Label'!$D:$D,$A264)=0),"NO UPC MATCH in Release_Label",and($B264&lt;&gt;"",countif('3) Release_Label'!$E:$E,$B264)=0),"NO CATALOG ID MATCH in Release_Label",iserror(vlookup($A264&amp;$B264,'3) Release_Label'!$D:$D&amp;'3) Release_Label'!$E:$E,1,0)),"NO UPC-CATALOG ID pair MATCH in Release_Label" )</f>
        <v/>
      </c>
      <c r="E264" s="128" t="str">
        <f t="shared" si="3"/>
        <v/>
      </c>
      <c r="G264" s="92"/>
      <c r="H264" s="133"/>
      <c r="J264" s="20"/>
      <c r="K264" s="93"/>
      <c r="L264" s="20"/>
      <c r="N264" s="20"/>
      <c r="O264" s="20"/>
      <c r="P264" s="20"/>
    </row>
    <row r="265">
      <c r="A265" s="28"/>
      <c r="B265" s="92"/>
      <c r="C265" s="114" t="str">
        <f t="array" ref="C265">ifs(and(isblank($A265),isblank($B265)),"", not(iserror(vlookup($A265&amp;$B265,'3) Release_Label'!$D:$D&amp;'3) Release_Label'!$E:$E,1,0))),vlookup($A265&amp;$B265,{'3) Release_Label'!$D:$D&amp;'3) Release_Label'!$E:$E,'3) Release_Label'!$F:$F},2,0), or(and(not(isblank($B265)),$B265=$B264,$A265&lt;&gt;$A264),and(not(isblank($A265)),$A265=$A264,$B265&lt;&gt;$B264)),"ID LISTS UNALIGNED",and($A265&lt;&gt;"",countif('3) Release_Label'!$D:$D,$A265)=0),"NO UPC MATCH in Release_Label",and($B265&lt;&gt;"",countif('3) Release_Label'!$E:$E,$B265)=0),"NO CATALOG ID MATCH in Release_Label",iserror(vlookup($A265&amp;$B265,'3) Release_Label'!$D:$D&amp;'3) Release_Label'!$E:$E,1,0)),"NO UPC-CATALOG ID pair MATCH in Release_Label" )</f>
        <v/>
      </c>
      <c r="D265" s="114" t="str">
        <f t="array" ref="D265">ifs(and(isblank($A265),isblank($B265)),"", not(iserror(vlookup($A265&amp;$B265,'3) Release_Label'!$D:$D&amp;'3) Release_Label'!$E:$E,1,0))),vlookup($A265&amp;$B265,{'3) Release_Label'!$D:$D&amp;'3) Release_Label'!$E:$E,'3) Release_Label'!$H:$H},2,0), or(and(not(isblank($B265)),$B265=$B264,$A265&lt;&gt;$A264),and(not(isblank($A265)),$A265=$A264,$B265&lt;&gt;$B264)),"ID LISTS UNALIGNED",and($A265&lt;&gt;"",countif('3) Release_Label'!$D:$D,$A265)=0),"NO UPC MATCH in Release_Label",and($B265&lt;&gt;"",countif('3) Release_Label'!$E:$E,$B265)=0),"NO CATALOG ID MATCH in Release_Label",iserror(vlookup($A265&amp;$B265,'3) Release_Label'!$D:$D&amp;'3) Release_Label'!$E:$E,1,0)),"NO UPC-CATALOG ID pair MATCH in Release_Label" )</f>
        <v/>
      </c>
      <c r="E265" s="128" t="str">
        <f t="shared" si="3"/>
        <v/>
      </c>
      <c r="G265" s="92"/>
      <c r="H265" s="133"/>
      <c r="J265" s="20"/>
      <c r="K265" s="93"/>
      <c r="L265" s="20"/>
      <c r="N265" s="20"/>
      <c r="O265" s="20"/>
      <c r="P265" s="20"/>
    </row>
    <row r="266">
      <c r="A266" s="28"/>
      <c r="B266" s="92"/>
      <c r="C266" s="114" t="str">
        <f t="array" ref="C266">ifs(and(isblank($A266),isblank($B266)),"", not(iserror(vlookup($A266&amp;$B266,'3) Release_Label'!$D:$D&amp;'3) Release_Label'!$E:$E,1,0))),vlookup($A266&amp;$B266,{'3) Release_Label'!$D:$D&amp;'3) Release_Label'!$E:$E,'3) Release_Label'!$F:$F},2,0), or(and(not(isblank($B266)),$B266=$B265,$A266&lt;&gt;$A265),and(not(isblank($A266)),$A266=$A265,$B266&lt;&gt;$B265)),"ID LISTS UNALIGNED",and($A266&lt;&gt;"",countif('3) Release_Label'!$D:$D,$A266)=0),"NO UPC MATCH in Release_Label",and($B266&lt;&gt;"",countif('3) Release_Label'!$E:$E,$B266)=0),"NO CATALOG ID MATCH in Release_Label",iserror(vlookup($A266&amp;$B266,'3) Release_Label'!$D:$D&amp;'3) Release_Label'!$E:$E,1,0)),"NO UPC-CATALOG ID pair MATCH in Release_Label" )</f>
        <v/>
      </c>
      <c r="D266" s="114" t="str">
        <f t="array" ref="D266">ifs(and(isblank($A266),isblank($B266)),"", not(iserror(vlookup($A266&amp;$B266,'3) Release_Label'!$D:$D&amp;'3) Release_Label'!$E:$E,1,0))),vlookup($A266&amp;$B266,{'3) Release_Label'!$D:$D&amp;'3) Release_Label'!$E:$E,'3) Release_Label'!$H:$H},2,0), or(and(not(isblank($B266)),$B266=$B265,$A266&lt;&gt;$A265),and(not(isblank($A266)),$A266=$A265,$B266&lt;&gt;$B265)),"ID LISTS UNALIGNED",and($A266&lt;&gt;"",countif('3) Release_Label'!$D:$D,$A266)=0),"NO UPC MATCH in Release_Label",and($B266&lt;&gt;"",countif('3) Release_Label'!$E:$E,$B266)=0),"NO CATALOG ID MATCH in Release_Label",iserror(vlookup($A266&amp;$B266,'3) Release_Label'!$D:$D&amp;'3) Release_Label'!$E:$E,1,0)),"NO UPC-CATALOG ID pair MATCH in Release_Label" )</f>
        <v/>
      </c>
      <c r="E266" s="128" t="str">
        <f t="shared" si="3"/>
        <v/>
      </c>
      <c r="G266" s="92"/>
      <c r="H266" s="133"/>
      <c r="J266" s="20"/>
      <c r="K266" s="93"/>
      <c r="L266" s="20"/>
      <c r="N266" s="20"/>
      <c r="O266" s="20"/>
      <c r="P266" s="20"/>
    </row>
    <row r="267">
      <c r="A267" s="28"/>
      <c r="B267" s="92"/>
      <c r="C267" s="114" t="str">
        <f t="array" ref="C267">ifs(and(isblank($A267),isblank($B267)),"", not(iserror(vlookup($A267&amp;$B267,'3) Release_Label'!$D:$D&amp;'3) Release_Label'!$E:$E,1,0))),vlookup($A267&amp;$B267,{'3) Release_Label'!$D:$D&amp;'3) Release_Label'!$E:$E,'3) Release_Label'!$F:$F},2,0), or(and(not(isblank($B267)),$B267=$B266,$A267&lt;&gt;$A266),and(not(isblank($A267)),$A267=$A266,$B267&lt;&gt;$B266)),"ID LISTS UNALIGNED",and($A267&lt;&gt;"",countif('3) Release_Label'!$D:$D,$A267)=0),"NO UPC MATCH in Release_Label",and($B267&lt;&gt;"",countif('3) Release_Label'!$E:$E,$B267)=0),"NO CATALOG ID MATCH in Release_Label",iserror(vlookup($A267&amp;$B267,'3) Release_Label'!$D:$D&amp;'3) Release_Label'!$E:$E,1,0)),"NO UPC-CATALOG ID pair MATCH in Release_Label" )</f>
        <v/>
      </c>
      <c r="D267" s="114" t="str">
        <f t="array" ref="D267">ifs(and(isblank($A267),isblank($B267)),"", not(iserror(vlookup($A267&amp;$B267,'3) Release_Label'!$D:$D&amp;'3) Release_Label'!$E:$E,1,0))),vlookup($A267&amp;$B267,{'3) Release_Label'!$D:$D&amp;'3) Release_Label'!$E:$E,'3) Release_Label'!$H:$H},2,0), or(and(not(isblank($B267)),$B267=$B266,$A267&lt;&gt;$A266),and(not(isblank($A267)),$A267=$A266,$B267&lt;&gt;$B266)),"ID LISTS UNALIGNED",and($A267&lt;&gt;"",countif('3) Release_Label'!$D:$D,$A267)=0),"NO UPC MATCH in Release_Label",and($B267&lt;&gt;"",countif('3) Release_Label'!$E:$E,$B267)=0),"NO CATALOG ID MATCH in Release_Label",iserror(vlookup($A267&amp;$B267,'3) Release_Label'!$D:$D&amp;'3) Release_Label'!$E:$E,1,0)),"NO UPC-CATALOG ID pair MATCH in Release_Label" )</f>
        <v/>
      </c>
      <c r="E267" s="128" t="str">
        <f t="shared" si="3"/>
        <v/>
      </c>
      <c r="G267" s="92"/>
      <c r="H267" s="133"/>
      <c r="J267" s="20"/>
      <c r="K267" s="93"/>
      <c r="L267" s="20"/>
      <c r="N267" s="20"/>
      <c r="O267" s="20"/>
      <c r="P267" s="20"/>
    </row>
    <row r="268">
      <c r="A268" s="28"/>
      <c r="B268" s="92"/>
      <c r="C268" s="114" t="str">
        <f t="array" ref="C268">ifs(and(isblank($A268),isblank($B268)),"", not(iserror(vlookup($A268&amp;$B268,'3) Release_Label'!$D:$D&amp;'3) Release_Label'!$E:$E,1,0))),vlookup($A268&amp;$B268,{'3) Release_Label'!$D:$D&amp;'3) Release_Label'!$E:$E,'3) Release_Label'!$F:$F},2,0), or(and(not(isblank($B268)),$B268=$B267,$A268&lt;&gt;$A267),and(not(isblank($A268)),$A268=$A267,$B268&lt;&gt;$B267)),"ID LISTS UNALIGNED",and($A268&lt;&gt;"",countif('3) Release_Label'!$D:$D,$A268)=0),"NO UPC MATCH in Release_Label",and($B268&lt;&gt;"",countif('3) Release_Label'!$E:$E,$B268)=0),"NO CATALOG ID MATCH in Release_Label",iserror(vlookup($A268&amp;$B268,'3) Release_Label'!$D:$D&amp;'3) Release_Label'!$E:$E,1,0)),"NO UPC-CATALOG ID pair MATCH in Release_Label" )</f>
        <v/>
      </c>
      <c r="D268" s="114" t="str">
        <f t="array" ref="D268">ifs(and(isblank($A268),isblank($B268)),"", not(iserror(vlookup($A268&amp;$B268,'3) Release_Label'!$D:$D&amp;'3) Release_Label'!$E:$E,1,0))),vlookup($A268&amp;$B268,{'3) Release_Label'!$D:$D&amp;'3) Release_Label'!$E:$E,'3) Release_Label'!$H:$H},2,0), or(and(not(isblank($B268)),$B268=$B267,$A268&lt;&gt;$A267),and(not(isblank($A268)),$A268=$A267,$B268&lt;&gt;$B267)),"ID LISTS UNALIGNED",and($A268&lt;&gt;"",countif('3) Release_Label'!$D:$D,$A268)=0),"NO UPC MATCH in Release_Label",and($B268&lt;&gt;"",countif('3) Release_Label'!$E:$E,$B268)=0),"NO CATALOG ID MATCH in Release_Label",iserror(vlookup($A268&amp;$B268,'3) Release_Label'!$D:$D&amp;'3) Release_Label'!$E:$E,1,0)),"NO UPC-CATALOG ID pair MATCH in Release_Label" )</f>
        <v/>
      </c>
      <c r="E268" s="128" t="str">
        <f t="shared" si="3"/>
        <v/>
      </c>
      <c r="G268" s="92"/>
      <c r="H268" s="133"/>
      <c r="J268" s="20"/>
      <c r="K268" s="93"/>
      <c r="L268" s="20"/>
      <c r="N268" s="20"/>
      <c r="O268" s="20"/>
      <c r="P268" s="20"/>
    </row>
    <row r="269">
      <c r="A269" s="28"/>
      <c r="B269" s="92"/>
      <c r="C269" s="114" t="str">
        <f t="array" ref="C269">ifs(and(isblank($A269),isblank($B269)),"", not(iserror(vlookup($A269&amp;$B269,'3) Release_Label'!$D:$D&amp;'3) Release_Label'!$E:$E,1,0))),vlookup($A269&amp;$B269,{'3) Release_Label'!$D:$D&amp;'3) Release_Label'!$E:$E,'3) Release_Label'!$F:$F},2,0), or(and(not(isblank($B269)),$B269=$B268,$A269&lt;&gt;$A268),and(not(isblank($A269)),$A269=$A268,$B269&lt;&gt;$B268)),"ID LISTS UNALIGNED",and($A269&lt;&gt;"",countif('3) Release_Label'!$D:$D,$A269)=0),"NO UPC MATCH in Release_Label",and($B269&lt;&gt;"",countif('3) Release_Label'!$E:$E,$B269)=0),"NO CATALOG ID MATCH in Release_Label",iserror(vlookup($A269&amp;$B269,'3) Release_Label'!$D:$D&amp;'3) Release_Label'!$E:$E,1,0)),"NO UPC-CATALOG ID pair MATCH in Release_Label" )</f>
        <v/>
      </c>
      <c r="D269" s="114" t="str">
        <f t="array" ref="D269">ifs(and(isblank($A269),isblank($B269)),"", not(iserror(vlookup($A269&amp;$B269,'3) Release_Label'!$D:$D&amp;'3) Release_Label'!$E:$E,1,0))),vlookup($A269&amp;$B269,{'3) Release_Label'!$D:$D&amp;'3) Release_Label'!$E:$E,'3) Release_Label'!$H:$H},2,0), or(and(not(isblank($B269)),$B269=$B268,$A269&lt;&gt;$A268),and(not(isblank($A269)),$A269=$A268,$B269&lt;&gt;$B268)),"ID LISTS UNALIGNED",and($A269&lt;&gt;"",countif('3) Release_Label'!$D:$D,$A269)=0),"NO UPC MATCH in Release_Label",and($B269&lt;&gt;"",countif('3) Release_Label'!$E:$E,$B269)=0),"NO CATALOG ID MATCH in Release_Label",iserror(vlookup($A269&amp;$B269,'3) Release_Label'!$D:$D&amp;'3) Release_Label'!$E:$E,1,0)),"NO UPC-CATALOG ID pair MATCH in Release_Label" )</f>
        <v/>
      </c>
      <c r="E269" s="128" t="str">
        <f t="shared" si="3"/>
        <v/>
      </c>
      <c r="G269" s="92"/>
      <c r="H269" s="133"/>
      <c r="J269" s="20"/>
      <c r="K269" s="93"/>
      <c r="L269" s="20"/>
      <c r="N269" s="20"/>
      <c r="O269" s="20"/>
      <c r="P269" s="20"/>
    </row>
    <row r="270">
      <c r="A270" s="28"/>
      <c r="B270" s="92"/>
      <c r="C270" s="114" t="str">
        <f t="array" ref="C270">ifs(and(isblank($A270),isblank($B270)),"", not(iserror(vlookup($A270&amp;$B270,'3) Release_Label'!$D:$D&amp;'3) Release_Label'!$E:$E,1,0))),vlookup($A270&amp;$B270,{'3) Release_Label'!$D:$D&amp;'3) Release_Label'!$E:$E,'3) Release_Label'!$F:$F},2,0), or(and(not(isblank($B270)),$B270=$B269,$A270&lt;&gt;$A269),and(not(isblank($A270)),$A270=$A269,$B270&lt;&gt;$B269)),"ID LISTS UNALIGNED",and($A270&lt;&gt;"",countif('3) Release_Label'!$D:$D,$A270)=0),"NO UPC MATCH in Release_Label",and($B270&lt;&gt;"",countif('3) Release_Label'!$E:$E,$B270)=0),"NO CATALOG ID MATCH in Release_Label",iserror(vlookup($A270&amp;$B270,'3) Release_Label'!$D:$D&amp;'3) Release_Label'!$E:$E,1,0)),"NO UPC-CATALOG ID pair MATCH in Release_Label" )</f>
        <v/>
      </c>
      <c r="D270" s="114" t="str">
        <f t="array" ref="D270">ifs(and(isblank($A270),isblank($B270)),"", not(iserror(vlookup($A270&amp;$B270,'3) Release_Label'!$D:$D&amp;'3) Release_Label'!$E:$E,1,0))),vlookup($A270&amp;$B270,{'3) Release_Label'!$D:$D&amp;'3) Release_Label'!$E:$E,'3) Release_Label'!$H:$H},2,0), or(and(not(isblank($B270)),$B270=$B269,$A270&lt;&gt;$A269),and(not(isblank($A270)),$A270=$A269,$B270&lt;&gt;$B269)),"ID LISTS UNALIGNED",and($A270&lt;&gt;"",countif('3) Release_Label'!$D:$D,$A270)=0),"NO UPC MATCH in Release_Label",and($B270&lt;&gt;"",countif('3) Release_Label'!$E:$E,$B270)=0),"NO CATALOG ID MATCH in Release_Label",iserror(vlookup($A270&amp;$B270,'3) Release_Label'!$D:$D&amp;'3) Release_Label'!$E:$E,1,0)),"NO UPC-CATALOG ID pair MATCH in Release_Label" )</f>
        <v/>
      </c>
      <c r="E270" s="128" t="str">
        <f t="shared" si="3"/>
        <v/>
      </c>
      <c r="G270" s="92"/>
      <c r="H270" s="133"/>
      <c r="J270" s="20"/>
      <c r="K270" s="93"/>
      <c r="L270" s="20"/>
      <c r="N270" s="20"/>
      <c r="O270" s="20"/>
      <c r="P270" s="20"/>
    </row>
    <row r="271">
      <c r="A271" s="28"/>
      <c r="B271" s="92"/>
      <c r="C271" s="114" t="str">
        <f t="array" ref="C271">ifs(and(isblank($A271),isblank($B271)),"", not(iserror(vlookup($A271&amp;$B271,'3) Release_Label'!$D:$D&amp;'3) Release_Label'!$E:$E,1,0))),vlookup($A271&amp;$B271,{'3) Release_Label'!$D:$D&amp;'3) Release_Label'!$E:$E,'3) Release_Label'!$F:$F},2,0), or(and(not(isblank($B271)),$B271=$B270,$A271&lt;&gt;$A270),and(not(isblank($A271)),$A271=$A270,$B271&lt;&gt;$B270)),"ID LISTS UNALIGNED",and($A271&lt;&gt;"",countif('3) Release_Label'!$D:$D,$A271)=0),"NO UPC MATCH in Release_Label",and($B271&lt;&gt;"",countif('3) Release_Label'!$E:$E,$B271)=0),"NO CATALOG ID MATCH in Release_Label",iserror(vlookup($A271&amp;$B271,'3) Release_Label'!$D:$D&amp;'3) Release_Label'!$E:$E,1,0)),"NO UPC-CATALOG ID pair MATCH in Release_Label" )</f>
        <v/>
      </c>
      <c r="D271" s="114" t="str">
        <f t="array" ref="D271">ifs(and(isblank($A271),isblank($B271)),"", not(iserror(vlookup($A271&amp;$B271,'3) Release_Label'!$D:$D&amp;'3) Release_Label'!$E:$E,1,0))),vlookup($A271&amp;$B271,{'3) Release_Label'!$D:$D&amp;'3) Release_Label'!$E:$E,'3) Release_Label'!$H:$H},2,0), or(and(not(isblank($B271)),$B271=$B270,$A271&lt;&gt;$A270),and(not(isblank($A271)),$A271=$A270,$B271&lt;&gt;$B270)),"ID LISTS UNALIGNED",and($A271&lt;&gt;"",countif('3) Release_Label'!$D:$D,$A271)=0),"NO UPC MATCH in Release_Label",and($B271&lt;&gt;"",countif('3) Release_Label'!$E:$E,$B271)=0),"NO CATALOG ID MATCH in Release_Label",iserror(vlookup($A271&amp;$B271,'3) Release_Label'!$D:$D&amp;'3) Release_Label'!$E:$E,1,0)),"NO UPC-CATALOG ID pair MATCH in Release_Label" )</f>
        <v/>
      </c>
      <c r="E271" s="128" t="str">
        <f t="shared" si="3"/>
        <v/>
      </c>
      <c r="G271" s="92"/>
      <c r="H271" s="133"/>
      <c r="J271" s="20"/>
      <c r="K271" s="93"/>
      <c r="L271" s="20"/>
      <c r="N271" s="20"/>
      <c r="O271" s="20"/>
      <c r="P271" s="20"/>
    </row>
    <row r="272">
      <c r="A272" s="28"/>
      <c r="B272" s="92"/>
      <c r="C272" s="114" t="str">
        <f t="array" ref="C272">ifs(and(isblank($A272),isblank($B272)),"", not(iserror(vlookup($A272&amp;$B272,'3) Release_Label'!$D:$D&amp;'3) Release_Label'!$E:$E,1,0))),vlookup($A272&amp;$B272,{'3) Release_Label'!$D:$D&amp;'3) Release_Label'!$E:$E,'3) Release_Label'!$F:$F},2,0), or(and(not(isblank($B272)),$B272=$B271,$A272&lt;&gt;$A271),and(not(isblank($A272)),$A272=$A271,$B272&lt;&gt;$B271)),"ID LISTS UNALIGNED",and($A272&lt;&gt;"",countif('3) Release_Label'!$D:$D,$A272)=0),"NO UPC MATCH in Release_Label",and($B272&lt;&gt;"",countif('3) Release_Label'!$E:$E,$B272)=0),"NO CATALOG ID MATCH in Release_Label",iserror(vlookup($A272&amp;$B272,'3) Release_Label'!$D:$D&amp;'3) Release_Label'!$E:$E,1,0)),"NO UPC-CATALOG ID pair MATCH in Release_Label" )</f>
        <v/>
      </c>
      <c r="D272" s="114" t="str">
        <f t="array" ref="D272">ifs(and(isblank($A272),isblank($B272)),"", not(iserror(vlookup($A272&amp;$B272,'3) Release_Label'!$D:$D&amp;'3) Release_Label'!$E:$E,1,0))),vlookup($A272&amp;$B272,{'3) Release_Label'!$D:$D&amp;'3) Release_Label'!$E:$E,'3) Release_Label'!$H:$H},2,0), or(and(not(isblank($B272)),$B272=$B271,$A272&lt;&gt;$A271),and(not(isblank($A272)),$A272=$A271,$B272&lt;&gt;$B271)),"ID LISTS UNALIGNED",and($A272&lt;&gt;"",countif('3) Release_Label'!$D:$D,$A272)=0),"NO UPC MATCH in Release_Label",and($B272&lt;&gt;"",countif('3) Release_Label'!$E:$E,$B272)=0),"NO CATALOG ID MATCH in Release_Label",iserror(vlookup($A272&amp;$B272,'3) Release_Label'!$D:$D&amp;'3) Release_Label'!$E:$E,1,0)),"NO UPC-CATALOG ID pair MATCH in Release_Label" )</f>
        <v/>
      </c>
      <c r="E272" s="128" t="str">
        <f t="shared" si="3"/>
        <v/>
      </c>
      <c r="G272" s="92"/>
      <c r="H272" s="133"/>
      <c r="J272" s="20"/>
      <c r="K272" s="93"/>
      <c r="L272" s="20"/>
      <c r="N272" s="20"/>
      <c r="O272" s="20"/>
      <c r="P272" s="20"/>
    </row>
    <row r="273">
      <c r="A273" s="28"/>
      <c r="B273" s="92"/>
      <c r="C273" s="114" t="str">
        <f t="array" ref="C273">ifs(and(isblank($A273),isblank($B273)),"", not(iserror(vlookup($A273&amp;$B273,'3) Release_Label'!$D:$D&amp;'3) Release_Label'!$E:$E,1,0))),vlookup($A273&amp;$B273,{'3) Release_Label'!$D:$D&amp;'3) Release_Label'!$E:$E,'3) Release_Label'!$F:$F},2,0), or(and(not(isblank($B273)),$B273=$B272,$A273&lt;&gt;$A272),and(not(isblank($A273)),$A273=$A272,$B273&lt;&gt;$B272)),"ID LISTS UNALIGNED",and($A273&lt;&gt;"",countif('3) Release_Label'!$D:$D,$A273)=0),"NO UPC MATCH in Release_Label",and($B273&lt;&gt;"",countif('3) Release_Label'!$E:$E,$B273)=0),"NO CATALOG ID MATCH in Release_Label",iserror(vlookup($A273&amp;$B273,'3) Release_Label'!$D:$D&amp;'3) Release_Label'!$E:$E,1,0)),"NO UPC-CATALOG ID pair MATCH in Release_Label" )</f>
        <v/>
      </c>
      <c r="D273" s="114" t="str">
        <f t="array" ref="D273">ifs(and(isblank($A273),isblank($B273)),"", not(iserror(vlookup($A273&amp;$B273,'3) Release_Label'!$D:$D&amp;'3) Release_Label'!$E:$E,1,0))),vlookup($A273&amp;$B273,{'3) Release_Label'!$D:$D&amp;'3) Release_Label'!$E:$E,'3) Release_Label'!$H:$H},2,0), or(and(not(isblank($B273)),$B273=$B272,$A273&lt;&gt;$A272),and(not(isblank($A273)),$A273=$A272,$B273&lt;&gt;$B272)),"ID LISTS UNALIGNED",and($A273&lt;&gt;"",countif('3) Release_Label'!$D:$D,$A273)=0),"NO UPC MATCH in Release_Label",and($B273&lt;&gt;"",countif('3) Release_Label'!$E:$E,$B273)=0),"NO CATALOG ID MATCH in Release_Label",iserror(vlookup($A273&amp;$B273,'3) Release_Label'!$D:$D&amp;'3) Release_Label'!$E:$E,1,0)),"NO UPC-CATALOG ID pair MATCH in Release_Label" )</f>
        <v/>
      </c>
      <c r="E273" s="128" t="str">
        <f t="shared" si="3"/>
        <v/>
      </c>
      <c r="G273" s="92"/>
      <c r="H273" s="133"/>
      <c r="J273" s="20"/>
      <c r="K273" s="93"/>
      <c r="L273" s="20"/>
      <c r="N273" s="20"/>
      <c r="O273" s="20"/>
      <c r="P273" s="20"/>
    </row>
    <row r="274">
      <c r="A274" s="28"/>
      <c r="B274" s="92"/>
      <c r="C274" s="114" t="str">
        <f t="array" ref="C274">ifs(and(isblank($A274),isblank($B274)),"", not(iserror(vlookup($A274&amp;$B274,'3) Release_Label'!$D:$D&amp;'3) Release_Label'!$E:$E,1,0))),vlookup($A274&amp;$B274,{'3) Release_Label'!$D:$D&amp;'3) Release_Label'!$E:$E,'3) Release_Label'!$F:$F},2,0), or(and(not(isblank($B274)),$B274=$B273,$A274&lt;&gt;$A273),and(not(isblank($A274)),$A274=$A273,$B274&lt;&gt;$B273)),"ID LISTS UNALIGNED",and($A274&lt;&gt;"",countif('3) Release_Label'!$D:$D,$A274)=0),"NO UPC MATCH in Release_Label",and($B274&lt;&gt;"",countif('3) Release_Label'!$E:$E,$B274)=0),"NO CATALOG ID MATCH in Release_Label",iserror(vlookup($A274&amp;$B274,'3) Release_Label'!$D:$D&amp;'3) Release_Label'!$E:$E,1,0)),"NO UPC-CATALOG ID pair MATCH in Release_Label" )</f>
        <v/>
      </c>
      <c r="D274" s="114" t="str">
        <f t="array" ref="D274">ifs(and(isblank($A274),isblank($B274)),"", not(iserror(vlookup($A274&amp;$B274,'3) Release_Label'!$D:$D&amp;'3) Release_Label'!$E:$E,1,0))),vlookup($A274&amp;$B274,{'3) Release_Label'!$D:$D&amp;'3) Release_Label'!$E:$E,'3) Release_Label'!$H:$H},2,0), or(and(not(isblank($B274)),$B274=$B273,$A274&lt;&gt;$A273),and(not(isblank($A274)),$A274=$A273,$B274&lt;&gt;$B273)),"ID LISTS UNALIGNED",and($A274&lt;&gt;"",countif('3) Release_Label'!$D:$D,$A274)=0),"NO UPC MATCH in Release_Label",and($B274&lt;&gt;"",countif('3) Release_Label'!$E:$E,$B274)=0),"NO CATALOG ID MATCH in Release_Label",iserror(vlookup($A274&amp;$B274,'3) Release_Label'!$D:$D&amp;'3) Release_Label'!$E:$E,1,0)),"NO UPC-CATALOG ID pair MATCH in Release_Label" )</f>
        <v/>
      </c>
      <c r="E274" s="128" t="str">
        <f t="shared" si="3"/>
        <v/>
      </c>
      <c r="G274" s="92"/>
      <c r="H274" s="133"/>
      <c r="J274" s="20"/>
      <c r="K274" s="93"/>
      <c r="L274" s="20"/>
      <c r="N274" s="20"/>
      <c r="O274" s="20"/>
      <c r="P274" s="20"/>
    </row>
    <row r="275">
      <c r="A275" s="28"/>
      <c r="B275" s="92"/>
      <c r="C275" s="114" t="str">
        <f t="array" ref="C275">ifs(and(isblank($A275),isblank($B275)),"", not(iserror(vlookup($A275&amp;$B275,'3) Release_Label'!$D:$D&amp;'3) Release_Label'!$E:$E,1,0))),vlookup($A275&amp;$B275,{'3) Release_Label'!$D:$D&amp;'3) Release_Label'!$E:$E,'3) Release_Label'!$F:$F},2,0), or(and(not(isblank($B275)),$B275=$B274,$A275&lt;&gt;$A274),and(not(isblank($A275)),$A275=$A274,$B275&lt;&gt;$B274)),"ID LISTS UNALIGNED",and($A275&lt;&gt;"",countif('3) Release_Label'!$D:$D,$A275)=0),"NO UPC MATCH in Release_Label",and($B275&lt;&gt;"",countif('3) Release_Label'!$E:$E,$B275)=0),"NO CATALOG ID MATCH in Release_Label",iserror(vlookup($A275&amp;$B275,'3) Release_Label'!$D:$D&amp;'3) Release_Label'!$E:$E,1,0)),"NO UPC-CATALOG ID pair MATCH in Release_Label" )</f>
        <v/>
      </c>
      <c r="D275" s="114" t="str">
        <f t="array" ref="D275">ifs(and(isblank($A275),isblank($B275)),"", not(iserror(vlookup($A275&amp;$B275,'3) Release_Label'!$D:$D&amp;'3) Release_Label'!$E:$E,1,0))),vlookup($A275&amp;$B275,{'3) Release_Label'!$D:$D&amp;'3) Release_Label'!$E:$E,'3) Release_Label'!$H:$H},2,0), or(and(not(isblank($B275)),$B275=$B274,$A275&lt;&gt;$A274),and(not(isblank($A275)),$A275=$A274,$B275&lt;&gt;$B274)),"ID LISTS UNALIGNED",and($A275&lt;&gt;"",countif('3) Release_Label'!$D:$D,$A275)=0),"NO UPC MATCH in Release_Label",and($B275&lt;&gt;"",countif('3) Release_Label'!$E:$E,$B275)=0),"NO CATALOG ID MATCH in Release_Label",iserror(vlookup($A275&amp;$B275,'3) Release_Label'!$D:$D&amp;'3) Release_Label'!$E:$E,1,0)),"NO UPC-CATALOG ID pair MATCH in Release_Label" )</f>
        <v/>
      </c>
      <c r="E275" s="128" t="str">
        <f t="shared" si="3"/>
        <v/>
      </c>
      <c r="G275" s="92"/>
      <c r="H275" s="133"/>
      <c r="J275" s="20"/>
      <c r="K275" s="93"/>
      <c r="L275" s="20"/>
      <c r="N275" s="20"/>
      <c r="O275" s="20"/>
      <c r="P275" s="20"/>
    </row>
    <row r="276">
      <c r="A276" s="28"/>
      <c r="B276" s="92"/>
      <c r="C276" s="114" t="str">
        <f t="array" ref="C276">ifs(and(isblank($A276),isblank($B276)),"", not(iserror(vlookup($A276&amp;$B276,'3) Release_Label'!$D:$D&amp;'3) Release_Label'!$E:$E,1,0))),vlookup($A276&amp;$B276,{'3) Release_Label'!$D:$D&amp;'3) Release_Label'!$E:$E,'3) Release_Label'!$F:$F},2,0), or(and(not(isblank($B276)),$B276=$B275,$A276&lt;&gt;$A275),and(not(isblank($A276)),$A276=$A275,$B276&lt;&gt;$B275)),"ID LISTS UNALIGNED",and($A276&lt;&gt;"",countif('3) Release_Label'!$D:$D,$A276)=0),"NO UPC MATCH in Release_Label",and($B276&lt;&gt;"",countif('3) Release_Label'!$E:$E,$B276)=0),"NO CATALOG ID MATCH in Release_Label",iserror(vlookup($A276&amp;$B276,'3) Release_Label'!$D:$D&amp;'3) Release_Label'!$E:$E,1,0)),"NO UPC-CATALOG ID pair MATCH in Release_Label" )</f>
        <v/>
      </c>
      <c r="D276" s="114" t="str">
        <f t="array" ref="D276">ifs(and(isblank($A276),isblank($B276)),"", not(iserror(vlookup($A276&amp;$B276,'3) Release_Label'!$D:$D&amp;'3) Release_Label'!$E:$E,1,0))),vlookup($A276&amp;$B276,{'3) Release_Label'!$D:$D&amp;'3) Release_Label'!$E:$E,'3) Release_Label'!$H:$H},2,0), or(and(not(isblank($B276)),$B276=$B275,$A276&lt;&gt;$A275),and(not(isblank($A276)),$A276=$A275,$B276&lt;&gt;$B275)),"ID LISTS UNALIGNED",and($A276&lt;&gt;"",countif('3) Release_Label'!$D:$D,$A276)=0),"NO UPC MATCH in Release_Label",and($B276&lt;&gt;"",countif('3) Release_Label'!$E:$E,$B276)=0),"NO CATALOG ID MATCH in Release_Label",iserror(vlookup($A276&amp;$B276,'3) Release_Label'!$D:$D&amp;'3) Release_Label'!$E:$E,1,0)),"NO UPC-CATALOG ID pair MATCH in Release_Label" )</f>
        <v/>
      </c>
      <c r="E276" s="128" t="str">
        <f t="shared" si="3"/>
        <v/>
      </c>
      <c r="G276" s="92"/>
      <c r="H276" s="133"/>
      <c r="J276" s="20"/>
      <c r="K276" s="93"/>
      <c r="L276" s="20"/>
      <c r="N276" s="20"/>
      <c r="O276" s="20"/>
      <c r="P276" s="20"/>
    </row>
    <row r="277">
      <c r="A277" s="28"/>
      <c r="B277" s="92"/>
      <c r="C277" s="114" t="str">
        <f t="array" ref="C277">ifs(and(isblank($A277),isblank($B277)),"", not(iserror(vlookup($A277&amp;$B277,'3) Release_Label'!$D:$D&amp;'3) Release_Label'!$E:$E,1,0))),vlookup($A277&amp;$B277,{'3) Release_Label'!$D:$D&amp;'3) Release_Label'!$E:$E,'3) Release_Label'!$F:$F},2,0), or(and(not(isblank($B277)),$B277=$B276,$A277&lt;&gt;$A276),and(not(isblank($A277)),$A277=$A276,$B277&lt;&gt;$B276)),"ID LISTS UNALIGNED",and($A277&lt;&gt;"",countif('3) Release_Label'!$D:$D,$A277)=0),"NO UPC MATCH in Release_Label",and($B277&lt;&gt;"",countif('3) Release_Label'!$E:$E,$B277)=0),"NO CATALOG ID MATCH in Release_Label",iserror(vlookup($A277&amp;$B277,'3) Release_Label'!$D:$D&amp;'3) Release_Label'!$E:$E,1,0)),"NO UPC-CATALOG ID pair MATCH in Release_Label" )</f>
        <v/>
      </c>
      <c r="D277" s="114" t="str">
        <f t="array" ref="D277">ifs(and(isblank($A277),isblank($B277)),"", not(iserror(vlookup($A277&amp;$B277,'3) Release_Label'!$D:$D&amp;'3) Release_Label'!$E:$E,1,0))),vlookup($A277&amp;$B277,{'3) Release_Label'!$D:$D&amp;'3) Release_Label'!$E:$E,'3) Release_Label'!$H:$H},2,0), or(and(not(isblank($B277)),$B277=$B276,$A277&lt;&gt;$A276),and(not(isblank($A277)),$A277=$A276,$B277&lt;&gt;$B276)),"ID LISTS UNALIGNED",and($A277&lt;&gt;"",countif('3) Release_Label'!$D:$D,$A277)=0),"NO UPC MATCH in Release_Label",and($B277&lt;&gt;"",countif('3) Release_Label'!$E:$E,$B277)=0),"NO CATALOG ID MATCH in Release_Label",iserror(vlookup($A277&amp;$B277,'3) Release_Label'!$D:$D&amp;'3) Release_Label'!$E:$E,1,0)),"NO UPC-CATALOG ID pair MATCH in Release_Label" )</f>
        <v/>
      </c>
      <c r="E277" s="128" t="str">
        <f t="shared" si="3"/>
        <v/>
      </c>
      <c r="G277" s="92"/>
      <c r="H277" s="133"/>
      <c r="J277" s="20"/>
      <c r="K277" s="93"/>
      <c r="L277" s="20"/>
      <c r="N277" s="20"/>
      <c r="O277" s="20"/>
      <c r="P277" s="20"/>
    </row>
    <row r="278">
      <c r="A278" s="28"/>
      <c r="B278" s="92"/>
      <c r="C278" s="114" t="str">
        <f t="array" ref="C278">ifs(and(isblank($A278),isblank($B278)),"", not(iserror(vlookup($A278&amp;$B278,'3) Release_Label'!$D:$D&amp;'3) Release_Label'!$E:$E,1,0))),vlookup($A278&amp;$B278,{'3) Release_Label'!$D:$D&amp;'3) Release_Label'!$E:$E,'3) Release_Label'!$F:$F},2,0), or(and(not(isblank($B278)),$B278=$B277,$A278&lt;&gt;$A277),and(not(isblank($A278)),$A278=$A277,$B278&lt;&gt;$B277)),"ID LISTS UNALIGNED",and($A278&lt;&gt;"",countif('3) Release_Label'!$D:$D,$A278)=0),"NO UPC MATCH in Release_Label",and($B278&lt;&gt;"",countif('3) Release_Label'!$E:$E,$B278)=0),"NO CATALOG ID MATCH in Release_Label",iserror(vlookup($A278&amp;$B278,'3) Release_Label'!$D:$D&amp;'3) Release_Label'!$E:$E,1,0)),"NO UPC-CATALOG ID pair MATCH in Release_Label" )</f>
        <v/>
      </c>
      <c r="D278" s="114" t="str">
        <f t="array" ref="D278">ifs(and(isblank($A278),isblank($B278)),"", not(iserror(vlookup($A278&amp;$B278,'3) Release_Label'!$D:$D&amp;'3) Release_Label'!$E:$E,1,0))),vlookup($A278&amp;$B278,{'3) Release_Label'!$D:$D&amp;'3) Release_Label'!$E:$E,'3) Release_Label'!$H:$H},2,0), or(and(not(isblank($B278)),$B278=$B277,$A278&lt;&gt;$A277),and(not(isblank($A278)),$A278=$A277,$B278&lt;&gt;$B277)),"ID LISTS UNALIGNED",and($A278&lt;&gt;"",countif('3) Release_Label'!$D:$D,$A278)=0),"NO UPC MATCH in Release_Label",and($B278&lt;&gt;"",countif('3) Release_Label'!$E:$E,$B278)=0),"NO CATALOG ID MATCH in Release_Label",iserror(vlookup($A278&amp;$B278,'3) Release_Label'!$D:$D&amp;'3) Release_Label'!$E:$E,1,0)),"NO UPC-CATALOG ID pair MATCH in Release_Label" )</f>
        <v/>
      </c>
      <c r="E278" s="128" t="str">
        <f t="shared" si="3"/>
        <v/>
      </c>
      <c r="G278" s="92"/>
      <c r="H278" s="133"/>
      <c r="J278" s="20"/>
      <c r="K278" s="93"/>
      <c r="L278" s="20"/>
      <c r="N278" s="20"/>
      <c r="O278" s="20"/>
      <c r="P278" s="20"/>
    </row>
    <row r="279">
      <c r="A279" s="28"/>
      <c r="B279" s="92"/>
      <c r="C279" s="114" t="str">
        <f t="array" ref="C279">ifs(and(isblank($A279),isblank($B279)),"", not(iserror(vlookup($A279&amp;$B279,'3) Release_Label'!$D:$D&amp;'3) Release_Label'!$E:$E,1,0))),vlookup($A279&amp;$B279,{'3) Release_Label'!$D:$D&amp;'3) Release_Label'!$E:$E,'3) Release_Label'!$F:$F},2,0), or(and(not(isblank($B279)),$B279=$B278,$A279&lt;&gt;$A278),and(not(isblank($A279)),$A279=$A278,$B279&lt;&gt;$B278)),"ID LISTS UNALIGNED",and($A279&lt;&gt;"",countif('3) Release_Label'!$D:$D,$A279)=0),"NO UPC MATCH in Release_Label",and($B279&lt;&gt;"",countif('3) Release_Label'!$E:$E,$B279)=0),"NO CATALOG ID MATCH in Release_Label",iserror(vlookup($A279&amp;$B279,'3) Release_Label'!$D:$D&amp;'3) Release_Label'!$E:$E,1,0)),"NO UPC-CATALOG ID pair MATCH in Release_Label" )</f>
        <v/>
      </c>
      <c r="D279" s="114" t="str">
        <f t="array" ref="D279">ifs(and(isblank($A279),isblank($B279)),"", not(iserror(vlookup($A279&amp;$B279,'3) Release_Label'!$D:$D&amp;'3) Release_Label'!$E:$E,1,0))),vlookup($A279&amp;$B279,{'3) Release_Label'!$D:$D&amp;'3) Release_Label'!$E:$E,'3) Release_Label'!$H:$H},2,0), or(and(not(isblank($B279)),$B279=$B278,$A279&lt;&gt;$A278),and(not(isblank($A279)),$A279=$A278,$B279&lt;&gt;$B278)),"ID LISTS UNALIGNED",and($A279&lt;&gt;"",countif('3) Release_Label'!$D:$D,$A279)=0),"NO UPC MATCH in Release_Label",and($B279&lt;&gt;"",countif('3) Release_Label'!$E:$E,$B279)=0),"NO CATALOG ID MATCH in Release_Label",iserror(vlookup($A279&amp;$B279,'3) Release_Label'!$D:$D&amp;'3) Release_Label'!$E:$E,1,0)),"NO UPC-CATALOG ID pair MATCH in Release_Label" )</f>
        <v/>
      </c>
      <c r="E279" s="128" t="str">
        <f t="shared" si="3"/>
        <v/>
      </c>
      <c r="G279" s="92"/>
      <c r="H279" s="133"/>
      <c r="J279" s="20"/>
      <c r="K279" s="93"/>
      <c r="L279" s="20"/>
      <c r="N279" s="20"/>
      <c r="O279" s="20"/>
      <c r="P279" s="20"/>
    </row>
    <row r="280">
      <c r="A280" s="28"/>
      <c r="B280" s="92"/>
      <c r="C280" s="114" t="str">
        <f t="array" ref="C280">ifs(and(isblank($A280),isblank($B280)),"", not(iserror(vlookup($A280&amp;$B280,'3) Release_Label'!$D:$D&amp;'3) Release_Label'!$E:$E,1,0))),vlookup($A280&amp;$B280,{'3) Release_Label'!$D:$D&amp;'3) Release_Label'!$E:$E,'3) Release_Label'!$F:$F},2,0), or(and(not(isblank($B280)),$B280=$B279,$A280&lt;&gt;$A279),and(not(isblank($A280)),$A280=$A279,$B280&lt;&gt;$B279)),"ID LISTS UNALIGNED",and($A280&lt;&gt;"",countif('3) Release_Label'!$D:$D,$A280)=0),"NO UPC MATCH in Release_Label",and($B280&lt;&gt;"",countif('3) Release_Label'!$E:$E,$B280)=0),"NO CATALOG ID MATCH in Release_Label",iserror(vlookup($A280&amp;$B280,'3) Release_Label'!$D:$D&amp;'3) Release_Label'!$E:$E,1,0)),"NO UPC-CATALOG ID pair MATCH in Release_Label" )</f>
        <v/>
      </c>
      <c r="D280" s="114" t="str">
        <f t="array" ref="D280">ifs(and(isblank($A280),isblank($B280)),"", not(iserror(vlookup($A280&amp;$B280,'3) Release_Label'!$D:$D&amp;'3) Release_Label'!$E:$E,1,0))),vlookup($A280&amp;$B280,{'3) Release_Label'!$D:$D&amp;'3) Release_Label'!$E:$E,'3) Release_Label'!$H:$H},2,0), or(and(not(isblank($B280)),$B280=$B279,$A280&lt;&gt;$A279),and(not(isblank($A280)),$A280=$A279,$B280&lt;&gt;$B279)),"ID LISTS UNALIGNED",and($A280&lt;&gt;"",countif('3) Release_Label'!$D:$D,$A280)=0),"NO UPC MATCH in Release_Label",and($B280&lt;&gt;"",countif('3) Release_Label'!$E:$E,$B280)=0),"NO CATALOG ID MATCH in Release_Label",iserror(vlookup($A280&amp;$B280,'3) Release_Label'!$D:$D&amp;'3) Release_Label'!$E:$E,1,0)),"NO UPC-CATALOG ID pair MATCH in Release_Label" )</f>
        <v/>
      </c>
      <c r="E280" s="128" t="str">
        <f t="shared" si="3"/>
        <v/>
      </c>
      <c r="G280" s="92"/>
      <c r="H280" s="133"/>
      <c r="J280" s="20"/>
      <c r="K280" s="93"/>
      <c r="L280" s="20"/>
      <c r="N280" s="20"/>
      <c r="O280" s="20"/>
      <c r="P280" s="20"/>
    </row>
    <row r="281">
      <c r="A281" s="28"/>
      <c r="B281" s="92"/>
      <c r="C281" s="114" t="str">
        <f t="array" ref="C281">ifs(and(isblank($A281),isblank($B281)),"", not(iserror(vlookup($A281&amp;$B281,'3) Release_Label'!$D:$D&amp;'3) Release_Label'!$E:$E,1,0))),vlookup($A281&amp;$B281,{'3) Release_Label'!$D:$D&amp;'3) Release_Label'!$E:$E,'3) Release_Label'!$F:$F},2,0), or(and(not(isblank($B281)),$B281=$B280,$A281&lt;&gt;$A280),and(not(isblank($A281)),$A281=$A280,$B281&lt;&gt;$B280)),"ID LISTS UNALIGNED",and($A281&lt;&gt;"",countif('3) Release_Label'!$D:$D,$A281)=0),"NO UPC MATCH in Release_Label",and($B281&lt;&gt;"",countif('3) Release_Label'!$E:$E,$B281)=0),"NO CATALOG ID MATCH in Release_Label",iserror(vlookup($A281&amp;$B281,'3) Release_Label'!$D:$D&amp;'3) Release_Label'!$E:$E,1,0)),"NO UPC-CATALOG ID pair MATCH in Release_Label" )</f>
        <v/>
      </c>
      <c r="D281" s="114" t="str">
        <f t="array" ref="D281">ifs(and(isblank($A281),isblank($B281)),"", not(iserror(vlookup($A281&amp;$B281,'3) Release_Label'!$D:$D&amp;'3) Release_Label'!$E:$E,1,0))),vlookup($A281&amp;$B281,{'3) Release_Label'!$D:$D&amp;'3) Release_Label'!$E:$E,'3) Release_Label'!$H:$H},2,0), or(and(not(isblank($B281)),$B281=$B280,$A281&lt;&gt;$A280),and(not(isblank($A281)),$A281=$A280,$B281&lt;&gt;$B280)),"ID LISTS UNALIGNED",and($A281&lt;&gt;"",countif('3) Release_Label'!$D:$D,$A281)=0),"NO UPC MATCH in Release_Label",and($B281&lt;&gt;"",countif('3) Release_Label'!$E:$E,$B281)=0),"NO CATALOG ID MATCH in Release_Label",iserror(vlookup($A281&amp;$B281,'3) Release_Label'!$D:$D&amp;'3) Release_Label'!$E:$E,1,0)),"NO UPC-CATALOG ID pair MATCH in Release_Label" )</f>
        <v/>
      </c>
      <c r="E281" s="128" t="str">
        <f t="shared" si="3"/>
        <v/>
      </c>
      <c r="G281" s="92"/>
      <c r="H281" s="133"/>
      <c r="J281" s="20"/>
      <c r="K281" s="93"/>
      <c r="L281" s="20"/>
      <c r="N281" s="20"/>
      <c r="O281" s="20"/>
      <c r="P281" s="20"/>
    </row>
    <row r="282">
      <c r="A282" s="28"/>
      <c r="B282" s="92"/>
      <c r="C282" s="114" t="str">
        <f t="array" ref="C282">ifs(and(isblank($A282),isblank($B282)),"", not(iserror(vlookup($A282&amp;$B282,'3) Release_Label'!$D:$D&amp;'3) Release_Label'!$E:$E,1,0))),vlookup($A282&amp;$B282,{'3) Release_Label'!$D:$D&amp;'3) Release_Label'!$E:$E,'3) Release_Label'!$F:$F},2,0), or(and(not(isblank($B282)),$B282=$B281,$A282&lt;&gt;$A281),and(not(isblank($A282)),$A282=$A281,$B282&lt;&gt;$B281)),"ID LISTS UNALIGNED",and($A282&lt;&gt;"",countif('3) Release_Label'!$D:$D,$A282)=0),"NO UPC MATCH in Release_Label",and($B282&lt;&gt;"",countif('3) Release_Label'!$E:$E,$B282)=0),"NO CATALOG ID MATCH in Release_Label",iserror(vlookup($A282&amp;$B282,'3) Release_Label'!$D:$D&amp;'3) Release_Label'!$E:$E,1,0)),"NO UPC-CATALOG ID pair MATCH in Release_Label" )</f>
        <v/>
      </c>
      <c r="D282" s="114" t="str">
        <f t="array" ref="D282">ifs(and(isblank($A282),isblank($B282)),"", not(iserror(vlookup($A282&amp;$B282,'3) Release_Label'!$D:$D&amp;'3) Release_Label'!$E:$E,1,0))),vlookup($A282&amp;$B282,{'3) Release_Label'!$D:$D&amp;'3) Release_Label'!$E:$E,'3) Release_Label'!$H:$H},2,0), or(and(not(isblank($B282)),$B282=$B281,$A282&lt;&gt;$A281),and(not(isblank($A282)),$A282=$A281,$B282&lt;&gt;$B281)),"ID LISTS UNALIGNED",and($A282&lt;&gt;"",countif('3) Release_Label'!$D:$D,$A282)=0),"NO UPC MATCH in Release_Label",and($B282&lt;&gt;"",countif('3) Release_Label'!$E:$E,$B282)=0),"NO CATALOG ID MATCH in Release_Label",iserror(vlookup($A282&amp;$B282,'3) Release_Label'!$D:$D&amp;'3) Release_Label'!$E:$E,1,0)),"NO UPC-CATALOG ID pair MATCH in Release_Label" )</f>
        <v/>
      </c>
      <c r="E282" s="128" t="str">
        <f t="shared" si="3"/>
        <v/>
      </c>
      <c r="G282" s="92"/>
      <c r="H282" s="133"/>
      <c r="J282" s="20"/>
      <c r="K282" s="93"/>
      <c r="L282" s="20"/>
      <c r="N282" s="20"/>
      <c r="O282" s="20"/>
      <c r="P282" s="20"/>
    </row>
    <row r="283">
      <c r="A283" s="28"/>
      <c r="B283" s="92"/>
      <c r="C283" s="114" t="str">
        <f t="array" ref="C283">ifs(and(isblank($A283),isblank($B283)),"", not(iserror(vlookup($A283&amp;$B283,'3) Release_Label'!$D:$D&amp;'3) Release_Label'!$E:$E,1,0))),vlookup($A283&amp;$B283,{'3) Release_Label'!$D:$D&amp;'3) Release_Label'!$E:$E,'3) Release_Label'!$F:$F},2,0), or(and(not(isblank($B283)),$B283=$B282,$A283&lt;&gt;$A282),and(not(isblank($A283)),$A283=$A282,$B283&lt;&gt;$B282)),"ID LISTS UNALIGNED",and($A283&lt;&gt;"",countif('3) Release_Label'!$D:$D,$A283)=0),"NO UPC MATCH in Release_Label",and($B283&lt;&gt;"",countif('3) Release_Label'!$E:$E,$B283)=0),"NO CATALOG ID MATCH in Release_Label",iserror(vlookup($A283&amp;$B283,'3) Release_Label'!$D:$D&amp;'3) Release_Label'!$E:$E,1,0)),"NO UPC-CATALOG ID pair MATCH in Release_Label" )</f>
        <v/>
      </c>
      <c r="D283" s="114" t="str">
        <f t="array" ref="D283">ifs(and(isblank($A283),isblank($B283)),"", not(iserror(vlookup($A283&amp;$B283,'3) Release_Label'!$D:$D&amp;'3) Release_Label'!$E:$E,1,0))),vlookup($A283&amp;$B283,{'3) Release_Label'!$D:$D&amp;'3) Release_Label'!$E:$E,'3) Release_Label'!$H:$H},2,0), or(and(not(isblank($B283)),$B283=$B282,$A283&lt;&gt;$A282),and(not(isblank($A283)),$A283=$A282,$B283&lt;&gt;$B282)),"ID LISTS UNALIGNED",and($A283&lt;&gt;"",countif('3) Release_Label'!$D:$D,$A283)=0),"NO UPC MATCH in Release_Label",and($B283&lt;&gt;"",countif('3) Release_Label'!$E:$E,$B283)=0),"NO CATALOG ID MATCH in Release_Label",iserror(vlookup($A283&amp;$B283,'3) Release_Label'!$D:$D&amp;'3) Release_Label'!$E:$E,1,0)),"NO UPC-CATALOG ID pair MATCH in Release_Label" )</f>
        <v/>
      </c>
      <c r="E283" s="128" t="str">
        <f t="shared" si="3"/>
        <v/>
      </c>
      <c r="G283" s="92"/>
      <c r="H283" s="133"/>
      <c r="J283" s="20"/>
      <c r="K283" s="93"/>
      <c r="L283" s="20"/>
      <c r="N283" s="20"/>
      <c r="O283" s="20"/>
      <c r="P283" s="20"/>
    </row>
    <row r="284">
      <c r="A284" s="28"/>
      <c r="B284" s="92"/>
      <c r="C284" s="114" t="str">
        <f t="array" ref="C284">ifs(and(isblank($A284),isblank($B284)),"", not(iserror(vlookup($A284&amp;$B284,'3) Release_Label'!$D:$D&amp;'3) Release_Label'!$E:$E,1,0))),vlookup($A284&amp;$B284,{'3) Release_Label'!$D:$D&amp;'3) Release_Label'!$E:$E,'3) Release_Label'!$F:$F},2,0), or(and(not(isblank($B284)),$B284=$B283,$A284&lt;&gt;$A283),and(not(isblank($A284)),$A284=$A283,$B284&lt;&gt;$B283)),"ID LISTS UNALIGNED",and($A284&lt;&gt;"",countif('3) Release_Label'!$D:$D,$A284)=0),"NO UPC MATCH in Release_Label",and($B284&lt;&gt;"",countif('3) Release_Label'!$E:$E,$B284)=0),"NO CATALOG ID MATCH in Release_Label",iserror(vlookup($A284&amp;$B284,'3) Release_Label'!$D:$D&amp;'3) Release_Label'!$E:$E,1,0)),"NO UPC-CATALOG ID pair MATCH in Release_Label" )</f>
        <v/>
      </c>
      <c r="D284" s="114" t="str">
        <f t="array" ref="D284">ifs(and(isblank($A284),isblank($B284)),"", not(iserror(vlookup($A284&amp;$B284,'3) Release_Label'!$D:$D&amp;'3) Release_Label'!$E:$E,1,0))),vlookup($A284&amp;$B284,{'3) Release_Label'!$D:$D&amp;'3) Release_Label'!$E:$E,'3) Release_Label'!$H:$H},2,0), or(and(not(isblank($B284)),$B284=$B283,$A284&lt;&gt;$A283),and(not(isblank($A284)),$A284=$A283,$B284&lt;&gt;$B283)),"ID LISTS UNALIGNED",and($A284&lt;&gt;"",countif('3) Release_Label'!$D:$D,$A284)=0),"NO UPC MATCH in Release_Label",and($B284&lt;&gt;"",countif('3) Release_Label'!$E:$E,$B284)=0),"NO CATALOG ID MATCH in Release_Label",iserror(vlookup($A284&amp;$B284,'3) Release_Label'!$D:$D&amp;'3) Release_Label'!$E:$E,1,0)),"NO UPC-CATALOG ID pair MATCH in Release_Label" )</f>
        <v/>
      </c>
      <c r="E284" s="128" t="str">
        <f t="shared" si="3"/>
        <v/>
      </c>
      <c r="G284" s="92"/>
      <c r="H284" s="133"/>
      <c r="J284" s="20"/>
      <c r="K284" s="93"/>
      <c r="L284" s="20"/>
      <c r="N284" s="20"/>
      <c r="O284" s="20"/>
      <c r="P284" s="20"/>
    </row>
    <row r="285">
      <c r="A285" s="28"/>
      <c r="B285" s="92"/>
      <c r="C285" s="114" t="str">
        <f t="array" ref="C285">ifs(and(isblank($A285),isblank($B285)),"", not(iserror(vlookup($A285&amp;$B285,'3) Release_Label'!$D:$D&amp;'3) Release_Label'!$E:$E,1,0))),vlookup($A285&amp;$B285,{'3) Release_Label'!$D:$D&amp;'3) Release_Label'!$E:$E,'3) Release_Label'!$F:$F},2,0), or(and(not(isblank($B285)),$B285=$B284,$A285&lt;&gt;$A284),and(not(isblank($A285)),$A285=$A284,$B285&lt;&gt;$B284)),"ID LISTS UNALIGNED",and($A285&lt;&gt;"",countif('3) Release_Label'!$D:$D,$A285)=0),"NO UPC MATCH in Release_Label",and($B285&lt;&gt;"",countif('3) Release_Label'!$E:$E,$B285)=0),"NO CATALOG ID MATCH in Release_Label",iserror(vlookup($A285&amp;$B285,'3) Release_Label'!$D:$D&amp;'3) Release_Label'!$E:$E,1,0)),"NO UPC-CATALOG ID pair MATCH in Release_Label" )</f>
        <v/>
      </c>
      <c r="D285" s="114" t="str">
        <f t="array" ref="D285">ifs(and(isblank($A285),isblank($B285)),"", not(iserror(vlookup($A285&amp;$B285,'3) Release_Label'!$D:$D&amp;'3) Release_Label'!$E:$E,1,0))),vlookup($A285&amp;$B285,{'3) Release_Label'!$D:$D&amp;'3) Release_Label'!$E:$E,'3) Release_Label'!$H:$H},2,0), or(and(not(isblank($B285)),$B285=$B284,$A285&lt;&gt;$A284),and(not(isblank($A285)),$A285=$A284,$B285&lt;&gt;$B284)),"ID LISTS UNALIGNED",and($A285&lt;&gt;"",countif('3) Release_Label'!$D:$D,$A285)=0),"NO UPC MATCH in Release_Label",and($B285&lt;&gt;"",countif('3) Release_Label'!$E:$E,$B285)=0),"NO CATALOG ID MATCH in Release_Label",iserror(vlookup($A285&amp;$B285,'3) Release_Label'!$D:$D&amp;'3) Release_Label'!$E:$E,1,0)),"NO UPC-CATALOG ID pair MATCH in Release_Label" )</f>
        <v/>
      </c>
      <c r="E285" s="128" t="str">
        <f t="shared" si="3"/>
        <v/>
      </c>
      <c r="G285" s="92"/>
      <c r="H285" s="133"/>
      <c r="J285" s="20"/>
      <c r="K285" s="93"/>
      <c r="L285" s="20"/>
      <c r="N285" s="20"/>
      <c r="O285" s="20"/>
      <c r="P285" s="20"/>
    </row>
    <row r="286">
      <c r="A286" s="28"/>
      <c r="B286" s="92"/>
      <c r="C286" s="114" t="str">
        <f t="array" ref="C286">ifs(and(isblank($A286),isblank($B286)),"", not(iserror(vlookup($A286&amp;$B286,'3) Release_Label'!$D:$D&amp;'3) Release_Label'!$E:$E,1,0))),vlookup($A286&amp;$B286,{'3) Release_Label'!$D:$D&amp;'3) Release_Label'!$E:$E,'3) Release_Label'!$F:$F},2,0), or(and(not(isblank($B286)),$B286=$B285,$A286&lt;&gt;$A285),and(not(isblank($A286)),$A286=$A285,$B286&lt;&gt;$B285)),"ID LISTS UNALIGNED",and($A286&lt;&gt;"",countif('3) Release_Label'!$D:$D,$A286)=0),"NO UPC MATCH in Release_Label",and($B286&lt;&gt;"",countif('3) Release_Label'!$E:$E,$B286)=0),"NO CATALOG ID MATCH in Release_Label",iserror(vlookup($A286&amp;$B286,'3) Release_Label'!$D:$D&amp;'3) Release_Label'!$E:$E,1,0)),"NO UPC-CATALOG ID pair MATCH in Release_Label" )</f>
        <v/>
      </c>
      <c r="D286" s="114" t="str">
        <f t="array" ref="D286">ifs(and(isblank($A286),isblank($B286)),"", not(iserror(vlookup($A286&amp;$B286,'3) Release_Label'!$D:$D&amp;'3) Release_Label'!$E:$E,1,0))),vlookup($A286&amp;$B286,{'3) Release_Label'!$D:$D&amp;'3) Release_Label'!$E:$E,'3) Release_Label'!$H:$H},2,0), or(and(not(isblank($B286)),$B286=$B285,$A286&lt;&gt;$A285),and(not(isblank($A286)),$A286=$A285,$B286&lt;&gt;$B285)),"ID LISTS UNALIGNED",and($A286&lt;&gt;"",countif('3) Release_Label'!$D:$D,$A286)=0),"NO UPC MATCH in Release_Label",and($B286&lt;&gt;"",countif('3) Release_Label'!$E:$E,$B286)=0),"NO CATALOG ID MATCH in Release_Label",iserror(vlookup($A286&amp;$B286,'3) Release_Label'!$D:$D&amp;'3) Release_Label'!$E:$E,1,0)),"NO UPC-CATALOG ID pair MATCH in Release_Label" )</f>
        <v/>
      </c>
      <c r="E286" s="128" t="str">
        <f t="shared" si="3"/>
        <v/>
      </c>
      <c r="G286" s="92"/>
      <c r="H286" s="133"/>
      <c r="J286" s="20"/>
      <c r="K286" s="93"/>
      <c r="L286" s="20"/>
      <c r="N286" s="20"/>
      <c r="O286" s="20"/>
      <c r="P286" s="20"/>
    </row>
    <row r="287">
      <c r="A287" s="28"/>
      <c r="B287" s="92"/>
      <c r="C287" s="114" t="str">
        <f t="array" ref="C287">ifs(and(isblank($A287),isblank($B287)),"", not(iserror(vlookup($A287&amp;$B287,'3) Release_Label'!$D:$D&amp;'3) Release_Label'!$E:$E,1,0))),vlookup($A287&amp;$B287,{'3) Release_Label'!$D:$D&amp;'3) Release_Label'!$E:$E,'3) Release_Label'!$F:$F},2,0), or(and(not(isblank($B287)),$B287=$B286,$A287&lt;&gt;$A286),and(not(isblank($A287)),$A287=$A286,$B287&lt;&gt;$B286)),"ID LISTS UNALIGNED",and($A287&lt;&gt;"",countif('3) Release_Label'!$D:$D,$A287)=0),"NO UPC MATCH in Release_Label",and($B287&lt;&gt;"",countif('3) Release_Label'!$E:$E,$B287)=0),"NO CATALOG ID MATCH in Release_Label",iserror(vlookup($A287&amp;$B287,'3) Release_Label'!$D:$D&amp;'3) Release_Label'!$E:$E,1,0)),"NO UPC-CATALOG ID pair MATCH in Release_Label" )</f>
        <v/>
      </c>
      <c r="D287" s="114" t="str">
        <f t="array" ref="D287">ifs(and(isblank($A287),isblank($B287)),"", not(iserror(vlookup($A287&amp;$B287,'3) Release_Label'!$D:$D&amp;'3) Release_Label'!$E:$E,1,0))),vlookup($A287&amp;$B287,{'3) Release_Label'!$D:$D&amp;'3) Release_Label'!$E:$E,'3) Release_Label'!$H:$H},2,0), or(and(not(isblank($B287)),$B287=$B286,$A287&lt;&gt;$A286),and(not(isblank($A287)),$A287=$A286,$B287&lt;&gt;$B286)),"ID LISTS UNALIGNED",and($A287&lt;&gt;"",countif('3) Release_Label'!$D:$D,$A287)=0),"NO UPC MATCH in Release_Label",and($B287&lt;&gt;"",countif('3) Release_Label'!$E:$E,$B287)=0),"NO CATALOG ID MATCH in Release_Label",iserror(vlookup($A287&amp;$B287,'3) Release_Label'!$D:$D&amp;'3) Release_Label'!$E:$E,1,0)),"NO UPC-CATALOG ID pair MATCH in Release_Label" )</f>
        <v/>
      </c>
      <c r="E287" s="128" t="str">
        <f t="shared" si="3"/>
        <v/>
      </c>
      <c r="G287" s="92"/>
      <c r="H287" s="133"/>
      <c r="J287" s="20"/>
      <c r="K287" s="93"/>
      <c r="L287" s="20"/>
      <c r="N287" s="20"/>
      <c r="O287" s="20"/>
      <c r="P287" s="20"/>
    </row>
    <row r="288">
      <c r="A288" s="28"/>
      <c r="B288" s="92"/>
      <c r="C288" s="114" t="str">
        <f t="array" ref="C288">ifs(and(isblank($A288),isblank($B288)),"", not(iserror(vlookup($A288&amp;$B288,'3) Release_Label'!$D:$D&amp;'3) Release_Label'!$E:$E,1,0))),vlookup($A288&amp;$B288,{'3) Release_Label'!$D:$D&amp;'3) Release_Label'!$E:$E,'3) Release_Label'!$F:$F},2,0), or(and(not(isblank($B288)),$B288=$B287,$A288&lt;&gt;$A287),and(not(isblank($A288)),$A288=$A287,$B288&lt;&gt;$B287)),"ID LISTS UNALIGNED",and($A288&lt;&gt;"",countif('3) Release_Label'!$D:$D,$A288)=0),"NO UPC MATCH in Release_Label",and($B288&lt;&gt;"",countif('3) Release_Label'!$E:$E,$B288)=0),"NO CATALOG ID MATCH in Release_Label",iserror(vlookup($A288&amp;$B288,'3) Release_Label'!$D:$D&amp;'3) Release_Label'!$E:$E,1,0)),"NO UPC-CATALOG ID pair MATCH in Release_Label" )</f>
        <v/>
      </c>
      <c r="D288" s="114" t="str">
        <f t="array" ref="D288">ifs(and(isblank($A288),isblank($B288)),"", not(iserror(vlookup($A288&amp;$B288,'3) Release_Label'!$D:$D&amp;'3) Release_Label'!$E:$E,1,0))),vlookup($A288&amp;$B288,{'3) Release_Label'!$D:$D&amp;'3) Release_Label'!$E:$E,'3) Release_Label'!$H:$H},2,0), or(and(not(isblank($B288)),$B288=$B287,$A288&lt;&gt;$A287),and(not(isblank($A288)),$A288=$A287,$B288&lt;&gt;$B287)),"ID LISTS UNALIGNED",and($A288&lt;&gt;"",countif('3) Release_Label'!$D:$D,$A288)=0),"NO UPC MATCH in Release_Label",and($B288&lt;&gt;"",countif('3) Release_Label'!$E:$E,$B288)=0),"NO CATALOG ID MATCH in Release_Label",iserror(vlookup($A288&amp;$B288,'3) Release_Label'!$D:$D&amp;'3) Release_Label'!$E:$E,1,0)),"NO UPC-CATALOG ID pair MATCH in Release_Label" )</f>
        <v/>
      </c>
      <c r="E288" s="128" t="str">
        <f t="shared" si="3"/>
        <v/>
      </c>
      <c r="G288" s="92"/>
      <c r="H288" s="133"/>
      <c r="J288" s="20"/>
      <c r="K288" s="93"/>
      <c r="L288" s="20"/>
      <c r="N288" s="20"/>
      <c r="O288" s="20"/>
      <c r="P288" s="20"/>
    </row>
    <row r="289">
      <c r="A289" s="28"/>
      <c r="B289" s="92"/>
      <c r="C289" s="114" t="str">
        <f t="array" ref="C289">ifs(and(isblank($A289),isblank($B289)),"", not(iserror(vlookup($A289&amp;$B289,'3) Release_Label'!$D:$D&amp;'3) Release_Label'!$E:$E,1,0))),vlookup($A289&amp;$B289,{'3) Release_Label'!$D:$D&amp;'3) Release_Label'!$E:$E,'3) Release_Label'!$F:$F},2,0), or(and(not(isblank($B289)),$B289=$B288,$A289&lt;&gt;$A288),and(not(isblank($A289)),$A289=$A288,$B289&lt;&gt;$B288)),"ID LISTS UNALIGNED",and($A289&lt;&gt;"",countif('3) Release_Label'!$D:$D,$A289)=0),"NO UPC MATCH in Release_Label",and($B289&lt;&gt;"",countif('3) Release_Label'!$E:$E,$B289)=0),"NO CATALOG ID MATCH in Release_Label",iserror(vlookup($A289&amp;$B289,'3) Release_Label'!$D:$D&amp;'3) Release_Label'!$E:$E,1,0)),"NO UPC-CATALOG ID pair MATCH in Release_Label" )</f>
        <v/>
      </c>
      <c r="D289" s="114" t="str">
        <f t="array" ref="D289">ifs(and(isblank($A289),isblank($B289)),"", not(iserror(vlookup($A289&amp;$B289,'3) Release_Label'!$D:$D&amp;'3) Release_Label'!$E:$E,1,0))),vlookup($A289&amp;$B289,{'3) Release_Label'!$D:$D&amp;'3) Release_Label'!$E:$E,'3) Release_Label'!$H:$H},2,0), or(and(not(isblank($B289)),$B289=$B288,$A289&lt;&gt;$A288),and(not(isblank($A289)),$A289=$A288,$B289&lt;&gt;$B288)),"ID LISTS UNALIGNED",and($A289&lt;&gt;"",countif('3) Release_Label'!$D:$D,$A289)=0),"NO UPC MATCH in Release_Label",and($B289&lt;&gt;"",countif('3) Release_Label'!$E:$E,$B289)=0),"NO CATALOG ID MATCH in Release_Label",iserror(vlookup($A289&amp;$B289,'3) Release_Label'!$D:$D&amp;'3) Release_Label'!$E:$E,1,0)),"NO UPC-CATALOG ID pair MATCH in Release_Label" )</f>
        <v/>
      </c>
      <c r="E289" s="128" t="str">
        <f t="shared" si="3"/>
        <v/>
      </c>
      <c r="G289" s="92"/>
      <c r="H289" s="133"/>
      <c r="J289" s="20"/>
      <c r="K289" s="93"/>
      <c r="L289" s="20"/>
      <c r="N289" s="20"/>
      <c r="O289" s="20"/>
      <c r="P289" s="20"/>
    </row>
    <row r="290">
      <c r="A290" s="28"/>
      <c r="B290" s="92"/>
      <c r="C290" s="114" t="str">
        <f t="array" ref="C290">ifs(and(isblank($A290),isblank($B290)),"", not(iserror(vlookup($A290&amp;$B290,'3) Release_Label'!$D:$D&amp;'3) Release_Label'!$E:$E,1,0))),vlookup($A290&amp;$B290,{'3) Release_Label'!$D:$D&amp;'3) Release_Label'!$E:$E,'3) Release_Label'!$F:$F},2,0), or(and(not(isblank($B290)),$B290=$B289,$A290&lt;&gt;$A289),and(not(isblank($A290)),$A290=$A289,$B290&lt;&gt;$B289)),"ID LISTS UNALIGNED",and($A290&lt;&gt;"",countif('3) Release_Label'!$D:$D,$A290)=0),"NO UPC MATCH in Release_Label",and($B290&lt;&gt;"",countif('3) Release_Label'!$E:$E,$B290)=0),"NO CATALOG ID MATCH in Release_Label",iserror(vlookup($A290&amp;$B290,'3) Release_Label'!$D:$D&amp;'3) Release_Label'!$E:$E,1,0)),"NO UPC-CATALOG ID pair MATCH in Release_Label" )</f>
        <v/>
      </c>
      <c r="D290" s="114" t="str">
        <f t="array" ref="D290">ifs(and(isblank($A290),isblank($B290)),"", not(iserror(vlookup($A290&amp;$B290,'3) Release_Label'!$D:$D&amp;'3) Release_Label'!$E:$E,1,0))),vlookup($A290&amp;$B290,{'3) Release_Label'!$D:$D&amp;'3) Release_Label'!$E:$E,'3) Release_Label'!$H:$H},2,0), or(and(not(isblank($B290)),$B290=$B289,$A290&lt;&gt;$A289),and(not(isblank($A290)),$A290=$A289,$B290&lt;&gt;$B289)),"ID LISTS UNALIGNED",and($A290&lt;&gt;"",countif('3) Release_Label'!$D:$D,$A290)=0),"NO UPC MATCH in Release_Label",and($B290&lt;&gt;"",countif('3) Release_Label'!$E:$E,$B290)=0),"NO CATALOG ID MATCH in Release_Label",iserror(vlookup($A290&amp;$B290,'3) Release_Label'!$D:$D&amp;'3) Release_Label'!$E:$E,1,0)),"NO UPC-CATALOG ID pair MATCH in Release_Label" )</f>
        <v/>
      </c>
      <c r="E290" s="128" t="str">
        <f t="shared" si="3"/>
        <v/>
      </c>
      <c r="G290" s="92"/>
      <c r="H290" s="133"/>
      <c r="J290" s="20"/>
      <c r="K290" s="93"/>
      <c r="L290" s="20"/>
      <c r="N290" s="20"/>
      <c r="O290" s="20"/>
      <c r="P290" s="20"/>
    </row>
    <row r="291">
      <c r="A291" s="28"/>
      <c r="B291" s="92"/>
      <c r="C291" s="114" t="str">
        <f t="array" ref="C291">ifs(and(isblank($A291),isblank($B291)),"", not(iserror(vlookup($A291&amp;$B291,'3) Release_Label'!$D:$D&amp;'3) Release_Label'!$E:$E,1,0))),vlookup($A291&amp;$B291,{'3) Release_Label'!$D:$D&amp;'3) Release_Label'!$E:$E,'3) Release_Label'!$F:$F},2,0), or(and(not(isblank($B291)),$B291=$B290,$A291&lt;&gt;$A290),and(not(isblank($A291)),$A291=$A290,$B291&lt;&gt;$B290)),"ID LISTS UNALIGNED",and($A291&lt;&gt;"",countif('3) Release_Label'!$D:$D,$A291)=0),"NO UPC MATCH in Release_Label",and($B291&lt;&gt;"",countif('3) Release_Label'!$E:$E,$B291)=0),"NO CATALOG ID MATCH in Release_Label",iserror(vlookup($A291&amp;$B291,'3) Release_Label'!$D:$D&amp;'3) Release_Label'!$E:$E,1,0)),"NO UPC-CATALOG ID pair MATCH in Release_Label" )</f>
        <v/>
      </c>
      <c r="D291" s="114" t="str">
        <f t="array" ref="D291">ifs(and(isblank($A291),isblank($B291)),"", not(iserror(vlookup($A291&amp;$B291,'3) Release_Label'!$D:$D&amp;'3) Release_Label'!$E:$E,1,0))),vlookup($A291&amp;$B291,{'3) Release_Label'!$D:$D&amp;'3) Release_Label'!$E:$E,'3) Release_Label'!$H:$H},2,0), or(and(not(isblank($B291)),$B291=$B290,$A291&lt;&gt;$A290),and(not(isblank($A291)),$A291=$A290,$B291&lt;&gt;$B290)),"ID LISTS UNALIGNED",and($A291&lt;&gt;"",countif('3) Release_Label'!$D:$D,$A291)=0),"NO UPC MATCH in Release_Label",and($B291&lt;&gt;"",countif('3) Release_Label'!$E:$E,$B291)=0),"NO CATALOG ID MATCH in Release_Label",iserror(vlookup($A291&amp;$B291,'3) Release_Label'!$D:$D&amp;'3) Release_Label'!$E:$E,1,0)),"NO UPC-CATALOG ID pair MATCH in Release_Label" )</f>
        <v/>
      </c>
      <c r="E291" s="128" t="str">
        <f t="shared" si="3"/>
        <v/>
      </c>
      <c r="G291" s="92"/>
      <c r="H291" s="133"/>
      <c r="J291" s="20"/>
      <c r="K291" s="93"/>
      <c r="L291" s="20"/>
      <c r="N291" s="20"/>
      <c r="O291" s="20"/>
      <c r="P291" s="20"/>
    </row>
    <row r="292">
      <c r="A292" s="28"/>
      <c r="B292" s="92"/>
      <c r="C292" s="114" t="str">
        <f t="array" ref="C292">ifs(and(isblank($A292),isblank($B292)),"", not(iserror(vlookup($A292&amp;$B292,'3) Release_Label'!$D:$D&amp;'3) Release_Label'!$E:$E,1,0))),vlookup($A292&amp;$B292,{'3) Release_Label'!$D:$D&amp;'3) Release_Label'!$E:$E,'3) Release_Label'!$F:$F},2,0), or(and(not(isblank($B292)),$B292=$B291,$A292&lt;&gt;$A291),and(not(isblank($A292)),$A292=$A291,$B292&lt;&gt;$B291)),"ID LISTS UNALIGNED",and($A292&lt;&gt;"",countif('3) Release_Label'!$D:$D,$A292)=0),"NO UPC MATCH in Release_Label",and($B292&lt;&gt;"",countif('3) Release_Label'!$E:$E,$B292)=0),"NO CATALOG ID MATCH in Release_Label",iserror(vlookup($A292&amp;$B292,'3) Release_Label'!$D:$D&amp;'3) Release_Label'!$E:$E,1,0)),"NO UPC-CATALOG ID pair MATCH in Release_Label" )</f>
        <v/>
      </c>
      <c r="D292" s="114" t="str">
        <f t="array" ref="D292">ifs(and(isblank($A292),isblank($B292)),"", not(iserror(vlookup($A292&amp;$B292,'3) Release_Label'!$D:$D&amp;'3) Release_Label'!$E:$E,1,0))),vlookup($A292&amp;$B292,{'3) Release_Label'!$D:$D&amp;'3) Release_Label'!$E:$E,'3) Release_Label'!$H:$H},2,0), or(and(not(isblank($B292)),$B292=$B291,$A292&lt;&gt;$A291),and(not(isblank($A292)),$A292=$A291,$B292&lt;&gt;$B291)),"ID LISTS UNALIGNED",and($A292&lt;&gt;"",countif('3) Release_Label'!$D:$D,$A292)=0),"NO UPC MATCH in Release_Label",and($B292&lt;&gt;"",countif('3) Release_Label'!$E:$E,$B292)=0),"NO CATALOG ID MATCH in Release_Label",iserror(vlookup($A292&amp;$B292,'3) Release_Label'!$D:$D&amp;'3) Release_Label'!$E:$E,1,0)),"NO UPC-CATALOG ID pair MATCH in Release_Label" )</f>
        <v/>
      </c>
      <c r="E292" s="128" t="str">
        <f t="shared" si="3"/>
        <v/>
      </c>
      <c r="G292" s="92"/>
      <c r="H292" s="133"/>
      <c r="J292" s="20"/>
      <c r="K292" s="93"/>
      <c r="L292" s="20"/>
      <c r="N292" s="20"/>
      <c r="O292" s="20"/>
      <c r="P292" s="20"/>
    </row>
    <row r="293">
      <c r="A293" s="28"/>
      <c r="B293" s="92"/>
      <c r="C293" s="114" t="str">
        <f t="array" ref="C293">ifs(and(isblank($A293),isblank($B293)),"", not(iserror(vlookup($A293&amp;$B293,'3) Release_Label'!$D:$D&amp;'3) Release_Label'!$E:$E,1,0))),vlookup($A293&amp;$B293,{'3) Release_Label'!$D:$D&amp;'3) Release_Label'!$E:$E,'3) Release_Label'!$F:$F},2,0), or(and(not(isblank($B293)),$B293=$B292,$A293&lt;&gt;$A292),and(not(isblank($A293)),$A293=$A292,$B293&lt;&gt;$B292)),"ID LISTS UNALIGNED",and($A293&lt;&gt;"",countif('3) Release_Label'!$D:$D,$A293)=0),"NO UPC MATCH in Release_Label",and($B293&lt;&gt;"",countif('3) Release_Label'!$E:$E,$B293)=0),"NO CATALOG ID MATCH in Release_Label",iserror(vlookup($A293&amp;$B293,'3) Release_Label'!$D:$D&amp;'3) Release_Label'!$E:$E,1,0)),"NO UPC-CATALOG ID pair MATCH in Release_Label" )</f>
        <v/>
      </c>
      <c r="D293" s="114" t="str">
        <f t="array" ref="D293">ifs(and(isblank($A293),isblank($B293)),"", not(iserror(vlookup($A293&amp;$B293,'3) Release_Label'!$D:$D&amp;'3) Release_Label'!$E:$E,1,0))),vlookup($A293&amp;$B293,{'3) Release_Label'!$D:$D&amp;'3) Release_Label'!$E:$E,'3) Release_Label'!$H:$H},2,0), or(and(not(isblank($B293)),$B293=$B292,$A293&lt;&gt;$A292),and(not(isblank($A293)),$A293=$A292,$B293&lt;&gt;$B292)),"ID LISTS UNALIGNED",and($A293&lt;&gt;"",countif('3) Release_Label'!$D:$D,$A293)=0),"NO UPC MATCH in Release_Label",and($B293&lt;&gt;"",countif('3) Release_Label'!$E:$E,$B293)=0),"NO CATALOG ID MATCH in Release_Label",iserror(vlookup($A293&amp;$B293,'3) Release_Label'!$D:$D&amp;'3) Release_Label'!$E:$E,1,0)),"NO UPC-CATALOG ID pair MATCH in Release_Label" )</f>
        <v/>
      </c>
      <c r="E293" s="128" t="str">
        <f t="shared" si="3"/>
        <v/>
      </c>
      <c r="G293" s="92"/>
      <c r="H293" s="133"/>
      <c r="J293" s="20"/>
      <c r="K293" s="93"/>
      <c r="L293" s="20"/>
      <c r="N293" s="20"/>
      <c r="O293" s="20"/>
      <c r="P293" s="20"/>
    </row>
    <row r="294">
      <c r="A294" s="28"/>
      <c r="B294" s="92"/>
      <c r="C294" s="114" t="str">
        <f t="array" ref="C294">ifs(and(isblank($A294),isblank($B294)),"", not(iserror(vlookup($A294&amp;$B294,'3) Release_Label'!$D:$D&amp;'3) Release_Label'!$E:$E,1,0))),vlookup($A294&amp;$B294,{'3) Release_Label'!$D:$D&amp;'3) Release_Label'!$E:$E,'3) Release_Label'!$F:$F},2,0), or(and(not(isblank($B294)),$B294=$B293,$A294&lt;&gt;$A293),and(not(isblank($A294)),$A294=$A293,$B294&lt;&gt;$B293)),"ID LISTS UNALIGNED",and($A294&lt;&gt;"",countif('3) Release_Label'!$D:$D,$A294)=0),"NO UPC MATCH in Release_Label",and($B294&lt;&gt;"",countif('3) Release_Label'!$E:$E,$B294)=0),"NO CATALOG ID MATCH in Release_Label",iserror(vlookup($A294&amp;$B294,'3) Release_Label'!$D:$D&amp;'3) Release_Label'!$E:$E,1,0)),"NO UPC-CATALOG ID pair MATCH in Release_Label" )</f>
        <v/>
      </c>
      <c r="D294" s="114" t="str">
        <f t="array" ref="D294">ifs(and(isblank($A294),isblank($B294)),"", not(iserror(vlookup($A294&amp;$B294,'3) Release_Label'!$D:$D&amp;'3) Release_Label'!$E:$E,1,0))),vlookup($A294&amp;$B294,{'3) Release_Label'!$D:$D&amp;'3) Release_Label'!$E:$E,'3) Release_Label'!$H:$H},2,0), or(and(not(isblank($B294)),$B294=$B293,$A294&lt;&gt;$A293),and(not(isblank($A294)),$A294=$A293,$B294&lt;&gt;$B293)),"ID LISTS UNALIGNED",and($A294&lt;&gt;"",countif('3) Release_Label'!$D:$D,$A294)=0),"NO UPC MATCH in Release_Label",and($B294&lt;&gt;"",countif('3) Release_Label'!$E:$E,$B294)=0),"NO CATALOG ID MATCH in Release_Label",iserror(vlookup($A294&amp;$B294,'3) Release_Label'!$D:$D&amp;'3) Release_Label'!$E:$E,1,0)),"NO UPC-CATALOG ID pair MATCH in Release_Label" )</f>
        <v/>
      </c>
      <c r="E294" s="128" t="str">
        <f t="shared" si="3"/>
        <v/>
      </c>
      <c r="G294" s="92"/>
      <c r="H294" s="133"/>
      <c r="J294" s="20"/>
      <c r="K294" s="93"/>
      <c r="L294" s="20"/>
      <c r="N294" s="20"/>
      <c r="O294" s="20"/>
      <c r="P294" s="20"/>
    </row>
    <row r="295">
      <c r="A295" s="28"/>
      <c r="B295" s="92"/>
      <c r="C295" s="114" t="str">
        <f t="array" ref="C295">ifs(and(isblank($A295),isblank($B295)),"", not(iserror(vlookup($A295&amp;$B295,'3) Release_Label'!$D:$D&amp;'3) Release_Label'!$E:$E,1,0))),vlookup($A295&amp;$B295,{'3) Release_Label'!$D:$D&amp;'3) Release_Label'!$E:$E,'3) Release_Label'!$F:$F},2,0), or(and(not(isblank($B295)),$B295=$B294,$A295&lt;&gt;$A294),and(not(isblank($A295)),$A295=$A294,$B295&lt;&gt;$B294)),"ID LISTS UNALIGNED",and($A295&lt;&gt;"",countif('3) Release_Label'!$D:$D,$A295)=0),"NO UPC MATCH in Release_Label",and($B295&lt;&gt;"",countif('3) Release_Label'!$E:$E,$B295)=0),"NO CATALOG ID MATCH in Release_Label",iserror(vlookup($A295&amp;$B295,'3) Release_Label'!$D:$D&amp;'3) Release_Label'!$E:$E,1,0)),"NO UPC-CATALOG ID pair MATCH in Release_Label" )</f>
        <v/>
      </c>
      <c r="D295" s="114" t="str">
        <f t="array" ref="D295">ifs(and(isblank($A295),isblank($B295)),"", not(iserror(vlookup($A295&amp;$B295,'3) Release_Label'!$D:$D&amp;'3) Release_Label'!$E:$E,1,0))),vlookup($A295&amp;$B295,{'3) Release_Label'!$D:$D&amp;'3) Release_Label'!$E:$E,'3) Release_Label'!$H:$H},2,0), or(and(not(isblank($B295)),$B295=$B294,$A295&lt;&gt;$A294),and(not(isblank($A295)),$A295=$A294,$B295&lt;&gt;$B294)),"ID LISTS UNALIGNED",and($A295&lt;&gt;"",countif('3) Release_Label'!$D:$D,$A295)=0),"NO UPC MATCH in Release_Label",and($B295&lt;&gt;"",countif('3) Release_Label'!$E:$E,$B295)=0),"NO CATALOG ID MATCH in Release_Label",iserror(vlookup($A295&amp;$B295,'3) Release_Label'!$D:$D&amp;'3) Release_Label'!$E:$E,1,0)),"NO UPC-CATALOG ID pair MATCH in Release_Label" )</f>
        <v/>
      </c>
      <c r="E295" s="128" t="str">
        <f t="shared" si="3"/>
        <v/>
      </c>
      <c r="G295" s="92"/>
      <c r="H295" s="133"/>
      <c r="J295" s="20"/>
      <c r="K295" s="93"/>
      <c r="L295" s="20"/>
      <c r="N295" s="20"/>
      <c r="O295" s="20"/>
      <c r="P295" s="20"/>
    </row>
    <row r="296">
      <c r="A296" s="28"/>
      <c r="B296" s="92"/>
      <c r="C296" s="114" t="str">
        <f t="array" ref="C296">ifs(and(isblank($A296),isblank($B296)),"", not(iserror(vlookup($A296&amp;$B296,'3) Release_Label'!$D:$D&amp;'3) Release_Label'!$E:$E,1,0))),vlookup($A296&amp;$B296,{'3) Release_Label'!$D:$D&amp;'3) Release_Label'!$E:$E,'3) Release_Label'!$F:$F},2,0), or(and(not(isblank($B296)),$B296=$B295,$A296&lt;&gt;$A295),and(not(isblank($A296)),$A296=$A295,$B296&lt;&gt;$B295)),"ID LISTS UNALIGNED",and($A296&lt;&gt;"",countif('3) Release_Label'!$D:$D,$A296)=0),"NO UPC MATCH in Release_Label",and($B296&lt;&gt;"",countif('3) Release_Label'!$E:$E,$B296)=0),"NO CATALOG ID MATCH in Release_Label",iserror(vlookup($A296&amp;$B296,'3) Release_Label'!$D:$D&amp;'3) Release_Label'!$E:$E,1,0)),"NO UPC-CATALOG ID pair MATCH in Release_Label" )</f>
        <v/>
      </c>
      <c r="D296" s="114" t="str">
        <f t="array" ref="D296">ifs(and(isblank($A296),isblank($B296)),"", not(iserror(vlookup($A296&amp;$B296,'3) Release_Label'!$D:$D&amp;'3) Release_Label'!$E:$E,1,0))),vlookup($A296&amp;$B296,{'3) Release_Label'!$D:$D&amp;'3) Release_Label'!$E:$E,'3) Release_Label'!$H:$H},2,0), or(and(not(isblank($B296)),$B296=$B295,$A296&lt;&gt;$A295),and(not(isblank($A296)),$A296=$A295,$B296&lt;&gt;$B295)),"ID LISTS UNALIGNED",and($A296&lt;&gt;"",countif('3) Release_Label'!$D:$D,$A296)=0),"NO UPC MATCH in Release_Label",and($B296&lt;&gt;"",countif('3) Release_Label'!$E:$E,$B296)=0),"NO CATALOG ID MATCH in Release_Label",iserror(vlookup($A296&amp;$B296,'3) Release_Label'!$D:$D&amp;'3) Release_Label'!$E:$E,1,0)),"NO UPC-CATALOG ID pair MATCH in Release_Label" )</f>
        <v/>
      </c>
      <c r="E296" s="128" t="str">
        <f t="shared" si="3"/>
        <v/>
      </c>
      <c r="G296" s="92"/>
      <c r="H296" s="133"/>
      <c r="J296" s="20"/>
      <c r="K296" s="93"/>
      <c r="L296" s="20"/>
      <c r="N296" s="20"/>
      <c r="O296" s="20"/>
      <c r="P296" s="20"/>
    </row>
    <row r="297">
      <c r="A297" s="28"/>
      <c r="B297" s="92"/>
      <c r="C297" s="114" t="str">
        <f t="array" ref="C297">ifs(and(isblank($A297),isblank($B297)),"", not(iserror(vlookup($A297&amp;$B297,'3) Release_Label'!$D:$D&amp;'3) Release_Label'!$E:$E,1,0))),vlookup($A297&amp;$B297,{'3) Release_Label'!$D:$D&amp;'3) Release_Label'!$E:$E,'3) Release_Label'!$F:$F},2,0), or(and(not(isblank($B297)),$B297=$B296,$A297&lt;&gt;$A296),and(not(isblank($A297)),$A297=$A296,$B297&lt;&gt;$B296)),"ID LISTS UNALIGNED",and($A297&lt;&gt;"",countif('3) Release_Label'!$D:$D,$A297)=0),"NO UPC MATCH in Release_Label",and($B297&lt;&gt;"",countif('3) Release_Label'!$E:$E,$B297)=0),"NO CATALOG ID MATCH in Release_Label",iserror(vlookup($A297&amp;$B297,'3) Release_Label'!$D:$D&amp;'3) Release_Label'!$E:$E,1,0)),"NO UPC-CATALOG ID pair MATCH in Release_Label" )</f>
        <v/>
      </c>
      <c r="D297" s="114" t="str">
        <f t="array" ref="D297">ifs(and(isblank($A297),isblank($B297)),"", not(iserror(vlookup($A297&amp;$B297,'3) Release_Label'!$D:$D&amp;'3) Release_Label'!$E:$E,1,0))),vlookup($A297&amp;$B297,{'3) Release_Label'!$D:$D&amp;'3) Release_Label'!$E:$E,'3) Release_Label'!$H:$H},2,0), or(and(not(isblank($B297)),$B297=$B296,$A297&lt;&gt;$A296),and(not(isblank($A297)),$A297=$A296,$B297&lt;&gt;$B296)),"ID LISTS UNALIGNED",and($A297&lt;&gt;"",countif('3) Release_Label'!$D:$D,$A297)=0),"NO UPC MATCH in Release_Label",and($B297&lt;&gt;"",countif('3) Release_Label'!$E:$E,$B297)=0),"NO CATALOG ID MATCH in Release_Label",iserror(vlookup($A297&amp;$B297,'3) Release_Label'!$D:$D&amp;'3) Release_Label'!$E:$E,1,0)),"NO UPC-CATALOG ID pair MATCH in Release_Label" )</f>
        <v/>
      </c>
      <c r="E297" s="128" t="str">
        <f t="shared" si="3"/>
        <v/>
      </c>
      <c r="G297" s="92"/>
      <c r="H297" s="133"/>
      <c r="J297" s="20"/>
      <c r="K297" s="93"/>
      <c r="L297" s="20"/>
      <c r="N297" s="20"/>
      <c r="O297" s="20"/>
      <c r="P297" s="20"/>
    </row>
    <row r="298">
      <c r="A298" s="28"/>
      <c r="B298" s="92"/>
      <c r="C298" s="114" t="str">
        <f t="array" ref="C298">ifs(and(isblank($A298),isblank($B298)),"", not(iserror(vlookup($A298&amp;$B298,'3) Release_Label'!$D:$D&amp;'3) Release_Label'!$E:$E,1,0))),vlookup($A298&amp;$B298,{'3) Release_Label'!$D:$D&amp;'3) Release_Label'!$E:$E,'3) Release_Label'!$F:$F},2,0), or(and(not(isblank($B298)),$B298=$B297,$A298&lt;&gt;$A297),and(not(isblank($A298)),$A298=$A297,$B298&lt;&gt;$B297)),"ID LISTS UNALIGNED",and($A298&lt;&gt;"",countif('3) Release_Label'!$D:$D,$A298)=0),"NO UPC MATCH in Release_Label",and($B298&lt;&gt;"",countif('3) Release_Label'!$E:$E,$B298)=0),"NO CATALOG ID MATCH in Release_Label",iserror(vlookup($A298&amp;$B298,'3) Release_Label'!$D:$D&amp;'3) Release_Label'!$E:$E,1,0)),"NO UPC-CATALOG ID pair MATCH in Release_Label" )</f>
        <v/>
      </c>
      <c r="D298" s="114" t="str">
        <f t="array" ref="D298">ifs(and(isblank($A298),isblank($B298)),"", not(iserror(vlookup($A298&amp;$B298,'3) Release_Label'!$D:$D&amp;'3) Release_Label'!$E:$E,1,0))),vlookup($A298&amp;$B298,{'3) Release_Label'!$D:$D&amp;'3) Release_Label'!$E:$E,'3) Release_Label'!$H:$H},2,0), or(and(not(isblank($B298)),$B298=$B297,$A298&lt;&gt;$A297),and(not(isblank($A298)),$A298=$A297,$B298&lt;&gt;$B297)),"ID LISTS UNALIGNED",and($A298&lt;&gt;"",countif('3) Release_Label'!$D:$D,$A298)=0),"NO UPC MATCH in Release_Label",and($B298&lt;&gt;"",countif('3) Release_Label'!$E:$E,$B298)=0),"NO CATALOG ID MATCH in Release_Label",iserror(vlookup($A298&amp;$B298,'3) Release_Label'!$D:$D&amp;'3) Release_Label'!$E:$E,1,0)),"NO UPC-CATALOG ID pair MATCH in Release_Label" )</f>
        <v/>
      </c>
      <c r="E298" s="128" t="str">
        <f t="shared" si="3"/>
        <v/>
      </c>
      <c r="G298" s="92"/>
      <c r="H298" s="133"/>
      <c r="J298" s="20"/>
      <c r="K298" s="93"/>
      <c r="L298" s="20"/>
      <c r="N298" s="20"/>
      <c r="O298" s="20"/>
      <c r="P298" s="20"/>
    </row>
    <row r="299">
      <c r="A299" s="28"/>
      <c r="B299" s="92"/>
      <c r="C299" s="114" t="str">
        <f t="array" ref="C299">ifs(and(isblank($A299),isblank($B299)),"", not(iserror(vlookup($A299&amp;$B299,'3) Release_Label'!$D:$D&amp;'3) Release_Label'!$E:$E,1,0))),vlookup($A299&amp;$B299,{'3) Release_Label'!$D:$D&amp;'3) Release_Label'!$E:$E,'3) Release_Label'!$F:$F},2,0), or(and(not(isblank($B299)),$B299=$B298,$A299&lt;&gt;$A298),and(not(isblank($A299)),$A299=$A298,$B299&lt;&gt;$B298)),"ID LISTS UNALIGNED",and($A299&lt;&gt;"",countif('3) Release_Label'!$D:$D,$A299)=0),"NO UPC MATCH in Release_Label",and($B299&lt;&gt;"",countif('3) Release_Label'!$E:$E,$B299)=0),"NO CATALOG ID MATCH in Release_Label",iserror(vlookup($A299&amp;$B299,'3) Release_Label'!$D:$D&amp;'3) Release_Label'!$E:$E,1,0)),"NO UPC-CATALOG ID pair MATCH in Release_Label" )</f>
        <v/>
      </c>
      <c r="D299" s="114" t="str">
        <f t="array" ref="D299">ifs(and(isblank($A299),isblank($B299)),"", not(iserror(vlookup($A299&amp;$B299,'3) Release_Label'!$D:$D&amp;'3) Release_Label'!$E:$E,1,0))),vlookup($A299&amp;$B299,{'3) Release_Label'!$D:$D&amp;'3) Release_Label'!$E:$E,'3) Release_Label'!$H:$H},2,0), or(and(not(isblank($B299)),$B299=$B298,$A299&lt;&gt;$A298),and(not(isblank($A299)),$A299=$A298,$B299&lt;&gt;$B298)),"ID LISTS UNALIGNED",and($A299&lt;&gt;"",countif('3) Release_Label'!$D:$D,$A299)=0),"NO UPC MATCH in Release_Label",and($B299&lt;&gt;"",countif('3) Release_Label'!$E:$E,$B299)=0),"NO CATALOG ID MATCH in Release_Label",iserror(vlookup($A299&amp;$B299,'3) Release_Label'!$D:$D&amp;'3) Release_Label'!$E:$E,1,0)),"NO UPC-CATALOG ID pair MATCH in Release_Label" )</f>
        <v/>
      </c>
      <c r="E299" s="128" t="str">
        <f t="shared" si="3"/>
        <v/>
      </c>
      <c r="G299" s="92"/>
      <c r="H299" s="133"/>
      <c r="J299" s="20"/>
      <c r="K299" s="93"/>
      <c r="L299" s="20"/>
      <c r="N299" s="20"/>
      <c r="O299" s="20"/>
      <c r="P299" s="20"/>
    </row>
    <row r="300">
      <c r="A300" s="28"/>
      <c r="B300" s="92"/>
      <c r="C300" s="114" t="str">
        <f t="array" ref="C300">ifs(and(isblank($A300),isblank($B300)),"", not(iserror(vlookup($A300&amp;$B300,'3) Release_Label'!$D:$D&amp;'3) Release_Label'!$E:$E,1,0))),vlookup($A300&amp;$B300,{'3) Release_Label'!$D:$D&amp;'3) Release_Label'!$E:$E,'3) Release_Label'!$F:$F},2,0), or(and(not(isblank($B300)),$B300=$B299,$A300&lt;&gt;$A299),and(not(isblank($A300)),$A300=$A299,$B300&lt;&gt;$B299)),"ID LISTS UNALIGNED",and($A300&lt;&gt;"",countif('3) Release_Label'!$D:$D,$A300)=0),"NO UPC MATCH in Release_Label",and($B300&lt;&gt;"",countif('3) Release_Label'!$E:$E,$B300)=0),"NO CATALOG ID MATCH in Release_Label",iserror(vlookup($A300&amp;$B300,'3) Release_Label'!$D:$D&amp;'3) Release_Label'!$E:$E,1,0)),"NO UPC-CATALOG ID pair MATCH in Release_Label" )</f>
        <v/>
      </c>
      <c r="D300" s="114" t="str">
        <f t="array" ref="D300">ifs(and(isblank($A300),isblank($B300)),"", not(iserror(vlookup($A300&amp;$B300,'3) Release_Label'!$D:$D&amp;'3) Release_Label'!$E:$E,1,0))),vlookup($A300&amp;$B300,{'3) Release_Label'!$D:$D&amp;'3) Release_Label'!$E:$E,'3) Release_Label'!$H:$H},2,0), or(and(not(isblank($B300)),$B300=$B299,$A300&lt;&gt;$A299),and(not(isblank($A300)),$A300=$A299,$B300&lt;&gt;$B299)),"ID LISTS UNALIGNED",and($A300&lt;&gt;"",countif('3) Release_Label'!$D:$D,$A300)=0),"NO UPC MATCH in Release_Label",and($B300&lt;&gt;"",countif('3) Release_Label'!$E:$E,$B300)=0),"NO CATALOG ID MATCH in Release_Label",iserror(vlookup($A300&amp;$B300,'3) Release_Label'!$D:$D&amp;'3) Release_Label'!$E:$E,1,0)),"NO UPC-CATALOG ID pair MATCH in Release_Label" )</f>
        <v/>
      </c>
      <c r="E300" s="128" t="str">
        <f t="shared" si="3"/>
        <v/>
      </c>
      <c r="G300" s="92"/>
      <c r="H300" s="133"/>
      <c r="J300" s="20"/>
      <c r="K300" s="93"/>
      <c r="L300" s="20"/>
      <c r="N300" s="20"/>
      <c r="O300" s="20"/>
      <c r="P300" s="20"/>
    </row>
    <row r="301">
      <c r="A301" s="28"/>
      <c r="B301" s="92"/>
      <c r="C301" s="114" t="str">
        <f t="array" ref="C301">ifs(and(isblank($A301),isblank($B301)),"", not(iserror(vlookup($A301&amp;$B301,'3) Release_Label'!$D:$D&amp;'3) Release_Label'!$E:$E,1,0))),vlookup($A301&amp;$B301,{'3) Release_Label'!$D:$D&amp;'3) Release_Label'!$E:$E,'3) Release_Label'!$F:$F},2,0), or(and(not(isblank($B301)),$B301=$B300,$A301&lt;&gt;$A300),and(not(isblank($A301)),$A301=$A300,$B301&lt;&gt;$B300)),"ID LISTS UNALIGNED",and($A301&lt;&gt;"",countif('3) Release_Label'!$D:$D,$A301)=0),"NO UPC MATCH in Release_Label",and($B301&lt;&gt;"",countif('3) Release_Label'!$E:$E,$B301)=0),"NO CATALOG ID MATCH in Release_Label",iserror(vlookup($A301&amp;$B301,'3) Release_Label'!$D:$D&amp;'3) Release_Label'!$E:$E,1,0)),"NO UPC-CATALOG ID pair MATCH in Release_Label" )</f>
        <v/>
      </c>
      <c r="D301" s="114" t="str">
        <f t="array" ref="D301">ifs(and(isblank($A301),isblank($B301)),"", not(iserror(vlookup($A301&amp;$B301,'3) Release_Label'!$D:$D&amp;'3) Release_Label'!$E:$E,1,0))),vlookup($A301&amp;$B301,{'3) Release_Label'!$D:$D&amp;'3) Release_Label'!$E:$E,'3) Release_Label'!$H:$H},2,0), or(and(not(isblank($B301)),$B301=$B300,$A301&lt;&gt;$A300),and(not(isblank($A301)),$A301=$A300,$B301&lt;&gt;$B300)),"ID LISTS UNALIGNED",and($A301&lt;&gt;"",countif('3) Release_Label'!$D:$D,$A301)=0),"NO UPC MATCH in Release_Label",and($B301&lt;&gt;"",countif('3) Release_Label'!$E:$E,$B301)=0),"NO CATALOG ID MATCH in Release_Label",iserror(vlookup($A301&amp;$B301,'3) Release_Label'!$D:$D&amp;'3) Release_Label'!$E:$E,1,0)),"NO UPC-CATALOG ID pair MATCH in Release_Label" )</f>
        <v/>
      </c>
      <c r="E301" s="128" t="str">
        <f t="shared" si="3"/>
        <v/>
      </c>
      <c r="G301" s="92"/>
      <c r="H301" s="133"/>
      <c r="J301" s="20"/>
      <c r="K301" s="93"/>
      <c r="L301" s="20"/>
      <c r="N301" s="20"/>
      <c r="O301" s="20"/>
      <c r="P301" s="20"/>
    </row>
    <row r="302">
      <c r="A302" s="28"/>
      <c r="B302" s="92"/>
      <c r="C302" s="114" t="str">
        <f t="array" ref="C302">ifs(and(isblank($A302),isblank($B302)),"", not(iserror(vlookup($A302&amp;$B302,'3) Release_Label'!$D:$D&amp;'3) Release_Label'!$E:$E,1,0))),vlookup($A302&amp;$B302,{'3) Release_Label'!$D:$D&amp;'3) Release_Label'!$E:$E,'3) Release_Label'!$F:$F},2,0), or(and(not(isblank($B302)),$B302=$B301,$A302&lt;&gt;$A301),and(not(isblank($A302)),$A302=$A301,$B302&lt;&gt;$B301)),"ID LISTS UNALIGNED",and($A302&lt;&gt;"",countif('3) Release_Label'!$D:$D,$A302)=0),"NO UPC MATCH in Release_Label",and($B302&lt;&gt;"",countif('3) Release_Label'!$E:$E,$B302)=0),"NO CATALOG ID MATCH in Release_Label",iserror(vlookup($A302&amp;$B302,'3) Release_Label'!$D:$D&amp;'3) Release_Label'!$E:$E,1,0)),"NO UPC-CATALOG ID pair MATCH in Release_Label" )</f>
        <v/>
      </c>
      <c r="D302" s="114" t="str">
        <f t="array" ref="D302">ifs(and(isblank($A302),isblank($B302)),"", not(iserror(vlookup($A302&amp;$B302,'3) Release_Label'!$D:$D&amp;'3) Release_Label'!$E:$E,1,0))),vlookup($A302&amp;$B302,{'3) Release_Label'!$D:$D&amp;'3) Release_Label'!$E:$E,'3) Release_Label'!$H:$H},2,0), or(and(not(isblank($B302)),$B302=$B301,$A302&lt;&gt;$A301),and(not(isblank($A302)),$A302=$A301,$B302&lt;&gt;$B301)),"ID LISTS UNALIGNED",and($A302&lt;&gt;"",countif('3) Release_Label'!$D:$D,$A302)=0),"NO UPC MATCH in Release_Label",and($B302&lt;&gt;"",countif('3) Release_Label'!$E:$E,$B302)=0),"NO CATALOG ID MATCH in Release_Label",iserror(vlookup($A302&amp;$B302,'3) Release_Label'!$D:$D&amp;'3) Release_Label'!$E:$E,1,0)),"NO UPC-CATALOG ID pair MATCH in Release_Label" )</f>
        <v/>
      </c>
      <c r="E302" s="128" t="str">
        <f t="shared" si="3"/>
        <v/>
      </c>
      <c r="G302" s="92"/>
      <c r="H302" s="133"/>
      <c r="J302" s="20"/>
      <c r="K302" s="93"/>
      <c r="L302" s="20"/>
      <c r="N302" s="20"/>
      <c r="O302" s="20"/>
      <c r="P302" s="20"/>
    </row>
    <row r="303">
      <c r="A303" s="28"/>
      <c r="B303" s="92"/>
      <c r="C303" s="114" t="str">
        <f t="array" ref="C303">ifs(and(isblank($A303),isblank($B303)),"", not(iserror(vlookup($A303&amp;$B303,'3) Release_Label'!$D:$D&amp;'3) Release_Label'!$E:$E,1,0))),vlookup($A303&amp;$B303,{'3) Release_Label'!$D:$D&amp;'3) Release_Label'!$E:$E,'3) Release_Label'!$F:$F},2,0), or(and(not(isblank($B303)),$B303=$B302,$A303&lt;&gt;$A302),and(not(isblank($A303)),$A303=$A302,$B303&lt;&gt;$B302)),"ID LISTS UNALIGNED",and($A303&lt;&gt;"",countif('3) Release_Label'!$D:$D,$A303)=0),"NO UPC MATCH in Release_Label",and($B303&lt;&gt;"",countif('3) Release_Label'!$E:$E,$B303)=0),"NO CATALOG ID MATCH in Release_Label",iserror(vlookup($A303&amp;$B303,'3) Release_Label'!$D:$D&amp;'3) Release_Label'!$E:$E,1,0)),"NO UPC-CATALOG ID pair MATCH in Release_Label" )</f>
        <v/>
      </c>
      <c r="D303" s="114" t="str">
        <f t="array" ref="D303">ifs(and(isblank($A303),isblank($B303)),"", not(iserror(vlookup($A303&amp;$B303,'3) Release_Label'!$D:$D&amp;'3) Release_Label'!$E:$E,1,0))),vlookup($A303&amp;$B303,{'3) Release_Label'!$D:$D&amp;'3) Release_Label'!$E:$E,'3) Release_Label'!$H:$H},2,0), or(and(not(isblank($B303)),$B303=$B302,$A303&lt;&gt;$A302),and(not(isblank($A303)),$A303=$A302,$B303&lt;&gt;$B302)),"ID LISTS UNALIGNED",and($A303&lt;&gt;"",countif('3) Release_Label'!$D:$D,$A303)=0),"NO UPC MATCH in Release_Label",and($B303&lt;&gt;"",countif('3) Release_Label'!$E:$E,$B303)=0),"NO CATALOG ID MATCH in Release_Label",iserror(vlookup($A303&amp;$B303,'3) Release_Label'!$D:$D&amp;'3) Release_Label'!$E:$E,1,0)),"NO UPC-CATALOG ID pair MATCH in Release_Label" )</f>
        <v/>
      </c>
      <c r="E303" s="128" t="str">
        <f t="shared" si="3"/>
        <v/>
      </c>
      <c r="G303" s="92"/>
      <c r="H303" s="133"/>
      <c r="J303" s="20"/>
      <c r="K303" s="93"/>
      <c r="L303" s="20"/>
      <c r="N303" s="20"/>
      <c r="O303" s="20"/>
      <c r="P303" s="20"/>
    </row>
    <row r="304">
      <c r="A304" s="28"/>
      <c r="B304" s="92"/>
      <c r="C304" s="114" t="str">
        <f t="array" ref="C304">ifs(and(isblank($A304),isblank($B304)),"", not(iserror(vlookup($A304&amp;$B304,'3) Release_Label'!$D:$D&amp;'3) Release_Label'!$E:$E,1,0))),vlookup($A304&amp;$B304,{'3) Release_Label'!$D:$D&amp;'3) Release_Label'!$E:$E,'3) Release_Label'!$F:$F},2,0), or(and(not(isblank($B304)),$B304=$B303,$A304&lt;&gt;$A303),and(not(isblank($A304)),$A304=$A303,$B304&lt;&gt;$B303)),"ID LISTS UNALIGNED",and($A304&lt;&gt;"",countif('3) Release_Label'!$D:$D,$A304)=0),"NO UPC MATCH in Release_Label",and($B304&lt;&gt;"",countif('3) Release_Label'!$E:$E,$B304)=0),"NO CATALOG ID MATCH in Release_Label",iserror(vlookup($A304&amp;$B304,'3) Release_Label'!$D:$D&amp;'3) Release_Label'!$E:$E,1,0)),"NO UPC-CATALOG ID pair MATCH in Release_Label" )</f>
        <v/>
      </c>
      <c r="D304" s="114" t="str">
        <f t="array" ref="D304">ifs(and(isblank($A304),isblank($B304)),"", not(iserror(vlookup($A304&amp;$B304,'3) Release_Label'!$D:$D&amp;'3) Release_Label'!$E:$E,1,0))),vlookup($A304&amp;$B304,{'3) Release_Label'!$D:$D&amp;'3) Release_Label'!$E:$E,'3) Release_Label'!$H:$H},2,0), or(and(not(isblank($B304)),$B304=$B303,$A304&lt;&gt;$A303),and(not(isblank($A304)),$A304=$A303,$B304&lt;&gt;$B303)),"ID LISTS UNALIGNED",and($A304&lt;&gt;"",countif('3) Release_Label'!$D:$D,$A304)=0),"NO UPC MATCH in Release_Label",and($B304&lt;&gt;"",countif('3) Release_Label'!$E:$E,$B304)=0),"NO CATALOG ID MATCH in Release_Label",iserror(vlookup($A304&amp;$B304,'3) Release_Label'!$D:$D&amp;'3) Release_Label'!$E:$E,1,0)),"NO UPC-CATALOG ID pair MATCH in Release_Label" )</f>
        <v/>
      </c>
      <c r="E304" s="128" t="str">
        <f t="shared" si="3"/>
        <v/>
      </c>
      <c r="G304" s="92"/>
      <c r="H304" s="133"/>
      <c r="J304" s="20"/>
      <c r="K304" s="93"/>
      <c r="L304" s="20"/>
      <c r="N304" s="20"/>
      <c r="O304" s="20"/>
      <c r="P304" s="20"/>
    </row>
    <row r="305">
      <c r="A305" s="28"/>
      <c r="B305" s="92"/>
      <c r="C305" s="114" t="str">
        <f t="array" ref="C305">ifs(and(isblank($A305),isblank($B305)),"", not(iserror(vlookup($A305&amp;$B305,'3) Release_Label'!$D:$D&amp;'3) Release_Label'!$E:$E,1,0))),vlookup($A305&amp;$B305,{'3) Release_Label'!$D:$D&amp;'3) Release_Label'!$E:$E,'3) Release_Label'!$F:$F},2,0), or(and(not(isblank($B305)),$B305=$B304,$A305&lt;&gt;$A304),and(not(isblank($A305)),$A305=$A304,$B305&lt;&gt;$B304)),"ID LISTS UNALIGNED",and($A305&lt;&gt;"",countif('3) Release_Label'!$D:$D,$A305)=0),"NO UPC MATCH in Release_Label",and($B305&lt;&gt;"",countif('3) Release_Label'!$E:$E,$B305)=0),"NO CATALOG ID MATCH in Release_Label",iserror(vlookup($A305&amp;$B305,'3) Release_Label'!$D:$D&amp;'3) Release_Label'!$E:$E,1,0)),"NO UPC-CATALOG ID pair MATCH in Release_Label" )</f>
        <v/>
      </c>
      <c r="D305" s="114" t="str">
        <f t="array" ref="D305">ifs(and(isblank($A305),isblank($B305)),"", not(iserror(vlookup($A305&amp;$B305,'3) Release_Label'!$D:$D&amp;'3) Release_Label'!$E:$E,1,0))),vlookup($A305&amp;$B305,{'3) Release_Label'!$D:$D&amp;'3) Release_Label'!$E:$E,'3) Release_Label'!$H:$H},2,0), or(and(not(isblank($B305)),$B305=$B304,$A305&lt;&gt;$A304),and(not(isblank($A305)),$A305=$A304,$B305&lt;&gt;$B304)),"ID LISTS UNALIGNED",and($A305&lt;&gt;"",countif('3) Release_Label'!$D:$D,$A305)=0),"NO UPC MATCH in Release_Label",and($B305&lt;&gt;"",countif('3) Release_Label'!$E:$E,$B305)=0),"NO CATALOG ID MATCH in Release_Label",iserror(vlookup($A305&amp;$B305,'3) Release_Label'!$D:$D&amp;'3) Release_Label'!$E:$E,1,0)),"NO UPC-CATALOG ID pair MATCH in Release_Label" )</f>
        <v/>
      </c>
      <c r="E305" s="128" t="str">
        <f t="shared" si="3"/>
        <v/>
      </c>
      <c r="G305" s="92"/>
      <c r="H305" s="133"/>
      <c r="J305" s="20"/>
      <c r="K305" s="93"/>
      <c r="L305" s="20"/>
      <c r="N305" s="20"/>
      <c r="O305" s="20"/>
      <c r="P305" s="20"/>
    </row>
    <row r="306">
      <c r="A306" s="28"/>
      <c r="B306" s="92"/>
      <c r="C306" s="114" t="str">
        <f t="array" ref="C306">ifs(and(isblank($A306),isblank($B306)),"", not(iserror(vlookup($A306&amp;$B306,'3) Release_Label'!$D:$D&amp;'3) Release_Label'!$E:$E,1,0))),vlookup($A306&amp;$B306,{'3) Release_Label'!$D:$D&amp;'3) Release_Label'!$E:$E,'3) Release_Label'!$F:$F},2,0), or(and(not(isblank($B306)),$B306=$B305,$A306&lt;&gt;$A305),and(not(isblank($A306)),$A306=$A305,$B306&lt;&gt;$B305)),"ID LISTS UNALIGNED",and($A306&lt;&gt;"",countif('3) Release_Label'!$D:$D,$A306)=0),"NO UPC MATCH in Release_Label",and($B306&lt;&gt;"",countif('3) Release_Label'!$E:$E,$B306)=0),"NO CATALOG ID MATCH in Release_Label",iserror(vlookup($A306&amp;$B306,'3) Release_Label'!$D:$D&amp;'3) Release_Label'!$E:$E,1,0)),"NO UPC-CATALOG ID pair MATCH in Release_Label" )</f>
        <v/>
      </c>
      <c r="D306" s="114" t="str">
        <f t="array" ref="D306">ifs(and(isblank($A306),isblank($B306)),"", not(iserror(vlookup($A306&amp;$B306,'3) Release_Label'!$D:$D&amp;'3) Release_Label'!$E:$E,1,0))),vlookup($A306&amp;$B306,{'3) Release_Label'!$D:$D&amp;'3) Release_Label'!$E:$E,'3) Release_Label'!$H:$H},2,0), or(and(not(isblank($B306)),$B306=$B305,$A306&lt;&gt;$A305),and(not(isblank($A306)),$A306=$A305,$B306&lt;&gt;$B305)),"ID LISTS UNALIGNED",and($A306&lt;&gt;"",countif('3) Release_Label'!$D:$D,$A306)=0),"NO UPC MATCH in Release_Label",and($B306&lt;&gt;"",countif('3) Release_Label'!$E:$E,$B306)=0),"NO CATALOG ID MATCH in Release_Label",iserror(vlookup($A306&amp;$B306,'3) Release_Label'!$D:$D&amp;'3) Release_Label'!$E:$E,1,0)),"NO UPC-CATALOG ID pair MATCH in Release_Label" )</f>
        <v/>
      </c>
      <c r="E306" s="128" t="str">
        <f t="shared" si="3"/>
        <v/>
      </c>
      <c r="G306" s="92"/>
      <c r="H306" s="133"/>
      <c r="J306" s="20"/>
      <c r="K306" s="93"/>
      <c r="L306" s="20"/>
      <c r="N306" s="20"/>
      <c r="O306" s="20"/>
      <c r="P306" s="20"/>
    </row>
    <row r="307">
      <c r="A307" s="28"/>
      <c r="B307" s="92"/>
      <c r="C307" s="114" t="str">
        <f t="array" ref="C307">ifs(and(isblank($A307),isblank($B307)),"", not(iserror(vlookup($A307&amp;$B307,'3) Release_Label'!$D:$D&amp;'3) Release_Label'!$E:$E,1,0))),vlookup($A307&amp;$B307,{'3) Release_Label'!$D:$D&amp;'3) Release_Label'!$E:$E,'3) Release_Label'!$F:$F},2,0), or(and(not(isblank($B307)),$B307=$B306,$A307&lt;&gt;$A306),and(not(isblank($A307)),$A307=$A306,$B307&lt;&gt;$B306)),"ID LISTS UNALIGNED",and($A307&lt;&gt;"",countif('3) Release_Label'!$D:$D,$A307)=0),"NO UPC MATCH in Release_Label",and($B307&lt;&gt;"",countif('3) Release_Label'!$E:$E,$B307)=0),"NO CATALOG ID MATCH in Release_Label",iserror(vlookup($A307&amp;$B307,'3) Release_Label'!$D:$D&amp;'3) Release_Label'!$E:$E,1,0)),"NO UPC-CATALOG ID pair MATCH in Release_Label" )</f>
        <v/>
      </c>
      <c r="D307" s="114" t="str">
        <f t="array" ref="D307">ifs(and(isblank($A307),isblank($B307)),"", not(iserror(vlookup($A307&amp;$B307,'3) Release_Label'!$D:$D&amp;'3) Release_Label'!$E:$E,1,0))),vlookup($A307&amp;$B307,{'3) Release_Label'!$D:$D&amp;'3) Release_Label'!$E:$E,'3) Release_Label'!$H:$H},2,0), or(and(not(isblank($B307)),$B307=$B306,$A307&lt;&gt;$A306),and(not(isblank($A307)),$A307=$A306,$B307&lt;&gt;$B306)),"ID LISTS UNALIGNED",and($A307&lt;&gt;"",countif('3) Release_Label'!$D:$D,$A307)=0),"NO UPC MATCH in Release_Label",and($B307&lt;&gt;"",countif('3) Release_Label'!$E:$E,$B307)=0),"NO CATALOG ID MATCH in Release_Label",iserror(vlookup($A307&amp;$B307,'3) Release_Label'!$D:$D&amp;'3) Release_Label'!$E:$E,1,0)),"NO UPC-CATALOG ID pair MATCH in Release_Label" )</f>
        <v/>
      </c>
      <c r="E307" s="128" t="str">
        <f t="shared" si="3"/>
        <v/>
      </c>
      <c r="G307" s="92"/>
      <c r="H307" s="133"/>
      <c r="J307" s="20"/>
      <c r="K307" s="93"/>
      <c r="L307" s="20"/>
      <c r="N307" s="20"/>
      <c r="O307" s="20"/>
      <c r="P307" s="20"/>
    </row>
    <row r="308">
      <c r="A308" s="28"/>
      <c r="B308" s="92"/>
      <c r="C308" s="114" t="str">
        <f t="array" ref="C308">ifs(and(isblank($A308),isblank($B308)),"", not(iserror(vlookup($A308&amp;$B308,'3) Release_Label'!$D:$D&amp;'3) Release_Label'!$E:$E,1,0))),vlookup($A308&amp;$B308,{'3) Release_Label'!$D:$D&amp;'3) Release_Label'!$E:$E,'3) Release_Label'!$F:$F},2,0), or(and(not(isblank($B308)),$B308=$B307,$A308&lt;&gt;$A307),and(not(isblank($A308)),$A308=$A307,$B308&lt;&gt;$B307)),"ID LISTS UNALIGNED",and($A308&lt;&gt;"",countif('3) Release_Label'!$D:$D,$A308)=0),"NO UPC MATCH in Release_Label",and($B308&lt;&gt;"",countif('3) Release_Label'!$E:$E,$B308)=0),"NO CATALOG ID MATCH in Release_Label",iserror(vlookup($A308&amp;$B308,'3) Release_Label'!$D:$D&amp;'3) Release_Label'!$E:$E,1,0)),"NO UPC-CATALOG ID pair MATCH in Release_Label" )</f>
        <v/>
      </c>
      <c r="D308" s="114" t="str">
        <f t="array" ref="D308">ifs(and(isblank($A308),isblank($B308)),"", not(iserror(vlookup($A308&amp;$B308,'3) Release_Label'!$D:$D&amp;'3) Release_Label'!$E:$E,1,0))),vlookup($A308&amp;$B308,{'3) Release_Label'!$D:$D&amp;'3) Release_Label'!$E:$E,'3) Release_Label'!$H:$H},2,0), or(and(not(isblank($B308)),$B308=$B307,$A308&lt;&gt;$A307),and(not(isblank($A308)),$A308=$A307,$B308&lt;&gt;$B307)),"ID LISTS UNALIGNED",and($A308&lt;&gt;"",countif('3) Release_Label'!$D:$D,$A308)=0),"NO UPC MATCH in Release_Label",and($B308&lt;&gt;"",countif('3) Release_Label'!$E:$E,$B308)=0),"NO CATALOG ID MATCH in Release_Label",iserror(vlookup($A308&amp;$B308,'3) Release_Label'!$D:$D&amp;'3) Release_Label'!$E:$E,1,0)),"NO UPC-CATALOG ID pair MATCH in Release_Label" )</f>
        <v/>
      </c>
      <c r="E308" s="128" t="str">
        <f t="shared" si="3"/>
        <v/>
      </c>
      <c r="G308" s="92"/>
      <c r="H308" s="133"/>
      <c r="J308" s="20"/>
      <c r="K308" s="93"/>
      <c r="L308" s="20"/>
      <c r="N308" s="20"/>
      <c r="O308" s="20"/>
      <c r="P308" s="20"/>
    </row>
    <row r="309">
      <c r="A309" s="28"/>
      <c r="B309" s="92"/>
      <c r="C309" s="114" t="str">
        <f t="array" ref="C309">ifs(and(isblank($A309),isblank($B309)),"", not(iserror(vlookup($A309&amp;$B309,'3) Release_Label'!$D:$D&amp;'3) Release_Label'!$E:$E,1,0))),vlookup($A309&amp;$B309,{'3) Release_Label'!$D:$D&amp;'3) Release_Label'!$E:$E,'3) Release_Label'!$F:$F},2,0), or(and(not(isblank($B309)),$B309=$B308,$A309&lt;&gt;$A308),and(not(isblank($A309)),$A309=$A308,$B309&lt;&gt;$B308)),"ID LISTS UNALIGNED",and($A309&lt;&gt;"",countif('3) Release_Label'!$D:$D,$A309)=0),"NO UPC MATCH in Release_Label",and($B309&lt;&gt;"",countif('3) Release_Label'!$E:$E,$B309)=0),"NO CATALOG ID MATCH in Release_Label",iserror(vlookup($A309&amp;$B309,'3) Release_Label'!$D:$D&amp;'3) Release_Label'!$E:$E,1,0)),"NO UPC-CATALOG ID pair MATCH in Release_Label" )</f>
        <v/>
      </c>
      <c r="D309" s="114" t="str">
        <f t="array" ref="D309">ifs(and(isblank($A309),isblank($B309)),"", not(iserror(vlookup($A309&amp;$B309,'3) Release_Label'!$D:$D&amp;'3) Release_Label'!$E:$E,1,0))),vlookup($A309&amp;$B309,{'3) Release_Label'!$D:$D&amp;'3) Release_Label'!$E:$E,'3) Release_Label'!$H:$H},2,0), or(and(not(isblank($B309)),$B309=$B308,$A309&lt;&gt;$A308),and(not(isblank($A309)),$A309=$A308,$B309&lt;&gt;$B308)),"ID LISTS UNALIGNED",and($A309&lt;&gt;"",countif('3) Release_Label'!$D:$D,$A309)=0),"NO UPC MATCH in Release_Label",and($B309&lt;&gt;"",countif('3) Release_Label'!$E:$E,$B309)=0),"NO CATALOG ID MATCH in Release_Label",iserror(vlookup($A309&amp;$B309,'3) Release_Label'!$D:$D&amp;'3) Release_Label'!$E:$E,1,0)),"NO UPC-CATALOG ID pair MATCH in Release_Label" )</f>
        <v/>
      </c>
      <c r="E309" s="128" t="str">
        <f t="shared" si="3"/>
        <v/>
      </c>
      <c r="G309" s="92"/>
      <c r="H309" s="133"/>
      <c r="J309" s="20"/>
      <c r="K309" s="93"/>
      <c r="L309" s="20"/>
      <c r="N309" s="20"/>
      <c r="O309" s="20"/>
      <c r="P309" s="20"/>
    </row>
    <row r="310">
      <c r="A310" s="28"/>
      <c r="B310" s="92"/>
      <c r="C310" s="114" t="str">
        <f t="array" ref="C310">ifs(and(isblank($A310),isblank($B310)),"", not(iserror(vlookup($A310&amp;$B310,'3) Release_Label'!$D:$D&amp;'3) Release_Label'!$E:$E,1,0))),vlookup($A310&amp;$B310,{'3) Release_Label'!$D:$D&amp;'3) Release_Label'!$E:$E,'3) Release_Label'!$F:$F},2,0), or(and(not(isblank($B310)),$B310=$B309,$A310&lt;&gt;$A309),and(not(isblank($A310)),$A310=$A309,$B310&lt;&gt;$B309)),"ID LISTS UNALIGNED",and($A310&lt;&gt;"",countif('3) Release_Label'!$D:$D,$A310)=0),"NO UPC MATCH in Release_Label",and($B310&lt;&gt;"",countif('3) Release_Label'!$E:$E,$B310)=0),"NO CATALOG ID MATCH in Release_Label",iserror(vlookup($A310&amp;$B310,'3) Release_Label'!$D:$D&amp;'3) Release_Label'!$E:$E,1,0)),"NO UPC-CATALOG ID pair MATCH in Release_Label" )</f>
        <v/>
      </c>
      <c r="D310" s="114" t="str">
        <f t="array" ref="D310">ifs(and(isblank($A310),isblank($B310)),"", not(iserror(vlookup($A310&amp;$B310,'3) Release_Label'!$D:$D&amp;'3) Release_Label'!$E:$E,1,0))),vlookup($A310&amp;$B310,{'3) Release_Label'!$D:$D&amp;'3) Release_Label'!$E:$E,'3) Release_Label'!$H:$H},2,0), or(and(not(isblank($B310)),$B310=$B309,$A310&lt;&gt;$A309),and(not(isblank($A310)),$A310=$A309,$B310&lt;&gt;$B309)),"ID LISTS UNALIGNED",and($A310&lt;&gt;"",countif('3) Release_Label'!$D:$D,$A310)=0),"NO UPC MATCH in Release_Label",and($B310&lt;&gt;"",countif('3) Release_Label'!$E:$E,$B310)=0),"NO CATALOG ID MATCH in Release_Label",iserror(vlookup($A310&amp;$B310,'3) Release_Label'!$D:$D&amp;'3) Release_Label'!$E:$E,1,0)),"NO UPC-CATALOG ID pair MATCH in Release_Label" )</f>
        <v/>
      </c>
      <c r="E310" s="128" t="str">
        <f t="shared" si="3"/>
        <v/>
      </c>
      <c r="G310" s="92"/>
      <c r="H310" s="133"/>
      <c r="J310" s="20"/>
      <c r="K310" s="93"/>
      <c r="L310" s="20"/>
      <c r="N310" s="20"/>
      <c r="O310" s="20"/>
      <c r="P310" s="20"/>
    </row>
    <row r="311">
      <c r="A311" s="28"/>
      <c r="B311" s="92"/>
      <c r="C311" s="114" t="str">
        <f t="array" ref="C311">ifs(and(isblank($A311),isblank($B311)),"", not(iserror(vlookup($A311&amp;$B311,'3) Release_Label'!$D:$D&amp;'3) Release_Label'!$E:$E,1,0))),vlookup($A311&amp;$B311,{'3) Release_Label'!$D:$D&amp;'3) Release_Label'!$E:$E,'3) Release_Label'!$F:$F},2,0), or(and(not(isblank($B311)),$B311=$B310,$A311&lt;&gt;$A310),and(not(isblank($A311)),$A311=$A310,$B311&lt;&gt;$B310)),"ID LISTS UNALIGNED",and($A311&lt;&gt;"",countif('3) Release_Label'!$D:$D,$A311)=0),"NO UPC MATCH in Release_Label",and($B311&lt;&gt;"",countif('3) Release_Label'!$E:$E,$B311)=0),"NO CATALOG ID MATCH in Release_Label",iserror(vlookup($A311&amp;$B311,'3) Release_Label'!$D:$D&amp;'3) Release_Label'!$E:$E,1,0)),"NO UPC-CATALOG ID pair MATCH in Release_Label" )</f>
        <v/>
      </c>
      <c r="D311" s="114" t="str">
        <f t="array" ref="D311">ifs(and(isblank($A311),isblank($B311)),"", not(iserror(vlookup($A311&amp;$B311,'3) Release_Label'!$D:$D&amp;'3) Release_Label'!$E:$E,1,0))),vlookup($A311&amp;$B311,{'3) Release_Label'!$D:$D&amp;'3) Release_Label'!$E:$E,'3) Release_Label'!$H:$H},2,0), or(and(not(isblank($B311)),$B311=$B310,$A311&lt;&gt;$A310),and(not(isblank($A311)),$A311=$A310,$B311&lt;&gt;$B310)),"ID LISTS UNALIGNED",and($A311&lt;&gt;"",countif('3) Release_Label'!$D:$D,$A311)=0),"NO UPC MATCH in Release_Label",and($B311&lt;&gt;"",countif('3) Release_Label'!$E:$E,$B311)=0),"NO CATALOG ID MATCH in Release_Label",iserror(vlookup($A311&amp;$B311,'3) Release_Label'!$D:$D&amp;'3) Release_Label'!$E:$E,1,0)),"NO UPC-CATALOG ID pair MATCH in Release_Label" )</f>
        <v/>
      </c>
      <c r="E311" s="128" t="str">
        <f t="shared" si="3"/>
        <v/>
      </c>
      <c r="G311" s="92"/>
      <c r="H311" s="133"/>
      <c r="J311" s="20"/>
      <c r="K311" s="93"/>
      <c r="L311" s="20"/>
      <c r="N311" s="20"/>
      <c r="O311" s="20"/>
      <c r="P311" s="20"/>
    </row>
    <row r="312">
      <c r="A312" s="28"/>
      <c r="B312" s="92"/>
      <c r="C312" s="114" t="str">
        <f t="array" ref="C312">ifs(and(isblank($A312),isblank($B312)),"", not(iserror(vlookup($A312&amp;$B312,'3) Release_Label'!$D:$D&amp;'3) Release_Label'!$E:$E,1,0))),vlookup($A312&amp;$B312,{'3) Release_Label'!$D:$D&amp;'3) Release_Label'!$E:$E,'3) Release_Label'!$F:$F},2,0), or(and(not(isblank($B312)),$B312=$B311,$A312&lt;&gt;$A311),and(not(isblank($A312)),$A312=$A311,$B312&lt;&gt;$B311)),"ID LISTS UNALIGNED",and($A312&lt;&gt;"",countif('3) Release_Label'!$D:$D,$A312)=0),"NO UPC MATCH in Release_Label",and($B312&lt;&gt;"",countif('3) Release_Label'!$E:$E,$B312)=0),"NO CATALOG ID MATCH in Release_Label",iserror(vlookup($A312&amp;$B312,'3) Release_Label'!$D:$D&amp;'3) Release_Label'!$E:$E,1,0)),"NO UPC-CATALOG ID pair MATCH in Release_Label" )</f>
        <v/>
      </c>
      <c r="D312" s="114" t="str">
        <f t="array" ref="D312">ifs(and(isblank($A312),isblank($B312)),"", not(iserror(vlookup($A312&amp;$B312,'3) Release_Label'!$D:$D&amp;'3) Release_Label'!$E:$E,1,0))),vlookup($A312&amp;$B312,{'3) Release_Label'!$D:$D&amp;'3) Release_Label'!$E:$E,'3) Release_Label'!$H:$H},2,0), or(and(not(isblank($B312)),$B312=$B311,$A312&lt;&gt;$A311),and(not(isblank($A312)),$A312=$A311,$B312&lt;&gt;$B311)),"ID LISTS UNALIGNED",and($A312&lt;&gt;"",countif('3) Release_Label'!$D:$D,$A312)=0),"NO UPC MATCH in Release_Label",and($B312&lt;&gt;"",countif('3) Release_Label'!$E:$E,$B312)=0),"NO CATALOG ID MATCH in Release_Label",iserror(vlookup($A312&amp;$B312,'3) Release_Label'!$D:$D&amp;'3) Release_Label'!$E:$E,1,0)),"NO UPC-CATALOG ID pair MATCH in Release_Label" )</f>
        <v/>
      </c>
      <c r="E312" s="128" t="str">
        <f t="shared" si="3"/>
        <v/>
      </c>
      <c r="G312" s="92"/>
      <c r="H312" s="133"/>
      <c r="J312" s="20"/>
      <c r="K312" s="93"/>
      <c r="L312" s="20"/>
      <c r="N312" s="20"/>
      <c r="O312" s="20"/>
      <c r="P312" s="20"/>
    </row>
    <row r="313">
      <c r="A313" s="28"/>
      <c r="B313" s="92"/>
      <c r="C313" s="114" t="str">
        <f t="array" ref="C313">ifs(and(isblank($A313),isblank($B313)),"", not(iserror(vlookup($A313&amp;$B313,'3) Release_Label'!$D:$D&amp;'3) Release_Label'!$E:$E,1,0))),vlookup($A313&amp;$B313,{'3) Release_Label'!$D:$D&amp;'3) Release_Label'!$E:$E,'3) Release_Label'!$F:$F},2,0), or(and(not(isblank($B313)),$B313=$B312,$A313&lt;&gt;$A312),and(not(isblank($A313)),$A313=$A312,$B313&lt;&gt;$B312)),"ID LISTS UNALIGNED",and($A313&lt;&gt;"",countif('3) Release_Label'!$D:$D,$A313)=0),"NO UPC MATCH in Release_Label",and($B313&lt;&gt;"",countif('3) Release_Label'!$E:$E,$B313)=0),"NO CATALOG ID MATCH in Release_Label",iserror(vlookup($A313&amp;$B313,'3) Release_Label'!$D:$D&amp;'3) Release_Label'!$E:$E,1,0)),"NO UPC-CATALOG ID pair MATCH in Release_Label" )</f>
        <v/>
      </c>
      <c r="D313" s="114" t="str">
        <f t="array" ref="D313">ifs(and(isblank($A313),isblank($B313)),"", not(iserror(vlookup($A313&amp;$B313,'3) Release_Label'!$D:$D&amp;'3) Release_Label'!$E:$E,1,0))),vlookup($A313&amp;$B313,{'3) Release_Label'!$D:$D&amp;'3) Release_Label'!$E:$E,'3) Release_Label'!$H:$H},2,0), or(and(not(isblank($B313)),$B313=$B312,$A313&lt;&gt;$A312),and(not(isblank($A313)),$A313=$A312,$B313&lt;&gt;$B312)),"ID LISTS UNALIGNED",and($A313&lt;&gt;"",countif('3) Release_Label'!$D:$D,$A313)=0),"NO UPC MATCH in Release_Label",and($B313&lt;&gt;"",countif('3) Release_Label'!$E:$E,$B313)=0),"NO CATALOG ID MATCH in Release_Label",iserror(vlookup($A313&amp;$B313,'3) Release_Label'!$D:$D&amp;'3) Release_Label'!$E:$E,1,0)),"NO UPC-CATALOG ID pair MATCH in Release_Label" )</f>
        <v/>
      </c>
      <c r="E313" s="128" t="str">
        <f t="shared" si="3"/>
        <v/>
      </c>
      <c r="G313" s="92"/>
      <c r="H313" s="133"/>
      <c r="J313" s="20"/>
      <c r="K313" s="93"/>
      <c r="L313" s="20"/>
      <c r="N313" s="20"/>
      <c r="O313" s="20"/>
      <c r="P313" s="20"/>
    </row>
    <row r="314">
      <c r="A314" s="28"/>
      <c r="B314" s="92"/>
      <c r="C314" s="114" t="str">
        <f t="array" ref="C314">ifs(and(isblank($A314),isblank($B314)),"", not(iserror(vlookup($A314&amp;$B314,'3) Release_Label'!$D:$D&amp;'3) Release_Label'!$E:$E,1,0))),vlookup($A314&amp;$B314,{'3) Release_Label'!$D:$D&amp;'3) Release_Label'!$E:$E,'3) Release_Label'!$F:$F},2,0), or(and(not(isblank($B314)),$B314=$B313,$A314&lt;&gt;$A313),and(not(isblank($A314)),$A314=$A313,$B314&lt;&gt;$B313)),"ID LISTS UNALIGNED",and($A314&lt;&gt;"",countif('3) Release_Label'!$D:$D,$A314)=0),"NO UPC MATCH in Release_Label",and($B314&lt;&gt;"",countif('3) Release_Label'!$E:$E,$B314)=0),"NO CATALOG ID MATCH in Release_Label",iserror(vlookup($A314&amp;$B314,'3) Release_Label'!$D:$D&amp;'3) Release_Label'!$E:$E,1,0)),"NO UPC-CATALOG ID pair MATCH in Release_Label" )</f>
        <v/>
      </c>
      <c r="D314" s="114" t="str">
        <f t="array" ref="D314">ifs(and(isblank($A314),isblank($B314)),"", not(iserror(vlookup($A314&amp;$B314,'3) Release_Label'!$D:$D&amp;'3) Release_Label'!$E:$E,1,0))),vlookup($A314&amp;$B314,{'3) Release_Label'!$D:$D&amp;'3) Release_Label'!$E:$E,'3) Release_Label'!$H:$H},2,0), or(and(not(isblank($B314)),$B314=$B313,$A314&lt;&gt;$A313),and(not(isblank($A314)),$A314=$A313,$B314&lt;&gt;$B313)),"ID LISTS UNALIGNED",and($A314&lt;&gt;"",countif('3) Release_Label'!$D:$D,$A314)=0),"NO UPC MATCH in Release_Label",and($B314&lt;&gt;"",countif('3) Release_Label'!$E:$E,$B314)=0),"NO CATALOG ID MATCH in Release_Label",iserror(vlookup($A314&amp;$B314,'3) Release_Label'!$D:$D&amp;'3) Release_Label'!$E:$E,1,0)),"NO UPC-CATALOG ID pair MATCH in Release_Label" )</f>
        <v/>
      </c>
      <c r="E314" s="128" t="str">
        <f t="shared" si="3"/>
        <v/>
      </c>
      <c r="G314" s="92"/>
      <c r="H314" s="133"/>
      <c r="J314" s="20"/>
      <c r="K314" s="93"/>
      <c r="L314" s="20"/>
      <c r="N314" s="20"/>
      <c r="O314" s="20"/>
      <c r="P314" s="20"/>
    </row>
    <row r="315">
      <c r="A315" s="28"/>
      <c r="B315" s="92"/>
      <c r="C315" s="114" t="str">
        <f t="array" ref="C315">ifs(and(isblank($A315),isblank($B315)),"", not(iserror(vlookup($A315&amp;$B315,'3) Release_Label'!$D:$D&amp;'3) Release_Label'!$E:$E,1,0))),vlookup($A315&amp;$B315,{'3) Release_Label'!$D:$D&amp;'3) Release_Label'!$E:$E,'3) Release_Label'!$F:$F},2,0), or(and(not(isblank($B315)),$B315=$B314,$A315&lt;&gt;$A314),and(not(isblank($A315)),$A315=$A314,$B315&lt;&gt;$B314)),"ID LISTS UNALIGNED",and($A315&lt;&gt;"",countif('3) Release_Label'!$D:$D,$A315)=0),"NO UPC MATCH in Release_Label",and($B315&lt;&gt;"",countif('3) Release_Label'!$E:$E,$B315)=0),"NO CATALOG ID MATCH in Release_Label",iserror(vlookup($A315&amp;$B315,'3) Release_Label'!$D:$D&amp;'3) Release_Label'!$E:$E,1,0)),"NO UPC-CATALOG ID pair MATCH in Release_Label" )</f>
        <v/>
      </c>
      <c r="D315" s="114" t="str">
        <f t="array" ref="D315">ifs(and(isblank($A315),isblank($B315)),"", not(iserror(vlookup($A315&amp;$B315,'3) Release_Label'!$D:$D&amp;'3) Release_Label'!$E:$E,1,0))),vlookup($A315&amp;$B315,{'3) Release_Label'!$D:$D&amp;'3) Release_Label'!$E:$E,'3) Release_Label'!$H:$H},2,0), or(and(not(isblank($B315)),$B315=$B314,$A315&lt;&gt;$A314),and(not(isblank($A315)),$A315=$A314,$B315&lt;&gt;$B314)),"ID LISTS UNALIGNED",and($A315&lt;&gt;"",countif('3) Release_Label'!$D:$D,$A315)=0),"NO UPC MATCH in Release_Label",and($B315&lt;&gt;"",countif('3) Release_Label'!$E:$E,$B315)=0),"NO CATALOG ID MATCH in Release_Label",iserror(vlookup($A315&amp;$B315,'3) Release_Label'!$D:$D&amp;'3) Release_Label'!$E:$E,1,0)),"NO UPC-CATALOG ID pair MATCH in Release_Label" )</f>
        <v/>
      </c>
      <c r="E315" s="128" t="str">
        <f t="shared" si="3"/>
        <v/>
      </c>
      <c r="G315" s="92"/>
      <c r="H315" s="133"/>
      <c r="J315" s="20"/>
      <c r="K315" s="93"/>
      <c r="L315" s="20"/>
      <c r="N315" s="20"/>
      <c r="O315" s="20"/>
      <c r="P315" s="20"/>
    </row>
    <row r="316">
      <c r="A316" s="28"/>
      <c r="B316" s="92"/>
      <c r="C316" s="114" t="str">
        <f t="array" ref="C316">ifs(and(isblank($A316),isblank($B316)),"", not(iserror(vlookup($A316&amp;$B316,'3) Release_Label'!$D:$D&amp;'3) Release_Label'!$E:$E,1,0))),vlookup($A316&amp;$B316,{'3) Release_Label'!$D:$D&amp;'3) Release_Label'!$E:$E,'3) Release_Label'!$F:$F},2,0), or(and(not(isblank($B316)),$B316=$B315,$A316&lt;&gt;$A315),and(not(isblank($A316)),$A316=$A315,$B316&lt;&gt;$B315)),"ID LISTS UNALIGNED",and($A316&lt;&gt;"",countif('3) Release_Label'!$D:$D,$A316)=0),"NO UPC MATCH in Release_Label",and($B316&lt;&gt;"",countif('3) Release_Label'!$E:$E,$B316)=0),"NO CATALOG ID MATCH in Release_Label",iserror(vlookup($A316&amp;$B316,'3) Release_Label'!$D:$D&amp;'3) Release_Label'!$E:$E,1,0)),"NO UPC-CATALOG ID pair MATCH in Release_Label" )</f>
        <v/>
      </c>
      <c r="D316" s="114" t="str">
        <f t="array" ref="D316">ifs(and(isblank($A316),isblank($B316)),"", not(iserror(vlookup($A316&amp;$B316,'3) Release_Label'!$D:$D&amp;'3) Release_Label'!$E:$E,1,0))),vlookup($A316&amp;$B316,{'3) Release_Label'!$D:$D&amp;'3) Release_Label'!$E:$E,'3) Release_Label'!$H:$H},2,0), or(and(not(isblank($B316)),$B316=$B315,$A316&lt;&gt;$A315),and(not(isblank($A316)),$A316=$A315,$B316&lt;&gt;$B315)),"ID LISTS UNALIGNED",and($A316&lt;&gt;"",countif('3) Release_Label'!$D:$D,$A316)=0),"NO UPC MATCH in Release_Label",and($B316&lt;&gt;"",countif('3) Release_Label'!$E:$E,$B316)=0),"NO CATALOG ID MATCH in Release_Label",iserror(vlookup($A316&amp;$B316,'3) Release_Label'!$D:$D&amp;'3) Release_Label'!$E:$E,1,0)),"NO UPC-CATALOG ID pair MATCH in Release_Label" )</f>
        <v/>
      </c>
      <c r="E316" s="128" t="str">
        <f t="shared" si="3"/>
        <v/>
      </c>
      <c r="G316" s="92"/>
      <c r="H316" s="133"/>
      <c r="J316" s="20"/>
      <c r="K316" s="93"/>
      <c r="L316" s="20"/>
      <c r="N316" s="20"/>
      <c r="O316" s="20"/>
      <c r="P316" s="20"/>
    </row>
    <row r="317">
      <c r="A317" s="28"/>
      <c r="B317" s="92"/>
      <c r="C317" s="114" t="str">
        <f t="array" ref="C317">ifs(and(isblank($A317),isblank($B317)),"", not(iserror(vlookup($A317&amp;$B317,'3) Release_Label'!$D:$D&amp;'3) Release_Label'!$E:$E,1,0))),vlookup($A317&amp;$B317,{'3) Release_Label'!$D:$D&amp;'3) Release_Label'!$E:$E,'3) Release_Label'!$F:$F},2,0), or(and(not(isblank($B317)),$B317=$B316,$A317&lt;&gt;$A316),and(not(isblank($A317)),$A317=$A316,$B317&lt;&gt;$B316)),"ID LISTS UNALIGNED",and($A317&lt;&gt;"",countif('3) Release_Label'!$D:$D,$A317)=0),"NO UPC MATCH in Release_Label",and($B317&lt;&gt;"",countif('3) Release_Label'!$E:$E,$B317)=0),"NO CATALOG ID MATCH in Release_Label",iserror(vlookup($A317&amp;$B317,'3) Release_Label'!$D:$D&amp;'3) Release_Label'!$E:$E,1,0)),"NO UPC-CATALOG ID pair MATCH in Release_Label" )</f>
        <v/>
      </c>
      <c r="D317" s="114" t="str">
        <f t="array" ref="D317">ifs(and(isblank($A317),isblank($B317)),"", not(iserror(vlookup($A317&amp;$B317,'3) Release_Label'!$D:$D&amp;'3) Release_Label'!$E:$E,1,0))),vlookup($A317&amp;$B317,{'3) Release_Label'!$D:$D&amp;'3) Release_Label'!$E:$E,'3) Release_Label'!$H:$H},2,0), or(and(not(isblank($B317)),$B317=$B316,$A317&lt;&gt;$A316),and(not(isblank($A317)),$A317=$A316,$B317&lt;&gt;$B316)),"ID LISTS UNALIGNED",and($A317&lt;&gt;"",countif('3) Release_Label'!$D:$D,$A317)=0),"NO UPC MATCH in Release_Label",and($B317&lt;&gt;"",countif('3) Release_Label'!$E:$E,$B317)=0),"NO CATALOG ID MATCH in Release_Label",iserror(vlookup($A317&amp;$B317,'3) Release_Label'!$D:$D&amp;'3) Release_Label'!$E:$E,1,0)),"NO UPC-CATALOG ID pair MATCH in Release_Label" )</f>
        <v/>
      </c>
      <c r="E317" s="128" t="str">
        <f t="shared" si="3"/>
        <v/>
      </c>
      <c r="G317" s="92"/>
      <c r="H317" s="133"/>
      <c r="J317" s="20"/>
      <c r="K317" s="93"/>
      <c r="L317" s="20"/>
      <c r="N317" s="20"/>
      <c r="O317" s="20"/>
      <c r="P317" s="20"/>
    </row>
    <row r="318">
      <c r="A318" s="28"/>
      <c r="B318" s="92"/>
      <c r="C318" s="114" t="str">
        <f t="array" ref="C318">ifs(and(isblank($A318),isblank($B318)),"", not(iserror(vlookup($A318&amp;$B318,'3) Release_Label'!$D:$D&amp;'3) Release_Label'!$E:$E,1,0))),vlookup($A318&amp;$B318,{'3) Release_Label'!$D:$D&amp;'3) Release_Label'!$E:$E,'3) Release_Label'!$F:$F},2,0), or(and(not(isblank($B318)),$B318=$B317,$A318&lt;&gt;$A317),and(not(isblank($A318)),$A318=$A317,$B318&lt;&gt;$B317)),"ID LISTS UNALIGNED",and($A318&lt;&gt;"",countif('3) Release_Label'!$D:$D,$A318)=0),"NO UPC MATCH in Release_Label",and($B318&lt;&gt;"",countif('3) Release_Label'!$E:$E,$B318)=0),"NO CATALOG ID MATCH in Release_Label",iserror(vlookup($A318&amp;$B318,'3) Release_Label'!$D:$D&amp;'3) Release_Label'!$E:$E,1,0)),"NO UPC-CATALOG ID pair MATCH in Release_Label" )</f>
        <v/>
      </c>
      <c r="D318" s="114" t="str">
        <f t="array" ref="D318">ifs(and(isblank($A318),isblank($B318)),"", not(iserror(vlookup($A318&amp;$B318,'3) Release_Label'!$D:$D&amp;'3) Release_Label'!$E:$E,1,0))),vlookup($A318&amp;$B318,{'3) Release_Label'!$D:$D&amp;'3) Release_Label'!$E:$E,'3) Release_Label'!$H:$H},2,0), or(and(not(isblank($B318)),$B318=$B317,$A318&lt;&gt;$A317),and(not(isblank($A318)),$A318=$A317,$B318&lt;&gt;$B317)),"ID LISTS UNALIGNED",and($A318&lt;&gt;"",countif('3) Release_Label'!$D:$D,$A318)=0),"NO UPC MATCH in Release_Label",and($B318&lt;&gt;"",countif('3) Release_Label'!$E:$E,$B318)=0),"NO CATALOG ID MATCH in Release_Label",iserror(vlookup($A318&amp;$B318,'3) Release_Label'!$D:$D&amp;'3) Release_Label'!$E:$E,1,0)),"NO UPC-CATALOG ID pair MATCH in Release_Label" )</f>
        <v/>
      </c>
      <c r="E318" s="128" t="str">
        <f t="shared" si="3"/>
        <v/>
      </c>
      <c r="G318" s="92"/>
      <c r="H318" s="133"/>
      <c r="J318" s="20"/>
      <c r="K318" s="93"/>
      <c r="L318" s="20"/>
      <c r="N318" s="20"/>
      <c r="O318" s="20"/>
      <c r="P318" s="20"/>
    </row>
    <row r="319">
      <c r="A319" s="28"/>
      <c r="B319" s="92"/>
      <c r="C319" s="114" t="str">
        <f t="array" ref="C319">ifs(and(isblank($A319),isblank($B319)),"", not(iserror(vlookup($A319&amp;$B319,'3) Release_Label'!$D:$D&amp;'3) Release_Label'!$E:$E,1,0))),vlookup($A319&amp;$B319,{'3) Release_Label'!$D:$D&amp;'3) Release_Label'!$E:$E,'3) Release_Label'!$F:$F},2,0), or(and(not(isblank($B319)),$B319=$B318,$A319&lt;&gt;$A318),and(not(isblank($A319)),$A319=$A318,$B319&lt;&gt;$B318)),"ID LISTS UNALIGNED",and($A319&lt;&gt;"",countif('3) Release_Label'!$D:$D,$A319)=0),"NO UPC MATCH in Release_Label",and($B319&lt;&gt;"",countif('3) Release_Label'!$E:$E,$B319)=0),"NO CATALOG ID MATCH in Release_Label",iserror(vlookup($A319&amp;$B319,'3) Release_Label'!$D:$D&amp;'3) Release_Label'!$E:$E,1,0)),"NO UPC-CATALOG ID pair MATCH in Release_Label" )</f>
        <v/>
      </c>
      <c r="D319" s="114" t="str">
        <f t="array" ref="D319">ifs(and(isblank($A319),isblank($B319)),"", not(iserror(vlookup($A319&amp;$B319,'3) Release_Label'!$D:$D&amp;'3) Release_Label'!$E:$E,1,0))),vlookup($A319&amp;$B319,{'3) Release_Label'!$D:$D&amp;'3) Release_Label'!$E:$E,'3) Release_Label'!$H:$H},2,0), or(and(not(isblank($B319)),$B319=$B318,$A319&lt;&gt;$A318),and(not(isblank($A319)),$A319=$A318,$B319&lt;&gt;$B318)),"ID LISTS UNALIGNED",and($A319&lt;&gt;"",countif('3) Release_Label'!$D:$D,$A319)=0),"NO UPC MATCH in Release_Label",and($B319&lt;&gt;"",countif('3) Release_Label'!$E:$E,$B319)=0),"NO CATALOG ID MATCH in Release_Label",iserror(vlookup($A319&amp;$B319,'3) Release_Label'!$D:$D&amp;'3) Release_Label'!$E:$E,1,0)),"NO UPC-CATALOG ID pair MATCH in Release_Label" )</f>
        <v/>
      </c>
      <c r="E319" s="128" t="str">
        <f t="shared" si="3"/>
        <v/>
      </c>
      <c r="G319" s="92"/>
      <c r="H319" s="133"/>
      <c r="J319" s="20"/>
      <c r="K319" s="93"/>
      <c r="L319" s="20"/>
      <c r="N319" s="20"/>
      <c r="O319" s="20"/>
      <c r="P319" s="20"/>
    </row>
    <row r="320">
      <c r="A320" s="28"/>
      <c r="B320" s="92"/>
      <c r="C320" s="114" t="str">
        <f t="array" ref="C320">ifs(and(isblank($A320),isblank($B320)),"", not(iserror(vlookup($A320&amp;$B320,'3) Release_Label'!$D:$D&amp;'3) Release_Label'!$E:$E,1,0))),vlookup($A320&amp;$B320,{'3) Release_Label'!$D:$D&amp;'3) Release_Label'!$E:$E,'3) Release_Label'!$F:$F},2,0), or(and(not(isblank($B320)),$B320=$B319,$A320&lt;&gt;$A319),and(not(isblank($A320)),$A320=$A319,$B320&lt;&gt;$B319)),"ID LISTS UNALIGNED",and($A320&lt;&gt;"",countif('3) Release_Label'!$D:$D,$A320)=0),"NO UPC MATCH in Release_Label",and($B320&lt;&gt;"",countif('3) Release_Label'!$E:$E,$B320)=0),"NO CATALOG ID MATCH in Release_Label",iserror(vlookup($A320&amp;$B320,'3) Release_Label'!$D:$D&amp;'3) Release_Label'!$E:$E,1,0)),"NO UPC-CATALOG ID pair MATCH in Release_Label" )</f>
        <v/>
      </c>
      <c r="D320" s="114" t="str">
        <f t="array" ref="D320">ifs(and(isblank($A320),isblank($B320)),"", not(iserror(vlookup($A320&amp;$B320,'3) Release_Label'!$D:$D&amp;'3) Release_Label'!$E:$E,1,0))),vlookup($A320&amp;$B320,{'3) Release_Label'!$D:$D&amp;'3) Release_Label'!$E:$E,'3) Release_Label'!$H:$H},2,0), or(and(not(isblank($B320)),$B320=$B319,$A320&lt;&gt;$A319),and(not(isblank($A320)),$A320=$A319,$B320&lt;&gt;$B319)),"ID LISTS UNALIGNED",and($A320&lt;&gt;"",countif('3) Release_Label'!$D:$D,$A320)=0),"NO UPC MATCH in Release_Label",and($B320&lt;&gt;"",countif('3) Release_Label'!$E:$E,$B320)=0),"NO CATALOG ID MATCH in Release_Label",iserror(vlookup($A320&amp;$B320,'3) Release_Label'!$D:$D&amp;'3) Release_Label'!$E:$E,1,0)),"NO UPC-CATALOG ID pair MATCH in Release_Label" )</f>
        <v/>
      </c>
      <c r="E320" s="128" t="str">
        <f t="shared" si="3"/>
        <v/>
      </c>
      <c r="G320" s="92"/>
      <c r="H320" s="133"/>
      <c r="J320" s="20"/>
      <c r="K320" s="93"/>
      <c r="L320" s="20"/>
      <c r="N320" s="20"/>
      <c r="O320" s="20"/>
      <c r="P320" s="20"/>
    </row>
    <row r="321">
      <c r="A321" s="28"/>
      <c r="B321" s="92"/>
      <c r="C321" s="114" t="str">
        <f t="array" ref="C321">ifs(and(isblank($A321),isblank($B321)),"", not(iserror(vlookup($A321&amp;$B321,'3) Release_Label'!$D:$D&amp;'3) Release_Label'!$E:$E,1,0))),vlookup($A321&amp;$B321,{'3) Release_Label'!$D:$D&amp;'3) Release_Label'!$E:$E,'3) Release_Label'!$F:$F},2,0), or(and(not(isblank($B321)),$B321=$B320,$A321&lt;&gt;$A320),and(not(isblank($A321)),$A321=$A320,$B321&lt;&gt;$B320)),"ID LISTS UNALIGNED",and($A321&lt;&gt;"",countif('3) Release_Label'!$D:$D,$A321)=0),"NO UPC MATCH in Release_Label",and($B321&lt;&gt;"",countif('3) Release_Label'!$E:$E,$B321)=0),"NO CATALOG ID MATCH in Release_Label",iserror(vlookup($A321&amp;$B321,'3) Release_Label'!$D:$D&amp;'3) Release_Label'!$E:$E,1,0)),"NO UPC-CATALOG ID pair MATCH in Release_Label" )</f>
        <v/>
      </c>
      <c r="D321" s="114" t="str">
        <f t="array" ref="D321">ifs(and(isblank($A321),isblank($B321)),"", not(iserror(vlookup($A321&amp;$B321,'3) Release_Label'!$D:$D&amp;'3) Release_Label'!$E:$E,1,0))),vlookup($A321&amp;$B321,{'3) Release_Label'!$D:$D&amp;'3) Release_Label'!$E:$E,'3) Release_Label'!$H:$H},2,0), or(and(not(isblank($B321)),$B321=$B320,$A321&lt;&gt;$A320),and(not(isblank($A321)),$A321=$A320,$B321&lt;&gt;$B320)),"ID LISTS UNALIGNED",and($A321&lt;&gt;"",countif('3) Release_Label'!$D:$D,$A321)=0),"NO UPC MATCH in Release_Label",and($B321&lt;&gt;"",countif('3) Release_Label'!$E:$E,$B321)=0),"NO CATALOG ID MATCH in Release_Label",iserror(vlookup($A321&amp;$B321,'3) Release_Label'!$D:$D&amp;'3) Release_Label'!$E:$E,1,0)),"NO UPC-CATALOG ID pair MATCH in Release_Label" )</f>
        <v/>
      </c>
      <c r="E321" s="128" t="str">
        <f t="shared" si="3"/>
        <v/>
      </c>
      <c r="G321" s="92"/>
      <c r="H321" s="133"/>
      <c r="J321" s="20"/>
      <c r="K321" s="93"/>
      <c r="L321" s="20"/>
      <c r="N321" s="20"/>
      <c r="O321" s="20"/>
      <c r="P321" s="20"/>
    </row>
    <row r="322">
      <c r="A322" s="28"/>
      <c r="B322" s="92"/>
      <c r="C322" s="114" t="str">
        <f t="array" ref="C322">ifs(and(isblank($A322),isblank($B322)),"", not(iserror(vlookup($A322&amp;$B322,'3) Release_Label'!$D:$D&amp;'3) Release_Label'!$E:$E,1,0))),vlookup($A322&amp;$B322,{'3) Release_Label'!$D:$D&amp;'3) Release_Label'!$E:$E,'3) Release_Label'!$F:$F},2,0), or(and(not(isblank($B322)),$B322=$B321,$A322&lt;&gt;$A321),and(not(isblank($A322)),$A322=$A321,$B322&lt;&gt;$B321)),"ID LISTS UNALIGNED",and($A322&lt;&gt;"",countif('3) Release_Label'!$D:$D,$A322)=0),"NO UPC MATCH in Release_Label",and($B322&lt;&gt;"",countif('3) Release_Label'!$E:$E,$B322)=0),"NO CATALOG ID MATCH in Release_Label",iserror(vlookup($A322&amp;$B322,'3) Release_Label'!$D:$D&amp;'3) Release_Label'!$E:$E,1,0)),"NO UPC-CATALOG ID pair MATCH in Release_Label" )</f>
        <v/>
      </c>
      <c r="D322" s="114" t="str">
        <f t="array" ref="D322">ifs(and(isblank($A322),isblank($B322)),"", not(iserror(vlookup($A322&amp;$B322,'3) Release_Label'!$D:$D&amp;'3) Release_Label'!$E:$E,1,0))),vlookup($A322&amp;$B322,{'3) Release_Label'!$D:$D&amp;'3) Release_Label'!$E:$E,'3) Release_Label'!$H:$H},2,0), or(and(not(isblank($B322)),$B322=$B321,$A322&lt;&gt;$A321),and(not(isblank($A322)),$A322=$A321,$B322&lt;&gt;$B321)),"ID LISTS UNALIGNED",and($A322&lt;&gt;"",countif('3) Release_Label'!$D:$D,$A322)=0),"NO UPC MATCH in Release_Label",and($B322&lt;&gt;"",countif('3) Release_Label'!$E:$E,$B322)=0),"NO CATALOG ID MATCH in Release_Label",iserror(vlookup($A322&amp;$B322,'3) Release_Label'!$D:$D&amp;'3) Release_Label'!$E:$E,1,0)),"NO UPC-CATALOG ID pair MATCH in Release_Label" )</f>
        <v/>
      </c>
      <c r="E322" s="128" t="str">
        <f t="shared" si="3"/>
        <v/>
      </c>
      <c r="G322" s="92"/>
      <c r="H322" s="133"/>
      <c r="J322" s="20"/>
      <c r="K322" s="93"/>
      <c r="L322" s="20"/>
      <c r="N322" s="20"/>
      <c r="O322" s="20"/>
      <c r="P322" s="20"/>
    </row>
    <row r="323">
      <c r="A323" s="28"/>
      <c r="B323" s="92"/>
      <c r="C323" s="114" t="str">
        <f t="array" ref="C323">ifs(and(isblank($A323),isblank($B323)),"", not(iserror(vlookup($A323&amp;$B323,'3) Release_Label'!$D:$D&amp;'3) Release_Label'!$E:$E,1,0))),vlookup($A323&amp;$B323,{'3) Release_Label'!$D:$D&amp;'3) Release_Label'!$E:$E,'3) Release_Label'!$F:$F},2,0), or(and(not(isblank($B323)),$B323=$B322,$A323&lt;&gt;$A322),and(not(isblank($A323)),$A323=$A322,$B323&lt;&gt;$B322)),"ID LISTS UNALIGNED",and($A323&lt;&gt;"",countif('3) Release_Label'!$D:$D,$A323)=0),"NO UPC MATCH in Release_Label",and($B323&lt;&gt;"",countif('3) Release_Label'!$E:$E,$B323)=0),"NO CATALOG ID MATCH in Release_Label",iserror(vlookup($A323&amp;$B323,'3) Release_Label'!$D:$D&amp;'3) Release_Label'!$E:$E,1,0)),"NO UPC-CATALOG ID pair MATCH in Release_Label" )</f>
        <v/>
      </c>
      <c r="D323" s="114" t="str">
        <f t="array" ref="D323">ifs(and(isblank($A323),isblank($B323)),"", not(iserror(vlookup($A323&amp;$B323,'3) Release_Label'!$D:$D&amp;'3) Release_Label'!$E:$E,1,0))),vlookup($A323&amp;$B323,{'3) Release_Label'!$D:$D&amp;'3) Release_Label'!$E:$E,'3) Release_Label'!$H:$H},2,0), or(and(not(isblank($B323)),$B323=$B322,$A323&lt;&gt;$A322),and(not(isblank($A323)),$A323=$A322,$B323&lt;&gt;$B322)),"ID LISTS UNALIGNED",and($A323&lt;&gt;"",countif('3) Release_Label'!$D:$D,$A323)=0),"NO UPC MATCH in Release_Label",and($B323&lt;&gt;"",countif('3) Release_Label'!$E:$E,$B323)=0),"NO CATALOG ID MATCH in Release_Label",iserror(vlookup($A323&amp;$B323,'3) Release_Label'!$D:$D&amp;'3) Release_Label'!$E:$E,1,0)),"NO UPC-CATALOG ID pair MATCH in Release_Label" )</f>
        <v/>
      </c>
      <c r="E323" s="128" t="str">
        <f t="shared" si="3"/>
        <v/>
      </c>
      <c r="G323" s="92"/>
      <c r="H323" s="133"/>
      <c r="J323" s="20"/>
      <c r="K323" s="93"/>
      <c r="L323" s="20"/>
      <c r="N323" s="20"/>
      <c r="O323" s="20"/>
      <c r="P323" s="20"/>
    </row>
    <row r="324">
      <c r="A324" s="28"/>
      <c r="B324" s="92"/>
      <c r="C324" s="114" t="str">
        <f t="array" ref="C324">ifs(and(isblank($A324),isblank($B324)),"", not(iserror(vlookup($A324&amp;$B324,'3) Release_Label'!$D:$D&amp;'3) Release_Label'!$E:$E,1,0))),vlookup($A324&amp;$B324,{'3) Release_Label'!$D:$D&amp;'3) Release_Label'!$E:$E,'3) Release_Label'!$F:$F},2,0), or(and(not(isblank($B324)),$B324=$B323,$A324&lt;&gt;$A323),and(not(isblank($A324)),$A324=$A323,$B324&lt;&gt;$B323)),"ID LISTS UNALIGNED",and($A324&lt;&gt;"",countif('3) Release_Label'!$D:$D,$A324)=0),"NO UPC MATCH in Release_Label",and($B324&lt;&gt;"",countif('3) Release_Label'!$E:$E,$B324)=0),"NO CATALOG ID MATCH in Release_Label",iserror(vlookup($A324&amp;$B324,'3) Release_Label'!$D:$D&amp;'3) Release_Label'!$E:$E,1,0)),"NO UPC-CATALOG ID pair MATCH in Release_Label" )</f>
        <v/>
      </c>
      <c r="D324" s="114" t="str">
        <f t="array" ref="D324">ifs(and(isblank($A324),isblank($B324)),"", not(iserror(vlookup($A324&amp;$B324,'3) Release_Label'!$D:$D&amp;'3) Release_Label'!$E:$E,1,0))),vlookup($A324&amp;$B324,{'3) Release_Label'!$D:$D&amp;'3) Release_Label'!$E:$E,'3) Release_Label'!$H:$H},2,0), or(and(not(isblank($B324)),$B324=$B323,$A324&lt;&gt;$A323),and(not(isblank($A324)),$A324=$A323,$B324&lt;&gt;$B323)),"ID LISTS UNALIGNED",and($A324&lt;&gt;"",countif('3) Release_Label'!$D:$D,$A324)=0),"NO UPC MATCH in Release_Label",and($B324&lt;&gt;"",countif('3) Release_Label'!$E:$E,$B324)=0),"NO CATALOG ID MATCH in Release_Label",iserror(vlookup($A324&amp;$B324,'3) Release_Label'!$D:$D&amp;'3) Release_Label'!$E:$E,1,0)),"NO UPC-CATALOG ID pair MATCH in Release_Label" )</f>
        <v/>
      </c>
      <c r="E324" s="128" t="str">
        <f t="shared" si="3"/>
        <v/>
      </c>
      <c r="G324" s="92"/>
      <c r="H324" s="133"/>
      <c r="J324" s="20"/>
      <c r="K324" s="93"/>
      <c r="L324" s="20"/>
      <c r="N324" s="20"/>
      <c r="O324" s="20"/>
      <c r="P324" s="20"/>
    </row>
    <row r="325">
      <c r="A325" s="28"/>
      <c r="B325" s="92"/>
      <c r="C325" s="114" t="str">
        <f t="array" ref="C325">ifs(and(isblank($A325),isblank($B325)),"", not(iserror(vlookup($A325&amp;$B325,'3) Release_Label'!$D:$D&amp;'3) Release_Label'!$E:$E,1,0))),vlookup($A325&amp;$B325,{'3) Release_Label'!$D:$D&amp;'3) Release_Label'!$E:$E,'3) Release_Label'!$F:$F},2,0), or(and(not(isblank($B325)),$B325=$B324,$A325&lt;&gt;$A324),and(not(isblank($A325)),$A325=$A324,$B325&lt;&gt;$B324)),"ID LISTS UNALIGNED",and($A325&lt;&gt;"",countif('3) Release_Label'!$D:$D,$A325)=0),"NO UPC MATCH in Release_Label",and($B325&lt;&gt;"",countif('3) Release_Label'!$E:$E,$B325)=0),"NO CATALOG ID MATCH in Release_Label",iserror(vlookup($A325&amp;$B325,'3) Release_Label'!$D:$D&amp;'3) Release_Label'!$E:$E,1,0)),"NO UPC-CATALOG ID pair MATCH in Release_Label" )</f>
        <v/>
      </c>
      <c r="D325" s="114" t="str">
        <f t="array" ref="D325">ifs(and(isblank($A325),isblank($B325)),"", not(iserror(vlookup($A325&amp;$B325,'3) Release_Label'!$D:$D&amp;'3) Release_Label'!$E:$E,1,0))),vlookup($A325&amp;$B325,{'3) Release_Label'!$D:$D&amp;'3) Release_Label'!$E:$E,'3) Release_Label'!$H:$H},2,0), or(and(not(isblank($B325)),$B325=$B324,$A325&lt;&gt;$A324),and(not(isblank($A325)),$A325=$A324,$B325&lt;&gt;$B324)),"ID LISTS UNALIGNED",and($A325&lt;&gt;"",countif('3) Release_Label'!$D:$D,$A325)=0),"NO UPC MATCH in Release_Label",and($B325&lt;&gt;"",countif('3) Release_Label'!$E:$E,$B325)=0),"NO CATALOG ID MATCH in Release_Label",iserror(vlookup($A325&amp;$B325,'3) Release_Label'!$D:$D&amp;'3) Release_Label'!$E:$E,1,0)),"NO UPC-CATALOG ID pair MATCH in Release_Label" )</f>
        <v/>
      </c>
      <c r="E325" s="128" t="str">
        <f t="shared" si="3"/>
        <v/>
      </c>
      <c r="G325" s="92"/>
      <c r="H325" s="133"/>
      <c r="J325" s="20"/>
      <c r="K325" s="93"/>
      <c r="L325" s="20"/>
      <c r="N325" s="20"/>
      <c r="O325" s="20"/>
      <c r="P325" s="20"/>
    </row>
    <row r="326">
      <c r="A326" s="28"/>
      <c r="B326" s="92"/>
      <c r="C326" s="114" t="str">
        <f t="array" ref="C326">ifs(and(isblank($A326),isblank($B326)),"", not(iserror(vlookup($A326&amp;$B326,'3) Release_Label'!$D:$D&amp;'3) Release_Label'!$E:$E,1,0))),vlookup($A326&amp;$B326,{'3) Release_Label'!$D:$D&amp;'3) Release_Label'!$E:$E,'3) Release_Label'!$F:$F},2,0), or(and(not(isblank($B326)),$B326=$B325,$A326&lt;&gt;$A325),and(not(isblank($A326)),$A326=$A325,$B326&lt;&gt;$B325)),"ID LISTS UNALIGNED",and($A326&lt;&gt;"",countif('3) Release_Label'!$D:$D,$A326)=0),"NO UPC MATCH in Release_Label",and($B326&lt;&gt;"",countif('3) Release_Label'!$E:$E,$B326)=0),"NO CATALOG ID MATCH in Release_Label",iserror(vlookup($A326&amp;$B326,'3) Release_Label'!$D:$D&amp;'3) Release_Label'!$E:$E,1,0)),"NO UPC-CATALOG ID pair MATCH in Release_Label" )</f>
        <v/>
      </c>
      <c r="D326" s="114" t="str">
        <f t="array" ref="D326">ifs(and(isblank($A326),isblank($B326)),"", not(iserror(vlookup($A326&amp;$B326,'3) Release_Label'!$D:$D&amp;'3) Release_Label'!$E:$E,1,0))),vlookup($A326&amp;$B326,{'3) Release_Label'!$D:$D&amp;'3) Release_Label'!$E:$E,'3) Release_Label'!$H:$H},2,0), or(and(not(isblank($B326)),$B326=$B325,$A326&lt;&gt;$A325),and(not(isblank($A326)),$A326=$A325,$B326&lt;&gt;$B325)),"ID LISTS UNALIGNED",and($A326&lt;&gt;"",countif('3) Release_Label'!$D:$D,$A326)=0),"NO UPC MATCH in Release_Label",and($B326&lt;&gt;"",countif('3) Release_Label'!$E:$E,$B326)=0),"NO CATALOG ID MATCH in Release_Label",iserror(vlookup($A326&amp;$B326,'3) Release_Label'!$D:$D&amp;'3) Release_Label'!$E:$E,1,0)),"NO UPC-CATALOG ID pair MATCH in Release_Label" )</f>
        <v/>
      </c>
      <c r="E326" s="128" t="str">
        <f t="shared" si="3"/>
        <v/>
      </c>
      <c r="G326" s="92"/>
      <c r="H326" s="133"/>
      <c r="J326" s="20"/>
      <c r="K326" s="93"/>
      <c r="L326" s="20"/>
      <c r="N326" s="20"/>
      <c r="O326" s="20"/>
      <c r="P326" s="20"/>
    </row>
    <row r="327">
      <c r="A327" s="28"/>
      <c r="B327" s="92"/>
      <c r="C327" s="114" t="str">
        <f t="array" ref="C327">ifs(and(isblank($A327),isblank($B327)),"", not(iserror(vlookup($A327&amp;$B327,'3) Release_Label'!$D:$D&amp;'3) Release_Label'!$E:$E,1,0))),vlookup($A327&amp;$B327,{'3) Release_Label'!$D:$D&amp;'3) Release_Label'!$E:$E,'3) Release_Label'!$F:$F},2,0), or(and(not(isblank($B327)),$B327=$B326,$A327&lt;&gt;$A326),and(not(isblank($A327)),$A327=$A326,$B327&lt;&gt;$B326)),"ID LISTS UNALIGNED",and($A327&lt;&gt;"",countif('3) Release_Label'!$D:$D,$A327)=0),"NO UPC MATCH in Release_Label",and($B327&lt;&gt;"",countif('3) Release_Label'!$E:$E,$B327)=0),"NO CATALOG ID MATCH in Release_Label",iserror(vlookup($A327&amp;$B327,'3) Release_Label'!$D:$D&amp;'3) Release_Label'!$E:$E,1,0)),"NO UPC-CATALOG ID pair MATCH in Release_Label" )</f>
        <v/>
      </c>
      <c r="D327" s="114" t="str">
        <f t="array" ref="D327">ifs(and(isblank($A327),isblank($B327)),"", not(iserror(vlookup($A327&amp;$B327,'3) Release_Label'!$D:$D&amp;'3) Release_Label'!$E:$E,1,0))),vlookup($A327&amp;$B327,{'3) Release_Label'!$D:$D&amp;'3) Release_Label'!$E:$E,'3) Release_Label'!$H:$H},2,0), or(and(not(isblank($B327)),$B327=$B326,$A327&lt;&gt;$A326),and(not(isblank($A327)),$A327=$A326,$B327&lt;&gt;$B326)),"ID LISTS UNALIGNED",and($A327&lt;&gt;"",countif('3) Release_Label'!$D:$D,$A327)=0),"NO UPC MATCH in Release_Label",and($B327&lt;&gt;"",countif('3) Release_Label'!$E:$E,$B327)=0),"NO CATALOG ID MATCH in Release_Label",iserror(vlookup($A327&amp;$B327,'3) Release_Label'!$D:$D&amp;'3) Release_Label'!$E:$E,1,0)),"NO UPC-CATALOG ID pair MATCH in Release_Label" )</f>
        <v/>
      </c>
      <c r="E327" s="128" t="str">
        <f t="shared" si="3"/>
        <v/>
      </c>
      <c r="G327" s="92"/>
      <c r="H327" s="133"/>
      <c r="J327" s="20"/>
      <c r="K327" s="93"/>
      <c r="L327" s="20"/>
      <c r="N327" s="20"/>
      <c r="O327" s="20"/>
      <c r="P327" s="20"/>
    </row>
    <row r="328">
      <c r="A328" s="28"/>
      <c r="B328" s="92"/>
      <c r="C328" s="114" t="str">
        <f t="array" ref="C328">ifs(and(isblank($A328),isblank($B328)),"", not(iserror(vlookup($A328&amp;$B328,'3) Release_Label'!$D:$D&amp;'3) Release_Label'!$E:$E,1,0))),vlookup($A328&amp;$B328,{'3) Release_Label'!$D:$D&amp;'3) Release_Label'!$E:$E,'3) Release_Label'!$F:$F},2,0), or(and(not(isblank($B328)),$B328=$B327,$A328&lt;&gt;$A327),and(not(isblank($A328)),$A328=$A327,$B328&lt;&gt;$B327)),"ID LISTS UNALIGNED",and($A328&lt;&gt;"",countif('3) Release_Label'!$D:$D,$A328)=0),"NO UPC MATCH in Release_Label",and($B328&lt;&gt;"",countif('3) Release_Label'!$E:$E,$B328)=0),"NO CATALOG ID MATCH in Release_Label",iserror(vlookup($A328&amp;$B328,'3) Release_Label'!$D:$D&amp;'3) Release_Label'!$E:$E,1,0)),"NO UPC-CATALOG ID pair MATCH in Release_Label" )</f>
        <v/>
      </c>
      <c r="D328" s="114" t="str">
        <f t="array" ref="D328">ifs(and(isblank($A328),isblank($B328)),"", not(iserror(vlookup($A328&amp;$B328,'3) Release_Label'!$D:$D&amp;'3) Release_Label'!$E:$E,1,0))),vlookup($A328&amp;$B328,{'3) Release_Label'!$D:$D&amp;'3) Release_Label'!$E:$E,'3) Release_Label'!$H:$H},2,0), or(and(not(isblank($B328)),$B328=$B327,$A328&lt;&gt;$A327),and(not(isblank($A328)),$A328=$A327,$B328&lt;&gt;$B327)),"ID LISTS UNALIGNED",and($A328&lt;&gt;"",countif('3) Release_Label'!$D:$D,$A328)=0),"NO UPC MATCH in Release_Label",and($B328&lt;&gt;"",countif('3) Release_Label'!$E:$E,$B328)=0),"NO CATALOG ID MATCH in Release_Label",iserror(vlookup($A328&amp;$B328,'3) Release_Label'!$D:$D&amp;'3) Release_Label'!$E:$E,1,0)),"NO UPC-CATALOG ID pair MATCH in Release_Label" )</f>
        <v/>
      </c>
      <c r="E328" s="128" t="str">
        <f t="shared" si="3"/>
        <v/>
      </c>
      <c r="G328" s="92"/>
      <c r="H328" s="133"/>
      <c r="J328" s="20"/>
      <c r="K328" s="93"/>
      <c r="L328" s="20"/>
      <c r="N328" s="20"/>
      <c r="O328" s="20"/>
      <c r="P328" s="20"/>
    </row>
    <row r="329">
      <c r="A329" s="28"/>
      <c r="B329" s="92"/>
      <c r="C329" s="114" t="str">
        <f t="array" ref="C329">ifs(and(isblank($A329),isblank($B329)),"", not(iserror(vlookup($A329&amp;$B329,'3) Release_Label'!$D:$D&amp;'3) Release_Label'!$E:$E,1,0))),vlookup($A329&amp;$B329,{'3) Release_Label'!$D:$D&amp;'3) Release_Label'!$E:$E,'3) Release_Label'!$F:$F},2,0), or(and(not(isblank($B329)),$B329=$B328,$A329&lt;&gt;$A328),and(not(isblank($A329)),$A329=$A328,$B329&lt;&gt;$B328)),"ID LISTS UNALIGNED",and($A329&lt;&gt;"",countif('3) Release_Label'!$D:$D,$A329)=0),"NO UPC MATCH in Release_Label",and($B329&lt;&gt;"",countif('3) Release_Label'!$E:$E,$B329)=0),"NO CATALOG ID MATCH in Release_Label",iserror(vlookup($A329&amp;$B329,'3) Release_Label'!$D:$D&amp;'3) Release_Label'!$E:$E,1,0)),"NO UPC-CATALOG ID pair MATCH in Release_Label" )</f>
        <v/>
      </c>
      <c r="D329" s="114" t="str">
        <f t="array" ref="D329">ifs(and(isblank($A329),isblank($B329)),"", not(iserror(vlookup($A329&amp;$B329,'3) Release_Label'!$D:$D&amp;'3) Release_Label'!$E:$E,1,0))),vlookup($A329&amp;$B329,{'3) Release_Label'!$D:$D&amp;'3) Release_Label'!$E:$E,'3) Release_Label'!$H:$H},2,0), or(and(not(isblank($B329)),$B329=$B328,$A329&lt;&gt;$A328),and(not(isblank($A329)),$A329=$A328,$B329&lt;&gt;$B328)),"ID LISTS UNALIGNED",and($A329&lt;&gt;"",countif('3) Release_Label'!$D:$D,$A329)=0),"NO UPC MATCH in Release_Label",and($B329&lt;&gt;"",countif('3) Release_Label'!$E:$E,$B329)=0),"NO CATALOG ID MATCH in Release_Label",iserror(vlookup($A329&amp;$B329,'3) Release_Label'!$D:$D&amp;'3) Release_Label'!$E:$E,1,0)),"NO UPC-CATALOG ID pair MATCH in Release_Label" )</f>
        <v/>
      </c>
      <c r="E329" s="128" t="str">
        <f t="shared" si="3"/>
        <v/>
      </c>
      <c r="G329" s="92"/>
      <c r="H329" s="133"/>
      <c r="J329" s="20"/>
      <c r="K329" s="93"/>
      <c r="L329" s="20"/>
      <c r="N329" s="20"/>
      <c r="O329" s="20"/>
      <c r="P329" s="20"/>
    </row>
    <row r="330">
      <c r="A330" s="28"/>
      <c r="B330" s="92"/>
      <c r="C330" s="114" t="str">
        <f t="array" ref="C330">ifs(and(isblank($A330),isblank($B330)),"", not(iserror(vlookup($A330&amp;$B330,'3) Release_Label'!$D:$D&amp;'3) Release_Label'!$E:$E,1,0))),vlookup($A330&amp;$B330,{'3) Release_Label'!$D:$D&amp;'3) Release_Label'!$E:$E,'3) Release_Label'!$F:$F},2,0), or(and(not(isblank($B330)),$B330=$B329,$A330&lt;&gt;$A329),and(not(isblank($A330)),$A330=$A329,$B330&lt;&gt;$B329)),"ID LISTS UNALIGNED",and($A330&lt;&gt;"",countif('3) Release_Label'!$D:$D,$A330)=0),"NO UPC MATCH in Release_Label",and($B330&lt;&gt;"",countif('3) Release_Label'!$E:$E,$B330)=0),"NO CATALOG ID MATCH in Release_Label",iserror(vlookup($A330&amp;$B330,'3) Release_Label'!$D:$D&amp;'3) Release_Label'!$E:$E,1,0)),"NO UPC-CATALOG ID pair MATCH in Release_Label" )</f>
        <v/>
      </c>
      <c r="D330" s="114" t="str">
        <f t="array" ref="D330">ifs(and(isblank($A330),isblank($B330)),"", not(iserror(vlookup($A330&amp;$B330,'3) Release_Label'!$D:$D&amp;'3) Release_Label'!$E:$E,1,0))),vlookup($A330&amp;$B330,{'3) Release_Label'!$D:$D&amp;'3) Release_Label'!$E:$E,'3) Release_Label'!$H:$H},2,0), or(and(not(isblank($B330)),$B330=$B329,$A330&lt;&gt;$A329),and(not(isblank($A330)),$A330=$A329,$B330&lt;&gt;$B329)),"ID LISTS UNALIGNED",and($A330&lt;&gt;"",countif('3) Release_Label'!$D:$D,$A330)=0),"NO UPC MATCH in Release_Label",and($B330&lt;&gt;"",countif('3) Release_Label'!$E:$E,$B330)=0),"NO CATALOG ID MATCH in Release_Label",iserror(vlookup($A330&amp;$B330,'3) Release_Label'!$D:$D&amp;'3) Release_Label'!$E:$E,1,0)),"NO UPC-CATALOG ID pair MATCH in Release_Label" )</f>
        <v/>
      </c>
      <c r="E330" s="128" t="str">
        <f t="shared" si="3"/>
        <v/>
      </c>
      <c r="G330" s="92"/>
      <c r="H330" s="133"/>
      <c r="J330" s="20"/>
      <c r="K330" s="93"/>
      <c r="L330" s="20"/>
      <c r="N330" s="20"/>
      <c r="O330" s="20"/>
      <c r="P330" s="20"/>
    </row>
    <row r="331">
      <c r="A331" s="28"/>
      <c r="B331" s="92"/>
      <c r="C331" s="114" t="str">
        <f t="array" ref="C331">ifs(and(isblank($A331),isblank($B331)),"", not(iserror(vlookup($A331&amp;$B331,'3) Release_Label'!$D:$D&amp;'3) Release_Label'!$E:$E,1,0))),vlookup($A331&amp;$B331,{'3) Release_Label'!$D:$D&amp;'3) Release_Label'!$E:$E,'3) Release_Label'!$F:$F},2,0), or(and(not(isblank($B331)),$B331=$B330,$A331&lt;&gt;$A330),and(not(isblank($A331)),$A331=$A330,$B331&lt;&gt;$B330)),"ID LISTS UNALIGNED",and($A331&lt;&gt;"",countif('3) Release_Label'!$D:$D,$A331)=0),"NO UPC MATCH in Release_Label",and($B331&lt;&gt;"",countif('3) Release_Label'!$E:$E,$B331)=0),"NO CATALOG ID MATCH in Release_Label",iserror(vlookup($A331&amp;$B331,'3) Release_Label'!$D:$D&amp;'3) Release_Label'!$E:$E,1,0)),"NO UPC-CATALOG ID pair MATCH in Release_Label" )</f>
        <v/>
      </c>
      <c r="D331" s="114" t="str">
        <f t="array" ref="D331">ifs(and(isblank($A331),isblank($B331)),"", not(iserror(vlookup($A331&amp;$B331,'3) Release_Label'!$D:$D&amp;'3) Release_Label'!$E:$E,1,0))),vlookup($A331&amp;$B331,{'3) Release_Label'!$D:$D&amp;'3) Release_Label'!$E:$E,'3) Release_Label'!$H:$H},2,0), or(and(not(isblank($B331)),$B331=$B330,$A331&lt;&gt;$A330),and(not(isblank($A331)),$A331=$A330,$B331&lt;&gt;$B330)),"ID LISTS UNALIGNED",and($A331&lt;&gt;"",countif('3) Release_Label'!$D:$D,$A331)=0),"NO UPC MATCH in Release_Label",and($B331&lt;&gt;"",countif('3) Release_Label'!$E:$E,$B331)=0),"NO CATALOG ID MATCH in Release_Label",iserror(vlookup($A331&amp;$B331,'3) Release_Label'!$D:$D&amp;'3) Release_Label'!$E:$E,1,0)),"NO UPC-CATALOG ID pair MATCH in Release_Label" )</f>
        <v/>
      </c>
      <c r="E331" s="128" t="str">
        <f t="shared" si="3"/>
        <v/>
      </c>
      <c r="G331" s="92"/>
      <c r="H331" s="133"/>
      <c r="J331" s="20"/>
      <c r="K331" s="93"/>
      <c r="L331" s="20"/>
      <c r="N331" s="20"/>
      <c r="O331" s="20"/>
      <c r="P331" s="20"/>
    </row>
    <row r="332">
      <c r="A332" s="28"/>
      <c r="B332" s="92"/>
      <c r="C332" s="114" t="str">
        <f t="array" ref="C332">ifs(and(isblank($A332),isblank($B332)),"", not(iserror(vlookup($A332&amp;$B332,'3) Release_Label'!$D:$D&amp;'3) Release_Label'!$E:$E,1,0))),vlookup($A332&amp;$B332,{'3) Release_Label'!$D:$D&amp;'3) Release_Label'!$E:$E,'3) Release_Label'!$F:$F},2,0), or(and(not(isblank($B332)),$B332=$B331,$A332&lt;&gt;$A331),and(not(isblank($A332)),$A332=$A331,$B332&lt;&gt;$B331)),"ID LISTS UNALIGNED",and($A332&lt;&gt;"",countif('3) Release_Label'!$D:$D,$A332)=0),"NO UPC MATCH in Release_Label",and($B332&lt;&gt;"",countif('3) Release_Label'!$E:$E,$B332)=0),"NO CATALOG ID MATCH in Release_Label",iserror(vlookup($A332&amp;$B332,'3) Release_Label'!$D:$D&amp;'3) Release_Label'!$E:$E,1,0)),"NO UPC-CATALOG ID pair MATCH in Release_Label" )</f>
        <v/>
      </c>
      <c r="D332" s="114" t="str">
        <f t="array" ref="D332">ifs(and(isblank($A332),isblank($B332)),"", not(iserror(vlookup($A332&amp;$B332,'3) Release_Label'!$D:$D&amp;'3) Release_Label'!$E:$E,1,0))),vlookup($A332&amp;$B332,{'3) Release_Label'!$D:$D&amp;'3) Release_Label'!$E:$E,'3) Release_Label'!$H:$H},2,0), or(and(not(isblank($B332)),$B332=$B331,$A332&lt;&gt;$A331),and(not(isblank($A332)),$A332=$A331,$B332&lt;&gt;$B331)),"ID LISTS UNALIGNED",and($A332&lt;&gt;"",countif('3) Release_Label'!$D:$D,$A332)=0),"NO UPC MATCH in Release_Label",and($B332&lt;&gt;"",countif('3) Release_Label'!$E:$E,$B332)=0),"NO CATALOG ID MATCH in Release_Label",iserror(vlookup($A332&amp;$B332,'3) Release_Label'!$D:$D&amp;'3) Release_Label'!$E:$E,1,0)),"NO UPC-CATALOG ID pair MATCH in Release_Label" )</f>
        <v/>
      </c>
      <c r="E332" s="128" t="str">
        <f t="shared" si="3"/>
        <v/>
      </c>
      <c r="G332" s="92"/>
      <c r="H332" s="133"/>
      <c r="J332" s="20"/>
      <c r="K332" s="93"/>
      <c r="L332" s="20"/>
      <c r="N332" s="20"/>
      <c r="O332" s="20"/>
      <c r="P332" s="20"/>
    </row>
    <row r="333">
      <c r="A333" s="28"/>
      <c r="B333" s="92"/>
      <c r="C333" s="114" t="str">
        <f t="array" ref="C333">ifs(and(isblank($A333),isblank($B333)),"", not(iserror(vlookup($A333&amp;$B333,'3) Release_Label'!$D:$D&amp;'3) Release_Label'!$E:$E,1,0))),vlookup($A333&amp;$B333,{'3) Release_Label'!$D:$D&amp;'3) Release_Label'!$E:$E,'3) Release_Label'!$F:$F},2,0), or(and(not(isblank($B333)),$B333=$B332,$A333&lt;&gt;$A332),and(not(isblank($A333)),$A333=$A332,$B333&lt;&gt;$B332)),"ID LISTS UNALIGNED",and($A333&lt;&gt;"",countif('3) Release_Label'!$D:$D,$A333)=0),"NO UPC MATCH in Release_Label",and($B333&lt;&gt;"",countif('3) Release_Label'!$E:$E,$B333)=0),"NO CATALOG ID MATCH in Release_Label",iserror(vlookup($A333&amp;$B333,'3) Release_Label'!$D:$D&amp;'3) Release_Label'!$E:$E,1,0)),"NO UPC-CATALOG ID pair MATCH in Release_Label" )</f>
        <v/>
      </c>
      <c r="D333" s="114" t="str">
        <f t="array" ref="D333">ifs(and(isblank($A333),isblank($B333)),"", not(iserror(vlookup($A333&amp;$B333,'3) Release_Label'!$D:$D&amp;'3) Release_Label'!$E:$E,1,0))),vlookup($A333&amp;$B333,{'3) Release_Label'!$D:$D&amp;'3) Release_Label'!$E:$E,'3) Release_Label'!$H:$H},2,0), or(and(not(isblank($B333)),$B333=$B332,$A333&lt;&gt;$A332),and(not(isblank($A333)),$A333=$A332,$B333&lt;&gt;$B332)),"ID LISTS UNALIGNED",and($A333&lt;&gt;"",countif('3) Release_Label'!$D:$D,$A333)=0),"NO UPC MATCH in Release_Label",and($B333&lt;&gt;"",countif('3) Release_Label'!$E:$E,$B333)=0),"NO CATALOG ID MATCH in Release_Label",iserror(vlookup($A333&amp;$B333,'3) Release_Label'!$D:$D&amp;'3) Release_Label'!$E:$E,1,0)),"NO UPC-CATALOG ID pair MATCH in Release_Label" )</f>
        <v/>
      </c>
      <c r="E333" s="128" t="str">
        <f t="shared" si="3"/>
        <v/>
      </c>
      <c r="G333" s="92"/>
      <c r="H333" s="133"/>
      <c r="J333" s="20"/>
      <c r="K333" s="93"/>
      <c r="L333" s="20"/>
      <c r="N333" s="20"/>
      <c r="O333" s="20"/>
      <c r="P333" s="20"/>
    </row>
    <row r="334">
      <c r="A334" s="28"/>
      <c r="B334" s="92"/>
      <c r="C334" s="114" t="str">
        <f t="array" ref="C334">ifs(and(isblank($A334),isblank($B334)),"", not(iserror(vlookup($A334&amp;$B334,'3) Release_Label'!$D:$D&amp;'3) Release_Label'!$E:$E,1,0))),vlookup($A334&amp;$B334,{'3) Release_Label'!$D:$D&amp;'3) Release_Label'!$E:$E,'3) Release_Label'!$F:$F},2,0), or(and(not(isblank($B334)),$B334=$B333,$A334&lt;&gt;$A333),and(not(isblank($A334)),$A334=$A333,$B334&lt;&gt;$B333)),"ID LISTS UNALIGNED",and($A334&lt;&gt;"",countif('3) Release_Label'!$D:$D,$A334)=0),"NO UPC MATCH in Release_Label",and($B334&lt;&gt;"",countif('3) Release_Label'!$E:$E,$B334)=0),"NO CATALOG ID MATCH in Release_Label",iserror(vlookup($A334&amp;$B334,'3) Release_Label'!$D:$D&amp;'3) Release_Label'!$E:$E,1,0)),"NO UPC-CATALOG ID pair MATCH in Release_Label" )</f>
        <v/>
      </c>
      <c r="D334" s="114" t="str">
        <f t="array" ref="D334">ifs(and(isblank($A334),isblank($B334)),"", not(iserror(vlookup($A334&amp;$B334,'3) Release_Label'!$D:$D&amp;'3) Release_Label'!$E:$E,1,0))),vlookup($A334&amp;$B334,{'3) Release_Label'!$D:$D&amp;'3) Release_Label'!$E:$E,'3) Release_Label'!$H:$H},2,0), or(and(not(isblank($B334)),$B334=$B333,$A334&lt;&gt;$A333),and(not(isblank($A334)),$A334=$A333,$B334&lt;&gt;$B333)),"ID LISTS UNALIGNED",and($A334&lt;&gt;"",countif('3) Release_Label'!$D:$D,$A334)=0),"NO UPC MATCH in Release_Label",and($B334&lt;&gt;"",countif('3) Release_Label'!$E:$E,$B334)=0),"NO CATALOG ID MATCH in Release_Label",iserror(vlookup($A334&amp;$B334,'3) Release_Label'!$D:$D&amp;'3) Release_Label'!$E:$E,1,0)),"NO UPC-CATALOG ID pair MATCH in Release_Label" )</f>
        <v/>
      </c>
      <c r="E334" s="128" t="str">
        <f t="shared" si="3"/>
        <v/>
      </c>
      <c r="G334" s="92"/>
      <c r="H334" s="133"/>
      <c r="J334" s="20"/>
      <c r="K334" s="93"/>
      <c r="L334" s="20"/>
      <c r="N334" s="20"/>
      <c r="O334" s="20"/>
      <c r="P334" s="20"/>
    </row>
    <row r="335">
      <c r="A335" s="28"/>
      <c r="B335" s="92"/>
      <c r="C335" s="114" t="str">
        <f t="array" ref="C335">ifs(and(isblank($A335),isblank($B335)),"", not(iserror(vlookup($A335&amp;$B335,'3) Release_Label'!$D:$D&amp;'3) Release_Label'!$E:$E,1,0))),vlookup($A335&amp;$B335,{'3) Release_Label'!$D:$D&amp;'3) Release_Label'!$E:$E,'3) Release_Label'!$F:$F},2,0), or(and(not(isblank($B335)),$B335=$B334,$A335&lt;&gt;$A334),and(not(isblank($A335)),$A335=$A334,$B335&lt;&gt;$B334)),"ID LISTS UNALIGNED",and($A335&lt;&gt;"",countif('3) Release_Label'!$D:$D,$A335)=0),"NO UPC MATCH in Release_Label",and($B335&lt;&gt;"",countif('3) Release_Label'!$E:$E,$B335)=0),"NO CATALOG ID MATCH in Release_Label",iserror(vlookup($A335&amp;$B335,'3) Release_Label'!$D:$D&amp;'3) Release_Label'!$E:$E,1,0)),"NO UPC-CATALOG ID pair MATCH in Release_Label" )</f>
        <v/>
      </c>
      <c r="D335" s="114" t="str">
        <f t="array" ref="D335">ifs(and(isblank($A335),isblank($B335)),"", not(iserror(vlookup($A335&amp;$B335,'3) Release_Label'!$D:$D&amp;'3) Release_Label'!$E:$E,1,0))),vlookup($A335&amp;$B335,{'3) Release_Label'!$D:$D&amp;'3) Release_Label'!$E:$E,'3) Release_Label'!$H:$H},2,0), or(and(not(isblank($B335)),$B335=$B334,$A335&lt;&gt;$A334),and(not(isblank($A335)),$A335=$A334,$B335&lt;&gt;$B334)),"ID LISTS UNALIGNED",and($A335&lt;&gt;"",countif('3) Release_Label'!$D:$D,$A335)=0),"NO UPC MATCH in Release_Label",and($B335&lt;&gt;"",countif('3) Release_Label'!$E:$E,$B335)=0),"NO CATALOG ID MATCH in Release_Label",iserror(vlookup($A335&amp;$B335,'3) Release_Label'!$D:$D&amp;'3) Release_Label'!$E:$E,1,0)),"NO UPC-CATALOG ID pair MATCH in Release_Label" )</f>
        <v/>
      </c>
      <c r="E335" s="128" t="str">
        <f t="shared" si="3"/>
        <v/>
      </c>
      <c r="G335" s="92"/>
      <c r="H335" s="133"/>
      <c r="J335" s="20"/>
      <c r="K335" s="93"/>
      <c r="L335" s="20"/>
      <c r="N335" s="20"/>
      <c r="O335" s="20"/>
      <c r="P335" s="20"/>
    </row>
    <row r="336">
      <c r="A336" s="28"/>
      <c r="B336" s="92"/>
      <c r="C336" s="114" t="str">
        <f t="array" ref="C336">ifs(and(isblank($A336),isblank($B336)),"", not(iserror(vlookup($A336&amp;$B336,'3) Release_Label'!$D:$D&amp;'3) Release_Label'!$E:$E,1,0))),vlookup($A336&amp;$B336,{'3) Release_Label'!$D:$D&amp;'3) Release_Label'!$E:$E,'3) Release_Label'!$F:$F},2,0), or(and(not(isblank($B336)),$B336=$B335,$A336&lt;&gt;$A335),and(not(isblank($A336)),$A336=$A335,$B336&lt;&gt;$B335)),"ID LISTS UNALIGNED",and($A336&lt;&gt;"",countif('3) Release_Label'!$D:$D,$A336)=0),"NO UPC MATCH in Release_Label",and($B336&lt;&gt;"",countif('3) Release_Label'!$E:$E,$B336)=0),"NO CATALOG ID MATCH in Release_Label",iserror(vlookup($A336&amp;$B336,'3) Release_Label'!$D:$D&amp;'3) Release_Label'!$E:$E,1,0)),"NO UPC-CATALOG ID pair MATCH in Release_Label" )</f>
        <v/>
      </c>
      <c r="D336" s="114" t="str">
        <f t="array" ref="D336">ifs(and(isblank($A336),isblank($B336)),"", not(iserror(vlookup($A336&amp;$B336,'3) Release_Label'!$D:$D&amp;'3) Release_Label'!$E:$E,1,0))),vlookup($A336&amp;$B336,{'3) Release_Label'!$D:$D&amp;'3) Release_Label'!$E:$E,'3) Release_Label'!$H:$H},2,0), or(and(not(isblank($B336)),$B336=$B335,$A336&lt;&gt;$A335),and(not(isblank($A336)),$A336=$A335,$B336&lt;&gt;$B335)),"ID LISTS UNALIGNED",and($A336&lt;&gt;"",countif('3) Release_Label'!$D:$D,$A336)=0),"NO UPC MATCH in Release_Label",and($B336&lt;&gt;"",countif('3) Release_Label'!$E:$E,$B336)=0),"NO CATALOG ID MATCH in Release_Label",iserror(vlookup($A336&amp;$B336,'3) Release_Label'!$D:$D&amp;'3) Release_Label'!$E:$E,1,0)),"NO UPC-CATALOG ID pair MATCH in Release_Label" )</f>
        <v/>
      </c>
      <c r="E336" s="128" t="str">
        <f t="shared" si="3"/>
        <v/>
      </c>
      <c r="G336" s="92"/>
      <c r="H336" s="133"/>
      <c r="J336" s="20"/>
      <c r="K336" s="93"/>
      <c r="L336" s="20"/>
      <c r="N336" s="20"/>
      <c r="O336" s="20"/>
      <c r="P336" s="20"/>
    </row>
    <row r="337">
      <c r="A337" s="28"/>
      <c r="B337" s="92"/>
      <c r="C337" s="114" t="str">
        <f t="array" ref="C337">ifs(and(isblank($A337),isblank($B337)),"", not(iserror(vlookup($A337&amp;$B337,'3) Release_Label'!$D:$D&amp;'3) Release_Label'!$E:$E,1,0))),vlookup($A337&amp;$B337,{'3) Release_Label'!$D:$D&amp;'3) Release_Label'!$E:$E,'3) Release_Label'!$F:$F},2,0), or(and(not(isblank($B337)),$B337=$B336,$A337&lt;&gt;$A336),and(not(isblank($A337)),$A337=$A336,$B337&lt;&gt;$B336)),"ID LISTS UNALIGNED",and($A337&lt;&gt;"",countif('3) Release_Label'!$D:$D,$A337)=0),"NO UPC MATCH in Release_Label",and($B337&lt;&gt;"",countif('3) Release_Label'!$E:$E,$B337)=0),"NO CATALOG ID MATCH in Release_Label",iserror(vlookup($A337&amp;$B337,'3) Release_Label'!$D:$D&amp;'3) Release_Label'!$E:$E,1,0)),"NO UPC-CATALOG ID pair MATCH in Release_Label" )</f>
        <v/>
      </c>
      <c r="D337" s="114" t="str">
        <f t="array" ref="D337">ifs(and(isblank($A337),isblank($B337)),"", not(iserror(vlookup($A337&amp;$B337,'3) Release_Label'!$D:$D&amp;'3) Release_Label'!$E:$E,1,0))),vlookup($A337&amp;$B337,{'3) Release_Label'!$D:$D&amp;'3) Release_Label'!$E:$E,'3) Release_Label'!$H:$H},2,0), or(and(not(isblank($B337)),$B337=$B336,$A337&lt;&gt;$A336),and(not(isblank($A337)),$A337=$A336,$B337&lt;&gt;$B336)),"ID LISTS UNALIGNED",and($A337&lt;&gt;"",countif('3) Release_Label'!$D:$D,$A337)=0),"NO UPC MATCH in Release_Label",and($B337&lt;&gt;"",countif('3) Release_Label'!$E:$E,$B337)=0),"NO CATALOG ID MATCH in Release_Label",iserror(vlookup($A337&amp;$B337,'3) Release_Label'!$D:$D&amp;'3) Release_Label'!$E:$E,1,0)),"NO UPC-CATALOG ID pair MATCH in Release_Label" )</f>
        <v/>
      </c>
      <c r="E337" s="128" t="str">
        <f t="shared" si="3"/>
        <v/>
      </c>
      <c r="G337" s="92"/>
      <c r="H337" s="133"/>
      <c r="J337" s="20"/>
      <c r="K337" s="93"/>
      <c r="L337" s="20"/>
      <c r="N337" s="20"/>
      <c r="O337" s="20"/>
      <c r="P337" s="20"/>
    </row>
    <row r="338">
      <c r="A338" s="28"/>
      <c r="B338" s="92"/>
      <c r="C338" s="114" t="str">
        <f t="array" ref="C338">ifs(and(isblank($A338),isblank($B338)),"", not(iserror(vlookup($A338&amp;$B338,'3) Release_Label'!$D:$D&amp;'3) Release_Label'!$E:$E,1,0))),vlookup($A338&amp;$B338,{'3) Release_Label'!$D:$D&amp;'3) Release_Label'!$E:$E,'3) Release_Label'!$F:$F},2,0), or(and(not(isblank($B338)),$B338=$B337,$A338&lt;&gt;$A337),and(not(isblank($A338)),$A338=$A337,$B338&lt;&gt;$B337)),"ID LISTS UNALIGNED",and($A338&lt;&gt;"",countif('3) Release_Label'!$D:$D,$A338)=0),"NO UPC MATCH in Release_Label",and($B338&lt;&gt;"",countif('3) Release_Label'!$E:$E,$B338)=0),"NO CATALOG ID MATCH in Release_Label",iserror(vlookup($A338&amp;$B338,'3) Release_Label'!$D:$D&amp;'3) Release_Label'!$E:$E,1,0)),"NO UPC-CATALOG ID pair MATCH in Release_Label" )</f>
        <v/>
      </c>
      <c r="D338" s="114" t="str">
        <f t="array" ref="D338">ifs(and(isblank($A338),isblank($B338)),"", not(iserror(vlookup($A338&amp;$B338,'3) Release_Label'!$D:$D&amp;'3) Release_Label'!$E:$E,1,0))),vlookup($A338&amp;$B338,{'3) Release_Label'!$D:$D&amp;'3) Release_Label'!$E:$E,'3) Release_Label'!$H:$H},2,0), or(and(not(isblank($B338)),$B338=$B337,$A338&lt;&gt;$A337),and(not(isblank($A338)),$A338=$A337,$B338&lt;&gt;$B337)),"ID LISTS UNALIGNED",and($A338&lt;&gt;"",countif('3) Release_Label'!$D:$D,$A338)=0),"NO UPC MATCH in Release_Label",and($B338&lt;&gt;"",countif('3) Release_Label'!$E:$E,$B338)=0),"NO CATALOG ID MATCH in Release_Label",iserror(vlookup($A338&amp;$B338,'3) Release_Label'!$D:$D&amp;'3) Release_Label'!$E:$E,1,0)),"NO UPC-CATALOG ID pair MATCH in Release_Label" )</f>
        <v/>
      </c>
      <c r="E338" s="128" t="str">
        <f t="shared" si="3"/>
        <v/>
      </c>
      <c r="G338" s="92"/>
      <c r="H338" s="133"/>
      <c r="J338" s="20"/>
      <c r="K338" s="93"/>
      <c r="L338" s="20"/>
      <c r="N338" s="20"/>
      <c r="O338" s="20"/>
      <c r="P338" s="20"/>
    </row>
    <row r="339">
      <c r="A339" s="28"/>
      <c r="B339" s="92"/>
      <c r="C339" s="114" t="str">
        <f t="array" ref="C339">ifs(and(isblank($A339),isblank($B339)),"", not(iserror(vlookup($A339&amp;$B339,'3) Release_Label'!$D:$D&amp;'3) Release_Label'!$E:$E,1,0))),vlookup($A339&amp;$B339,{'3) Release_Label'!$D:$D&amp;'3) Release_Label'!$E:$E,'3) Release_Label'!$F:$F},2,0), or(and(not(isblank($B339)),$B339=$B338,$A339&lt;&gt;$A338),and(not(isblank($A339)),$A339=$A338,$B339&lt;&gt;$B338)),"ID LISTS UNALIGNED",and($A339&lt;&gt;"",countif('3) Release_Label'!$D:$D,$A339)=0),"NO UPC MATCH in Release_Label",and($B339&lt;&gt;"",countif('3) Release_Label'!$E:$E,$B339)=0),"NO CATALOG ID MATCH in Release_Label",iserror(vlookup($A339&amp;$B339,'3) Release_Label'!$D:$D&amp;'3) Release_Label'!$E:$E,1,0)),"NO UPC-CATALOG ID pair MATCH in Release_Label" )</f>
        <v/>
      </c>
      <c r="D339" s="114" t="str">
        <f t="array" ref="D339">ifs(and(isblank($A339),isblank($B339)),"", not(iserror(vlookup($A339&amp;$B339,'3) Release_Label'!$D:$D&amp;'3) Release_Label'!$E:$E,1,0))),vlookup($A339&amp;$B339,{'3) Release_Label'!$D:$D&amp;'3) Release_Label'!$E:$E,'3) Release_Label'!$H:$H},2,0), or(and(not(isblank($B339)),$B339=$B338,$A339&lt;&gt;$A338),and(not(isblank($A339)),$A339=$A338,$B339&lt;&gt;$B338)),"ID LISTS UNALIGNED",and($A339&lt;&gt;"",countif('3) Release_Label'!$D:$D,$A339)=0),"NO UPC MATCH in Release_Label",and($B339&lt;&gt;"",countif('3) Release_Label'!$E:$E,$B339)=0),"NO CATALOG ID MATCH in Release_Label",iserror(vlookup($A339&amp;$B339,'3) Release_Label'!$D:$D&amp;'3) Release_Label'!$E:$E,1,0)),"NO UPC-CATALOG ID pair MATCH in Release_Label" )</f>
        <v/>
      </c>
      <c r="E339" s="128" t="str">
        <f t="shared" si="3"/>
        <v/>
      </c>
      <c r="G339" s="92"/>
      <c r="H339" s="133"/>
      <c r="J339" s="20"/>
      <c r="K339" s="93"/>
      <c r="L339" s="20"/>
      <c r="N339" s="20"/>
      <c r="O339" s="20"/>
      <c r="P339" s="20"/>
    </row>
    <row r="340">
      <c r="A340" s="28"/>
      <c r="B340" s="92"/>
      <c r="C340" s="114" t="str">
        <f t="array" ref="C340">ifs(and(isblank($A340),isblank($B340)),"", not(iserror(vlookup($A340&amp;$B340,'3) Release_Label'!$D:$D&amp;'3) Release_Label'!$E:$E,1,0))),vlookup($A340&amp;$B340,{'3) Release_Label'!$D:$D&amp;'3) Release_Label'!$E:$E,'3) Release_Label'!$F:$F},2,0), or(and(not(isblank($B340)),$B340=$B339,$A340&lt;&gt;$A339),and(not(isblank($A340)),$A340=$A339,$B340&lt;&gt;$B339)),"ID LISTS UNALIGNED",and($A340&lt;&gt;"",countif('3) Release_Label'!$D:$D,$A340)=0),"NO UPC MATCH in Release_Label",and($B340&lt;&gt;"",countif('3) Release_Label'!$E:$E,$B340)=0),"NO CATALOG ID MATCH in Release_Label",iserror(vlookup($A340&amp;$B340,'3) Release_Label'!$D:$D&amp;'3) Release_Label'!$E:$E,1,0)),"NO UPC-CATALOG ID pair MATCH in Release_Label" )</f>
        <v/>
      </c>
      <c r="D340" s="114" t="str">
        <f t="array" ref="D340">ifs(and(isblank($A340),isblank($B340)),"", not(iserror(vlookup($A340&amp;$B340,'3) Release_Label'!$D:$D&amp;'3) Release_Label'!$E:$E,1,0))),vlookup($A340&amp;$B340,{'3) Release_Label'!$D:$D&amp;'3) Release_Label'!$E:$E,'3) Release_Label'!$H:$H},2,0), or(and(not(isblank($B340)),$B340=$B339,$A340&lt;&gt;$A339),and(not(isblank($A340)),$A340=$A339,$B340&lt;&gt;$B339)),"ID LISTS UNALIGNED",and($A340&lt;&gt;"",countif('3) Release_Label'!$D:$D,$A340)=0),"NO UPC MATCH in Release_Label",and($B340&lt;&gt;"",countif('3) Release_Label'!$E:$E,$B340)=0),"NO CATALOG ID MATCH in Release_Label",iserror(vlookup($A340&amp;$B340,'3) Release_Label'!$D:$D&amp;'3) Release_Label'!$E:$E,1,0)),"NO UPC-CATALOG ID pair MATCH in Release_Label" )</f>
        <v/>
      </c>
      <c r="E340" s="128" t="str">
        <f t="shared" si="3"/>
        <v/>
      </c>
      <c r="G340" s="92"/>
      <c r="H340" s="133"/>
      <c r="J340" s="20"/>
      <c r="K340" s="93"/>
      <c r="L340" s="20"/>
      <c r="N340" s="20"/>
      <c r="O340" s="20"/>
      <c r="P340" s="20"/>
    </row>
    <row r="341">
      <c r="A341" s="28"/>
      <c r="B341" s="92"/>
      <c r="C341" s="114" t="str">
        <f t="array" ref="C341">ifs(and(isblank($A341),isblank($B341)),"", not(iserror(vlookup($A341&amp;$B341,'3) Release_Label'!$D:$D&amp;'3) Release_Label'!$E:$E,1,0))),vlookup($A341&amp;$B341,{'3) Release_Label'!$D:$D&amp;'3) Release_Label'!$E:$E,'3) Release_Label'!$F:$F},2,0), or(and(not(isblank($B341)),$B341=$B340,$A341&lt;&gt;$A340),and(not(isblank($A341)),$A341=$A340,$B341&lt;&gt;$B340)),"ID LISTS UNALIGNED",and($A341&lt;&gt;"",countif('3) Release_Label'!$D:$D,$A341)=0),"NO UPC MATCH in Release_Label",and($B341&lt;&gt;"",countif('3) Release_Label'!$E:$E,$B341)=0),"NO CATALOG ID MATCH in Release_Label",iserror(vlookup($A341&amp;$B341,'3) Release_Label'!$D:$D&amp;'3) Release_Label'!$E:$E,1,0)),"NO UPC-CATALOG ID pair MATCH in Release_Label" )</f>
        <v/>
      </c>
      <c r="D341" s="114" t="str">
        <f t="array" ref="D341">ifs(and(isblank($A341),isblank($B341)),"", not(iserror(vlookup($A341&amp;$B341,'3) Release_Label'!$D:$D&amp;'3) Release_Label'!$E:$E,1,0))),vlookup($A341&amp;$B341,{'3) Release_Label'!$D:$D&amp;'3) Release_Label'!$E:$E,'3) Release_Label'!$H:$H},2,0), or(and(not(isblank($B341)),$B341=$B340,$A341&lt;&gt;$A340),and(not(isblank($A341)),$A341=$A340,$B341&lt;&gt;$B340)),"ID LISTS UNALIGNED",and($A341&lt;&gt;"",countif('3) Release_Label'!$D:$D,$A341)=0),"NO UPC MATCH in Release_Label",and($B341&lt;&gt;"",countif('3) Release_Label'!$E:$E,$B341)=0),"NO CATALOG ID MATCH in Release_Label",iserror(vlookup($A341&amp;$B341,'3) Release_Label'!$D:$D&amp;'3) Release_Label'!$E:$E,1,0)),"NO UPC-CATALOG ID pair MATCH in Release_Label" )</f>
        <v/>
      </c>
      <c r="E341" s="128" t="str">
        <f t="shared" si="3"/>
        <v/>
      </c>
      <c r="G341" s="92"/>
      <c r="H341" s="133"/>
      <c r="J341" s="20"/>
      <c r="K341" s="93"/>
      <c r="L341" s="20"/>
      <c r="N341" s="20"/>
      <c r="O341" s="20"/>
      <c r="P341" s="20"/>
    </row>
    <row r="342">
      <c r="A342" s="28"/>
      <c r="B342" s="92"/>
      <c r="C342" s="114" t="str">
        <f t="array" ref="C342">ifs(and(isblank($A342),isblank($B342)),"", not(iserror(vlookup($A342&amp;$B342,'3) Release_Label'!$D:$D&amp;'3) Release_Label'!$E:$E,1,0))),vlookup($A342&amp;$B342,{'3) Release_Label'!$D:$D&amp;'3) Release_Label'!$E:$E,'3) Release_Label'!$F:$F},2,0), or(and(not(isblank($B342)),$B342=$B341,$A342&lt;&gt;$A341),and(not(isblank($A342)),$A342=$A341,$B342&lt;&gt;$B341)),"ID LISTS UNALIGNED",and($A342&lt;&gt;"",countif('3) Release_Label'!$D:$D,$A342)=0),"NO UPC MATCH in Release_Label",and($B342&lt;&gt;"",countif('3) Release_Label'!$E:$E,$B342)=0),"NO CATALOG ID MATCH in Release_Label",iserror(vlookup($A342&amp;$B342,'3) Release_Label'!$D:$D&amp;'3) Release_Label'!$E:$E,1,0)),"NO UPC-CATALOG ID pair MATCH in Release_Label" )</f>
        <v/>
      </c>
      <c r="D342" s="114" t="str">
        <f t="array" ref="D342">ifs(and(isblank($A342),isblank($B342)),"", not(iserror(vlookup($A342&amp;$B342,'3) Release_Label'!$D:$D&amp;'3) Release_Label'!$E:$E,1,0))),vlookup($A342&amp;$B342,{'3) Release_Label'!$D:$D&amp;'3) Release_Label'!$E:$E,'3) Release_Label'!$H:$H},2,0), or(and(not(isblank($B342)),$B342=$B341,$A342&lt;&gt;$A341),and(not(isblank($A342)),$A342=$A341,$B342&lt;&gt;$B341)),"ID LISTS UNALIGNED",and($A342&lt;&gt;"",countif('3) Release_Label'!$D:$D,$A342)=0),"NO UPC MATCH in Release_Label",and($B342&lt;&gt;"",countif('3) Release_Label'!$E:$E,$B342)=0),"NO CATALOG ID MATCH in Release_Label",iserror(vlookup($A342&amp;$B342,'3) Release_Label'!$D:$D&amp;'3) Release_Label'!$E:$E,1,0)),"NO UPC-CATALOG ID pair MATCH in Release_Label" )</f>
        <v/>
      </c>
      <c r="E342" s="128" t="str">
        <f t="shared" si="3"/>
        <v/>
      </c>
      <c r="G342" s="92"/>
      <c r="H342" s="133"/>
      <c r="J342" s="20"/>
      <c r="K342" s="93"/>
      <c r="L342" s="20"/>
      <c r="N342" s="20"/>
      <c r="O342" s="20"/>
      <c r="P342" s="20"/>
    </row>
    <row r="343">
      <c r="A343" s="28"/>
      <c r="B343" s="92"/>
      <c r="C343" s="114" t="str">
        <f t="array" ref="C343">ifs(and(isblank($A343),isblank($B343)),"", not(iserror(vlookup($A343&amp;$B343,'3) Release_Label'!$D:$D&amp;'3) Release_Label'!$E:$E,1,0))),vlookup($A343&amp;$B343,{'3) Release_Label'!$D:$D&amp;'3) Release_Label'!$E:$E,'3) Release_Label'!$F:$F},2,0), or(and(not(isblank($B343)),$B343=$B342,$A343&lt;&gt;$A342),and(not(isblank($A343)),$A343=$A342,$B343&lt;&gt;$B342)),"ID LISTS UNALIGNED",and($A343&lt;&gt;"",countif('3) Release_Label'!$D:$D,$A343)=0),"NO UPC MATCH in Release_Label",and($B343&lt;&gt;"",countif('3) Release_Label'!$E:$E,$B343)=0),"NO CATALOG ID MATCH in Release_Label",iserror(vlookup($A343&amp;$B343,'3) Release_Label'!$D:$D&amp;'3) Release_Label'!$E:$E,1,0)),"NO UPC-CATALOG ID pair MATCH in Release_Label" )</f>
        <v/>
      </c>
      <c r="D343" s="114" t="str">
        <f t="array" ref="D343">ifs(and(isblank($A343),isblank($B343)),"", not(iserror(vlookup($A343&amp;$B343,'3) Release_Label'!$D:$D&amp;'3) Release_Label'!$E:$E,1,0))),vlookup($A343&amp;$B343,{'3) Release_Label'!$D:$D&amp;'3) Release_Label'!$E:$E,'3) Release_Label'!$H:$H},2,0), or(and(not(isblank($B343)),$B343=$B342,$A343&lt;&gt;$A342),and(not(isblank($A343)),$A343=$A342,$B343&lt;&gt;$B342)),"ID LISTS UNALIGNED",and($A343&lt;&gt;"",countif('3) Release_Label'!$D:$D,$A343)=0),"NO UPC MATCH in Release_Label",and($B343&lt;&gt;"",countif('3) Release_Label'!$E:$E,$B343)=0),"NO CATALOG ID MATCH in Release_Label",iserror(vlookup($A343&amp;$B343,'3) Release_Label'!$D:$D&amp;'3) Release_Label'!$E:$E,1,0)),"NO UPC-CATALOG ID pair MATCH in Release_Label" )</f>
        <v/>
      </c>
      <c r="E343" s="128" t="str">
        <f t="shared" si="3"/>
        <v/>
      </c>
      <c r="G343" s="92"/>
      <c r="H343" s="133"/>
      <c r="J343" s="20"/>
      <c r="K343" s="93"/>
      <c r="L343" s="20"/>
      <c r="N343" s="20"/>
      <c r="O343" s="20"/>
      <c r="P343" s="20"/>
    </row>
    <row r="344">
      <c r="A344" s="28"/>
      <c r="B344" s="92"/>
      <c r="C344" s="114" t="str">
        <f t="array" ref="C344">ifs(and(isblank($A344),isblank($B344)),"", not(iserror(vlookup($A344&amp;$B344,'3) Release_Label'!$D:$D&amp;'3) Release_Label'!$E:$E,1,0))),vlookup($A344&amp;$B344,{'3) Release_Label'!$D:$D&amp;'3) Release_Label'!$E:$E,'3) Release_Label'!$F:$F},2,0), or(and(not(isblank($B344)),$B344=$B343,$A344&lt;&gt;$A343),and(not(isblank($A344)),$A344=$A343,$B344&lt;&gt;$B343)),"ID LISTS UNALIGNED",and($A344&lt;&gt;"",countif('3) Release_Label'!$D:$D,$A344)=0),"NO UPC MATCH in Release_Label",and($B344&lt;&gt;"",countif('3) Release_Label'!$E:$E,$B344)=0),"NO CATALOG ID MATCH in Release_Label",iserror(vlookup($A344&amp;$B344,'3) Release_Label'!$D:$D&amp;'3) Release_Label'!$E:$E,1,0)),"NO UPC-CATALOG ID pair MATCH in Release_Label" )</f>
        <v/>
      </c>
      <c r="D344" s="114" t="str">
        <f t="array" ref="D344">ifs(and(isblank($A344),isblank($B344)),"", not(iserror(vlookup($A344&amp;$B344,'3) Release_Label'!$D:$D&amp;'3) Release_Label'!$E:$E,1,0))),vlookup($A344&amp;$B344,{'3) Release_Label'!$D:$D&amp;'3) Release_Label'!$E:$E,'3) Release_Label'!$H:$H},2,0), or(and(not(isblank($B344)),$B344=$B343,$A344&lt;&gt;$A343),and(not(isblank($A344)),$A344=$A343,$B344&lt;&gt;$B343)),"ID LISTS UNALIGNED",and($A344&lt;&gt;"",countif('3) Release_Label'!$D:$D,$A344)=0),"NO UPC MATCH in Release_Label",and($B344&lt;&gt;"",countif('3) Release_Label'!$E:$E,$B344)=0),"NO CATALOG ID MATCH in Release_Label",iserror(vlookup($A344&amp;$B344,'3) Release_Label'!$D:$D&amp;'3) Release_Label'!$E:$E,1,0)),"NO UPC-CATALOG ID pair MATCH in Release_Label" )</f>
        <v/>
      </c>
      <c r="E344" s="128" t="str">
        <f t="shared" si="3"/>
        <v/>
      </c>
      <c r="G344" s="92"/>
      <c r="H344" s="133"/>
      <c r="J344" s="20"/>
      <c r="K344" s="93"/>
      <c r="L344" s="20"/>
      <c r="N344" s="20"/>
      <c r="O344" s="20"/>
      <c r="P344" s="20"/>
    </row>
    <row r="345">
      <c r="A345" s="28"/>
      <c r="B345" s="92"/>
      <c r="C345" s="114" t="str">
        <f t="array" ref="C345">ifs(and(isblank($A345),isblank($B345)),"", not(iserror(vlookup($A345&amp;$B345,'3) Release_Label'!$D:$D&amp;'3) Release_Label'!$E:$E,1,0))),vlookup($A345&amp;$B345,{'3) Release_Label'!$D:$D&amp;'3) Release_Label'!$E:$E,'3) Release_Label'!$F:$F},2,0), or(and(not(isblank($B345)),$B345=$B344,$A345&lt;&gt;$A344),and(not(isblank($A345)),$A345=$A344,$B345&lt;&gt;$B344)),"ID LISTS UNALIGNED",and($A345&lt;&gt;"",countif('3) Release_Label'!$D:$D,$A345)=0),"NO UPC MATCH in Release_Label",and($B345&lt;&gt;"",countif('3) Release_Label'!$E:$E,$B345)=0),"NO CATALOG ID MATCH in Release_Label",iserror(vlookup($A345&amp;$B345,'3) Release_Label'!$D:$D&amp;'3) Release_Label'!$E:$E,1,0)),"NO UPC-CATALOG ID pair MATCH in Release_Label" )</f>
        <v/>
      </c>
      <c r="D345" s="114" t="str">
        <f t="array" ref="D345">ifs(and(isblank($A345),isblank($B345)),"", not(iserror(vlookup($A345&amp;$B345,'3) Release_Label'!$D:$D&amp;'3) Release_Label'!$E:$E,1,0))),vlookup($A345&amp;$B345,{'3) Release_Label'!$D:$D&amp;'3) Release_Label'!$E:$E,'3) Release_Label'!$H:$H},2,0), or(and(not(isblank($B345)),$B345=$B344,$A345&lt;&gt;$A344),and(not(isblank($A345)),$A345=$A344,$B345&lt;&gt;$B344)),"ID LISTS UNALIGNED",and($A345&lt;&gt;"",countif('3) Release_Label'!$D:$D,$A345)=0),"NO UPC MATCH in Release_Label",and($B345&lt;&gt;"",countif('3) Release_Label'!$E:$E,$B345)=0),"NO CATALOG ID MATCH in Release_Label",iserror(vlookup($A345&amp;$B345,'3) Release_Label'!$D:$D&amp;'3) Release_Label'!$E:$E,1,0)),"NO UPC-CATALOG ID pair MATCH in Release_Label" )</f>
        <v/>
      </c>
      <c r="E345" s="128" t="str">
        <f t="shared" si="3"/>
        <v/>
      </c>
      <c r="G345" s="92"/>
      <c r="H345" s="133"/>
      <c r="J345" s="20"/>
      <c r="K345" s="93"/>
      <c r="L345" s="20"/>
      <c r="N345" s="20"/>
      <c r="O345" s="20"/>
      <c r="P345" s="20"/>
    </row>
    <row r="346">
      <c r="A346" s="28"/>
      <c r="B346" s="92"/>
      <c r="C346" s="114" t="str">
        <f t="array" ref="C346">ifs(and(isblank($A346),isblank($B346)),"", not(iserror(vlookup($A346&amp;$B346,'3) Release_Label'!$D:$D&amp;'3) Release_Label'!$E:$E,1,0))),vlookup($A346&amp;$B346,{'3) Release_Label'!$D:$D&amp;'3) Release_Label'!$E:$E,'3) Release_Label'!$F:$F},2,0), or(and(not(isblank($B346)),$B346=$B345,$A346&lt;&gt;$A345),and(not(isblank($A346)),$A346=$A345,$B346&lt;&gt;$B345)),"ID LISTS UNALIGNED",and($A346&lt;&gt;"",countif('3) Release_Label'!$D:$D,$A346)=0),"NO UPC MATCH in Release_Label",and($B346&lt;&gt;"",countif('3) Release_Label'!$E:$E,$B346)=0),"NO CATALOG ID MATCH in Release_Label",iserror(vlookup($A346&amp;$B346,'3) Release_Label'!$D:$D&amp;'3) Release_Label'!$E:$E,1,0)),"NO UPC-CATALOG ID pair MATCH in Release_Label" )</f>
        <v/>
      </c>
      <c r="D346" s="114" t="str">
        <f t="array" ref="D346">ifs(and(isblank($A346),isblank($B346)),"", not(iserror(vlookup($A346&amp;$B346,'3) Release_Label'!$D:$D&amp;'3) Release_Label'!$E:$E,1,0))),vlookup($A346&amp;$B346,{'3) Release_Label'!$D:$D&amp;'3) Release_Label'!$E:$E,'3) Release_Label'!$H:$H},2,0), or(and(not(isblank($B346)),$B346=$B345,$A346&lt;&gt;$A345),and(not(isblank($A346)),$A346=$A345,$B346&lt;&gt;$B345)),"ID LISTS UNALIGNED",and($A346&lt;&gt;"",countif('3) Release_Label'!$D:$D,$A346)=0),"NO UPC MATCH in Release_Label",and($B346&lt;&gt;"",countif('3) Release_Label'!$E:$E,$B346)=0),"NO CATALOG ID MATCH in Release_Label",iserror(vlookup($A346&amp;$B346,'3) Release_Label'!$D:$D&amp;'3) Release_Label'!$E:$E,1,0)),"NO UPC-CATALOG ID pair MATCH in Release_Label" )</f>
        <v/>
      </c>
      <c r="E346" s="128" t="str">
        <f t="shared" si="3"/>
        <v/>
      </c>
      <c r="G346" s="92"/>
      <c r="H346" s="133"/>
      <c r="J346" s="20"/>
      <c r="K346" s="93"/>
      <c r="L346" s="20"/>
      <c r="N346" s="20"/>
      <c r="O346" s="20"/>
      <c r="P346" s="20"/>
    </row>
    <row r="347">
      <c r="A347" s="28"/>
      <c r="B347" s="92"/>
      <c r="C347" s="114" t="str">
        <f t="array" ref="C347">ifs(and(isblank($A347),isblank($B347)),"", not(iserror(vlookup($A347&amp;$B347,'3) Release_Label'!$D:$D&amp;'3) Release_Label'!$E:$E,1,0))),vlookup($A347&amp;$B347,{'3) Release_Label'!$D:$D&amp;'3) Release_Label'!$E:$E,'3) Release_Label'!$F:$F},2,0), or(and(not(isblank($B347)),$B347=$B346,$A347&lt;&gt;$A346),and(not(isblank($A347)),$A347=$A346,$B347&lt;&gt;$B346)),"ID LISTS UNALIGNED",and($A347&lt;&gt;"",countif('3) Release_Label'!$D:$D,$A347)=0),"NO UPC MATCH in Release_Label",and($B347&lt;&gt;"",countif('3) Release_Label'!$E:$E,$B347)=0),"NO CATALOG ID MATCH in Release_Label",iserror(vlookup($A347&amp;$B347,'3) Release_Label'!$D:$D&amp;'3) Release_Label'!$E:$E,1,0)),"NO UPC-CATALOG ID pair MATCH in Release_Label" )</f>
        <v/>
      </c>
      <c r="D347" s="114" t="str">
        <f t="array" ref="D347">ifs(and(isblank($A347),isblank($B347)),"", not(iserror(vlookup($A347&amp;$B347,'3) Release_Label'!$D:$D&amp;'3) Release_Label'!$E:$E,1,0))),vlookup($A347&amp;$B347,{'3) Release_Label'!$D:$D&amp;'3) Release_Label'!$E:$E,'3) Release_Label'!$H:$H},2,0), or(and(not(isblank($B347)),$B347=$B346,$A347&lt;&gt;$A346),and(not(isblank($A347)),$A347=$A346,$B347&lt;&gt;$B346)),"ID LISTS UNALIGNED",and($A347&lt;&gt;"",countif('3) Release_Label'!$D:$D,$A347)=0),"NO UPC MATCH in Release_Label",and($B347&lt;&gt;"",countif('3) Release_Label'!$E:$E,$B347)=0),"NO CATALOG ID MATCH in Release_Label",iserror(vlookup($A347&amp;$B347,'3) Release_Label'!$D:$D&amp;'3) Release_Label'!$E:$E,1,0)),"NO UPC-CATALOG ID pair MATCH in Release_Label" )</f>
        <v/>
      </c>
      <c r="E347" s="128" t="str">
        <f t="shared" si="3"/>
        <v/>
      </c>
      <c r="G347" s="92"/>
      <c r="H347" s="133"/>
      <c r="J347" s="20"/>
      <c r="K347" s="93"/>
      <c r="L347" s="20"/>
      <c r="N347" s="20"/>
      <c r="O347" s="20"/>
      <c r="P347" s="20"/>
    </row>
    <row r="348">
      <c r="A348" s="28"/>
      <c r="B348" s="92"/>
      <c r="C348" s="114" t="str">
        <f t="array" ref="C348">ifs(and(isblank($A348),isblank($B348)),"", not(iserror(vlookup($A348&amp;$B348,'3) Release_Label'!$D:$D&amp;'3) Release_Label'!$E:$E,1,0))),vlookup($A348&amp;$B348,{'3) Release_Label'!$D:$D&amp;'3) Release_Label'!$E:$E,'3) Release_Label'!$F:$F},2,0), or(and(not(isblank($B348)),$B348=$B347,$A348&lt;&gt;$A347),and(not(isblank($A348)),$A348=$A347,$B348&lt;&gt;$B347)),"ID LISTS UNALIGNED",and($A348&lt;&gt;"",countif('3) Release_Label'!$D:$D,$A348)=0),"NO UPC MATCH in Release_Label",and($B348&lt;&gt;"",countif('3) Release_Label'!$E:$E,$B348)=0),"NO CATALOG ID MATCH in Release_Label",iserror(vlookup($A348&amp;$B348,'3) Release_Label'!$D:$D&amp;'3) Release_Label'!$E:$E,1,0)),"NO UPC-CATALOG ID pair MATCH in Release_Label" )</f>
        <v/>
      </c>
      <c r="D348" s="114" t="str">
        <f t="array" ref="D348">ifs(and(isblank($A348),isblank($B348)),"", not(iserror(vlookup($A348&amp;$B348,'3) Release_Label'!$D:$D&amp;'3) Release_Label'!$E:$E,1,0))),vlookup($A348&amp;$B348,{'3) Release_Label'!$D:$D&amp;'3) Release_Label'!$E:$E,'3) Release_Label'!$H:$H},2,0), or(and(not(isblank($B348)),$B348=$B347,$A348&lt;&gt;$A347),and(not(isblank($A348)),$A348=$A347,$B348&lt;&gt;$B347)),"ID LISTS UNALIGNED",and($A348&lt;&gt;"",countif('3) Release_Label'!$D:$D,$A348)=0),"NO UPC MATCH in Release_Label",and($B348&lt;&gt;"",countif('3) Release_Label'!$E:$E,$B348)=0),"NO CATALOG ID MATCH in Release_Label",iserror(vlookup($A348&amp;$B348,'3) Release_Label'!$D:$D&amp;'3) Release_Label'!$E:$E,1,0)),"NO UPC-CATALOG ID pair MATCH in Release_Label" )</f>
        <v/>
      </c>
      <c r="E348" s="128" t="str">
        <f t="shared" si="3"/>
        <v/>
      </c>
      <c r="G348" s="92"/>
      <c r="H348" s="133"/>
      <c r="J348" s="20"/>
      <c r="K348" s="93"/>
      <c r="L348" s="20"/>
      <c r="N348" s="20"/>
      <c r="O348" s="20"/>
      <c r="P348" s="20"/>
    </row>
    <row r="349">
      <c r="A349" s="28"/>
      <c r="B349" s="92"/>
      <c r="C349" s="114" t="str">
        <f t="array" ref="C349">ifs(and(isblank($A349),isblank($B349)),"", not(iserror(vlookup($A349&amp;$B349,'3) Release_Label'!$D:$D&amp;'3) Release_Label'!$E:$E,1,0))),vlookup($A349&amp;$B349,{'3) Release_Label'!$D:$D&amp;'3) Release_Label'!$E:$E,'3) Release_Label'!$F:$F},2,0), or(and(not(isblank($B349)),$B349=$B348,$A349&lt;&gt;$A348),and(not(isblank($A349)),$A349=$A348,$B349&lt;&gt;$B348)),"ID LISTS UNALIGNED",and($A349&lt;&gt;"",countif('3) Release_Label'!$D:$D,$A349)=0),"NO UPC MATCH in Release_Label",and($B349&lt;&gt;"",countif('3) Release_Label'!$E:$E,$B349)=0),"NO CATALOG ID MATCH in Release_Label",iserror(vlookup($A349&amp;$B349,'3) Release_Label'!$D:$D&amp;'3) Release_Label'!$E:$E,1,0)),"NO UPC-CATALOG ID pair MATCH in Release_Label" )</f>
        <v/>
      </c>
      <c r="D349" s="114" t="str">
        <f t="array" ref="D349">ifs(and(isblank($A349),isblank($B349)),"", not(iserror(vlookup($A349&amp;$B349,'3) Release_Label'!$D:$D&amp;'3) Release_Label'!$E:$E,1,0))),vlookup($A349&amp;$B349,{'3) Release_Label'!$D:$D&amp;'3) Release_Label'!$E:$E,'3) Release_Label'!$H:$H},2,0), or(and(not(isblank($B349)),$B349=$B348,$A349&lt;&gt;$A348),and(not(isblank($A349)),$A349=$A348,$B349&lt;&gt;$B348)),"ID LISTS UNALIGNED",and($A349&lt;&gt;"",countif('3) Release_Label'!$D:$D,$A349)=0),"NO UPC MATCH in Release_Label",and($B349&lt;&gt;"",countif('3) Release_Label'!$E:$E,$B349)=0),"NO CATALOG ID MATCH in Release_Label",iserror(vlookup($A349&amp;$B349,'3) Release_Label'!$D:$D&amp;'3) Release_Label'!$E:$E,1,0)),"NO UPC-CATALOG ID pair MATCH in Release_Label" )</f>
        <v/>
      </c>
      <c r="E349" s="128" t="str">
        <f t="shared" si="3"/>
        <v/>
      </c>
      <c r="G349" s="92"/>
      <c r="H349" s="133"/>
      <c r="J349" s="20"/>
      <c r="K349" s="93"/>
      <c r="L349" s="20"/>
      <c r="N349" s="20"/>
      <c r="O349" s="20"/>
      <c r="P349" s="20"/>
    </row>
    <row r="350">
      <c r="A350" s="28"/>
      <c r="B350" s="92"/>
      <c r="C350" s="114" t="str">
        <f t="array" ref="C350">ifs(and(isblank($A350),isblank($B350)),"", not(iserror(vlookup($A350&amp;$B350,'3) Release_Label'!$D:$D&amp;'3) Release_Label'!$E:$E,1,0))),vlookup($A350&amp;$B350,{'3) Release_Label'!$D:$D&amp;'3) Release_Label'!$E:$E,'3) Release_Label'!$F:$F},2,0), or(and(not(isblank($B350)),$B350=$B349,$A350&lt;&gt;$A349),and(not(isblank($A350)),$A350=$A349,$B350&lt;&gt;$B349)),"ID LISTS UNALIGNED",and($A350&lt;&gt;"",countif('3) Release_Label'!$D:$D,$A350)=0),"NO UPC MATCH in Release_Label",and($B350&lt;&gt;"",countif('3) Release_Label'!$E:$E,$B350)=0),"NO CATALOG ID MATCH in Release_Label",iserror(vlookup($A350&amp;$B350,'3) Release_Label'!$D:$D&amp;'3) Release_Label'!$E:$E,1,0)),"NO UPC-CATALOG ID pair MATCH in Release_Label" )</f>
        <v/>
      </c>
      <c r="D350" s="114" t="str">
        <f t="array" ref="D350">ifs(and(isblank($A350),isblank($B350)),"", not(iserror(vlookup($A350&amp;$B350,'3) Release_Label'!$D:$D&amp;'3) Release_Label'!$E:$E,1,0))),vlookup($A350&amp;$B350,{'3) Release_Label'!$D:$D&amp;'3) Release_Label'!$E:$E,'3) Release_Label'!$H:$H},2,0), or(and(not(isblank($B350)),$B350=$B349,$A350&lt;&gt;$A349),and(not(isblank($A350)),$A350=$A349,$B350&lt;&gt;$B349)),"ID LISTS UNALIGNED",and($A350&lt;&gt;"",countif('3) Release_Label'!$D:$D,$A350)=0),"NO UPC MATCH in Release_Label",and($B350&lt;&gt;"",countif('3) Release_Label'!$E:$E,$B350)=0),"NO CATALOG ID MATCH in Release_Label",iserror(vlookup($A350&amp;$B350,'3) Release_Label'!$D:$D&amp;'3) Release_Label'!$E:$E,1,0)),"NO UPC-CATALOG ID pair MATCH in Release_Label" )</f>
        <v/>
      </c>
      <c r="E350" s="128" t="str">
        <f t="shared" si="3"/>
        <v/>
      </c>
      <c r="G350" s="92"/>
      <c r="H350" s="133"/>
      <c r="J350" s="20"/>
      <c r="K350" s="93"/>
      <c r="L350" s="20"/>
      <c r="N350" s="20"/>
      <c r="O350" s="20"/>
      <c r="P350" s="20"/>
    </row>
    <row r="351">
      <c r="A351" s="28"/>
      <c r="B351" s="92"/>
      <c r="C351" s="114" t="str">
        <f t="array" ref="C351">ifs(and(isblank($A351),isblank($B351)),"", not(iserror(vlookup($A351&amp;$B351,'3) Release_Label'!$D:$D&amp;'3) Release_Label'!$E:$E,1,0))),vlookup($A351&amp;$B351,{'3) Release_Label'!$D:$D&amp;'3) Release_Label'!$E:$E,'3) Release_Label'!$F:$F},2,0), or(and(not(isblank($B351)),$B351=$B350,$A351&lt;&gt;$A350),and(not(isblank($A351)),$A351=$A350,$B351&lt;&gt;$B350)),"ID LISTS UNALIGNED",and($A351&lt;&gt;"",countif('3) Release_Label'!$D:$D,$A351)=0),"NO UPC MATCH in Release_Label",and($B351&lt;&gt;"",countif('3) Release_Label'!$E:$E,$B351)=0),"NO CATALOG ID MATCH in Release_Label",iserror(vlookup($A351&amp;$B351,'3) Release_Label'!$D:$D&amp;'3) Release_Label'!$E:$E,1,0)),"NO UPC-CATALOG ID pair MATCH in Release_Label" )</f>
        <v/>
      </c>
      <c r="D351" s="114" t="str">
        <f t="array" ref="D351">ifs(and(isblank($A351),isblank($B351)),"", not(iserror(vlookup($A351&amp;$B351,'3) Release_Label'!$D:$D&amp;'3) Release_Label'!$E:$E,1,0))),vlookup($A351&amp;$B351,{'3) Release_Label'!$D:$D&amp;'3) Release_Label'!$E:$E,'3) Release_Label'!$H:$H},2,0), or(and(not(isblank($B351)),$B351=$B350,$A351&lt;&gt;$A350),and(not(isblank($A351)),$A351=$A350,$B351&lt;&gt;$B350)),"ID LISTS UNALIGNED",and($A351&lt;&gt;"",countif('3) Release_Label'!$D:$D,$A351)=0),"NO UPC MATCH in Release_Label",and($B351&lt;&gt;"",countif('3) Release_Label'!$E:$E,$B351)=0),"NO CATALOG ID MATCH in Release_Label",iserror(vlookup($A351&amp;$B351,'3) Release_Label'!$D:$D&amp;'3) Release_Label'!$E:$E,1,0)),"NO UPC-CATALOG ID pair MATCH in Release_Label" )</f>
        <v/>
      </c>
      <c r="E351" s="128" t="str">
        <f t="shared" si="3"/>
        <v/>
      </c>
      <c r="G351" s="92"/>
      <c r="H351" s="133"/>
      <c r="J351" s="20"/>
      <c r="K351" s="93"/>
      <c r="L351" s="20"/>
      <c r="N351" s="20"/>
      <c r="O351" s="20"/>
      <c r="P351" s="20"/>
    </row>
    <row r="352">
      <c r="A352" s="28"/>
      <c r="B352" s="92"/>
      <c r="C352" s="114" t="str">
        <f t="array" ref="C352">ifs(and(isblank($A352),isblank($B352)),"", not(iserror(vlookup($A352&amp;$B352,'3) Release_Label'!$D:$D&amp;'3) Release_Label'!$E:$E,1,0))),vlookup($A352&amp;$B352,{'3) Release_Label'!$D:$D&amp;'3) Release_Label'!$E:$E,'3) Release_Label'!$F:$F},2,0), or(and(not(isblank($B352)),$B352=$B351,$A352&lt;&gt;$A351),and(not(isblank($A352)),$A352=$A351,$B352&lt;&gt;$B351)),"ID LISTS UNALIGNED",and($A352&lt;&gt;"",countif('3) Release_Label'!$D:$D,$A352)=0),"NO UPC MATCH in Release_Label",and($B352&lt;&gt;"",countif('3) Release_Label'!$E:$E,$B352)=0),"NO CATALOG ID MATCH in Release_Label",iserror(vlookup($A352&amp;$B352,'3) Release_Label'!$D:$D&amp;'3) Release_Label'!$E:$E,1,0)),"NO UPC-CATALOG ID pair MATCH in Release_Label" )</f>
        <v/>
      </c>
      <c r="D352" s="114" t="str">
        <f t="array" ref="D352">ifs(and(isblank($A352),isblank($B352)),"", not(iserror(vlookup($A352&amp;$B352,'3) Release_Label'!$D:$D&amp;'3) Release_Label'!$E:$E,1,0))),vlookup($A352&amp;$B352,{'3) Release_Label'!$D:$D&amp;'3) Release_Label'!$E:$E,'3) Release_Label'!$H:$H},2,0), or(and(not(isblank($B352)),$B352=$B351,$A352&lt;&gt;$A351),and(not(isblank($A352)),$A352=$A351,$B352&lt;&gt;$B351)),"ID LISTS UNALIGNED",and($A352&lt;&gt;"",countif('3) Release_Label'!$D:$D,$A352)=0),"NO UPC MATCH in Release_Label",and($B352&lt;&gt;"",countif('3) Release_Label'!$E:$E,$B352)=0),"NO CATALOG ID MATCH in Release_Label",iserror(vlookup($A352&amp;$B352,'3) Release_Label'!$D:$D&amp;'3) Release_Label'!$E:$E,1,0)),"NO UPC-CATALOG ID pair MATCH in Release_Label" )</f>
        <v/>
      </c>
      <c r="E352" s="128" t="str">
        <f t="shared" si="3"/>
        <v/>
      </c>
      <c r="G352" s="92"/>
      <c r="H352" s="133"/>
      <c r="J352" s="20"/>
      <c r="K352" s="93"/>
      <c r="L352" s="20"/>
      <c r="N352" s="20"/>
      <c r="O352" s="20"/>
      <c r="P352" s="20"/>
    </row>
    <row r="353">
      <c r="A353" s="28"/>
      <c r="B353" s="92"/>
      <c r="C353" s="114" t="str">
        <f t="array" ref="C353">ifs(and(isblank($A353),isblank($B353)),"", not(iserror(vlookup($A353&amp;$B353,'3) Release_Label'!$D:$D&amp;'3) Release_Label'!$E:$E,1,0))),vlookup($A353&amp;$B353,{'3) Release_Label'!$D:$D&amp;'3) Release_Label'!$E:$E,'3) Release_Label'!$F:$F},2,0), or(and(not(isblank($B353)),$B353=$B352,$A353&lt;&gt;$A352),and(not(isblank($A353)),$A353=$A352,$B353&lt;&gt;$B352)),"ID LISTS UNALIGNED",and($A353&lt;&gt;"",countif('3) Release_Label'!$D:$D,$A353)=0),"NO UPC MATCH in Release_Label",and($B353&lt;&gt;"",countif('3) Release_Label'!$E:$E,$B353)=0),"NO CATALOG ID MATCH in Release_Label",iserror(vlookup($A353&amp;$B353,'3) Release_Label'!$D:$D&amp;'3) Release_Label'!$E:$E,1,0)),"NO UPC-CATALOG ID pair MATCH in Release_Label" )</f>
        <v/>
      </c>
      <c r="D353" s="114" t="str">
        <f t="array" ref="D353">ifs(and(isblank($A353),isblank($B353)),"", not(iserror(vlookup($A353&amp;$B353,'3) Release_Label'!$D:$D&amp;'3) Release_Label'!$E:$E,1,0))),vlookup($A353&amp;$B353,{'3) Release_Label'!$D:$D&amp;'3) Release_Label'!$E:$E,'3) Release_Label'!$H:$H},2,0), or(and(not(isblank($B353)),$B353=$B352,$A353&lt;&gt;$A352),and(not(isblank($A353)),$A353=$A352,$B353&lt;&gt;$B352)),"ID LISTS UNALIGNED",and($A353&lt;&gt;"",countif('3) Release_Label'!$D:$D,$A353)=0),"NO UPC MATCH in Release_Label",and($B353&lt;&gt;"",countif('3) Release_Label'!$E:$E,$B353)=0),"NO CATALOG ID MATCH in Release_Label",iserror(vlookup($A353&amp;$B353,'3) Release_Label'!$D:$D&amp;'3) Release_Label'!$E:$E,1,0)),"NO UPC-CATALOG ID pair MATCH in Release_Label" )</f>
        <v/>
      </c>
      <c r="E353" s="128" t="str">
        <f t="shared" si="3"/>
        <v/>
      </c>
      <c r="G353" s="92"/>
      <c r="H353" s="133"/>
      <c r="J353" s="20"/>
      <c r="K353" s="93"/>
      <c r="L353" s="20"/>
      <c r="N353" s="20"/>
      <c r="O353" s="20"/>
      <c r="P353" s="20"/>
    </row>
    <row r="354">
      <c r="A354" s="28"/>
      <c r="B354" s="92"/>
      <c r="C354" s="114" t="str">
        <f t="array" ref="C354">ifs(and(isblank($A354),isblank($B354)),"", not(iserror(vlookup($A354&amp;$B354,'3) Release_Label'!$D:$D&amp;'3) Release_Label'!$E:$E,1,0))),vlookup($A354&amp;$B354,{'3) Release_Label'!$D:$D&amp;'3) Release_Label'!$E:$E,'3) Release_Label'!$F:$F},2,0), or(and(not(isblank($B354)),$B354=$B353,$A354&lt;&gt;$A353),and(not(isblank($A354)),$A354=$A353,$B354&lt;&gt;$B353)),"ID LISTS UNALIGNED",and($A354&lt;&gt;"",countif('3) Release_Label'!$D:$D,$A354)=0),"NO UPC MATCH in Release_Label",and($B354&lt;&gt;"",countif('3) Release_Label'!$E:$E,$B354)=0),"NO CATALOG ID MATCH in Release_Label",iserror(vlookup($A354&amp;$B354,'3) Release_Label'!$D:$D&amp;'3) Release_Label'!$E:$E,1,0)),"NO UPC-CATALOG ID pair MATCH in Release_Label" )</f>
        <v/>
      </c>
      <c r="D354" s="114" t="str">
        <f t="array" ref="D354">ifs(and(isblank($A354),isblank($B354)),"", not(iserror(vlookup($A354&amp;$B354,'3) Release_Label'!$D:$D&amp;'3) Release_Label'!$E:$E,1,0))),vlookup($A354&amp;$B354,{'3) Release_Label'!$D:$D&amp;'3) Release_Label'!$E:$E,'3) Release_Label'!$H:$H},2,0), or(and(not(isblank($B354)),$B354=$B353,$A354&lt;&gt;$A353),and(not(isblank($A354)),$A354=$A353,$B354&lt;&gt;$B353)),"ID LISTS UNALIGNED",and($A354&lt;&gt;"",countif('3) Release_Label'!$D:$D,$A354)=0),"NO UPC MATCH in Release_Label",and($B354&lt;&gt;"",countif('3) Release_Label'!$E:$E,$B354)=0),"NO CATALOG ID MATCH in Release_Label",iserror(vlookup($A354&amp;$B354,'3) Release_Label'!$D:$D&amp;'3) Release_Label'!$E:$E,1,0)),"NO UPC-CATALOG ID pair MATCH in Release_Label" )</f>
        <v/>
      </c>
      <c r="E354" s="128" t="str">
        <f t="shared" si="3"/>
        <v/>
      </c>
      <c r="G354" s="92"/>
      <c r="H354" s="133"/>
      <c r="J354" s="20"/>
      <c r="K354" s="93"/>
      <c r="L354" s="20"/>
      <c r="N354" s="20"/>
      <c r="O354" s="20"/>
      <c r="P354" s="20"/>
    </row>
    <row r="355">
      <c r="A355" s="28"/>
      <c r="B355" s="92"/>
      <c r="C355" s="114" t="str">
        <f t="array" ref="C355">ifs(and(isblank($A355),isblank($B355)),"", not(iserror(vlookup($A355&amp;$B355,'3) Release_Label'!$D:$D&amp;'3) Release_Label'!$E:$E,1,0))),vlookup($A355&amp;$B355,{'3) Release_Label'!$D:$D&amp;'3) Release_Label'!$E:$E,'3) Release_Label'!$F:$F},2,0), or(and(not(isblank($B355)),$B355=$B354,$A355&lt;&gt;$A354),and(not(isblank($A355)),$A355=$A354,$B355&lt;&gt;$B354)),"ID LISTS UNALIGNED",and($A355&lt;&gt;"",countif('3) Release_Label'!$D:$D,$A355)=0),"NO UPC MATCH in Release_Label",and($B355&lt;&gt;"",countif('3) Release_Label'!$E:$E,$B355)=0),"NO CATALOG ID MATCH in Release_Label",iserror(vlookup($A355&amp;$B355,'3) Release_Label'!$D:$D&amp;'3) Release_Label'!$E:$E,1,0)),"NO UPC-CATALOG ID pair MATCH in Release_Label" )</f>
        <v/>
      </c>
      <c r="D355" s="114" t="str">
        <f t="array" ref="D355">ifs(and(isblank($A355),isblank($B355)),"", not(iserror(vlookup($A355&amp;$B355,'3) Release_Label'!$D:$D&amp;'3) Release_Label'!$E:$E,1,0))),vlookup($A355&amp;$B355,{'3) Release_Label'!$D:$D&amp;'3) Release_Label'!$E:$E,'3) Release_Label'!$H:$H},2,0), or(and(not(isblank($B355)),$B355=$B354,$A355&lt;&gt;$A354),and(not(isblank($A355)),$A355=$A354,$B355&lt;&gt;$B354)),"ID LISTS UNALIGNED",and($A355&lt;&gt;"",countif('3) Release_Label'!$D:$D,$A355)=0),"NO UPC MATCH in Release_Label",and($B355&lt;&gt;"",countif('3) Release_Label'!$E:$E,$B355)=0),"NO CATALOG ID MATCH in Release_Label",iserror(vlookup($A355&amp;$B355,'3) Release_Label'!$D:$D&amp;'3) Release_Label'!$E:$E,1,0)),"NO UPC-CATALOG ID pair MATCH in Release_Label" )</f>
        <v/>
      </c>
      <c r="E355" s="128" t="str">
        <f t="shared" si="3"/>
        <v/>
      </c>
      <c r="G355" s="92"/>
      <c r="H355" s="133"/>
      <c r="J355" s="20"/>
      <c r="K355" s="93"/>
      <c r="L355" s="20"/>
      <c r="N355" s="20"/>
      <c r="O355" s="20"/>
      <c r="P355" s="20"/>
    </row>
    <row r="356">
      <c r="A356" s="28"/>
      <c r="B356" s="92"/>
      <c r="C356" s="114" t="str">
        <f t="array" ref="C356">ifs(and(isblank($A356),isblank($B356)),"", not(iserror(vlookup($A356&amp;$B356,'3) Release_Label'!$D:$D&amp;'3) Release_Label'!$E:$E,1,0))),vlookup($A356&amp;$B356,{'3) Release_Label'!$D:$D&amp;'3) Release_Label'!$E:$E,'3) Release_Label'!$F:$F},2,0), or(and(not(isblank($B356)),$B356=$B355,$A356&lt;&gt;$A355),and(not(isblank($A356)),$A356=$A355,$B356&lt;&gt;$B355)),"ID LISTS UNALIGNED",and($A356&lt;&gt;"",countif('3) Release_Label'!$D:$D,$A356)=0),"NO UPC MATCH in Release_Label",and($B356&lt;&gt;"",countif('3) Release_Label'!$E:$E,$B356)=0),"NO CATALOG ID MATCH in Release_Label",iserror(vlookup($A356&amp;$B356,'3) Release_Label'!$D:$D&amp;'3) Release_Label'!$E:$E,1,0)),"NO UPC-CATALOG ID pair MATCH in Release_Label" )</f>
        <v/>
      </c>
      <c r="D356" s="114" t="str">
        <f t="array" ref="D356">ifs(and(isblank($A356),isblank($B356)),"", not(iserror(vlookup($A356&amp;$B356,'3) Release_Label'!$D:$D&amp;'3) Release_Label'!$E:$E,1,0))),vlookup($A356&amp;$B356,{'3) Release_Label'!$D:$D&amp;'3) Release_Label'!$E:$E,'3) Release_Label'!$H:$H},2,0), or(and(not(isblank($B356)),$B356=$B355,$A356&lt;&gt;$A355),and(not(isblank($A356)),$A356=$A355,$B356&lt;&gt;$B355)),"ID LISTS UNALIGNED",and($A356&lt;&gt;"",countif('3) Release_Label'!$D:$D,$A356)=0),"NO UPC MATCH in Release_Label",and($B356&lt;&gt;"",countif('3) Release_Label'!$E:$E,$B356)=0),"NO CATALOG ID MATCH in Release_Label",iserror(vlookup($A356&amp;$B356,'3) Release_Label'!$D:$D&amp;'3) Release_Label'!$E:$E,1,0)),"NO UPC-CATALOG ID pair MATCH in Release_Label" )</f>
        <v/>
      </c>
      <c r="E356" s="128" t="str">
        <f t="shared" si="3"/>
        <v/>
      </c>
      <c r="G356" s="92"/>
      <c r="H356" s="133"/>
      <c r="J356" s="20"/>
      <c r="K356" s="93"/>
      <c r="L356" s="20"/>
      <c r="N356" s="20"/>
      <c r="O356" s="20"/>
      <c r="P356" s="20"/>
    </row>
    <row r="357">
      <c r="A357" s="28"/>
      <c r="B357" s="92"/>
      <c r="C357" s="114" t="str">
        <f t="array" ref="C357">ifs(and(isblank($A357),isblank($B357)),"", not(iserror(vlookup($A357&amp;$B357,'3) Release_Label'!$D:$D&amp;'3) Release_Label'!$E:$E,1,0))),vlookup($A357&amp;$B357,{'3) Release_Label'!$D:$D&amp;'3) Release_Label'!$E:$E,'3) Release_Label'!$F:$F},2,0), or(and(not(isblank($B357)),$B357=$B356,$A357&lt;&gt;$A356),and(not(isblank($A357)),$A357=$A356,$B357&lt;&gt;$B356)),"ID LISTS UNALIGNED",and($A357&lt;&gt;"",countif('3) Release_Label'!$D:$D,$A357)=0),"NO UPC MATCH in Release_Label",and($B357&lt;&gt;"",countif('3) Release_Label'!$E:$E,$B357)=0),"NO CATALOG ID MATCH in Release_Label",iserror(vlookup($A357&amp;$B357,'3) Release_Label'!$D:$D&amp;'3) Release_Label'!$E:$E,1,0)),"NO UPC-CATALOG ID pair MATCH in Release_Label" )</f>
        <v/>
      </c>
      <c r="D357" s="114" t="str">
        <f t="array" ref="D357">ifs(and(isblank($A357),isblank($B357)),"", not(iserror(vlookup($A357&amp;$B357,'3) Release_Label'!$D:$D&amp;'3) Release_Label'!$E:$E,1,0))),vlookup($A357&amp;$B357,{'3) Release_Label'!$D:$D&amp;'3) Release_Label'!$E:$E,'3) Release_Label'!$H:$H},2,0), or(and(not(isblank($B357)),$B357=$B356,$A357&lt;&gt;$A356),and(not(isblank($A357)),$A357=$A356,$B357&lt;&gt;$B356)),"ID LISTS UNALIGNED",and($A357&lt;&gt;"",countif('3) Release_Label'!$D:$D,$A357)=0),"NO UPC MATCH in Release_Label",and($B357&lt;&gt;"",countif('3) Release_Label'!$E:$E,$B357)=0),"NO CATALOG ID MATCH in Release_Label",iserror(vlookup($A357&amp;$B357,'3) Release_Label'!$D:$D&amp;'3) Release_Label'!$E:$E,1,0)),"NO UPC-CATALOG ID pair MATCH in Release_Label" )</f>
        <v/>
      </c>
      <c r="E357" s="128" t="str">
        <f t="shared" si="3"/>
        <v/>
      </c>
      <c r="G357" s="92"/>
      <c r="H357" s="133"/>
      <c r="J357" s="20"/>
      <c r="K357" s="93"/>
      <c r="L357" s="20"/>
      <c r="N357" s="20"/>
      <c r="O357" s="20"/>
      <c r="P357" s="20"/>
    </row>
    <row r="358">
      <c r="A358" s="28"/>
      <c r="B358" s="92"/>
      <c r="C358" s="114" t="str">
        <f t="array" ref="C358">ifs(and(isblank($A358),isblank($B358)),"", not(iserror(vlookup($A358&amp;$B358,'3) Release_Label'!$D:$D&amp;'3) Release_Label'!$E:$E,1,0))),vlookup($A358&amp;$B358,{'3) Release_Label'!$D:$D&amp;'3) Release_Label'!$E:$E,'3) Release_Label'!$F:$F},2,0), or(and(not(isblank($B358)),$B358=$B357,$A358&lt;&gt;$A357),and(not(isblank($A358)),$A358=$A357,$B358&lt;&gt;$B357)),"ID LISTS UNALIGNED",and($A358&lt;&gt;"",countif('3) Release_Label'!$D:$D,$A358)=0),"NO UPC MATCH in Release_Label",and($B358&lt;&gt;"",countif('3) Release_Label'!$E:$E,$B358)=0),"NO CATALOG ID MATCH in Release_Label",iserror(vlookup($A358&amp;$B358,'3) Release_Label'!$D:$D&amp;'3) Release_Label'!$E:$E,1,0)),"NO UPC-CATALOG ID pair MATCH in Release_Label" )</f>
        <v/>
      </c>
      <c r="D358" s="114" t="str">
        <f t="array" ref="D358">ifs(and(isblank($A358),isblank($B358)),"", not(iserror(vlookup($A358&amp;$B358,'3) Release_Label'!$D:$D&amp;'3) Release_Label'!$E:$E,1,0))),vlookup($A358&amp;$B358,{'3) Release_Label'!$D:$D&amp;'3) Release_Label'!$E:$E,'3) Release_Label'!$H:$H},2,0), or(and(not(isblank($B358)),$B358=$B357,$A358&lt;&gt;$A357),and(not(isblank($A358)),$A358=$A357,$B358&lt;&gt;$B357)),"ID LISTS UNALIGNED",and($A358&lt;&gt;"",countif('3) Release_Label'!$D:$D,$A358)=0),"NO UPC MATCH in Release_Label",and($B358&lt;&gt;"",countif('3) Release_Label'!$E:$E,$B358)=0),"NO CATALOG ID MATCH in Release_Label",iserror(vlookup($A358&amp;$B358,'3) Release_Label'!$D:$D&amp;'3) Release_Label'!$E:$E,1,0)),"NO UPC-CATALOG ID pair MATCH in Release_Label" )</f>
        <v/>
      </c>
      <c r="E358" s="128" t="str">
        <f t="shared" si="3"/>
        <v/>
      </c>
      <c r="G358" s="92"/>
      <c r="H358" s="133"/>
      <c r="J358" s="20"/>
      <c r="K358" s="93"/>
      <c r="L358" s="20"/>
      <c r="N358" s="20"/>
      <c r="O358" s="20"/>
      <c r="P358" s="20"/>
    </row>
    <row r="359">
      <c r="A359" s="28"/>
      <c r="B359" s="92"/>
      <c r="C359" s="114" t="str">
        <f t="array" ref="C359">ifs(and(isblank($A359),isblank($B359)),"", not(iserror(vlookup($A359&amp;$B359,'3) Release_Label'!$D:$D&amp;'3) Release_Label'!$E:$E,1,0))),vlookup($A359&amp;$B359,{'3) Release_Label'!$D:$D&amp;'3) Release_Label'!$E:$E,'3) Release_Label'!$F:$F},2,0), or(and(not(isblank($B359)),$B359=$B358,$A359&lt;&gt;$A358),and(not(isblank($A359)),$A359=$A358,$B359&lt;&gt;$B358)),"ID LISTS UNALIGNED",and($A359&lt;&gt;"",countif('3) Release_Label'!$D:$D,$A359)=0),"NO UPC MATCH in Release_Label",and($B359&lt;&gt;"",countif('3) Release_Label'!$E:$E,$B359)=0),"NO CATALOG ID MATCH in Release_Label",iserror(vlookup($A359&amp;$B359,'3) Release_Label'!$D:$D&amp;'3) Release_Label'!$E:$E,1,0)),"NO UPC-CATALOG ID pair MATCH in Release_Label" )</f>
        <v/>
      </c>
      <c r="D359" s="114" t="str">
        <f t="array" ref="D359">ifs(and(isblank($A359),isblank($B359)),"", not(iserror(vlookup($A359&amp;$B359,'3) Release_Label'!$D:$D&amp;'3) Release_Label'!$E:$E,1,0))),vlookup($A359&amp;$B359,{'3) Release_Label'!$D:$D&amp;'3) Release_Label'!$E:$E,'3) Release_Label'!$H:$H},2,0), or(and(not(isblank($B359)),$B359=$B358,$A359&lt;&gt;$A358),and(not(isblank($A359)),$A359=$A358,$B359&lt;&gt;$B358)),"ID LISTS UNALIGNED",and($A359&lt;&gt;"",countif('3) Release_Label'!$D:$D,$A359)=0),"NO UPC MATCH in Release_Label",and($B359&lt;&gt;"",countif('3) Release_Label'!$E:$E,$B359)=0),"NO CATALOG ID MATCH in Release_Label",iserror(vlookup($A359&amp;$B359,'3) Release_Label'!$D:$D&amp;'3) Release_Label'!$E:$E,1,0)),"NO UPC-CATALOG ID pair MATCH in Release_Label" )</f>
        <v/>
      </c>
      <c r="E359" s="128" t="str">
        <f t="shared" si="3"/>
        <v/>
      </c>
      <c r="G359" s="92"/>
      <c r="H359" s="133"/>
      <c r="J359" s="20"/>
      <c r="K359" s="93"/>
      <c r="L359" s="20"/>
      <c r="N359" s="20"/>
      <c r="O359" s="20"/>
      <c r="P359" s="20"/>
    </row>
    <row r="360">
      <c r="A360" s="28"/>
      <c r="B360" s="92"/>
      <c r="C360" s="114" t="str">
        <f t="array" ref="C360">ifs(and(isblank($A360),isblank($B360)),"", not(iserror(vlookup($A360&amp;$B360,'3) Release_Label'!$D:$D&amp;'3) Release_Label'!$E:$E,1,0))),vlookup($A360&amp;$B360,{'3) Release_Label'!$D:$D&amp;'3) Release_Label'!$E:$E,'3) Release_Label'!$F:$F},2,0), or(and(not(isblank($B360)),$B360=$B359,$A360&lt;&gt;$A359),and(not(isblank($A360)),$A360=$A359,$B360&lt;&gt;$B359)),"ID LISTS UNALIGNED",and($A360&lt;&gt;"",countif('3) Release_Label'!$D:$D,$A360)=0),"NO UPC MATCH in Release_Label",and($B360&lt;&gt;"",countif('3) Release_Label'!$E:$E,$B360)=0),"NO CATALOG ID MATCH in Release_Label",iserror(vlookup($A360&amp;$B360,'3) Release_Label'!$D:$D&amp;'3) Release_Label'!$E:$E,1,0)),"NO UPC-CATALOG ID pair MATCH in Release_Label" )</f>
        <v/>
      </c>
      <c r="D360" s="114" t="str">
        <f t="array" ref="D360">ifs(and(isblank($A360),isblank($B360)),"", not(iserror(vlookup($A360&amp;$B360,'3) Release_Label'!$D:$D&amp;'3) Release_Label'!$E:$E,1,0))),vlookup($A360&amp;$B360,{'3) Release_Label'!$D:$D&amp;'3) Release_Label'!$E:$E,'3) Release_Label'!$H:$H},2,0), or(and(not(isblank($B360)),$B360=$B359,$A360&lt;&gt;$A359),and(not(isblank($A360)),$A360=$A359,$B360&lt;&gt;$B359)),"ID LISTS UNALIGNED",and($A360&lt;&gt;"",countif('3) Release_Label'!$D:$D,$A360)=0),"NO UPC MATCH in Release_Label",and($B360&lt;&gt;"",countif('3) Release_Label'!$E:$E,$B360)=0),"NO CATALOG ID MATCH in Release_Label",iserror(vlookup($A360&amp;$B360,'3) Release_Label'!$D:$D&amp;'3) Release_Label'!$E:$E,1,0)),"NO UPC-CATALOG ID pair MATCH in Release_Label" )</f>
        <v/>
      </c>
      <c r="E360" s="128" t="str">
        <f t="shared" si="3"/>
        <v/>
      </c>
      <c r="G360" s="92"/>
      <c r="H360" s="133"/>
      <c r="J360" s="20"/>
      <c r="K360" s="93"/>
      <c r="L360" s="20"/>
      <c r="N360" s="20"/>
      <c r="O360" s="20"/>
      <c r="P360" s="20"/>
    </row>
    <row r="361">
      <c r="A361" s="28"/>
      <c r="B361" s="92"/>
      <c r="C361" s="114" t="str">
        <f t="array" ref="C361">ifs(and(isblank($A361),isblank($B361)),"", not(iserror(vlookup($A361&amp;$B361,'3) Release_Label'!$D:$D&amp;'3) Release_Label'!$E:$E,1,0))),vlookup($A361&amp;$B361,{'3) Release_Label'!$D:$D&amp;'3) Release_Label'!$E:$E,'3) Release_Label'!$F:$F},2,0), or(and(not(isblank($B361)),$B361=$B360,$A361&lt;&gt;$A360),and(not(isblank($A361)),$A361=$A360,$B361&lt;&gt;$B360)),"ID LISTS UNALIGNED",and($A361&lt;&gt;"",countif('3) Release_Label'!$D:$D,$A361)=0),"NO UPC MATCH in Release_Label",and($B361&lt;&gt;"",countif('3) Release_Label'!$E:$E,$B361)=0),"NO CATALOG ID MATCH in Release_Label",iserror(vlookup($A361&amp;$B361,'3) Release_Label'!$D:$D&amp;'3) Release_Label'!$E:$E,1,0)),"NO UPC-CATALOG ID pair MATCH in Release_Label" )</f>
        <v/>
      </c>
      <c r="D361" s="114" t="str">
        <f t="array" ref="D361">ifs(and(isblank($A361),isblank($B361)),"", not(iserror(vlookup($A361&amp;$B361,'3) Release_Label'!$D:$D&amp;'3) Release_Label'!$E:$E,1,0))),vlookup($A361&amp;$B361,{'3) Release_Label'!$D:$D&amp;'3) Release_Label'!$E:$E,'3) Release_Label'!$H:$H},2,0), or(and(not(isblank($B361)),$B361=$B360,$A361&lt;&gt;$A360),and(not(isblank($A361)),$A361=$A360,$B361&lt;&gt;$B360)),"ID LISTS UNALIGNED",and($A361&lt;&gt;"",countif('3) Release_Label'!$D:$D,$A361)=0),"NO UPC MATCH in Release_Label",and($B361&lt;&gt;"",countif('3) Release_Label'!$E:$E,$B361)=0),"NO CATALOG ID MATCH in Release_Label",iserror(vlookup($A361&amp;$B361,'3) Release_Label'!$D:$D&amp;'3) Release_Label'!$E:$E,1,0)),"NO UPC-CATALOG ID pair MATCH in Release_Label" )</f>
        <v/>
      </c>
      <c r="E361" s="128" t="str">
        <f t="shared" si="3"/>
        <v/>
      </c>
      <c r="G361" s="92"/>
      <c r="H361" s="133"/>
      <c r="J361" s="20"/>
      <c r="K361" s="93"/>
      <c r="L361" s="20"/>
      <c r="N361" s="20"/>
      <c r="O361" s="20"/>
      <c r="P361" s="20"/>
    </row>
    <row r="362">
      <c r="A362" s="28"/>
      <c r="B362" s="92"/>
      <c r="C362" s="114" t="str">
        <f t="array" ref="C362">ifs(and(isblank($A362),isblank($B362)),"", not(iserror(vlookup($A362&amp;$B362,'3) Release_Label'!$D:$D&amp;'3) Release_Label'!$E:$E,1,0))),vlookup($A362&amp;$B362,{'3) Release_Label'!$D:$D&amp;'3) Release_Label'!$E:$E,'3) Release_Label'!$F:$F},2,0), or(and(not(isblank($B362)),$B362=$B361,$A362&lt;&gt;$A361),and(not(isblank($A362)),$A362=$A361,$B362&lt;&gt;$B361)),"ID LISTS UNALIGNED",and($A362&lt;&gt;"",countif('3) Release_Label'!$D:$D,$A362)=0),"NO UPC MATCH in Release_Label",and($B362&lt;&gt;"",countif('3) Release_Label'!$E:$E,$B362)=0),"NO CATALOG ID MATCH in Release_Label",iserror(vlookup($A362&amp;$B362,'3) Release_Label'!$D:$D&amp;'3) Release_Label'!$E:$E,1,0)),"NO UPC-CATALOG ID pair MATCH in Release_Label" )</f>
        <v/>
      </c>
      <c r="D362" s="114" t="str">
        <f t="array" ref="D362">ifs(and(isblank($A362),isblank($B362)),"", not(iserror(vlookup($A362&amp;$B362,'3) Release_Label'!$D:$D&amp;'3) Release_Label'!$E:$E,1,0))),vlookup($A362&amp;$B362,{'3) Release_Label'!$D:$D&amp;'3) Release_Label'!$E:$E,'3) Release_Label'!$H:$H},2,0), or(and(not(isblank($B362)),$B362=$B361,$A362&lt;&gt;$A361),and(not(isblank($A362)),$A362=$A361,$B362&lt;&gt;$B361)),"ID LISTS UNALIGNED",and($A362&lt;&gt;"",countif('3) Release_Label'!$D:$D,$A362)=0),"NO UPC MATCH in Release_Label",and($B362&lt;&gt;"",countif('3) Release_Label'!$E:$E,$B362)=0),"NO CATALOG ID MATCH in Release_Label",iserror(vlookup($A362&amp;$B362,'3) Release_Label'!$D:$D&amp;'3) Release_Label'!$E:$E,1,0)),"NO UPC-CATALOG ID pair MATCH in Release_Label" )</f>
        <v/>
      </c>
      <c r="E362" s="128" t="str">
        <f t="shared" si="3"/>
        <v/>
      </c>
      <c r="G362" s="92"/>
      <c r="H362" s="133"/>
      <c r="J362" s="20"/>
      <c r="K362" s="93"/>
      <c r="L362" s="20"/>
      <c r="N362" s="20"/>
      <c r="O362" s="20"/>
      <c r="P362" s="20"/>
    </row>
    <row r="363">
      <c r="A363" s="28"/>
      <c r="B363" s="92"/>
      <c r="C363" s="114" t="str">
        <f t="array" ref="C363">ifs(and(isblank($A363),isblank($B363)),"", not(iserror(vlookup($A363&amp;$B363,'3) Release_Label'!$D:$D&amp;'3) Release_Label'!$E:$E,1,0))),vlookup($A363&amp;$B363,{'3) Release_Label'!$D:$D&amp;'3) Release_Label'!$E:$E,'3) Release_Label'!$F:$F},2,0), or(and(not(isblank($B363)),$B363=$B362,$A363&lt;&gt;$A362),and(not(isblank($A363)),$A363=$A362,$B363&lt;&gt;$B362)),"ID LISTS UNALIGNED",and($A363&lt;&gt;"",countif('3) Release_Label'!$D:$D,$A363)=0),"NO UPC MATCH in Release_Label",and($B363&lt;&gt;"",countif('3) Release_Label'!$E:$E,$B363)=0),"NO CATALOG ID MATCH in Release_Label",iserror(vlookup($A363&amp;$B363,'3) Release_Label'!$D:$D&amp;'3) Release_Label'!$E:$E,1,0)),"NO UPC-CATALOG ID pair MATCH in Release_Label" )</f>
        <v/>
      </c>
      <c r="D363" s="114" t="str">
        <f t="array" ref="D363">ifs(and(isblank($A363),isblank($B363)),"", not(iserror(vlookup($A363&amp;$B363,'3) Release_Label'!$D:$D&amp;'3) Release_Label'!$E:$E,1,0))),vlookup($A363&amp;$B363,{'3) Release_Label'!$D:$D&amp;'3) Release_Label'!$E:$E,'3) Release_Label'!$H:$H},2,0), or(and(not(isblank($B363)),$B363=$B362,$A363&lt;&gt;$A362),and(not(isblank($A363)),$A363=$A362,$B363&lt;&gt;$B362)),"ID LISTS UNALIGNED",and($A363&lt;&gt;"",countif('3) Release_Label'!$D:$D,$A363)=0),"NO UPC MATCH in Release_Label",and($B363&lt;&gt;"",countif('3) Release_Label'!$E:$E,$B363)=0),"NO CATALOG ID MATCH in Release_Label",iserror(vlookup($A363&amp;$B363,'3) Release_Label'!$D:$D&amp;'3) Release_Label'!$E:$E,1,0)),"NO UPC-CATALOG ID pair MATCH in Release_Label" )</f>
        <v/>
      </c>
      <c r="E363" s="128" t="str">
        <f t="shared" si="3"/>
        <v/>
      </c>
      <c r="G363" s="92"/>
      <c r="H363" s="133"/>
      <c r="J363" s="20"/>
      <c r="K363" s="93"/>
      <c r="L363" s="20"/>
      <c r="N363" s="20"/>
      <c r="O363" s="20"/>
      <c r="P363" s="20"/>
    </row>
    <row r="364">
      <c r="A364" s="28"/>
      <c r="B364" s="92"/>
      <c r="C364" s="114" t="str">
        <f t="array" ref="C364">ifs(and(isblank($A364),isblank($B364)),"", not(iserror(vlookup($A364&amp;$B364,'3) Release_Label'!$D:$D&amp;'3) Release_Label'!$E:$E,1,0))),vlookup($A364&amp;$B364,{'3) Release_Label'!$D:$D&amp;'3) Release_Label'!$E:$E,'3) Release_Label'!$F:$F},2,0), or(and(not(isblank($B364)),$B364=$B363,$A364&lt;&gt;$A363),and(not(isblank($A364)),$A364=$A363,$B364&lt;&gt;$B363)),"ID LISTS UNALIGNED",and($A364&lt;&gt;"",countif('3) Release_Label'!$D:$D,$A364)=0),"NO UPC MATCH in Release_Label",and($B364&lt;&gt;"",countif('3) Release_Label'!$E:$E,$B364)=0),"NO CATALOG ID MATCH in Release_Label",iserror(vlookup($A364&amp;$B364,'3) Release_Label'!$D:$D&amp;'3) Release_Label'!$E:$E,1,0)),"NO UPC-CATALOG ID pair MATCH in Release_Label" )</f>
        <v/>
      </c>
      <c r="D364" s="114" t="str">
        <f t="array" ref="D364">ifs(and(isblank($A364),isblank($B364)),"", not(iserror(vlookup($A364&amp;$B364,'3) Release_Label'!$D:$D&amp;'3) Release_Label'!$E:$E,1,0))),vlookup($A364&amp;$B364,{'3) Release_Label'!$D:$D&amp;'3) Release_Label'!$E:$E,'3) Release_Label'!$H:$H},2,0), or(and(not(isblank($B364)),$B364=$B363,$A364&lt;&gt;$A363),and(not(isblank($A364)),$A364=$A363,$B364&lt;&gt;$B363)),"ID LISTS UNALIGNED",and($A364&lt;&gt;"",countif('3) Release_Label'!$D:$D,$A364)=0),"NO UPC MATCH in Release_Label",and($B364&lt;&gt;"",countif('3) Release_Label'!$E:$E,$B364)=0),"NO CATALOG ID MATCH in Release_Label",iserror(vlookup($A364&amp;$B364,'3) Release_Label'!$D:$D&amp;'3) Release_Label'!$E:$E,1,0)),"NO UPC-CATALOG ID pair MATCH in Release_Label" )</f>
        <v/>
      </c>
      <c r="E364" s="128" t="str">
        <f t="shared" si="3"/>
        <v/>
      </c>
      <c r="G364" s="92"/>
      <c r="H364" s="133"/>
      <c r="J364" s="20"/>
      <c r="K364" s="93"/>
      <c r="L364" s="20"/>
      <c r="N364" s="20"/>
      <c r="O364" s="20"/>
      <c r="P364" s="20"/>
    </row>
    <row r="365">
      <c r="A365" s="28"/>
      <c r="B365" s="92"/>
      <c r="C365" s="114" t="str">
        <f t="array" ref="C365">ifs(and(isblank($A365),isblank($B365)),"", not(iserror(vlookup($A365&amp;$B365,'3) Release_Label'!$D:$D&amp;'3) Release_Label'!$E:$E,1,0))),vlookup($A365&amp;$B365,{'3) Release_Label'!$D:$D&amp;'3) Release_Label'!$E:$E,'3) Release_Label'!$F:$F},2,0), or(and(not(isblank($B365)),$B365=$B364,$A365&lt;&gt;$A364),and(not(isblank($A365)),$A365=$A364,$B365&lt;&gt;$B364)),"ID LISTS UNALIGNED",and($A365&lt;&gt;"",countif('3) Release_Label'!$D:$D,$A365)=0),"NO UPC MATCH in Release_Label",and($B365&lt;&gt;"",countif('3) Release_Label'!$E:$E,$B365)=0),"NO CATALOG ID MATCH in Release_Label",iserror(vlookup($A365&amp;$B365,'3) Release_Label'!$D:$D&amp;'3) Release_Label'!$E:$E,1,0)),"NO UPC-CATALOG ID pair MATCH in Release_Label" )</f>
        <v/>
      </c>
      <c r="D365" s="114" t="str">
        <f t="array" ref="D365">ifs(and(isblank($A365),isblank($B365)),"", not(iserror(vlookup($A365&amp;$B365,'3) Release_Label'!$D:$D&amp;'3) Release_Label'!$E:$E,1,0))),vlookup($A365&amp;$B365,{'3) Release_Label'!$D:$D&amp;'3) Release_Label'!$E:$E,'3) Release_Label'!$H:$H},2,0), or(and(not(isblank($B365)),$B365=$B364,$A365&lt;&gt;$A364),and(not(isblank($A365)),$A365=$A364,$B365&lt;&gt;$B364)),"ID LISTS UNALIGNED",and($A365&lt;&gt;"",countif('3) Release_Label'!$D:$D,$A365)=0),"NO UPC MATCH in Release_Label",and($B365&lt;&gt;"",countif('3) Release_Label'!$E:$E,$B365)=0),"NO CATALOG ID MATCH in Release_Label",iserror(vlookup($A365&amp;$B365,'3) Release_Label'!$D:$D&amp;'3) Release_Label'!$E:$E,1,0)),"NO UPC-CATALOG ID pair MATCH in Release_Label" )</f>
        <v/>
      </c>
      <c r="E365" s="128" t="str">
        <f t="shared" si="3"/>
        <v/>
      </c>
      <c r="G365" s="92"/>
      <c r="H365" s="133"/>
      <c r="J365" s="20"/>
      <c r="K365" s="93"/>
      <c r="L365" s="20"/>
      <c r="N365" s="20"/>
      <c r="O365" s="20"/>
      <c r="P365" s="20"/>
    </row>
    <row r="366">
      <c r="A366" s="28"/>
      <c r="B366" s="92"/>
      <c r="C366" s="114" t="str">
        <f t="array" ref="C366">ifs(and(isblank($A366),isblank($B366)),"", not(iserror(vlookup($A366&amp;$B366,'3) Release_Label'!$D:$D&amp;'3) Release_Label'!$E:$E,1,0))),vlookup($A366&amp;$B366,{'3) Release_Label'!$D:$D&amp;'3) Release_Label'!$E:$E,'3) Release_Label'!$F:$F},2,0), or(and(not(isblank($B366)),$B366=$B365,$A366&lt;&gt;$A365),and(not(isblank($A366)),$A366=$A365,$B366&lt;&gt;$B365)),"ID LISTS UNALIGNED",and($A366&lt;&gt;"",countif('3) Release_Label'!$D:$D,$A366)=0),"NO UPC MATCH in Release_Label",and($B366&lt;&gt;"",countif('3) Release_Label'!$E:$E,$B366)=0),"NO CATALOG ID MATCH in Release_Label",iserror(vlookup($A366&amp;$B366,'3) Release_Label'!$D:$D&amp;'3) Release_Label'!$E:$E,1,0)),"NO UPC-CATALOG ID pair MATCH in Release_Label" )</f>
        <v/>
      </c>
      <c r="D366" s="114" t="str">
        <f t="array" ref="D366">ifs(and(isblank($A366),isblank($B366)),"", not(iserror(vlookup($A366&amp;$B366,'3) Release_Label'!$D:$D&amp;'3) Release_Label'!$E:$E,1,0))),vlookup($A366&amp;$B366,{'3) Release_Label'!$D:$D&amp;'3) Release_Label'!$E:$E,'3) Release_Label'!$H:$H},2,0), or(and(not(isblank($B366)),$B366=$B365,$A366&lt;&gt;$A365),and(not(isblank($A366)),$A366=$A365,$B366&lt;&gt;$B365)),"ID LISTS UNALIGNED",and($A366&lt;&gt;"",countif('3) Release_Label'!$D:$D,$A366)=0),"NO UPC MATCH in Release_Label",and($B366&lt;&gt;"",countif('3) Release_Label'!$E:$E,$B366)=0),"NO CATALOG ID MATCH in Release_Label",iserror(vlookup($A366&amp;$B366,'3) Release_Label'!$D:$D&amp;'3) Release_Label'!$E:$E,1,0)),"NO UPC-CATALOG ID pair MATCH in Release_Label" )</f>
        <v/>
      </c>
      <c r="E366" s="128" t="str">
        <f t="shared" si="3"/>
        <v/>
      </c>
      <c r="G366" s="92"/>
      <c r="H366" s="133"/>
      <c r="J366" s="20"/>
      <c r="K366" s="93"/>
      <c r="L366" s="20"/>
      <c r="N366" s="20"/>
      <c r="O366" s="20"/>
      <c r="P366" s="20"/>
    </row>
    <row r="367">
      <c r="A367" s="28"/>
      <c r="B367" s="92"/>
      <c r="C367" s="114" t="str">
        <f t="array" ref="C367">ifs(and(isblank($A367),isblank($B367)),"", not(iserror(vlookup($A367&amp;$B367,'3) Release_Label'!$D:$D&amp;'3) Release_Label'!$E:$E,1,0))),vlookup($A367&amp;$B367,{'3) Release_Label'!$D:$D&amp;'3) Release_Label'!$E:$E,'3) Release_Label'!$F:$F},2,0), or(and(not(isblank($B367)),$B367=$B366,$A367&lt;&gt;$A366),and(not(isblank($A367)),$A367=$A366,$B367&lt;&gt;$B366)),"ID LISTS UNALIGNED",and($A367&lt;&gt;"",countif('3) Release_Label'!$D:$D,$A367)=0),"NO UPC MATCH in Release_Label",and($B367&lt;&gt;"",countif('3) Release_Label'!$E:$E,$B367)=0),"NO CATALOG ID MATCH in Release_Label",iserror(vlookup($A367&amp;$B367,'3) Release_Label'!$D:$D&amp;'3) Release_Label'!$E:$E,1,0)),"NO UPC-CATALOG ID pair MATCH in Release_Label" )</f>
        <v/>
      </c>
      <c r="D367" s="114" t="str">
        <f t="array" ref="D367">ifs(and(isblank($A367),isblank($B367)),"", not(iserror(vlookup($A367&amp;$B367,'3) Release_Label'!$D:$D&amp;'3) Release_Label'!$E:$E,1,0))),vlookup($A367&amp;$B367,{'3) Release_Label'!$D:$D&amp;'3) Release_Label'!$E:$E,'3) Release_Label'!$H:$H},2,0), or(and(not(isblank($B367)),$B367=$B366,$A367&lt;&gt;$A366),and(not(isblank($A367)),$A367=$A366,$B367&lt;&gt;$B366)),"ID LISTS UNALIGNED",and($A367&lt;&gt;"",countif('3) Release_Label'!$D:$D,$A367)=0),"NO UPC MATCH in Release_Label",and($B367&lt;&gt;"",countif('3) Release_Label'!$E:$E,$B367)=0),"NO CATALOG ID MATCH in Release_Label",iserror(vlookup($A367&amp;$B367,'3) Release_Label'!$D:$D&amp;'3) Release_Label'!$E:$E,1,0)),"NO UPC-CATALOG ID pair MATCH in Release_Label" )</f>
        <v/>
      </c>
      <c r="E367" s="128" t="str">
        <f t="shared" si="3"/>
        <v/>
      </c>
      <c r="G367" s="92"/>
      <c r="H367" s="133"/>
      <c r="J367" s="20"/>
      <c r="K367" s="93"/>
      <c r="L367" s="20"/>
      <c r="N367" s="20"/>
      <c r="O367" s="20"/>
      <c r="P367" s="20"/>
    </row>
    <row r="368">
      <c r="A368" s="28"/>
      <c r="B368" s="92"/>
      <c r="C368" s="114" t="str">
        <f t="array" ref="C368">ifs(and(isblank($A368),isblank($B368)),"", not(iserror(vlookup($A368&amp;$B368,'3) Release_Label'!$D:$D&amp;'3) Release_Label'!$E:$E,1,0))),vlookup($A368&amp;$B368,{'3) Release_Label'!$D:$D&amp;'3) Release_Label'!$E:$E,'3) Release_Label'!$F:$F},2,0), or(and(not(isblank($B368)),$B368=$B367,$A368&lt;&gt;$A367),and(not(isblank($A368)),$A368=$A367,$B368&lt;&gt;$B367)),"ID LISTS UNALIGNED",and($A368&lt;&gt;"",countif('3) Release_Label'!$D:$D,$A368)=0),"NO UPC MATCH in Release_Label",and($B368&lt;&gt;"",countif('3) Release_Label'!$E:$E,$B368)=0),"NO CATALOG ID MATCH in Release_Label",iserror(vlookup($A368&amp;$B368,'3) Release_Label'!$D:$D&amp;'3) Release_Label'!$E:$E,1,0)),"NO UPC-CATALOG ID pair MATCH in Release_Label" )</f>
        <v/>
      </c>
      <c r="D368" s="114" t="str">
        <f t="array" ref="D368">ifs(and(isblank($A368),isblank($B368)),"", not(iserror(vlookup($A368&amp;$B368,'3) Release_Label'!$D:$D&amp;'3) Release_Label'!$E:$E,1,0))),vlookup($A368&amp;$B368,{'3) Release_Label'!$D:$D&amp;'3) Release_Label'!$E:$E,'3) Release_Label'!$H:$H},2,0), or(and(not(isblank($B368)),$B368=$B367,$A368&lt;&gt;$A367),and(not(isblank($A368)),$A368=$A367,$B368&lt;&gt;$B367)),"ID LISTS UNALIGNED",and($A368&lt;&gt;"",countif('3) Release_Label'!$D:$D,$A368)=0),"NO UPC MATCH in Release_Label",and($B368&lt;&gt;"",countif('3) Release_Label'!$E:$E,$B368)=0),"NO CATALOG ID MATCH in Release_Label",iserror(vlookup($A368&amp;$B368,'3) Release_Label'!$D:$D&amp;'3) Release_Label'!$E:$E,1,0)),"NO UPC-CATALOG ID pair MATCH in Release_Label" )</f>
        <v/>
      </c>
      <c r="E368" s="128" t="str">
        <f t="shared" si="3"/>
        <v/>
      </c>
      <c r="G368" s="92"/>
      <c r="H368" s="133"/>
      <c r="J368" s="20"/>
      <c r="K368" s="93"/>
      <c r="L368" s="20"/>
      <c r="N368" s="20"/>
      <c r="O368" s="20"/>
      <c r="P368" s="20"/>
    </row>
    <row r="369">
      <c r="A369" s="28"/>
      <c r="B369" s="92"/>
      <c r="C369" s="114" t="str">
        <f t="array" ref="C369">ifs(and(isblank($A369),isblank($B369)),"", not(iserror(vlookup($A369&amp;$B369,'3) Release_Label'!$D:$D&amp;'3) Release_Label'!$E:$E,1,0))),vlookup($A369&amp;$B369,{'3) Release_Label'!$D:$D&amp;'3) Release_Label'!$E:$E,'3) Release_Label'!$F:$F},2,0), or(and(not(isblank($B369)),$B369=$B368,$A369&lt;&gt;$A368),and(not(isblank($A369)),$A369=$A368,$B369&lt;&gt;$B368)),"ID LISTS UNALIGNED",and($A369&lt;&gt;"",countif('3) Release_Label'!$D:$D,$A369)=0),"NO UPC MATCH in Release_Label",and($B369&lt;&gt;"",countif('3) Release_Label'!$E:$E,$B369)=0),"NO CATALOG ID MATCH in Release_Label",iserror(vlookup($A369&amp;$B369,'3) Release_Label'!$D:$D&amp;'3) Release_Label'!$E:$E,1,0)),"NO UPC-CATALOG ID pair MATCH in Release_Label" )</f>
        <v/>
      </c>
      <c r="D369" s="114" t="str">
        <f t="array" ref="D369">ifs(and(isblank($A369),isblank($B369)),"", not(iserror(vlookup($A369&amp;$B369,'3) Release_Label'!$D:$D&amp;'3) Release_Label'!$E:$E,1,0))),vlookup($A369&amp;$B369,{'3) Release_Label'!$D:$D&amp;'3) Release_Label'!$E:$E,'3) Release_Label'!$H:$H},2,0), or(and(not(isblank($B369)),$B369=$B368,$A369&lt;&gt;$A368),and(not(isblank($A369)),$A369=$A368,$B369&lt;&gt;$B368)),"ID LISTS UNALIGNED",and($A369&lt;&gt;"",countif('3) Release_Label'!$D:$D,$A369)=0),"NO UPC MATCH in Release_Label",and($B369&lt;&gt;"",countif('3) Release_Label'!$E:$E,$B369)=0),"NO CATALOG ID MATCH in Release_Label",iserror(vlookup($A369&amp;$B369,'3) Release_Label'!$D:$D&amp;'3) Release_Label'!$E:$E,1,0)),"NO UPC-CATALOG ID pair MATCH in Release_Label" )</f>
        <v/>
      </c>
      <c r="E369" s="128" t="str">
        <f t="shared" si="3"/>
        <v/>
      </c>
      <c r="G369" s="92"/>
      <c r="H369" s="133"/>
      <c r="J369" s="20"/>
      <c r="K369" s="93"/>
      <c r="L369" s="20"/>
      <c r="N369" s="20"/>
      <c r="O369" s="20"/>
      <c r="P369" s="20"/>
    </row>
    <row r="370">
      <c r="A370" s="28"/>
      <c r="B370" s="92"/>
      <c r="C370" s="114" t="str">
        <f t="array" ref="C370">ifs(and(isblank($A370),isblank($B370)),"", not(iserror(vlookup($A370&amp;$B370,'3) Release_Label'!$D:$D&amp;'3) Release_Label'!$E:$E,1,0))),vlookup($A370&amp;$B370,{'3) Release_Label'!$D:$D&amp;'3) Release_Label'!$E:$E,'3) Release_Label'!$F:$F},2,0), or(and(not(isblank($B370)),$B370=$B369,$A370&lt;&gt;$A369),and(not(isblank($A370)),$A370=$A369,$B370&lt;&gt;$B369)),"ID LISTS UNALIGNED",and($A370&lt;&gt;"",countif('3) Release_Label'!$D:$D,$A370)=0),"NO UPC MATCH in Release_Label",and($B370&lt;&gt;"",countif('3) Release_Label'!$E:$E,$B370)=0),"NO CATALOG ID MATCH in Release_Label",iserror(vlookup($A370&amp;$B370,'3) Release_Label'!$D:$D&amp;'3) Release_Label'!$E:$E,1,0)),"NO UPC-CATALOG ID pair MATCH in Release_Label" )</f>
        <v/>
      </c>
      <c r="D370" s="114" t="str">
        <f t="array" ref="D370">ifs(and(isblank($A370),isblank($B370)),"", not(iserror(vlookup($A370&amp;$B370,'3) Release_Label'!$D:$D&amp;'3) Release_Label'!$E:$E,1,0))),vlookup($A370&amp;$B370,{'3) Release_Label'!$D:$D&amp;'3) Release_Label'!$E:$E,'3) Release_Label'!$H:$H},2,0), or(and(not(isblank($B370)),$B370=$B369,$A370&lt;&gt;$A369),and(not(isblank($A370)),$A370=$A369,$B370&lt;&gt;$B369)),"ID LISTS UNALIGNED",and($A370&lt;&gt;"",countif('3) Release_Label'!$D:$D,$A370)=0),"NO UPC MATCH in Release_Label",and($B370&lt;&gt;"",countif('3) Release_Label'!$E:$E,$B370)=0),"NO CATALOG ID MATCH in Release_Label",iserror(vlookup($A370&amp;$B370,'3) Release_Label'!$D:$D&amp;'3) Release_Label'!$E:$E,1,0)),"NO UPC-CATALOG ID pair MATCH in Release_Label" )</f>
        <v/>
      </c>
      <c r="E370" s="128" t="str">
        <f t="shared" si="3"/>
        <v/>
      </c>
      <c r="G370" s="92"/>
      <c r="H370" s="133"/>
      <c r="J370" s="20"/>
      <c r="K370" s="93"/>
      <c r="L370" s="20"/>
      <c r="N370" s="20"/>
      <c r="O370" s="20"/>
      <c r="P370" s="20"/>
    </row>
    <row r="371">
      <c r="A371" s="28"/>
      <c r="B371" s="92"/>
      <c r="C371" s="114" t="str">
        <f t="array" ref="C371">ifs(and(isblank($A371),isblank($B371)),"", not(iserror(vlookup($A371&amp;$B371,'3) Release_Label'!$D:$D&amp;'3) Release_Label'!$E:$E,1,0))),vlookup($A371&amp;$B371,{'3) Release_Label'!$D:$D&amp;'3) Release_Label'!$E:$E,'3) Release_Label'!$F:$F},2,0), or(and(not(isblank($B371)),$B371=$B370,$A371&lt;&gt;$A370),and(not(isblank($A371)),$A371=$A370,$B371&lt;&gt;$B370)),"ID LISTS UNALIGNED",and($A371&lt;&gt;"",countif('3) Release_Label'!$D:$D,$A371)=0),"NO UPC MATCH in Release_Label",and($B371&lt;&gt;"",countif('3) Release_Label'!$E:$E,$B371)=0),"NO CATALOG ID MATCH in Release_Label",iserror(vlookup($A371&amp;$B371,'3) Release_Label'!$D:$D&amp;'3) Release_Label'!$E:$E,1,0)),"NO UPC-CATALOG ID pair MATCH in Release_Label" )</f>
        <v/>
      </c>
      <c r="D371" s="114" t="str">
        <f t="array" ref="D371">ifs(and(isblank($A371),isblank($B371)),"", not(iserror(vlookup($A371&amp;$B371,'3) Release_Label'!$D:$D&amp;'3) Release_Label'!$E:$E,1,0))),vlookup($A371&amp;$B371,{'3) Release_Label'!$D:$D&amp;'3) Release_Label'!$E:$E,'3) Release_Label'!$H:$H},2,0), or(and(not(isblank($B371)),$B371=$B370,$A371&lt;&gt;$A370),and(not(isblank($A371)),$A371=$A370,$B371&lt;&gt;$B370)),"ID LISTS UNALIGNED",and($A371&lt;&gt;"",countif('3) Release_Label'!$D:$D,$A371)=0),"NO UPC MATCH in Release_Label",and($B371&lt;&gt;"",countif('3) Release_Label'!$E:$E,$B371)=0),"NO CATALOG ID MATCH in Release_Label",iserror(vlookup($A371&amp;$B371,'3) Release_Label'!$D:$D&amp;'3) Release_Label'!$E:$E,1,0)),"NO UPC-CATALOG ID pair MATCH in Release_Label" )</f>
        <v/>
      </c>
      <c r="E371" s="128" t="str">
        <f t="shared" si="3"/>
        <v/>
      </c>
      <c r="G371" s="92"/>
      <c r="H371" s="133"/>
      <c r="J371" s="20"/>
      <c r="K371" s="93"/>
      <c r="L371" s="20"/>
      <c r="N371" s="20"/>
      <c r="O371" s="20"/>
      <c r="P371" s="20"/>
    </row>
    <row r="372">
      <c r="A372" s="28"/>
      <c r="B372" s="92"/>
      <c r="C372" s="114" t="str">
        <f t="array" ref="C372">ifs(and(isblank($A372),isblank($B372)),"", not(iserror(vlookup($A372&amp;$B372,'3) Release_Label'!$D:$D&amp;'3) Release_Label'!$E:$E,1,0))),vlookup($A372&amp;$B372,{'3) Release_Label'!$D:$D&amp;'3) Release_Label'!$E:$E,'3) Release_Label'!$F:$F},2,0), or(and(not(isblank($B372)),$B372=$B371,$A372&lt;&gt;$A371),and(not(isblank($A372)),$A372=$A371,$B372&lt;&gt;$B371)),"ID LISTS UNALIGNED",and($A372&lt;&gt;"",countif('3) Release_Label'!$D:$D,$A372)=0),"NO UPC MATCH in Release_Label",and($B372&lt;&gt;"",countif('3) Release_Label'!$E:$E,$B372)=0),"NO CATALOG ID MATCH in Release_Label",iserror(vlookup($A372&amp;$B372,'3) Release_Label'!$D:$D&amp;'3) Release_Label'!$E:$E,1,0)),"NO UPC-CATALOG ID pair MATCH in Release_Label" )</f>
        <v/>
      </c>
      <c r="D372" s="114" t="str">
        <f t="array" ref="D372">ifs(and(isblank($A372),isblank($B372)),"", not(iserror(vlookup($A372&amp;$B372,'3) Release_Label'!$D:$D&amp;'3) Release_Label'!$E:$E,1,0))),vlookup($A372&amp;$B372,{'3) Release_Label'!$D:$D&amp;'3) Release_Label'!$E:$E,'3) Release_Label'!$H:$H},2,0), or(and(not(isblank($B372)),$B372=$B371,$A372&lt;&gt;$A371),and(not(isblank($A372)),$A372=$A371,$B372&lt;&gt;$B371)),"ID LISTS UNALIGNED",and($A372&lt;&gt;"",countif('3) Release_Label'!$D:$D,$A372)=0),"NO UPC MATCH in Release_Label",and($B372&lt;&gt;"",countif('3) Release_Label'!$E:$E,$B372)=0),"NO CATALOG ID MATCH in Release_Label",iserror(vlookup($A372&amp;$B372,'3) Release_Label'!$D:$D&amp;'3) Release_Label'!$E:$E,1,0)),"NO UPC-CATALOG ID pair MATCH in Release_Label" )</f>
        <v/>
      </c>
      <c r="E372" s="128" t="str">
        <f t="shared" si="3"/>
        <v/>
      </c>
      <c r="G372" s="92"/>
      <c r="H372" s="133"/>
      <c r="J372" s="20"/>
      <c r="K372" s="93"/>
      <c r="L372" s="20"/>
      <c r="N372" s="20"/>
      <c r="O372" s="20"/>
      <c r="P372" s="20"/>
    </row>
    <row r="373">
      <c r="A373" s="28"/>
      <c r="B373" s="92"/>
      <c r="C373" s="114" t="str">
        <f t="array" ref="C373">ifs(and(isblank($A373),isblank($B373)),"", not(iserror(vlookup($A373&amp;$B373,'3) Release_Label'!$D:$D&amp;'3) Release_Label'!$E:$E,1,0))),vlookup($A373&amp;$B373,{'3) Release_Label'!$D:$D&amp;'3) Release_Label'!$E:$E,'3) Release_Label'!$F:$F},2,0), or(and(not(isblank($B373)),$B373=$B372,$A373&lt;&gt;$A372),and(not(isblank($A373)),$A373=$A372,$B373&lt;&gt;$B372)),"ID LISTS UNALIGNED",and($A373&lt;&gt;"",countif('3) Release_Label'!$D:$D,$A373)=0),"NO UPC MATCH in Release_Label",and($B373&lt;&gt;"",countif('3) Release_Label'!$E:$E,$B373)=0),"NO CATALOG ID MATCH in Release_Label",iserror(vlookup($A373&amp;$B373,'3) Release_Label'!$D:$D&amp;'3) Release_Label'!$E:$E,1,0)),"NO UPC-CATALOG ID pair MATCH in Release_Label" )</f>
        <v/>
      </c>
      <c r="D373" s="114" t="str">
        <f t="array" ref="D373">ifs(and(isblank($A373),isblank($B373)),"", not(iserror(vlookup($A373&amp;$B373,'3) Release_Label'!$D:$D&amp;'3) Release_Label'!$E:$E,1,0))),vlookup($A373&amp;$B373,{'3) Release_Label'!$D:$D&amp;'3) Release_Label'!$E:$E,'3) Release_Label'!$H:$H},2,0), or(and(not(isblank($B373)),$B373=$B372,$A373&lt;&gt;$A372),and(not(isblank($A373)),$A373=$A372,$B373&lt;&gt;$B372)),"ID LISTS UNALIGNED",and($A373&lt;&gt;"",countif('3) Release_Label'!$D:$D,$A373)=0),"NO UPC MATCH in Release_Label",and($B373&lt;&gt;"",countif('3) Release_Label'!$E:$E,$B373)=0),"NO CATALOG ID MATCH in Release_Label",iserror(vlookup($A373&amp;$B373,'3) Release_Label'!$D:$D&amp;'3) Release_Label'!$E:$E,1,0)),"NO UPC-CATALOG ID pair MATCH in Release_Label" )</f>
        <v/>
      </c>
      <c r="E373" s="128" t="str">
        <f t="shared" si="3"/>
        <v/>
      </c>
      <c r="G373" s="92"/>
      <c r="H373" s="133"/>
      <c r="J373" s="20"/>
      <c r="K373" s="93"/>
      <c r="L373" s="20"/>
      <c r="N373" s="20"/>
      <c r="O373" s="20"/>
      <c r="P373" s="20"/>
    </row>
    <row r="374">
      <c r="A374" s="28"/>
      <c r="B374" s="92"/>
      <c r="C374" s="114" t="str">
        <f t="array" ref="C374">ifs(and(isblank($A374),isblank($B374)),"", not(iserror(vlookup($A374&amp;$B374,'3) Release_Label'!$D:$D&amp;'3) Release_Label'!$E:$E,1,0))),vlookup($A374&amp;$B374,{'3) Release_Label'!$D:$D&amp;'3) Release_Label'!$E:$E,'3) Release_Label'!$F:$F},2,0), or(and(not(isblank($B374)),$B374=$B373,$A374&lt;&gt;$A373),and(not(isblank($A374)),$A374=$A373,$B374&lt;&gt;$B373)),"ID LISTS UNALIGNED",and($A374&lt;&gt;"",countif('3) Release_Label'!$D:$D,$A374)=0),"NO UPC MATCH in Release_Label",and($B374&lt;&gt;"",countif('3) Release_Label'!$E:$E,$B374)=0),"NO CATALOG ID MATCH in Release_Label",iserror(vlookup($A374&amp;$B374,'3) Release_Label'!$D:$D&amp;'3) Release_Label'!$E:$E,1,0)),"NO UPC-CATALOG ID pair MATCH in Release_Label" )</f>
        <v/>
      </c>
      <c r="D374" s="114" t="str">
        <f t="array" ref="D374">ifs(and(isblank($A374),isblank($B374)),"", not(iserror(vlookup($A374&amp;$B374,'3) Release_Label'!$D:$D&amp;'3) Release_Label'!$E:$E,1,0))),vlookup($A374&amp;$B374,{'3) Release_Label'!$D:$D&amp;'3) Release_Label'!$E:$E,'3) Release_Label'!$H:$H},2,0), or(and(not(isblank($B374)),$B374=$B373,$A374&lt;&gt;$A373),and(not(isblank($A374)),$A374=$A373,$B374&lt;&gt;$B373)),"ID LISTS UNALIGNED",and($A374&lt;&gt;"",countif('3) Release_Label'!$D:$D,$A374)=0),"NO UPC MATCH in Release_Label",and($B374&lt;&gt;"",countif('3) Release_Label'!$E:$E,$B374)=0),"NO CATALOG ID MATCH in Release_Label",iserror(vlookup($A374&amp;$B374,'3) Release_Label'!$D:$D&amp;'3) Release_Label'!$E:$E,1,0)),"NO UPC-CATALOG ID pair MATCH in Release_Label" )</f>
        <v/>
      </c>
      <c r="E374" s="128" t="str">
        <f t="shared" si="3"/>
        <v/>
      </c>
      <c r="G374" s="92"/>
      <c r="H374" s="133"/>
      <c r="J374" s="20"/>
      <c r="K374" s="93"/>
      <c r="L374" s="20"/>
      <c r="N374" s="20"/>
      <c r="O374" s="20"/>
      <c r="P374" s="20"/>
    </row>
    <row r="375">
      <c r="A375" s="28"/>
      <c r="B375" s="92"/>
      <c r="C375" s="114" t="str">
        <f t="array" ref="C375">ifs(and(isblank($A375),isblank($B375)),"", not(iserror(vlookup($A375&amp;$B375,'3) Release_Label'!$D:$D&amp;'3) Release_Label'!$E:$E,1,0))),vlookup($A375&amp;$B375,{'3) Release_Label'!$D:$D&amp;'3) Release_Label'!$E:$E,'3) Release_Label'!$F:$F},2,0), or(and(not(isblank($B375)),$B375=$B374,$A375&lt;&gt;$A374),and(not(isblank($A375)),$A375=$A374,$B375&lt;&gt;$B374)),"ID LISTS UNALIGNED",and($A375&lt;&gt;"",countif('3) Release_Label'!$D:$D,$A375)=0),"NO UPC MATCH in Release_Label",and($B375&lt;&gt;"",countif('3) Release_Label'!$E:$E,$B375)=0),"NO CATALOG ID MATCH in Release_Label",iserror(vlookup($A375&amp;$B375,'3) Release_Label'!$D:$D&amp;'3) Release_Label'!$E:$E,1,0)),"NO UPC-CATALOG ID pair MATCH in Release_Label" )</f>
        <v/>
      </c>
      <c r="D375" s="114" t="str">
        <f t="array" ref="D375">ifs(and(isblank($A375),isblank($B375)),"", not(iserror(vlookup($A375&amp;$B375,'3) Release_Label'!$D:$D&amp;'3) Release_Label'!$E:$E,1,0))),vlookup($A375&amp;$B375,{'3) Release_Label'!$D:$D&amp;'3) Release_Label'!$E:$E,'3) Release_Label'!$H:$H},2,0), or(and(not(isblank($B375)),$B375=$B374,$A375&lt;&gt;$A374),and(not(isblank($A375)),$A375=$A374,$B375&lt;&gt;$B374)),"ID LISTS UNALIGNED",and($A375&lt;&gt;"",countif('3) Release_Label'!$D:$D,$A375)=0),"NO UPC MATCH in Release_Label",and($B375&lt;&gt;"",countif('3) Release_Label'!$E:$E,$B375)=0),"NO CATALOG ID MATCH in Release_Label",iserror(vlookup($A375&amp;$B375,'3) Release_Label'!$D:$D&amp;'3) Release_Label'!$E:$E,1,0)),"NO UPC-CATALOG ID pair MATCH in Release_Label" )</f>
        <v/>
      </c>
      <c r="E375" s="128" t="str">
        <f t="shared" si="3"/>
        <v/>
      </c>
      <c r="G375" s="92"/>
      <c r="H375" s="133"/>
      <c r="J375" s="20"/>
      <c r="K375" s="93"/>
      <c r="L375" s="20"/>
      <c r="N375" s="20"/>
      <c r="O375" s="20"/>
      <c r="P375" s="20"/>
    </row>
    <row r="376">
      <c r="A376" s="28"/>
      <c r="B376" s="92"/>
      <c r="C376" s="114" t="str">
        <f t="array" ref="C376">ifs(and(isblank($A376),isblank($B376)),"", not(iserror(vlookup($A376&amp;$B376,'3) Release_Label'!$D:$D&amp;'3) Release_Label'!$E:$E,1,0))),vlookup($A376&amp;$B376,{'3) Release_Label'!$D:$D&amp;'3) Release_Label'!$E:$E,'3) Release_Label'!$F:$F},2,0), or(and(not(isblank($B376)),$B376=$B375,$A376&lt;&gt;$A375),and(not(isblank($A376)),$A376=$A375,$B376&lt;&gt;$B375)),"ID LISTS UNALIGNED",and($A376&lt;&gt;"",countif('3) Release_Label'!$D:$D,$A376)=0),"NO UPC MATCH in Release_Label",and($B376&lt;&gt;"",countif('3) Release_Label'!$E:$E,$B376)=0),"NO CATALOG ID MATCH in Release_Label",iserror(vlookup($A376&amp;$B376,'3) Release_Label'!$D:$D&amp;'3) Release_Label'!$E:$E,1,0)),"NO UPC-CATALOG ID pair MATCH in Release_Label" )</f>
        <v/>
      </c>
      <c r="D376" s="114" t="str">
        <f t="array" ref="D376">ifs(and(isblank($A376),isblank($B376)),"", not(iserror(vlookup($A376&amp;$B376,'3) Release_Label'!$D:$D&amp;'3) Release_Label'!$E:$E,1,0))),vlookup($A376&amp;$B376,{'3) Release_Label'!$D:$D&amp;'3) Release_Label'!$E:$E,'3) Release_Label'!$H:$H},2,0), or(and(not(isblank($B376)),$B376=$B375,$A376&lt;&gt;$A375),and(not(isblank($A376)),$A376=$A375,$B376&lt;&gt;$B375)),"ID LISTS UNALIGNED",and($A376&lt;&gt;"",countif('3) Release_Label'!$D:$D,$A376)=0),"NO UPC MATCH in Release_Label",and($B376&lt;&gt;"",countif('3) Release_Label'!$E:$E,$B376)=0),"NO CATALOG ID MATCH in Release_Label",iserror(vlookup($A376&amp;$B376,'3) Release_Label'!$D:$D&amp;'3) Release_Label'!$E:$E,1,0)),"NO UPC-CATALOG ID pair MATCH in Release_Label" )</f>
        <v/>
      </c>
      <c r="E376" s="128" t="str">
        <f t="shared" si="3"/>
        <v/>
      </c>
      <c r="G376" s="92"/>
      <c r="H376" s="133"/>
      <c r="J376" s="20"/>
      <c r="K376" s="93"/>
      <c r="L376" s="20"/>
      <c r="N376" s="20"/>
      <c r="O376" s="20"/>
      <c r="P376" s="20"/>
    </row>
    <row r="377">
      <c r="A377" s="28"/>
      <c r="B377" s="92"/>
      <c r="C377" s="114" t="str">
        <f t="array" ref="C377">ifs(and(isblank($A377),isblank($B377)),"", not(iserror(vlookup($A377&amp;$B377,'3) Release_Label'!$D:$D&amp;'3) Release_Label'!$E:$E,1,0))),vlookup($A377&amp;$B377,{'3) Release_Label'!$D:$D&amp;'3) Release_Label'!$E:$E,'3) Release_Label'!$F:$F},2,0), or(and(not(isblank($B377)),$B377=$B376,$A377&lt;&gt;$A376),and(not(isblank($A377)),$A377=$A376,$B377&lt;&gt;$B376)),"ID LISTS UNALIGNED",and($A377&lt;&gt;"",countif('3) Release_Label'!$D:$D,$A377)=0),"NO UPC MATCH in Release_Label",and($B377&lt;&gt;"",countif('3) Release_Label'!$E:$E,$B377)=0),"NO CATALOG ID MATCH in Release_Label",iserror(vlookup($A377&amp;$B377,'3) Release_Label'!$D:$D&amp;'3) Release_Label'!$E:$E,1,0)),"NO UPC-CATALOG ID pair MATCH in Release_Label" )</f>
        <v/>
      </c>
      <c r="D377" s="114" t="str">
        <f t="array" ref="D377">ifs(and(isblank($A377),isblank($B377)),"", not(iserror(vlookup($A377&amp;$B377,'3) Release_Label'!$D:$D&amp;'3) Release_Label'!$E:$E,1,0))),vlookup($A377&amp;$B377,{'3) Release_Label'!$D:$D&amp;'3) Release_Label'!$E:$E,'3) Release_Label'!$H:$H},2,0), or(and(not(isblank($B377)),$B377=$B376,$A377&lt;&gt;$A376),and(not(isblank($A377)),$A377=$A376,$B377&lt;&gt;$B376)),"ID LISTS UNALIGNED",and($A377&lt;&gt;"",countif('3) Release_Label'!$D:$D,$A377)=0),"NO UPC MATCH in Release_Label",and($B377&lt;&gt;"",countif('3) Release_Label'!$E:$E,$B377)=0),"NO CATALOG ID MATCH in Release_Label",iserror(vlookup($A377&amp;$B377,'3) Release_Label'!$D:$D&amp;'3) Release_Label'!$E:$E,1,0)),"NO UPC-CATALOG ID pair MATCH in Release_Label" )</f>
        <v/>
      </c>
      <c r="E377" s="128" t="str">
        <f t="shared" si="3"/>
        <v/>
      </c>
      <c r="G377" s="92"/>
      <c r="H377" s="133"/>
      <c r="J377" s="20"/>
      <c r="K377" s="93"/>
      <c r="L377" s="20"/>
      <c r="N377" s="20"/>
      <c r="O377" s="20"/>
      <c r="P377" s="20"/>
    </row>
    <row r="378">
      <c r="A378" s="28"/>
      <c r="B378" s="92"/>
      <c r="C378" s="114" t="str">
        <f t="array" ref="C378">ifs(and(isblank($A378),isblank($B378)),"", not(iserror(vlookup($A378&amp;$B378,'3) Release_Label'!$D:$D&amp;'3) Release_Label'!$E:$E,1,0))),vlookup($A378&amp;$B378,{'3) Release_Label'!$D:$D&amp;'3) Release_Label'!$E:$E,'3) Release_Label'!$F:$F},2,0), or(and(not(isblank($B378)),$B378=$B377,$A378&lt;&gt;$A377),and(not(isblank($A378)),$A378=$A377,$B378&lt;&gt;$B377)),"ID LISTS UNALIGNED",and($A378&lt;&gt;"",countif('3) Release_Label'!$D:$D,$A378)=0),"NO UPC MATCH in Release_Label",and($B378&lt;&gt;"",countif('3) Release_Label'!$E:$E,$B378)=0),"NO CATALOG ID MATCH in Release_Label",iserror(vlookup($A378&amp;$B378,'3) Release_Label'!$D:$D&amp;'3) Release_Label'!$E:$E,1,0)),"NO UPC-CATALOG ID pair MATCH in Release_Label" )</f>
        <v/>
      </c>
      <c r="D378" s="114" t="str">
        <f t="array" ref="D378">ifs(and(isblank($A378),isblank($B378)),"", not(iserror(vlookup($A378&amp;$B378,'3) Release_Label'!$D:$D&amp;'3) Release_Label'!$E:$E,1,0))),vlookup($A378&amp;$B378,{'3) Release_Label'!$D:$D&amp;'3) Release_Label'!$E:$E,'3) Release_Label'!$H:$H},2,0), or(and(not(isblank($B378)),$B378=$B377,$A378&lt;&gt;$A377),and(not(isblank($A378)),$A378=$A377,$B378&lt;&gt;$B377)),"ID LISTS UNALIGNED",and($A378&lt;&gt;"",countif('3) Release_Label'!$D:$D,$A378)=0),"NO UPC MATCH in Release_Label",and($B378&lt;&gt;"",countif('3) Release_Label'!$E:$E,$B378)=0),"NO CATALOG ID MATCH in Release_Label",iserror(vlookup($A378&amp;$B378,'3) Release_Label'!$D:$D&amp;'3) Release_Label'!$E:$E,1,0)),"NO UPC-CATALOG ID pair MATCH in Release_Label" )</f>
        <v/>
      </c>
      <c r="E378" s="128" t="str">
        <f t="shared" si="3"/>
        <v/>
      </c>
      <c r="G378" s="92"/>
      <c r="H378" s="133"/>
      <c r="J378" s="20"/>
      <c r="K378" s="93"/>
      <c r="L378" s="20"/>
      <c r="N378" s="20"/>
      <c r="O378" s="20"/>
      <c r="P378" s="20"/>
    </row>
    <row r="379">
      <c r="A379" s="28"/>
      <c r="B379" s="92"/>
      <c r="C379" s="114" t="str">
        <f t="array" ref="C379">ifs(and(isblank($A379),isblank($B379)),"", not(iserror(vlookup($A379&amp;$B379,'3) Release_Label'!$D:$D&amp;'3) Release_Label'!$E:$E,1,0))),vlookup($A379&amp;$B379,{'3) Release_Label'!$D:$D&amp;'3) Release_Label'!$E:$E,'3) Release_Label'!$F:$F},2,0), or(and(not(isblank($B379)),$B379=$B378,$A379&lt;&gt;$A378),and(not(isblank($A379)),$A379=$A378,$B379&lt;&gt;$B378)),"ID LISTS UNALIGNED",and($A379&lt;&gt;"",countif('3) Release_Label'!$D:$D,$A379)=0),"NO UPC MATCH in Release_Label",and($B379&lt;&gt;"",countif('3) Release_Label'!$E:$E,$B379)=0),"NO CATALOG ID MATCH in Release_Label",iserror(vlookup($A379&amp;$B379,'3) Release_Label'!$D:$D&amp;'3) Release_Label'!$E:$E,1,0)),"NO UPC-CATALOG ID pair MATCH in Release_Label" )</f>
        <v/>
      </c>
      <c r="D379" s="114" t="str">
        <f t="array" ref="D379">ifs(and(isblank($A379),isblank($B379)),"", not(iserror(vlookup($A379&amp;$B379,'3) Release_Label'!$D:$D&amp;'3) Release_Label'!$E:$E,1,0))),vlookup($A379&amp;$B379,{'3) Release_Label'!$D:$D&amp;'3) Release_Label'!$E:$E,'3) Release_Label'!$H:$H},2,0), or(and(not(isblank($B379)),$B379=$B378,$A379&lt;&gt;$A378),and(not(isblank($A379)),$A379=$A378,$B379&lt;&gt;$B378)),"ID LISTS UNALIGNED",and($A379&lt;&gt;"",countif('3) Release_Label'!$D:$D,$A379)=0),"NO UPC MATCH in Release_Label",and($B379&lt;&gt;"",countif('3) Release_Label'!$E:$E,$B379)=0),"NO CATALOG ID MATCH in Release_Label",iserror(vlookup($A379&amp;$B379,'3) Release_Label'!$D:$D&amp;'3) Release_Label'!$E:$E,1,0)),"NO UPC-CATALOG ID pair MATCH in Release_Label" )</f>
        <v/>
      </c>
      <c r="E379" s="128" t="str">
        <f t="shared" si="3"/>
        <v/>
      </c>
      <c r="G379" s="92"/>
      <c r="H379" s="133"/>
      <c r="J379" s="20"/>
      <c r="K379" s="93"/>
      <c r="L379" s="20"/>
      <c r="N379" s="20"/>
      <c r="O379" s="20"/>
      <c r="P379" s="20"/>
    </row>
    <row r="380">
      <c r="A380" s="28"/>
      <c r="B380" s="92"/>
      <c r="C380" s="114" t="str">
        <f t="array" ref="C380">ifs(and(isblank($A380),isblank($B380)),"", not(iserror(vlookup($A380&amp;$B380,'3) Release_Label'!$D:$D&amp;'3) Release_Label'!$E:$E,1,0))),vlookup($A380&amp;$B380,{'3) Release_Label'!$D:$D&amp;'3) Release_Label'!$E:$E,'3) Release_Label'!$F:$F},2,0), or(and(not(isblank($B380)),$B380=$B379,$A380&lt;&gt;$A379),and(not(isblank($A380)),$A380=$A379,$B380&lt;&gt;$B379)),"ID LISTS UNALIGNED",and($A380&lt;&gt;"",countif('3) Release_Label'!$D:$D,$A380)=0),"NO UPC MATCH in Release_Label",and($B380&lt;&gt;"",countif('3) Release_Label'!$E:$E,$B380)=0),"NO CATALOG ID MATCH in Release_Label",iserror(vlookup($A380&amp;$B380,'3) Release_Label'!$D:$D&amp;'3) Release_Label'!$E:$E,1,0)),"NO UPC-CATALOG ID pair MATCH in Release_Label" )</f>
        <v/>
      </c>
      <c r="D380" s="114" t="str">
        <f t="array" ref="D380">ifs(and(isblank($A380),isblank($B380)),"", not(iserror(vlookup($A380&amp;$B380,'3) Release_Label'!$D:$D&amp;'3) Release_Label'!$E:$E,1,0))),vlookup($A380&amp;$B380,{'3) Release_Label'!$D:$D&amp;'3) Release_Label'!$E:$E,'3) Release_Label'!$H:$H},2,0), or(and(not(isblank($B380)),$B380=$B379,$A380&lt;&gt;$A379),and(not(isblank($A380)),$A380=$A379,$B380&lt;&gt;$B379)),"ID LISTS UNALIGNED",and($A380&lt;&gt;"",countif('3) Release_Label'!$D:$D,$A380)=0),"NO UPC MATCH in Release_Label",and($B380&lt;&gt;"",countif('3) Release_Label'!$E:$E,$B380)=0),"NO CATALOG ID MATCH in Release_Label",iserror(vlookup($A380&amp;$B380,'3) Release_Label'!$D:$D&amp;'3) Release_Label'!$E:$E,1,0)),"NO UPC-CATALOG ID pair MATCH in Release_Label" )</f>
        <v/>
      </c>
      <c r="E380" s="128" t="str">
        <f t="shared" si="3"/>
        <v/>
      </c>
      <c r="G380" s="92"/>
      <c r="H380" s="133"/>
      <c r="J380" s="20"/>
      <c r="K380" s="93"/>
      <c r="L380" s="20"/>
      <c r="N380" s="20"/>
      <c r="O380" s="20"/>
      <c r="P380" s="20"/>
    </row>
    <row r="381">
      <c r="A381" s="28"/>
      <c r="B381" s="92"/>
      <c r="C381" s="114" t="str">
        <f t="array" ref="C381">ifs(and(isblank($A381),isblank($B381)),"", not(iserror(vlookup($A381&amp;$B381,'3) Release_Label'!$D:$D&amp;'3) Release_Label'!$E:$E,1,0))),vlookup($A381&amp;$B381,{'3) Release_Label'!$D:$D&amp;'3) Release_Label'!$E:$E,'3) Release_Label'!$F:$F},2,0), or(and(not(isblank($B381)),$B381=$B380,$A381&lt;&gt;$A380),and(not(isblank($A381)),$A381=$A380,$B381&lt;&gt;$B380)),"ID LISTS UNALIGNED",and($A381&lt;&gt;"",countif('3) Release_Label'!$D:$D,$A381)=0),"NO UPC MATCH in Release_Label",and($B381&lt;&gt;"",countif('3) Release_Label'!$E:$E,$B381)=0),"NO CATALOG ID MATCH in Release_Label",iserror(vlookup($A381&amp;$B381,'3) Release_Label'!$D:$D&amp;'3) Release_Label'!$E:$E,1,0)),"NO UPC-CATALOG ID pair MATCH in Release_Label" )</f>
        <v/>
      </c>
      <c r="D381" s="114" t="str">
        <f t="array" ref="D381">ifs(and(isblank($A381),isblank($B381)),"", not(iserror(vlookup($A381&amp;$B381,'3) Release_Label'!$D:$D&amp;'3) Release_Label'!$E:$E,1,0))),vlookup($A381&amp;$B381,{'3) Release_Label'!$D:$D&amp;'3) Release_Label'!$E:$E,'3) Release_Label'!$H:$H},2,0), or(and(not(isblank($B381)),$B381=$B380,$A381&lt;&gt;$A380),and(not(isblank($A381)),$A381=$A380,$B381&lt;&gt;$B380)),"ID LISTS UNALIGNED",and($A381&lt;&gt;"",countif('3) Release_Label'!$D:$D,$A381)=0),"NO UPC MATCH in Release_Label",and($B381&lt;&gt;"",countif('3) Release_Label'!$E:$E,$B381)=0),"NO CATALOG ID MATCH in Release_Label",iserror(vlookup($A381&amp;$B381,'3) Release_Label'!$D:$D&amp;'3) Release_Label'!$E:$E,1,0)),"NO UPC-CATALOG ID pair MATCH in Release_Label" )</f>
        <v/>
      </c>
      <c r="E381" s="128" t="str">
        <f t="shared" si="3"/>
        <v/>
      </c>
      <c r="G381" s="92"/>
      <c r="H381" s="133"/>
      <c r="J381" s="20"/>
      <c r="K381" s="93"/>
      <c r="L381" s="20"/>
      <c r="N381" s="20"/>
      <c r="O381" s="20"/>
      <c r="P381" s="20"/>
    </row>
    <row r="382">
      <c r="A382" s="28"/>
      <c r="B382" s="92"/>
      <c r="C382" s="114" t="str">
        <f t="array" ref="C382">ifs(and(isblank($A382),isblank($B382)),"", not(iserror(vlookup($A382&amp;$B382,'3) Release_Label'!$D:$D&amp;'3) Release_Label'!$E:$E,1,0))),vlookup($A382&amp;$B382,{'3) Release_Label'!$D:$D&amp;'3) Release_Label'!$E:$E,'3) Release_Label'!$F:$F},2,0), or(and(not(isblank($B382)),$B382=$B381,$A382&lt;&gt;$A381),and(not(isblank($A382)),$A382=$A381,$B382&lt;&gt;$B381)),"ID LISTS UNALIGNED",and($A382&lt;&gt;"",countif('3) Release_Label'!$D:$D,$A382)=0),"NO UPC MATCH in Release_Label",and($B382&lt;&gt;"",countif('3) Release_Label'!$E:$E,$B382)=0),"NO CATALOG ID MATCH in Release_Label",iserror(vlookup($A382&amp;$B382,'3) Release_Label'!$D:$D&amp;'3) Release_Label'!$E:$E,1,0)),"NO UPC-CATALOG ID pair MATCH in Release_Label" )</f>
        <v/>
      </c>
      <c r="D382" s="114" t="str">
        <f t="array" ref="D382">ifs(and(isblank($A382),isblank($B382)),"", not(iserror(vlookup($A382&amp;$B382,'3) Release_Label'!$D:$D&amp;'3) Release_Label'!$E:$E,1,0))),vlookup($A382&amp;$B382,{'3) Release_Label'!$D:$D&amp;'3) Release_Label'!$E:$E,'3) Release_Label'!$H:$H},2,0), or(and(not(isblank($B382)),$B382=$B381,$A382&lt;&gt;$A381),and(not(isblank($A382)),$A382=$A381,$B382&lt;&gt;$B381)),"ID LISTS UNALIGNED",and($A382&lt;&gt;"",countif('3) Release_Label'!$D:$D,$A382)=0),"NO UPC MATCH in Release_Label",and($B382&lt;&gt;"",countif('3) Release_Label'!$E:$E,$B382)=0),"NO CATALOG ID MATCH in Release_Label",iserror(vlookup($A382&amp;$B382,'3) Release_Label'!$D:$D&amp;'3) Release_Label'!$E:$E,1,0)),"NO UPC-CATALOG ID pair MATCH in Release_Label" )</f>
        <v/>
      </c>
      <c r="E382" s="128" t="str">
        <f t="shared" si="3"/>
        <v/>
      </c>
      <c r="G382" s="92"/>
      <c r="H382" s="133"/>
      <c r="J382" s="20"/>
      <c r="K382" s="93"/>
      <c r="L382" s="20"/>
      <c r="N382" s="20"/>
      <c r="O382" s="20"/>
      <c r="P382" s="20"/>
    </row>
    <row r="383">
      <c r="A383" s="28"/>
      <c r="B383" s="92"/>
      <c r="C383" s="114" t="str">
        <f t="array" ref="C383">ifs(and(isblank($A383),isblank($B383)),"", not(iserror(vlookup($A383&amp;$B383,'3) Release_Label'!$D:$D&amp;'3) Release_Label'!$E:$E,1,0))),vlookup($A383&amp;$B383,{'3) Release_Label'!$D:$D&amp;'3) Release_Label'!$E:$E,'3) Release_Label'!$F:$F},2,0), or(and(not(isblank($B383)),$B383=$B382,$A383&lt;&gt;$A382),and(not(isblank($A383)),$A383=$A382,$B383&lt;&gt;$B382)),"ID LISTS UNALIGNED",and($A383&lt;&gt;"",countif('3) Release_Label'!$D:$D,$A383)=0),"NO UPC MATCH in Release_Label",and($B383&lt;&gt;"",countif('3) Release_Label'!$E:$E,$B383)=0),"NO CATALOG ID MATCH in Release_Label",iserror(vlookup($A383&amp;$B383,'3) Release_Label'!$D:$D&amp;'3) Release_Label'!$E:$E,1,0)),"NO UPC-CATALOG ID pair MATCH in Release_Label" )</f>
        <v/>
      </c>
      <c r="D383" s="114" t="str">
        <f t="array" ref="D383">ifs(and(isblank($A383),isblank($B383)),"", not(iserror(vlookup($A383&amp;$B383,'3) Release_Label'!$D:$D&amp;'3) Release_Label'!$E:$E,1,0))),vlookup($A383&amp;$B383,{'3) Release_Label'!$D:$D&amp;'3) Release_Label'!$E:$E,'3) Release_Label'!$H:$H},2,0), or(and(not(isblank($B383)),$B383=$B382,$A383&lt;&gt;$A382),and(not(isblank($A383)),$A383=$A382,$B383&lt;&gt;$B382)),"ID LISTS UNALIGNED",and($A383&lt;&gt;"",countif('3) Release_Label'!$D:$D,$A383)=0),"NO UPC MATCH in Release_Label",and($B383&lt;&gt;"",countif('3) Release_Label'!$E:$E,$B383)=0),"NO CATALOG ID MATCH in Release_Label",iserror(vlookup($A383&amp;$B383,'3) Release_Label'!$D:$D&amp;'3) Release_Label'!$E:$E,1,0)),"NO UPC-CATALOG ID pair MATCH in Release_Label" )</f>
        <v/>
      </c>
      <c r="E383" s="128" t="str">
        <f t="shared" si="3"/>
        <v/>
      </c>
      <c r="G383" s="92"/>
      <c r="H383" s="133"/>
      <c r="J383" s="20"/>
      <c r="K383" s="93"/>
      <c r="L383" s="20"/>
      <c r="N383" s="20"/>
      <c r="O383" s="20"/>
      <c r="P383" s="20"/>
    </row>
    <row r="384">
      <c r="A384" s="28"/>
      <c r="B384" s="92"/>
      <c r="C384" s="114" t="str">
        <f t="array" ref="C384">ifs(and(isblank($A384),isblank($B384)),"", not(iserror(vlookup($A384&amp;$B384,'3) Release_Label'!$D:$D&amp;'3) Release_Label'!$E:$E,1,0))),vlookup($A384&amp;$B384,{'3) Release_Label'!$D:$D&amp;'3) Release_Label'!$E:$E,'3) Release_Label'!$F:$F},2,0), or(and(not(isblank($B384)),$B384=$B383,$A384&lt;&gt;$A383),and(not(isblank($A384)),$A384=$A383,$B384&lt;&gt;$B383)),"ID LISTS UNALIGNED",and($A384&lt;&gt;"",countif('3) Release_Label'!$D:$D,$A384)=0),"NO UPC MATCH in Release_Label",and($B384&lt;&gt;"",countif('3) Release_Label'!$E:$E,$B384)=0),"NO CATALOG ID MATCH in Release_Label",iserror(vlookup($A384&amp;$B384,'3) Release_Label'!$D:$D&amp;'3) Release_Label'!$E:$E,1,0)),"NO UPC-CATALOG ID pair MATCH in Release_Label" )</f>
        <v/>
      </c>
      <c r="D384" s="114" t="str">
        <f t="array" ref="D384">ifs(and(isblank($A384),isblank($B384)),"", not(iserror(vlookup($A384&amp;$B384,'3) Release_Label'!$D:$D&amp;'3) Release_Label'!$E:$E,1,0))),vlookup($A384&amp;$B384,{'3) Release_Label'!$D:$D&amp;'3) Release_Label'!$E:$E,'3) Release_Label'!$H:$H},2,0), or(and(not(isblank($B384)),$B384=$B383,$A384&lt;&gt;$A383),and(not(isblank($A384)),$A384=$A383,$B384&lt;&gt;$B383)),"ID LISTS UNALIGNED",and($A384&lt;&gt;"",countif('3) Release_Label'!$D:$D,$A384)=0),"NO UPC MATCH in Release_Label",and($B384&lt;&gt;"",countif('3) Release_Label'!$E:$E,$B384)=0),"NO CATALOG ID MATCH in Release_Label",iserror(vlookup($A384&amp;$B384,'3) Release_Label'!$D:$D&amp;'3) Release_Label'!$E:$E,1,0)),"NO UPC-CATALOG ID pair MATCH in Release_Label" )</f>
        <v/>
      </c>
      <c r="E384" s="128" t="str">
        <f t="shared" si="3"/>
        <v/>
      </c>
      <c r="G384" s="92"/>
      <c r="H384" s="133"/>
      <c r="J384" s="20"/>
      <c r="K384" s="93"/>
      <c r="L384" s="20"/>
      <c r="N384" s="20"/>
      <c r="O384" s="20"/>
      <c r="P384" s="20"/>
    </row>
    <row r="385">
      <c r="A385" s="28"/>
      <c r="B385" s="92"/>
      <c r="C385" s="114" t="str">
        <f t="array" ref="C385">ifs(and(isblank($A385),isblank($B385)),"", not(iserror(vlookup($A385&amp;$B385,'3) Release_Label'!$D:$D&amp;'3) Release_Label'!$E:$E,1,0))),vlookup($A385&amp;$B385,{'3) Release_Label'!$D:$D&amp;'3) Release_Label'!$E:$E,'3) Release_Label'!$F:$F},2,0), or(and(not(isblank($B385)),$B385=$B384,$A385&lt;&gt;$A384),and(not(isblank($A385)),$A385=$A384,$B385&lt;&gt;$B384)),"ID LISTS UNALIGNED",and($A385&lt;&gt;"",countif('3) Release_Label'!$D:$D,$A385)=0),"NO UPC MATCH in Release_Label",and($B385&lt;&gt;"",countif('3) Release_Label'!$E:$E,$B385)=0),"NO CATALOG ID MATCH in Release_Label",iserror(vlookup($A385&amp;$B385,'3) Release_Label'!$D:$D&amp;'3) Release_Label'!$E:$E,1,0)),"NO UPC-CATALOG ID pair MATCH in Release_Label" )</f>
        <v/>
      </c>
      <c r="D385" s="114" t="str">
        <f t="array" ref="D385">ifs(and(isblank($A385),isblank($B385)),"", not(iserror(vlookup($A385&amp;$B385,'3) Release_Label'!$D:$D&amp;'3) Release_Label'!$E:$E,1,0))),vlookup($A385&amp;$B385,{'3) Release_Label'!$D:$D&amp;'3) Release_Label'!$E:$E,'3) Release_Label'!$H:$H},2,0), or(and(not(isblank($B385)),$B385=$B384,$A385&lt;&gt;$A384),and(not(isblank($A385)),$A385=$A384,$B385&lt;&gt;$B384)),"ID LISTS UNALIGNED",and($A385&lt;&gt;"",countif('3) Release_Label'!$D:$D,$A385)=0),"NO UPC MATCH in Release_Label",and($B385&lt;&gt;"",countif('3) Release_Label'!$E:$E,$B385)=0),"NO CATALOG ID MATCH in Release_Label",iserror(vlookup($A385&amp;$B385,'3) Release_Label'!$D:$D&amp;'3) Release_Label'!$E:$E,1,0)),"NO UPC-CATALOG ID pair MATCH in Release_Label" )</f>
        <v/>
      </c>
      <c r="E385" s="128" t="str">
        <f t="shared" si="3"/>
        <v/>
      </c>
      <c r="G385" s="92"/>
      <c r="H385" s="133"/>
      <c r="J385" s="20"/>
      <c r="K385" s="93"/>
      <c r="L385" s="20"/>
      <c r="N385" s="20"/>
      <c r="O385" s="20"/>
      <c r="P385" s="20"/>
    </row>
    <row r="386">
      <c r="A386" s="28"/>
      <c r="B386" s="92"/>
      <c r="C386" s="114" t="str">
        <f t="array" ref="C386">ifs(and(isblank($A386),isblank($B386)),"", not(iserror(vlookup($A386&amp;$B386,'3) Release_Label'!$D:$D&amp;'3) Release_Label'!$E:$E,1,0))),vlookup($A386&amp;$B386,{'3) Release_Label'!$D:$D&amp;'3) Release_Label'!$E:$E,'3) Release_Label'!$F:$F},2,0), or(and(not(isblank($B386)),$B386=$B385,$A386&lt;&gt;$A385),and(not(isblank($A386)),$A386=$A385,$B386&lt;&gt;$B385)),"ID LISTS UNALIGNED",and($A386&lt;&gt;"",countif('3) Release_Label'!$D:$D,$A386)=0),"NO UPC MATCH in Release_Label",and($B386&lt;&gt;"",countif('3) Release_Label'!$E:$E,$B386)=0),"NO CATALOG ID MATCH in Release_Label",iserror(vlookup($A386&amp;$B386,'3) Release_Label'!$D:$D&amp;'3) Release_Label'!$E:$E,1,0)),"NO UPC-CATALOG ID pair MATCH in Release_Label" )</f>
        <v/>
      </c>
      <c r="D386" s="114" t="str">
        <f t="array" ref="D386">ifs(and(isblank($A386),isblank($B386)),"", not(iserror(vlookup($A386&amp;$B386,'3) Release_Label'!$D:$D&amp;'3) Release_Label'!$E:$E,1,0))),vlookup($A386&amp;$B386,{'3) Release_Label'!$D:$D&amp;'3) Release_Label'!$E:$E,'3) Release_Label'!$H:$H},2,0), or(and(not(isblank($B386)),$B386=$B385,$A386&lt;&gt;$A385),and(not(isblank($A386)),$A386=$A385,$B386&lt;&gt;$B385)),"ID LISTS UNALIGNED",and($A386&lt;&gt;"",countif('3) Release_Label'!$D:$D,$A386)=0),"NO UPC MATCH in Release_Label",and($B386&lt;&gt;"",countif('3) Release_Label'!$E:$E,$B386)=0),"NO CATALOG ID MATCH in Release_Label",iserror(vlookup($A386&amp;$B386,'3) Release_Label'!$D:$D&amp;'3) Release_Label'!$E:$E,1,0)),"NO UPC-CATALOG ID pair MATCH in Release_Label" )</f>
        <v/>
      </c>
      <c r="E386" s="128" t="str">
        <f t="shared" si="3"/>
        <v/>
      </c>
      <c r="G386" s="92"/>
      <c r="H386" s="133"/>
      <c r="J386" s="20"/>
      <c r="K386" s="93"/>
      <c r="L386" s="20"/>
      <c r="N386" s="20"/>
      <c r="O386" s="20"/>
      <c r="P386" s="20"/>
    </row>
    <row r="387">
      <c r="A387" s="28"/>
      <c r="B387" s="92"/>
      <c r="C387" s="114" t="str">
        <f t="array" ref="C387">ifs(and(isblank($A387),isblank($B387)),"", not(iserror(vlookup($A387&amp;$B387,'3) Release_Label'!$D:$D&amp;'3) Release_Label'!$E:$E,1,0))),vlookup($A387&amp;$B387,{'3) Release_Label'!$D:$D&amp;'3) Release_Label'!$E:$E,'3) Release_Label'!$F:$F},2,0), or(and(not(isblank($B387)),$B387=$B386,$A387&lt;&gt;$A386),and(not(isblank($A387)),$A387=$A386,$B387&lt;&gt;$B386)),"ID LISTS UNALIGNED",and($A387&lt;&gt;"",countif('3) Release_Label'!$D:$D,$A387)=0),"NO UPC MATCH in Release_Label",and($B387&lt;&gt;"",countif('3) Release_Label'!$E:$E,$B387)=0),"NO CATALOG ID MATCH in Release_Label",iserror(vlookup($A387&amp;$B387,'3) Release_Label'!$D:$D&amp;'3) Release_Label'!$E:$E,1,0)),"NO UPC-CATALOG ID pair MATCH in Release_Label" )</f>
        <v/>
      </c>
      <c r="D387" s="114" t="str">
        <f t="array" ref="D387">ifs(and(isblank($A387),isblank($B387)),"", not(iserror(vlookup($A387&amp;$B387,'3) Release_Label'!$D:$D&amp;'3) Release_Label'!$E:$E,1,0))),vlookup($A387&amp;$B387,{'3) Release_Label'!$D:$D&amp;'3) Release_Label'!$E:$E,'3) Release_Label'!$H:$H},2,0), or(and(not(isblank($B387)),$B387=$B386,$A387&lt;&gt;$A386),and(not(isblank($A387)),$A387=$A386,$B387&lt;&gt;$B386)),"ID LISTS UNALIGNED",and($A387&lt;&gt;"",countif('3) Release_Label'!$D:$D,$A387)=0),"NO UPC MATCH in Release_Label",and($B387&lt;&gt;"",countif('3) Release_Label'!$E:$E,$B387)=0),"NO CATALOG ID MATCH in Release_Label",iserror(vlookup($A387&amp;$B387,'3) Release_Label'!$D:$D&amp;'3) Release_Label'!$E:$E,1,0)),"NO UPC-CATALOG ID pair MATCH in Release_Label" )</f>
        <v/>
      </c>
      <c r="E387" s="128" t="str">
        <f t="shared" si="3"/>
        <v/>
      </c>
      <c r="G387" s="92"/>
      <c r="H387" s="133"/>
      <c r="J387" s="20"/>
      <c r="K387" s="93"/>
      <c r="L387" s="20"/>
      <c r="N387" s="20"/>
      <c r="O387" s="20"/>
      <c r="P387" s="20"/>
    </row>
    <row r="388">
      <c r="A388" s="28"/>
      <c r="B388" s="92"/>
      <c r="C388" s="114" t="str">
        <f t="array" ref="C388">ifs(and(isblank($A388),isblank($B388)),"", not(iserror(vlookup($A388&amp;$B388,'3) Release_Label'!$D:$D&amp;'3) Release_Label'!$E:$E,1,0))),vlookup($A388&amp;$B388,{'3) Release_Label'!$D:$D&amp;'3) Release_Label'!$E:$E,'3) Release_Label'!$F:$F},2,0), or(and(not(isblank($B388)),$B388=$B387,$A388&lt;&gt;$A387),and(not(isblank($A388)),$A388=$A387,$B388&lt;&gt;$B387)),"ID LISTS UNALIGNED",and($A388&lt;&gt;"",countif('3) Release_Label'!$D:$D,$A388)=0),"NO UPC MATCH in Release_Label",and($B388&lt;&gt;"",countif('3) Release_Label'!$E:$E,$B388)=0),"NO CATALOG ID MATCH in Release_Label",iserror(vlookup($A388&amp;$B388,'3) Release_Label'!$D:$D&amp;'3) Release_Label'!$E:$E,1,0)),"NO UPC-CATALOG ID pair MATCH in Release_Label" )</f>
        <v/>
      </c>
      <c r="D388" s="114" t="str">
        <f t="array" ref="D388">ifs(and(isblank($A388),isblank($B388)),"", not(iserror(vlookup($A388&amp;$B388,'3) Release_Label'!$D:$D&amp;'3) Release_Label'!$E:$E,1,0))),vlookup($A388&amp;$B388,{'3) Release_Label'!$D:$D&amp;'3) Release_Label'!$E:$E,'3) Release_Label'!$H:$H},2,0), or(and(not(isblank($B388)),$B388=$B387,$A388&lt;&gt;$A387),and(not(isblank($A388)),$A388=$A387,$B388&lt;&gt;$B387)),"ID LISTS UNALIGNED",and($A388&lt;&gt;"",countif('3) Release_Label'!$D:$D,$A388)=0),"NO UPC MATCH in Release_Label",and($B388&lt;&gt;"",countif('3) Release_Label'!$E:$E,$B388)=0),"NO CATALOG ID MATCH in Release_Label",iserror(vlookup($A388&amp;$B388,'3) Release_Label'!$D:$D&amp;'3) Release_Label'!$E:$E,1,0)),"NO UPC-CATALOG ID pair MATCH in Release_Label" )</f>
        <v/>
      </c>
      <c r="E388" s="128" t="str">
        <f t="shared" si="3"/>
        <v/>
      </c>
      <c r="G388" s="92"/>
      <c r="H388" s="133"/>
      <c r="J388" s="20"/>
      <c r="K388" s="93"/>
      <c r="L388" s="20"/>
      <c r="N388" s="20"/>
      <c r="O388" s="20"/>
      <c r="P388" s="20"/>
    </row>
    <row r="389">
      <c r="A389" s="28"/>
      <c r="B389" s="92"/>
      <c r="C389" s="114" t="str">
        <f t="array" ref="C389">ifs(and(isblank($A389),isblank($B389)),"", not(iserror(vlookup($A389&amp;$B389,'3) Release_Label'!$D:$D&amp;'3) Release_Label'!$E:$E,1,0))),vlookup($A389&amp;$B389,{'3) Release_Label'!$D:$D&amp;'3) Release_Label'!$E:$E,'3) Release_Label'!$F:$F},2,0), or(and(not(isblank($B389)),$B389=$B388,$A389&lt;&gt;$A388),and(not(isblank($A389)),$A389=$A388,$B389&lt;&gt;$B388)),"ID LISTS UNALIGNED",and($A389&lt;&gt;"",countif('3) Release_Label'!$D:$D,$A389)=0),"NO UPC MATCH in Release_Label",and($B389&lt;&gt;"",countif('3) Release_Label'!$E:$E,$B389)=0),"NO CATALOG ID MATCH in Release_Label",iserror(vlookup($A389&amp;$B389,'3) Release_Label'!$D:$D&amp;'3) Release_Label'!$E:$E,1,0)),"NO UPC-CATALOG ID pair MATCH in Release_Label" )</f>
        <v/>
      </c>
      <c r="D389" s="114" t="str">
        <f t="array" ref="D389">ifs(and(isblank($A389),isblank($B389)),"", not(iserror(vlookup($A389&amp;$B389,'3) Release_Label'!$D:$D&amp;'3) Release_Label'!$E:$E,1,0))),vlookup($A389&amp;$B389,{'3) Release_Label'!$D:$D&amp;'3) Release_Label'!$E:$E,'3) Release_Label'!$H:$H},2,0), or(and(not(isblank($B389)),$B389=$B388,$A389&lt;&gt;$A388),and(not(isblank($A389)),$A389=$A388,$B389&lt;&gt;$B388)),"ID LISTS UNALIGNED",and($A389&lt;&gt;"",countif('3) Release_Label'!$D:$D,$A389)=0),"NO UPC MATCH in Release_Label",and($B389&lt;&gt;"",countif('3) Release_Label'!$E:$E,$B389)=0),"NO CATALOG ID MATCH in Release_Label",iserror(vlookup($A389&amp;$B389,'3) Release_Label'!$D:$D&amp;'3) Release_Label'!$E:$E,1,0)),"NO UPC-CATALOG ID pair MATCH in Release_Label" )</f>
        <v/>
      </c>
      <c r="E389" s="128" t="str">
        <f t="shared" si="3"/>
        <v/>
      </c>
      <c r="G389" s="92"/>
      <c r="H389" s="133"/>
      <c r="J389" s="20"/>
      <c r="K389" s="93"/>
      <c r="L389" s="20"/>
      <c r="N389" s="20"/>
      <c r="O389" s="20"/>
      <c r="P389" s="20"/>
    </row>
    <row r="390">
      <c r="A390" s="28"/>
      <c r="B390" s="92"/>
      <c r="C390" s="114" t="str">
        <f t="array" ref="C390">ifs(and(isblank($A390),isblank($B390)),"", not(iserror(vlookup($A390&amp;$B390,'3) Release_Label'!$D:$D&amp;'3) Release_Label'!$E:$E,1,0))),vlookup($A390&amp;$B390,{'3) Release_Label'!$D:$D&amp;'3) Release_Label'!$E:$E,'3) Release_Label'!$F:$F},2,0), or(and(not(isblank($B390)),$B390=$B389,$A390&lt;&gt;$A389),and(not(isblank($A390)),$A390=$A389,$B390&lt;&gt;$B389)),"ID LISTS UNALIGNED",and($A390&lt;&gt;"",countif('3) Release_Label'!$D:$D,$A390)=0),"NO UPC MATCH in Release_Label",and($B390&lt;&gt;"",countif('3) Release_Label'!$E:$E,$B390)=0),"NO CATALOG ID MATCH in Release_Label",iserror(vlookup($A390&amp;$B390,'3) Release_Label'!$D:$D&amp;'3) Release_Label'!$E:$E,1,0)),"NO UPC-CATALOG ID pair MATCH in Release_Label" )</f>
        <v/>
      </c>
      <c r="D390" s="114" t="str">
        <f t="array" ref="D390">ifs(and(isblank($A390),isblank($B390)),"", not(iserror(vlookup($A390&amp;$B390,'3) Release_Label'!$D:$D&amp;'3) Release_Label'!$E:$E,1,0))),vlookup($A390&amp;$B390,{'3) Release_Label'!$D:$D&amp;'3) Release_Label'!$E:$E,'3) Release_Label'!$H:$H},2,0), or(and(not(isblank($B390)),$B390=$B389,$A390&lt;&gt;$A389),and(not(isblank($A390)),$A390=$A389,$B390&lt;&gt;$B389)),"ID LISTS UNALIGNED",and($A390&lt;&gt;"",countif('3) Release_Label'!$D:$D,$A390)=0),"NO UPC MATCH in Release_Label",and($B390&lt;&gt;"",countif('3) Release_Label'!$E:$E,$B390)=0),"NO CATALOG ID MATCH in Release_Label",iserror(vlookup($A390&amp;$B390,'3) Release_Label'!$D:$D&amp;'3) Release_Label'!$E:$E,1,0)),"NO UPC-CATALOG ID pair MATCH in Release_Label" )</f>
        <v/>
      </c>
      <c r="E390" s="128" t="str">
        <f t="shared" si="3"/>
        <v/>
      </c>
      <c r="G390" s="92"/>
      <c r="H390" s="133"/>
      <c r="J390" s="20"/>
      <c r="K390" s="93"/>
      <c r="L390" s="20"/>
      <c r="N390" s="20"/>
      <c r="O390" s="20"/>
      <c r="P390" s="20"/>
    </row>
    <row r="391">
      <c r="A391" s="28"/>
      <c r="B391" s="92"/>
      <c r="C391" s="114" t="str">
        <f t="array" ref="C391">ifs(and(isblank($A391),isblank($B391)),"", not(iserror(vlookup($A391&amp;$B391,'3) Release_Label'!$D:$D&amp;'3) Release_Label'!$E:$E,1,0))),vlookup($A391&amp;$B391,{'3) Release_Label'!$D:$D&amp;'3) Release_Label'!$E:$E,'3) Release_Label'!$F:$F},2,0), or(and(not(isblank($B391)),$B391=$B390,$A391&lt;&gt;$A390),and(not(isblank($A391)),$A391=$A390,$B391&lt;&gt;$B390)),"ID LISTS UNALIGNED",and($A391&lt;&gt;"",countif('3) Release_Label'!$D:$D,$A391)=0),"NO UPC MATCH in Release_Label",and($B391&lt;&gt;"",countif('3) Release_Label'!$E:$E,$B391)=0),"NO CATALOG ID MATCH in Release_Label",iserror(vlookup($A391&amp;$B391,'3) Release_Label'!$D:$D&amp;'3) Release_Label'!$E:$E,1,0)),"NO UPC-CATALOG ID pair MATCH in Release_Label" )</f>
        <v/>
      </c>
      <c r="D391" s="114" t="str">
        <f t="array" ref="D391">ifs(and(isblank($A391),isblank($B391)),"", not(iserror(vlookup($A391&amp;$B391,'3) Release_Label'!$D:$D&amp;'3) Release_Label'!$E:$E,1,0))),vlookup($A391&amp;$B391,{'3) Release_Label'!$D:$D&amp;'3) Release_Label'!$E:$E,'3) Release_Label'!$H:$H},2,0), or(and(not(isblank($B391)),$B391=$B390,$A391&lt;&gt;$A390),and(not(isblank($A391)),$A391=$A390,$B391&lt;&gt;$B390)),"ID LISTS UNALIGNED",and($A391&lt;&gt;"",countif('3) Release_Label'!$D:$D,$A391)=0),"NO UPC MATCH in Release_Label",and($B391&lt;&gt;"",countif('3) Release_Label'!$E:$E,$B391)=0),"NO CATALOG ID MATCH in Release_Label",iserror(vlookup($A391&amp;$B391,'3) Release_Label'!$D:$D&amp;'3) Release_Label'!$E:$E,1,0)),"NO UPC-CATALOG ID pair MATCH in Release_Label" )</f>
        <v/>
      </c>
      <c r="E391" s="128" t="str">
        <f t="shared" si="3"/>
        <v/>
      </c>
      <c r="G391" s="92"/>
      <c r="H391" s="133"/>
      <c r="J391" s="20"/>
      <c r="K391" s="93"/>
      <c r="L391" s="20"/>
      <c r="N391" s="20"/>
      <c r="O391" s="20"/>
      <c r="P391" s="20"/>
    </row>
    <row r="392">
      <c r="A392" s="28"/>
      <c r="B392" s="92"/>
      <c r="C392" s="114" t="str">
        <f t="array" ref="C392">ifs(and(isblank($A392),isblank($B392)),"", not(iserror(vlookup($A392&amp;$B392,'3) Release_Label'!$D:$D&amp;'3) Release_Label'!$E:$E,1,0))),vlookup($A392&amp;$B392,{'3) Release_Label'!$D:$D&amp;'3) Release_Label'!$E:$E,'3) Release_Label'!$F:$F},2,0), or(and(not(isblank($B392)),$B392=$B391,$A392&lt;&gt;$A391),and(not(isblank($A392)),$A392=$A391,$B392&lt;&gt;$B391)),"ID LISTS UNALIGNED",and($A392&lt;&gt;"",countif('3) Release_Label'!$D:$D,$A392)=0),"NO UPC MATCH in Release_Label",and($B392&lt;&gt;"",countif('3) Release_Label'!$E:$E,$B392)=0),"NO CATALOG ID MATCH in Release_Label",iserror(vlookup($A392&amp;$B392,'3) Release_Label'!$D:$D&amp;'3) Release_Label'!$E:$E,1,0)),"NO UPC-CATALOG ID pair MATCH in Release_Label" )</f>
        <v/>
      </c>
      <c r="D392" s="114" t="str">
        <f t="array" ref="D392">ifs(and(isblank($A392),isblank($B392)),"", not(iserror(vlookup($A392&amp;$B392,'3) Release_Label'!$D:$D&amp;'3) Release_Label'!$E:$E,1,0))),vlookup($A392&amp;$B392,{'3) Release_Label'!$D:$D&amp;'3) Release_Label'!$E:$E,'3) Release_Label'!$H:$H},2,0), or(and(not(isblank($B392)),$B392=$B391,$A392&lt;&gt;$A391),and(not(isblank($A392)),$A392=$A391,$B392&lt;&gt;$B391)),"ID LISTS UNALIGNED",and($A392&lt;&gt;"",countif('3) Release_Label'!$D:$D,$A392)=0),"NO UPC MATCH in Release_Label",and($B392&lt;&gt;"",countif('3) Release_Label'!$E:$E,$B392)=0),"NO CATALOG ID MATCH in Release_Label",iserror(vlookup($A392&amp;$B392,'3) Release_Label'!$D:$D&amp;'3) Release_Label'!$E:$E,1,0)),"NO UPC-CATALOG ID pair MATCH in Release_Label" )</f>
        <v/>
      </c>
      <c r="E392" s="128" t="str">
        <f t="shared" si="3"/>
        <v/>
      </c>
      <c r="G392" s="92"/>
      <c r="H392" s="133"/>
      <c r="J392" s="20"/>
      <c r="K392" s="93"/>
      <c r="L392" s="20"/>
      <c r="N392" s="20"/>
      <c r="O392" s="20"/>
      <c r="P392" s="20"/>
    </row>
    <row r="393">
      <c r="A393" s="28"/>
      <c r="B393" s="92"/>
      <c r="C393" s="114" t="str">
        <f t="array" ref="C393">ifs(and(isblank($A393),isblank($B393)),"", not(iserror(vlookup($A393&amp;$B393,'3) Release_Label'!$D:$D&amp;'3) Release_Label'!$E:$E,1,0))),vlookup($A393&amp;$B393,{'3) Release_Label'!$D:$D&amp;'3) Release_Label'!$E:$E,'3) Release_Label'!$F:$F},2,0), or(and(not(isblank($B393)),$B393=$B392,$A393&lt;&gt;$A392),and(not(isblank($A393)),$A393=$A392,$B393&lt;&gt;$B392)),"ID LISTS UNALIGNED",and($A393&lt;&gt;"",countif('3) Release_Label'!$D:$D,$A393)=0),"NO UPC MATCH in Release_Label",and($B393&lt;&gt;"",countif('3) Release_Label'!$E:$E,$B393)=0),"NO CATALOG ID MATCH in Release_Label",iserror(vlookup($A393&amp;$B393,'3) Release_Label'!$D:$D&amp;'3) Release_Label'!$E:$E,1,0)),"NO UPC-CATALOG ID pair MATCH in Release_Label" )</f>
        <v/>
      </c>
      <c r="D393" s="114" t="str">
        <f t="array" ref="D393">ifs(and(isblank($A393),isblank($B393)),"", not(iserror(vlookup($A393&amp;$B393,'3) Release_Label'!$D:$D&amp;'3) Release_Label'!$E:$E,1,0))),vlookup($A393&amp;$B393,{'3) Release_Label'!$D:$D&amp;'3) Release_Label'!$E:$E,'3) Release_Label'!$H:$H},2,0), or(and(not(isblank($B393)),$B393=$B392,$A393&lt;&gt;$A392),and(not(isblank($A393)),$A393=$A392,$B393&lt;&gt;$B392)),"ID LISTS UNALIGNED",and($A393&lt;&gt;"",countif('3) Release_Label'!$D:$D,$A393)=0),"NO UPC MATCH in Release_Label",and($B393&lt;&gt;"",countif('3) Release_Label'!$E:$E,$B393)=0),"NO CATALOG ID MATCH in Release_Label",iserror(vlookup($A393&amp;$B393,'3) Release_Label'!$D:$D&amp;'3) Release_Label'!$E:$E,1,0)),"NO UPC-CATALOG ID pair MATCH in Release_Label" )</f>
        <v/>
      </c>
      <c r="E393" s="128" t="str">
        <f t="shared" si="3"/>
        <v/>
      </c>
      <c r="G393" s="92"/>
      <c r="H393" s="133"/>
      <c r="J393" s="20"/>
      <c r="K393" s="93"/>
      <c r="L393" s="20"/>
      <c r="N393" s="20"/>
      <c r="O393" s="20"/>
      <c r="P393" s="20"/>
    </row>
    <row r="394">
      <c r="A394" s="28"/>
      <c r="B394" s="92"/>
      <c r="C394" s="114" t="str">
        <f t="array" ref="C394">ifs(and(isblank($A394),isblank($B394)),"", not(iserror(vlookup($A394&amp;$B394,'3) Release_Label'!$D:$D&amp;'3) Release_Label'!$E:$E,1,0))),vlookup($A394&amp;$B394,{'3) Release_Label'!$D:$D&amp;'3) Release_Label'!$E:$E,'3) Release_Label'!$F:$F},2,0), or(and(not(isblank($B394)),$B394=$B393,$A394&lt;&gt;$A393),and(not(isblank($A394)),$A394=$A393,$B394&lt;&gt;$B393)),"ID LISTS UNALIGNED",and($A394&lt;&gt;"",countif('3) Release_Label'!$D:$D,$A394)=0),"NO UPC MATCH in Release_Label",and($B394&lt;&gt;"",countif('3) Release_Label'!$E:$E,$B394)=0),"NO CATALOG ID MATCH in Release_Label",iserror(vlookup($A394&amp;$B394,'3) Release_Label'!$D:$D&amp;'3) Release_Label'!$E:$E,1,0)),"NO UPC-CATALOG ID pair MATCH in Release_Label" )</f>
        <v/>
      </c>
      <c r="D394" s="114" t="str">
        <f t="array" ref="D394">ifs(and(isblank($A394),isblank($B394)),"", not(iserror(vlookup($A394&amp;$B394,'3) Release_Label'!$D:$D&amp;'3) Release_Label'!$E:$E,1,0))),vlookup($A394&amp;$B394,{'3) Release_Label'!$D:$D&amp;'3) Release_Label'!$E:$E,'3) Release_Label'!$H:$H},2,0), or(and(not(isblank($B394)),$B394=$B393,$A394&lt;&gt;$A393),and(not(isblank($A394)),$A394=$A393,$B394&lt;&gt;$B393)),"ID LISTS UNALIGNED",and($A394&lt;&gt;"",countif('3) Release_Label'!$D:$D,$A394)=0),"NO UPC MATCH in Release_Label",and($B394&lt;&gt;"",countif('3) Release_Label'!$E:$E,$B394)=0),"NO CATALOG ID MATCH in Release_Label",iserror(vlookup($A394&amp;$B394,'3) Release_Label'!$D:$D&amp;'3) Release_Label'!$E:$E,1,0)),"NO UPC-CATALOG ID pair MATCH in Release_Label" )</f>
        <v/>
      </c>
      <c r="E394" s="128" t="str">
        <f t="shared" si="3"/>
        <v/>
      </c>
      <c r="G394" s="92"/>
      <c r="H394" s="133"/>
      <c r="J394" s="20"/>
      <c r="K394" s="93"/>
      <c r="L394" s="20"/>
      <c r="N394" s="20"/>
      <c r="O394" s="20"/>
      <c r="P394" s="20"/>
    </row>
    <row r="395">
      <c r="A395" s="28"/>
      <c r="B395" s="92"/>
      <c r="C395" s="114" t="str">
        <f t="array" ref="C395">ifs(and(isblank($A395),isblank($B395)),"", not(iserror(vlookup($A395&amp;$B395,'3) Release_Label'!$D:$D&amp;'3) Release_Label'!$E:$E,1,0))),vlookup($A395&amp;$B395,{'3) Release_Label'!$D:$D&amp;'3) Release_Label'!$E:$E,'3) Release_Label'!$F:$F},2,0), or(and(not(isblank($B395)),$B395=$B394,$A395&lt;&gt;$A394),and(not(isblank($A395)),$A395=$A394,$B395&lt;&gt;$B394)),"ID LISTS UNALIGNED",and($A395&lt;&gt;"",countif('3) Release_Label'!$D:$D,$A395)=0),"NO UPC MATCH in Release_Label",and($B395&lt;&gt;"",countif('3) Release_Label'!$E:$E,$B395)=0),"NO CATALOG ID MATCH in Release_Label",iserror(vlookup($A395&amp;$B395,'3) Release_Label'!$D:$D&amp;'3) Release_Label'!$E:$E,1,0)),"NO UPC-CATALOG ID pair MATCH in Release_Label" )</f>
        <v/>
      </c>
      <c r="D395" s="114" t="str">
        <f t="array" ref="D395">ifs(and(isblank($A395),isblank($B395)),"", not(iserror(vlookup($A395&amp;$B395,'3) Release_Label'!$D:$D&amp;'3) Release_Label'!$E:$E,1,0))),vlookup($A395&amp;$B395,{'3) Release_Label'!$D:$D&amp;'3) Release_Label'!$E:$E,'3) Release_Label'!$H:$H},2,0), or(and(not(isblank($B395)),$B395=$B394,$A395&lt;&gt;$A394),and(not(isblank($A395)),$A395=$A394,$B395&lt;&gt;$B394)),"ID LISTS UNALIGNED",and($A395&lt;&gt;"",countif('3) Release_Label'!$D:$D,$A395)=0),"NO UPC MATCH in Release_Label",and($B395&lt;&gt;"",countif('3) Release_Label'!$E:$E,$B395)=0),"NO CATALOG ID MATCH in Release_Label",iserror(vlookup($A395&amp;$B395,'3) Release_Label'!$D:$D&amp;'3) Release_Label'!$E:$E,1,0)),"NO UPC-CATALOG ID pair MATCH in Release_Label" )</f>
        <v/>
      </c>
      <c r="E395" s="128" t="str">
        <f t="shared" si="3"/>
        <v/>
      </c>
      <c r="G395" s="92"/>
      <c r="H395" s="133"/>
      <c r="J395" s="20"/>
      <c r="K395" s="93"/>
      <c r="L395" s="20"/>
      <c r="N395" s="20"/>
      <c r="O395" s="20"/>
      <c r="P395" s="20"/>
    </row>
    <row r="396">
      <c r="A396" s="28"/>
      <c r="B396" s="92"/>
      <c r="C396" s="114" t="str">
        <f t="array" ref="C396">ifs(and(isblank($A396),isblank($B396)),"", not(iserror(vlookup($A396&amp;$B396,'3) Release_Label'!$D:$D&amp;'3) Release_Label'!$E:$E,1,0))),vlookup($A396&amp;$B396,{'3) Release_Label'!$D:$D&amp;'3) Release_Label'!$E:$E,'3) Release_Label'!$F:$F},2,0), or(and(not(isblank($B396)),$B396=$B395,$A396&lt;&gt;$A395),and(not(isblank($A396)),$A396=$A395,$B396&lt;&gt;$B395)),"ID LISTS UNALIGNED",and($A396&lt;&gt;"",countif('3) Release_Label'!$D:$D,$A396)=0),"NO UPC MATCH in Release_Label",and($B396&lt;&gt;"",countif('3) Release_Label'!$E:$E,$B396)=0),"NO CATALOG ID MATCH in Release_Label",iserror(vlookup($A396&amp;$B396,'3) Release_Label'!$D:$D&amp;'3) Release_Label'!$E:$E,1,0)),"NO UPC-CATALOG ID pair MATCH in Release_Label" )</f>
        <v/>
      </c>
      <c r="D396" s="114" t="str">
        <f t="array" ref="D396">ifs(and(isblank($A396),isblank($B396)),"", not(iserror(vlookup($A396&amp;$B396,'3) Release_Label'!$D:$D&amp;'3) Release_Label'!$E:$E,1,0))),vlookup($A396&amp;$B396,{'3) Release_Label'!$D:$D&amp;'3) Release_Label'!$E:$E,'3) Release_Label'!$H:$H},2,0), or(and(not(isblank($B396)),$B396=$B395,$A396&lt;&gt;$A395),and(not(isblank($A396)),$A396=$A395,$B396&lt;&gt;$B395)),"ID LISTS UNALIGNED",and($A396&lt;&gt;"",countif('3) Release_Label'!$D:$D,$A396)=0),"NO UPC MATCH in Release_Label",and($B396&lt;&gt;"",countif('3) Release_Label'!$E:$E,$B396)=0),"NO CATALOG ID MATCH in Release_Label",iserror(vlookup($A396&amp;$B396,'3) Release_Label'!$D:$D&amp;'3) Release_Label'!$E:$E,1,0)),"NO UPC-CATALOG ID pair MATCH in Release_Label" )</f>
        <v/>
      </c>
      <c r="E396" s="128" t="str">
        <f t="shared" si="3"/>
        <v/>
      </c>
      <c r="G396" s="92"/>
      <c r="H396" s="133"/>
      <c r="J396" s="20"/>
      <c r="K396" s="93"/>
      <c r="L396" s="20"/>
      <c r="N396" s="20"/>
      <c r="O396" s="20"/>
      <c r="P396" s="20"/>
    </row>
    <row r="397">
      <c r="A397" s="28"/>
      <c r="B397" s="92"/>
      <c r="C397" s="114" t="str">
        <f t="array" ref="C397">ifs(and(isblank($A397),isblank($B397)),"", not(iserror(vlookup($A397&amp;$B397,'3) Release_Label'!$D:$D&amp;'3) Release_Label'!$E:$E,1,0))),vlookup($A397&amp;$B397,{'3) Release_Label'!$D:$D&amp;'3) Release_Label'!$E:$E,'3) Release_Label'!$F:$F},2,0), or(and(not(isblank($B397)),$B397=$B396,$A397&lt;&gt;$A396),and(not(isblank($A397)),$A397=$A396,$B397&lt;&gt;$B396)),"ID LISTS UNALIGNED",and($A397&lt;&gt;"",countif('3) Release_Label'!$D:$D,$A397)=0),"NO UPC MATCH in Release_Label",and($B397&lt;&gt;"",countif('3) Release_Label'!$E:$E,$B397)=0),"NO CATALOG ID MATCH in Release_Label",iserror(vlookup($A397&amp;$B397,'3) Release_Label'!$D:$D&amp;'3) Release_Label'!$E:$E,1,0)),"NO UPC-CATALOG ID pair MATCH in Release_Label" )</f>
        <v/>
      </c>
      <c r="D397" s="114" t="str">
        <f t="array" ref="D397">ifs(and(isblank($A397),isblank($B397)),"", not(iserror(vlookup($A397&amp;$B397,'3) Release_Label'!$D:$D&amp;'3) Release_Label'!$E:$E,1,0))),vlookup($A397&amp;$B397,{'3) Release_Label'!$D:$D&amp;'3) Release_Label'!$E:$E,'3) Release_Label'!$H:$H},2,0), or(and(not(isblank($B397)),$B397=$B396,$A397&lt;&gt;$A396),and(not(isblank($A397)),$A397=$A396,$B397&lt;&gt;$B396)),"ID LISTS UNALIGNED",and($A397&lt;&gt;"",countif('3) Release_Label'!$D:$D,$A397)=0),"NO UPC MATCH in Release_Label",and($B397&lt;&gt;"",countif('3) Release_Label'!$E:$E,$B397)=0),"NO CATALOG ID MATCH in Release_Label",iserror(vlookup($A397&amp;$B397,'3) Release_Label'!$D:$D&amp;'3) Release_Label'!$E:$E,1,0)),"NO UPC-CATALOG ID pair MATCH in Release_Label" )</f>
        <v/>
      </c>
      <c r="E397" s="128" t="str">
        <f t="shared" si="3"/>
        <v/>
      </c>
      <c r="G397" s="92"/>
      <c r="H397" s="133"/>
      <c r="J397" s="20"/>
      <c r="K397" s="93"/>
      <c r="L397" s="20"/>
      <c r="N397" s="20"/>
      <c r="O397" s="20"/>
      <c r="P397" s="20"/>
    </row>
    <row r="398">
      <c r="A398" s="28"/>
      <c r="B398" s="92"/>
      <c r="C398" s="114" t="str">
        <f t="array" ref="C398">ifs(and(isblank($A398),isblank($B398)),"", not(iserror(vlookup($A398&amp;$B398,'3) Release_Label'!$D:$D&amp;'3) Release_Label'!$E:$E,1,0))),vlookup($A398&amp;$B398,{'3) Release_Label'!$D:$D&amp;'3) Release_Label'!$E:$E,'3) Release_Label'!$F:$F},2,0), or(and(not(isblank($B398)),$B398=$B397,$A398&lt;&gt;$A397),and(not(isblank($A398)),$A398=$A397,$B398&lt;&gt;$B397)),"ID LISTS UNALIGNED",and($A398&lt;&gt;"",countif('3) Release_Label'!$D:$D,$A398)=0),"NO UPC MATCH in Release_Label",and($B398&lt;&gt;"",countif('3) Release_Label'!$E:$E,$B398)=0),"NO CATALOG ID MATCH in Release_Label",iserror(vlookup($A398&amp;$B398,'3) Release_Label'!$D:$D&amp;'3) Release_Label'!$E:$E,1,0)),"NO UPC-CATALOG ID pair MATCH in Release_Label" )</f>
        <v/>
      </c>
      <c r="D398" s="114" t="str">
        <f t="array" ref="D398">ifs(and(isblank($A398),isblank($B398)),"", not(iserror(vlookup($A398&amp;$B398,'3) Release_Label'!$D:$D&amp;'3) Release_Label'!$E:$E,1,0))),vlookup($A398&amp;$B398,{'3) Release_Label'!$D:$D&amp;'3) Release_Label'!$E:$E,'3) Release_Label'!$H:$H},2,0), or(and(not(isblank($B398)),$B398=$B397,$A398&lt;&gt;$A397),and(not(isblank($A398)),$A398=$A397,$B398&lt;&gt;$B397)),"ID LISTS UNALIGNED",and($A398&lt;&gt;"",countif('3) Release_Label'!$D:$D,$A398)=0),"NO UPC MATCH in Release_Label",and($B398&lt;&gt;"",countif('3) Release_Label'!$E:$E,$B398)=0),"NO CATALOG ID MATCH in Release_Label",iserror(vlookup($A398&amp;$B398,'3) Release_Label'!$D:$D&amp;'3) Release_Label'!$E:$E,1,0)),"NO UPC-CATALOG ID pair MATCH in Release_Label" )</f>
        <v/>
      </c>
      <c r="E398" s="128" t="str">
        <f t="shared" si="3"/>
        <v/>
      </c>
      <c r="G398" s="92"/>
      <c r="H398" s="133"/>
      <c r="J398" s="20"/>
      <c r="K398" s="93"/>
      <c r="L398" s="20"/>
      <c r="N398" s="20"/>
      <c r="O398" s="20"/>
      <c r="P398" s="20"/>
    </row>
    <row r="399">
      <c r="A399" s="28"/>
      <c r="B399" s="92"/>
      <c r="C399" s="114" t="str">
        <f t="array" ref="C399">ifs(and(isblank($A399),isblank($B399)),"", not(iserror(vlookup($A399&amp;$B399,'3) Release_Label'!$D:$D&amp;'3) Release_Label'!$E:$E,1,0))),vlookup($A399&amp;$B399,{'3) Release_Label'!$D:$D&amp;'3) Release_Label'!$E:$E,'3) Release_Label'!$F:$F},2,0), or(and(not(isblank($B399)),$B399=$B398,$A399&lt;&gt;$A398),and(not(isblank($A399)),$A399=$A398,$B399&lt;&gt;$B398)),"ID LISTS UNALIGNED",and($A399&lt;&gt;"",countif('3) Release_Label'!$D:$D,$A399)=0),"NO UPC MATCH in Release_Label",and($B399&lt;&gt;"",countif('3) Release_Label'!$E:$E,$B399)=0),"NO CATALOG ID MATCH in Release_Label",iserror(vlookup($A399&amp;$B399,'3) Release_Label'!$D:$D&amp;'3) Release_Label'!$E:$E,1,0)),"NO UPC-CATALOG ID pair MATCH in Release_Label" )</f>
        <v/>
      </c>
      <c r="D399" s="114" t="str">
        <f t="array" ref="D399">ifs(and(isblank($A399),isblank($B399)),"", not(iserror(vlookup($A399&amp;$B399,'3) Release_Label'!$D:$D&amp;'3) Release_Label'!$E:$E,1,0))),vlookup($A399&amp;$B399,{'3) Release_Label'!$D:$D&amp;'3) Release_Label'!$E:$E,'3) Release_Label'!$H:$H},2,0), or(and(not(isblank($B399)),$B399=$B398,$A399&lt;&gt;$A398),and(not(isblank($A399)),$A399=$A398,$B399&lt;&gt;$B398)),"ID LISTS UNALIGNED",and($A399&lt;&gt;"",countif('3) Release_Label'!$D:$D,$A399)=0),"NO UPC MATCH in Release_Label",and($B399&lt;&gt;"",countif('3) Release_Label'!$E:$E,$B399)=0),"NO CATALOG ID MATCH in Release_Label",iserror(vlookup($A399&amp;$B399,'3) Release_Label'!$D:$D&amp;'3) Release_Label'!$E:$E,1,0)),"NO UPC-CATALOG ID pair MATCH in Release_Label" )</f>
        <v/>
      </c>
      <c r="E399" s="128" t="str">
        <f t="shared" si="3"/>
        <v/>
      </c>
      <c r="G399" s="92"/>
      <c r="H399" s="133"/>
      <c r="J399" s="20"/>
      <c r="K399" s="93"/>
      <c r="L399" s="20"/>
      <c r="N399" s="20"/>
      <c r="O399" s="20"/>
      <c r="P399" s="20"/>
    </row>
    <row r="400">
      <c r="A400" s="28"/>
      <c r="B400" s="92"/>
      <c r="C400" s="114" t="str">
        <f t="array" ref="C400">ifs(and(isblank($A400),isblank($B400)),"", not(iserror(vlookup($A400&amp;$B400,'3) Release_Label'!$D:$D&amp;'3) Release_Label'!$E:$E,1,0))),vlookup($A400&amp;$B400,{'3) Release_Label'!$D:$D&amp;'3) Release_Label'!$E:$E,'3) Release_Label'!$F:$F},2,0), or(and(not(isblank($B400)),$B400=$B399,$A400&lt;&gt;$A399),and(not(isblank($A400)),$A400=$A399,$B400&lt;&gt;$B399)),"ID LISTS UNALIGNED",and($A400&lt;&gt;"",countif('3) Release_Label'!$D:$D,$A400)=0),"NO UPC MATCH in Release_Label",and($B400&lt;&gt;"",countif('3) Release_Label'!$E:$E,$B400)=0),"NO CATALOG ID MATCH in Release_Label",iserror(vlookup($A400&amp;$B400,'3) Release_Label'!$D:$D&amp;'3) Release_Label'!$E:$E,1,0)),"NO UPC-CATALOG ID pair MATCH in Release_Label" )</f>
        <v/>
      </c>
      <c r="D400" s="114" t="str">
        <f t="array" ref="D400">ifs(and(isblank($A400),isblank($B400)),"", not(iserror(vlookup($A400&amp;$B400,'3) Release_Label'!$D:$D&amp;'3) Release_Label'!$E:$E,1,0))),vlookup($A400&amp;$B400,{'3) Release_Label'!$D:$D&amp;'3) Release_Label'!$E:$E,'3) Release_Label'!$H:$H},2,0), or(and(not(isblank($B400)),$B400=$B399,$A400&lt;&gt;$A399),and(not(isblank($A400)),$A400=$A399,$B400&lt;&gt;$B399)),"ID LISTS UNALIGNED",and($A400&lt;&gt;"",countif('3) Release_Label'!$D:$D,$A400)=0),"NO UPC MATCH in Release_Label",and($B400&lt;&gt;"",countif('3) Release_Label'!$E:$E,$B400)=0),"NO CATALOG ID MATCH in Release_Label",iserror(vlookup($A400&amp;$B400,'3) Release_Label'!$D:$D&amp;'3) Release_Label'!$E:$E,1,0)),"NO UPC-CATALOG ID pair MATCH in Release_Label" )</f>
        <v/>
      </c>
      <c r="E400" s="128" t="str">
        <f t="shared" si="3"/>
        <v/>
      </c>
      <c r="G400" s="92"/>
      <c r="H400" s="133"/>
      <c r="J400" s="20"/>
      <c r="K400" s="93"/>
      <c r="L400" s="20"/>
      <c r="N400" s="20"/>
      <c r="O400" s="20"/>
      <c r="P400" s="20"/>
    </row>
    <row r="401">
      <c r="A401" s="28"/>
      <c r="B401" s="92"/>
      <c r="C401" s="114" t="str">
        <f t="array" ref="C401">ifs(and(isblank($A401),isblank($B401)),"", not(iserror(vlookup($A401&amp;$B401,'3) Release_Label'!$D:$D&amp;'3) Release_Label'!$E:$E,1,0))),vlookup($A401&amp;$B401,{'3) Release_Label'!$D:$D&amp;'3) Release_Label'!$E:$E,'3) Release_Label'!$F:$F},2,0), or(and(not(isblank($B401)),$B401=$B400,$A401&lt;&gt;$A400),and(not(isblank($A401)),$A401=$A400,$B401&lt;&gt;$B400)),"ID LISTS UNALIGNED",and($A401&lt;&gt;"",countif('3) Release_Label'!$D:$D,$A401)=0),"NO UPC MATCH in Release_Label",and($B401&lt;&gt;"",countif('3) Release_Label'!$E:$E,$B401)=0),"NO CATALOG ID MATCH in Release_Label",iserror(vlookup($A401&amp;$B401,'3) Release_Label'!$D:$D&amp;'3) Release_Label'!$E:$E,1,0)),"NO UPC-CATALOG ID pair MATCH in Release_Label" )</f>
        <v/>
      </c>
      <c r="D401" s="114" t="str">
        <f t="array" ref="D401">ifs(and(isblank($A401),isblank($B401)),"", not(iserror(vlookup($A401&amp;$B401,'3) Release_Label'!$D:$D&amp;'3) Release_Label'!$E:$E,1,0))),vlookup($A401&amp;$B401,{'3) Release_Label'!$D:$D&amp;'3) Release_Label'!$E:$E,'3) Release_Label'!$H:$H},2,0), or(and(not(isblank($B401)),$B401=$B400,$A401&lt;&gt;$A400),and(not(isblank($A401)),$A401=$A400,$B401&lt;&gt;$B400)),"ID LISTS UNALIGNED",and($A401&lt;&gt;"",countif('3) Release_Label'!$D:$D,$A401)=0),"NO UPC MATCH in Release_Label",and($B401&lt;&gt;"",countif('3) Release_Label'!$E:$E,$B401)=0),"NO CATALOG ID MATCH in Release_Label",iserror(vlookup($A401&amp;$B401,'3) Release_Label'!$D:$D&amp;'3) Release_Label'!$E:$E,1,0)),"NO UPC-CATALOG ID pair MATCH in Release_Label" )</f>
        <v/>
      </c>
      <c r="E401" s="128" t="str">
        <f t="shared" si="3"/>
        <v/>
      </c>
      <c r="G401" s="92"/>
      <c r="H401" s="133"/>
      <c r="J401" s="20"/>
      <c r="K401" s="93"/>
      <c r="L401" s="20"/>
      <c r="N401" s="20"/>
      <c r="O401" s="20"/>
      <c r="P401" s="20"/>
    </row>
    <row r="402">
      <c r="A402" s="28"/>
      <c r="B402" s="92"/>
      <c r="C402" s="114" t="str">
        <f t="array" ref="C402">ifs(and(isblank($A402),isblank($B402)),"", not(iserror(vlookup($A402&amp;$B402,'3) Release_Label'!$D:$D&amp;'3) Release_Label'!$E:$E,1,0))),vlookup($A402&amp;$B402,{'3) Release_Label'!$D:$D&amp;'3) Release_Label'!$E:$E,'3) Release_Label'!$F:$F},2,0), or(and(not(isblank($B402)),$B402=$B401,$A402&lt;&gt;$A401),and(not(isblank($A402)),$A402=$A401,$B402&lt;&gt;$B401)),"ID LISTS UNALIGNED",and($A402&lt;&gt;"",countif('3) Release_Label'!$D:$D,$A402)=0),"NO UPC MATCH in Release_Label",and($B402&lt;&gt;"",countif('3) Release_Label'!$E:$E,$B402)=0),"NO CATALOG ID MATCH in Release_Label",iserror(vlookup($A402&amp;$B402,'3) Release_Label'!$D:$D&amp;'3) Release_Label'!$E:$E,1,0)),"NO UPC-CATALOG ID pair MATCH in Release_Label" )</f>
        <v/>
      </c>
      <c r="D402" s="114" t="str">
        <f t="array" ref="D402">ifs(and(isblank($A402),isblank($B402)),"", not(iserror(vlookup($A402&amp;$B402,'3) Release_Label'!$D:$D&amp;'3) Release_Label'!$E:$E,1,0))),vlookup($A402&amp;$B402,{'3) Release_Label'!$D:$D&amp;'3) Release_Label'!$E:$E,'3) Release_Label'!$H:$H},2,0), or(and(not(isblank($B402)),$B402=$B401,$A402&lt;&gt;$A401),and(not(isblank($A402)),$A402=$A401,$B402&lt;&gt;$B401)),"ID LISTS UNALIGNED",and($A402&lt;&gt;"",countif('3) Release_Label'!$D:$D,$A402)=0),"NO UPC MATCH in Release_Label",and($B402&lt;&gt;"",countif('3) Release_Label'!$E:$E,$B402)=0),"NO CATALOG ID MATCH in Release_Label",iserror(vlookup($A402&amp;$B402,'3) Release_Label'!$D:$D&amp;'3) Release_Label'!$E:$E,1,0)),"NO UPC-CATALOG ID pair MATCH in Release_Label" )</f>
        <v/>
      </c>
      <c r="E402" s="128" t="str">
        <f t="shared" si="3"/>
        <v/>
      </c>
      <c r="G402" s="92"/>
      <c r="H402" s="133"/>
      <c r="J402" s="20"/>
      <c r="K402" s="93"/>
      <c r="L402" s="20"/>
      <c r="N402" s="20"/>
      <c r="O402" s="20"/>
      <c r="P402" s="20"/>
    </row>
    <row r="403">
      <c r="A403" s="28"/>
      <c r="B403" s="92"/>
      <c r="C403" s="114" t="str">
        <f t="array" ref="C403">ifs(and(isblank($A403),isblank($B403)),"", not(iserror(vlookup($A403&amp;$B403,'3) Release_Label'!$D:$D&amp;'3) Release_Label'!$E:$E,1,0))),vlookup($A403&amp;$B403,{'3) Release_Label'!$D:$D&amp;'3) Release_Label'!$E:$E,'3) Release_Label'!$F:$F},2,0), or(and(not(isblank($B403)),$B403=$B402,$A403&lt;&gt;$A402),and(not(isblank($A403)),$A403=$A402,$B403&lt;&gt;$B402)),"ID LISTS UNALIGNED",and($A403&lt;&gt;"",countif('3) Release_Label'!$D:$D,$A403)=0),"NO UPC MATCH in Release_Label",and($B403&lt;&gt;"",countif('3) Release_Label'!$E:$E,$B403)=0),"NO CATALOG ID MATCH in Release_Label",iserror(vlookup($A403&amp;$B403,'3) Release_Label'!$D:$D&amp;'3) Release_Label'!$E:$E,1,0)),"NO UPC-CATALOG ID pair MATCH in Release_Label" )</f>
        <v/>
      </c>
      <c r="D403" s="114" t="str">
        <f t="array" ref="D403">ifs(and(isblank($A403),isblank($B403)),"", not(iserror(vlookup($A403&amp;$B403,'3) Release_Label'!$D:$D&amp;'3) Release_Label'!$E:$E,1,0))),vlookup($A403&amp;$B403,{'3) Release_Label'!$D:$D&amp;'3) Release_Label'!$E:$E,'3) Release_Label'!$H:$H},2,0), or(and(not(isblank($B403)),$B403=$B402,$A403&lt;&gt;$A402),and(not(isblank($A403)),$A403=$A402,$B403&lt;&gt;$B402)),"ID LISTS UNALIGNED",and($A403&lt;&gt;"",countif('3) Release_Label'!$D:$D,$A403)=0),"NO UPC MATCH in Release_Label",and($B403&lt;&gt;"",countif('3) Release_Label'!$E:$E,$B403)=0),"NO CATALOG ID MATCH in Release_Label",iserror(vlookup($A403&amp;$B403,'3) Release_Label'!$D:$D&amp;'3) Release_Label'!$E:$E,1,0)),"NO UPC-CATALOG ID pair MATCH in Release_Label" )</f>
        <v/>
      </c>
      <c r="E403" s="128" t="str">
        <f t="shared" si="3"/>
        <v/>
      </c>
      <c r="G403" s="92"/>
      <c r="H403" s="133"/>
      <c r="J403" s="20"/>
      <c r="K403" s="93"/>
      <c r="L403" s="20"/>
      <c r="N403" s="20"/>
      <c r="O403" s="20"/>
      <c r="P403" s="20"/>
    </row>
    <row r="404">
      <c r="A404" s="28"/>
      <c r="B404" s="92"/>
      <c r="C404" s="114" t="str">
        <f t="array" ref="C404">ifs(and(isblank($A404),isblank($B404)),"", not(iserror(vlookup($A404&amp;$B404,'3) Release_Label'!$D:$D&amp;'3) Release_Label'!$E:$E,1,0))),vlookup($A404&amp;$B404,{'3) Release_Label'!$D:$D&amp;'3) Release_Label'!$E:$E,'3) Release_Label'!$F:$F},2,0), or(and(not(isblank($B404)),$B404=$B403,$A404&lt;&gt;$A403),and(not(isblank($A404)),$A404=$A403,$B404&lt;&gt;$B403)),"ID LISTS UNALIGNED",and($A404&lt;&gt;"",countif('3) Release_Label'!$D:$D,$A404)=0),"NO UPC MATCH in Release_Label",and($B404&lt;&gt;"",countif('3) Release_Label'!$E:$E,$B404)=0),"NO CATALOG ID MATCH in Release_Label",iserror(vlookup($A404&amp;$B404,'3) Release_Label'!$D:$D&amp;'3) Release_Label'!$E:$E,1,0)),"NO UPC-CATALOG ID pair MATCH in Release_Label" )</f>
        <v/>
      </c>
      <c r="D404" s="114" t="str">
        <f t="array" ref="D404">ifs(and(isblank($A404),isblank($B404)),"", not(iserror(vlookup($A404&amp;$B404,'3) Release_Label'!$D:$D&amp;'3) Release_Label'!$E:$E,1,0))),vlookup($A404&amp;$B404,{'3) Release_Label'!$D:$D&amp;'3) Release_Label'!$E:$E,'3) Release_Label'!$H:$H},2,0), or(and(not(isblank($B404)),$B404=$B403,$A404&lt;&gt;$A403),and(not(isblank($A404)),$A404=$A403,$B404&lt;&gt;$B403)),"ID LISTS UNALIGNED",and($A404&lt;&gt;"",countif('3) Release_Label'!$D:$D,$A404)=0),"NO UPC MATCH in Release_Label",and($B404&lt;&gt;"",countif('3) Release_Label'!$E:$E,$B404)=0),"NO CATALOG ID MATCH in Release_Label",iserror(vlookup($A404&amp;$B404,'3) Release_Label'!$D:$D&amp;'3) Release_Label'!$E:$E,1,0)),"NO UPC-CATALOG ID pair MATCH in Release_Label" )</f>
        <v/>
      </c>
      <c r="E404" s="128" t="str">
        <f t="shared" si="3"/>
        <v/>
      </c>
      <c r="G404" s="92"/>
      <c r="H404" s="133"/>
      <c r="J404" s="20"/>
      <c r="K404" s="93"/>
      <c r="L404" s="20"/>
      <c r="N404" s="20"/>
      <c r="O404" s="20"/>
      <c r="P404" s="20"/>
    </row>
    <row r="405">
      <c r="A405" s="28"/>
      <c r="B405" s="92"/>
      <c r="C405" s="114" t="str">
        <f t="array" ref="C405">ifs(and(isblank($A405),isblank($B405)),"", not(iserror(vlookup($A405&amp;$B405,'3) Release_Label'!$D:$D&amp;'3) Release_Label'!$E:$E,1,0))),vlookup($A405&amp;$B405,{'3) Release_Label'!$D:$D&amp;'3) Release_Label'!$E:$E,'3) Release_Label'!$F:$F},2,0), or(and(not(isblank($B405)),$B405=$B404,$A405&lt;&gt;$A404),and(not(isblank($A405)),$A405=$A404,$B405&lt;&gt;$B404)),"ID LISTS UNALIGNED",and($A405&lt;&gt;"",countif('3) Release_Label'!$D:$D,$A405)=0),"NO UPC MATCH in Release_Label",and($B405&lt;&gt;"",countif('3) Release_Label'!$E:$E,$B405)=0),"NO CATALOG ID MATCH in Release_Label",iserror(vlookup($A405&amp;$B405,'3) Release_Label'!$D:$D&amp;'3) Release_Label'!$E:$E,1,0)),"NO UPC-CATALOG ID pair MATCH in Release_Label" )</f>
        <v/>
      </c>
      <c r="D405" s="114" t="str">
        <f t="array" ref="D405">ifs(and(isblank($A405),isblank($B405)),"", not(iserror(vlookup($A405&amp;$B405,'3) Release_Label'!$D:$D&amp;'3) Release_Label'!$E:$E,1,0))),vlookup($A405&amp;$B405,{'3) Release_Label'!$D:$D&amp;'3) Release_Label'!$E:$E,'3) Release_Label'!$H:$H},2,0), or(and(not(isblank($B405)),$B405=$B404,$A405&lt;&gt;$A404),and(not(isblank($A405)),$A405=$A404,$B405&lt;&gt;$B404)),"ID LISTS UNALIGNED",and($A405&lt;&gt;"",countif('3) Release_Label'!$D:$D,$A405)=0),"NO UPC MATCH in Release_Label",and($B405&lt;&gt;"",countif('3) Release_Label'!$E:$E,$B405)=0),"NO CATALOG ID MATCH in Release_Label",iserror(vlookup($A405&amp;$B405,'3) Release_Label'!$D:$D&amp;'3) Release_Label'!$E:$E,1,0)),"NO UPC-CATALOG ID pair MATCH in Release_Label" )</f>
        <v/>
      </c>
      <c r="E405" s="128" t="str">
        <f t="shared" si="3"/>
        <v/>
      </c>
      <c r="G405" s="92"/>
      <c r="H405" s="133"/>
      <c r="J405" s="20"/>
      <c r="K405" s="93"/>
      <c r="L405" s="20"/>
      <c r="N405" s="20"/>
      <c r="O405" s="20"/>
      <c r="P405" s="20"/>
    </row>
    <row r="406">
      <c r="A406" s="28"/>
      <c r="B406" s="92"/>
      <c r="C406" s="114" t="str">
        <f t="array" ref="C406">ifs(and(isblank($A406),isblank($B406)),"", not(iserror(vlookup($A406&amp;$B406,'3) Release_Label'!$D:$D&amp;'3) Release_Label'!$E:$E,1,0))),vlookup($A406&amp;$B406,{'3) Release_Label'!$D:$D&amp;'3) Release_Label'!$E:$E,'3) Release_Label'!$F:$F},2,0), or(and(not(isblank($B406)),$B406=$B405,$A406&lt;&gt;$A405),and(not(isblank($A406)),$A406=$A405,$B406&lt;&gt;$B405)),"ID LISTS UNALIGNED",and($A406&lt;&gt;"",countif('3) Release_Label'!$D:$D,$A406)=0),"NO UPC MATCH in Release_Label",and($B406&lt;&gt;"",countif('3) Release_Label'!$E:$E,$B406)=0),"NO CATALOG ID MATCH in Release_Label",iserror(vlookup($A406&amp;$B406,'3) Release_Label'!$D:$D&amp;'3) Release_Label'!$E:$E,1,0)),"NO UPC-CATALOG ID pair MATCH in Release_Label" )</f>
        <v/>
      </c>
      <c r="D406" s="114" t="str">
        <f t="array" ref="D406">ifs(and(isblank($A406),isblank($B406)),"", not(iserror(vlookup($A406&amp;$B406,'3) Release_Label'!$D:$D&amp;'3) Release_Label'!$E:$E,1,0))),vlookup($A406&amp;$B406,{'3) Release_Label'!$D:$D&amp;'3) Release_Label'!$E:$E,'3) Release_Label'!$H:$H},2,0), or(and(not(isblank($B406)),$B406=$B405,$A406&lt;&gt;$A405),and(not(isblank($A406)),$A406=$A405,$B406&lt;&gt;$B405)),"ID LISTS UNALIGNED",and($A406&lt;&gt;"",countif('3) Release_Label'!$D:$D,$A406)=0),"NO UPC MATCH in Release_Label",and($B406&lt;&gt;"",countif('3) Release_Label'!$E:$E,$B406)=0),"NO CATALOG ID MATCH in Release_Label",iserror(vlookup($A406&amp;$B406,'3) Release_Label'!$D:$D&amp;'3) Release_Label'!$E:$E,1,0)),"NO UPC-CATALOG ID pair MATCH in Release_Label" )</f>
        <v/>
      </c>
      <c r="E406" s="128" t="str">
        <f t="shared" si="3"/>
        <v/>
      </c>
      <c r="G406" s="92"/>
      <c r="H406" s="133"/>
      <c r="J406" s="20"/>
      <c r="K406" s="93"/>
      <c r="L406" s="20"/>
      <c r="N406" s="20"/>
      <c r="O406" s="20"/>
      <c r="P406" s="20"/>
    </row>
    <row r="407">
      <c r="A407" s="28"/>
      <c r="B407" s="92"/>
      <c r="C407" s="114" t="str">
        <f t="array" ref="C407">ifs(and(isblank($A407),isblank($B407)),"", not(iserror(vlookup($A407&amp;$B407,'3) Release_Label'!$D:$D&amp;'3) Release_Label'!$E:$E,1,0))),vlookup($A407&amp;$B407,{'3) Release_Label'!$D:$D&amp;'3) Release_Label'!$E:$E,'3) Release_Label'!$F:$F},2,0), or(and(not(isblank($B407)),$B407=$B406,$A407&lt;&gt;$A406),and(not(isblank($A407)),$A407=$A406,$B407&lt;&gt;$B406)),"ID LISTS UNALIGNED",and($A407&lt;&gt;"",countif('3) Release_Label'!$D:$D,$A407)=0),"NO UPC MATCH in Release_Label",and($B407&lt;&gt;"",countif('3) Release_Label'!$E:$E,$B407)=0),"NO CATALOG ID MATCH in Release_Label",iserror(vlookup($A407&amp;$B407,'3) Release_Label'!$D:$D&amp;'3) Release_Label'!$E:$E,1,0)),"NO UPC-CATALOG ID pair MATCH in Release_Label" )</f>
        <v/>
      </c>
      <c r="D407" s="114" t="str">
        <f t="array" ref="D407">ifs(and(isblank($A407),isblank($B407)),"", not(iserror(vlookup($A407&amp;$B407,'3) Release_Label'!$D:$D&amp;'3) Release_Label'!$E:$E,1,0))),vlookup($A407&amp;$B407,{'3) Release_Label'!$D:$D&amp;'3) Release_Label'!$E:$E,'3) Release_Label'!$H:$H},2,0), or(and(not(isblank($B407)),$B407=$B406,$A407&lt;&gt;$A406),and(not(isblank($A407)),$A407=$A406,$B407&lt;&gt;$B406)),"ID LISTS UNALIGNED",and($A407&lt;&gt;"",countif('3) Release_Label'!$D:$D,$A407)=0),"NO UPC MATCH in Release_Label",and($B407&lt;&gt;"",countif('3) Release_Label'!$E:$E,$B407)=0),"NO CATALOG ID MATCH in Release_Label",iserror(vlookup($A407&amp;$B407,'3) Release_Label'!$D:$D&amp;'3) Release_Label'!$E:$E,1,0)),"NO UPC-CATALOG ID pair MATCH in Release_Label" )</f>
        <v/>
      </c>
      <c r="E407" s="128" t="str">
        <f t="shared" si="3"/>
        <v/>
      </c>
      <c r="G407" s="92"/>
      <c r="H407" s="133"/>
      <c r="J407" s="20"/>
      <c r="K407" s="93"/>
      <c r="L407" s="20"/>
      <c r="N407" s="20"/>
      <c r="O407" s="20"/>
      <c r="P407" s="20"/>
    </row>
    <row r="408">
      <c r="A408" s="28"/>
      <c r="B408" s="92"/>
      <c r="C408" s="114" t="str">
        <f t="array" ref="C408">ifs(and(isblank($A408),isblank($B408)),"", not(iserror(vlookup($A408&amp;$B408,'3) Release_Label'!$D:$D&amp;'3) Release_Label'!$E:$E,1,0))),vlookup($A408&amp;$B408,{'3) Release_Label'!$D:$D&amp;'3) Release_Label'!$E:$E,'3) Release_Label'!$F:$F},2,0), or(and(not(isblank($B408)),$B408=$B407,$A408&lt;&gt;$A407),and(not(isblank($A408)),$A408=$A407,$B408&lt;&gt;$B407)),"ID LISTS UNALIGNED",and($A408&lt;&gt;"",countif('3) Release_Label'!$D:$D,$A408)=0),"NO UPC MATCH in Release_Label",and($B408&lt;&gt;"",countif('3) Release_Label'!$E:$E,$B408)=0),"NO CATALOG ID MATCH in Release_Label",iserror(vlookup($A408&amp;$B408,'3) Release_Label'!$D:$D&amp;'3) Release_Label'!$E:$E,1,0)),"NO UPC-CATALOG ID pair MATCH in Release_Label" )</f>
        <v/>
      </c>
      <c r="D408" s="114" t="str">
        <f t="array" ref="D408">ifs(and(isblank($A408),isblank($B408)),"", not(iserror(vlookup($A408&amp;$B408,'3) Release_Label'!$D:$D&amp;'3) Release_Label'!$E:$E,1,0))),vlookup($A408&amp;$B408,{'3) Release_Label'!$D:$D&amp;'3) Release_Label'!$E:$E,'3) Release_Label'!$H:$H},2,0), or(and(not(isblank($B408)),$B408=$B407,$A408&lt;&gt;$A407),and(not(isblank($A408)),$A408=$A407,$B408&lt;&gt;$B407)),"ID LISTS UNALIGNED",and($A408&lt;&gt;"",countif('3) Release_Label'!$D:$D,$A408)=0),"NO UPC MATCH in Release_Label",and($B408&lt;&gt;"",countif('3) Release_Label'!$E:$E,$B408)=0),"NO CATALOG ID MATCH in Release_Label",iserror(vlookup($A408&amp;$B408,'3) Release_Label'!$D:$D&amp;'3) Release_Label'!$E:$E,1,0)),"NO UPC-CATALOG ID pair MATCH in Release_Label" )</f>
        <v/>
      </c>
      <c r="E408" s="128" t="str">
        <f t="shared" si="3"/>
        <v/>
      </c>
      <c r="G408" s="92"/>
      <c r="H408" s="133"/>
      <c r="J408" s="20"/>
      <c r="K408" s="93"/>
      <c r="L408" s="20"/>
      <c r="N408" s="20"/>
      <c r="O408" s="20"/>
      <c r="P408" s="20"/>
    </row>
    <row r="409">
      <c r="A409" s="28"/>
      <c r="B409" s="92"/>
      <c r="C409" s="114" t="str">
        <f t="array" ref="C409">ifs(and(isblank($A409),isblank($B409)),"", not(iserror(vlookup($A409&amp;$B409,'3) Release_Label'!$D:$D&amp;'3) Release_Label'!$E:$E,1,0))),vlookup($A409&amp;$B409,{'3) Release_Label'!$D:$D&amp;'3) Release_Label'!$E:$E,'3) Release_Label'!$F:$F},2,0), or(and(not(isblank($B409)),$B409=$B408,$A409&lt;&gt;$A408),and(not(isblank($A409)),$A409=$A408,$B409&lt;&gt;$B408)),"ID LISTS UNALIGNED",and($A409&lt;&gt;"",countif('3) Release_Label'!$D:$D,$A409)=0),"NO UPC MATCH in Release_Label",and($B409&lt;&gt;"",countif('3) Release_Label'!$E:$E,$B409)=0),"NO CATALOG ID MATCH in Release_Label",iserror(vlookup($A409&amp;$B409,'3) Release_Label'!$D:$D&amp;'3) Release_Label'!$E:$E,1,0)),"NO UPC-CATALOG ID pair MATCH in Release_Label" )</f>
        <v/>
      </c>
      <c r="D409" s="114" t="str">
        <f t="array" ref="D409">ifs(and(isblank($A409),isblank($B409)),"", not(iserror(vlookup($A409&amp;$B409,'3) Release_Label'!$D:$D&amp;'3) Release_Label'!$E:$E,1,0))),vlookup($A409&amp;$B409,{'3) Release_Label'!$D:$D&amp;'3) Release_Label'!$E:$E,'3) Release_Label'!$H:$H},2,0), or(and(not(isblank($B409)),$B409=$B408,$A409&lt;&gt;$A408),and(not(isblank($A409)),$A409=$A408,$B409&lt;&gt;$B408)),"ID LISTS UNALIGNED",and($A409&lt;&gt;"",countif('3) Release_Label'!$D:$D,$A409)=0),"NO UPC MATCH in Release_Label",and($B409&lt;&gt;"",countif('3) Release_Label'!$E:$E,$B409)=0),"NO CATALOG ID MATCH in Release_Label",iserror(vlookup($A409&amp;$B409,'3) Release_Label'!$D:$D&amp;'3) Release_Label'!$E:$E,1,0)),"NO UPC-CATALOG ID pair MATCH in Release_Label" )</f>
        <v/>
      </c>
      <c r="E409" s="128" t="str">
        <f t="shared" si="3"/>
        <v/>
      </c>
      <c r="G409" s="92"/>
      <c r="H409" s="133"/>
      <c r="J409" s="20"/>
      <c r="K409" s="93"/>
      <c r="L409" s="20"/>
      <c r="N409" s="20"/>
      <c r="O409" s="20"/>
      <c r="P409" s="20"/>
    </row>
    <row r="410">
      <c r="A410" s="28"/>
      <c r="B410" s="92"/>
      <c r="C410" s="114" t="str">
        <f t="array" ref="C410">ifs(and(isblank($A410),isblank($B410)),"", not(iserror(vlookup($A410&amp;$B410,'3) Release_Label'!$D:$D&amp;'3) Release_Label'!$E:$E,1,0))),vlookup($A410&amp;$B410,{'3) Release_Label'!$D:$D&amp;'3) Release_Label'!$E:$E,'3) Release_Label'!$F:$F},2,0), or(and(not(isblank($B410)),$B410=$B409,$A410&lt;&gt;$A409),and(not(isblank($A410)),$A410=$A409,$B410&lt;&gt;$B409)),"ID LISTS UNALIGNED",and($A410&lt;&gt;"",countif('3) Release_Label'!$D:$D,$A410)=0),"NO UPC MATCH in Release_Label",and($B410&lt;&gt;"",countif('3) Release_Label'!$E:$E,$B410)=0),"NO CATALOG ID MATCH in Release_Label",iserror(vlookup($A410&amp;$B410,'3) Release_Label'!$D:$D&amp;'3) Release_Label'!$E:$E,1,0)),"NO UPC-CATALOG ID pair MATCH in Release_Label" )</f>
        <v/>
      </c>
      <c r="D410" s="114" t="str">
        <f t="array" ref="D410">ifs(and(isblank($A410),isblank($B410)),"", not(iserror(vlookup($A410&amp;$B410,'3) Release_Label'!$D:$D&amp;'3) Release_Label'!$E:$E,1,0))),vlookup($A410&amp;$B410,{'3) Release_Label'!$D:$D&amp;'3) Release_Label'!$E:$E,'3) Release_Label'!$H:$H},2,0), or(and(not(isblank($B410)),$B410=$B409,$A410&lt;&gt;$A409),and(not(isblank($A410)),$A410=$A409,$B410&lt;&gt;$B409)),"ID LISTS UNALIGNED",and($A410&lt;&gt;"",countif('3) Release_Label'!$D:$D,$A410)=0),"NO UPC MATCH in Release_Label",and($B410&lt;&gt;"",countif('3) Release_Label'!$E:$E,$B410)=0),"NO CATALOG ID MATCH in Release_Label",iserror(vlookup($A410&amp;$B410,'3) Release_Label'!$D:$D&amp;'3) Release_Label'!$E:$E,1,0)),"NO UPC-CATALOG ID pair MATCH in Release_Label" )</f>
        <v/>
      </c>
      <c r="E410" s="128" t="str">
        <f t="shared" si="3"/>
        <v/>
      </c>
      <c r="G410" s="92"/>
      <c r="H410" s="133"/>
      <c r="J410" s="20"/>
      <c r="K410" s="93"/>
      <c r="L410" s="20"/>
      <c r="N410" s="20"/>
      <c r="O410" s="20"/>
      <c r="P410" s="20"/>
    </row>
    <row r="411">
      <c r="A411" s="28"/>
      <c r="B411" s="92"/>
      <c r="C411" s="114" t="str">
        <f t="array" ref="C411">ifs(and(isblank($A411),isblank($B411)),"", not(iserror(vlookup($A411&amp;$B411,'3) Release_Label'!$D:$D&amp;'3) Release_Label'!$E:$E,1,0))),vlookup($A411&amp;$B411,{'3) Release_Label'!$D:$D&amp;'3) Release_Label'!$E:$E,'3) Release_Label'!$F:$F},2,0), or(and(not(isblank($B411)),$B411=$B410,$A411&lt;&gt;$A410),and(not(isblank($A411)),$A411=$A410,$B411&lt;&gt;$B410)),"ID LISTS UNALIGNED",and($A411&lt;&gt;"",countif('3) Release_Label'!$D:$D,$A411)=0),"NO UPC MATCH in Release_Label",and($B411&lt;&gt;"",countif('3) Release_Label'!$E:$E,$B411)=0),"NO CATALOG ID MATCH in Release_Label",iserror(vlookup($A411&amp;$B411,'3) Release_Label'!$D:$D&amp;'3) Release_Label'!$E:$E,1,0)),"NO UPC-CATALOG ID pair MATCH in Release_Label" )</f>
        <v/>
      </c>
      <c r="D411" s="114" t="str">
        <f t="array" ref="D411">ifs(and(isblank($A411),isblank($B411)),"", not(iserror(vlookup($A411&amp;$B411,'3) Release_Label'!$D:$D&amp;'3) Release_Label'!$E:$E,1,0))),vlookup($A411&amp;$B411,{'3) Release_Label'!$D:$D&amp;'3) Release_Label'!$E:$E,'3) Release_Label'!$H:$H},2,0), or(and(not(isblank($B411)),$B411=$B410,$A411&lt;&gt;$A410),and(not(isblank($A411)),$A411=$A410,$B411&lt;&gt;$B410)),"ID LISTS UNALIGNED",and($A411&lt;&gt;"",countif('3) Release_Label'!$D:$D,$A411)=0),"NO UPC MATCH in Release_Label",and($B411&lt;&gt;"",countif('3) Release_Label'!$E:$E,$B411)=0),"NO CATALOG ID MATCH in Release_Label",iserror(vlookup($A411&amp;$B411,'3) Release_Label'!$D:$D&amp;'3) Release_Label'!$E:$E,1,0)),"NO UPC-CATALOG ID pair MATCH in Release_Label" )</f>
        <v/>
      </c>
      <c r="E411" s="128" t="str">
        <f t="shared" si="3"/>
        <v/>
      </c>
      <c r="G411" s="92"/>
      <c r="H411" s="133"/>
      <c r="J411" s="20"/>
      <c r="K411" s="93"/>
      <c r="L411" s="20"/>
      <c r="N411" s="20"/>
      <c r="O411" s="20"/>
      <c r="P411" s="20"/>
    </row>
    <row r="412">
      <c r="A412" s="28"/>
      <c r="B412" s="92"/>
      <c r="C412" s="114" t="str">
        <f t="array" ref="C412">ifs(and(isblank($A412),isblank($B412)),"", not(iserror(vlookup($A412&amp;$B412,'3) Release_Label'!$D:$D&amp;'3) Release_Label'!$E:$E,1,0))),vlookup($A412&amp;$B412,{'3) Release_Label'!$D:$D&amp;'3) Release_Label'!$E:$E,'3) Release_Label'!$F:$F},2,0), or(and(not(isblank($B412)),$B412=$B411,$A412&lt;&gt;$A411),and(not(isblank($A412)),$A412=$A411,$B412&lt;&gt;$B411)),"ID LISTS UNALIGNED",and($A412&lt;&gt;"",countif('3) Release_Label'!$D:$D,$A412)=0),"NO UPC MATCH in Release_Label",and($B412&lt;&gt;"",countif('3) Release_Label'!$E:$E,$B412)=0),"NO CATALOG ID MATCH in Release_Label",iserror(vlookup($A412&amp;$B412,'3) Release_Label'!$D:$D&amp;'3) Release_Label'!$E:$E,1,0)),"NO UPC-CATALOG ID pair MATCH in Release_Label" )</f>
        <v/>
      </c>
      <c r="D412" s="114" t="str">
        <f t="array" ref="D412">ifs(and(isblank($A412),isblank($B412)),"", not(iserror(vlookup($A412&amp;$B412,'3) Release_Label'!$D:$D&amp;'3) Release_Label'!$E:$E,1,0))),vlookup($A412&amp;$B412,{'3) Release_Label'!$D:$D&amp;'3) Release_Label'!$E:$E,'3) Release_Label'!$H:$H},2,0), or(and(not(isblank($B412)),$B412=$B411,$A412&lt;&gt;$A411),and(not(isblank($A412)),$A412=$A411,$B412&lt;&gt;$B411)),"ID LISTS UNALIGNED",and($A412&lt;&gt;"",countif('3) Release_Label'!$D:$D,$A412)=0),"NO UPC MATCH in Release_Label",and($B412&lt;&gt;"",countif('3) Release_Label'!$E:$E,$B412)=0),"NO CATALOG ID MATCH in Release_Label",iserror(vlookup($A412&amp;$B412,'3) Release_Label'!$D:$D&amp;'3) Release_Label'!$E:$E,1,0)),"NO UPC-CATALOG ID pair MATCH in Release_Label" )</f>
        <v/>
      </c>
      <c r="E412" s="128" t="str">
        <f t="shared" si="3"/>
        <v/>
      </c>
      <c r="G412" s="92"/>
      <c r="H412" s="133"/>
      <c r="J412" s="20"/>
      <c r="K412" s="93"/>
      <c r="L412" s="20"/>
      <c r="N412" s="20"/>
      <c r="O412" s="20"/>
      <c r="P412" s="20"/>
    </row>
    <row r="413">
      <c r="A413" s="28"/>
      <c r="B413" s="92"/>
      <c r="C413" s="114" t="str">
        <f t="array" ref="C413">ifs(and(isblank($A413),isblank($B413)),"", not(iserror(vlookup($A413&amp;$B413,'3) Release_Label'!$D:$D&amp;'3) Release_Label'!$E:$E,1,0))),vlookup($A413&amp;$B413,{'3) Release_Label'!$D:$D&amp;'3) Release_Label'!$E:$E,'3) Release_Label'!$F:$F},2,0), or(and(not(isblank($B413)),$B413=$B412,$A413&lt;&gt;$A412),and(not(isblank($A413)),$A413=$A412,$B413&lt;&gt;$B412)),"ID LISTS UNALIGNED",and($A413&lt;&gt;"",countif('3) Release_Label'!$D:$D,$A413)=0),"NO UPC MATCH in Release_Label",and($B413&lt;&gt;"",countif('3) Release_Label'!$E:$E,$B413)=0),"NO CATALOG ID MATCH in Release_Label",iserror(vlookup($A413&amp;$B413,'3) Release_Label'!$D:$D&amp;'3) Release_Label'!$E:$E,1,0)),"NO UPC-CATALOG ID pair MATCH in Release_Label" )</f>
        <v/>
      </c>
      <c r="D413" s="114" t="str">
        <f t="array" ref="D413">ifs(and(isblank($A413),isblank($B413)),"", not(iserror(vlookup($A413&amp;$B413,'3) Release_Label'!$D:$D&amp;'3) Release_Label'!$E:$E,1,0))),vlookup($A413&amp;$B413,{'3) Release_Label'!$D:$D&amp;'3) Release_Label'!$E:$E,'3) Release_Label'!$H:$H},2,0), or(and(not(isblank($B413)),$B413=$B412,$A413&lt;&gt;$A412),and(not(isblank($A413)),$A413=$A412,$B413&lt;&gt;$B412)),"ID LISTS UNALIGNED",and($A413&lt;&gt;"",countif('3) Release_Label'!$D:$D,$A413)=0),"NO UPC MATCH in Release_Label",and($B413&lt;&gt;"",countif('3) Release_Label'!$E:$E,$B413)=0),"NO CATALOG ID MATCH in Release_Label",iserror(vlookup($A413&amp;$B413,'3) Release_Label'!$D:$D&amp;'3) Release_Label'!$E:$E,1,0)),"NO UPC-CATALOG ID pair MATCH in Release_Label" )</f>
        <v/>
      </c>
      <c r="E413" s="128" t="str">
        <f t="shared" si="3"/>
        <v/>
      </c>
      <c r="G413" s="92"/>
      <c r="H413" s="133"/>
      <c r="J413" s="20"/>
      <c r="K413" s="93"/>
      <c r="L413" s="20"/>
      <c r="N413" s="20"/>
      <c r="O413" s="20"/>
      <c r="P413" s="20"/>
    </row>
    <row r="414">
      <c r="A414" s="28"/>
      <c r="B414" s="92"/>
      <c r="C414" s="114" t="str">
        <f t="array" ref="C414">ifs(and(isblank($A414),isblank($B414)),"", not(iserror(vlookup($A414&amp;$B414,'3) Release_Label'!$D:$D&amp;'3) Release_Label'!$E:$E,1,0))),vlookup($A414&amp;$B414,{'3) Release_Label'!$D:$D&amp;'3) Release_Label'!$E:$E,'3) Release_Label'!$F:$F},2,0), or(and(not(isblank($B414)),$B414=$B413,$A414&lt;&gt;$A413),and(not(isblank($A414)),$A414=$A413,$B414&lt;&gt;$B413)),"ID LISTS UNALIGNED",and($A414&lt;&gt;"",countif('3) Release_Label'!$D:$D,$A414)=0),"NO UPC MATCH in Release_Label",and($B414&lt;&gt;"",countif('3) Release_Label'!$E:$E,$B414)=0),"NO CATALOG ID MATCH in Release_Label",iserror(vlookup($A414&amp;$B414,'3) Release_Label'!$D:$D&amp;'3) Release_Label'!$E:$E,1,0)),"NO UPC-CATALOG ID pair MATCH in Release_Label" )</f>
        <v/>
      </c>
      <c r="D414" s="114" t="str">
        <f t="array" ref="D414">ifs(and(isblank($A414),isblank($B414)),"", not(iserror(vlookup($A414&amp;$B414,'3) Release_Label'!$D:$D&amp;'3) Release_Label'!$E:$E,1,0))),vlookup($A414&amp;$B414,{'3) Release_Label'!$D:$D&amp;'3) Release_Label'!$E:$E,'3) Release_Label'!$H:$H},2,0), or(and(not(isblank($B414)),$B414=$B413,$A414&lt;&gt;$A413),and(not(isblank($A414)),$A414=$A413,$B414&lt;&gt;$B413)),"ID LISTS UNALIGNED",and($A414&lt;&gt;"",countif('3) Release_Label'!$D:$D,$A414)=0),"NO UPC MATCH in Release_Label",and($B414&lt;&gt;"",countif('3) Release_Label'!$E:$E,$B414)=0),"NO CATALOG ID MATCH in Release_Label",iserror(vlookup($A414&amp;$B414,'3) Release_Label'!$D:$D&amp;'3) Release_Label'!$E:$E,1,0)),"NO UPC-CATALOG ID pair MATCH in Release_Label" )</f>
        <v/>
      </c>
      <c r="E414" s="128" t="str">
        <f t="shared" si="3"/>
        <v/>
      </c>
      <c r="G414" s="92"/>
      <c r="H414" s="133"/>
      <c r="J414" s="20"/>
      <c r="K414" s="93"/>
      <c r="L414" s="20"/>
      <c r="N414" s="20"/>
      <c r="O414" s="20"/>
      <c r="P414" s="20"/>
    </row>
    <row r="415">
      <c r="A415" s="28"/>
      <c r="B415" s="92"/>
      <c r="C415" s="114" t="str">
        <f t="array" ref="C415">ifs(and(isblank($A415),isblank($B415)),"", not(iserror(vlookup($A415&amp;$B415,'3) Release_Label'!$D:$D&amp;'3) Release_Label'!$E:$E,1,0))),vlookup($A415&amp;$B415,{'3) Release_Label'!$D:$D&amp;'3) Release_Label'!$E:$E,'3) Release_Label'!$F:$F},2,0), or(and(not(isblank($B415)),$B415=$B414,$A415&lt;&gt;$A414),and(not(isblank($A415)),$A415=$A414,$B415&lt;&gt;$B414)),"ID LISTS UNALIGNED",and($A415&lt;&gt;"",countif('3) Release_Label'!$D:$D,$A415)=0),"NO UPC MATCH in Release_Label",and($B415&lt;&gt;"",countif('3) Release_Label'!$E:$E,$B415)=0),"NO CATALOG ID MATCH in Release_Label",iserror(vlookup($A415&amp;$B415,'3) Release_Label'!$D:$D&amp;'3) Release_Label'!$E:$E,1,0)),"NO UPC-CATALOG ID pair MATCH in Release_Label" )</f>
        <v/>
      </c>
      <c r="D415" s="114" t="str">
        <f t="array" ref="D415">ifs(and(isblank($A415),isblank($B415)),"", not(iserror(vlookup($A415&amp;$B415,'3) Release_Label'!$D:$D&amp;'3) Release_Label'!$E:$E,1,0))),vlookup($A415&amp;$B415,{'3) Release_Label'!$D:$D&amp;'3) Release_Label'!$E:$E,'3) Release_Label'!$H:$H},2,0), or(and(not(isblank($B415)),$B415=$B414,$A415&lt;&gt;$A414),and(not(isblank($A415)),$A415=$A414,$B415&lt;&gt;$B414)),"ID LISTS UNALIGNED",and($A415&lt;&gt;"",countif('3) Release_Label'!$D:$D,$A415)=0),"NO UPC MATCH in Release_Label",and($B415&lt;&gt;"",countif('3) Release_Label'!$E:$E,$B415)=0),"NO CATALOG ID MATCH in Release_Label",iserror(vlookup($A415&amp;$B415,'3) Release_Label'!$D:$D&amp;'3) Release_Label'!$E:$E,1,0)),"NO UPC-CATALOG ID pair MATCH in Release_Label" )</f>
        <v/>
      </c>
      <c r="E415" s="128" t="str">
        <f t="shared" si="3"/>
        <v/>
      </c>
      <c r="G415" s="92"/>
      <c r="H415" s="133"/>
      <c r="J415" s="20"/>
      <c r="K415" s="93"/>
      <c r="L415" s="20"/>
      <c r="N415" s="20"/>
      <c r="O415" s="20"/>
      <c r="P415" s="20"/>
    </row>
    <row r="416">
      <c r="A416" s="28"/>
      <c r="B416" s="92"/>
      <c r="C416" s="114" t="str">
        <f t="array" ref="C416">ifs(and(isblank($A416),isblank($B416)),"", not(iserror(vlookup($A416&amp;$B416,'3) Release_Label'!$D:$D&amp;'3) Release_Label'!$E:$E,1,0))),vlookup($A416&amp;$B416,{'3) Release_Label'!$D:$D&amp;'3) Release_Label'!$E:$E,'3) Release_Label'!$F:$F},2,0), or(and(not(isblank($B416)),$B416=$B415,$A416&lt;&gt;$A415),and(not(isblank($A416)),$A416=$A415,$B416&lt;&gt;$B415)),"ID LISTS UNALIGNED",and($A416&lt;&gt;"",countif('3) Release_Label'!$D:$D,$A416)=0),"NO UPC MATCH in Release_Label",and($B416&lt;&gt;"",countif('3) Release_Label'!$E:$E,$B416)=0),"NO CATALOG ID MATCH in Release_Label",iserror(vlookup($A416&amp;$B416,'3) Release_Label'!$D:$D&amp;'3) Release_Label'!$E:$E,1,0)),"NO UPC-CATALOG ID pair MATCH in Release_Label" )</f>
        <v/>
      </c>
      <c r="D416" s="114" t="str">
        <f t="array" ref="D416">ifs(and(isblank($A416),isblank($B416)),"", not(iserror(vlookup($A416&amp;$B416,'3) Release_Label'!$D:$D&amp;'3) Release_Label'!$E:$E,1,0))),vlookup($A416&amp;$B416,{'3) Release_Label'!$D:$D&amp;'3) Release_Label'!$E:$E,'3) Release_Label'!$H:$H},2,0), or(and(not(isblank($B416)),$B416=$B415,$A416&lt;&gt;$A415),and(not(isblank($A416)),$A416=$A415,$B416&lt;&gt;$B415)),"ID LISTS UNALIGNED",and($A416&lt;&gt;"",countif('3) Release_Label'!$D:$D,$A416)=0),"NO UPC MATCH in Release_Label",and($B416&lt;&gt;"",countif('3) Release_Label'!$E:$E,$B416)=0),"NO CATALOG ID MATCH in Release_Label",iserror(vlookup($A416&amp;$B416,'3) Release_Label'!$D:$D&amp;'3) Release_Label'!$E:$E,1,0)),"NO UPC-CATALOG ID pair MATCH in Release_Label" )</f>
        <v/>
      </c>
      <c r="E416" s="128" t="str">
        <f t="shared" si="3"/>
        <v/>
      </c>
      <c r="G416" s="92"/>
      <c r="H416" s="133"/>
      <c r="J416" s="20"/>
      <c r="K416" s="93"/>
      <c r="L416" s="20"/>
      <c r="N416" s="20"/>
      <c r="O416" s="20"/>
      <c r="P416" s="20"/>
    </row>
    <row r="417">
      <c r="A417" s="28"/>
      <c r="B417" s="92"/>
      <c r="C417" s="114" t="str">
        <f t="array" ref="C417">ifs(and(isblank($A417),isblank($B417)),"", not(iserror(vlookup($A417&amp;$B417,'3) Release_Label'!$D:$D&amp;'3) Release_Label'!$E:$E,1,0))),vlookup($A417&amp;$B417,{'3) Release_Label'!$D:$D&amp;'3) Release_Label'!$E:$E,'3) Release_Label'!$F:$F},2,0), or(and(not(isblank($B417)),$B417=$B416,$A417&lt;&gt;$A416),and(not(isblank($A417)),$A417=$A416,$B417&lt;&gt;$B416)),"ID LISTS UNALIGNED",and($A417&lt;&gt;"",countif('3) Release_Label'!$D:$D,$A417)=0),"NO UPC MATCH in Release_Label",and($B417&lt;&gt;"",countif('3) Release_Label'!$E:$E,$B417)=0),"NO CATALOG ID MATCH in Release_Label",iserror(vlookup($A417&amp;$B417,'3) Release_Label'!$D:$D&amp;'3) Release_Label'!$E:$E,1,0)),"NO UPC-CATALOG ID pair MATCH in Release_Label" )</f>
        <v/>
      </c>
      <c r="D417" s="114" t="str">
        <f t="array" ref="D417">ifs(and(isblank($A417),isblank($B417)),"", not(iserror(vlookup($A417&amp;$B417,'3) Release_Label'!$D:$D&amp;'3) Release_Label'!$E:$E,1,0))),vlookup($A417&amp;$B417,{'3) Release_Label'!$D:$D&amp;'3) Release_Label'!$E:$E,'3) Release_Label'!$H:$H},2,0), or(and(not(isblank($B417)),$B417=$B416,$A417&lt;&gt;$A416),and(not(isblank($A417)),$A417=$A416,$B417&lt;&gt;$B416)),"ID LISTS UNALIGNED",and($A417&lt;&gt;"",countif('3) Release_Label'!$D:$D,$A417)=0),"NO UPC MATCH in Release_Label",and($B417&lt;&gt;"",countif('3) Release_Label'!$E:$E,$B417)=0),"NO CATALOG ID MATCH in Release_Label",iserror(vlookup($A417&amp;$B417,'3) Release_Label'!$D:$D&amp;'3) Release_Label'!$E:$E,1,0)),"NO UPC-CATALOG ID pair MATCH in Release_Label" )</f>
        <v/>
      </c>
      <c r="E417" s="128" t="str">
        <f t="shared" si="3"/>
        <v/>
      </c>
      <c r="G417" s="92"/>
      <c r="H417" s="133"/>
      <c r="J417" s="20"/>
      <c r="K417" s="93"/>
      <c r="L417" s="20"/>
      <c r="N417" s="20"/>
      <c r="O417" s="20"/>
      <c r="P417" s="20"/>
    </row>
    <row r="418">
      <c r="A418" s="28"/>
      <c r="B418" s="92"/>
      <c r="C418" s="114" t="str">
        <f t="array" ref="C418">ifs(and(isblank($A418),isblank($B418)),"", not(iserror(vlookup($A418&amp;$B418,'3) Release_Label'!$D:$D&amp;'3) Release_Label'!$E:$E,1,0))),vlookup($A418&amp;$B418,{'3) Release_Label'!$D:$D&amp;'3) Release_Label'!$E:$E,'3) Release_Label'!$F:$F},2,0), or(and(not(isblank($B418)),$B418=$B417,$A418&lt;&gt;$A417),and(not(isblank($A418)),$A418=$A417,$B418&lt;&gt;$B417)),"ID LISTS UNALIGNED",and($A418&lt;&gt;"",countif('3) Release_Label'!$D:$D,$A418)=0),"NO UPC MATCH in Release_Label",and($B418&lt;&gt;"",countif('3) Release_Label'!$E:$E,$B418)=0),"NO CATALOG ID MATCH in Release_Label",iserror(vlookup($A418&amp;$B418,'3) Release_Label'!$D:$D&amp;'3) Release_Label'!$E:$E,1,0)),"NO UPC-CATALOG ID pair MATCH in Release_Label" )</f>
        <v/>
      </c>
      <c r="D418" s="114" t="str">
        <f t="array" ref="D418">ifs(and(isblank($A418),isblank($B418)),"", not(iserror(vlookup($A418&amp;$B418,'3) Release_Label'!$D:$D&amp;'3) Release_Label'!$E:$E,1,0))),vlookup($A418&amp;$B418,{'3) Release_Label'!$D:$D&amp;'3) Release_Label'!$E:$E,'3) Release_Label'!$H:$H},2,0), or(and(not(isblank($B418)),$B418=$B417,$A418&lt;&gt;$A417),and(not(isblank($A418)),$A418=$A417,$B418&lt;&gt;$B417)),"ID LISTS UNALIGNED",and($A418&lt;&gt;"",countif('3) Release_Label'!$D:$D,$A418)=0),"NO UPC MATCH in Release_Label",and($B418&lt;&gt;"",countif('3) Release_Label'!$E:$E,$B418)=0),"NO CATALOG ID MATCH in Release_Label",iserror(vlookup($A418&amp;$B418,'3) Release_Label'!$D:$D&amp;'3) Release_Label'!$E:$E,1,0)),"NO UPC-CATALOG ID pair MATCH in Release_Label" )</f>
        <v/>
      </c>
      <c r="E418" s="128" t="str">
        <f t="shared" si="3"/>
        <v/>
      </c>
      <c r="G418" s="92"/>
      <c r="H418" s="133"/>
      <c r="J418" s="20"/>
      <c r="K418" s="93"/>
      <c r="L418" s="20"/>
      <c r="N418" s="20"/>
      <c r="O418" s="20"/>
      <c r="P418" s="20"/>
    </row>
    <row r="419">
      <c r="A419" s="28"/>
      <c r="B419" s="92"/>
      <c r="C419" s="114" t="str">
        <f t="array" ref="C419">ifs(and(isblank($A419),isblank($B419)),"", not(iserror(vlookup($A419&amp;$B419,'3) Release_Label'!$D:$D&amp;'3) Release_Label'!$E:$E,1,0))),vlookup($A419&amp;$B419,{'3) Release_Label'!$D:$D&amp;'3) Release_Label'!$E:$E,'3) Release_Label'!$F:$F},2,0), or(and(not(isblank($B419)),$B419=$B418,$A419&lt;&gt;$A418),and(not(isblank($A419)),$A419=$A418,$B419&lt;&gt;$B418)),"ID LISTS UNALIGNED",and($A419&lt;&gt;"",countif('3) Release_Label'!$D:$D,$A419)=0),"NO UPC MATCH in Release_Label",and($B419&lt;&gt;"",countif('3) Release_Label'!$E:$E,$B419)=0),"NO CATALOG ID MATCH in Release_Label",iserror(vlookup($A419&amp;$B419,'3) Release_Label'!$D:$D&amp;'3) Release_Label'!$E:$E,1,0)),"NO UPC-CATALOG ID pair MATCH in Release_Label" )</f>
        <v/>
      </c>
      <c r="D419" s="114" t="str">
        <f t="array" ref="D419">ifs(and(isblank($A419),isblank($B419)),"", not(iserror(vlookup($A419&amp;$B419,'3) Release_Label'!$D:$D&amp;'3) Release_Label'!$E:$E,1,0))),vlookup($A419&amp;$B419,{'3) Release_Label'!$D:$D&amp;'3) Release_Label'!$E:$E,'3) Release_Label'!$H:$H},2,0), or(and(not(isblank($B419)),$B419=$B418,$A419&lt;&gt;$A418),and(not(isblank($A419)),$A419=$A418,$B419&lt;&gt;$B418)),"ID LISTS UNALIGNED",and($A419&lt;&gt;"",countif('3) Release_Label'!$D:$D,$A419)=0),"NO UPC MATCH in Release_Label",and($B419&lt;&gt;"",countif('3) Release_Label'!$E:$E,$B419)=0),"NO CATALOG ID MATCH in Release_Label",iserror(vlookup($A419&amp;$B419,'3) Release_Label'!$D:$D&amp;'3) Release_Label'!$E:$E,1,0)),"NO UPC-CATALOG ID pair MATCH in Release_Label" )</f>
        <v/>
      </c>
      <c r="E419" s="128" t="str">
        <f t="shared" si="3"/>
        <v/>
      </c>
      <c r="G419" s="92"/>
      <c r="H419" s="133"/>
      <c r="J419" s="20"/>
      <c r="K419" s="93"/>
      <c r="L419" s="20"/>
      <c r="N419" s="20"/>
      <c r="O419" s="20"/>
      <c r="P419" s="20"/>
    </row>
    <row r="420">
      <c r="A420" s="28"/>
      <c r="B420" s="92"/>
      <c r="C420" s="114" t="str">
        <f t="array" ref="C420">ifs(and(isblank($A420),isblank($B420)),"", not(iserror(vlookup($A420&amp;$B420,'3) Release_Label'!$D:$D&amp;'3) Release_Label'!$E:$E,1,0))),vlookup($A420&amp;$B420,{'3) Release_Label'!$D:$D&amp;'3) Release_Label'!$E:$E,'3) Release_Label'!$F:$F},2,0), or(and(not(isblank($B420)),$B420=$B419,$A420&lt;&gt;$A419),and(not(isblank($A420)),$A420=$A419,$B420&lt;&gt;$B419)),"ID LISTS UNALIGNED",and($A420&lt;&gt;"",countif('3) Release_Label'!$D:$D,$A420)=0),"NO UPC MATCH in Release_Label",and($B420&lt;&gt;"",countif('3) Release_Label'!$E:$E,$B420)=0),"NO CATALOG ID MATCH in Release_Label",iserror(vlookup($A420&amp;$B420,'3) Release_Label'!$D:$D&amp;'3) Release_Label'!$E:$E,1,0)),"NO UPC-CATALOG ID pair MATCH in Release_Label" )</f>
        <v/>
      </c>
      <c r="D420" s="114" t="str">
        <f t="array" ref="D420">ifs(and(isblank($A420),isblank($B420)),"", not(iserror(vlookup($A420&amp;$B420,'3) Release_Label'!$D:$D&amp;'3) Release_Label'!$E:$E,1,0))),vlookup($A420&amp;$B420,{'3) Release_Label'!$D:$D&amp;'3) Release_Label'!$E:$E,'3) Release_Label'!$H:$H},2,0), or(and(not(isblank($B420)),$B420=$B419,$A420&lt;&gt;$A419),and(not(isblank($A420)),$A420=$A419,$B420&lt;&gt;$B419)),"ID LISTS UNALIGNED",and($A420&lt;&gt;"",countif('3) Release_Label'!$D:$D,$A420)=0),"NO UPC MATCH in Release_Label",and($B420&lt;&gt;"",countif('3) Release_Label'!$E:$E,$B420)=0),"NO CATALOG ID MATCH in Release_Label",iserror(vlookup($A420&amp;$B420,'3) Release_Label'!$D:$D&amp;'3) Release_Label'!$E:$E,1,0)),"NO UPC-CATALOG ID pair MATCH in Release_Label" )</f>
        <v/>
      </c>
      <c r="E420" s="128" t="str">
        <f t="shared" si="3"/>
        <v/>
      </c>
      <c r="G420" s="92"/>
      <c r="H420" s="133"/>
      <c r="J420" s="20"/>
      <c r="K420" s="93"/>
      <c r="L420" s="20"/>
      <c r="N420" s="20"/>
      <c r="O420" s="20"/>
      <c r="P420" s="20"/>
    </row>
    <row r="421">
      <c r="A421" s="28"/>
      <c r="B421" s="92"/>
      <c r="C421" s="114" t="str">
        <f t="array" ref="C421">ifs(and(isblank($A421),isblank($B421)),"", not(iserror(vlookup($A421&amp;$B421,'3) Release_Label'!$D:$D&amp;'3) Release_Label'!$E:$E,1,0))),vlookup($A421&amp;$B421,{'3) Release_Label'!$D:$D&amp;'3) Release_Label'!$E:$E,'3) Release_Label'!$F:$F},2,0), or(and(not(isblank($B421)),$B421=$B420,$A421&lt;&gt;$A420),and(not(isblank($A421)),$A421=$A420,$B421&lt;&gt;$B420)),"ID LISTS UNALIGNED",and($A421&lt;&gt;"",countif('3) Release_Label'!$D:$D,$A421)=0),"NO UPC MATCH in Release_Label",and($B421&lt;&gt;"",countif('3) Release_Label'!$E:$E,$B421)=0),"NO CATALOG ID MATCH in Release_Label",iserror(vlookup($A421&amp;$B421,'3) Release_Label'!$D:$D&amp;'3) Release_Label'!$E:$E,1,0)),"NO UPC-CATALOG ID pair MATCH in Release_Label" )</f>
        <v/>
      </c>
      <c r="D421" s="114" t="str">
        <f t="array" ref="D421">ifs(and(isblank($A421),isblank($B421)),"", not(iserror(vlookup($A421&amp;$B421,'3) Release_Label'!$D:$D&amp;'3) Release_Label'!$E:$E,1,0))),vlookup($A421&amp;$B421,{'3) Release_Label'!$D:$D&amp;'3) Release_Label'!$E:$E,'3) Release_Label'!$H:$H},2,0), or(and(not(isblank($B421)),$B421=$B420,$A421&lt;&gt;$A420),and(not(isblank($A421)),$A421=$A420,$B421&lt;&gt;$B420)),"ID LISTS UNALIGNED",and($A421&lt;&gt;"",countif('3) Release_Label'!$D:$D,$A421)=0),"NO UPC MATCH in Release_Label",and($B421&lt;&gt;"",countif('3) Release_Label'!$E:$E,$B421)=0),"NO CATALOG ID MATCH in Release_Label",iserror(vlookup($A421&amp;$B421,'3) Release_Label'!$D:$D&amp;'3) Release_Label'!$E:$E,1,0)),"NO UPC-CATALOG ID pair MATCH in Release_Label" )</f>
        <v/>
      </c>
      <c r="E421" s="128" t="str">
        <f t="shared" si="3"/>
        <v/>
      </c>
      <c r="G421" s="92"/>
      <c r="H421" s="133"/>
      <c r="J421" s="20"/>
      <c r="K421" s="93"/>
      <c r="L421" s="20"/>
      <c r="N421" s="20"/>
      <c r="O421" s="20"/>
      <c r="P421" s="20"/>
    </row>
    <row r="422">
      <c r="A422" s="28"/>
      <c r="B422" s="92"/>
      <c r="C422" s="114" t="str">
        <f t="array" ref="C422">ifs(and(isblank($A422),isblank($B422)),"", not(iserror(vlookup($A422&amp;$B422,'3) Release_Label'!$D:$D&amp;'3) Release_Label'!$E:$E,1,0))),vlookup($A422&amp;$B422,{'3) Release_Label'!$D:$D&amp;'3) Release_Label'!$E:$E,'3) Release_Label'!$F:$F},2,0), or(and(not(isblank($B422)),$B422=$B421,$A422&lt;&gt;$A421),and(not(isblank($A422)),$A422=$A421,$B422&lt;&gt;$B421)),"ID LISTS UNALIGNED",and($A422&lt;&gt;"",countif('3) Release_Label'!$D:$D,$A422)=0),"NO UPC MATCH in Release_Label",and($B422&lt;&gt;"",countif('3) Release_Label'!$E:$E,$B422)=0),"NO CATALOG ID MATCH in Release_Label",iserror(vlookup($A422&amp;$B422,'3) Release_Label'!$D:$D&amp;'3) Release_Label'!$E:$E,1,0)),"NO UPC-CATALOG ID pair MATCH in Release_Label" )</f>
        <v/>
      </c>
      <c r="D422" s="114" t="str">
        <f t="array" ref="D422">ifs(and(isblank($A422),isblank($B422)),"", not(iserror(vlookup($A422&amp;$B422,'3) Release_Label'!$D:$D&amp;'3) Release_Label'!$E:$E,1,0))),vlookup($A422&amp;$B422,{'3) Release_Label'!$D:$D&amp;'3) Release_Label'!$E:$E,'3) Release_Label'!$H:$H},2,0), or(and(not(isblank($B422)),$B422=$B421,$A422&lt;&gt;$A421),and(not(isblank($A422)),$A422=$A421,$B422&lt;&gt;$B421)),"ID LISTS UNALIGNED",and($A422&lt;&gt;"",countif('3) Release_Label'!$D:$D,$A422)=0),"NO UPC MATCH in Release_Label",and($B422&lt;&gt;"",countif('3) Release_Label'!$E:$E,$B422)=0),"NO CATALOG ID MATCH in Release_Label",iserror(vlookup($A422&amp;$B422,'3) Release_Label'!$D:$D&amp;'3) Release_Label'!$E:$E,1,0)),"NO UPC-CATALOG ID pair MATCH in Release_Label" )</f>
        <v/>
      </c>
      <c r="E422" s="128" t="str">
        <f t="shared" si="3"/>
        <v/>
      </c>
      <c r="G422" s="92"/>
      <c r="H422" s="133"/>
      <c r="J422" s="20"/>
      <c r="K422" s="93"/>
      <c r="L422" s="20"/>
      <c r="N422" s="20"/>
      <c r="O422" s="20"/>
      <c r="P422" s="20"/>
    </row>
    <row r="423">
      <c r="A423" s="28"/>
      <c r="B423" s="92"/>
      <c r="C423" s="114" t="str">
        <f t="array" ref="C423">ifs(and(isblank($A423),isblank($B423)),"", not(iserror(vlookup($A423&amp;$B423,'3) Release_Label'!$D:$D&amp;'3) Release_Label'!$E:$E,1,0))),vlookup($A423&amp;$B423,{'3) Release_Label'!$D:$D&amp;'3) Release_Label'!$E:$E,'3) Release_Label'!$F:$F},2,0), or(and(not(isblank($B423)),$B423=$B422,$A423&lt;&gt;$A422),and(not(isblank($A423)),$A423=$A422,$B423&lt;&gt;$B422)),"ID LISTS UNALIGNED",and($A423&lt;&gt;"",countif('3) Release_Label'!$D:$D,$A423)=0),"NO UPC MATCH in Release_Label",and($B423&lt;&gt;"",countif('3) Release_Label'!$E:$E,$B423)=0),"NO CATALOG ID MATCH in Release_Label",iserror(vlookup($A423&amp;$B423,'3) Release_Label'!$D:$D&amp;'3) Release_Label'!$E:$E,1,0)),"NO UPC-CATALOG ID pair MATCH in Release_Label" )</f>
        <v/>
      </c>
      <c r="D423" s="114" t="str">
        <f t="array" ref="D423">ifs(and(isblank($A423),isblank($B423)),"", not(iserror(vlookup($A423&amp;$B423,'3) Release_Label'!$D:$D&amp;'3) Release_Label'!$E:$E,1,0))),vlookup($A423&amp;$B423,{'3) Release_Label'!$D:$D&amp;'3) Release_Label'!$E:$E,'3) Release_Label'!$H:$H},2,0), or(and(not(isblank($B423)),$B423=$B422,$A423&lt;&gt;$A422),and(not(isblank($A423)),$A423=$A422,$B423&lt;&gt;$B422)),"ID LISTS UNALIGNED",and($A423&lt;&gt;"",countif('3) Release_Label'!$D:$D,$A423)=0),"NO UPC MATCH in Release_Label",and($B423&lt;&gt;"",countif('3) Release_Label'!$E:$E,$B423)=0),"NO CATALOG ID MATCH in Release_Label",iserror(vlookup($A423&amp;$B423,'3) Release_Label'!$D:$D&amp;'3) Release_Label'!$E:$E,1,0)),"NO UPC-CATALOG ID pair MATCH in Release_Label" )</f>
        <v/>
      </c>
      <c r="E423" s="128" t="str">
        <f t="shared" si="3"/>
        <v/>
      </c>
      <c r="G423" s="92"/>
      <c r="H423" s="133"/>
      <c r="J423" s="20"/>
      <c r="K423" s="93"/>
      <c r="L423" s="20"/>
      <c r="N423" s="20"/>
      <c r="O423" s="20"/>
      <c r="P423" s="20"/>
    </row>
    <row r="424">
      <c r="A424" s="28"/>
      <c r="B424" s="92"/>
      <c r="C424" s="114" t="str">
        <f t="array" ref="C424">ifs(and(isblank($A424),isblank($B424)),"", not(iserror(vlookup($A424&amp;$B424,'3) Release_Label'!$D:$D&amp;'3) Release_Label'!$E:$E,1,0))),vlookup($A424&amp;$B424,{'3) Release_Label'!$D:$D&amp;'3) Release_Label'!$E:$E,'3) Release_Label'!$F:$F},2,0), or(and(not(isblank($B424)),$B424=$B423,$A424&lt;&gt;$A423),and(not(isblank($A424)),$A424=$A423,$B424&lt;&gt;$B423)),"ID LISTS UNALIGNED",and($A424&lt;&gt;"",countif('3) Release_Label'!$D:$D,$A424)=0),"NO UPC MATCH in Release_Label",and($B424&lt;&gt;"",countif('3) Release_Label'!$E:$E,$B424)=0),"NO CATALOG ID MATCH in Release_Label",iserror(vlookup($A424&amp;$B424,'3) Release_Label'!$D:$D&amp;'3) Release_Label'!$E:$E,1,0)),"NO UPC-CATALOG ID pair MATCH in Release_Label" )</f>
        <v/>
      </c>
      <c r="D424" s="114" t="str">
        <f t="array" ref="D424">ifs(and(isblank($A424),isblank($B424)),"", not(iserror(vlookup($A424&amp;$B424,'3) Release_Label'!$D:$D&amp;'3) Release_Label'!$E:$E,1,0))),vlookup($A424&amp;$B424,{'3) Release_Label'!$D:$D&amp;'3) Release_Label'!$E:$E,'3) Release_Label'!$H:$H},2,0), or(and(not(isblank($B424)),$B424=$B423,$A424&lt;&gt;$A423),and(not(isblank($A424)),$A424=$A423,$B424&lt;&gt;$B423)),"ID LISTS UNALIGNED",and($A424&lt;&gt;"",countif('3) Release_Label'!$D:$D,$A424)=0),"NO UPC MATCH in Release_Label",and($B424&lt;&gt;"",countif('3) Release_Label'!$E:$E,$B424)=0),"NO CATALOG ID MATCH in Release_Label",iserror(vlookup($A424&amp;$B424,'3) Release_Label'!$D:$D&amp;'3) Release_Label'!$E:$E,1,0)),"NO UPC-CATALOG ID pair MATCH in Release_Label" )</f>
        <v/>
      </c>
      <c r="E424" s="128" t="str">
        <f t="shared" si="3"/>
        <v/>
      </c>
      <c r="G424" s="92"/>
      <c r="H424" s="133"/>
      <c r="J424" s="20"/>
      <c r="K424" s="93"/>
      <c r="L424" s="20"/>
      <c r="N424" s="20"/>
      <c r="O424" s="20"/>
      <c r="P424" s="20"/>
    </row>
    <row r="425">
      <c r="A425" s="28"/>
      <c r="B425" s="92"/>
      <c r="C425" s="114" t="str">
        <f t="array" ref="C425">ifs(and(isblank($A425),isblank($B425)),"", not(iserror(vlookup($A425&amp;$B425,'3) Release_Label'!$D:$D&amp;'3) Release_Label'!$E:$E,1,0))),vlookup($A425&amp;$B425,{'3) Release_Label'!$D:$D&amp;'3) Release_Label'!$E:$E,'3) Release_Label'!$F:$F},2,0), or(and(not(isblank($B425)),$B425=$B424,$A425&lt;&gt;$A424),and(not(isblank($A425)),$A425=$A424,$B425&lt;&gt;$B424)),"ID LISTS UNALIGNED",and($A425&lt;&gt;"",countif('3) Release_Label'!$D:$D,$A425)=0),"NO UPC MATCH in Release_Label",and($B425&lt;&gt;"",countif('3) Release_Label'!$E:$E,$B425)=0),"NO CATALOG ID MATCH in Release_Label",iserror(vlookup($A425&amp;$B425,'3) Release_Label'!$D:$D&amp;'3) Release_Label'!$E:$E,1,0)),"NO UPC-CATALOG ID pair MATCH in Release_Label" )</f>
        <v/>
      </c>
      <c r="D425" s="114" t="str">
        <f t="array" ref="D425">ifs(and(isblank($A425),isblank($B425)),"", not(iserror(vlookup($A425&amp;$B425,'3) Release_Label'!$D:$D&amp;'3) Release_Label'!$E:$E,1,0))),vlookup($A425&amp;$B425,{'3) Release_Label'!$D:$D&amp;'3) Release_Label'!$E:$E,'3) Release_Label'!$H:$H},2,0), or(and(not(isblank($B425)),$B425=$B424,$A425&lt;&gt;$A424),and(not(isblank($A425)),$A425=$A424,$B425&lt;&gt;$B424)),"ID LISTS UNALIGNED",and($A425&lt;&gt;"",countif('3) Release_Label'!$D:$D,$A425)=0),"NO UPC MATCH in Release_Label",and($B425&lt;&gt;"",countif('3) Release_Label'!$E:$E,$B425)=0),"NO CATALOG ID MATCH in Release_Label",iserror(vlookup($A425&amp;$B425,'3) Release_Label'!$D:$D&amp;'3) Release_Label'!$E:$E,1,0)),"NO UPC-CATALOG ID pair MATCH in Release_Label" )</f>
        <v/>
      </c>
      <c r="E425" s="128" t="str">
        <f t="shared" si="3"/>
        <v/>
      </c>
      <c r="G425" s="92"/>
      <c r="H425" s="133"/>
      <c r="J425" s="20"/>
      <c r="K425" s="93"/>
      <c r="L425" s="20"/>
      <c r="N425" s="20"/>
      <c r="O425" s="20"/>
      <c r="P425" s="20"/>
    </row>
    <row r="426">
      <c r="A426" s="28"/>
      <c r="B426" s="92"/>
      <c r="C426" s="114" t="str">
        <f t="array" ref="C426">ifs(and(isblank($A426),isblank($B426)),"", not(iserror(vlookup($A426&amp;$B426,'3) Release_Label'!$D:$D&amp;'3) Release_Label'!$E:$E,1,0))),vlookup($A426&amp;$B426,{'3) Release_Label'!$D:$D&amp;'3) Release_Label'!$E:$E,'3) Release_Label'!$F:$F},2,0), or(and(not(isblank($B426)),$B426=$B425,$A426&lt;&gt;$A425),and(not(isblank($A426)),$A426=$A425,$B426&lt;&gt;$B425)),"ID LISTS UNALIGNED",and($A426&lt;&gt;"",countif('3) Release_Label'!$D:$D,$A426)=0),"NO UPC MATCH in Release_Label",and($B426&lt;&gt;"",countif('3) Release_Label'!$E:$E,$B426)=0),"NO CATALOG ID MATCH in Release_Label",iserror(vlookup($A426&amp;$B426,'3) Release_Label'!$D:$D&amp;'3) Release_Label'!$E:$E,1,0)),"NO UPC-CATALOG ID pair MATCH in Release_Label" )</f>
        <v/>
      </c>
      <c r="D426" s="114" t="str">
        <f t="array" ref="D426">ifs(and(isblank($A426),isblank($B426)),"", not(iserror(vlookup($A426&amp;$B426,'3) Release_Label'!$D:$D&amp;'3) Release_Label'!$E:$E,1,0))),vlookup($A426&amp;$B426,{'3) Release_Label'!$D:$D&amp;'3) Release_Label'!$E:$E,'3) Release_Label'!$H:$H},2,0), or(and(not(isblank($B426)),$B426=$B425,$A426&lt;&gt;$A425),and(not(isblank($A426)),$A426=$A425,$B426&lt;&gt;$B425)),"ID LISTS UNALIGNED",and($A426&lt;&gt;"",countif('3) Release_Label'!$D:$D,$A426)=0),"NO UPC MATCH in Release_Label",and($B426&lt;&gt;"",countif('3) Release_Label'!$E:$E,$B426)=0),"NO CATALOG ID MATCH in Release_Label",iserror(vlookup($A426&amp;$B426,'3) Release_Label'!$D:$D&amp;'3) Release_Label'!$E:$E,1,0)),"NO UPC-CATALOG ID pair MATCH in Release_Label" )</f>
        <v/>
      </c>
      <c r="E426" s="128" t="str">
        <f t="shared" si="3"/>
        <v/>
      </c>
      <c r="G426" s="92"/>
      <c r="H426" s="133"/>
      <c r="J426" s="20"/>
      <c r="K426" s="93"/>
      <c r="L426" s="20"/>
      <c r="N426" s="20"/>
      <c r="O426" s="20"/>
      <c r="P426" s="20"/>
    </row>
    <row r="427">
      <c r="A427" s="28"/>
      <c r="B427" s="92"/>
      <c r="C427" s="114" t="str">
        <f t="array" ref="C427">ifs(and(isblank($A427),isblank($B427)),"", not(iserror(vlookup($A427&amp;$B427,'3) Release_Label'!$D:$D&amp;'3) Release_Label'!$E:$E,1,0))),vlookup($A427&amp;$B427,{'3) Release_Label'!$D:$D&amp;'3) Release_Label'!$E:$E,'3) Release_Label'!$F:$F},2,0), or(and(not(isblank($B427)),$B427=$B426,$A427&lt;&gt;$A426),and(not(isblank($A427)),$A427=$A426,$B427&lt;&gt;$B426)),"ID LISTS UNALIGNED",and($A427&lt;&gt;"",countif('3) Release_Label'!$D:$D,$A427)=0),"NO UPC MATCH in Release_Label",and($B427&lt;&gt;"",countif('3) Release_Label'!$E:$E,$B427)=0),"NO CATALOG ID MATCH in Release_Label",iserror(vlookup($A427&amp;$B427,'3) Release_Label'!$D:$D&amp;'3) Release_Label'!$E:$E,1,0)),"NO UPC-CATALOG ID pair MATCH in Release_Label" )</f>
        <v/>
      </c>
      <c r="D427" s="114" t="str">
        <f t="array" ref="D427">ifs(and(isblank($A427),isblank($B427)),"", not(iserror(vlookup($A427&amp;$B427,'3) Release_Label'!$D:$D&amp;'3) Release_Label'!$E:$E,1,0))),vlookup($A427&amp;$B427,{'3) Release_Label'!$D:$D&amp;'3) Release_Label'!$E:$E,'3) Release_Label'!$H:$H},2,0), or(and(not(isblank($B427)),$B427=$B426,$A427&lt;&gt;$A426),and(not(isblank($A427)),$A427=$A426,$B427&lt;&gt;$B426)),"ID LISTS UNALIGNED",and($A427&lt;&gt;"",countif('3) Release_Label'!$D:$D,$A427)=0),"NO UPC MATCH in Release_Label",and($B427&lt;&gt;"",countif('3) Release_Label'!$E:$E,$B427)=0),"NO CATALOG ID MATCH in Release_Label",iserror(vlookup($A427&amp;$B427,'3) Release_Label'!$D:$D&amp;'3) Release_Label'!$E:$E,1,0)),"NO UPC-CATALOG ID pair MATCH in Release_Label" )</f>
        <v/>
      </c>
      <c r="E427" s="128" t="str">
        <f t="shared" si="3"/>
        <v/>
      </c>
      <c r="G427" s="92"/>
      <c r="H427" s="133"/>
      <c r="J427" s="20"/>
      <c r="K427" s="93"/>
      <c r="L427" s="20"/>
      <c r="N427" s="20"/>
      <c r="O427" s="20"/>
      <c r="P427" s="20"/>
    </row>
    <row r="428">
      <c r="A428" s="28"/>
      <c r="B428" s="92"/>
      <c r="C428" s="114" t="str">
        <f t="array" ref="C428">ifs(and(isblank($A428),isblank($B428)),"", not(iserror(vlookup($A428&amp;$B428,'3) Release_Label'!$D:$D&amp;'3) Release_Label'!$E:$E,1,0))),vlookup($A428&amp;$B428,{'3) Release_Label'!$D:$D&amp;'3) Release_Label'!$E:$E,'3) Release_Label'!$F:$F},2,0), or(and(not(isblank($B428)),$B428=$B427,$A428&lt;&gt;$A427),and(not(isblank($A428)),$A428=$A427,$B428&lt;&gt;$B427)),"ID LISTS UNALIGNED",and($A428&lt;&gt;"",countif('3) Release_Label'!$D:$D,$A428)=0),"NO UPC MATCH in Release_Label",and($B428&lt;&gt;"",countif('3) Release_Label'!$E:$E,$B428)=0),"NO CATALOG ID MATCH in Release_Label",iserror(vlookup($A428&amp;$B428,'3) Release_Label'!$D:$D&amp;'3) Release_Label'!$E:$E,1,0)),"NO UPC-CATALOG ID pair MATCH in Release_Label" )</f>
        <v/>
      </c>
      <c r="D428" s="114" t="str">
        <f t="array" ref="D428">ifs(and(isblank($A428),isblank($B428)),"", not(iserror(vlookup($A428&amp;$B428,'3) Release_Label'!$D:$D&amp;'3) Release_Label'!$E:$E,1,0))),vlookup($A428&amp;$B428,{'3) Release_Label'!$D:$D&amp;'3) Release_Label'!$E:$E,'3) Release_Label'!$H:$H},2,0), or(and(not(isblank($B428)),$B428=$B427,$A428&lt;&gt;$A427),and(not(isblank($A428)),$A428=$A427,$B428&lt;&gt;$B427)),"ID LISTS UNALIGNED",and($A428&lt;&gt;"",countif('3) Release_Label'!$D:$D,$A428)=0),"NO UPC MATCH in Release_Label",and($B428&lt;&gt;"",countif('3) Release_Label'!$E:$E,$B428)=0),"NO CATALOG ID MATCH in Release_Label",iserror(vlookup($A428&amp;$B428,'3) Release_Label'!$D:$D&amp;'3) Release_Label'!$E:$E,1,0)),"NO UPC-CATALOG ID pair MATCH in Release_Label" )</f>
        <v/>
      </c>
      <c r="E428" s="128" t="str">
        <f t="shared" si="3"/>
        <v/>
      </c>
      <c r="G428" s="92"/>
      <c r="H428" s="133"/>
      <c r="J428" s="20"/>
      <c r="K428" s="93"/>
      <c r="L428" s="20"/>
      <c r="N428" s="20"/>
      <c r="O428" s="20"/>
      <c r="P428" s="20"/>
    </row>
    <row r="429">
      <c r="A429" s="28"/>
      <c r="B429" s="92"/>
      <c r="C429" s="114" t="str">
        <f t="array" ref="C429">ifs(and(isblank($A429),isblank($B429)),"", not(iserror(vlookup($A429&amp;$B429,'3) Release_Label'!$D:$D&amp;'3) Release_Label'!$E:$E,1,0))),vlookup($A429&amp;$B429,{'3) Release_Label'!$D:$D&amp;'3) Release_Label'!$E:$E,'3) Release_Label'!$F:$F},2,0), or(and(not(isblank($B429)),$B429=$B428,$A429&lt;&gt;$A428),and(not(isblank($A429)),$A429=$A428,$B429&lt;&gt;$B428)),"ID LISTS UNALIGNED",and($A429&lt;&gt;"",countif('3) Release_Label'!$D:$D,$A429)=0),"NO UPC MATCH in Release_Label",and($B429&lt;&gt;"",countif('3) Release_Label'!$E:$E,$B429)=0),"NO CATALOG ID MATCH in Release_Label",iserror(vlookup($A429&amp;$B429,'3) Release_Label'!$D:$D&amp;'3) Release_Label'!$E:$E,1,0)),"NO UPC-CATALOG ID pair MATCH in Release_Label" )</f>
        <v/>
      </c>
      <c r="D429" s="114" t="str">
        <f t="array" ref="D429">ifs(and(isblank($A429),isblank($B429)),"", not(iserror(vlookup($A429&amp;$B429,'3) Release_Label'!$D:$D&amp;'3) Release_Label'!$E:$E,1,0))),vlookup($A429&amp;$B429,{'3) Release_Label'!$D:$D&amp;'3) Release_Label'!$E:$E,'3) Release_Label'!$H:$H},2,0), or(and(not(isblank($B429)),$B429=$B428,$A429&lt;&gt;$A428),and(not(isblank($A429)),$A429=$A428,$B429&lt;&gt;$B428)),"ID LISTS UNALIGNED",and($A429&lt;&gt;"",countif('3) Release_Label'!$D:$D,$A429)=0),"NO UPC MATCH in Release_Label",and($B429&lt;&gt;"",countif('3) Release_Label'!$E:$E,$B429)=0),"NO CATALOG ID MATCH in Release_Label",iserror(vlookup($A429&amp;$B429,'3) Release_Label'!$D:$D&amp;'3) Release_Label'!$E:$E,1,0)),"NO UPC-CATALOG ID pair MATCH in Release_Label" )</f>
        <v/>
      </c>
      <c r="E429" s="128" t="str">
        <f t="shared" si="3"/>
        <v/>
      </c>
      <c r="G429" s="92"/>
      <c r="H429" s="133"/>
      <c r="J429" s="20"/>
      <c r="K429" s="93"/>
      <c r="L429" s="20"/>
      <c r="N429" s="20"/>
      <c r="O429" s="20"/>
      <c r="P429" s="20"/>
    </row>
    <row r="430">
      <c r="A430" s="28"/>
      <c r="B430" s="92"/>
      <c r="C430" s="114" t="str">
        <f t="array" ref="C430">ifs(and(isblank($A430),isblank($B430)),"", not(iserror(vlookup($A430&amp;$B430,'3) Release_Label'!$D:$D&amp;'3) Release_Label'!$E:$E,1,0))),vlookup($A430&amp;$B430,{'3) Release_Label'!$D:$D&amp;'3) Release_Label'!$E:$E,'3) Release_Label'!$F:$F},2,0), or(and(not(isblank($B430)),$B430=$B429,$A430&lt;&gt;$A429),and(not(isblank($A430)),$A430=$A429,$B430&lt;&gt;$B429)),"ID LISTS UNALIGNED",and($A430&lt;&gt;"",countif('3) Release_Label'!$D:$D,$A430)=0),"NO UPC MATCH in Release_Label",and($B430&lt;&gt;"",countif('3) Release_Label'!$E:$E,$B430)=0),"NO CATALOG ID MATCH in Release_Label",iserror(vlookup($A430&amp;$B430,'3) Release_Label'!$D:$D&amp;'3) Release_Label'!$E:$E,1,0)),"NO UPC-CATALOG ID pair MATCH in Release_Label" )</f>
        <v/>
      </c>
      <c r="D430" s="114" t="str">
        <f t="array" ref="D430">ifs(and(isblank($A430),isblank($B430)),"", not(iserror(vlookup($A430&amp;$B430,'3) Release_Label'!$D:$D&amp;'3) Release_Label'!$E:$E,1,0))),vlookup($A430&amp;$B430,{'3) Release_Label'!$D:$D&amp;'3) Release_Label'!$E:$E,'3) Release_Label'!$H:$H},2,0), or(and(not(isblank($B430)),$B430=$B429,$A430&lt;&gt;$A429),and(not(isblank($A430)),$A430=$A429,$B430&lt;&gt;$B429)),"ID LISTS UNALIGNED",and($A430&lt;&gt;"",countif('3) Release_Label'!$D:$D,$A430)=0),"NO UPC MATCH in Release_Label",and($B430&lt;&gt;"",countif('3) Release_Label'!$E:$E,$B430)=0),"NO CATALOG ID MATCH in Release_Label",iserror(vlookup($A430&amp;$B430,'3) Release_Label'!$D:$D&amp;'3) Release_Label'!$E:$E,1,0)),"NO UPC-CATALOG ID pair MATCH in Release_Label" )</f>
        <v/>
      </c>
      <c r="E430" s="128" t="str">
        <f t="shared" si="3"/>
        <v/>
      </c>
      <c r="G430" s="92"/>
      <c r="H430" s="133"/>
      <c r="J430" s="20"/>
      <c r="K430" s="93"/>
      <c r="L430" s="20"/>
      <c r="N430" s="20"/>
      <c r="O430" s="20"/>
      <c r="P430" s="20"/>
    </row>
    <row r="431">
      <c r="A431" s="28"/>
      <c r="B431" s="92"/>
      <c r="C431" s="114" t="str">
        <f t="array" ref="C431">ifs(and(isblank($A431),isblank($B431)),"", not(iserror(vlookup($A431&amp;$B431,'3) Release_Label'!$D:$D&amp;'3) Release_Label'!$E:$E,1,0))),vlookup($A431&amp;$B431,{'3) Release_Label'!$D:$D&amp;'3) Release_Label'!$E:$E,'3) Release_Label'!$F:$F},2,0), or(and(not(isblank($B431)),$B431=$B430,$A431&lt;&gt;$A430),and(not(isblank($A431)),$A431=$A430,$B431&lt;&gt;$B430)),"ID LISTS UNALIGNED",and($A431&lt;&gt;"",countif('3) Release_Label'!$D:$D,$A431)=0),"NO UPC MATCH in Release_Label",and($B431&lt;&gt;"",countif('3) Release_Label'!$E:$E,$B431)=0),"NO CATALOG ID MATCH in Release_Label",iserror(vlookup($A431&amp;$B431,'3) Release_Label'!$D:$D&amp;'3) Release_Label'!$E:$E,1,0)),"NO UPC-CATALOG ID pair MATCH in Release_Label" )</f>
        <v/>
      </c>
      <c r="D431" s="114" t="str">
        <f t="array" ref="D431">ifs(and(isblank($A431),isblank($B431)),"", not(iserror(vlookup($A431&amp;$B431,'3) Release_Label'!$D:$D&amp;'3) Release_Label'!$E:$E,1,0))),vlookup($A431&amp;$B431,{'3) Release_Label'!$D:$D&amp;'3) Release_Label'!$E:$E,'3) Release_Label'!$H:$H},2,0), or(and(not(isblank($B431)),$B431=$B430,$A431&lt;&gt;$A430),and(not(isblank($A431)),$A431=$A430,$B431&lt;&gt;$B430)),"ID LISTS UNALIGNED",and($A431&lt;&gt;"",countif('3) Release_Label'!$D:$D,$A431)=0),"NO UPC MATCH in Release_Label",and($B431&lt;&gt;"",countif('3) Release_Label'!$E:$E,$B431)=0),"NO CATALOG ID MATCH in Release_Label",iserror(vlookup($A431&amp;$B431,'3) Release_Label'!$D:$D&amp;'3) Release_Label'!$E:$E,1,0)),"NO UPC-CATALOG ID pair MATCH in Release_Label" )</f>
        <v/>
      </c>
      <c r="E431" s="128" t="str">
        <f t="shared" si="3"/>
        <v/>
      </c>
      <c r="G431" s="92"/>
      <c r="H431" s="133"/>
      <c r="J431" s="20"/>
      <c r="K431" s="93"/>
      <c r="L431" s="20"/>
      <c r="N431" s="20"/>
      <c r="O431" s="20"/>
      <c r="P431" s="20"/>
    </row>
    <row r="432">
      <c r="A432" s="28"/>
      <c r="B432" s="92"/>
      <c r="C432" s="114" t="str">
        <f t="array" ref="C432">ifs(and(isblank($A432),isblank($B432)),"", not(iserror(vlookup($A432&amp;$B432,'3) Release_Label'!$D:$D&amp;'3) Release_Label'!$E:$E,1,0))),vlookup($A432&amp;$B432,{'3) Release_Label'!$D:$D&amp;'3) Release_Label'!$E:$E,'3) Release_Label'!$F:$F},2,0), or(and(not(isblank($B432)),$B432=$B431,$A432&lt;&gt;$A431),and(not(isblank($A432)),$A432=$A431,$B432&lt;&gt;$B431)),"ID LISTS UNALIGNED",and($A432&lt;&gt;"",countif('3) Release_Label'!$D:$D,$A432)=0),"NO UPC MATCH in Release_Label",and($B432&lt;&gt;"",countif('3) Release_Label'!$E:$E,$B432)=0),"NO CATALOG ID MATCH in Release_Label",iserror(vlookup($A432&amp;$B432,'3) Release_Label'!$D:$D&amp;'3) Release_Label'!$E:$E,1,0)),"NO UPC-CATALOG ID pair MATCH in Release_Label" )</f>
        <v/>
      </c>
      <c r="D432" s="114" t="str">
        <f t="array" ref="D432">ifs(and(isblank($A432),isblank($B432)),"", not(iserror(vlookup($A432&amp;$B432,'3) Release_Label'!$D:$D&amp;'3) Release_Label'!$E:$E,1,0))),vlookup($A432&amp;$B432,{'3) Release_Label'!$D:$D&amp;'3) Release_Label'!$E:$E,'3) Release_Label'!$H:$H},2,0), or(and(not(isblank($B432)),$B432=$B431,$A432&lt;&gt;$A431),and(not(isblank($A432)),$A432=$A431,$B432&lt;&gt;$B431)),"ID LISTS UNALIGNED",and($A432&lt;&gt;"",countif('3) Release_Label'!$D:$D,$A432)=0),"NO UPC MATCH in Release_Label",and($B432&lt;&gt;"",countif('3) Release_Label'!$E:$E,$B432)=0),"NO CATALOG ID MATCH in Release_Label",iserror(vlookup($A432&amp;$B432,'3) Release_Label'!$D:$D&amp;'3) Release_Label'!$E:$E,1,0)),"NO UPC-CATALOG ID pair MATCH in Release_Label" )</f>
        <v/>
      </c>
      <c r="E432" s="128" t="str">
        <f t="shared" si="3"/>
        <v/>
      </c>
      <c r="G432" s="92"/>
      <c r="H432" s="133"/>
      <c r="J432" s="20"/>
      <c r="K432" s="93"/>
      <c r="L432" s="20"/>
      <c r="N432" s="20"/>
      <c r="O432" s="20"/>
      <c r="P432" s="20"/>
    </row>
    <row r="433">
      <c r="A433" s="28"/>
      <c r="B433" s="92"/>
      <c r="C433" s="114" t="str">
        <f t="array" ref="C433">ifs(and(isblank($A433),isblank($B433)),"", not(iserror(vlookup($A433&amp;$B433,'3) Release_Label'!$D:$D&amp;'3) Release_Label'!$E:$E,1,0))),vlookup($A433&amp;$B433,{'3) Release_Label'!$D:$D&amp;'3) Release_Label'!$E:$E,'3) Release_Label'!$F:$F},2,0), or(and(not(isblank($B433)),$B433=$B432,$A433&lt;&gt;$A432),and(not(isblank($A433)),$A433=$A432,$B433&lt;&gt;$B432)),"ID LISTS UNALIGNED",and($A433&lt;&gt;"",countif('3) Release_Label'!$D:$D,$A433)=0),"NO UPC MATCH in Release_Label",and($B433&lt;&gt;"",countif('3) Release_Label'!$E:$E,$B433)=0),"NO CATALOG ID MATCH in Release_Label",iserror(vlookup($A433&amp;$B433,'3) Release_Label'!$D:$D&amp;'3) Release_Label'!$E:$E,1,0)),"NO UPC-CATALOG ID pair MATCH in Release_Label" )</f>
        <v/>
      </c>
      <c r="D433" s="114" t="str">
        <f t="array" ref="D433">ifs(and(isblank($A433),isblank($B433)),"", not(iserror(vlookup($A433&amp;$B433,'3) Release_Label'!$D:$D&amp;'3) Release_Label'!$E:$E,1,0))),vlookup($A433&amp;$B433,{'3) Release_Label'!$D:$D&amp;'3) Release_Label'!$E:$E,'3) Release_Label'!$H:$H},2,0), or(and(not(isblank($B433)),$B433=$B432,$A433&lt;&gt;$A432),and(not(isblank($A433)),$A433=$A432,$B433&lt;&gt;$B432)),"ID LISTS UNALIGNED",and($A433&lt;&gt;"",countif('3) Release_Label'!$D:$D,$A433)=0),"NO UPC MATCH in Release_Label",and($B433&lt;&gt;"",countif('3) Release_Label'!$E:$E,$B433)=0),"NO CATALOG ID MATCH in Release_Label",iserror(vlookup($A433&amp;$B433,'3) Release_Label'!$D:$D&amp;'3) Release_Label'!$E:$E,1,0)),"NO UPC-CATALOG ID pair MATCH in Release_Label" )</f>
        <v/>
      </c>
      <c r="E433" s="128" t="str">
        <f t="shared" si="3"/>
        <v/>
      </c>
      <c r="G433" s="92"/>
      <c r="H433" s="133"/>
      <c r="J433" s="20"/>
      <c r="K433" s="93"/>
      <c r="L433" s="20"/>
      <c r="N433" s="20"/>
      <c r="O433" s="20"/>
      <c r="P433" s="20"/>
    </row>
    <row r="434">
      <c r="A434" s="28"/>
      <c r="B434" s="92"/>
      <c r="C434" s="114" t="str">
        <f t="array" ref="C434">ifs(and(isblank($A434),isblank($B434)),"", not(iserror(vlookup($A434&amp;$B434,'3) Release_Label'!$D:$D&amp;'3) Release_Label'!$E:$E,1,0))),vlookup($A434&amp;$B434,{'3) Release_Label'!$D:$D&amp;'3) Release_Label'!$E:$E,'3) Release_Label'!$F:$F},2,0), or(and(not(isblank($B434)),$B434=$B433,$A434&lt;&gt;$A433),and(not(isblank($A434)),$A434=$A433,$B434&lt;&gt;$B433)),"ID LISTS UNALIGNED",and($A434&lt;&gt;"",countif('3) Release_Label'!$D:$D,$A434)=0),"NO UPC MATCH in Release_Label",and($B434&lt;&gt;"",countif('3) Release_Label'!$E:$E,$B434)=0),"NO CATALOG ID MATCH in Release_Label",iserror(vlookup($A434&amp;$B434,'3) Release_Label'!$D:$D&amp;'3) Release_Label'!$E:$E,1,0)),"NO UPC-CATALOG ID pair MATCH in Release_Label" )</f>
        <v/>
      </c>
      <c r="D434" s="114" t="str">
        <f t="array" ref="D434">ifs(and(isblank($A434),isblank($B434)),"", not(iserror(vlookup($A434&amp;$B434,'3) Release_Label'!$D:$D&amp;'3) Release_Label'!$E:$E,1,0))),vlookup($A434&amp;$B434,{'3) Release_Label'!$D:$D&amp;'3) Release_Label'!$E:$E,'3) Release_Label'!$H:$H},2,0), or(and(not(isblank($B434)),$B434=$B433,$A434&lt;&gt;$A433),and(not(isblank($A434)),$A434=$A433,$B434&lt;&gt;$B433)),"ID LISTS UNALIGNED",and($A434&lt;&gt;"",countif('3) Release_Label'!$D:$D,$A434)=0),"NO UPC MATCH in Release_Label",and($B434&lt;&gt;"",countif('3) Release_Label'!$E:$E,$B434)=0),"NO CATALOG ID MATCH in Release_Label",iserror(vlookup($A434&amp;$B434,'3) Release_Label'!$D:$D&amp;'3) Release_Label'!$E:$E,1,0)),"NO UPC-CATALOG ID pair MATCH in Release_Label" )</f>
        <v/>
      </c>
      <c r="E434" s="128" t="str">
        <f t="shared" si="3"/>
        <v/>
      </c>
      <c r="G434" s="92"/>
      <c r="H434" s="133"/>
      <c r="J434" s="20"/>
      <c r="K434" s="93"/>
      <c r="L434" s="20"/>
      <c r="N434" s="20"/>
      <c r="O434" s="20"/>
      <c r="P434" s="20"/>
    </row>
    <row r="435">
      <c r="A435" s="28"/>
      <c r="B435" s="92"/>
      <c r="C435" s="114" t="str">
        <f t="array" ref="C435">ifs(and(isblank($A435),isblank($B435)),"", not(iserror(vlookup($A435&amp;$B435,'3) Release_Label'!$D:$D&amp;'3) Release_Label'!$E:$E,1,0))),vlookup($A435&amp;$B435,{'3) Release_Label'!$D:$D&amp;'3) Release_Label'!$E:$E,'3) Release_Label'!$F:$F},2,0), or(and(not(isblank($B435)),$B435=$B434,$A435&lt;&gt;$A434),and(not(isblank($A435)),$A435=$A434,$B435&lt;&gt;$B434)),"ID LISTS UNALIGNED",and($A435&lt;&gt;"",countif('3) Release_Label'!$D:$D,$A435)=0),"NO UPC MATCH in Release_Label",and($B435&lt;&gt;"",countif('3) Release_Label'!$E:$E,$B435)=0),"NO CATALOG ID MATCH in Release_Label",iserror(vlookup($A435&amp;$B435,'3) Release_Label'!$D:$D&amp;'3) Release_Label'!$E:$E,1,0)),"NO UPC-CATALOG ID pair MATCH in Release_Label" )</f>
        <v/>
      </c>
      <c r="D435" s="114" t="str">
        <f t="array" ref="D435">ifs(and(isblank($A435),isblank($B435)),"", not(iserror(vlookup($A435&amp;$B435,'3) Release_Label'!$D:$D&amp;'3) Release_Label'!$E:$E,1,0))),vlookup($A435&amp;$B435,{'3) Release_Label'!$D:$D&amp;'3) Release_Label'!$E:$E,'3) Release_Label'!$H:$H},2,0), or(and(not(isblank($B435)),$B435=$B434,$A435&lt;&gt;$A434),and(not(isblank($A435)),$A435=$A434,$B435&lt;&gt;$B434)),"ID LISTS UNALIGNED",and($A435&lt;&gt;"",countif('3) Release_Label'!$D:$D,$A435)=0),"NO UPC MATCH in Release_Label",and($B435&lt;&gt;"",countif('3) Release_Label'!$E:$E,$B435)=0),"NO CATALOG ID MATCH in Release_Label",iserror(vlookup($A435&amp;$B435,'3) Release_Label'!$D:$D&amp;'3) Release_Label'!$E:$E,1,0)),"NO UPC-CATALOG ID pair MATCH in Release_Label" )</f>
        <v/>
      </c>
      <c r="E435" s="128" t="str">
        <f t="shared" si="3"/>
        <v/>
      </c>
      <c r="G435" s="92"/>
      <c r="H435" s="133"/>
      <c r="J435" s="20"/>
      <c r="K435" s="93"/>
      <c r="L435" s="20"/>
      <c r="N435" s="20"/>
      <c r="O435" s="20"/>
      <c r="P435" s="20"/>
    </row>
    <row r="436">
      <c r="A436" s="28"/>
      <c r="B436" s="92"/>
      <c r="C436" s="114" t="str">
        <f t="array" ref="C436">ifs(and(isblank($A436),isblank($B436)),"", not(iserror(vlookup($A436&amp;$B436,'3) Release_Label'!$D:$D&amp;'3) Release_Label'!$E:$E,1,0))),vlookup($A436&amp;$B436,{'3) Release_Label'!$D:$D&amp;'3) Release_Label'!$E:$E,'3) Release_Label'!$F:$F},2,0), or(and(not(isblank($B436)),$B436=$B435,$A436&lt;&gt;$A435),and(not(isblank($A436)),$A436=$A435,$B436&lt;&gt;$B435)),"ID LISTS UNALIGNED",and($A436&lt;&gt;"",countif('3) Release_Label'!$D:$D,$A436)=0),"NO UPC MATCH in Release_Label",and($B436&lt;&gt;"",countif('3) Release_Label'!$E:$E,$B436)=0),"NO CATALOG ID MATCH in Release_Label",iserror(vlookup($A436&amp;$B436,'3) Release_Label'!$D:$D&amp;'3) Release_Label'!$E:$E,1,0)),"NO UPC-CATALOG ID pair MATCH in Release_Label" )</f>
        <v/>
      </c>
      <c r="D436" s="114" t="str">
        <f t="array" ref="D436">ifs(and(isblank($A436),isblank($B436)),"", not(iserror(vlookup($A436&amp;$B436,'3) Release_Label'!$D:$D&amp;'3) Release_Label'!$E:$E,1,0))),vlookup($A436&amp;$B436,{'3) Release_Label'!$D:$D&amp;'3) Release_Label'!$E:$E,'3) Release_Label'!$H:$H},2,0), or(and(not(isblank($B436)),$B436=$B435,$A436&lt;&gt;$A435),and(not(isblank($A436)),$A436=$A435,$B436&lt;&gt;$B435)),"ID LISTS UNALIGNED",and($A436&lt;&gt;"",countif('3) Release_Label'!$D:$D,$A436)=0),"NO UPC MATCH in Release_Label",and($B436&lt;&gt;"",countif('3) Release_Label'!$E:$E,$B436)=0),"NO CATALOG ID MATCH in Release_Label",iserror(vlookup($A436&amp;$B436,'3) Release_Label'!$D:$D&amp;'3) Release_Label'!$E:$E,1,0)),"NO UPC-CATALOG ID pair MATCH in Release_Label" )</f>
        <v/>
      </c>
      <c r="E436" s="128" t="str">
        <f t="shared" si="3"/>
        <v/>
      </c>
      <c r="G436" s="92"/>
      <c r="H436" s="133"/>
      <c r="J436" s="20"/>
      <c r="K436" s="93"/>
      <c r="L436" s="20"/>
      <c r="N436" s="20"/>
      <c r="O436" s="20"/>
      <c r="P436" s="20"/>
    </row>
    <row r="437">
      <c r="A437" s="28"/>
      <c r="B437" s="92"/>
      <c r="C437" s="114" t="str">
        <f t="array" ref="C437">ifs(and(isblank($A437),isblank($B437)),"", not(iserror(vlookup($A437&amp;$B437,'3) Release_Label'!$D:$D&amp;'3) Release_Label'!$E:$E,1,0))),vlookup($A437&amp;$B437,{'3) Release_Label'!$D:$D&amp;'3) Release_Label'!$E:$E,'3) Release_Label'!$F:$F},2,0), or(and(not(isblank($B437)),$B437=$B436,$A437&lt;&gt;$A436),and(not(isblank($A437)),$A437=$A436,$B437&lt;&gt;$B436)),"ID LISTS UNALIGNED",and($A437&lt;&gt;"",countif('3) Release_Label'!$D:$D,$A437)=0),"NO UPC MATCH in Release_Label",and($B437&lt;&gt;"",countif('3) Release_Label'!$E:$E,$B437)=0),"NO CATALOG ID MATCH in Release_Label",iserror(vlookup($A437&amp;$B437,'3) Release_Label'!$D:$D&amp;'3) Release_Label'!$E:$E,1,0)),"NO UPC-CATALOG ID pair MATCH in Release_Label" )</f>
        <v/>
      </c>
      <c r="D437" s="114" t="str">
        <f t="array" ref="D437">ifs(and(isblank($A437),isblank($B437)),"", not(iserror(vlookup($A437&amp;$B437,'3) Release_Label'!$D:$D&amp;'3) Release_Label'!$E:$E,1,0))),vlookup($A437&amp;$B437,{'3) Release_Label'!$D:$D&amp;'3) Release_Label'!$E:$E,'3) Release_Label'!$H:$H},2,0), or(and(not(isblank($B437)),$B437=$B436,$A437&lt;&gt;$A436),and(not(isblank($A437)),$A437=$A436,$B437&lt;&gt;$B436)),"ID LISTS UNALIGNED",and($A437&lt;&gt;"",countif('3) Release_Label'!$D:$D,$A437)=0),"NO UPC MATCH in Release_Label",and($B437&lt;&gt;"",countif('3) Release_Label'!$E:$E,$B437)=0),"NO CATALOG ID MATCH in Release_Label",iserror(vlookup($A437&amp;$B437,'3) Release_Label'!$D:$D&amp;'3) Release_Label'!$E:$E,1,0)),"NO UPC-CATALOG ID pair MATCH in Release_Label" )</f>
        <v/>
      </c>
      <c r="E437" s="128" t="str">
        <f t="shared" si="3"/>
        <v/>
      </c>
      <c r="G437" s="92"/>
      <c r="H437" s="133"/>
      <c r="J437" s="20"/>
      <c r="K437" s="93"/>
      <c r="L437" s="20"/>
      <c r="N437" s="20"/>
      <c r="O437" s="20"/>
      <c r="P437" s="20"/>
    </row>
    <row r="438">
      <c r="A438" s="28"/>
      <c r="B438" s="92"/>
      <c r="C438" s="114" t="str">
        <f t="array" ref="C438">ifs(and(isblank($A438),isblank($B438)),"", not(iserror(vlookup($A438&amp;$B438,'3) Release_Label'!$D:$D&amp;'3) Release_Label'!$E:$E,1,0))),vlookup($A438&amp;$B438,{'3) Release_Label'!$D:$D&amp;'3) Release_Label'!$E:$E,'3) Release_Label'!$F:$F},2,0), or(and(not(isblank($B438)),$B438=$B437,$A438&lt;&gt;$A437),and(not(isblank($A438)),$A438=$A437,$B438&lt;&gt;$B437)),"ID LISTS UNALIGNED",and($A438&lt;&gt;"",countif('3) Release_Label'!$D:$D,$A438)=0),"NO UPC MATCH in Release_Label",and($B438&lt;&gt;"",countif('3) Release_Label'!$E:$E,$B438)=0),"NO CATALOG ID MATCH in Release_Label",iserror(vlookup($A438&amp;$B438,'3) Release_Label'!$D:$D&amp;'3) Release_Label'!$E:$E,1,0)),"NO UPC-CATALOG ID pair MATCH in Release_Label" )</f>
        <v/>
      </c>
      <c r="D438" s="114" t="str">
        <f t="array" ref="D438">ifs(and(isblank($A438),isblank($B438)),"", not(iserror(vlookup($A438&amp;$B438,'3) Release_Label'!$D:$D&amp;'3) Release_Label'!$E:$E,1,0))),vlookup($A438&amp;$B438,{'3) Release_Label'!$D:$D&amp;'3) Release_Label'!$E:$E,'3) Release_Label'!$H:$H},2,0), or(and(not(isblank($B438)),$B438=$B437,$A438&lt;&gt;$A437),and(not(isblank($A438)),$A438=$A437,$B438&lt;&gt;$B437)),"ID LISTS UNALIGNED",and($A438&lt;&gt;"",countif('3) Release_Label'!$D:$D,$A438)=0),"NO UPC MATCH in Release_Label",and($B438&lt;&gt;"",countif('3) Release_Label'!$E:$E,$B438)=0),"NO CATALOG ID MATCH in Release_Label",iserror(vlookup($A438&amp;$B438,'3) Release_Label'!$D:$D&amp;'3) Release_Label'!$E:$E,1,0)),"NO UPC-CATALOG ID pair MATCH in Release_Label" )</f>
        <v/>
      </c>
      <c r="E438" s="128" t="str">
        <f t="shared" si="3"/>
        <v/>
      </c>
      <c r="G438" s="92"/>
      <c r="H438" s="133"/>
      <c r="J438" s="20"/>
      <c r="K438" s="93"/>
      <c r="L438" s="20"/>
      <c r="N438" s="20"/>
      <c r="O438" s="20"/>
      <c r="P438" s="20"/>
    </row>
    <row r="439">
      <c r="A439" s="28"/>
      <c r="B439" s="92"/>
      <c r="C439" s="114" t="str">
        <f t="array" ref="C439">ifs(and(isblank($A439),isblank($B439)),"", not(iserror(vlookup($A439&amp;$B439,'3) Release_Label'!$D:$D&amp;'3) Release_Label'!$E:$E,1,0))),vlookup($A439&amp;$B439,{'3) Release_Label'!$D:$D&amp;'3) Release_Label'!$E:$E,'3) Release_Label'!$F:$F},2,0), or(and(not(isblank($B439)),$B439=$B438,$A439&lt;&gt;$A438),and(not(isblank($A439)),$A439=$A438,$B439&lt;&gt;$B438)),"ID LISTS UNALIGNED",and($A439&lt;&gt;"",countif('3) Release_Label'!$D:$D,$A439)=0),"NO UPC MATCH in Release_Label",and($B439&lt;&gt;"",countif('3) Release_Label'!$E:$E,$B439)=0),"NO CATALOG ID MATCH in Release_Label",iserror(vlookup($A439&amp;$B439,'3) Release_Label'!$D:$D&amp;'3) Release_Label'!$E:$E,1,0)),"NO UPC-CATALOG ID pair MATCH in Release_Label" )</f>
        <v/>
      </c>
      <c r="D439" s="114" t="str">
        <f t="array" ref="D439">ifs(and(isblank($A439),isblank($B439)),"", not(iserror(vlookup($A439&amp;$B439,'3) Release_Label'!$D:$D&amp;'3) Release_Label'!$E:$E,1,0))),vlookup($A439&amp;$B439,{'3) Release_Label'!$D:$D&amp;'3) Release_Label'!$E:$E,'3) Release_Label'!$H:$H},2,0), or(and(not(isblank($B439)),$B439=$B438,$A439&lt;&gt;$A438),and(not(isblank($A439)),$A439=$A438,$B439&lt;&gt;$B438)),"ID LISTS UNALIGNED",and($A439&lt;&gt;"",countif('3) Release_Label'!$D:$D,$A439)=0),"NO UPC MATCH in Release_Label",and($B439&lt;&gt;"",countif('3) Release_Label'!$E:$E,$B439)=0),"NO CATALOG ID MATCH in Release_Label",iserror(vlookup($A439&amp;$B439,'3) Release_Label'!$D:$D&amp;'3) Release_Label'!$E:$E,1,0)),"NO UPC-CATALOG ID pair MATCH in Release_Label" )</f>
        <v/>
      </c>
      <c r="E439" s="128" t="str">
        <f t="shared" si="3"/>
        <v/>
      </c>
      <c r="G439" s="92"/>
      <c r="H439" s="133"/>
      <c r="J439" s="20"/>
      <c r="K439" s="93"/>
      <c r="L439" s="20"/>
      <c r="N439" s="20"/>
      <c r="O439" s="20"/>
      <c r="P439" s="20"/>
    </row>
    <row r="440">
      <c r="A440" s="28"/>
      <c r="B440" s="92"/>
      <c r="C440" s="114" t="str">
        <f t="array" ref="C440">ifs(and(isblank($A440),isblank($B440)),"", not(iserror(vlookup($A440&amp;$B440,'3) Release_Label'!$D:$D&amp;'3) Release_Label'!$E:$E,1,0))),vlookup($A440&amp;$B440,{'3) Release_Label'!$D:$D&amp;'3) Release_Label'!$E:$E,'3) Release_Label'!$F:$F},2,0), or(and(not(isblank($B440)),$B440=$B439,$A440&lt;&gt;$A439),and(not(isblank($A440)),$A440=$A439,$B440&lt;&gt;$B439)),"ID LISTS UNALIGNED",and($A440&lt;&gt;"",countif('3) Release_Label'!$D:$D,$A440)=0),"NO UPC MATCH in Release_Label",and($B440&lt;&gt;"",countif('3) Release_Label'!$E:$E,$B440)=0),"NO CATALOG ID MATCH in Release_Label",iserror(vlookup($A440&amp;$B440,'3) Release_Label'!$D:$D&amp;'3) Release_Label'!$E:$E,1,0)),"NO UPC-CATALOG ID pair MATCH in Release_Label" )</f>
        <v/>
      </c>
      <c r="D440" s="114" t="str">
        <f t="array" ref="D440">ifs(and(isblank($A440),isblank($B440)),"", not(iserror(vlookup($A440&amp;$B440,'3) Release_Label'!$D:$D&amp;'3) Release_Label'!$E:$E,1,0))),vlookup($A440&amp;$B440,{'3) Release_Label'!$D:$D&amp;'3) Release_Label'!$E:$E,'3) Release_Label'!$H:$H},2,0), or(and(not(isblank($B440)),$B440=$B439,$A440&lt;&gt;$A439),and(not(isblank($A440)),$A440=$A439,$B440&lt;&gt;$B439)),"ID LISTS UNALIGNED",and($A440&lt;&gt;"",countif('3) Release_Label'!$D:$D,$A440)=0),"NO UPC MATCH in Release_Label",and($B440&lt;&gt;"",countif('3) Release_Label'!$E:$E,$B440)=0),"NO CATALOG ID MATCH in Release_Label",iserror(vlookup($A440&amp;$B440,'3) Release_Label'!$D:$D&amp;'3) Release_Label'!$E:$E,1,0)),"NO UPC-CATALOG ID pair MATCH in Release_Label" )</f>
        <v/>
      </c>
      <c r="E440" s="128" t="str">
        <f t="shared" si="3"/>
        <v/>
      </c>
      <c r="G440" s="92"/>
      <c r="H440" s="133"/>
      <c r="J440" s="20"/>
      <c r="K440" s="93"/>
      <c r="L440" s="20"/>
      <c r="N440" s="20"/>
      <c r="O440" s="20"/>
      <c r="P440" s="20"/>
    </row>
    <row r="441">
      <c r="A441" s="28"/>
      <c r="B441" s="92"/>
      <c r="C441" s="114" t="str">
        <f t="array" ref="C441">ifs(and(isblank($A441),isblank($B441)),"", not(iserror(vlookup($A441&amp;$B441,'3) Release_Label'!$D:$D&amp;'3) Release_Label'!$E:$E,1,0))),vlookup($A441&amp;$B441,{'3) Release_Label'!$D:$D&amp;'3) Release_Label'!$E:$E,'3) Release_Label'!$F:$F},2,0), or(and(not(isblank($B441)),$B441=$B440,$A441&lt;&gt;$A440),and(not(isblank($A441)),$A441=$A440,$B441&lt;&gt;$B440)),"ID LISTS UNALIGNED",and($A441&lt;&gt;"",countif('3) Release_Label'!$D:$D,$A441)=0),"NO UPC MATCH in Release_Label",and($B441&lt;&gt;"",countif('3) Release_Label'!$E:$E,$B441)=0),"NO CATALOG ID MATCH in Release_Label",iserror(vlookup($A441&amp;$B441,'3) Release_Label'!$D:$D&amp;'3) Release_Label'!$E:$E,1,0)),"NO UPC-CATALOG ID pair MATCH in Release_Label" )</f>
        <v/>
      </c>
      <c r="D441" s="114" t="str">
        <f t="array" ref="D441">ifs(and(isblank($A441),isblank($B441)),"", not(iserror(vlookup($A441&amp;$B441,'3) Release_Label'!$D:$D&amp;'3) Release_Label'!$E:$E,1,0))),vlookup($A441&amp;$B441,{'3) Release_Label'!$D:$D&amp;'3) Release_Label'!$E:$E,'3) Release_Label'!$H:$H},2,0), or(and(not(isblank($B441)),$B441=$B440,$A441&lt;&gt;$A440),and(not(isblank($A441)),$A441=$A440,$B441&lt;&gt;$B440)),"ID LISTS UNALIGNED",and($A441&lt;&gt;"",countif('3) Release_Label'!$D:$D,$A441)=0),"NO UPC MATCH in Release_Label",and($B441&lt;&gt;"",countif('3) Release_Label'!$E:$E,$B441)=0),"NO CATALOG ID MATCH in Release_Label",iserror(vlookup($A441&amp;$B441,'3) Release_Label'!$D:$D&amp;'3) Release_Label'!$E:$E,1,0)),"NO UPC-CATALOG ID pair MATCH in Release_Label" )</f>
        <v/>
      </c>
      <c r="E441" s="128" t="str">
        <f t="shared" si="3"/>
        <v/>
      </c>
      <c r="G441" s="92"/>
      <c r="H441" s="133"/>
      <c r="J441" s="20"/>
      <c r="K441" s="93"/>
      <c r="L441" s="20"/>
      <c r="N441" s="20"/>
      <c r="O441" s="20"/>
      <c r="P441" s="20"/>
    </row>
    <row r="442">
      <c r="A442" s="28"/>
      <c r="B442" s="92"/>
      <c r="C442" s="114" t="str">
        <f t="array" ref="C442">ifs(and(isblank($A442),isblank($B442)),"", not(iserror(vlookup($A442&amp;$B442,'3) Release_Label'!$D:$D&amp;'3) Release_Label'!$E:$E,1,0))),vlookup($A442&amp;$B442,{'3) Release_Label'!$D:$D&amp;'3) Release_Label'!$E:$E,'3) Release_Label'!$F:$F},2,0), or(and(not(isblank($B442)),$B442=$B441,$A442&lt;&gt;$A441),and(not(isblank($A442)),$A442=$A441,$B442&lt;&gt;$B441)),"ID LISTS UNALIGNED",and($A442&lt;&gt;"",countif('3) Release_Label'!$D:$D,$A442)=0),"NO UPC MATCH in Release_Label",and($B442&lt;&gt;"",countif('3) Release_Label'!$E:$E,$B442)=0),"NO CATALOG ID MATCH in Release_Label",iserror(vlookup($A442&amp;$B442,'3) Release_Label'!$D:$D&amp;'3) Release_Label'!$E:$E,1,0)),"NO UPC-CATALOG ID pair MATCH in Release_Label" )</f>
        <v/>
      </c>
      <c r="D442" s="114" t="str">
        <f t="array" ref="D442">ifs(and(isblank($A442),isblank($B442)),"", not(iserror(vlookup($A442&amp;$B442,'3) Release_Label'!$D:$D&amp;'3) Release_Label'!$E:$E,1,0))),vlookup($A442&amp;$B442,{'3) Release_Label'!$D:$D&amp;'3) Release_Label'!$E:$E,'3) Release_Label'!$H:$H},2,0), or(and(not(isblank($B442)),$B442=$B441,$A442&lt;&gt;$A441),and(not(isblank($A442)),$A442=$A441,$B442&lt;&gt;$B441)),"ID LISTS UNALIGNED",and($A442&lt;&gt;"",countif('3) Release_Label'!$D:$D,$A442)=0),"NO UPC MATCH in Release_Label",and($B442&lt;&gt;"",countif('3) Release_Label'!$E:$E,$B442)=0),"NO CATALOG ID MATCH in Release_Label",iserror(vlookup($A442&amp;$B442,'3) Release_Label'!$D:$D&amp;'3) Release_Label'!$E:$E,1,0)),"NO UPC-CATALOG ID pair MATCH in Release_Label" )</f>
        <v/>
      </c>
      <c r="E442" s="128" t="str">
        <f t="shared" si="3"/>
        <v/>
      </c>
      <c r="G442" s="92"/>
      <c r="H442" s="133"/>
      <c r="J442" s="20"/>
      <c r="K442" s="93"/>
      <c r="L442" s="20"/>
      <c r="N442" s="20"/>
      <c r="O442" s="20"/>
      <c r="P442" s="20"/>
    </row>
    <row r="443">
      <c r="A443" s="28"/>
      <c r="B443" s="92"/>
      <c r="C443" s="114" t="str">
        <f t="array" ref="C443">ifs(and(isblank($A443),isblank($B443)),"", not(iserror(vlookup($A443&amp;$B443,'3) Release_Label'!$D:$D&amp;'3) Release_Label'!$E:$E,1,0))),vlookup($A443&amp;$B443,{'3) Release_Label'!$D:$D&amp;'3) Release_Label'!$E:$E,'3) Release_Label'!$F:$F},2,0), or(and(not(isblank($B443)),$B443=$B442,$A443&lt;&gt;$A442),and(not(isblank($A443)),$A443=$A442,$B443&lt;&gt;$B442)),"ID LISTS UNALIGNED",and($A443&lt;&gt;"",countif('3) Release_Label'!$D:$D,$A443)=0),"NO UPC MATCH in Release_Label",and($B443&lt;&gt;"",countif('3) Release_Label'!$E:$E,$B443)=0),"NO CATALOG ID MATCH in Release_Label",iserror(vlookup($A443&amp;$B443,'3) Release_Label'!$D:$D&amp;'3) Release_Label'!$E:$E,1,0)),"NO UPC-CATALOG ID pair MATCH in Release_Label" )</f>
        <v/>
      </c>
      <c r="D443" s="114" t="str">
        <f t="array" ref="D443">ifs(and(isblank($A443),isblank($B443)),"", not(iserror(vlookup($A443&amp;$B443,'3) Release_Label'!$D:$D&amp;'3) Release_Label'!$E:$E,1,0))),vlookup($A443&amp;$B443,{'3) Release_Label'!$D:$D&amp;'3) Release_Label'!$E:$E,'3) Release_Label'!$H:$H},2,0), or(and(not(isblank($B443)),$B443=$B442,$A443&lt;&gt;$A442),and(not(isblank($A443)),$A443=$A442,$B443&lt;&gt;$B442)),"ID LISTS UNALIGNED",and($A443&lt;&gt;"",countif('3) Release_Label'!$D:$D,$A443)=0),"NO UPC MATCH in Release_Label",and($B443&lt;&gt;"",countif('3) Release_Label'!$E:$E,$B443)=0),"NO CATALOG ID MATCH in Release_Label",iserror(vlookup($A443&amp;$B443,'3) Release_Label'!$D:$D&amp;'3) Release_Label'!$E:$E,1,0)),"NO UPC-CATALOG ID pair MATCH in Release_Label" )</f>
        <v/>
      </c>
      <c r="E443" s="128" t="str">
        <f t="shared" si="3"/>
        <v/>
      </c>
      <c r="G443" s="92"/>
      <c r="H443" s="133"/>
      <c r="J443" s="20"/>
      <c r="K443" s="93"/>
      <c r="L443" s="20"/>
      <c r="N443" s="20"/>
      <c r="O443" s="20"/>
      <c r="P443" s="20"/>
    </row>
    <row r="444">
      <c r="A444" s="28"/>
      <c r="B444" s="92"/>
      <c r="C444" s="114" t="str">
        <f t="array" ref="C444">ifs(and(isblank($A444),isblank($B444)),"", not(iserror(vlookup($A444&amp;$B444,'3) Release_Label'!$D:$D&amp;'3) Release_Label'!$E:$E,1,0))),vlookup($A444&amp;$B444,{'3) Release_Label'!$D:$D&amp;'3) Release_Label'!$E:$E,'3) Release_Label'!$F:$F},2,0), or(and(not(isblank($B444)),$B444=$B443,$A444&lt;&gt;$A443),and(not(isblank($A444)),$A444=$A443,$B444&lt;&gt;$B443)),"ID LISTS UNALIGNED",and($A444&lt;&gt;"",countif('3) Release_Label'!$D:$D,$A444)=0),"NO UPC MATCH in Release_Label",and($B444&lt;&gt;"",countif('3) Release_Label'!$E:$E,$B444)=0),"NO CATALOG ID MATCH in Release_Label",iserror(vlookup($A444&amp;$B444,'3) Release_Label'!$D:$D&amp;'3) Release_Label'!$E:$E,1,0)),"NO UPC-CATALOG ID pair MATCH in Release_Label" )</f>
        <v/>
      </c>
      <c r="D444" s="114" t="str">
        <f t="array" ref="D444">ifs(and(isblank($A444),isblank($B444)),"", not(iserror(vlookup($A444&amp;$B444,'3) Release_Label'!$D:$D&amp;'3) Release_Label'!$E:$E,1,0))),vlookup($A444&amp;$B444,{'3) Release_Label'!$D:$D&amp;'3) Release_Label'!$E:$E,'3) Release_Label'!$H:$H},2,0), or(and(not(isblank($B444)),$B444=$B443,$A444&lt;&gt;$A443),and(not(isblank($A444)),$A444=$A443,$B444&lt;&gt;$B443)),"ID LISTS UNALIGNED",and($A444&lt;&gt;"",countif('3) Release_Label'!$D:$D,$A444)=0),"NO UPC MATCH in Release_Label",and($B444&lt;&gt;"",countif('3) Release_Label'!$E:$E,$B444)=0),"NO CATALOG ID MATCH in Release_Label",iserror(vlookup($A444&amp;$B444,'3) Release_Label'!$D:$D&amp;'3) Release_Label'!$E:$E,1,0)),"NO UPC-CATALOG ID pair MATCH in Release_Label" )</f>
        <v/>
      </c>
      <c r="E444" s="128" t="str">
        <f t="shared" si="3"/>
        <v/>
      </c>
      <c r="G444" s="92"/>
      <c r="H444" s="133"/>
      <c r="J444" s="20"/>
      <c r="K444" s="93"/>
      <c r="L444" s="20"/>
      <c r="N444" s="20"/>
      <c r="O444" s="20"/>
      <c r="P444" s="20"/>
    </row>
    <row r="445">
      <c r="A445" s="28"/>
      <c r="B445" s="92"/>
      <c r="C445" s="114" t="str">
        <f t="array" ref="C445">ifs(and(isblank($A445),isblank($B445)),"", not(iserror(vlookup($A445&amp;$B445,'3) Release_Label'!$D:$D&amp;'3) Release_Label'!$E:$E,1,0))),vlookup($A445&amp;$B445,{'3) Release_Label'!$D:$D&amp;'3) Release_Label'!$E:$E,'3) Release_Label'!$F:$F},2,0), or(and(not(isblank($B445)),$B445=$B444,$A445&lt;&gt;$A444),and(not(isblank($A445)),$A445=$A444,$B445&lt;&gt;$B444)),"ID LISTS UNALIGNED",and($A445&lt;&gt;"",countif('3) Release_Label'!$D:$D,$A445)=0),"NO UPC MATCH in Release_Label",and($B445&lt;&gt;"",countif('3) Release_Label'!$E:$E,$B445)=0),"NO CATALOG ID MATCH in Release_Label",iserror(vlookup($A445&amp;$B445,'3) Release_Label'!$D:$D&amp;'3) Release_Label'!$E:$E,1,0)),"NO UPC-CATALOG ID pair MATCH in Release_Label" )</f>
        <v/>
      </c>
      <c r="D445" s="114" t="str">
        <f t="array" ref="D445">ifs(and(isblank($A445),isblank($B445)),"", not(iserror(vlookup($A445&amp;$B445,'3) Release_Label'!$D:$D&amp;'3) Release_Label'!$E:$E,1,0))),vlookup($A445&amp;$B445,{'3) Release_Label'!$D:$D&amp;'3) Release_Label'!$E:$E,'3) Release_Label'!$H:$H},2,0), or(and(not(isblank($B445)),$B445=$B444,$A445&lt;&gt;$A444),and(not(isblank($A445)),$A445=$A444,$B445&lt;&gt;$B444)),"ID LISTS UNALIGNED",and($A445&lt;&gt;"",countif('3) Release_Label'!$D:$D,$A445)=0),"NO UPC MATCH in Release_Label",and($B445&lt;&gt;"",countif('3) Release_Label'!$E:$E,$B445)=0),"NO CATALOG ID MATCH in Release_Label",iserror(vlookup($A445&amp;$B445,'3) Release_Label'!$D:$D&amp;'3) Release_Label'!$E:$E,1,0)),"NO UPC-CATALOG ID pair MATCH in Release_Label" )</f>
        <v/>
      </c>
      <c r="E445" s="128" t="str">
        <f t="shared" si="3"/>
        <v/>
      </c>
      <c r="G445" s="92"/>
      <c r="H445" s="133"/>
      <c r="J445" s="20"/>
      <c r="K445" s="93"/>
      <c r="L445" s="20"/>
      <c r="N445" s="20"/>
      <c r="O445" s="20"/>
      <c r="P445" s="20"/>
    </row>
    <row r="446">
      <c r="A446" s="28"/>
      <c r="B446" s="92"/>
      <c r="C446" s="114" t="str">
        <f t="array" ref="C446">ifs(and(isblank($A446),isblank($B446)),"", not(iserror(vlookup($A446&amp;$B446,'3) Release_Label'!$D:$D&amp;'3) Release_Label'!$E:$E,1,0))),vlookup($A446&amp;$B446,{'3) Release_Label'!$D:$D&amp;'3) Release_Label'!$E:$E,'3) Release_Label'!$F:$F},2,0), or(and(not(isblank($B446)),$B446=$B445,$A446&lt;&gt;$A445),and(not(isblank($A446)),$A446=$A445,$B446&lt;&gt;$B445)),"ID LISTS UNALIGNED",and($A446&lt;&gt;"",countif('3) Release_Label'!$D:$D,$A446)=0),"NO UPC MATCH in Release_Label",and($B446&lt;&gt;"",countif('3) Release_Label'!$E:$E,$B446)=0),"NO CATALOG ID MATCH in Release_Label",iserror(vlookup($A446&amp;$B446,'3) Release_Label'!$D:$D&amp;'3) Release_Label'!$E:$E,1,0)),"NO UPC-CATALOG ID pair MATCH in Release_Label" )</f>
        <v/>
      </c>
      <c r="D446" s="114" t="str">
        <f t="array" ref="D446">ifs(and(isblank($A446),isblank($B446)),"", not(iserror(vlookup($A446&amp;$B446,'3) Release_Label'!$D:$D&amp;'3) Release_Label'!$E:$E,1,0))),vlookup($A446&amp;$B446,{'3) Release_Label'!$D:$D&amp;'3) Release_Label'!$E:$E,'3) Release_Label'!$H:$H},2,0), or(and(not(isblank($B446)),$B446=$B445,$A446&lt;&gt;$A445),and(not(isblank($A446)),$A446=$A445,$B446&lt;&gt;$B445)),"ID LISTS UNALIGNED",and($A446&lt;&gt;"",countif('3) Release_Label'!$D:$D,$A446)=0),"NO UPC MATCH in Release_Label",and($B446&lt;&gt;"",countif('3) Release_Label'!$E:$E,$B446)=0),"NO CATALOG ID MATCH in Release_Label",iserror(vlookup($A446&amp;$B446,'3) Release_Label'!$D:$D&amp;'3) Release_Label'!$E:$E,1,0)),"NO UPC-CATALOG ID pair MATCH in Release_Label" )</f>
        <v/>
      </c>
      <c r="E446" s="128" t="str">
        <f t="shared" si="3"/>
        <v/>
      </c>
      <c r="G446" s="92"/>
      <c r="H446" s="133"/>
      <c r="J446" s="20"/>
      <c r="K446" s="93"/>
      <c r="L446" s="20"/>
      <c r="N446" s="20"/>
      <c r="O446" s="20"/>
      <c r="P446" s="20"/>
    </row>
    <row r="447">
      <c r="A447" s="28"/>
      <c r="B447" s="92"/>
      <c r="C447" s="114" t="str">
        <f t="array" ref="C447">ifs(and(isblank($A447),isblank($B447)),"", not(iserror(vlookup($A447&amp;$B447,'3) Release_Label'!$D:$D&amp;'3) Release_Label'!$E:$E,1,0))),vlookup($A447&amp;$B447,{'3) Release_Label'!$D:$D&amp;'3) Release_Label'!$E:$E,'3) Release_Label'!$F:$F},2,0), or(and(not(isblank($B447)),$B447=$B446,$A447&lt;&gt;$A446),and(not(isblank($A447)),$A447=$A446,$B447&lt;&gt;$B446)),"ID LISTS UNALIGNED",and($A447&lt;&gt;"",countif('3) Release_Label'!$D:$D,$A447)=0),"NO UPC MATCH in Release_Label",and($B447&lt;&gt;"",countif('3) Release_Label'!$E:$E,$B447)=0),"NO CATALOG ID MATCH in Release_Label",iserror(vlookup($A447&amp;$B447,'3) Release_Label'!$D:$D&amp;'3) Release_Label'!$E:$E,1,0)),"NO UPC-CATALOG ID pair MATCH in Release_Label" )</f>
        <v/>
      </c>
      <c r="D447" s="114" t="str">
        <f t="array" ref="D447">ifs(and(isblank($A447),isblank($B447)),"", not(iserror(vlookup($A447&amp;$B447,'3) Release_Label'!$D:$D&amp;'3) Release_Label'!$E:$E,1,0))),vlookup($A447&amp;$B447,{'3) Release_Label'!$D:$D&amp;'3) Release_Label'!$E:$E,'3) Release_Label'!$H:$H},2,0), or(and(not(isblank($B447)),$B447=$B446,$A447&lt;&gt;$A446),and(not(isblank($A447)),$A447=$A446,$B447&lt;&gt;$B446)),"ID LISTS UNALIGNED",and($A447&lt;&gt;"",countif('3) Release_Label'!$D:$D,$A447)=0),"NO UPC MATCH in Release_Label",and($B447&lt;&gt;"",countif('3) Release_Label'!$E:$E,$B447)=0),"NO CATALOG ID MATCH in Release_Label",iserror(vlookup($A447&amp;$B447,'3) Release_Label'!$D:$D&amp;'3) Release_Label'!$E:$E,1,0)),"NO UPC-CATALOG ID pair MATCH in Release_Label" )</f>
        <v/>
      </c>
      <c r="E447" s="128" t="str">
        <f t="shared" si="3"/>
        <v/>
      </c>
      <c r="G447" s="92"/>
      <c r="H447" s="133"/>
      <c r="J447" s="20"/>
      <c r="K447" s="93"/>
      <c r="L447" s="20"/>
      <c r="N447" s="20"/>
      <c r="O447" s="20"/>
      <c r="P447" s="20"/>
    </row>
    <row r="448">
      <c r="A448" s="28"/>
      <c r="B448" s="92"/>
      <c r="C448" s="114" t="str">
        <f t="array" ref="C448">ifs(and(isblank($A448),isblank($B448)),"", not(iserror(vlookup($A448&amp;$B448,'3) Release_Label'!$D:$D&amp;'3) Release_Label'!$E:$E,1,0))),vlookup($A448&amp;$B448,{'3) Release_Label'!$D:$D&amp;'3) Release_Label'!$E:$E,'3) Release_Label'!$F:$F},2,0), or(and(not(isblank($B448)),$B448=$B447,$A448&lt;&gt;$A447),and(not(isblank($A448)),$A448=$A447,$B448&lt;&gt;$B447)),"ID LISTS UNALIGNED",and($A448&lt;&gt;"",countif('3) Release_Label'!$D:$D,$A448)=0),"NO UPC MATCH in Release_Label",and($B448&lt;&gt;"",countif('3) Release_Label'!$E:$E,$B448)=0),"NO CATALOG ID MATCH in Release_Label",iserror(vlookup($A448&amp;$B448,'3) Release_Label'!$D:$D&amp;'3) Release_Label'!$E:$E,1,0)),"NO UPC-CATALOG ID pair MATCH in Release_Label" )</f>
        <v/>
      </c>
      <c r="D448" s="114" t="str">
        <f t="array" ref="D448">ifs(and(isblank($A448),isblank($B448)),"", not(iserror(vlookup($A448&amp;$B448,'3) Release_Label'!$D:$D&amp;'3) Release_Label'!$E:$E,1,0))),vlookup($A448&amp;$B448,{'3) Release_Label'!$D:$D&amp;'3) Release_Label'!$E:$E,'3) Release_Label'!$H:$H},2,0), or(and(not(isblank($B448)),$B448=$B447,$A448&lt;&gt;$A447),and(not(isblank($A448)),$A448=$A447,$B448&lt;&gt;$B447)),"ID LISTS UNALIGNED",and($A448&lt;&gt;"",countif('3) Release_Label'!$D:$D,$A448)=0),"NO UPC MATCH in Release_Label",and($B448&lt;&gt;"",countif('3) Release_Label'!$E:$E,$B448)=0),"NO CATALOG ID MATCH in Release_Label",iserror(vlookup($A448&amp;$B448,'3) Release_Label'!$D:$D&amp;'3) Release_Label'!$E:$E,1,0)),"NO UPC-CATALOG ID pair MATCH in Release_Label" )</f>
        <v/>
      </c>
      <c r="E448" s="128" t="str">
        <f t="shared" si="3"/>
        <v/>
      </c>
      <c r="G448" s="92"/>
      <c r="H448" s="133"/>
      <c r="J448" s="20"/>
      <c r="K448" s="93"/>
      <c r="L448" s="20"/>
      <c r="N448" s="20"/>
      <c r="O448" s="20"/>
      <c r="P448" s="20"/>
    </row>
    <row r="449">
      <c r="A449" s="28"/>
      <c r="B449" s="92"/>
      <c r="C449" s="114" t="str">
        <f t="array" ref="C449">ifs(and(isblank($A449),isblank($B449)),"", not(iserror(vlookup($A449&amp;$B449,'3) Release_Label'!$D:$D&amp;'3) Release_Label'!$E:$E,1,0))),vlookup($A449&amp;$B449,{'3) Release_Label'!$D:$D&amp;'3) Release_Label'!$E:$E,'3) Release_Label'!$F:$F},2,0), or(and(not(isblank($B449)),$B449=$B448,$A449&lt;&gt;$A448),and(not(isblank($A449)),$A449=$A448,$B449&lt;&gt;$B448)),"ID LISTS UNALIGNED",and($A449&lt;&gt;"",countif('3) Release_Label'!$D:$D,$A449)=0),"NO UPC MATCH in Release_Label",and($B449&lt;&gt;"",countif('3) Release_Label'!$E:$E,$B449)=0),"NO CATALOG ID MATCH in Release_Label",iserror(vlookup($A449&amp;$B449,'3) Release_Label'!$D:$D&amp;'3) Release_Label'!$E:$E,1,0)),"NO UPC-CATALOG ID pair MATCH in Release_Label" )</f>
        <v/>
      </c>
      <c r="D449" s="114" t="str">
        <f t="array" ref="D449">ifs(and(isblank($A449),isblank($B449)),"", not(iserror(vlookup($A449&amp;$B449,'3) Release_Label'!$D:$D&amp;'3) Release_Label'!$E:$E,1,0))),vlookup($A449&amp;$B449,{'3) Release_Label'!$D:$D&amp;'3) Release_Label'!$E:$E,'3) Release_Label'!$H:$H},2,0), or(and(not(isblank($B449)),$B449=$B448,$A449&lt;&gt;$A448),and(not(isblank($A449)),$A449=$A448,$B449&lt;&gt;$B448)),"ID LISTS UNALIGNED",and($A449&lt;&gt;"",countif('3) Release_Label'!$D:$D,$A449)=0),"NO UPC MATCH in Release_Label",and($B449&lt;&gt;"",countif('3) Release_Label'!$E:$E,$B449)=0),"NO CATALOG ID MATCH in Release_Label",iserror(vlookup($A449&amp;$B449,'3) Release_Label'!$D:$D&amp;'3) Release_Label'!$E:$E,1,0)),"NO UPC-CATALOG ID pair MATCH in Release_Label" )</f>
        <v/>
      </c>
      <c r="E449" s="128" t="str">
        <f t="shared" si="3"/>
        <v/>
      </c>
      <c r="G449" s="92"/>
      <c r="H449" s="133"/>
      <c r="J449" s="20"/>
      <c r="K449" s="93"/>
      <c r="L449" s="20"/>
      <c r="N449" s="20"/>
      <c r="O449" s="20"/>
      <c r="P449" s="20"/>
    </row>
    <row r="450">
      <c r="A450" s="28"/>
      <c r="B450" s="92"/>
      <c r="C450" s="114" t="str">
        <f t="array" ref="C450">ifs(and(isblank($A450),isblank($B450)),"", not(iserror(vlookup($A450&amp;$B450,'3) Release_Label'!$D:$D&amp;'3) Release_Label'!$E:$E,1,0))),vlookup($A450&amp;$B450,{'3) Release_Label'!$D:$D&amp;'3) Release_Label'!$E:$E,'3) Release_Label'!$F:$F},2,0), or(and(not(isblank($B450)),$B450=$B449,$A450&lt;&gt;$A449),and(not(isblank($A450)),$A450=$A449,$B450&lt;&gt;$B449)),"ID LISTS UNALIGNED",and($A450&lt;&gt;"",countif('3) Release_Label'!$D:$D,$A450)=0),"NO UPC MATCH in Release_Label",and($B450&lt;&gt;"",countif('3) Release_Label'!$E:$E,$B450)=0),"NO CATALOG ID MATCH in Release_Label",iserror(vlookup($A450&amp;$B450,'3) Release_Label'!$D:$D&amp;'3) Release_Label'!$E:$E,1,0)),"NO UPC-CATALOG ID pair MATCH in Release_Label" )</f>
        <v/>
      </c>
      <c r="D450" s="114" t="str">
        <f t="array" ref="D450">ifs(and(isblank($A450),isblank($B450)),"", not(iserror(vlookup($A450&amp;$B450,'3) Release_Label'!$D:$D&amp;'3) Release_Label'!$E:$E,1,0))),vlookup($A450&amp;$B450,{'3) Release_Label'!$D:$D&amp;'3) Release_Label'!$E:$E,'3) Release_Label'!$H:$H},2,0), or(and(not(isblank($B450)),$B450=$B449,$A450&lt;&gt;$A449),and(not(isblank($A450)),$A450=$A449,$B450&lt;&gt;$B449)),"ID LISTS UNALIGNED",and($A450&lt;&gt;"",countif('3) Release_Label'!$D:$D,$A450)=0),"NO UPC MATCH in Release_Label",and($B450&lt;&gt;"",countif('3) Release_Label'!$E:$E,$B450)=0),"NO CATALOG ID MATCH in Release_Label",iserror(vlookup($A450&amp;$B450,'3) Release_Label'!$D:$D&amp;'3) Release_Label'!$E:$E,1,0)),"NO UPC-CATALOG ID pair MATCH in Release_Label" )</f>
        <v/>
      </c>
      <c r="E450" s="128" t="str">
        <f t="shared" si="3"/>
        <v/>
      </c>
      <c r="G450" s="92"/>
      <c r="H450" s="133"/>
      <c r="J450" s="20"/>
      <c r="K450" s="93"/>
      <c r="L450" s="20"/>
      <c r="N450" s="20"/>
      <c r="O450" s="20"/>
      <c r="P450" s="20"/>
    </row>
    <row r="451">
      <c r="A451" s="28"/>
      <c r="B451" s="92"/>
      <c r="C451" s="114" t="str">
        <f t="array" ref="C451">ifs(and(isblank($A451),isblank($B451)),"", not(iserror(vlookup($A451&amp;$B451,'3) Release_Label'!$D:$D&amp;'3) Release_Label'!$E:$E,1,0))),vlookup($A451&amp;$B451,{'3) Release_Label'!$D:$D&amp;'3) Release_Label'!$E:$E,'3) Release_Label'!$F:$F},2,0), or(and(not(isblank($B451)),$B451=$B450,$A451&lt;&gt;$A450),and(not(isblank($A451)),$A451=$A450,$B451&lt;&gt;$B450)),"ID LISTS UNALIGNED",and($A451&lt;&gt;"",countif('3) Release_Label'!$D:$D,$A451)=0),"NO UPC MATCH in Release_Label",and($B451&lt;&gt;"",countif('3) Release_Label'!$E:$E,$B451)=0),"NO CATALOG ID MATCH in Release_Label",iserror(vlookup($A451&amp;$B451,'3) Release_Label'!$D:$D&amp;'3) Release_Label'!$E:$E,1,0)),"NO UPC-CATALOG ID pair MATCH in Release_Label" )</f>
        <v/>
      </c>
      <c r="D451" s="114" t="str">
        <f t="array" ref="D451">ifs(and(isblank($A451),isblank($B451)),"", not(iserror(vlookup($A451&amp;$B451,'3) Release_Label'!$D:$D&amp;'3) Release_Label'!$E:$E,1,0))),vlookup($A451&amp;$B451,{'3) Release_Label'!$D:$D&amp;'3) Release_Label'!$E:$E,'3) Release_Label'!$H:$H},2,0), or(and(not(isblank($B451)),$B451=$B450,$A451&lt;&gt;$A450),and(not(isblank($A451)),$A451=$A450,$B451&lt;&gt;$B450)),"ID LISTS UNALIGNED",and($A451&lt;&gt;"",countif('3) Release_Label'!$D:$D,$A451)=0),"NO UPC MATCH in Release_Label",and($B451&lt;&gt;"",countif('3) Release_Label'!$E:$E,$B451)=0),"NO CATALOG ID MATCH in Release_Label",iserror(vlookup($A451&amp;$B451,'3) Release_Label'!$D:$D&amp;'3) Release_Label'!$E:$E,1,0)),"NO UPC-CATALOG ID pair MATCH in Release_Label" )</f>
        <v/>
      </c>
      <c r="E451" s="128" t="str">
        <f t="shared" si="3"/>
        <v/>
      </c>
      <c r="G451" s="92"/>
      <c r="H451" s="133"/>
      <c r="J451" s="20"/>
      <c r="K451" s="93"/>
      <c r="L451" s="20"/>
      <c r="N451" s="20"/>
      <c r="O451" s="20"/>
      <c r="P451" s="20"/>
    </row>
    <row r="452">
      <c r="A452" s="28"/>
      <c r="B452" s="92"/>
      <c r="C452" s="114" t="str">
        <f t="array" ref="C452">ifs(and(isblank($A452),isblank($B452)),"", not(iserror(vlookup($A452&amp;$B452,'3) Release_Label'!$D:$D&amp;'3) Release_Label'!$E:$E,1,0))),vlookup($A452&amp;$B452,{'3) Release_Label'!$D:$D&amp;'3) Release_Label'!$E:$E,'3) Release_Label'!$F:$F},2,0), or(and(not(isblank($B452)),$B452=$B451,$A452&lt;&gt;$A451),and(not(isblank($A452)),$A452=$A451,$B452&lt;&gt;$B451)),"ID LISTS UNALIGNED",and($A452&lt;&gt;"",countif('3) Release_Label'!$D:$D,$A452)=0),"NO UPC MATCH in Release_Label",and($B452&lt;&gt;"",countif('3) Release_Label'!$E:$E,$B452)=0),"NO CATALOG ID MATCH in Release_Label",iserror(vlookup($A452&amp;$B452,'3) Release_Label'!$D:$D&amp;'3) Release_Label'!$E:$E,1,0)),"NO UPC-CATALOG ID pair MATCH in Release_Label" )</f>
        <v/>
      </c>
      <c r="D452" s="114" t="str">
        <f t="array" ref="D452">ifs(and(isblank($A452),isblank($B452)),"", not(iserror(vlookup($A452&amp;$B452,'3) Release_Label'!$D:$D&amp;'3) Release_Label'!$E:$E,1,0))),vlookup($A452&amp;$B452,{'3) Release_Label'!$D:$D&amp;'3) Release_Label'!$E:$E,'3) Release_Label'!$H:$H},2,0), or(and(not(isblank($B452)),$B452=$B451,$A452&lt;&gt;$A451),and(not(isblank($A452)),$A452=$A451,$B452&lt;&gt;$B451)),"ID LISTS UNALIGNED",and($A452&lt;&gt;"",countif('3) Release_Label'!$D:$D,$A452)=0),"NO UPC MATCH in Release_Label",and($B452&lt;&gt;"",countif('3) Release_Label'!$E:$E,$B452)=0),"NO CATALOG ID MATCH in Release_Label",iserror(vlookup($A452&amp;$B452,'3) Release_Label'!$D:$D&amp;'3) Release_Label'!$E:$E,1,0)),"NO UPC-CATALOG ID pair MATCH in Release_Label" )</f>
        <v/>
      </c>
      <c r="E452" s="128" t="str">
        <f t="shared" si="3"/>
        <v/>
      </c>
      <c r="G452" s="92"/>
      <c r="H452" s="133"/>
      <c r="J452" s="20"/>
      <c r="K452" s="93"/>
      <c r="L452" s="20"/>
      <c r="N452" s="20"/>
      <c r="O452" s="20"/>
      <c r="P452" s="20"/>
    </row>
    <row r="453">
      <c r="A453" s="28"/>
      <c r="B453" s="92"/>
      <c r="C453" s="114" t="str">
        <f t="array" ref="C453">ifs(and(isblank($A453),isblank($B453)),"", not(iserror(vlookup($A453&amp;$B453,'3) Release_Label'!$D:$D&amp;'3) Release_Label'!$E:$E,1,0))),vlookup($A453&amp;$B453,{'3) Release_Label'!$D:$D&amp;'3) Release_Label'!$E:$E,'3) Release_Label'!$F:$F},2,0), or(and(not(isblank($B453)),$B453=$B452,$A453&lt;&gt;$A452),and(not(isblank($A453)),$A453=$A452,$B453&lt;&gt;$B452)),"ID LISTS UNALIGNED",and($A453&lt;&gt;"",countif('3) Release_Label'!$D:$D,$A453)=0),"NO UPC MATCH in Release_Label",and($B453&lt;&gt;"",countif('3) Release_Label'!$E:$E,$B453)=0),"NO CATALOG ID MATCH in Release_Label",iserror(vlookup($A453&amp;$B453,'3) Release_Label'!$D:$D&amp;'3) Release_Label'!$E:$E,1,0)),"NO UPC-CATALOG ID pair MATCH in Release_Label" )</f>
        <v/>
      </c>
      <c r="D453" s="114" t="str">
        <f t="array" ref="D453">ifs(and(isblank($A453),isblank($B453)),"", not(iserror(vlookup($A453&amp;$B453,'3) Release_Label'!$D:$D&amp;'3) Release_Label'!$E:$E,1,0))),vlookup($A453&amp;$B453,{'3) Release_Label'!$D:$D&amp;'3) Release_Label'!$E:$E,'3) Release_Label'!$H:$H},2,0), or(and(not(isblank($B453)),$B453=$B452,$A453&lt;&gt;$A452),and(not(isblank($A453)),$A453=$A452,$B453&lt;&gt;$B452)),"ID LISTS UNALIGNED",and($A453&lt;&gt;"",countif('3) Release_Label'!$D:$D,$A453)=0),"NO UPC MATCH in Release_Label",and($B453&lt;&gt;"",countif('3) Release_Label'!$E:$E,$B453)=0),"NO CATALOG ID MATCH in Release_Label",iserror(vlookup($A453&amp;$B453,'3) Release_Label'!$D:$D&amp;'3) Release_Label'!$E:$E,1,0)),"NO UPC-CATALOG ID pair MATCH in Release_Label" )</f>
        <v/>
      </c>
      <c r="E453" s="128" t="str">
        <f t="shared" si="3"/>
        <v/>
      </c>
      <c r="G453" s="92"/>
      <c r="H453" s="133"/>
      <c r="J453" s="20"/>
      <c r="K453" s="93"/>
      <c r="L453" s="20"/>
      <c r="N453" s="20"/>
      <c r="O453" s="20"/>
      <c r="P453" s="20"/>
    </row>
    <row r="454">
      <c r="A454" s="28"/>
      <c r="B454" s="92"/>
      <c r="C454" s="114" t="str">
        <f t="array" ref="C454">ifs(and(isblank($A454),isblank($B454)),"", not(iserror(vlookup($A454&amp;$B454,'3) Release_Label'!$D:$D&amp;'3) Release_Label'!$E:$E,1,0))),vlookup($A454&amp;$B454,{'3) Release_Label'!$D:$D&amp;'3) Release_Label'!$E:$E,'3) Release_Label'!$F:$F},2,0), or(and(not(isblank($B454)),$B454=$B453,$A454&lt;&gt;$A453),and(not(isblank($A454)),$A454=$A453,$B454&lt;&gt;$B453)),"ID LISTS UNALIGNED",and($A454&lt;&gt;"",countif('3) Release_Label'!$D:$D,$A454)=0),"NO UPC MATCH in Release_Label",and($B454&lt;&gt;"",countif('3) Release_Label'!$E:$E,$B454)=0),"NO CATALOG ID MATCH in Release_Label",iserror(vlookup($A454&amp;$B454,'3) Release_Label'!$D:$D&amp;'3) Release_Label'!$E:$E,1,0)),"NO UPC-CATALOG ID pair MATCH in Release_Label" )</f>
        <v/>
      </c>
      <c r="D454" s="114" t="str">
        <f t="array" ref="D454">ifs(and(isblank($A454),isblank($B454)),"", not(iserror(vlookup($A454&amp;$B454,'3) Release_Label'!$D:$D&amp;'3) Release_Label'!$E:$E,1,0))),vlookup($A454&amp;$B454,{'3) Release_Label'!$D:$D&amp;'3) Release_Label'!$E:$E,'3) Release_Label'!$H:$H},2,0), or(and(not(isblank($B454)),$B454=$B453,$A454&lt;&gt;$A453),and(not(isblank($A454)),$A454=$A453,$B454&lt;&gt;$B453)),"ID LISTS UNALIGNED",and($A454&lt;&gt;"",countif('3) Release_Label'!$D:$D,$A454)=0),"NO UPC MATCH in Release_Label",and($B454&lt;&gt;"",countif('3) Release_Label'!$E:$E,$B454)=0),"NO CATALOG ID MATCH in Release_Label",iserror(vlookup($A454&amp;$B454,'3) Release_Label'!$D:$D&amp;'3) Release_Label'!$E:$E,1,0)),"NO UPC-CATALOG ID pair MATCH in Release_Label" )</f>
        <v/>
      </c>
      <c r="E454" s="128" t="str">
        <f t="shared" si="3"/>
        <v/>
      </c>
      <c r="G454" s="92"/>
      <c r="H454" s="133"/>
      <c r="J454" s="20"/>
      <c r="K454" s="93"/>
      <c r="L454" s="20"/>
      <c r="N454" s="20"/>
      <c r="O454" s="20"/>
      <c r="P454" s="20"/>
    </row>
    <row r="455">
      <c r="A455" s="28"/>
      <c r="B455" s="92"/>
      <c r="C455" s="114" t="str">
        <f t="array" ref="C455">ifs(and(isblank($A455),isblank($B455)),"", not(iserror(vlookup($A455&amp;$B455,'3) Release_Label'!$D:$D&amp;'3) Release_Label'!$E:$E,1,0))),vlookup($A455&amp;$B455,{'3) Release_Label'!$D:$D&amp;'3) Release_Label'!$E:$E,'3) Release_Label'!$F:$F},2,0), or(and(not(isblank($B455)),$B455=$B454,$A455&lt;&gt;$A454),and(not(isblank($A455)),$A455=$A454,$B455&lt;&gt;$B454)),"ID LISTS UNALIGNED",and($A455&lt;&gt;"",countif('3) Release_Label'!$D:$D,$A455)=0),"NO UPC MATCH in Release_Label",and($B455&lt;&gt;"",countif('3) Release_Label'!$E:$E,$B455)=0),"NO CATALOG ID MATCH in Release_Label",iserror(vlookup($A455&amp;$B455,'3) Release_Label'!$D:$D&amp;'3) Release_Label'!$E:$E,1,0)),"NO UPC-CATALOG ID pair MATCH in Release_Label" )</f>
        <v/>
      </c>
      <c r="D455" s="114" t="str">
        <f t="array" ref="D455">ifs(and(isblank($A455),isblank($B455)),"", not(iserror(vlookup($A455&amp;$B455,'3) Release_Label'!$D:$D&amp;'3) Release_Label'!$E:$E,1,0))),vlookup($A455&amp;$B455,{'3) Release_Label'!$D:$D&amp;'3) Release_Label'!$E:$E,'3) Release_Label'!$H:$H},2,0), or(and(not(isblank($B455)),$B455=$B454,$A455&lt;&gt;$A454),and(not(isblank($A455)),$A455=$A454,$B455&lt;&gt;$B454)),"ID LISTS UNALIGNED",and($A455&lt;&gt;"",countif('3) Release_Label'!$D:$D,$A455)=0),"NO UPC MATCH in Release_Label",and($B455&lt;&gt;"",countif('3) Release_Label'!$E:$E,$B455)=0),"NO CATALOG ID MATCH in Release_Label",iserror(vlookup($A455&amp;$B455,'3) Release_Label'!$D:$D&amp;'3) Release_Label'!$E:$E,1,0)),"NO UPC-CATALOG ID pair MATCH in Release_Label" )</f>
        <v/>
      </c>
      <c r="E455" s="128" t="str">
        <f t="shared" si="3"/>
        <v/>
      </c>
      <c r="G455" s="92"/>
      <c r="H455" s="133"/>
      <c r="J455" s="20"/>
      <c r="K455" s="93"/>
      <c r="L455" s="20"/>
      <c r="N455" s="20"/>
      <c r="O455" s="20"/>
      <c r="P455" s="20"/>
    </row>
    <row r="456">
      <c r="A456" s="28"/>
      <c r="B456" s="92"/>
      <c r="C456" s="114" t="str">
        <f t="array" ref="C456">ifs(and(isblank($A456),isblank($B456)),"", not(iserror(vlookup($A456&amp;$B456,'3) Release_Label'!$D:$D&amp;'3) Release_Label'!$E:$E,1,0))),vlookup($A456&amp;$B456,{'3) Release_Label'!$D:$D&amp;'3) Release_Label'!$E:$E,'3) Release_Label'!$F:$F},2,0), or(and(not(isblank($B456)),$B456=$B455,$A456&lt;&gt;$A455),and(not(isblank($A456)),$A456=$A455,$B456&lt;&gt;$B455)),"ID LISTS UNALIGNED",and($A456&lt;&gt;"",countif('3) Release_Label'!$D:$D,$A456)=0),"NO UPC MATCH in Release_Label",and($B456&lt;&gt;"",countif('3) Release_Label'!$E:$E,$B456)=0),"NO CATALOG ID MATCH in Release_Label",iserror(vlookup($A456&amp;$B456,'3) Release_Label'!$D:$D&amp;'3) Release_Label'!$E:$E,1,0)),"NO UPC-CATALOG ID pair MATCH in Release_Label" )</f>
        <v/>
      </c>
      <c r="D456" s="114" t="str">
        <f t="array" ref="D456">ifs(and(isblank($A456),isblank($B456)),"", not(iserror(vlookup($A456&amp;$B456,'3) Release_Label'!$D:$D&amp;'3) Release_Label'!$E:$E,1,0))),vlookup($A456&amp;$B456,{'3) Release_Label'!$D:$D&amp;'3) Release_Label'!$E:$E,'3) Release_Label'!$H:$H},2,0), or(and(not(isblank($B456)),$B456=$B455,$A456&lt;&gt;$A455),and(not(isblank($A456)),$A456=$A455,$B456&lt;&gt;$B455)),"ID LISTS UNALIGNED",and($A456&lt;&gt;"",countif('3) Release_Label'!$D:$D,$A456)=0),"NO UPC MATCH in Release_Label",and($B456&lt;&gt;"",countif('3) Release_Label'!$E:$E,$B456)=0),"NO CATALOG ID MATCH in Release_Label",iserror(vlookup($A456&amp;$B456,'3) Release_Label'!$D:$D&amp;'3) Release_Label'!$E:$E,1,0)),"NO UPC-CATALOG ID pair MATCH in Release_Label" )</f>
        <v/>
      </c>
      <c r="E456" s="128" t="str">
        <f t="shared" si="3"/>
        <v/>
      </c>
      <c r="G456" s="92"/>
      <c r="H456" s="133"/>
      <c r="J456" s="20"/>
      <c r="K456" s="93"/>
      <c r="L456" s="20"/>
      <c r="N456" s="20"/>
      <c r="O456" s="20"/>
      <c r="P456" s="20"/>
    </row>
    <row r="457">
      <c r="A457" s="28"/>
      <c r="B457" s="92"/>
      <c r="C457" s="114" t="str">
        <f t="array" ref="C457">ifs(and(isblank($A457),isblank($B457)),"", not(iserror(vlookup($A457&amp;$B457,'3) Release_Label'!$D:$D&amp;'3) Release_Label'!$E:$E,1,0))),vlookup($A457&amp;$B457,{'3) Release_Label'!$D:$D&amp;'3) Release_Label'!$E:$E,'3) Release_Label'!$F:$F},2,0), or(and(not(isblank($B457)),$B457=$B456,$A457&lt;&gt;$A456),and(not(isblank($A457)),$A457=$A456,$B457&lt;&gt;$B456)),"ID LISTS UNALIGNED",and($A457&lt;&gt;"",countif('3) Release_Label'!$D:$D,$A457)=0),"NO UPC MATCH in Release_Label",and($B457&lt;&gt;"",countif('3) Release_Label'!$E:$E,$B457)=0),"NO CATALOG ID MATCH in Release_Label",iserror(vlookup($A457&amp;$B457,'3) Release_Label'!$D:$D&amp;'3) Release_Label'!$E:$E,1,0)),"NO UPC-CATALOG ID pair MATCH in Release_Label" )</f>
        <v/>
      </c>
      <c r="D457" s="114" t="str">
        <f t="array" ref="D457">ifs(and(isblank($A457),isblank($B457)),"", not(iserror(vlookup($A457&amp;$B457,'3) Release_Label'!$D:$D&amp;'3) Release_Label'!$E:$E,1,0))),vlookup($A457&amp;$B457,{'3) Release_Label'!$D:$D&amp;'3) Release_Label'!$E:$E,'3) Release_Label'!$H:$H},2,0), or(and(not(isblank($B457)),$B457=$B456,$A457&lt;&gt;$A456),and(not(isblank($A457)),$A457=$A456,$B457&lt;&gt;$B456)),"ID LISTS UNALIGNED",and($A457&lt;&gt;"",countif('3) Release_Label'!$D:$D,$A457)=0),"NO UPC MATCH in Release_Label",and($B457&lt;&gt;"",countif('3) Release_Label'!$E:$E,$B457)=0),"NO CATALOG ID MATCH in Release_Label",iserror(vlookup($A457&amp;$B457,'3) Release_Label'!$D:$D&amp;'3) Release_Label'!$E:$E,1,0)),"NO UPC-CATALOG ID pair MATCH in Release_Label" )</f>
        <v/>
      </c>
      <c r="E457" s="128" t="str">
        <f t="shared" si="3"/>
        <v/>
      </c>
      <c r="G457" s="92"/>
      <c r="H457" s="133"/>
      <c r="J457" s="20"/>
      <c r="K457" s="93"/>
      <c r="L457" s="20"/>
      <c r="N457" s="20"/>
      <c r="O457" s="20"/>
      <c r="P457" s="20"/>
    </row>
    <row r="458">
      <c r="A458" s="28"/>
      <c r="B458" s="92"/>
      <c r="C458" s="114" t="str">
        <f t="array" ref="C458">ifs(and(isblank($A458),isblank($B458)),"", not(iserror(vlookup($A458&amp;$B458,'3) Release_Label'!$D:$D&amp;'3) Release_Label'!$E:$E,1,0))),vlookup($A458&amp;$B458,{'3) Release_Label'!$D:$D&amp;'3) Release_Label'!$E:$E,'3) Release_Label'!$F:$F},2,0), or(and(not(isblank($B458)),$B458=$B457,$A458&lt;&gt;$A457),and(not(isblank($A458)),$A458=$A457,$B458&lt;&gt;$B457)),"ID LISTS UNALIGNED",and($A458&lt;&gt;"",countif('3) Release_Label'!$D:$D,$A458)=0),"NO UPC MATCH in Release_Label",and($B458&lt;&gt;"",countif('3) Release_Label'!$E:$E,$B458)=0),"NO CATALOG ID MATCH in Release_Label",iserror(vlookup($A458&amp;$B458,'3) Release_Label'!$D:$D&amp;'3) Release_Label'!$E:$E,1,0)),"NO UPC-CATALOG ID pair MATCH in Release_Label" )</f>
        <v/>
      </c>
      <c r="D458" s="114" t="str">
        <f t="array" ref="D458">ifs(and(isblank($A458),isblank($B458)),"", not(iserror(vlookup($A458&amp;$B458,'3) Release_Label'!$D:$D&amp;'3) Release_Label'!$E:$E,1,0))),vlookup($A458&amp;$B458,{'3) Release_Label'!$D:$D&amp;'3) Release_Label'!$E:$E,'3) Release_Label'!$H:$H},2,0), or(and(not(isblank($B458)),$B458=$B457,$A458&lt;&gt;$A457),and(not(isblank($A458)),$A458=$A457,$B458&lt;&gt;$B457)),"ID LISTS UNALIGNED",and($A458&lt;&gt;"",countif('3) Release_Label'!$D:$D,$A458)=0),"NO UPC MATCH in Release_Label",and($B458&lt;&gt;"",countif('3) Release_Label'!$E:$E,$B458)=0),"NO CATALOG ID MATCH in Release_Label",iserror(vlookup($A458&amp;$B458,'3) Release_Label'!$D:$D&amp;'3) Release_Label'!$E:$E,1,0)),"NO UPC-CATALOG ID pair MATCH in Release_Label" )</f>
        <v/>
      </c>
      <c r="E458" s="128" t="str">
        <f t="shared" si="3"/>
        <v/>
      </c>
      <c r="G458" s="92"/>
      <c r="H458" s="133"/>
      <c r="J458" s="20"/>
      <c r="K458" s="93"/>
      <c r="L458" s="20"/>
      <c r="N458" s="20"/>
      <c r="O458" s="20"/>
      <c r="P458" s="20"/>
    </row>
    <row r="459">
      <c r="A459" s="28"/>
      <c r="B459" s="92"/>
      <c r="C459" s="114" t="str">
        <f t="array" ref="C459">ifs(and(isblank($A459),isblank($B459)),"", not(iserror(vlookup($A459&amp;$B459,'3) Release_Label'!$D:$D&amp;'3) Release_Label'!$E:$E,1,0))),vlookup($A459&amp;$B459,{'3) Release_Label'!$D:$D&amp;'3) Release_Label'!$E:$E,'3) Release_Label'!$F:$F},2,0), or(and(not(isblank($B459)),$B459=$B458,$A459&lt;&gt;$A458),and(not(isblank($A459)),$A459=$A458,$B459&lt;&gt;$B458)),"ID LISTS UNALIGNED",and($A459&lt;&gt;"",countif('3) Release_Label'!$D:$D,$A459)=0),"NO UPC MATCH in Release_Label",and($B459&lt;&gt;"",countif('3) Release_Label'!$E:$E,$B459)=0),"NO CATALOG ID MATCH in Release_Label",iserror(vlookup($A459&amp;$B459,'3) Release_Label'!$D:$D&amp;'3) Release_Label'!$E:$E,1,0)),"NO UPC-CATALOG ID pair MATCH in Release_Label" )</f>
        <v/>
      </c>
      <c r="D459" s="114" t="str">
        <f t="array" ref="D459">ifs(and(isblank($A459),isblank($B459)),"", not(iserror(vlookup($A459&amp;$B459,'3) Release_Label'!$D:$D&amp;'3) Release_Label'!$E:$E,1,0))),vlookup($A459&amp;$B459,{'3) Release_Label'!$D:$D&amp;'3) Release_Label'!$E:$E,'3) Release_Label'!$H:$H},2,0), or(and(not(isblank($B459)),$B459=$B458,$A459&lt;&gt;$A458),and(not(isblank($A459)),$A459=$A458,$B459&lt;&gt;$B458)),"ID LISTS UNALIGNED",and($A459&lt;&gt;"",countif('3) Release_Label'!$D:$D,$A459)=0),"NO UPC MATCH in Release_Label",and($B459&lt;&gt;"",countif('3) Release_Label'!$E:$E,$B459)=0),"NO CATALOG ID MATCH in Release_Label",iserror(vlookup($A459&amp;$B459,'3) Release_Label'!$D:$D&amp;'3) Release_Label'!$E:$E,1,0)),"NO UPC-CATALOG ID pair MATCH in Release_Label" )</f>
        <v/>
      </c>
      <c r="E459" s="128" t="str">
        <f t="shared" si="3"/>
        <v/>
      </c>
      <c r="G459" s="92"/>
      <c r="H459" s="133"/>
      <c r="J459" s="20"/>
      <c r="K459" s="93"/>
      <c r="L459" s="20"/>
      <c r="N459" s="20"/>
      <c r="O459" s="20"/>
      <c r="P459" s="20"/>
    </row>
    <row r="460">
      <c r="A460" s="28"/>
      <c r="B460" s="92"/>
      <c r="C460" s="114" t="str">
        <f t="array" ref="C460">ifs(and(isblank($A460),isblank($B460)),"", not(iserror(vlookup($A460&amp;$B460,'3) Release_Label'!$D:$D&amp;'3) Release_Label'!$E:$E,1,0))),vlookup($A460&amp;$B460,{'3) Release_Label'!$D:$D&amp;'3) Release_Label'!$E:$E,'3) Release_Label'!$F:$F},2,0), or(and(not(isblank($B460)),$B460=$B459,$A460&lt;&gt;$A459),and(not(isblank($A460)),$A460=$A459,$B460&lt;&gt;$B459)),"ID LISTS UNALIGNED",and($A460&lt;&gt;"",countif('3) Release_Label'!$D:$D,$A460)=0),"NO UPC MATCH in Release_Label",and($B460&lt;&gt;"",countif('3) Release_Label'!$E:$E,$B460)=0),"NO CATALOG ID MATCH in Release_Label",iserror(vlookup($A460&amp;$B460,'3) Release_Label'!$D:$D&amp;'3) Release_Label'!$E:$E,1,0)),"NO UPC-CATALOG ID pair MATCH in Release_Label" )</f>
        <v/>
      </c>
      <c r="D460" s="114" t="str">
        <f t="array" ref="D460">ifs(and(isblank($A460),isblank($B460)),"", not(iserror(vlookup($A460&amp;$B460,'3) Release_Label'!$D:$D&amp;'3) Release_Label'!$E:$E,1,0))),vlookup($A460&amp;$B460,{'3) Release_Label'!$D:$D&amp;'3) Release_Label'!$E:$E,'3) Release_Label'!$H:$H},2,0), or(and(not(isblank($B460)),$B460=$B459,$A460&lt;&gt;$A459),and(not(isblank($A460)),$A460=$A459,$B460&lt;&gt;$B459)),"ID LISTS UNALIGNED",and($A460&lt;&gt;"",countif('3) Release_Label'!$D:$D,$A460)=0),"NO UPC MATCH in Release_Label",and($B460&lt;&gt;"",countif('3) Release_Label'!$E:$E,$B460)=0),"NO CATALOG ID MATCH in Release_Label",iserror(vlookup($A460&amp;$B460,'3) Release_Label'!$D:$D&amp;'3) Release_Label'!$E:$E,1,0)),"NO UPC-CATALOG ID pair MATCH in Release_Label" )</f>
        <v/>
      </c>
      <c r="E460" s="128" t="str">
        <f t="shared" si="3"/>
        <v/>
      </c>
      <c r="G460" s="92"/>
      <c r="H460" s="133"/>
      <c r="J460" s="20"/>
      <c r="K460" s="93"/>
      <c r="L460" s="20"/>
      <c r="N460" s="20"/>
      <c r="O460" s="20"/>
      <c r="P460" s="20"/>
    </row>
    <row r="461">
      <c r="A461" s="28"/>
      <c r="B461" s="92"/>
      <c r="C461" s="114" t="str">
        <f t="array" ref="C461">ifs(and(isblank($A461),isblank($B461)),"", not(iserror(vlookup($A461&amp;$B461,'3) Release_Label'!$D:$D&amp;'3) Release_Label'!$E:$E,1,0))),vlookup($A461&amp;$B461,{'3) Release_Label'!$D:$D&amp;'3) Release_Label'!$E:$E,'3) Release_Label'!$F:$F},2,0), or(and(not(isblank($B461)),$B461=$B460,$A461&lt;&gt;$A460),and(not(isblank($A461)),$A461=$A460,$B461&lt;&gt;$B460)),"ID LISTS UNALIGNED",and($A461&lt;&gt;"",countif('3) Release_Label'!$D:$D,$A461)=0),"NO UPC MATCH in Release_Label",and($B461&lt;&gt;"",countif('3) Release_Label'!$E:$E,$B461)=0),"NO CATALOG ID MATCH in Release_Label",iserror(vlookup($A461&amp;$B461,'3) Release_Label'!$D:$D&amp;'3) Release_Label'!$E:$E,1,0)),"NO UPC-CATALOG ID pair MATCH in Release_Label" )</f>
        <v/>
      </c>
      <c r="D461" s="114" t="str">
        <f t="array" ref="D461">ifs(and(isblank($A461),isblank($B461)),"", not(iserror(vlookup($A461&amp;$B461,'3) Release_Label'!$D:$D&amp;'3) Release_Label'!$E:$E,1,0))),vlookup($A461&amp;$B461,{'3) Release_Label'!$D:$D&amp;'3) Release_Label'!$E:$E,'3) Release_Label'!$H:$H},2,0), or(and(not(isblank($B461)),$B461=$B460,$A461&lt;&gt;$A460),and(not(isblank($A461)),$A461=$A460,$B461&lt;&gt;$B460)),"ID LISTS UNALIGNED",and($A461&lt;&gt;"",countif('3) Release_Label'!$D:$D,$A461)=0),"NO UPC MATCH in Release_Label",and($B461&lt;&gt;"",countif('3) Release_Label'!$E:$E,$B461)=0),"NO CATALOG ID MATCH in Release_Label",iserror(vlookup($A461&amp;$B461,'3) Release_Label'!$D:$D&amp;'3) Release_Label'!$E:$E,1,0)),"NO UPC-CATALOG ID pair MATCH in Release_Label" )</f>
        <v/>
      </c>
      <c r="E461" s="128" t="str">
        <f t="shared" si="3"/>
        <v/>
      </c>
      <c r="G461" s="92"/>
      <c r="H461" s="133"/>
      <c r="J461" s="20"/>
      <c r="K461" s="93"/>
      <c r="L461" s="20"/>
      <c r="N461" s="20"/>
      <c r="O461" s="20"/>
      <c r="P461" s="20"/>
    </row>
    <row r="462">
      <c r="A462" s="28"/>
      <c r="B462" s="92"/>
      <c r="C462" s="114" t="str">
        <f t="array" ref="C462">ifs(and(isblank($A462),isblank($B462)),"", not(iserror(vlookup($A462&amp;$B462,'3) Release_Label'!$D:$D&amp;'3) Release_Label'!$E:$E,1,0))),vlookup($A462&amp;$B462,{'3) Release_Label'!$D:$D&amp;'3) Release_Label'!$E:$E,'3) Release_Label'!$F:$F},2,0), or(and(not(isblank($B462)),$B462=$B461,$A462&lt;&gt;$A461),and(not(isblank($A462)),$A462=$A461,$B462&lt;&gt;$B461)),"ID LISTS UNALIGNED",and($A462&lt;&gt;"",countif('3) Release_Label'!$D:$D,$A462)=0),"NO UPC MATCH in Release_Label",and($B462&lt;&gt;"",countif('3) Release_Label'!$E:$E,$B462)=0),"NO CATALOG ID MATCH in Release_Label",iserror(vlookup($A462&amp;$B462,'3) Release_Label'!$D:$D&amp;'3) Release_Label'!$E:$E,1,0)),"NO UPC-CATALOG ID pair MATCH in Release_Label" )</f>
        <v/>
      </c>
      <c r="D462" s="114" t="str">
        <f t="array" ref="D462">ifs(and(isblank($A462),isblank($B462)),"", not(iserror(vlookup($A462&amp;$B462,'3) Release_Label'!$D:$D&amp;'3) Release_Label'!$E:$E,1,0))),vlookup($A462&amp;$B462,{'3) Release_Label'!$D:$D&amp;'3) Release_Label'!$E:$E,'3) Release_Label'!$H:$H},2,0), or(and(not(isblank($B462)),$B462=$B461,$A462&lt;&gt;$A461),and(not(isblank($A462)),$A462=$A461,$B462&lt;&gt;$B461)),"ID LISTS UNALIGNED",and($A462&lt;&gt;"",countif('3) Release_Label'!$D:$D,$A462)=0),"NO UPC MATCH in Release_Label",and($B462&lt;&gt;"",countif('3) Release_Label'!$E:$E,$B462)=0),"NO CATALOG ID MATCH in Release_Label",iserror(vlookup($A462&amp;$B462,'3) Release_Label'!$D:$D&amp;'3) Release_Label'!$E:$E,1,0)),"NO UPC-CATALOG ID pair MATCH in Release_Label" )</f>
        <v/>
      </c>
      <c r="E462" s="128" t="str">
        <f t="shared" si="3"/>
        <v/>
      </c>
      <c r="G462" s="92"/>
      <c r="H462" s="133"/>
      <c r="J462" s="20"/>
      <c r="K462" s="93"/>
      <c r="L462" s="20"/>
      <c r="N462" s="20"/>
      <c r="O462" s="20"/>
      <c r="P462" s="20"/>
    </row>
    <row r="463">
      <c r="A463" s="28"/>
      <c r="B463" s="92"/>
      <c r="C463" s="114" t="str">
        <f t="array" ref="C463">ifs(and(isblank($A463),isblank($B463)),"", not(iserror(vlookup($A463&amp;$B463,'3) Release_Label'!$D:$D&amp;'3) Release_Label'!$E:$E,1,0))),vlookup($A463&amp;$B463,{'3) Release_Label'!$D:$D&amp;'3) Release_Label'!$E:$E,'3) Release_Label'!$F:$F},2,0), or(and(not(isblank($B463)),$B463=$B462,$A463&lt;&gt;$A462),and(not(isblank($A463)),$A463=$A462,$B463&lt;&gt;$B462)),"ID LISTS UNALIGNED",and($A463&lt;&gt;"",countif('3) Release_Label'!$D:$D,$A463)=0),"NO UPC MATCH in Release_Label",and($B463&lt;&gt;"",countif('3) Release_Label'!$E:$E,$B463)=0),"NO CATALOG ID MATCH in Release_Label",iserror(vlookup($A463&amp;$B463,'3) Release_Label'!$D:$D&amp;'3) Release_Label'!$E:$E,1,0)),"NO UPC-CATALOG ID pair MATCH in Release_Label" )</f>
        <v/>
      </c>
      <c r="D463" s="114" t="str">
        <f t="array" ref="D463">ifs(and(isblank($A463),isblank($B463)),"", not(iserror(vlookup($A463&amp;$B463,'3) Release_Label'!$D:$D&amp;'3) Release_Label'!$E:$E,1,0))),vlookup($A463&amp;$B463,{'3) Release_Label'!$D:$D&amp;'3) Release_Label'!$E:$E,'3) Release_Label'!$H:$H},2,0), or(and(not(isblank($B463)),$B463=$B462,$A463&lt;&gt;$A462),and(not(isblank($A463)),$A463=$A462,$B463&lt;&gt;$B462)),"ID LISTS UNALIGNED",and($A463&lt;&gt;"",countif('3) Release_Label'!$D:$D,$A463)=0),"NO UPC MATCH in Release_Label",and($B463&lt;&gt;"",countif('3) Release_Label'!$E:$E,$B463)=0),"NO CATALOG ID MATCH in Release_Label",iserror(vlookup($A463&amp;$B463,'3) Release_Label'!$D:$D&amp;'3) Release_Label'!$E:$E,1,0)),"NO UPC-CATALOG ID pair MATCH in Release_Label" )</f>
        <v/>
      </c>
      <c r="E463" s="128" t="str">
        <f t="shared" si="3"/>
        <v/>
      </c>
      <c r="G463" s="92"/>
      <c r="H463" s="133"/>
      <c r="J463" s="20"/>
      <c r="K463" s="93"/>
      <c r="L463" s="20"/>
      <c r="N463" s="20"/>
      <c r="O463" s="20"/>
      <c r="P463" s="20"/>
    </row>
    <row r="464">
      <c r="A464" s="28"/>
      <c r="B464" s="92"/>
      <c r="C464" s="114" t="str">
        <f t="array" ref="C464">ifs(and(isblank($A464),isblank($B464)),"", not(iserror(vlookup($A464&amp;$B464,'3) Release_Label'!$D:$D&amp;'3) Release_Label'!$E:$E,1,0))),vlookup($A464&amp;$B464,{'3) Release_Label'!$D:$D&amp;'3) Release_Label'!$E:$E,'3) Release_Label'!$F:$F},2,0), or(and(not(isblank($B464)),$B464=$B463,$A464&lt;&gt;$A463),and(not(isblank($A464)),$A464=$A463,$B464&lt;&gt;$B463)),"ID LISTS UNALIGNED",and($A464&lt;&gt;"",countif('3) Release_Label'!$D:$D,$A464)=0),"NO UPC MATCH in Release_Label",and($B464&lt;&gt;"",countif('3) Release_Label'!$E:$E,$B464)=0),"NO CATALOG ID MATCH in Release_Label",iserror(vlookup($A464&amp;$B464,'3) Release_Label'!$D:$D&amp;'3) Release_Label'!$E:$E,1,0)),"NO UPC-CATALOG ID pair MATCH in Release_Label" )</f>
        <v/>
      </c>
      <c r="D464" s="114" t="str">
        <f t="array" ref="D464">ifs(and(isblank($A464),isblank($B464)),"", not(iserror(vlookup($A464&amp;$B464,'3) Release_Label'!$D:$D&amp;'3) Release_Label'!$E:$E,1,0))),vlookup($A464&amp;$B464,{'3) Release_Label'!$D:$D&amp;'3) Release_Label'!$E:$E,'3) Release_Label'!$H:$H},2,0), or(and(not(isblank($B464)),$B464=$B463,$A464&lt;&gt;$A463),and(not(isblank($A464)),$A464=$A463,$B464&lt;&gt;$B463)),"ID LISTS UNALIGNED",and($A464&lt;&gt;"",countif('3) Release_Label'!$D:$D,$A464)=0),"NO UPC MATCH in Release_Label",and($B464&lt;&gt;"",countif('3) Release_Label'!$E:$E,$B464)=0),"NO CATALOG ID MATCH in Release_Label",iserror(vlookup($A464&amp;$B464,'3) Release_Label'!$D:$D&amp;'3) Release_Label'!$E:$E,1,0)),"NO UPC-CATALOG ID pair MATCH in Release_Label" )</f>
        <v/>
      </c>
      <c r="E464" s="128" t="str">
        <f t="shared" si="3"/>
        <v/>
      </c>
      <c r="G464" s="92"/>
      <c r="H464" s="133"/>
      <c r="J464" s="20"/>
      <c r="K464" s="93"/>
      <c r="L464" s="20"/>
      <c r="N464" s="20"/>
      <c r="O464" s="20"/>
      <c r="P464" s="20"/>
    </row>
    <row r="465">
      <c r="A465" s="28"/>
      <c r="B465" s="92"/>
      <c r="C465" s="114" t="str">
        <f t="array" ref="C465">ifs(and(isblank($A465),isblank($B465)),"", not(iserror(vlookup($A465&amp;$B465,'3) Release_Label'!$D:$D&amp;'3) Release_Label'!$E:$E,1,0))),vlookup($A465&amp;$B465,{'3) Release_Label'!$D:$D&amp;'3) Release_Label'!$E:$E,'3) Release_Label'!$F:$F},2,0), or(and(not(isblank($B465)),$B465=$B464,$A465&lt;&gt;$A464),and(not(isblank($A465)),$A465=$A464,$B465&lt;&gt;$B464)),"ID LISTS UNALIGNED",and($A465&lt;&gt;"",countif('3) Release_Label'!$D:$D,$A465)=0),"NO UPC MATCH in Release_Label",and($B465&lt;&gt;"",countif('3) Release_Label'!$E:$E,$B465)=0),"NO CATALOG ID MATCH in Release_Label",iserror(vlookup($A465&amp;$B465,'3) Release_Label'!$D:$D&amp;'3) Release_Label'!$E:$E,1,0)),"NO UPC-CATALOG ID pair MATCH in Release_Label" )</f>
        <v/>
      </c>
      <c r="D465" s="114" t="str">
        <f t="array" ref="D465">ifs(and(isblank($A465),isblank($B465)),"", not(iserror(vlookup($A465&amp;$B465,'3) Release_Label'!$D:$D&amp;'3) Release_Label'!$E:$E,1,0))),vlookup($A465&amp;$B465,{'3) Release_Label'!$D:$D&amp;'3) Release_Label'!$E:$E,'3) Release_Label'!$H:$H},2,0), or(and(not(isblank($B465)),$B465=$B464,$A465&lt;&gt;$A464),and(not(isblank($A465)),$A465=$A464,$B465&lt;&gt;$B464)),"ID LISTS UNALIGNED",and($A465&lt;&gt;"",countif('3) Release_Label'!$D:$D,$A465)=0),"NO UPC MATCH in Release_Label",and($B465&lt;&gt;"",countif('3) Release_Label'!$E:$E,$B465)=0),"NO CATALOG ID MATCH in Release_Label",iserror(vlookup($A465&amp;$B465,'3) Release_Label'!$D:$D&amp;'3) Release_Label'!$E:$E,1,0)),"NO UPC-CATALOG ID pair MATCH in Release_Label" )</f>
        <v/>
      </c>
      <c r="E465" s="128" t="str">
        <f t="shared" si="3"/>
        <v/>
      </c>
      <c r="G465" s="92"/>
      <c r="H465" s="133"/>
      <c r="J465" s="20"/>
      <c r="K465" s="93"/>
      <c r="L465" s="20"/>
      <c r="N465" s="20"/>
      <c r="O465" s="20"/>
      <c r="P465" s="20"/>
    </row>
    <row r="466">
      <c r="A466" s="28"/>
      <c r="B466" s="92"/>
      <c r="C466" s="114" t="str">
        <f t="array" ref="C466">ifs(and(isblank($A466),isblank($B466)),"", not(iserror(vlookup($A466&amp;$B466,'3) Release_Label'!$D:$D&amp;'3) Release_Label'!$E:$E,1,0))),vlookup($A466&amp;$B466,{'3) Release_Label'!$D:$D&amp;'3) Release_Label'!$E:$E,'3) Release_Label'!$F:$F},2,0), or(and(not(isblank($B466)),$B466=$B465,$A466&lt;&gt;$A465),and(not(isblank($A466)),$A466=$A465,$B466&lt;&gt;$B465)),"ID LISTS UNALIGNED",and($A466&lt;&gt;"",countif('3) Release_Label'!$D:$D,$A466)=0),"NO UPC MATCH in Release_Label",and($B466&lt;&gt;"",countif('3) Release_Label'!$E:$E,$B466)=0),"NO CATALOG ID MATCH in Release_Label",iserror(vlookup($A466&amp;$B466,'3) Release_Label'!$D:$D&amp;'3) Release_Label'!$E:$E,1,0)),"NO UPC-CATALOG ID pair MATCH in Release_Label" )</f>
        <v/>
      </c>
      <c r="D466" s="114" t="str">
        <f t="array" ref="D466">ifs(and(isblank($A466),isblank($B466)),"", not(iserror(vlookup($A466&amp;$B466,'3) Release_Label'!$D:$D&amp;'3) Release_Label'!$E:$E,1,0))),vlookup($A466&amp;$B466,{'3) Release_Label'!$D:$D&amp;'3) Release_Label'!$E:$E,'3) Release_Label'!$H:$H},2,0), or(and(not(isblank($B466)),$B466=$B465,$A466&lt;&gt;$A465),and(not(isblank($A466)),$A466=$A465,$B466&lt;&gt;$B465)),"ID LISTS UNALIGNED",and($A466&lt;&gt;"",countif('3) Release_Label'!$D:$D,$A466)=0),"NO UPC MATCH in Release_Label",and($B466&lt;&gt;"",countif('3) Release_Label'!$E:$E,$B466)=0),"NO CATALOG ID MATCH in Release_Label",iserror(vlookup($A466&amp;$B466,'3) Release_Label'!$D:$D&amp;'3) Release_Label'!$E:$E,1,0)),"NO UPC-CATALOG ID pair MATCH in Release_Label" )</f>
        <v/>
      </c>
      <c r="E466" s="128" t="str">
        <f t="shared" si="3"/>
        <v/>
      </c>
      <c r="G466" s="92"/>
      <c r="H466" s="133"/>
      <c r="J466" s="20"/>
      <c r="K466" s="93"/>
      <c r="L466" s="20"/>
      <c r="N466" s="20"/>
      <c r="O466" s="20"/>
      <c r="P466" s="20"/>
    </row>
    <row r="467">
      <c r="A467" s="28"/>
      <c r="B467" s="92"/>
      <c r="C467" s="114" t="str">
        <f t="array" ref="C467">ifs(and(isblank($A467),isblank($B467)),"", not(iserror(vlookup($A467&amp;$B467,'3) Release_Label'!$D:$D&amp;'3) Release_Label'!$E:$E,1,0))),vlookup($A467&amp;$B467,{'3) Release_Label'!$D:$D&amp;'3) Release_Label'!$E:$E,'3) Release_Label'!$F:$F},2,0), or(and(not(isblank($B467)),$B467=$B466,$A467&lt;&gt;$A466),and(not(isblank($A467)),$A467=$A466,$B467&lt;&gt;$B466)),"ID LISTS UNALIGNED",and($A467&lt;&gt;"",countif('3) Release_Label'!$D:$D,$A467)=0),"NO UPC MATCH in Release_Label",and($B467&lt;&gt;"",countif('3) Release_Label'!$E:$E,$B467)=0),"NO CATALOG ID MATCH in Release_Label",iserror(vlookup($A467&amp;$B467,'3) Release_Label'!$D:$D&amp;'3) Release_Label'!$E:$E,1,0)),"NO UPC-CATALOG ID pair MATCH in Release_Label" )</f>
        <v/>
      </c>
      <c r="D467" s="114" t="str">
        <f t="array" ref="D467">ifs(and(isblank($A467),isblank($B467)),"", not(iserror(vlookup($A467&amp;$B467,'3) Release_Label'!$D:$D&amp;'3) Release_Label'!$E:$E,1,0))),vlookup($A467&amp;$B467,{'3) Release_Label'!$D:$D&amp;'3) Release_Label'!$E:$E,'3) Release_Label'!$H:$H},2,0), or(and(not(isblank($B467)),$B467=$B466,$A467&lt;&gt;$A466),and(not(isblank($A467)),$A467=$A466,$B467&lt;&gt;$B466)),"ID LISTS UNALIGNED",and($A467&lt;&gt;"",countif('3) Release_Label'!$D:$D,$A467)=0),"NO UPC MATCH in Release_Label",and($B467&lt;&gt;"",countif('3) Release_Label'!$E:$E,$B467)=0),"NO CATALOG ID MATCH in Release_Label",iserror(vlookup($A467&amp;$B467,'3) Release_Label'!$D:$D&amp;'3) Release_Label'!$E:$E,1,0)),"NO UPC-CATALOG ID pair MATCH in Release_Label" )</f>
        <v/>
      </c>
      <c r="E467" s="128" t="str">
        <f t="shared" si="3"/>
        <v/>
      </c>
      <c r="G467" s="92"/>
      <c r="H467" s="133"/>
      <c r="J467" s="20"/>
      <c r="K467" s="93"/>
      <c r="L467" s="20"/>
      <c r="N467" s="20"/>
      <c r="O467" s="20"/>
      <c r="P467" s="20"/>
    </row>
    <row r="468">
      <c r="A468" s="28"/>
      <c r="B468" s="92"/>
      <c r="C468" s="114" t="str">
        <f t="array" ref="C468">ifs(and(isblank($A468),isblank($B468)),"", not(iserror(vlookup($A468&amp;$B468,'3) Release_Label'!$D:$D&amp;'3) Release_Label'!$E:$E,1,0))),vlookup($A468&amp;$B468,{'3) Release_Label'!$D:$D&amp;'3) Release_Label'!$E:$E,'3) Release_Label'!$F:$F},2,0), or(and(not(isblank($B468)),$B468=$B467,$A468&lt;&gt;$A467),and(not(isblank($A468)),$A468=$A467,$B468&lt;&gt;$B467)),"ID LISTS UNALIGNED",and($A468&lt;&gt;"",countif('3) Release_Label'!$D:$D,$A468)=0),"NO UPC MATCH in Release_Label",and($B468&lt;&gt;"",countif('3) Release_Label'!$E:$E,$B468)=0),"NO CATALOG ID MATCH in Release_Label",iserror(vlookup($A468&amp;$B468,'3) Release_Label'!$D:$D&amp;'3) Release_Label'!$E:$E,1,0)),"NO UPC-CATALOG ID pair MATCH in Release_Label" )</f>
        <v/>
      </c>
      <c r="D468" s="114" t="str">
        <f t="array" ref="D468">ifs(and(isblank($A468),isblank($B468)),"", not(iserror(vlookup($A468&amp;$B468,'3) Release_Label'!$D:$D&amp;'3) Release_Label'!$E:$E,1,0))),vlookup($A468&amp;$B468,{'3) Release_Label'!$D:$D&amp;'3) Release_Label'!$E:$E,'3) Release_Label'!$H:$H},2,0), or(and(not(isblank($B468)),$B468=$B467,$A468&lt;&gt;$A467),and(not(isblank($A468)),$A468=$A467,$B468&lt;&gt;$B467)),"ID LISTS UNALIGNED",and($A468&lt;&gt;"",countif('3) Release_Label'!$D:$D,$A468)=0),"NO UPC MATCH in Release_Label",and($B468&lt;&gt;"",countif('3) Release_Label'!$E:$E,$B468)=0),"NO CATALOG ID MATCH in Release_Label",iserror(vlookup($A468&amp;$B468,'3) Release_Label'!$D:$D&amp;'3) Release_Label'!$E:$E,1,0)),"NO UPC-CATALOG ID pair MATCH in Release_Label" )</f>
        <v/>
      </c>
      <c r="E468" s="128" t="str">
        <f t="shared" si="3"/>
        <v/>
      </c>
      <c r="G468" s="92"/>
      <c r="H468" s="133"/>
      <c r="J468" s="20"/>
      <c r="K468" s="93"/>
      <c r="L468" s="20"/>
      <c r="N468" s="20"/>
      <c r="O468" s="20"/>
      <c r="P468" s="20"/>
    </row>
    <row r="469">
      <c r="A469" s="28"/>
      <c r="B469" s="92"/>
      <c r="C469" s="114" t="str">
        <f t="array" ref="C469">ifs(and(isblank($A469),isblank($B469)),"", not(iserror(vlookup($A469&amp;$B469,'3) Release_Label'!$D:$D&amp;'3) Release_Label'!$E:$E,1,0))),vlookup($A469&amp;$B469,{'3) Release_Label'!$D:$D&amp;'3) Release_Label'!$E:$E,'3) Release_Label'!$F:$F},2,0), or(and(not(isblank($B469)),$B469=$B468,$A469&lt;&gt;$A468),and(not(isblank($A469)),$A469=$A468,$B469&lt;&gt;$B468)),"ID LISTS UNALIGNED",and($A469&lt;&gt;"",countif('3) Release_Label'!$D:$D,$A469)=0),"NO UPC MATCH in Release_Label",and($B469&lt;&gt;"",countif('3) Release_Label'!$E:$E,$B469)=0),"NO CATALOG ID MATCH in Release_Label",iserror(vlookup($A469&amp;$B469,'3) Release_Label'!$D:$D&amp;'3) Release_Label'!$E:$E,1,0)),"NO UPC-CATALOG ID pair MATCH in Release_Label" )</f>
        <v/>
      </c>
      <c r="D469" s="114" t="str">
        <f t="array" ref="D469">ifs(and(isblank($A469),isblank($B469)),"", not(iserror(vlookup($A469&amp;$B469,'3) Release_Label'!$D:$D&amp;'3) Release_Label'!$E:$E,1,0))),vlookup($A469&amp;$B469,{'3) Release_Label'!$D:$D&amp;'3) Release_Label'!$E:$E,'3) Release_Label'!$H:$H},2,0), or(and(not(isblank($B469)),$B469=$B468,$A469&lt;&gt;$A468),and(not(isblank($A469)),$A469=$A468,$B469&lt;&gt;$B468)),"ID LISTS UNALIGNED",and($A469&lt;&gt;"",countif('3) Release_Label'!$D:$D,$A469)=0),"NO UPC MATCH in Release_Label",and($B469&lt;&gt;"",countif('3) Release_Label'!$E:$E,$B469)=0),"NO CATALOG ID MATCH in Release_Label",iserror(vlookup($A469&amp;$B469,'3) Release_Label'!$D:$D&amp;'3) Release_Label'!$E:$E,1,0)),"NO UPC-CATALOG ID pair MATCH in Release_Label" )</f>
        <v/>
      </c>
      <c r="E469" s="128" t="str">
        <f t="shared" si="3"/>
        <v/>
      </c>
      <c r="G469" s="92"/>
      <c r="H469" s="133"/>
      <c r="J469" s="20"/>
      <c r="K469" s="93"/>
      <c r="L469" s="20"/>
      <c r="N469" s="20"/>
      <c r="O469" s="20"/>
      <c r="P469" s="20"/>
    </row>
    <row r="470">
      <c r="A470" s="28"/>
      <c r="B470" s="92"/>
      <c r="C470" s="114" t="str">
        <f t="array" ref="C470">ifs(and(isblank($A470),isblank($B470)),"", not(iserror(vlookup($A470&amp;$B470,'3) Release_Label'!$D:$D&amp;'3) Release_Label'!$E:$E,1,0))),vlookup($A470&amp;$B470,{'3) Release_Label'!$D:$D&amp;'3) Release_Label'!$E:$E,'3) Release_Label'!$F:$F},2,0), or(and(not(isblank($B470)),$B470=$B469,$A470&lt;&gt;$A469),and(not(isblank($A470)),$A470=$A469,$B470&lt;&gt;$B469)),"ID LISTS UNALIGNED",and($A470&lt;&gt;"",countif('3) Release_Label'!$D:$D,$A470)=0),"NO UPC MATCH in Release_Label",and($B470&lt;&gt;"",countif('3) Release_Label'!$E:$E,$B470)=0),"NO CATALOG ID MATCH in Release_Label",iserror(vlookup($A470&amp;$B470,'3) Release_Label'!$D:$D&amp;'3) Release_Label'!$E:$E,1,0)),"NO UPC-CATALOG ID pair MATCH in Release_Label" )</f>
        <v/>
      </c>
      <c r="D470" s="114" t="str">
        <f t="array" ref="D470">ifs(and(isblank($A470),isblank($B470)),"", not(iserror(vlookup($A470&amp;$B470,'3) Release_Label'!$D:$D&amp;'3) Release_Label'!$E:$E,1,0))),vlookup($A470&amp;$B470,{'3) Release_Label'!$D:$D&amp;'3) Release_Label'!$E:$E,'3) Release_Label'!$H:$H},2,0), or(and(not(isblank($B470)),$B470=$B469,$A470&lt;&gt;$A469),and(not(isblank($A470)),$A470=$A469,$B470&lt;&gt;$B469)),"ID LISTS UNALIGNED",and($A470&lt;&gt;"",countif('3) Release_Label'!$D:$D,$A470)=0),"NO UPC MATCH in Release_Label",and($B470&lt;&gt;"",countif('3) Release_Label'!$E:$E,$B470)=0),"NO CATALOG ID MATCH in Release_Label",iserror(vlookup($A470&amp;$B470,'3) Release_Label'!$D:$D&amp;'3) Release_Label'!$E:$E,1,0)),"NO UPC-CATALOG ID pair MATCH in Release_Label" )</f>
        <v/>
      </c>
      <c r="E470" s="128" t="str">
        <f t="shared" si="3"/>
        <v/>
      </c>
      <c r="G470" s="92"/>
      <c r="H470" s="133"/>
      <c r="J470" s="20"/>
      <c r="K470" s="93"/>
      <c r="L470" s="20"/>
      <c r="N470" s="20"/>
      <c r="O470" s="20"/>
      <c r="P470" s="20"/>
    </row>
    <row r="471">
      <c r="A471" s="28"/>
      <c r="B471" s="92"/>
      <c r="C471" s="114" t="str">
        <f t="array" ref="C471">ifs(and(isblank($A471),isblank($B471)),"", not(iserror(vlookup($A471&amp;$B471,'3) Release_Label'!$D:$D&amp;'3) Release_Label'!$E:$E,1,0))),vlookup($A471&amp;$B471,{'3) Release_Label'!$D:$D&amp;'3) Release_Label'!$E:$E,'3) Release_Label'!$F:$F},2,0), or(and(not(isblank($B471)),$B471=$B470,$A471&lt;&gt;$A470),and(not(isblank($A471)),$A471=$A470,$B471&lt;&gt;$B470)),"ID LISTS UNALIGNED",and($A471&lt;&gt;"",countif('3) Release_Label'!$D:$D,$A471)=0),"NO UPC MATCH in Release_Label",and($B471&lt;&gt;"",countif('3) Release_Label'!$E:$E,$B471)=0),"NO CATALOG ID MATCH in Release_Label",iserror(vlookup($A471&amp;$B471,'3) Release_Label'!$D:$D&amp;'3) Release_Label'!$E:$E,1,0)),"NO UPC-CATALOG ID pair MATCH in Release_Label" )</f>
        <v/>
      </c>
      <c r="D471" s="114" t="str">
        <f t="array" ref="D471">ifs(and(isblank($A471),isblank($B471)),"", not(iserror(vlookup($A471&amp;$B471,'3) Release_Label'!$D:$D&amp;'3) Release_Label'!$E:$E,1,0))),vlookup($A471&amp;$B471,{'3) Release_Label'!$D:$D&amp;'3) Release_Label'!$E:$E,'3) Release_Label'!$H:$H},2,0), or(and(not(isblank($B471)),$B471=$B470,$A471&lt;&gt;$A470),and(not(isblank($A471)),$A471=$A470,$B471&lt;&gt;$B470)),"ID LISTS UNALIGNED",and($A471&lt;&gt;"",countif('3) Release_Label'!$D:$D,$A471)=0),"NO UPC MATCH in Release_Label",and($B471&lt;&gt;"",countif('3) Release_Label'!$E:$E,$B471)=0),"NO CATALOG ID MATCH in Release_Label",iserror(vlookup($A471&amp;$B471,'3) Release_Label'!$D:$D&amp;'3) Release_Label'!$E:$E,1,0)),"NO UPC-CATALOG ID pair MATCH in Release_Label" )</f>
        <v/>
      </c>
      <c r="E471" s="128" t="str">
        <f t="shared" si="3"/>
        <v/>
      </c>
      <c r="G471" s="92"/>
      <c r="H471" s="133"/>
      <c r="J471" s="20"/>
      <c r="K471" s="93"/>
      <c r="L471" s="20"/>
      <c r="N471" s="20"/>
      <c r="O471" s="20"/>
      <c r="P471" s="20"/>
    </row>
    <row r="472">
      <c r="A472" s="28"/>
      <c r="B472" s="92"/>
      <c r="C472" s="114" t="str">
        <f t="array" ref="C472">ifs(and(isblank($A472),isblank($B472)),"", not(iserror(vlookup($A472&amp;$B472,'3) Release_Label'!$D:$D&amp;'3) Release_Label'!$E:$E,1,0))),vlookup($A472&amp;$B472,{'3) Release_Label'!$D:$D&amp;'3) Release_Label'!$E:$E,'3) Release_Label'!$F:$F},2,0), or(and(not(isblank($B472)),$B472=$B471,$A472&lt;&gt;$A471),and(not(isblank($A472)),$A472=$A471,$B472&lt;&gt;$B471)),"ID LISTS UNALIGNED",and($A472&lt;&gt;"",countif('3) Release_Label'!$D:$D,$A472)=0),"NO UPC MATCH in Release_Label",and($B472&lt;&gt;"",countif('3) Release_Label'!$E:$E,$B472)=0),"NO CATALOG ID MATCH in Release_Label",iserror(vlookup($A472&amp;$B472,'3) Release_Label'!$D:$D&amp;'3) Release_Label'!$E:$E,1,0)),"NO UPC-CATALOG ID pair MATCH in Release_Label" )</f>
        <v/>
      </c>
      <c r="D472" s="114" t="str">
        <f t="array" ref="D472">ifs(and(isblank($A472),isblank($B472)),"", not(iserror(vlookup($A472&amp;$B472,'3) Release_Label'!$D:$D&amp;'3) Release_Label'!$E:$E,1,0))),vlookup($A472&amp;$B472,{'3) Release_Label'!$D:$D&amp;'3) Release_Label'!$E:$E,'3) Release_Label'!$H:$H},2,0), or(and(not(isblank($B472)),$B472=$B471,$A472&lt;&gt;$A471),and(not(isblank($A472)),$A472=$A471,$B472&lt;&gt;$B471)),"ID LISTS UNALIGNED",and($A472&lt;&gt;"",countif('3) Release_Label'!$D:$D,$A472)=0),"NO UPC MATCH in Release_Label",and($B472&lt;&gt;"",countif('3) Release_Label'!$E:$E,$B472)=0),"NO CATALOG ID MATCH in Release_Label",iserror(vlookup($A472&amp;$B472,'3) Release_Label'!$D:$D&amp;'3) Release_Label'!$E:$E,1,0)),"NO UPC-CATALOG ID pair MATCH in Release_Label" )</f>
        <v/>
      </c>
      <c r="E472" s="128" t="str">
        <f t="shared" si="3"/>
        <v/>
      </c>
      <c r="G472" s="92"/>
      <c r="H472" s="133"/>
      <c r="J472" s="20"/>
      <c r="K472" s="93"/>
      <c r="L472" s="20"/>
      <c r="N472" s="20"/>
      <c r="O472" s="20"/>
      <c r="P472" s="20"/>
    </row>
    <row r="473">
      <c r="A473" s="28"/>
      <c r="B473" s="92"/>
      <c r="C473" s="114" t="str">
        <f t="array" ref="C473">ifs(and(isblank($A473),isblank($B473)),"", not(iserror(vlookup($A473&amp;$B473,'3) Release_Label'!$D:$D&amp;'3) Release_Label'!$E:$E,1,0))),vlookup($A473&amp;$B473,{'3) Release_Label'!$D:$D&amp;'3) Release_Label'!$E:$E,'3) Release_Label'!$F:$F},2,0), or(and(not(isblank($B473)),$B473=$B472,$A473&lt;&gt;$A472),and(not(isblank($A473)),$A473=$A472,$B473&lt;&gt;$B472)),"ID LISTS UNALIGNED",and($A473&lt;&gt;"",countif('3) Release_Label'!$D:$D,$A473)=0),"NO UPC MATCH in Release_Label",and($B473&lt;&gt;"",countif('3) Release_Label'!$E:$E,$B473)=0),"NO CATALOG ID MATCH in Release_Label",iserror(vlookup($A473&amp;$B473,'3) Release_Label'!$D:$D&amp;'3) Release_Label'!$E:$E,1,0)),"NO UPC-CATALOG ID pair MATCH in Release_Label" )</f>
        <v/>
      </c>
      <c r="D473" s="114" t="str">
        <f t="array" ref="D473">ifs(and(isblank($A473),isblank($B473)),"", not(iserror(vlookup($A473&amp;$B473,'3) Release_Label'!$D:$D&amp;'3) Release_Label'!$E:$E,1,0))),vlookup($A473&amp;$B473,{'3) Release_Label'!$D:$D&amp;'3) Release_Label'!$E:$E,'3) Release_Label'!$H:$H},2,0), or(and(not(isblank($B473)),$B473=$B472,$A473&lt;&gt;$A472),and(not(isblank($A473)),$A473=$A472,$B473&lt;&gt;$B472)),"ID LISTS UNALIGNED",and($A473&lt;&gt;"",countif('3) Release_Label'!$D:$D,$A473)=0),"NO UPC MATCH in Release_Label",and($B473&lt;&gt;"",countif('3) Release_Label'!$E:$E,$B473)=0),"NO CATALOG ID MATCH in Release_Label",iserror(vlookup($A473&amp;$B473,'3) Release_Label'!$D:$D&amp;'3) Release_Label'!$E:$E,1,0)),"NO UPC-CATALOG ID pair MATCH in Release_Label" )</f>
        <v/>
      </c>
      <c r="E473" s="128" t="str">
        <f t="shared" si="3"/>
        <v/>
      </c>
      <c r="G473" s="92"/>
      <c r="H473" s="133"/>
      <c r="J473" s="20"/>
      <c r="K473" s="93"/>
      <c r="L473" s="20"/>
      <c r="N473" s="20"/>
      <c r="O473" s="20"/>
      <c r="P473" s="20"/>
    </row>
    <row r="474">
      <c r="A474" s="28"/>
      <c r="B474" s="92"/>
      <c r="C474" s="114" t="str">
        <f t="array" ref="C474">ifs(and(isblank($A474),isblank($B474)),"", not(iserror(vlookup($A474&amp;$B474,'3) Release_Label'!$D:$D&amp;'3) Release_Label'!$E:$E,1,0))),vlookup($A474&amp;$B474,{'3) Release_Label'!$D:$D&amp;'3) Release_Label'!$E:$E,'3) Release_Label'!$F:$F},2,0), or(and(not(isblank($B474)),$B474=$B473,$A474&lt;&gt;$A473),and(not(isblank($A474)),$A474=$A473,$B474&lt;&gt;$B473)),"ID LISTS UNALIGNED",and($A474&lt;&gt;"",countif('3) Release_Label'!$D:$D,$A474)=0),"NO UPC MATCH in Release_Label",and($B474&lt;&gt;"",countif('3) Release_Label'!$E:$E,$B474)=0),"NO CATALOG ID MATCH in Release_Label",iserror(vlookup($A474&amp;$B474,'3) Release_Label'!$D:$D&amp;'3) Release_Label'!$E:$E,1,0)),"NO UPC-CATALOG ID pair MATCH in Release_Label" )</f>
        <v/>
      </c>
      <c r="D474" s="114" t="str">
        <f t="array" ref="D474">ifs(and(isblank($A474),isblank($B474)),"", not(iserror(vlookup($A474&amp;$B474,'3) Release_Label'!$D:$D&amp;'3) Release_Label'!$E:$E,1,0))),vlookup($A474&amp;$B474,{'3) Release_Label'!$D:$D&amp;'3) Release_Label'!$E:$E,'3) Release_Label'!$H:$H},2,0), or(and(not(isblank($B474)),$B474=$B473,$A474&lt;&gt;$A473),and(not(isblank($A474)),$A474=$A473,$B474&lt;&gt;$B473)),"ID LISTS UNALIGNED",and($A474&lt;&gt;"",countif('3) Release_Label'!$D:$D,$A474)=0),"NO UPC MATCH in Release_Label",and($B474&lt;&gt;"",countif('3) Release_Label'!$E:$E,$B474)=0),"NO CATALOG ID MATCH in Release_Label",iserror(vlookup($A474&amp;$B474,'3) Release_Label'!$D:$D&amp;'3) Release_Label'!$E:$E,1,0)),"NO UPC-CATALOG ID pair MATCH in Release_Label" )</f>
        <v/>
      </c>
      <c r="E474" s="128" t="str">
        <f t="shared" si="3"/>
        <v/>
      </c>
      <c r="G474" s="92"/>
      <c r="H474" s="133"/>
      <c r="J474" s="20"/>
      <c r="K474" s="93"/>
      <c r="L474" s="20"/>
      <c r="N474" s="20"/>
      <c r="O474" s="20"/>
      <c r="P474" s="20"/>
    </row>
    <row r="475">
      <c r="A475" s="28"/>
      <c r="B475" s="92"/>
      <c r="C475" s="114" t="str">
        <f t="array" ref="C475">ifs(and(isblank($A475),isblank($B475)),"", not(iserror(vlookup($A475&amp;$B475,'3) Release_Label'!$D:$D&amp;'3) Release_Label'!$E:$E,1,0))),vlookup($A475&amp;$B475,{'3) Release_Label'!$D:$D&amp;'3) Release_Label'!$E:$E,'3) Release_Label'!$F:$F},2,0), or(and(not(isblank($B475)),$B475=$B474,$A475&lt;&gt;$A474),and(not(isblank($A475)),$A475=$A474,$B475&lt;&gt;$B474)),"ID LISTS UNALIGNED",and($A475&lt;&gt;"",countif('3) Release_Label'!$D:$D,$A475)=0),"NO UPC MATCH in Release_Label",and($B475&lt;&gt;"",countif('3) Release_Label'!$E:$E,$B475)=0),"NO CATALOG ID MATCH in Release_Label",iserror(vlookup($A475&amp;$B475,'3) Release_Label'!$D:$D&amp;'3) Release_Label'!$E:$E,1,0)),"NO UPC-CATALOG ID pair MATCH in Release_Label" )</f>
        <v/>
      </c>
      <c r="D475" s="114" t="str">
        <f t="array" ref="D475">ifs(and(isblank($A475),isblank($B475)),"", not(iserror(vlookup($A475&amp;$B475,'3) Release_Label'!$D:$D&amp;'3) Release_Label'!$E:$E,1,0))),vlookup($A475&amp;$B475,{'3) Release_Label'!$D:$D&amp;'3) Release_Label'!$E:$E,'3) Release_Label'!$H:$H},2,0), or(and(not(isblank($B475)),$B475=$B474,$A475&lt;&gt;$A474),and(not(isblank($A475)),$A475=$A474,$B475&lt;&gt;$B474)),"ID LISTS UNALIGNED",and($A475&lt;&gt;"",countif('3) Release_Label'!$D:$D,$A475)=0),"NO UPC MATCH in Release_Label",and($B475&lt;&gt;"",countif('3) Release_Label'!$E:$E,$B475)=0),"NO CATALOG ID MATCH in Release_Label",iserror(vlookup($A475&amp;$B475,'3) Release_Label'!$D:$D&amp;'3) Release_Label'!$E:$E,1,0)),"NO UPC-CATALOG ID pair MATCH in Release_Label" )</f>
        <v/>
      </c>
      <c r="E475" s="128" t="str">
        <f t="shared" si="3"/>
        <v/>
      </c>
      <c r="G475" s="92"/>
      <c r="H475" s="133"/>
      <c r="J475" s="20"/>
      <c r="K475" s="93"/>
      <c r="L475" s="20"/>
      <c r="N475" s="20"/>
      <c r="O475" s="20"/>
      <c r="P475" s="20"/>
    </row>
    <row r="476">
      <c r="A476" s="28"/>
      <c r="B476" s="92"/>
      <c r="C476" s="114" t="str">
        <f t="array" ref="C476">ifs(and(isblank($A476),isblank($B476)),"", not(iserror(vlookup($A476&amp;$B476,'3) Release_Label'!$D:$D&amp;'3) Release_Label'!$E:$E,1,0))),vlookup($A476&amp;$B476,{'3) Release_Label'!$D:$D&amp;'3) Release_Label'!$E:$E,'3) Release_Label'!$F:$F},2,0), or(and(not(isblank($B476)),$B476=$B475,$A476&lt;&gt;$A475),and(not(isblank($A476)),$A476=$A475,$B476&lt;&gt;$B475)),"ID LISTS UNALIGNED",and($A476&lt;&gt;"",countif('3) Release_Label'!$D:$D,$A476)=0),"NO UPC MATCH in Release_Label",and($B476&lt;&gt;"",countif('3) Release_Label'!$E:$E,$B476)=0),"NO CATALOG ID MATCH in Release_Label",iserror(vlookup($A476&amp;$B476,'3) Release_Label'!$D:$D&amp;'3) Release_Label'!$E:$E,1,0)),"NO UPC-CATALOG ID pair MATCH in Release_Label" )</f>
        <v/>
      </c>
      <c r="D476" s="114" t="str">
        <f t="array" ref="D476">ifs(and(isblank($A476),isblank($B476)),"", not(iserror(vlookup($A476&amp;$B476,'3) Release_Label'!$D:$D&amp;'3) Release_Label'!$E:$E,1,0))),vlookup($A476&amp;$B476,{'3) Release_Label'!$D:$D&amp;'3) Release_Label'!$E:$E,'3) Release_Label'!$H:$H},2,0), or(and(not(isblank($B476)),$B476=$B475,$A476&lt;&gt;$A475),and(not(isblank($A476)),$A476=$A475,$B476&lt;&gt;$B475)),"ID LISTS UNALIGNED",and($A476&lt;&gt;"",countif('3) Release_Label'!$D:$D,$A476)=0),"NO UPC MATCH in Release_Label",and($B476&lt;&gt;"",countif('3) Release_Label'!$E:$E,$B476)=0),"NO CATALOG ID MATCH in Release_Label",iserror(vlookup($A476&amp;$B476,'3) Release_Label'!$D:$D&amp;'3) Release_Label'!$E:$E,1,0)),"NO UPC-CATALOG ID pair MATCH in Release_Label" )</f>
        <v/>
      </c>
      <c r="E476" s="128" t="str">
        <f t="shared" si="3"/>
        <v/>
      </c>
      <c r="G476" s="92"/>
      <c r="H476" s="133"/>
      <c r="J476" s="20"/>
      <c r="K476" s="93"/>
      <c r="L476" s="20"/>
      <c r="N476" s="20"/>
      <c r="O476" s="20"/>
      <c r="P476" s="20"/>
    </row>
    <row r="477">
      <c r="A477" s="28"/>
      <c r="B477" s="92"/>
      <c r="C477" s="114" t="str">
        <f t="array" ref="C477">ifs(and(isblank($A477),isblank($B477)),"", not(iserror(vlookup($A477&amp;$B477,'3) Release_Label'!$D:$D&amp;'3) Release_Label'!$E:$E,1,0))),vlookup($A477&amp;$B477,{'3) Release_Label'!$D:$D&amp;'3) Release_Label'!$E:$E,'3) Release_Label'!$F:$F},2,0), or(and(not(isblank($B477)),$B477=$B476,$A477&lt;&gt;$A476),and(not(isblank($A477)),$A477=$A476,$B477&lt;&gt;$B476)),"ID LISTS UNALIGNED",and($A477&lt;&gt;"",countif('3) Release_Label'!$D:$D,$A477)=0),"NO UPC MATCH in Release_Label",and($B477&lt;&gt;"",countif('3) Release_Label'!$E:$E,$B477)=0),"NO CATALOG ID MATCH in Release_Label",iserror(vlookup($A477&amp;$B477,'3) Release_Label'!$D:$D&amp;'3) Release_Label'!$E:$E,1,0)),"NO UPC-CATALOG ID pair MATCH in Release_Label" )</f>
        <v/>
      </c>
      <c r="D477" s="114" t="str">
        <f t="array" ref="D477">ifs(and(isblank($A477),isblank($B477)),"", not(iserror(vlookup($A477&amp;$B477,'3) Release_Label'!$D:$D&amp;'3) Release_Label'!$E:$E,1,0))),vlookup($A477&amp;$B477,{'3) Release_Label'!$D:$D&amp;'3) Release_Label'!$E:$E,'3) Release_Label'!$H:$H},2,0), or(and(not(isblank($B477)),$B477=$B476,$A477&lt;&gt;$A476),and(not(isblank($A477)),$A477=$A476,$B477&lt;&gt;$B476)),"ID LISTS UNALIGNED",and($A477&lt;&gt;"",countif('3) Release_Label'!$D:$D,$A477)=0),"NO UPC MATCH in Release_Label",and($B477&lt;&gt;"",countif('3) Release_Label'!$E:$E,$B477)=0),"NO CATALOG ID MATCH in Release_Label",iserror(vlookup($A477&amp;$B477,'3) Release_Label'!$D:$D&amp;'3) Release_Label'!$E:$E,1,0)),"NO UPC-CATALOG ID pair MATCH in Release_Label" )</f>
        <v/>
      </c>
      <c r="E477" s="128" t="str">
        <f t="shared" si="3"/>
        <v/>
      </c>
      <c r="G477" s="92"/>
      <c r="H477" s="133"/>
      <c r="J477" s="20"/>
      <c r="K477" s="93"/>
      <c r="L477" s="20"/>
      <c r="N477" s="20"/>
      <c r="O477" s="20"/>
      <c r="P477" s="20"/>
    </row>
    <row r="478">
      <c r="A478" s="28"/>
      <c r="B478" s="92"/>
      <c r="C478" s="114" t="str">
        <f t="array" ref="C478">ifs(and(isblank($A478),isblank($B478)),"", not(iserror(vlookup($A478&amp;$B478,'3) Release_Label'!$D:$D&amp;'3) Release_Label'!$E:$E,1,0))),vlookup($A478&amp;$B478,{'3) Release_Label'!$D:$D&amp;'3) Release_Label'!$E:$E,'3) Release_Label'!$F:$F},2,0), or(and(not(isblank($B478)),$B478=$B477,$A478&lt;&gt;$A477),and(not(isblank($A478)),$A478=$A477,$B478&lt;&gt;$B477)),"ID LISTS UNALIGNED",and($A478&lt;&gt;"",countif('3) Release_Label'!$D:$D,$A478)=0),"NO UPC MATCH in Release_Label",and($B478&lt;&gt;"",countif('3) Release_Label'!$E:$E,$B478)=0),"NO CATALOG ID MATCH in Release_Label",iserror(vlookup($A478&amp;$B478,'3) Release_Label'!$D:$D&amp;'3) Release_Label'!$E:$E,1,0)),"NO UPC-CATALOG ID pair MATCH in Release_Label" )</f>
        <v/>
      </c>
      <c r="D478" s="114" t="str">
        <f t="array" ref="D478">ifs(and(isblank($A478),isblank($B478)),"", not(iserror(vlookup($A478&amp;$B478,'3) Release_Label'!$D:$D&amp;'3) Release_Label'!$E:$E,1,0))),vlookup($A478&amp;$B478,{'3) Release_Label'!$D:$D&amp;'3) Release_Label'!$E:$E,'3) Release_Label'!$H:$H},2,0), or(and(not(isblank($B478)),$B478=$B477,$A478&lt;&gt;$A477),and(not(isblank($A478)),$A478=$A477,$B478&lt;&gt;$B477)),"ID LISTS UNALIGNED",and($A478&lt;&gt;"",countif('3) Release_Label'!$D:$D,$A478)=0),"NO UPC MATCH in Release_Label",and($B478&lt;&gt;"",countif('3) Release_Label'!$E:$E,$B478)=0),"NO CATALOG ID MATCH in Release_Label",iserror(vlookup($A478&amp;$B478,'3) Release_Label'!$D:$D&amp;'3) Release_Label'!$E:$E,1,0)),"NO UPC-CATALOG ID pair MATCH in Release_Label" )</f>
        <v/>
      </c>
      <c r="E478" s="128" t="str">
        <f t="shared" si="3"/>
        <v/>
      </c>
      <c r="G478" s="92"/>
      <c r="H478" s="133"/>
      <c r="J478" s="20"/>
      <c r="K478" s="93"/>
      <c r="L478" s="20"/>
      <c r="N478" s="20"/>
      <c r="O478" s="20"/>
      <c r="P478" s="20"/>
    </row>
    <row r="479">
      <c r="A479" s="28"/>
      <c r="B479" s="92"/>
      <c r="C479" s="114" t="str">
        <f t="array" ref="C479">ifs(and(isblank($A479),isblank($B479)),"", not(iserror(vlookup($A479&amp;$B479,'3) Release_Label'!$D:$D&amp;'3) Release_Label'!$E:$E,1,0))),vlookup($A479&amp;$B479,{'3) Release_Label'!$D:$D&amp;'3) Release_Label'!$E:$E,'3) Release_Label'!$F:$F},2,0), or(and(not(isblank($B479)),$B479=$B478,$A479&lt;&gt;$A478),and(not(isblank($A479)),$A479=$A478,$B479&lt;&gt;$B478)),"ID LISTS UNALIGNED",and($A479&lt;&gt;"",countif('3) Release_Label'!$D:$D,$A479)=0),"NO UPC MATCH in Release_Label",and($B479&lt;&gt;"",countif('3) Release_Label'!$E:$E,$B479)=0),"NO CATALOG ID MATCH in Release_Label",iserror(vlookup($A479&amp;$B479,'3) Release_Label'!$D:$D&amp;'3) Release_Label'!$E:$E,1,0)),"NO UPC-CATALOG ID pair MATCH in Release_Label" )</f>
        <v/>
      </c>
      <c r="D479" s="114" t="str">
        <f t="array" ref="D479">ifs(and(isblank($A479),isblank($B479)),"", not(iserror(vlookup($A479&amp;$B479,'3) Release_Label'!$D:$D&amp;'3) Release_Label'!$E:$E,1,0))),vlookup($A479&amp;$B479,{'3) Release_Label'!$D:$D&amp;'3) Release_Label'!$E:$E,'3) Release_Label'!$H:$H},2,0), or(and(not(isblank($B479)),$B479=$B478,$A479&lt;&gt;$A478),and(not(isblank($A479)),$A479=$A478,$B479&lt;&gt;$B478)),"ID LISTS UNALIGNED",and($A479&lt;&gt;"",countif('3) Release_Label'!$D:$D,$A479)=0),"NO UPC MATCH in Release_Label",and($B479&lt;&gt;"",countif('3) Release_Label'!$E:$E,$B479)=0),"NO CATALOG ID MATCH in Release_Label",iserror(vlookup($A479&amp;$B479,'3) Release_Label'!$D:$D&amp;'3) Release_Label'!$E:$E,1,0)),"NO UPC-CATALOG ID pair MATCH in Release_Label" )</f>
        <v/>
      </c>
      <c r="E479" s="128" t="str">
        <f t="shared" si="3"/>
        <v/>
      </c>
      <c r="G479" s="92"/>
      <c r="H479" s="133"/>
      <c r="J479" s="20"/>
      <c r="K479" s="93"/>
      <c r="L479" s="20"/>
      <c r="N479" s="20"/>
      <c r="O479" s="20"/>
      <c r="P479" s="20"/>
    </row>
    <row r="480">
      <c r="A480" s="28"/>
      <c r="B480" s="92"/>
      <c r="C480" s="114" t="str">
        <f t="array" ref="C480">ifs(and(isblank($A480),isblank($B480)),"", not(iserror(vlookup($A480&amp;$B480,'3) Release_Label'!$D:$D&amp;'3) Release_Label'!$E:$E,1,0))),vlookup($A480&amp;$B480,{'3) Release_Label'!$D:$D&amp;'3) Release_Label'!$E:$E,'3) Release_Label'!$F:$F},2,0), or(and(not(isblank($B480)),$B480=$B479,$A480&lt;&gt;$A479),and(not(isblank($A480)),$A480=$A479,$B480&lt;&gt;$B479)),"ID LISTS UNALIGNED",and($A480&lt;&gt;"",countif('3) Release_Label'!$D:$D,$A480)=0),"NO UPC MATCH in Release_Label",and($B480&lt;&gt;"",countif('3) Release_Label'!$E:$E,$B480)=0),"NO CATALOG ID MATCH in Release_Label",iserror(vlookup($A480&amp;$B480,'3) Release_Label'!$D:$D&amp;'3) Release_Label'!$E:$E,1,0)),"NO UPC-CATALOG ID pair MATCH in Release_Label" )</f>
        <v/>
      </c>
      <c r="D480" s="114" t="str">
        <f t="array" ref="D480">ifs(and(isblank($A480),isblank($B480)),"", not(iserror(vlookup($A480&amp;$B480,'3) Release_Label'!$D:$D&amp;'3) Release_Label'!$E:$E,1,0))),vlookup($A480&amp;$B480,{'3) Release_Label'!$D:$D&amp;'3) Release_Label'!$E:$E,'3) Release_Label'!$H:$H},2,0), or(and(not(isblank($B480)),$B480=$B479,$A480&lt;&gt;$A479),and(not(isblank($A480)),$A480=$A479,$B480&lt;&gt;$B479)),"ID LISTS UNALIGNED",and($A480&lt;&gt;"",countif('3) Release_Label'!$D:$D,$A480)=0),"NO UPC MATCH in Release_Label",and($B480&lt;&gt;"",countif('3) Release_Label'!$E:$E,$B480)=0),"NO CATALOG ID MATCH in Release_Label",iserror(vlookup($A480&amp;$B480,'3) Release_Label'!$D:$D&amp;'3) Release_Label'!$E:$E,1,0)),"NO UPC-CATALOG ID pair MATCH in Release_Label" )</f>
        <v/>
      </c>
      <c r="E480" s="128" t="str">
        <f t="shared" si="3"/>
        <v/>
      </c>
      <c r="G480" s="92"/>
      <c r="H480" s="133"/>
      <c r="J480" s="20"/>
      <c r="K480" s="93"/>
      <c r="L480" s="20"/>
      <c r="N480" s="20"/>
      <c r="O480" s="20"/>
      <c r="P480" s="20"/>
    </row>
    <row r="481">
      <c r="A481" s="28"/>
      <c r="B481" s="92"/>
      <c r="C481" s="114" t="str">
        <f t="array" ref="C481">ifs(and(isblank($A481),isblank($B481)),"", not(iserror(vlookup($A481&amp;$B481,'3) Release_Label'!$D:$D&amp;'3) Release_Label'!$E:$E,1,0))),vlookup($A481&amp;$B481,{'3) Release_Label'!$D:$D&amp;'3) Release_Label'!$E:$E,'3) Release_Label'!$F:$F},2,0), or(and(not(isblank($B481)),$B481=$B480,$A481&lt;&gt;$A480),and(not(isblank($A481)),$A481=$A480,$B481&lt;&gt;$B480)),"ID LISTS UNALIGNED",and($A481&lt;&gt;"",countif('3) Release_Label'!$D:$D,$A481)=0),"NO UPC MATCH in Release_Label",and($B481&lt;&gt;"",countif('3) Release_Label'!$E:$E,$B481)=0),"NO CATALOG ID MATCH in Release_Label",iserror(vlookup($A481&amp;$B481,'3) Release_Label'!$D:$D&amp;'3) Release_Label'!$E:$E,1,0)),"NO UPC-CATALOG ID pair MATCH in Release_Label" )</f>
        <v/>
      </c>
      <c r="D481" s="114" t="str">
        <f t="array" ref="D481">ifs(and(isblank($A481),isblank($B481)),"", not(iserror(vlookup($A481&amp;$B481,'3) Release_Label'!$D:$D&amp;'3) Release_Label'!$E:$E,1,0))),vlookup($A481&amp;$B481,{'3) Release_Label'!$D:$D&amp;'3) Release_Label'!$E:$E,'3) Release_Label'!$H:$H},2,0), or(and(not(isblank($B481)),$B481=$B480,$A481&lt;&gt;$A480),and(not(isblank($A481)),$A481=$A480,$B481&lt;&gt;$B480)),"ID LISTS UNALIGNED",and($A481&lt;&gt;"",countif('3) Release_Label'!$D:$D,$A481)=0),"NO UPC MATCH in Release_Label",and($B481&lt;&gt;"",countif('3) Release_Label'!$E:$E,$B481)=0),"NO CATALOG ID MATCH in Release_Label",iserror(vlookup($A481&amp;$B481,'3) Release_Label'!$D:$D&amp;'3) Release_Label'!$E:$E,1,0)),"NO UPC-CATALOG ID pair MATCH in Release_Label" )</f>
        <v/>
      </c>
      <c r="E481" s="128" t="str">
        <f t="shared" si="3"/>
        <v/>
      </c>
      <c r="G481" s="92"/>
      <c r="H481" s="133"/>
      <c r="J481" s="20"/>
      <c r="K481" s="93"/>
      <c r="L481" s="20"/>
      <c r="N481" s="20"/>
      <c r="O481" s="20"/>
      <c r="P481" s="20"/>
    </row>
    <row r="482">
      <c r="A482" s="28"/>
      <c r="B482" s="92"/>
      <c r="C482" s="114" t="str">
        <f t="array" ref="C482">ifs(and(isblank($A482),isblank($B482)),"", not(iserror(vlookup($A482&amp;$B482,'3) Release_Label'!$D:$D&amp;'3) Release_Label'!$E:$E,1,0))),vlookup($A482&amp;$B482,{'3) Release_Label'!$D:$D&amp;'3) Release_Label'!$E:$E,'3) Release_Label'!$F:$F},2,0), or(and(not(isblank($B482)),$B482=$B481,$A482&lt;&gt;$A481),and(not(isblank($A482)),$A482=$A481,$B482&lt;&gt;$B481)),"ID LISTS UNALIGNED",and($A482&lt;&gt;"",countif('3) Release_Label'!$D:$D,$A482)=0),"NO UPC MATCH in Release_Label",and($B482&lt;&gt;"",countif('3) Release_Label'!$E:$E,$B482)=0),"NO CATALOG ID MATCH in Release_Label",iserror(vlookup($A482&amp;$B482,'3) Release_Label'!$D:$D&amp;'3) Release_Label'!$E:$E,1,0)),"NO UPC-CATALOG ID pair MATCH in Release_Label" )</f>
        <v/>
      </c>
      <c r="D482" s="114" t="str">
        <f t="array" ref="D482">ifs(and(isblank($A482),isblank($B482)),"", not(iserror(vlookup($A482&amp;$B482,'3) Release_Label'!$D:$D&amp;'3) Release_Label'!$E:$E,1,0))),vlookup($A482&amp;$B482,{'3) Release_Label'!$D:$D&amp;'3) Release_Label'!$E:$E,'3) Release_Label'!$H:$H},2,0), or(and(not(isblank($B482)),$B482=$B481,$A482&lt;&gt;$A481),and(not(isblank($A482)),$A482=$A481,$B482&lt;&gt;$B481)),"ID LISTS UNALIGNED",and($A482&lt;&gt;"",countif('3) Release_Label'!$D:$D,$A482)=0),"NO UPC MATCH in Release_Label",and($B482&lt;&gt;"",countif('3) Release_Label'!$E:$E,$B482)=0),"NO CATALOG ID MATCH in Release_Label",iserror(vlookup($A482&amp;$B482,'3) Release_Label'!$D:$D&amp;'3) Release_Label'!$E:$E,1,0)),"NO UPC-CATALOG ID pair MATCH in Release_Label" )</f>
        <v/>
      </c>
      <c r="E482" s="128" t="str">
        <f t="shared" si="3"/>
        <v/>
      </c>
      <c r="G482" s="92"/>
      <c r="H482" s="133"/>
      <c r="J482" s="20"/>
      <c r="K482" s="93"/>
      <c r="L482" s="20"/>
      <c r="N482" s="20"/>
      <c r="O482" s="20"/>
      <c r="P482" s="20"/>
    </row>
    <row r="483">
      <c r="A483" s="28"/>
      <c r="B483" s="92"/>
      <c r="C483" s="114" t="str">
        <f t="array" ref="C483">ifs(and(isblank($A483),isblank($B483)),"", not(iserror(vlookup($A483&amp;$B483,'3) Release_Label'!$D:$D&amp;'3) Release_Label'!$E:$E,1,0))),vlookup($A483&amp;$B483,{'3) Release_Label'!$D:$D&amp;'3) Release_Label'!$E:$E,'3) Release_Label'!$F:$F},2,0), or(and(not(isblank($B483)),$B483=$B482,$A483&lt;&gt;$A482),and(not(isblank($A483)),$A483=$A482,$B483&lt;&gt;$B482)),"ID LISTS UNALIGNED",and($A483&lt;&gt;"",countif('3) Release_Label'!$D:$D,$A483)=0),"NO UPC MATCH in Release_Label",and($B483&lt;&gt;"",countif('3) Release_Label'!$E:$E,$B483)=0),"NO CATALOG ID MATCH in Release_Label",iserror(vlookup($A483&amp;$B483,'3) Release_Label'!$D:$D&amp;'3) Release_Label'!$E:$E,1,0)),"NO UPC-CATALOG ID pair MATCH in Release_Label" )</f>
        <v/>
      </c>
      <c r="D483" s="114" t="str">
        <f t="array" ref="D483">ifs(and(isblank($A483),isblank($B483)),"", not(iserror(vlookup($A483&amp;$B483,'3) Release_Label'!$D:$D&amp;'3) Release_Label'!$E:$E,1,0))),vlookup($A483&amp;$B483,{'3) Release_Label'!$D:$D&amp;'3) Release_Label'!$E:$E,'3) Release_Label'!$H:$H},2,0), or(and(not(isblank($B483)),$B483=$B482,$A483&lt;&gt;$A482),and(not(isblank($A483)),$A483=$A482,$B483&lt;&gt;$B482)),"ID LISTS UNALIGNED",and($A483&lt;&gt;"",countif('3) Release_Label'!$D:$D,$A483)=0),"NO UPC MATCH in Release_Label",and($B483&lt;&gt;"",countif('3) Release_Label'!$E:$E,$B483)=0),"NO CATALOG ID MATCH in Release_Label",iserror(vlookup($A483&amp;$B483,'3) Release_Label'!$D:$D&amp;'3) Release_Label'!$E:$E,1,0)),"NO UPC-CATALOG ID pair MATCH in Release_Label" )</f>
        <v/>
      </c>
      <c r="E483" s="128" t="str">
        <f t="shared" si="3"/>
        <v/>
      </c>
      <c r="G483" s="92"/>
      <c r="H483" s="133"/>
      <c r="J483" s="20"/>
      <c r="K483" s="93"/>
      <c r="L483" s="20"/>
      <c r="N483" s="20"/>
      <c r="O483" s="20"/>
      <c r="P483" s="20"/>
    </row>
    <row r="484">
      <c r="A484" s="28"/>
      <c r="B484" s="92"/>
      <c r="C484" s="114" t="str">
        <f t="array" ref="C484">ifs(and(isblank($A484),isblank($B484)),"", not(iserror(vlookup($A484&amp;$B484,'3) Release_Label'!$D:$D&amp;'3) Release_Label'!$E:$E,1,0))),vlookup($A484&amp;$B484,{'3) Release_Label'!$D:$D&amp;'3) Release_Label'!$E:$E,'3) Release_Label'!$F:$F},2,0), or(and(not(isblank($B484)),$B484=$B483,$A484&lt;&gt;$A483),and(not(isblank($A484)),$A484=$A483,$B484&lt;&gt;$B483)),"ID LISTS UNALIGNED",and($A484&lt;&gt;"",countif('3) Release_Label'!$D:$D,$A484)=0),"NO UPC MATCH in Release_Label",and($B484&lt;&gt;"",countif('3) Release_Label'!$E:$E,$B484)=0),"NO CATALOG ID MATCH in Release_Label",iserror(vlookup($A484&amp;$B484,'3) Release_Label'!$D:$D&amp;'3) Release_Label'!$E:$E,1,0)),"NO UPC-CATALOG ID pair MATCH in Release_Label" )</f>
        <v/>
      </c>
      <c r="D484" s="114" t="str">
        <f t="array" ref="D484">ifs(and(isblank($A484),isblank($B484)),"", not(iserror(vlookup($A484&amp;$B484,'3) Release_Label'!$D:$D&amp;'3) Release_Label'!$E:$E,1,0))),vlookup($A484&amp;$B484,{'3) Release_Label'!$D:$D&amp;'3) Release_Label'!$E:$E,'3) Release_Label'!$H:$H},2,0), or(and(not(isblank($B484)),$B484=$B483,$A484&lt;&gt;$A483),and(not(isblank($A484)),$A484=$A483,$B484&lt;&gt;$B483)),"ID LISTS UNALIGNED",and($A484&lt;&gt;"",countif('3) Release_Label'!$D:$D,$A484)=0),"NO UPC MATCH in Release_Label",and($B484&lt;&gt;"",countif('3) Release_Label'!$E:$E,$B484)=0),"NO CATALOG ID MATCH in Release_Label",iserror(vlookup($A484&amp;$B484,'3) Release_Label'!$D:$D&amp;'3) Release_Label'!$E:$E,1,0)),"NO UPC-CATALOG ID pair MATCH in Release_Label" )</f>
        <v/>
      </c>
      <c r="E484" s="128" t="str">
        <f t="shared" si="3"/>
        <v/>
      </c>
      <c r="G484" s="92"/>
      <c r="H484" s="133"/>
      <c r="J484" s="20"/>
      <c r="K484" s="93"/>
      <c r="L484" s="20"/>
      <c r="N484" s="20"/>
      <c r="O484" s="20"/>
      <c r="P484" s="20"/>
    </row>
    <row r="485">
      <c r="A485" s="28"/>
      <c r="B485" s="92"/>
      <c r="C485" s="114" t="str">
        <f t="array" ref="C485">ifs(and(isblank($A485),isblank($B485)),"", not(iserror(vlookup($A485&amp;$B485,'3) Release_Label'!$D:$D&amp;'3) Release_Label'!$E:$E,1,0))),vlookup($A485&amp;$B485,{'3) Release_Label'!$D:$D&amp;'3) Release_Label'!$E:$E,'3) Release_Label'!$F:$F},2,0), or(and(not(isblank($B485)),$B485=$B484,$A485&lt;&gt;$A484),and(not(isblank($A485)),$A485=$A484,$B485&lt;&gt;$B484)),"ID LISTS UNALIGNED",and($A485&lt;&gt;"",countif('3) Release_Label'!$D:$D,$A485)=0),"NO UPC MATCH in Release_Label",and($B485&lt;&gt;"",countif('3) Release_Label'!$E:$E,$B485)=0),"NO CATALOG ID MATCH in Release_Label",iserror(vlookup($A485&amp;$B485,'3) Release_Label'!$D:$D&amp;'3) Release_Label'!$E:$E,1,0)),"NO UPC-CATALOG ID pair MATCH in Release_Label" )</f>
        <v/>
      </c>
      <c r="D485" s="114" t="str">
        <f t="array" ref="D485">ifs(and(isblank($A485),isblank($B485)),"", not(iserror(vlookup($A485&amp;$B485,'3) Release_Label'!$D:$D&amp;'3) Release_Label'!$E:$E,1,0))),vlookup($A485&amp;$B485,{'3) Release_Label'!$D:$D&amp;'3) Release_Label'!$E:$E,'3) Release_Label'!$H:$H},2,0), or(and(not(isblank($B485)),$B485=$B484,$A485&lt;&gt;$A484),and(not(isblank($A485)),$A485=$A484,$B485&lt;&gt;$B484)),"ID LISTS UNALIGNED",and($A485&lt;&gt;"",countif('3) Release_Label'!$D:$D,$A485)=0),"NO UPC MATCH in Release_Label",and($B485&lt;&gt;"",countif('3) Release_Label'!$E:$E,$B485)=0),"NO CATALOG ID MATCH in Release_Label",iserror(vlookup($A485&amp;$B485,'3) Release_Label'!$D:$D&amp;'3) Release_Label'!$E:$E,1,0)),"NO UPC-CATALOG ID pair MATCH in Release_Label" )</f>
        <v/>
      </c>
      <c r="E485" s="128" t="str">
        <f t="shared" si="3"/>
        <v/>
      </c>
      <c r="G485" s="92"/>
      <c r="H485" s="133"/>
      <c r="J485" s="20"/>
      <c r="K485" s="93"/>
      <c r="L485" s="20"/>
      <c r="N485" s="20"/>
      <c r="O485" s="20"/>
      <c r="P485" s="20"/>
    </row>
    <row r="486">
      <c r="A486" s="28"/>
      <c r="B486" s="92"/>
      <c r="C486" s="114" t="str">
        <f t="array" ref="C486">ifs(and(isblank($A486),isblank($B486)),"", not(iserror(vlookup($A486&amp;$B486,'3) Release_Label'!$D:$D&amp;'3) Release_Label'!$E:$E,1,0))),vlookup($A486&amp;$B486,{'3) Release_Label'!$D:$D&amp;'3) Release_Label'!$E:$E,'3) Release_Label'!$F:$F},2,0), or(and(not(isblank($B486)),$B486=$B485,$A486&lt;&gt;$A485),and(not(isblank($A486)),$A486=$A485,$B486&lt;&gt;$B485)),"ID LISTS UNALIGNED",and($A486&lt;&gt;"",countif('3) Release_Label'!$D:$D,$A486)=0),"NO UPC MATCH in Release_Label",and($B486&lt;&gt;"",countif('3) Release_Label'!$E:$E,$B486)=0),"NO CATALOG ID MATCH in Release_Label",iserror(vlookup($A486&amp;$B486,'3) Release_Label'!$D:$D&amp;'3) Release_Label'!$E:$E,1,0)),"NO UPC-CATALOG ID pair MATCH in Release_Label" )</f>
        <v/>
      </c>
      <c r="D486" s="114" t="str">
        <f t="array" ref="D486">ifs(and(isblank($A486),isblank($B486)),"", not(iserror(vlookup($A486&amp;$B486,'3) Release_Label'!$D:$D&amp;'3) Release_Label'!$E:$E,1,0))),vlookup($A486&amp;$B486,{'3) Release_Label'!$D:$D&amp;'3) Release_Label'!$E:$E,'3) Release_Label'!$H:$H},2,0), or(and(not(isblank($B486)),$B486=$B485,$A486&lt;&gt;$A485),and(not(isblank($A486)),$A486=$A485,$B486&lt;&gt;$B485)),"ID LISTS UNALIGNED",and($A486&lt;&gt;"",countif('3) Release_Label'!$D:$D,$A486)=0),"NO UPC MATCH in Release_Label",and($B486&lt;&gt;"",countif('3) Release_Label'!$E:$E,$B486)=0),"NO CATALOG ID MATCH in Release_Label",iserror(vlookup($A486&amp;$B486,'3) Release_Label'!$D:$D&amp;'3) Release_Label'!$E:$E,1,0)),"NO UPC-CATALOG ID pair MATCH in Release_Label" )</f>
        <v/>
      </c>
      <c r="E486" s="128" t="str">
        <f t="shared" si="3"/>
        <v/>
      </c>
      <c r="G486" s="92"/>
      <c r="H486" s="133"/>
      <c r="J486" s="20"/>
      <c r="K486" s="93"/>
      <c r="L486" s="20"/>
      <c r="N486" s="20"/>
      <c r="O486" s="20"/>
      <c r="P486" s="20"/>
    </row>
    <row r="487">
      <c r="A487" s="28"/>
      <c r="B487" s="92"/>
      <c r="C487" s="114" t="str">
        <f t="array" ref="C487">ifs(and(isblank($A487),isblank($B487)),"", not(iserror(vlookup($A487&amp;$B487,'3) Release_Label'!$D:$D&amp;'3) Release_Label'!$E:$E,1,0))),vlookup($A487&amp;$B487,{'3) Release_Label'!$D:$D&amp;'3) Release_Label'!$E:$E,'3) Release_Label'!$F:$F},2,0), or(and(not(isblank($B487)),$B487=$B486,$A487&lt;&gt;$A486),and(not(isblank($A487)),$A487=$A486,$B487&lt;&gt;$B486)),"ID LISTS UNALIGNED",and($A487&lt;&gt;"",countif('3) Release_Label'!$D:$D,$A487)=0),"NO UPC MATCH in Release_Label",and($B487&lt;&gt;"",countif('3) Release_Label'!$E:$E,$B487)=0),"NO CATALOG ID MATCH in Release_Label",iserror(vlookup($A487&amp;$B487,'3) Release_Label'!$D:$D&amp;'3) Release_Label'!$E:$E,1,0)),"NO UPC-CATALOG ID pair MATCH in Release_Label" )</f>
        <v/>
      </c>
      <c r="D487" s="114" t="str">
        <f t="array" ref="D487">ifs(and(isblank($A487),isblank($B487)),"", not(iserror(vlookup($A487&amp;$B487,'3) Release_Label'!$D:$D&amp;'3) Release_Label'!$E:$E,1,0))),vlookup($A487&amp;$B487,{'3) Release_Label'!$D:$D&amp;'3) Release_Label'!$E:$E,'3) Release_Label'!$H:$H},2,0), or(and(not(isblank($B487)),$B487=$B486,$A487&lt;&gt;$A486),and(not(isblank($A487)),$A487=$A486,$B487&lt;&gt;$B486)),"ID LISTS UNALIGNED",and($A487&lt;&gt;"",countif('3) Release_Label'!$D:$D,$A487)=0),"NO UPC MATCH in Release_Label",and($B487&lt;&gt;"",countif('3) Release_Label'!$E:$E,$B487)=0),"NO CATALOG ID MATCH in Release_Label",iserror(vlookup($A487&amp;$B487,'3) Release_Label'!$D:$D&amp;'3) Release_Label'!$E:$E,1,0)),"NO UPC-CATALOG ID pair MATCH in Release_Label" )</f>
        <v/>
      </c>
      <c r="E487" s="128" t="str">
        <f t="shared" si="3"/>
        <v/>
      </c>
      <c r="G487" s="92"/>
      <c r="H487" s="133"/>
      <c r="J487" s="20"/>
      <c r="K487" s="93"/>
      <c r="L487" s="20"/>
      <c r="N487" s="20"/>
      <c r="O487" s="20"/>
      <c r="P487" s="20"/>
    </row>
    <row r="488">
      <c r="A488" s="28"/>
      <c r="B488" s="92"/>
      <c r="C488" s="114" t="str">
        <f t="array" ref="C488">ifs(and(isblank($A488),isblank($B488)),"", not(iserror(vlookup($A488&amp;$B488,'3) Release_Label'!$D:$D&amp;'3) Release_Label'!$E:$E,1,0))),vlookup($A488&amp;$B488,{'3) Release_Label'!$D:$D&amp;'3) Release_Label'!$E:$E,'3) Release_Label'!$F:$F},2,0), or(and(not(isblank($B488)),$B488=$B487,$A488&lt;&gt;$A487),and(not(isblank($A488)),$A488=$A487,$B488&lt;&gt;$B487)),"ID LISTS UNALIGNED",and($A488&lt;&gt;"",countif('3) Release_Label'!$D:$D,$A488)=0),"NO UPC MATCH in Release_Label",and($B488&lt;&gt;"",countif('3) Release_Label'!$E:$E,$B488)=0),"NO CATALOG ID MATCH in Release_Label",iserror(vlookup($A488&amp;$B488,'3) Release_Label'!$D:$D&amp;'3) Release_Label'!$E:$E,1,0)),"NO UPC-CATALOG ID pair MATCH in Release_Label" )</f>
        <v/>
      </c>
      <c r="D488" s="114" t="str">
        <f t="array" ref="D488">ifs(and(isblank($A488),isblank($B488)),"", not(iserror(vlookup($A488&amp;$B488,'3) Release_Label'!$D:$D&amp;'3) Release_Label'!$E:$E,1,0))),vlookup($A488&amp;$B488,{'3) Release_Label'!$D:$D&amp;'3) Release_Label'!$E:$E,'3) Release_Label'!$H:$H},2,0), or(and(not(isblank($B488)),$B488=$B487,$A488&lt;&gt;$A487),and(not(isblank($A488)),$A488=$A487,$B488&lt;&gt;$B487)),"ID LISTS UNALIGNED",and($A488&lt;&gt;"",countif('3) Release_Label'!$D:$D,$A488)=0),"NO UPC MATCH in Release_Label",and($B488&lt;&gt;"",countif('3) Release_Label'!$E:$E,$B488)=0),"NO CATALOG ID MATCH in Release_Label",iserror(vlookup($A488&amp;$B488,'3) Release_Label'!$D:$D&amp;'3) Release_Label'!$E:$E,1,0)),"NO UPC-CATALOG ID pair MATCH in Release_Label" )</f>
        <v/>
      </c>
      <c r="E488" s="128" t="str">
        <f t="shared" si="3"/>
        <v/>
      </c>
      <c r="G488" s="92"/>
      <c r="H488" s="133"/>
      <c r="J488" s="20"/>
      <c r="K488" s="93"/>
      <c r="L488" s="20"/>
      <c r="N488" s="20"/>
      <c r="O488" s="20"/>
      <c r="P488" s="20"/>
    </row>
    <row r="489">
      <c r="A489" s="28"/>
      <c r="B489" s="92"/>
      <c r="C489" s="114" t="str">
        <f t="array" ref="C489">ifs(and(isblank($A489),isblank($B489)),"", not(iserror(vlookup($A489&amp;$B489,'3) Release_Label'!$D:$D&amp;'3) Release_Label'!$E:$E,1,0))),vlookup($A489&amp;$B489,{'3) Release_Label'!$D:$D&amp;'3) Release_Label'!$E:$E,'3) Release_Label'!$F:$F},2,0), or(and(not(isblank($B489)),$B489=$B488,$A489&lt;&gt;$A488),and(not(isblank($A489)),$A489=$A488,$B489&lt;&gt;$B488)),"ID LISTS UNALIGNED",and($A489&lt;&gt;"",countif('3) Release_Label'!$D:$D,$A489)=0),"NO UPC MATCH in Release_Label",and($B489&lt;&gt;"",countif('3) Release_Label'!$E:$E,$B489)=0),"NO CATALOG ID MATCH in Release_Label",iserror(vlookup($A489&amp;$B489,'3) Release_Label'!$D:$D&amp;'3) Release_Label'!$E:$E,1,0)),"NO UPC-CATALOG ID pair MATCH in Release_Label" )</f>
        <v/>
      </c>
      <c r="D489" s="114" t="str">
        <f t="array" ref="D489">ifs(and(isblank($A489),isblank($B489)),"", not(iserror(vlookup($A489&amp;$B489,'3) Release_Label'!$D:$D&amp;'3) Release_Label'!$E:$E,1,0))),vlookup($A489&amp;$B489,{'3) Release_Label'!$D:$D&amp;'3) Release_Label'!$E:$E,'3) Release_Label'!$H:$H},2,0), or(and(not(isblank($B489)),$B489=$B488,$A489&lt;&gt;$A488),and(not(isblank($A489)),$A489=$A488,$B489&lt;&gt;$B488)),"ID LISTS UNALIGNED",and($A489&lt;&gt;"",countif('3) Release_Label'!$D:$D,$A489)=0),"NO UPC MATCH in Release_Label",and($B489&lt;&gt;"",countif('3) Release_Label'!$E:$E,$B489)=0),"NO CATALOG ID MATCH in Release_Label",iserror(vlookup($A489&amp;$B489,'3) Release_Label'!$D:$D&amp;'3) Release_Label'!$E:$E,1,0)),"NO UPC-CATALOG ID pair MATCH in Release_Label" )</f>
        <v/>
      </c>
      <c r="E489" s="128" t="str">
        <f t="shared" si="3"/>
        <v/>
      </c>
      <c r="G489" s="92"/>
      <c r="H489" s="133"/>
      <c r="J489" s="20"/>
      <c r="K489" s="93"/>
      <c r="L489" s="20"/>
      <c r="N489" s="20"/>
      <c r="O489" s="20"/>
      <c r="P489" s="20"/>
    </row>
    <row r="490">
      <c r="A490" s="28"/>
      <c r="B490" s="92"/>
      <c r="C490" s="114" t="str">
        <f t="array" ref="C490">ifs(and(isblank($A490),isblank($B490)),"", not(iserror(vlookup($A490&amp;$B490,'3) Release_Label'!$D:$D&amp;'3) Release_Label'!$E:$E,1,0))),vlookup($A490&amp;$B490,{'3) Release_Label'!$D:$D&amp;'3) Release_Label'!$E:$E,'3) Release_Label'!$F:$F},2,0), or(and(not(isblank($B490)),$B490=$B489,$A490&lt;&gt;$A489),and(not(isblank($A490)),$A490=$A489,$B490&lt;&gt;$B489)),"ID LISTS UNALIGNED",and($A490&lt;&gt;"",countif('3) Release_Label'!$D:$D,$A490)=0),"NO UPC MATCH in Release_Label",and($B490&lt;&gt;"",countif('3) Release_Label'!$E:$E,$B490)=0),"NO CATALOG ID MATCH in Release_Label",iserror(vlookup($A490&amp;$B490,'3) Release_Label'!$D:$D&amp;'3) Release_Label'!$E:$E,1,0)),"NO UPC-CATALOG ID pair MATCH in Release_Label" )</f>
        <v/>
      </c>
      <c r="D490" s="114" t="str">
        <f t="array" ref="D490">ifs(and(isblank($A490),isblank($B490)),"", not(iserror(vlookup($A490&amp;$B490,'3) Release_Label'!$D:$D&amp;'3) Release_Label'!$E:$E,1,0))),vlookup($A490&amp;$B490,{'3) Release_Label'!$D:$D&amp;'3) Release_Label'!$E:$E,'3) Release_Label'!$H:$H},2,0), or(and(not(isblank($B490)),$B490=$B489,$A490&lt;&gt;$A489),and(not(isblank($A490)),$A490=$A489,$B490&lt;&gt;$B489)),"ID LISTS UNALIGNED",and($A490&lt;&gt;"",countif('3) Release_Label'!$D:$D,$A490)=0),"NO UPC MATCH in Release_Label",and($B490&lt;&gt;"",countif('3) Release_Label'!$E:$E,$B490)=0),"NO CATALOG ID MATCH in Release_Label",iserror(vlookup($A490&amp;$B490,'3) Release_Label'!$D:$D&amp;'3) Release_Label'!$E:$E,1,0)),"NO UPC-CATALOG ID pair MATCH in Release_Label" )</f>
        <v/>
      </c>
      <c r="E490" s="128" t="str">
        <f t="shared" si="3"/>
        <v/>
      </c>
      <c r="G490" s="92"/>
      <c r="H490" s="133"/>
      <c r="J490" s="20"/>
      <c r="K490" s="93"/>
      <c r="L490" s="20"/>
      <c r="N490" s="20"/>
      <c r="O490" s="20"/>
      <c r="P490" s="20"/>
    </row>
    <row r="491">
      <c r="A491" s="28"/>
      <c r="B491" s="92"/>
      <c r="C491" s="114" t="str">
        <f t="array" ref="C491">ifs(and(isblank($A491),isblank($B491)),"", not(iserror(vlookup($A491&amp;$B491,'3) Release_Label'!$D:$D&amp;'3) Release_Label'!$E:$E,1,0))),vlookup($A491&amp;$B491,{'3) Release_Label'!$D:$D&amp;'3) Release_Label'!$E:$E,'3) Release_Label'!$F:$F},2,0), or(and(not(isblank($B491)),$B491=$B490,$A491&lt;&gt;$A490),and(not(isblank($A491)),$A491=$A490,$B491&lt;&gt;$B490)),"ID LISTS UNALIGNED",and($A491&lt;&gt;"",countif('3) Release_Label'!$D:$D,$A491)=0),"NO UPC MATCH in Release_Label",and($B491&lt;&gt;"",countif('3) Release_Label'!$E:$E,$B491)=0),"NO CATALOG ID MATCH in Release_Label",iserror(vlookup($A491&amp;$B491,'3) Release_Label'!$D:$D&amp;'3) Release_Label'!$E:$E,1,0)),"NO UPC-CATALOG ID pair MATCH in Release_Label" )</f>
        <v/>
      </c>
      <c r="D491" s="114" t="str">
        <f t="array" ref="D491">ifs(and(isblank($A491),isblank($B491)),"", not(iserror(vlookup($A491&amp;$B491,'3) Release_Label'!$D:$D&amp;'3) Release_Label'!$E:$E,1,0))),vlookup($A491&amp;$B491,{'3) Release_Label'!$D:$D&amp;'3) Release_Label'!$E:$E,'3) Release_Label'!$H:$H},2,0), or(and(not(isblank($B491)),$B491=$B490,$A491&lt;&gt;$A490),and(not(isblank($A491)),$A491=$A490,$B491&lt;&gt;$B490)),"ID LISTS UNALIGNED",and($A491&lt;&gt;"",countif('3) Release_Label'!$D:$D,$A491)=0),"NO UPC MATCH in Release_Label",and($B491&lt;&gt;"",countif('3) Release_Label'!$E:$E,$B491)=0),"NO CATALOG ID MATCH in Release_Label",iserror(vlookup($A491&amp;$B491,'3) Release_Label'!$D:$D&amp;'3) Release_Label'!$E:$E,1,0)),"NO UPC-CATALOG ID pair MATCH in Release_Label" )</f>
        <v/>
      </c>
      <c r="E491" s="128" t="str">
        <f t="shared" si="3"/>
        <v/>
      </c>
      <c r="G491" s="92"/>
      <c r="H491" s="133"/>
      <c r="J491" s="20"/>
      <c r="K491" s="93"/>
      <c r="L491" s="20"/>
      <c r="N491" s="20"/>
      <c r="O491" s="20"/>
      <c r="P491" s="20"/>
    </row>
    <row r="492">
      <c r="A492" s="28"/>
      <c r="B492" s="92"/>
      <c r="C492" s="114" t="str">
        <f t="array" ref="C492">ifs(and(isblank($A492),isblank($B492)),"", not(iserror(vlookup($A492&amp;$B492,'3) Release_Label'!$D:$D&amp;'3) Release_Label'!$E:$E,1,0))),vlookup($A492&amp;$B492,{'3) Release_Label'!$D:$D&amp;'3) Release_Label'!$E:$E,'3) Release_Label'!$F:$F},2,0), or(and(not(isblank($B492)),$B492=$B491,$A492&lt;&gt;$A491),and(not(isblank($A492)),$A492=$A491,$B492&lt;&gt;$B491)),"ID LISTS UNALIGNED",and($A492&lt;&gt;"",countif('3) Release_Label'!$D:$D,$A492)=0),"NO UPC MATCH in Release_Label",and($B492&lt;&gt;"",countif('3) Release_Label'!$E:$E,$B492)=0),"NO CATALOG ID MATCH in Release_Label",iserror(vlookup($A492&amp;$B492,'3) Release_Label'!$D:$D&amp;'3) Release_Label'!$E:$E,1,0)),"NO UPC-CATALOG ID pair MATCH in Release_Label" )</f>
        <v/>
      </c>
      <c r="D492" s="114" t="str">
        <f t="array" ref="D492">ifs(and(isblank($A492),isblank($B492)),"", not(iserror(vlookup($A492&amp;$B492,'3) Release_Label'!$D:$D&amp;'3) Release_Label'!$E:$E,1,0))),vlookup($A492&amp;$B492,{'3) Release_Label'!$D:$D&amp;'3) Release_Label'!$E:$E,'3) Release_Label'!$H:$H},2,0), or(and(not(isblank($B492)),$B492=$B491,$A492&lt;&gt;$A491),and(not(isblank($A492)),$A492=$A491,$B492&lt;&gt;$B491)),"ID LISTS UNALIGNED",and($A492&lt;&gt;"",countif('3) Release_Label'!$D:$D,$A492)=0),"NO UPC MATCH in Release_Label",and($B492&lt;&gt;"",countif('3) Release_Label'!$E:$E,$B492)=0),"NO CATALOG ID MATCH in Release_Label",iserror(vlookup($A492&amp;$B492,'3) Release_Label'!$D:$D&amp;'3) Release_Label'!$E:$E,1,0)),"NO UPC-CATALOG ID pair MATCH in Release_Label" )</f>
        <v/>
      </c>
      <c r="E492" s="128" t="str">
        <f t="shared" si="3"/>
        <v/>
      </c>
      <c r="G492" s="92"/>
      <c r="H492" s="133"/>
      <c r="J492" s="20"/>
      <c r="K492" s="93"/>
      <c r="L492" s="20"/>
      <c r="N492" s="20"/>
      <c r="O492" s="20"/>
      <c r="P492" s="20"/>
    </row>
    <row r="493">
      <c r="A493" s="28"/>
      <c r="B493" s="92"/>
      <c r="C493" s="114" t="str">
        <f t="array" ref="C493">ifs(and(isblank($A493),isblank($B493)),"", not(iserror(vlookup($A493&amp;$B493,'3) Release_Label'!$D:$D&amp;'3) Release_Label'!$E:$E,1,0))),vlookup($A493&amp;$B493,{'3) Release_Label'!$D:$D&amp;'3) Release_Label'!$E:$E,'3) Release_Label'!$F:$F},2,0), or(and(not(isblank($B493)),$B493=$B492,$A493&lt;&gt;$A492),and(not(isblank($A493)),$A493=$A492,$B493&lt;&gt;$B492)),"ID LISTS UNALIGNED",and($A493&lt;&gt;"",countif('3) Release_Label'!$D:$D,$A493)=0),"NO UPC MATCH in Release_Label",and($B493&lt;&gt;"",countif('3) Release_Label'!$E:$E,$B493)=0),"NO CATALOG ID MATCH in Release_Label",iserror(vlookup($A493&amp;$B493,'3) Release_Label'!$D:$D&amp;'3) Release_Label'!$E:$E,1,0)),"NO UPC-CATALOG ID pair MATCH in Release_Label" )</f>
        <v/>
      </c>
      <c r="D493" s="114" t="str">
        <f t="array" ref="D493">ifs(and(isblank($A493),isblank($B493)),"", not(iserror(vlookup($A493&amp;$B493,'3) Release_Label'!$D:$D&amp;'3) Release_Label'!$E:$E,1,0))),vlookup($A493&amp;$B493,{'3) Release_Label'!$D:$D&amp;'3) Release_Label'!$E:$E,'3) Release_Label'!$H:$H},2,0), or(and(not(isblank($B493)),$B493=$B492,$A493&lt;&gt;$A492),and(not(isblank($A493)),$A493=$A492,$B493&lt;&gt;$B492)),"ID LISTS UNALIGNED",and($A493&lt;&gt;"",countif('3) Release_Label'!$D:$D,$A493)=0),"NO UPC MATCH in Release_Label",and($B493&lt;&gt;"",countif('3) Release_Label'!$E:$E,$B493)=0),"NO CATALOG ID MATCH in Release_Label",iserror(vlookup($A493&amp;$B493,'3) Release_Label'!$D:$D&amp;'3) Release_Label'!$E:$E,1,0)),"NO UPC-CATALOG ID pair MATCH in Release_Label" )</f>
        <v/>
      </c>
      <c r="E493" s="128" t="str">
        <f t="shared" si="3"/>
        <v/>
      </c>
      <c r="G493" s="92"/>
      <c r="H493" s="133"/>
      <c r="J493" s="20"/>
      <c r="K493" s="93"/>
      <c r="L493" s="20"/>
      <c r="N493" s="20"/>
      <c r="O493" s="20"/>
      <c r="P493" s="20"/>
    </row>
    <row r="494">
      <c r="A494" s="28"/>
      <c r="B494" s="92"/>
      <c r="C494" s="114" t="str">
        <f t="array" ref="C494">ifs(and(isblank($A494),isblank($B494)),"", not(iserror(vlookup($A494&amp;$B494,'3) Release_Label'!$D:$D&amp;'3) Release_Label'!$E:$E,1,0))),vlookup($A494&amp;$B494,{'3) Release_Label'!$D:$D&amp;'3) Release_Label'!$E:$E,'3) Release_Label'!$F:$F},2,0), or(and(not(isblank($B494)),$B494=$B493,$A494&lt;&gt;$A493),and(not(isblank($A494)),$A494=$A493,$B494&lt;&gt;$B493)),"ID LISTS UNALIGNED",and($A494&lt;&gt;"",countif('3) Release_Label'!$D:$D,$A494)=0),"NO UPC MATCH in Release_Label",and($B494&lt;&gt;"",countif('3) Release_Label'!$E:$E,$B494)=0),"NO CATALOG ID MATCH in Release_Label",iserror(vlookup($A494&amp;$B494,'3) Release_Label'!$D:$D&amp;'3) Release_Label'!$E:$E,1,0)),"NO UPC-CATALOG ID pair MATCH in Release_Label" )</f>
        <v/>
      </c>
      <c r="D494" s="114" t="str">
        <f t="array" ref="D494">ifs(and(isblank($A494),isblank($B494)),"", not(iserror(vlookup($A494&amp;$B494,'3) Release_Label'!$D:$D&amp;'3) Release_Label'!$E:$E,1,0))),vlookup($A494&amp;$B494,{'3) Release_Label'!$D:$D&amp;'3) Release_Label'!$E:$E,'3) Release_Label'!$H:$H},2,0), or(and(not(isblank($B494)),$B494=$B493,$A494&lt;&gt;$A493),and(not(isblank($A494)),$A494=$A493,$B494&lt;&gt;$B493)),"ID LISTS UNALIGNED",and($A494&lt;&gt;"",countif('3) Release_Label'!$D:$D,$A494)=0),"NO UPC MATCH in Release_Label",and($B494&lt;&gt;"",countif('3) Release_Label'!$E:$E,$B494)=0),"NO CATALOG ID MATCH in Release_Label",iserror(vlookup($A494&amp;$B494,'3) Release_Label'!$D:$D&amp;'3) Release_Label'!$E:$E,1,0)),"NO UPC-CATALOG ID pair MATCH in Release_Label" )</f>
        <v/>
      </c>
      <c r="E494" s="128" t="str">
        <f t="shared" si="3"/>
        <v/>
      </c>
      <c r="G494" s="92"/>
      <c r="H494" s="133"/>
      <c r="J494" s="20"/>
      <c r="K494" s="93"/>
      <c r="L494" s="20"/>
      <c r="N494" s="20"/>
      <c r="O494" s="20"/>
      <c r="P494" s="20"/>
    </row>
    <row r="495">
      <c r="A495" s="28"/>
      <c r="B495" s="92"/>
      <c r="C495" s="114" t="str">
        <f t="array" ref="C495">ifs(and(isblank($A495),isblank($B495)),"", not(iserror(vlookup($A495&amp;$B495,'3) Release_Label'!$D:$D&amp;'3) Release_Label'!$E:$E,1,0))),vlookup($A495&amp;$B495,{'3) Release_Label'!$D:$D&amp;'3) Release_Label'!$E:$E,'3) Release_Label'!$F:$F},2,0), or(and(not(isblank($B495)),$B495=$B494,$A495&lt;&gt;$A494),and(not(isblank($A495)),$A495=$A494,$B495&lt;&gt;$B494)),"ID LISTS UNALIGNED",and($A495&lt;&gt;"",countif('3) Release_Label'!$D:$D,$A495)=0),"NO UPC MATCH in Release_Label",and($B495&lt;&gt;"",countif('3) Release_Label'!$E:$E,$B495)=0),"NO CATALOG ID MATCH in Release_Label",iserror(vlookup($A495&amp;$B495,'3) Release_Label'!$D:$D&amp;'3) Release_Label'!$E:$E,1,0)),"NO UPC-CATALOG ID pair MATCH in Release_Label" )</f>
        <v/>
      </c>
      <c r="D495" s="114" t="str">
        <f t="array" ref="D495">ifs(and(isblank($A495),isblank($B495)),"", not(iserror(vlookup($A495&amp;$B495,'3) Release_Label'!$D:$D&amp;'3) Release_Label'!$E:$E,1,0))),vlookup($A495&amp;$B495,{'3) Release_Label'!$D:$D&amp;'3) Release_Label'!$E:$E,'3) Release_Label'!$H:$H},2,0), or(and(not(isblank($B495)),$B495=$B494,$A495&lt;&gt;$A494),and(not(isblank($A495)),$A495=$A494,$B495&lt;&gt;$B494)),"ID LISTS UNALIGNED",and($A495&lt;&gt;"",countif('3) Release_Label'!$D:$D,$A495)=0),"NO UPC MATCH in Release_Label",and($B495&lt;&gt;"",countif('3) Release_Label'!$E:$E,$B495)=0),"NO CATALOG ID MATCH in Release_Label",iserror(vlookup($A495&amp;$B495,'3) Release_Label'!$D:$D&amp;'3) Release_Label'!$E:$E,1,0)),"NO UPC-CATALOG ID pair MATCH in Release_Label" )</f>
        <v/>
      </c>
      <c r="E495" s="128" t="str">
        <f t="shared" si="3"/>
        <v/>
      </c>
      <c r="G495" s="92"/>
      <c r="H495" s="133"/>
      <c r="J495" s="20"/>
      <c r="K495" s="93"/>
      <c r="L495" s="20"/>
      <c r="N495" s="20"/>
      <c r="O495" s="20"/>
      <c r="P495" s="20"/>
    </row>
    <row r="496">
      <c r="A496" s="28"/>
      <c r="B496" s="92"/>
      <c r="C496" s="114" t="str">
        <f t="array" ref="C496">ifs(and(isblank($A496),isblank($B496)),"", not(iserror(vlookup($A496&amp;$B496,'3) Release_Label'!$D:$D&amp;'3) Release_Label'!$E:$E,1,0))),vlookup($A496&amp;$B496,{'3) Release_Label'!$D:$D&amp;'3) Release_Label'!$E:$E,'3) Release_Label'!$F:$F},2,0), or(and(not(isblank($B496)),$B496=$B495,$A496&lt;&gt;$A495),and(not(isblank($A496)),$A496=$A495,$B496&lt;&gt;$B495)),"ID LISTS UNALIGNED",and($A496&lt;&gt;"",countif('3) Release_Label'!$D:$D,$A496)=0),"NO UPC MATCH in Release_Label",and($B496&lt;&gt;"",countif('3) Release_Label'!$E:$E,$B496)=0),"NO CATALOG ID MATCH in Release_Label",iserror(vlookup($A496&amp;$B496,'3) Release_Label'!$D:$D&amp;'3) Release_Label'!$E:$E,1,0)),"NO UPC-CATALOG ID pair MATCH in Release_Label" )</f>
        <v/>
      </c>
      <c r="D496" s="114" t="str">
        <f t="array" ref="D496">ifs(and(isblank($A496),isblank($B496)),"", not(iserror(vlookup($A496&amp;$B496,'3) Release_Label'!$D:$D&amp;'3) Release_Label'!$E:$E,1,0))),vlookup($A496&amp;$B496,{'3) Release_Label'!$D:$D&amp;'3) Release_Label'!$E:$E,'3) Release_Label'!$H:$H},2,0), or(and(not(isblank($B496)),$B496=$B495,$A496&lt;&gt;$A495),and(not(isblank($A496)),$A496=$A495,$B496&lt;&gt;$B495)),"ID LISTS UNALIGNED",and($A496&lt;&gt;"",countif('3) Release_Label'!$D:$D,$A496)=0),"NO UPC MATCH in Release_Label",and($B496&lt;&gt;"",countif('3) Release_Label'!$E:$E,$B496)=0),"NO CATALOG ID MATCH in Release_Label",iserror(vlookup($A496&amp;$B496,'3) Release_Label'!$D:$D&amp;'3) Release_Label'!$E:$E,1,0)),"NO UPC-CATALOG ID pair MATCH in Release_Label" )</f>
        <v/>
      </c>
      <c r="E496" s="128" t="str">
        <f t="shared" si="3"/>
        <v/>
      </c>
      <c r="G496" s="92"/>
      <c r="H496" s="133"/>
      <c r="J496" s="20"/>
      <c r="K496" s="93"/>
      <c r="L496" s="20"/>
      <c r="N496" s="20"/>
      <c r="O496" s="20"/>
      <c r="P496" s="20"/>
    </row>
    <row r="497">
      <c r="A497" s="28"/>
      <c r="B497" s="92"/>
      <c r="C497" s="114" t="str">
        <f t="array" ref="C497">ifs(and(isblank($A497),isblank($B497)),"", not(iserror(vlookup($A497&amp;$B497,'3) Release_Label'!$D:$D&amp;'3) Release_Label'!$E:$E,1,0))),vlookup($A497&amp;$B497,{'3) Release_Label'!$D:$D&amp;'3) Release_Label'!$E:$E,'3) Release_Label'!$F:$F},2,0), or(and(not(isblank($B497)),$B497=$B496,$A497&lt;&gt;$A496),and(not(isblank($A497)),$A497=$A496,$B497&lt;&gt;$B496)),"ID LISTS UNALIGNED",and($A497&lt;&gt;"",countif('3) Release_Label'!$D:$D,$A497)=0),"NO UPC MATCH in Release_Label",and($B497&lt;&gt;"",countif('3) Release_Label'!$E:$E,$B497)=0),"NO CATALOG ID MATCH in Release_Label",iserror(vlookup($A497&amp;$B497,'3) Release_Label'!$D:$D&amp;'3) Release_Label'!$E:$E,1,0)),"NO UPC-CATALOG ID pair MATCH in Release_Label" )</f>
        <v/>
      </c>
      <c r="D497" s="114" t="str">
        <f t="array" ref="D497">ifs(and(isblank($A497),isblank($B497)),"", not(iserror(vlookup($A497&amp;$B497,'3) Release_Label'!$D:$D&amp;'3) Release_Label'!$E:$E,1,0))),vlookup($A497&amp;$B497,{'3) Release_Label'!$D:$D&amp;'3) Release_Label'!$E:$E,'3) Release_Label'!$H:$H},2,0), or(and(not(isblank($B497)),$B497=$B496,$A497&lt;&gt;$A496),and(not(isblank($A497)),$A497=$A496,$B497&lt;&gt;$B496)),"ID LISTS UNALIGNED",and($A497&lt;&gt;"",countif('3) Release_Label'!$D:$D,$A497)=0),"NO UPC MATCH in Release_Label",and($B497&lt;&gt;"",countif('3) Release_Label'!$E:$E,$B497)=0),"NO CATALOG ID MATCH in Release_Label",iserror(vlookup($A497&amp;$B497,'3) Release_Label'!$D:$D&amp;'3) Release_Label'!$E:$E,1,0)),"NO UPC-CATALOG ID pair MATCH in Release_Label" )</f>
        <v/>
      </c>
      <c r="E497" s="128" t="str">
        <f t="shared" si="3"/>
        <v/>
      </c>
      <c r="G497" s="92"/>
      <c r="H497" s="133"/>
      <c r="J497" s="20"/>
      <c r="K497" s="93"/>
      <c r="L497" s="20"/>
      <c r="N497" s="20"/>
      <c r="O497" s="20"/>
      <c r="P497" s="20"/>
    </row>
    <row r="498">
      <c r="A498" s="28"/>
      <c r="B498" s="92"/>
      <c r="C498" s="114" t="str">
        <f t="array" ref="C498">ifs(and(isblank($A498),isblank($B498)),"", not(iserror(vlookup($A498&amp;$B498,'3) Release_Label'!$D:$D&amp;'3) Release_Label'!$E:$E,1,0))),vlookup($A498&amp;$B498,{'3) Release_Label'!$D:$D&amp;'3) Release_Label'!$E:$E,'3) Release_Label'!$F:$F},2,0), or(and(not(isblank($B498)),$B498=$B497,$A498&lt;&gt;$A497),and(not(isblank($A498)),$A498=$A497,$B498&lt;&gt;$B497)),"ID LISTS UNALIGNED",and($A498&lt;&gt;"",countif('3) Release_Label'!$D:$D,$A498)=0),"NO UPC MATCH in Release_Label",and($B498&lt;&gt;"",countif('3) Release_Label'!$E:$E,$B498)=0),"NO CATALOG ID MATCH in Release_Label",iserror(vlookup($A498&amp;$B498,'3) Release_Label'!$D:$D&amp;'3) Release_Label'!$E:$E,1,0)),"NO UPC-CATALOG ID pair MATCH in Release_Label" )</f>
        <v/>
      </c>
      <c r="D498" s="114" t="str">
        <f t="array" ref="D498">ifs(and(isblank($A498),isblank($B498)),"", not(iserror(vlookup($A498&amp;$B498,'3) Release_Label'!$D:$D&amp;'3) Release_Label'!$E:$E,1,0))),vlookup($A498&amp;$B498,{'3) Release_Label'!$D:$D&amp;'3) Release_Label'!$E:$E,'3) Release_Label'!$H:$H},2,0), or(and(not(isblank($B498)),$B498=$B497,$A498&lt;&gt;$A497),and(not(isblank($A498)),$A498=$A497,$B498&lt;&gt;$B497)),"ID LISTS UNALIGNED",and($A498&lt;&gt;"",countif('3) Release_Label'!$D:$D,$A498)=0),"NO UPC MATCH in Release_Label",and($B498&lt;&gt;"",countif('3) Release_Label'!$E:$E,$B498)=0),"NO CATALOG ID MATCH in Release_Label",iserror(vlookup($A498&amp;$B498,'3) Release_Label'!$D:$D&amp;'3) Release_Label'!$E:$E,1,0)),"NO UPC-CATALOG ID pair MATCH in Release_Label" )</f>
        <v/>
      </c>
      <c r="E498" s="128" t="str">
        <f t="shared" si="3"/>
        <v/>
      </c>
      <c r="G498" s="92"/>
      <c r="H498" s="133"/>
      <c r="J498" s="20"/>
      <c r="K498" s="93"/>
      <c r="L498" s="20"/>
      <c r="N498" s="20"/>
      <c r="O498" s="20"/>
      <c r="P498" s="20"/>
    </row>
    <row r="499">
      <c r="A499" s="28"/>
      <c r="B499" s="92"/>
      <c r="C499" s="114" t="str">
        <f t="array" ref="C499">ifs(and(isblank($A499),isblank($B499)),"", not(iserror(vlookup($A499&amp;$B499,'3) Release_Label'!$D:$D&amp;'3) Release_Label'!$E:$E,1,0))),vlookup($A499&amp;$B499,{'3) Release_Label'!$D:$D&amp;'3) Release_Label'!$E:$E,'3) Release_Label'!$F:$F},2,0), or(and(not(isblank($B499)),$B499=$B498,$A499&lt;&gt;$A498),and(not(isblank($A499)),$A499=$A498,$B499&lt;&gt;$B498)),"ID LISTS UNALIGNED",and($A499&lt;&gt;"",countif('3) Release_Label'!$D:$D,$A499)=0),"NO UPC MATCH in Release_Label",and($B499&lt;&gt;"",countif('3) Release_Label'!$E:$E,$B499)=0),"NO CATALOG ID MATCH in Release_Label",iserror(vlookup($A499&amp;$B499,'3) Release_Label'!$D:$D&amp;'3) Release_Label'!$E:$E,1,0)),"NO UPC-CATALOG ID pair MATCH in Release_Label" )</f>
        <v/>
      </c>
      <c r="D499" s="114" t="str">
        <f t="array" ref="D499">ifs(and(isblank($A499),isblank($B499)),"", not(iserror(vlookup($A499&amp;$B499,'3) Release_Label'!$D:$D&amp;'3) Release_Label'!$E:$E,1,0))),vlookup($A499&amp;$B499,{'3) Release_Label'!$D:$D&amp;'3) Release_Label'!$E:$E,'3) Release_Label'!$H:$H},2,0), or(and(not(isblank($B499)),$B499=$B498,$A499&lt;&gt;$A498),and(not(isblank($A499)),$A499=$A498,$B499&lt;&gt;$B498)),"ID LISTS UNALIGNED",and($A499&lt;&gt;"",countif('3) Release_Label'!$D:$D,$A499)=0),"NO UPC MATCH in Release_Label",and($B499&lt;&gt;"",countif('3) Release_Label'!$E:$E,$B499)=0),"NO CATALOG ID MATCH in Release_Label",iserror(vlookup($A499&amp;$B499,'3) Release_Label'!$D:$D&amp;'3) Release_Label'!$E:$E,1,0)),"NO UPC-CATALOG ID pair MATCH in Release_Label" )</f>
        <v/>
      </c>
      <c r="E499" s="128" t="str">
        <f t="shared" si="3"/>
        <v/>
      </c>
      <c r="G499" s="92"/>
      <c r="H499" s="133"/>
      <c r="J499" s="20"/>
      <c r="K499" s="93"/>
      <c r="L499" s="20"/>
      <c r="N499" s="20"/>
      <c r="O499" s="20"/>
      <c r="P499" s="20"/>
    </row>
    <row r="500">
      <c r="A500" s="28"/>
      <c r="B500" s="92"/>
      <c r="C500" s="114" t="str">
        <f t="array" ref="C500">ifs(and(isblank($A500),isblank($B500)),"", not(iserror(vlookup($A500&amp;$B500,'3) Release_Label'!$D:$D&amp;'3) Release_Label'!$E:$E,1,0))),vlookup($A500&amp;$B500,{'3) Release_Label'!$D:$D&amp;'3) Release_Label'!$E:$E,'3) Release_Label'!$F:$F},2,0), or(and(not(isblank($B500)),$B500=$B499,$A500&lt;&gt;$A499),and(not(isblank($A500)),$A500=$A499,$B500&lt;&gt;$B499)),"ID LISTS UNALIGNED",and($A500&lt;&gt;"",countif('3) Release_Label'!$D:$D,$A500)=0),"NO UPC MATCH in Release_Label",and($B500&lt;&gt;"",countif('3) Release_Label'!$E:$E,$B500)=0),"NO CATALOG ID MATCH in Release_Label",iserror(vlookup($A500&amp;$B500,'3) Release_Label'!$D:$D&amp;'3) Release_Label'!$E:$E,1,0)),"NO UPC-CATALOG ID pair MATCH in Release_Label" )</f>
        <v/>
      </c>
      <c r="D500" s="114" t="str">
        <f t="array" ref="D500">ifs(and(isblank($A500),isblank($B500)),"", not(iserror(vlookup($A500&amp;$B500,'3) Release_Label'!$D:$D&amp;'3) Release_Label'!$E:$E,1,0))),vlookup($A500&amp;$B500,{'3) Release_Label'!$D:$D&amp;'3) Release_Label'!$E:$E,'3) Release_Label'!$H:$H},2,0), or(and(not(isblank($B500)),$B500=$B499,$A500&lt;&gt;$A499),and(not(isblank($A500)),$A500=$A499,$B500&lt;&gt;$B499)),"ID LISTS UNALIGNED",and($A500&lt;&gt;"",countif('3) Release_Label'!$D:$D,$A500)=0),"NO UPC MATCH in Release_Label",and($B500&lt;&gt;"",countif('3) Release_Label'!$E:$E,$B500)=0),"NO CATALOG ID MATCH in Release_Label",iserror(vlookup($A500&amp;$B500,'3) Release_Label'!$D:$D&amp;'3) Release_Label'!$E:$E,1,0)),"NO UPC-CATALOG ID pair MATCH in Release_Label" )</f>
        <v/>
      </c>
      <c r="E500" s="128" t="str">
        <f t="shared" si="3"/>
        <v/>
      </c>
      <c r="G500" s="92"/>
      <c r="H500" s="133"/>
      <c r="J500" s="20"/>
      <c r="K500" s="93"/>
      <c r="L500" s="20"/>
      <c r="N500" s="20"/>
      <c r="O500" s="20"/>
      <c r="P500" s="20"/>
    </row>
    <row r="501">
      <c r="A501" s="28"/>
      <c r="B501" s="92"/>
      <c r="C501" s="114" t="str">
        <f t="array" ref="C501">ifs(and(isblank($A501),isblank($B501)),"", not(iserror(vlookup($A501&amp;$B501,'3) Release_Label'!$D:$D&amp;'3) Release_Label'!$E:$E,1,0))),vlookup($A501&amp;$B501,{'3) Release_Label'!$D:$D&amp;'3) Release_Label'!$E:$E,'3) Release_Label'!$F:$F},2,0), or(and(not(isblank($B501)),$B501=$B500,$A501&lt;&gt;$A500),and(not(isblank($A501)),$A501=$A500,$B501&lt;&gt;$B500)),"ID LISTS UNALIGNED",and($A501&lt;&gt;"",countif('3) Release_Label'!$D:$D,$A501)=0),"NO UPC MATCH in Release_Label",and($B501&lt;&gt;"",countif('3) Release_Label'!$E:$E,$B501)=0),"NO CATALOG ID MATCH in Release_Label",iserror(vlookup($A501&amp;$B501,'3) Release_Label'!$D:$D&amp;'3) Release_Label'!$E:$E,1,0)),"NO UPC-CATALOG ID pair MATCH in Release_Label" )</f>
        <v/>
      </c>
      <c r="D501" s="114" t="str">
        <f t="array" ref="D501">ifs(and(isblank($A501),isblank($B501)),"", not(iserror(vlookup($A501&amp;$B501,'3) Release_Label'!$D:$D&amp;'3) Release_Label'!$E:$E,1,0))),vlookup($A501&amp;$B501,{'3) Release_Label'!$D:$D&amp;'3) Release_Label'!$E:$E,'3) Release_Label'!$H:$H},2,0), or(and(not(isblank($B501)),$B501=$B500,$A501&lt;&gt;$A500),and(not(isblank($A501)),$A501=$A500,$B501&lt;&gt;$B500)),"ID LISTS UNALIGNED",and($A501&lt;&gt;"",countif('3) Release_Label'!$D:$D,$A501)=0),"NO UPC MATCH in Release_Label",and($B501&lt;&gt;"",countif('3) Release_Label'!$E:$E,$B501)=0),"NO CATALOG ID MATCH in Release_Label",iserror(vlookup($A501&amp;$B501,'3) Release_Label'!$D:$D&amp;'3) Release_Label'!$E:$E,1,0)),"NO UPC-CATALOG ID pair MATCH in Release_Label" )</f>
        <v/>
      </c>
      <c r="E501" s="128" t="str">
        <f t="shared" si="3"/>
        <v/>
      </c>
      <c r="G501" s="92"/>
      <c r="H501" s="133"/>
      <c r="J501" s="20"/>
      <c r="K501" s="93"/>
      <c r="L501" s="20"/>
      <c r="N501" s="20"/>
      <c r="O501" s="20"/>
      <c r="P501" s="20"/>
    </row>
    <row r="502">
      <c r="A502" s="28"/>
      <c r="B502" s="92"/>
      <c r="C502" s="114" t="str">
        <f t="array" ref="C502">ifs(and(isblank($A502),isblank($B502)),"", not(iserror(vlookup($A502&amp;$B502,'3) Release_Label'!$D:$D&amp;'3) Release_Label'!$E:$E,1,0))),vlookup($A502&amp;$B502,{'3) Release_Label'!$D:$D&amp;'3) Release_Label'!$E:$E,'3) Release_Label'!$F:$F},2,0), or(and(not(isblank($B502)),$B502=$B501,$A502&lt;&gt;$A501),and(not(isblank($A502)),$A502=$A501,$B502&lt;&gt;$B501)),"ID LISTS UNALIGNED",and($A502&lt;&gt;"",countif('3) Release_Label'!$D:$D,$A502)=0),"NO UPC MATCH in Release_Label",and($B502&lt;&gt;"",countif('3) Release_Label'!$E:$E,$B502)=0),"NO CATALOG ID MATCH in Release_Label",iserror(vlookup($A502&amp;$B502,'3) Release_Label'!$D:$D&amp;'3) Release_Label'!$E:$E,1,0)),"NO UPC-CATALOG ID pair MATCH in Release_Label" )</f>
        <v/>
      </c>
      <c r="D502" s="114" t="str">
        <f t="array" ref="D502">ifs(and(isblank($A502),isblank($B502)),"", not(iserror(vlookup($A502&amp;$B502,'3) Release_Label'!$D:$D&amp;'3) Release_Label'!$E:$E,1,0))),vlookup($A502&amp;$B502,{'3) Release_Label'!$D:$D&amp;'3) Release_Label'!$E:$E,'3) Release_Label'!$H:$H},2,0), or(and(not(isblank($B502)),$B502=$B501,$A502&lt;&gt;$A501),and(not(isblank($A502)),$A502=$A501,$B502&lt;&gt;$B501)),"ID LISTS UNALIGNED",and($A502&lt;&gt;"",countif('3) Release_Label'!$D:$D,$A502)=0),"NO UPC MATCH in Release_Label",and($B502&lt;&gt;"",countif('3) Release_Label'!$E:$E,$B502)=0),"NO CATALOG ID MATCH in Release_Label",iserror(vlookup($A502&amp;$B502,'3) Release_Label'!$D:$D&amp;'3) Release_Label'!$E:$E,1,0)),"NO UPC-CATALOG ID pair MATCH in Release_Label" )</f>
        <v/>
      </c>
      <c r="E502" s="128" t="str">
        <f t="shared" si="3"/>
        <v/>
      </c>
      <c r="G502" s="92"/>
      <c r="H502" s="133"/>
      <c r="J502" s="20"/>
      <c r="K502" s="93"/>
      <c r="L502" s="20"/>
      <c r="N502" s="20"/>
      <c r="O502" s="20"/>
      <c r="P502" s="20"/>
    </row>
    <row r="503">
      <c r="A503" s="28"/>
      <c r="B503" s="92"/>
      <c r="C503" s="114" t="str">
        <f t="array" ref="C503">ifs(and(isblank($A503),isblank($B503)),"", not(iserror(vlookup($A503&amp;$B503,'3) Release_Label'!$D:$D&amp;'3) Release_Label'!$E:$E,1,0))),vlookup($A503&amp;$B503,{'3) Release_Label'!$D:$D&amp;'3) Release_Label'!$E:$E,'3) Release_Label'!$F:$F},2,0), or(and(not(isblank($B503)),$B503=$B502,$A503&lt;&gt;$A502),and(not(isblank($A503)),$A503=$A502,$B503&lt;&gt;$B502)),"ID LISTS UNALIGNED",and($A503&lt;&gt;"",countif('3) Release_Label'!$D:$D,$A503)=0),"NO UPC MATCH in Release_Label",and($B503&lt;&gt;"",countif('3) Release_Label'!$E:$E,$B503)=0),"NO CATALOG ID MATCH in Release_Label",iserror(vlookup($A503&amp;$B503,'3) Release_Label'!$D:$D&amp;'3) Release_Label'!$E:$E,1,0)),"NO UPC-CATALOG ID pair MATCH in Release_Label" )</f>
        <v/>
      </c>
      <c r="D503" s="114" t="str">
        <f t="array" ref="D503">ifs(and(isblank($A503),isblank($B503)),"", not(iserror(vlookup($A503&amp;$B503,'3) Release_Label'!$D:$D&amp;'3) Release_Label'!$E:$E,1,0))),vlookup($A503&amp;$B503,{'3) Release_Label'!$D:$D&amp;'3) Release_Label'!$E:$E,'3) Release_Label'!$H:$H},2,0), or(and(not(isblank($B503)),$B503=$B502,$A503&lt;&gt;$A502),and(not(isblank($A503)),$A503=$A502,$B503&lt;&gt;$B502)),"ID LISTS UNALIGNED",and($A503&lt;&gt;"",countif('3) Release_Label'!$D:$D,$A503)=0),"NO UPC MATCH in Release_Label",and($B503&lt;&gt;"",countif('3) Release_Label'!$E:$E,$B503)=0),"NO CATALOG ID MATCH in Release_Label",iserror(vlookup($A503&amp;$B503,'3) Release_Label'!$D:$D&amp;'3) Release_Label'!$E:$E,1,0)),"NO UPC-CATALOG ID pair MATCH in Release_Label" )</f>
        <v/>
      </c>
      <c r="E503" s="128" t="str">
        <f t="shared" si="3"/>
        <v/>
      </c>
      <c r="G503" s="92"/>
      <c r="H503" s="133"/>
      <c r="J503" s="20"/>
      <c r="K503" s="93"/>
      <c r="L503" s="20"/>
      <c r="N503" s="20"/>
      <c r="O503" s="20"/>
      <c r="P503" s="20"/>
    </row>
    <row r="504">
      <c r="A504" s="28"/>
      <c r="B504" s="92"/>
      <c r="C504" s="114" t="str">
        <f t="array" ref="C504">ifs(and(isblank($A504),isblank($B504)),"", not(iserror(vlookup($A504&amp;$B504,'3) Release_Label'!$D:$D&amp;'3) Release_Label'!$E:$E,1,0))),vlookup($A504&amp;$B504,{'3) Release_Label'!$D:$D&amp;'3) Release_Label'!$E:$E,'3) Release_Label'!$F:$F},2,0), or(and(not(isblank($B504)),$B504=$B503,$A504&lt;&gt;$A503),and(not(isblank($A504)),$A504=$A503,$B504&lt;&gt;$B503)),"ID LISTS UNALIGNED",and($A504&lt;&gt;"",countif('3) Release_Label'!$D:$D,$A504)=0),"NO UPC MATCH in Release_Label",and($B504&lt;&gt;"",countif('3) Release_Label'!$E:$E,$B504)=0),"NO CATALOG ID MATCH in Release_Label",iserror(vlookup($A504&amp;$B504,'3) Release_Label'!$D:$D&amp;'3) Release_Label'!$E:$E,1,0)),"NO UPC-CATALOG ID pair MATCH in Release_Label" )</f>
        <v/>
      </c>
      <c r="D504" s="114" t="str">
        <f t="array" ref="D504">ifs(and(isblank($A504),isblank($B504)),"", not(iserror(vlookup($A504&amp;$B504,'3) Release_Label'!$D:$D&amp;'3) Release_Label'!$E:$E,1,0))),vlookup($A504&amp;$B504,{'3) Release_Label'!$D:$D&amp;'3) Release_Label'!$E:$E,'3) Release_Label'!$H:$H},2,0), or(and(not(isblank($B504)),$B504=$B503,$A504&lt;&gt;$A503),and(not(isblank($A504)),$A504=$A503,$B504&lt;&gt;$B503)),"ID LISTS UNALIGNED",and($A504&lt;&gt;"",countif('3) Release_Label'!$D:$D,$A504)=0),"NO UPC MATCH in Release_Label",and($B504&lt;&gt;"",countif('3) Release_Label'!$E:$E,$B504)=0),"NO CATALOG ID MATCH in Release_Label",iserror(vlookup($A504&amp;$B504,'3) Release_Label'!$D:$D&amp;'3) Release_Label'!$E:$E,1,0)),"NO UPC-CATALOG ID pair MATCH in Release_Label" )</f>
        <v/>
      </c>
      <c r="E504" s="128" t="str">
        <f t="shared" si="3"/>
        <v/>
      </c>
      <c r="G504" s="92"/>
      <c r="H504" s="133"/>
      <c r="J504" s="20"/>
      <c r="K504" s="93"/>
      <c r="L504" s="20"/>
      <c r="N504" s="20"/>
      <c r="O504" s="20"/>
      <c r="P504" s="20"/>
    </row>
    <row r="505">
      <c r="A505" s="28"/>
      <c r="B505" s="92"/>
      <c r="C505" s="114" t="str">
        <f t="array" ref="C505">ifs(and(isblank($A505),isblank($B505)),"", not(iserror(vlookup($A505&amp;$B505,'3) Release_Label'!$D:$D&amp;'3) Release_Label'!$E:$E,1,0))),vlookup($A505&amp;$B505,{'3) Release_Label'!$D:$D&amp;'3) Release_Label'!$E:$E,'3) Release_Label'!$F:$F},2,0), or(and(not(isblank($B505)),$B505=$B504,$A505&lt;&gt;$A504),and(not(isblank($A505)),$A505=$A504,$B505&lt;&gt;$B504)),"ID LISTS UNALIGNED",and($A505&lt;&gt;"",countif('3) Release_Label'!$D:$D,$A505)=0),"NO UPC MATCH in Release_Label",and($B505&lt;&gt;"",countif('3) Release_Label'!$E:$E,$B505)=0),"NO CATALOG ID MATCH in Release_Label",iserror(vlookup($A505&amp;$B505,'3) Release_Label'!$D:$D&amp;'3) Release_Label'!$E:$E,1,0)),"NO UPC-CATALOG ID pair MATCH in Release_Label" )</f>
        <v/>
      </c>
      <c r="D505" s="114" t="str">
        <f t="array" ref="D505">ifs(and(isblank($A505),isblank($B505)),"", not(iserror(vlookup($A505&amp;$B505,'3) Release_Label'!$D:$D&amp;'3) Release_Label'!$E:$E,1,0))),vlookup($A505&amp;$B505,{'3) Release_Label'!$D:$D&amp;'3) Release_Label'!$E:$E,'3) Release_Label'!$H:$H},2,0), or(and(not(isblank($B505)),$B505=$B504,$A505&lt;&gt;$A504),and(not(isblank($A505)),$A505=$A504,$B505&lt;&gt;$B504)),"ID LISTS UNALIGNED",and($A505&lt;&gt;"",countif('3) Release_Label'!$D:$D,$A505)=0),"NO UPC MATCH in Release_Label",and($B505&lt;&gt;"",countif('3) Release_Label'!$E:$E,$B505)=0),"NO CATALOG ID MATCH in Release_Label",iserror(vlookup($A505&amp;$B505,'3) Release_Label'!$D:$D&amp;'3) Release_Label'!$E:$E,1,0)),"NO UPC-CATALOG ID pair MATCH in Release_Label" )</f>
        <v/>
      </c>
      <c r="E505" s="128" t="str">
        <f t="shared" si="3"/>
        <v/>
      </c>
      <c r="G505" s="92"/>
      <c r="H505" s="133"/>
      <c r="J505" s="20"/>
      <c r="K505" s="93"/>
      <c r="L505" s="20"/>
      <c r="N505" s="20"/>
      <c r="O505" s="20"/>
      <c r="P505" s="20"/>
    </row>
    <row r="506">
      <c r="A506" s="28"/>
      <c r="B506" s="92"/>
      <c r="C506" s="114" t="str">
        <f t="array" ref="C506">ifs(and(isblank($A506),isblank($B506)),"", not(iserror(vlookup($A506&amp;$B506,'3) Release_Label'!$D:$D&amp;'3) Release_Label'!$E:$E,1,0))),vlookup($A506&amp;$B506,{'3) Release_Label'!$D:$D&amp;'3) Release_Label'!$E:$E,'3) Release_Label'!$F:$F},2,0), or(and(not(isblank($B506)),$B506=$B505,$A506&lt;&gt;$A505),and(not(isblank($A506)),$A506=$A505,$B506&lt;&gt;$B505)),"ID LISTS UNALIGNED",and($A506&lt;&gt;"",countif('3) Release_Label'!$D:$D,$A506)=0),"NO UPC MATCH in Release_Label",and($B506&lt;&gt;"",countif('3) Release_Label'!$E:$E,$B506)=0),"NO CATALOG ID MATCH in Release_Label",iserror(vlookup($A506&amp;$B506,'3) Release_Label'!$D:$D&amp;'3) Release_Label'!$E:$E,1,0)),"NO UPC-CATALOG ID pair MATCH in Release_Label" )</f>
        <v/>
      </c>
      <c r="D506" s="114" t="str">
        <f t="array" ref="D506">ifs(and(isblank($A506),isblank($B506)),"", not(iserror(vlookup($A506&amp;$B506,'3) Release_Label'!$D:$D&amp;'3) Release_Label'!$E:$E,1,0))),vlookup($A506&amp;$B506,{'3) Release_Label'!$D:$D&amp;'3) Release_Label'!$E:$E,'3) Release_Label'!$H:$H},2,0), or(and(not(isblank($B506)),$B506=$B505,$A506&lt;&gt;$A505),and(not(isblank($A506)),$A506=$A505,$B506&lt;&gt;$B505)),"ID LISTS UNALIGNED",and($A506&lt;&gt;"",countif('3) Release_Label'!$D:$D,$A506)=0),"NO UPC MATCH in Release_Label",and($B506&lt;&gt;"",countif('3) Release_Label'!$E:$E,$B506)=0),"NO CATALOG ID MATCH in Release_Label",iserror(vlookup($A506&amp;$B506,'3) Release_Label'!$D:$D&amp;'3) Release_Label'!$E:$E,1,0)),"NO UPC-CATALOG ID pair MATCH in Release_Label" )</f>
        <v/>
      </c>
      <c r="E506" s="128" t="str">
        <f t="shared" si="3"/>
        <v/>
      </c>
      <c r="G506" s="92"/>
      <c r="H506" s="133"/>
      <c r="J506" s="20"/>
      <c r="K506" s="93"/>
      <c r="L506" s="20"/>
      <c r="N506" s="20"/>
      <c r="O506" s="20"/>
      <c r="P506" s="20"/>
    </row>
    <row r="507">
      <c r="A507" s="28"/>
      <c r="B507" s="92"/>
      <c r="C507" s="114" t="str">
        <f t="array" ref="C507">ifs(and(isblank($A507),isblank($B507)),"", not(iserror(vlookup($A507&amp;$B507,'3) Release_Label'!$D:$D&amp;'3) Release_Label'!$E:$E,1,0))),vlookup($A507&amp;$B507,{'3) Release_Label'!$D:$D&amp;'3) Release_Label'!$E:$E,'3) Release_Label'!$F:$F},2,0), or(and(not(isblank($B507)),$B507=$B506,$A507&lt;&gt;$A506),and(not(isblank($A507)),$A507=$A506,$B507&lt;&gt;$B506)),"ID LISTS UNALIGNED",and($A507&lt;&gt;"",countif('3) Release_Label'!$D:$D,$A507)=0),"NO UPC MATCH in Release_Label",and($B507&lt;&gt;"",countif('3) Release_Label'!$E:$E,$B507)=0),"NO CATALOG ID MATCH in Release_Label",iserror(vlookup($A507&amp;$B507,'3) Release_Label'!$D:$D&amp;'3) Release_Label'!$E:$E,1,0)),"NO UPC-CATALOG ID pair MATCH in Release_Label" )</f>
        <v/>
      </c>
      <c r="D507" s="114" t="str">
        <f t="array" ref="D507">ifs(and(isblank($A507),isblank($B507)),"", not(iserror(vlookup($A507&amp;$B507,'3) Release_Label'!$D:$D&amp;'3) Release_Label'!$E:$E,1,0))),vlookup($A507&amp;$B507,{'3) Release_Label'!$D:$D&amp;'3) Release_Label'!$E:$E,'3) Release_Label'!$H:$H},2,0), or(and(not(isblank($B507)),$B507=$B506,$A507&lt;&gt;$A506),and(not(isblank($A507)),$A507=$A506,$B507&lt;&gt;$B506)),"ID LISTS UNALIGNED",and($A507&lt;&gt;"",countif('3) Release_Label'!$D:$D,$A507)=0),"NO UPC MATCH in Release_Label",and($B507&lt;&gt;"",countif('3) Release_Label'!$E:$E,$B507)=0),"NO CATALOG ID MATCH in Release_Label",iserror(vlookup($A507&amp;$B507,'3) Release_Label'!$D:$D&amp;'3) Release_Label'!$E:$E,1,0)),"NO UPC-CATALOG ID pair MATCH in Release_Label" )</f>
        <v/>
      </c>
      <c r="E507" s="128" t="str">
        <f t="shared" si="3"/>
        <v/>
      </c>
      <c r="G507" s="92"/>
      <c r="H507" s="133"/>
      <c r="J507" s="20"/>
      <c r="K507" s="93"/>
      <c r="L507" s="20"/>
      <c r="N507" s="20"/>
      <c r="O507" s="20"/>
      <c r="P507" s="20"/>
    </row>
    <row r="508">
      <c r="A508" s="28"/>
      <c r="B508" s="92"/>
      <c r="C508" s="114" t="str">
        <f t="array" ref="C508">ifs(and(isblank($A508),isblank($B508)),"", not(iserror(vlookup($A508&amp;$B508,'3) Release_Label'!$D:$D&amp;'3) Release_Label'!$E:$E,1,0))),vlookup($A508&amp;$B508,{'3) Release_Label'!$D:$D&amp;'3) Release_Label'!$E:$E,'3) Release_Label'!$F:$F},2,0), or(and(not(isblank($B508)),$B508=$B507,$A508&lt;&gt;$A507),and(not(isblank($A508)),$A508=$A507,$B508&lt;&gt;$B507)),"ID LISTS UNALIGNED",and($A508&lt;&gt;"",countif('3) Release_Label'!$D:$D,$A508)=0),"NO UPC MATCH in Release_Label",and($B508&lt;&gt;"",countif('3) Release_Label'!$E:$E,$B508)=0),"NO CATALOG ID MATCH in Release_Label",iserror(vlookup($A508&amp;$B508,'3) Release_Label'!$D:$D&amp;'3) Release_Label'!$E:$E,1,0)),"NO UPC-CATALOG ID pair MATCH in Release_Label" )</f>
        <v/>
      </c>
      <c r="D508" s="114" t="str">
        <f t="array" ref="D508">ifs(and(isblank($A508),isblank($B508)),"", not(iserror(vlookup($A508&amp;$B508,'3) Release_Label'!$D:$D&amp;'3) Release_Label'!$E:$E,1,0))),vlookup($A508&amp;$B508,{'3) Release_Label'!$D:$D&amp;'3) Release_Label'!$E:$E,'3) Release_Label'!$H:$H},2,0), or(and(not(isblank($B508)),$B508=$B507,$A508&lt;&gt;$A507),and(not(isblank($A508)),$A508=$A507,$B508&lt;&gt;$B507)),"ID LISTS UNALIGNED",and($A508&lt;&gt;"",countif('3) Release_Label'!$D:$D,$A508)=0),"NO UPC MATCH in Release_Label",and($B508&lt;&gt;"",countif('3) Release_Label'!$E:$E,$B508)=0),"NO CATALOG ID MATCH in Release_Label",iserror(vlookup($A508&amp;$B508,'3) Release_Label'!$D:$D&amp;'3) Release_Label'!$E:$E,1,0)),"NO UPC-CATALOG ID pair MATCH in Release_Label" )</f>
        <v/>
      </c>
      <c r="E508" s="128" t="str">
        <f t="shared" si="3"/>
        <v/>
      </c>
      <c r="G508" s="92"/>
      <c r="H508" s="133"/>
      <c r="J508" s="20"/>
      <c r="K508" s="93"/>
      <c r="L508" s="20"/>
      <c r="N508" s="20"/>
      <c r="O508" s="20"/>
      <c r="P508" s="20"/>
    </row>
    <row r="509">
      <c r="A509" s="28"/>
      <c r="B509" s="92"/>
      <c r="C509" s="114" t="str">
        <f t="array" ref="C509">ifs(and(isblank($A509),isblank($B509)),"", not(iserror(vlookup($A509&amp;$B509,'3) Release_Label'!$D:$D&amp;'3) Release_Label'!$E:$E,1,0))),vlookup($A509&amp;$B509,{'3) Release_Label'!$D:$D&amp;'3) Release_Label'!$E:$E,'3) Release_Label'!$F:$F},2,0), or(and(not(isblank($B509)),$B509=$B508,$A509&lt;&gt;$A508),and(not(isblank($A509)),$A509=$A508,$B509&lt;&gt;$B508)),"ID LISTS UNALIGNED",and($A509&lt;&gt;"",countif('3) Release_Label'!$D:$D,$A509)=0),"NO UPC MATCH in Release_Label",and($B509&lt;&gt;"",countif('3) Release_Label'!$E:$E,$B509)=0),"NO CATALOG ID MATCH in Release_Label",iserror(vlookup($A509&amp;$B509,'3) Release_Label'!$D:$D&amp;'3) Release_Label'!$E:$E,1,0)),"NO UPC-CATALOG ID pair MATCH in Release_Label" )</f>
        <v/>
      </c>
      <c r="D509" s="114" t="str">
        <f t="array" ref="D509">ifs(and(isblank($A509),isblank($B509)),"", not(iserror(vlookup($A509&amp;$B509,'3) Release_Label'!$D:$D&amp;'3) Release_Label'!$E:$E,1,0))),vlookup($A509&amp;$B509,{'3) Release_Label'!$D:$D&amp;'3) Release_Label'!$E:$E,'3) Release_Label'!$H:$H},2,0), or(and(not(isblank($B509)),$B509=$B508,$A509&lt;&gt;$A508),and(not(isblank($A509)),$A509=$A508,$B509&lt;&gt;$B508)),"ID LISTS UNALIGNED",and($A509&lt;&gt;"",countif('3) Release_Label'!$D:$D,$A509)=0),"NO UPC MATCH in Release_Label",and($B509&lt;&gt;"",countif('3) Release_Label'!$E:$E,$B509)=0),"NO CATALOG ID MATCH in Release_Label",iserror(vlookup($A509&amp;$B509,'3) Release_Label'!$D:$D&amp;'3) Release_Label'!$E:$E,1,0)),"NO UPC-CATALOG ID pair MATCH in Release_Label" )</f>
        <v/>
      </c>
      <c r="E509" s="128" t="str">
        <f t="shared" si="3"/>
        <v/>
      </c>
      <c r="G509" s="92"/>
      <c r="H509" s="133"/>
      <c r="J509" s="20"/>
      <c r="K509" s="93"/>
      <c r="L509" s="20"/>
      <c r="N509" s="20"/>
      <c r="O509" s="20"/>
      <c r="P509" s="20"/>
    </row>
    <row r="510">
      <c r="A510" s="28"/>
      <c r="B510" s="92"/>
      <c r="C510" s="114" t="str">
        <f t="array" ref="C510">ifs(and(isblank($A510),isblank($B510)),"", not(iserror(vlookup($A510&amp;$B510,'3) Release_Label'!$D:$D&amp;'3) Release_Label'!$E:$E,1,0))),vlookup($A510&amp;$B510,{'3) Release_Label'!$D:$D&amp;'3) Release_Label'!$E:$E,'3) Release_Label'!$F:$F},2,0), or(and(not(isblank($B510)),$B510=$B509,$A510&lt;&gt;$A509),and(not(isblank($A510)),$A510=$A509,$B510&lt;&gt;$B509)),"ID LISTS UNALIGNED",and($A510&lt;&gt;"",countif('3) Release_Label'!$D:$D,$A510)=0),"NO UPC MATCH in Release_Label",and($B510&lt;&gt;"",countif('3) Release_Label'!$E:$E,$B510)=0),"NO CATALOG ID MATCH in Release_Label",iserror(vlookup($A510&amp;$B510,'3) Release_Label'!$D:$D&amp;'3) Release_Label'!$E:$E,1,0)),"NO UPC-CATALOG ID pair MATCH in Release_Label" )</f>
        <v/>
      </c>
      <c r="D510" s="114" t="str">
        <f t="array" ref="D510">ifs(and(isblank($A510),isblank($B510)),"", not(iserror(vlookup($A510&amp;$B510,'3) Release_Label'!$D:$D&amp;'3) Release_Label'!$E:$E,1,0))),vlookup($A510&amp;$B510,{'3) Release_Label'!$D:$D&amp;'3) Release_Label'!$E:$E,'3) Release_Label'!$H:$H},2,0), or(and(not(isblank($B510)),$B510=$B509,$A510&lt;&gt;$A509),and(not(isblank($A510)),$A510=$A509,$B510&lt;&gt;$B509)),"ID LISTS UNALIGNED",and($A510&lt;&gt;"",countif('3) Release_Label'!$D:$D,$A510)=0),"NO UPC MATCH in Release_Label",and($B510&lt;&gt;"",countif('3) Release_Label'!$E:$E,$B510)=0),"NO CATALOG ID MATCH in Release_Label",iserror(vlookup($A510&amp;$B510,'3) Release_Label'!$D:$D&amp;'3) Release_Label'!$E:$E,1,0)),"NO UPC-CATALOG ID pair MATCH in Release_Label" )</f>
        <v/>
      </c>
      <c r="E510" s="128" t="str">
        <f t="shared" si="3"/>
        <v/>
      </c>
      <c r="G510" s="92"/>
      <c r="H510" s="133"/>
      <c r="J510" s="20"/>
      <c r="K510" s="93"/>
      <c r="L510" s="20"/>
      <c r="N510" s="20"/>
      <c r="O510" s="20"/>
      <c r="P510" s="20"/>
    </row>
    <row r="511">
      <c r="A511" s="28"/>
      <c r="B511" s="92"/>
      <c r="C511" s="114" t="str">
        <f t="array" ref="C511">ifs(and(isblank($A511),isblank($B511)),"", not(iserror(vlookup($A511&amp;$B511,'3) Release_Label'!$D:$D&amp;'3) Release_Label'!$E:$E,1,0))),vlookup($A511&amp;$B511,{'3) Release_Label'!$D:$D&amp;'3) Release_Label'!$E:$E,'3) Release_Label'!$F:$F},2,0), or(and(not(isblank($B511)),$B511=$B510,$A511&lt;&gt;$A510),and(not(isblank($A511)),$A511=$A510,$B511&lt;&gt;$B510)),"ID LISTS UNALIGNED",and($A511&lt;&gt;"",countif('3) Release_Label'!$D:$D,$A511)=0),"NO UPC MATCH in Release_Label",and($B511&lt;&gt;"",countif('3) Release_Label'!$E:$E,$B511)=0),"NO CATALOG ID MATCH in Release_Label",iserror(vlookup($A511&amp;$B511,'3) Release_Label'!$D:$D&amp;'3) Release_Label'!$E:$E,1,0)),"NO UPC-CATALOG ID pair MATCH in Release_Label" )</f>
        <v/>
      </c>
      <c r="D511" s="114" t="str">
        <f t="array" ref="D511">ifs(and(isblank($A511),isblank($B511)),"", not(iserror(vlookup($A511&amp;$B511,'3) Release_Label'!$D:$D&amp;'3) Release_Label'!$E:$E,1,0))),vlookup($A511&amp;$B511,{'3) Release_Label'!$D:$D&amp;'3) Release_Label'!$E:$E,'3) Release_Label'!$H:$H},2,0), or(and(not(isblank($B511)),$B511=$B510,$A511&lt;&gt;$A510),and(not(isblank($A511)),$A511=$A510,$B511&lt;&gt;$B510)),"ID LISTS UNALIGNED",and($A511&lt;&gt;"",countif('3) Release_Label'!$D:$D,$A511)=0),"NO UPC MATCH in Release_Label",and($B511&lt;&gt;"",countif('3) Release_Label'!$E:$E,$B511)=0),"NO CATALOG ID MATCH in Release_Label",iserror(vlookup($A511&amp;$B511,'3) Release_Label'!$D:$D&amp;'3) Release_Label'!$E:$E,1,0)),"NO UPC-CATALOG ID pair MATCH in Release_Label" )</f>
        <v/>
      </c>
      <c r="E511" s="128" t="str">
        <f t="shared" si="3"/>
        <v/>
      </c>
      <c r="G511" s="92"/>
      <c r="H511" s="133"/>
      <c r="J511" s="20"/>
      <c r="K511" s="93"/>
      <c r="L511" s="20"/>
      <c r="N511" s="20"/>
      <c r="O511" s="20"/>
      <c r="P511" s="20"/>
    </row>
    <row r="512">
      <c r="A512" s="28"/>
      <c r="B512" s="92"/>
      <c r="C512" s="114" t="str">
        <f t="array" ref="C512">ifs(and(isblank($A512),isblank($B512)),"", not(iserror(vlookup($A512&amp;$B512,'3) Release_Label'!$D:$D&amp;'3) Release_Label'!$E:$E,1,0))),vlookup($A512&amp;$B512,{'3) Release_Label'!$D:$D&amp;'3) Release_Label'!$E:$E,'3) Release_Label'!$F:$F},2,0), or(and(not(isblank($B512)),$B512=$B511,$A512&lt;&gt;$A511),and(not(isblank($A512)),$A512=$A511,$B512&lt;&gt;$B511)),"ID LISTS UNALIGNED",and($A512&lt;&gt;"",countif('3) Release_Label'!$D:$D,$A512)=0),"NO UPC MATCH in Release_Label",and($B512&lt;&gt;"",countif('3) Release_Label'!$E:$E,$B512)=0),"NO CATALOG ID MATCH in Release_Label",iserror(vlookup($A512&amp;$B512,'3) Release_Label'!$D:$D&amp;'3) Release_Label'!$E:$E,1,0)),"NO UPC-CATALOG ID pair MATCH in Release_Label" )</f>
        <v/>
      </c>
      <c r="D512" s="114" t="str">
        <f t="array" ref="D512">ifs(and(isblank($A512),isblank($B512)),"", not(iserror(vlookup($A512&amp;$B512,'3) Release_Label'!$D:$D&amp;'3) Release_Label'!$E:$E,1,0))),vlookup($A512&amp;$B512,{'3) Release_Label'!$D:$D&amp;'3) Release_Label'!$E:$E,'3) Release_Label'!$H:$H},2,0), or(and(not(isblank($B512)),$B512=$B511,$A512&lt;&gt;$A511),and(not(isblank($A512)),$A512=$A511,$B512&lt;&gt;$B511)),"ID LISTS UNALIGNED",and($A512&lt;&gt;"",countif('3) Release_Label'!$D:$D,$A512)=0),"NO UPC MATCH in Release_Label",and($B512&lt;&gt;"",countif('3) Release_Label'!$E:$E,$B512)=0),"NO CATALOG ID MATCH in Release_Label",iserror(vlookup($A512&amp;$B512,'3) Release_Label'!$D:$D&amp;'3) Release_Label'!$E:$E,1,0)),"NO UPC-CATALOG ID pair MATCH in Release_Label" )</f>
        <v/>
      </c>
      <c r="E512" s="128" t="str">
        <f t="shared" si="3"/>
        <v/>
      </c>
      <c r="G512" s="92"/>
      <c r="H512" s="133"/>
      <c r="J512" s="20"/>
      <c r="K512" s="93"/>
      <c r="L512" s="20"/>
      <c r="N512" s="20"/>
      <c r="O512" s="20"/>
      <c r="P512" s="20"/>
    </row>
    <row r="513">
      <c r="A513" s="28"/>
      <c r="B513" s="92"/>
      <c r="C513" s="114" t="str">
        <f t="array" ref="C513">ifs(and(isblank($A513),isblank($B513)),"", not(iserror(vlookup($A513&amp;$B513,'3) Release_Label'!$D:$D&amp;'3) Release_Label'!$E:$E,1,0))),vlookup($A513&amp;$B513,{'3) Release_Label'!$D:$D&amp;'3) Release_Label'!$E:$E,'3) Release_Label'!$F:$F},2,0), or(and(not(isblank($B513)),$B513=$B512,$A513&lt;&gt;$A512),and(not(isblank($A513)),$A513=$A512,$B513&lt;&gt;$B512)),"ID LISTS UNALIGNED",and($A513&lt;&gt;"",countif('3) Release_Label'!$D:$D,$A513)=0),"NO UPC MATCH in Release_Label",and($B513&lt;&gt;"",countif('3) Release_Label'!$E:$E,$B513)=0),"NO CATALOG ID MATCH in Release_Label",iserror(vlookup($A513&amp;$B513,'3) Release_Label'!$D:$D&amp;'3) Release_Label'!$E:$E,1,0)),"NO UPC-CATALOG ID pair MATCH in Release_Label" )</f>
        <v/>
      </c>
      <c r="D513" s="114" t="str">
        <f t="array" ref="D513">ifs(and(isblank($A513),isblank($B513)),"", not(iserror(vlookup($A513&amp;$B513,'3) Release_Label'!$D:$D&amp;'3) Release_Label'!$E:$E,1,0))),vlookup($A513&amp;$B513,{'3) Release_Label'!$D:$D&amp;'3) Release_Label'!$E:$E,'3) Release_Label'!$H:$H},2,0), or(and(not(isblank($B513)),$B513=$B512,$A513&lt;&gt;$A512),and(not(isblank($A513)),$A513=$A512,$B513&lt;&gt;$B512)),"ID LISTS UNALIGNED",and($A513&lt;&gt;"",countif('3) Release_Label'!$D:$D,$A513)=0),"NO UPC MATCH in Release_Label",and($B513&lt;&gt;"",countif('3) Release_Label'!$E:$E,$B513)=0),"NO CATALOG ID MATCH in Release_Label",iserror(vlookup($A513&amp;$B513,'3) Release_Label'!$D:$D&amp;'3) Release_Label'!$E:$E,1,0)),"NO UPC-CATALOG ID pair MATCH in Release_Label" )</f>
        <v/>
      </c>
      <c r="E513" s="128" t="str">
        <f t="shared" si="3"/>
        <v/>
      </c>
      <c r="G513" s="92"/>
      <c r="H513" s="133"/>
      <c r="J513" s="20"/>
      <c r="K513" s="93"/>
      <c r="L513" s="20"/>
      <c r="N513" s="20"/>
      <c r="O513" s="20"/>
      <c r="P513" s="20"/>
    </row>
    <row r="514">
      <c r="A514" s="28"/>
      <c r="B514" s="92"/>
      <c r="C514" s="114" t="str">
        <f t="array" ref="C514">ifs(and(isblank($A514),isblank($B514)),"", not(iserror(vlookup($A514&amp;$B514,'3) Release_Label'!$D:$D&amp;'3) Release_Label'!$E:$E,1,0))),vlookup($A514&amp;$B514,{'3) Release_Label'!$D:$D&amp;'3) Release_Label'!$E:$E,'3) Release_Label'!$F:$F},2,0), or(and(not(isblank($B514)),$B514=$B513,$A514&lt;&gt;$A513),and(not(isblank($A514)),$A514=$A513,$B514&lt;&gt;$B513)),"ID LISTS UNALIGNED",and($A514&lt;&gt;"",countif('3) Release_Label'!$D:$D,$A514)=0),"NO UPC MATCH in Release_Label",and($B514&lt;&gt;"",countif('3) Release_Label'!$E:$E,$B514)=0),"NO CATALOG ID MATCH in Release_Label",iserror(vlookup($A514&amp;$B514,'3) Release_Label'!$D:$D&amp;'3) Release_Label'!$E:$E,1,0)),"NO UPC-CATALOG ID pair MATCH in Release_Label" )</f>
        <v/>
      </c>
      <c r="D514" s="114" t="str">
        <f t="array" ref="D514">ifs(and(isblank($A514),isblank($B514)),"", not(iserror(vlookup($A514&amp;$B514,'3) Release_Label'!$D:$D&amp;'3) Release_Label'!$E:$E,1,0))),vlookup($A514&amp;$B514,{'3) Release_Label'!$D:$D&amp;'3) Release_Label'!$E:$E,'3) Release_Label'!$H:$H},2,0), or(and(not(isblank($B514)),$B514=$B513,$A514&lt;&gt;$A513),and(not(isblank($A514)),$A514=$A513,$B514&lt;&gt;$B513)),"ID LISTS UNALIGNED",and($A514&lt;&gt;"",countif('3) Release_Label'!$D:$D,$A514)=0),"NO UPC MATCH in Release_Label",and($B514&lt;&gt;"",countif('3) Release_Label'!$E:$E,$B514)=0),"NO CATALOG ID MATCH in Release_Label",iserror(vlookup($A514&amp;$B514,'3) Release_Label'!$D:$D&amp;'3) Release_Label'!$E:$E,1,0)),"NO UPC-CATALOG ID pair MATCH in Release_Label" )</f>
        <v/>
      </c>
      <c r="E514" s="128" t="str">
        <f t="shared" si="3"/>
        <v/>
      </c>
      <c r="G514" s="92"/>
      <c r="H514" s="133"/>
      <c r="J514" s="20"/>
      <c r="K514" s="93"/>
      <c r="L514" s="20"/>
      <c r="N514" s="20"/>
      <c r="O514" s="20"/>
      <c r="P514" s="20"/>
    </row>
    <row r="515">
      <c r="A515" s="28"/>
      <c r="B515" s="92"/>
      <c r="C515" s="114" t="str">
        <f t="array" ref="C515">ifs(and(isblank($A515),isblank($B515)),"", not(iserror(vlookup($A515&amp;$B515,'3) Release_Label'!$D:$D&amp;'3) Release_Label'!$E:$E,1,0))),vlookup($A515&amp;$B515,{'3) Release_Label'!$D:$D&amp;'3) Release_Label'!$E:$E,'3) Release_Label'!$F:$F},2,0), or(and(not(isblank($B515)),$B515=$B514,$A515&lt;&gt;$A514),and(not(isblank($A515)),$A515=$A514,$B515&lt;&gt;$B514)),"ID LISTS UNALIGNED",and($A515&lt;&gt;"",countif('3) Release_Label'!$D:$D,$A515)=0),"NO UPC MATCH in Release_Label",and($B515&lt;&gt;"",countif('3) Release_Label'!$E:$E,$B515)=0),"NO CATALOG ID MATCH in Release_Label",iserror(vlookup($A515&amp;$B515,'3) Release_Label'!$D:$D&amp;'3) Release_Label'!$E:$E,1,0)),"NO UPC-CATALOG ID pair MATCH in Release_Label" )</f>
        <v/>
      </c>
      <c r="D515" s="114" t="str">
        <f t="array" ref="D515">ifs(and(isblank($A515),isblank($B515)),"", not(iserror(vlookup($A515&amp;$B515,'3) Release_Label'!$D:$D&amp;'3) Release_Label'!$E:$E,1,0))),vlookup($A515&amp;$B515,{'3) Release_Label'!$D:$D&amp;'3) Release_Label'!$E:$E,'3) Release_Label'!$H:$H},2,0), or(and(not(isblank($B515)),$B515=$B514,$A515&lt;&gt;$A514),and(not(isblank($A515)),$A515=$A514,$B515&lt;&gt;$B514)),"ID LISTS UNALIGNED",and($A515&lt;&gt;"",countif('3) Release_Label'!$D:$D,$A515)=0),"NO UPC MATCH in Release_Label",and($B515&lt;&gt;"",countif('3) Release_Label'!$E:$E,$B515)=0),"NO CATALOG ID MATCH in Release_Label",iserror(vlookup($A515&amp;$B515,'3) Release_Label'!$D:$D&amp;'3) Release_Label'!$E:$E,1,0)),"NO UPC-CATALOG ID pair MATCH in Release_Label" )</f>
        <v/>
      </c>
      <c r="E515" s="128" t="str">
        <f t="shared" si="3"/>
        <v/>
      </c>
      <c r="G515" s="92"/>
      <c r="H515" s="133"/>
      <c r="J515" s="20"/>
      <c r="K515" s="93"/>
      <c r="L515" s="20"/>
      <c r="N515" s="20"/>
      <c r="O515" s="20"/>
      <c r="P515" s="20"/>
    </row>
    <row r="516">
      <c r="A516" s="28"/>
      <c r="B516" s="92"/>
      <c r="C516" s="114" t="str">
        <f t="array" ref="C516">ifs(and(isblank($A516),isblank($B516)),"", not(iserror(vlookup($A516&amp;$B516,'3) Release_Label'!$D:$D&amp;'3) Release_Label'!$E:$E,1,0))),vlookup($A516&amp;$B516,{'3) Release_Label'!$D:$D&amp;'3) Release_Label'!$E:$E,'3) Release_Label'!$F:$F},2,0), or(and(not(isblank($B516)),$B516=$B515,$A516&lt;&gt;$A515),and(not(isblank($A516)),$A516=$A515,$B516&lt;&gt;$B515)),"ID LISTS UNALIGNED",and($A516&lt;&gt;"",countif('3) Release_Label'!$D:$D,$A516)=0),"NO UPC MATCH in Release_Label",and($B516&lt;&gt;"",countif('3) Release_Label'!$E:$E,$B516)=0),"NO CATALOG ID MATCH in Release_Label",iserror(vlookup($A516&amp;$B516,'3) Release_Label'!$D:$D&amp;'3) Release_Label'!$E:$E,1,0)),"NO UPC-CATALOG ID pair MATCH in Release_Label" )</f>
        <v/>
      </c>
      <c r="D516" s="114" t="str">
        <f t="array" ref="D516">ifs(and(isblank($A516),isblank($B516)),"", not(iserror(vlookup($A516&amp;$B516,'3) Release_Label'!$D:$D&amp;'3) Release_Label'!$E:$E,1,0))),vlookup($A516&amp;$B516,{'3) Release_Label'!$D:$D&amp;'3) Release_Label'!$E:$E,'3) Release_Label'!$H:$H},2,0), or(and(not(isblank($B516)),$B516=$B515,$A516&lt;&gt;$A515),and(not(isblank($A516)),$A516=$A515,$B516&lt;&gt;$B515)),"ID LISTS UNALIGNED",and($A516&lt;&gt;"",countif('3) Release_Label'!$D:$D,$A516)=0),"NO UPC MATCH in Release_Label",and($B516&lt;&gt;"",countif('3) Release_Label'!$E:$E,$B516)=0),"NO CATALOG ID MATCH in Release_Label",iserror(vlookup($A516&amp;$B516,'3) Release_Label'!$D:$D&amp;'3) Release_Label'!$E:$E,1,0)),"NO UPC-CATALOG ID pair MATCH in Release_Label" )</f>
        <v/>
      </c>
      <c r="E516" s="128" t="str">
        <f t="shared" si="3"/>
        <v/>
      </c>
      <c r="G516" s="92"/>
      <c r="H516" s="133"/>
      <c r="J516" s="20"/>
      <c r="K516" s="93"/>
      <c r="L516" s="20"/>
      <c r="N516" s="20"/>
      <c r="O516" s="20"/>
      <c r="P516" s="20"/>
    </row>
    <row r="517">
      <c r="A517" s="28"/>
      <c r="B517" s="92"/>
      <c r="C517" s="114" t="str">
        <f t="array" ref="C517">ifs(and(isblank($A517),isblank($B517)),"", not(iserror(vlookup($A517&amp;$B517,'3) Release_Label'!$D:$D&amp;'3) Release_Label'!$E:$E,1,0))),vlookup($A517&amp;$B517,{'3) Release_Label'!$D:$D&amp;'3) Release_Label'!$E:$E,'3) Release_Label'!$F:$F},2,0), or(and(not(isblank($B517)),$B517=$B516,$A517&lt;&gt;$A516),and(not(isblank($A517)),$A517=$A516,$B517&lt;&gt;$B516)),"ID LISTS UNALIGNED",and($A517&lt;&gt;"",countif('3) Release_Label'!$D:$D,$A517)=0),"NO UPC MATCH in Release_Label",and($B517&lt;&gt;"",countif('3) Release_Label'!$E:$E,$B517)=0),"NO CATALOG ID MATCH in Release_Label",iserror(vlookup($A517&amp;$B517,'3) Release_Label'!$D:$D&amp;'3) Release_Label'!$E:$E,1,0)),"NO UPC-CATALOG ID pair MATCH in Release_Label" )</f>
        <v/>
      </c>
      <c r="D517" s="114" t="str">
        <f t="array" ref="D517">ifs(and(isblank($A517),isblank($B517)),"", not(iserror(vlookup($A517&amp;$B517,'3) Release_Label'!$D:$D&amp;'3) Release_Label'!$E:$E,1,0))),vlookup($A517&amp;$B517,{'3) Release_Label'!$D:$D&amp;'3) Release_Label'!$E:$E,'3) Release_Label'!$H:$H},2,0), or(and(not(isblank($B517)),$B517=$B516,$A517&lt;&gt;$A516),and(not(isblank($A517)),$A517=$A516,$B517&lt;&gt;$B516)),"ID LISTS UNALIGNED",and($A517&lt;&gt;"",countif('3) Release_Label'!$D:$D,$A517)=0),"NO UPC MATCH in Release_Label",and($B517&lt;&gt;"",countif('3) Release_Label'!$E:$E,$B517)=0),"NO CATALOG ID MATCH in Release_Label",iserror(vlookup($A517&amp;$B517,'3) Release_Label'!$D:$D&amp;'3) Release_Label'!$E:$E,1,0)),"NO UPC-CATALOG ID pair MATCH in Release_Label" )</f>
        <v/>
      </c>
      <c r="E517" s="128" t="str">
        <f t="shared" si="3"/>
        <v/>
      </c>
      <c r="G517" s="92"/>
      <c r="H517" s="133"/>
      <c r="J517" s="20"/>
      <c r="K517" s="93"/>
      <c r="L517" s="20"/>
      <c r="N517" s="20"/>
      <c r="O517" s="20"/>
      <c r="P517" s="20"/>
    </row>
    <row r="518">
      <c r="A518" s="28"/>
      <c r="B518" s="92"/>
      <c r="C518" s="114" t="str">
        <f t="array" ref="C518">ifs(and(isblank($A518),isblank($B518)),"", not(iserror(vlookup($A518&amp;$B518,'3) Release_Label'!$D:$D&amp;'3) Release_Label'!$E:$E,1,0))),vlookup($A518&amp;$B518,{'3) Release_Label'!$D:$D&amp;'3) Release_Label'!$E:$E,'3) Release_Label'!$F:$F},2,0), or(and(not(isblank($B518)),$B518=$B517,$A518&lt;&gt;$A517),and(not(isblank($A518)),$A518=$A517,$B518&lt;&gt;$B517)),"ID LISTS UNALIGNED",and($A518&lt;&gt;"",countif('3) Release_Label'!$D:$D,$A518)=0),"NO UPC MATCH in Release_Label",and($B518&lt;&gt;"",countif('3) Release_Label'!$E:$E,$B518)=0),"NO CATALOG ID MATCH in Release_Label",iserror(vlookup($A518&amp;$B518,'3) Release_Label'!$D:$D&amp;'3) Release_Label'!$E:$E,1,0)),"NO UPC-CATALOG ID pair MATCH in Release_Label" )</f>
        <v/>
      </c>
      <c r="D518" s="114" t="str">
        <f t="array" ref="D518">ifs(and(isblank($A518),isblank($B518)),"", not(iserror(vlookup($A518&amp;$B518,'3) Release_Label'!$D:$D&amp;'3) Release_Label'!$E:$E,1,0))),vlookup($A518&amp;$B518,{'3) Release_Label'!$D:$D&amp;'3) Release_Label'!$E:$E,'3) Release_Label'!$H:$H},2,0), or(and(not(isblank($B518)),$B518=$B517,$A518&lt;&gt;$A517),and(not(isblank($A518)),$A518=$A517,$B518&lt;&gt;$B517)),"ID LISTS UNALIGNED",and($A518&lt;&gt;"",countif('3) Release_Label'!$D:$D,$A518)=0),"NO UPC MATCH in Release_Label",and($B518&lt;&gt;"",countif('3) Release_Label'!$E:$E,$B518)=0),"NO CATALOG ID MATCH in Release_Label",iserror(vlookup($A518&amp;$B518,'3) Release_Label'!$D:$D&amp;'3) Release_Label'!$E:$E,1,0)),"NO UPC-CATALOG ID pair MATCH in Release_Label" )</f>
        <v/>
      </c>
      <c r="E518" s="128" t="str">
        <f t="shared" si="3"/>
        <v/>
      </c>
      <c r="G518" s="92"/>
      <c r="H518" s="133"/>
      <c r="J518" s="20"/>
      <c r="K518" s="93"/>
      <c r="L518" s="20"/>
      <c r="N518" s="20"/>
      <c r="O518" s="20"/>
      <c r="P518" s="20"/>
    </row>
    <row r="519">
      <c r="A519" s="28"/>
      <c r="B519" s="92"/>
      <c r="C519" s="114" t="str">
        <f t="array" ref="C519">ifs(and(isblank($A519),isblank($B519)),"", not(iserror(vlookup($A519&amp;$B519,'3) Release_Label'!$D:$D&amp;'3) Release_Label'!$E:$E,1,0))),vlookup($A519&amp;$B519,{'3) Release_Label'!$D:$D&amp;'3) Release_Label'!$E:$E,'3) Release_Label'!$F:$F},2,0), or(and(not(isblank($B519)),$B519=$B518,$A519&lt;&gt;$A518),and(not(isblank($A519)),$A519=$A518,$B519&lt;&gt;$B518)),"ID LISTS UNALIGNED",and($A519&lt;&gt;"",countif('3) Release_Label'!$D:$D,$A519)=0),"NO UPC MATCH in Release_Label",and($B519&lt;&gt;"",countif('3) Release_Label'!$E:$E,$B519)=0),"NO CATALOG ID MATCH in Release_Label",iserror(vlookup($A519&amp;$B519,'3) Release_Label'!$D:$D&amp;'3) Release_Label'!$E:$E,1,0)),"NO UPC-CATALOG ID pair MATCH in Release_Label" )</f>
        <v/>
      </c>
      <c r="D519" s="114" t="str">
        <f t="array" ref="D519">ifs(and(isblank($A519),isblank($B519)),"", not(iserror(vlookup($A519&amp;$B519,'3) Release_Label'!$D:$D&amp;'3) Release_Label'!$E:$E,1,0))),vlookup($A519&amp;$B519,{'3) Release_Label'!$D:$D&amp;'3) Release_Label'!$E:$E,'3) Release_Label'!$H:$H},2,0), or(and(not(isblank($B519)),$B519=$B518,$A519&lt;&gt;$A518),and(not(isblank($A519)),$A519=$A518,$B519&lt;&gt;$B518)),"ID LISTS UNALIGNED",and($A519&lt;&gt;"",countif('3) Release_Label'!$D:$D,$A519)=0),"NO UPC MATCH in Release_Label",and($B519&lt;&gt;"",countif('3) Release_Label'!$E:$E,$B519)=0),"NO CATALOG ID MATCH in Release_Label",iserror(vlookup($A519&amp;$B519,'3) Release_Label'!$D:$D&amp;'3) Release_Label'!$E:$E,1,0)),"NO UPC-CATALOG ID pair MATCH in Release_Label" )</f>
        <v/>
      </c>
      <c r="E519" s="128" t="str">
        <f t="shared" si="3"/>
        <v/>
      </c>
      <c r="G519" s="92"/>
      <c r="H519" s="133"/>
      <c r="J519" s="20"/>
      <c r="K519" s="93"/>
      <c r="L519" s="20"/>
      <c r="N519" s="20"/>
      <c r="O519" s="20"/>
      <c r="P519" s="20"/>
    </row>
    <row r="520">
      <c r="A520" s="28"/>
      <c r="B520" s="92"/>
      <c r="C520" s="114" t="str">
        <f t="array" ref="C520">ifs(and(isblank($A520),isblank($B520)),"", not(iserror(vlookup($A520&amp;$B520,'3) Release_Label'!$D:$D&amp;'3) Release_Label'!$E:$E,1,0))),vlookup($A520&amp;$B520,{'3) Release_Label'!$D:$D&amp;'3) Release_Label'!$E:$E,'3) Release_Label'!$F:$F},2,0), or(and(not(isblank($B520)),$B520=$B519,$A520&lt;&gt;$A519),and(not(isblank($A520)),$A520=$A519,$B520&lt;&gt;$B519)),"ID LISTS UNALIGNED",and($A520&lt;&gt;"",countif('3) Release_Label'!$D:$D,$A520)=0),"NO UPC MATCH in Release_Label",and($B520&lt;&gt;"",countif('3) Release_Label'!$E:$E,$B520)=0),"NO CATALOG ID MATCH in Release_Label",iserror(vlookup($A520&amp;$B520,'3) Release_Label'!$D:$D&amp;'3) Release_Label'!$E:$E,1,0)),"NO UPC-CATALOG ID pair MATCH in Release_Label" )</f>
        <v/>
      </c>
      <c r="D520" s="114" t="str">
        <f t="array" ref="D520">ifs(and(isblank($A520),isblank($B520)),"", not(iserror(vlookup($A520&amp;$B520,'3) Release_Label'!$D:$D&amp;'3) Release_Label'!$E:$E,1,0))),vlookup($A520&amp;$B520,{'3) Release_Label'!$D:$D&amp;'3) Release_Label'!$E:$E,'3) Release_Label'!$H:$H},2,0), or(and(not(isblank($B520)),$B520=$B519,$A520&lt;&gt;$A519),and(not(isblank($A520)),$A520=$A519,$B520&lt;&gt;$B519)),"ID LISTS UNALIGNED",and($A520&lt;&gt;"",countif('3) Release_Label'!$D:$D,$A520)=0),"NO UPC MATCH in Release_Label",and($B520&lt;&gt;"",countif('3) Release_Label'!$E:$E,$B520)=0),"NO CATALOG ID MATCH in Release_Label",iserror(vlookup($A520&amp;$B520,'3) Release_Label'!$D:$D&amp;'3) Release_Label'!$E:$E,1,0)),"NO UPC-CATALOG ID pair MATCH in Release_Label" )</f>
        <v/>
      </c>
      <c r="E520" s="128" t="str">
        <f t="shared" si="3"/>
        <v/>
      </c>
      <c r="G520" s="92"/>
      <c r="H520" s="133"/>
      <c r="J520" s="20"/>
      <c r="K520" s="93"/>
      <c r="L520" s="20"/>
      <c r="N520" s="20"/>
      <c r="O520" s="20"/>
      <c r="P520" s="20"/>
    </row>
    <row r="521">
      <c r="A521" s="28"/>
      <c r="B521" s="92"/>
      <c r="C521" s="114" t="str">
        <f t="array" ref="C521">ifs(and(isblank($A521),isblank($B521)),"", not(iserror(vlookup($A521&amp;$B521,'3) Release_Label'!$D:$D&amp;'3) Release_Label'!$E:$E,1,0))),vlookup($A521&amp;$B521,{'3) Release_Label'!$D:$D&amp;'3) Release_Label'!$E:$E,'3) Release_Label'!$F:$F},2,0), or(and(not(isblank($B521)),$B521=$B520,$A521&lt;&gt;$A520),and(not(isblank($A521)),$A521=$A520,$B521&lt;&gt;$B520)),"ID LISTS UNALIGNED",and($A521&lt;&gt;"",countif('3) Release_Label'!$D:$D,$A521)=0),"NO UPC MATCH in Release_Label",and($B521&lt;&gt;"",countif('3) Release_Label'!$E:$E,$B521)=0),"NO CATALOG ID MATCH in Release_Label",iserror(vlookup($A521&amp;$B521,'3) Release_Label'!$D:$D&amp;'3) Release_Label'!$E:$E,1,0)),"NO UPC-CATALOG ID pair MATCH in Release_Label" )</f>
        <v/>
      </c>
      <c r="D521" s="114" t="str">
        <f t="array" ref="D521">ifs(and(isblank($A521),isblank($B521)),"", not(iserror(vlookup($A521&amp;$B521,'3) Release_Label'!$D:$D&amp;'3) Release_Label'!$E:$E,1,0))),vlookup($A521&amp;$B521,{'3) Release_Label'!$D:$D&amp;'3) Release_Label'!$E:$E,'3) Release_Label'!$H:$H},2,0), or(and(not(isblank($B521)),$B521=$B520,$A521&lt;&gt;$A520),and(not(isblank($A521)),$A521=$A520,$B521&lt;&gt;$B520)),"ID LISTS UNALIGNED",and($A521&lt;&gt;"",countif('3) Release_Label'!$D:$D,$A521)=0),"NO UPC MATCH in Release_Label",and($B521&lt;&gt;"",countif('3) Release_Label'!$E:$E,$B521)=0),"NO CATALOG ID MATCH in Release_Label",iserror(vlookup($A521&amp;$B521,'3) Release_Label'!$D:$D&amp;'3) Release_Label'!$E:$E,1,0)),"NO UPC-CATALOG ID pair MATCH in Release_Label" )</f>
        <v/>
      </c>
      <c r="E521" s="128" t="str">
        <f t="shared" si="3"/>
        <v/>
      </c>
      <c r="G521" s="92"/>
      <c r="H521" s="133"/>
      <c r="J521" s="20"/>
      <c r="K521" s="93"/>
      <c r="L521" s="20"/>
      <c r="N521" s="20"/>
      <c r="O521" s="20"/>
      <c r="P521" s="20"/>
    </row>
    <row r="522">
      <c r="A522" s="28"/>
      <c r="B522" s="92"/>
      <c r="C522" s="114" t="str">
        <f t="array" ref="C522">ifs(and(isblank($A522),isblank($B522)),"", not(iserror(vlookup($A522&amp;$B522,'3) Release_Label'!$D:$D&amp;'3) Release_Label'!$E:$E,1,0))),vlookup($A522&amp;$B522,{'3) Release_Label'!$D:$D&amp;'3) Release_Label'!$E:$E,'3) Release_Label'!$F:$F},2,0), or(and(not(isblank($B522)),$B522=$B521,$A522&lt;&gt;$A521),and(not(isblank($A522)),$A522=$A521,$B522&lt;&gt;$B521)),"ID LISTS UNALIGNED",and($A522&lt;&gt;"",countif('3) Release_Label'!$D:$D,$A522)=0),"NO UPC MATCH in Release_Label",and($B522&lt;&gt;"",countif('3) Release_Label'!$E:$E,$B522)=0),"NO CATALOG ID MATCH in Release_Label",iserror(vlookup($A522&amp;$B522,'3) Release_Label'!$D:$D&amp;'3) Release_Label'!$E:$E,1,0)),"NO UPC-CATALOG ID pair MATCH in Release_Label" )</f>
        <v/>
      </c>
      <c r="D522" s="114" t="str">
        <f t="array" ref="D522">ifs(and(isblank($A522),isblank($B522)),"", not(iserror(vlookup($A522&amp;$B522,'3) Release_Label'!$D:$D&amp;'3) Release_Label'!$E:$E,1,0))),vlookup($A522&amp;$B522,{'3) Release_Label'!$D:$D&amp;'3) Release_Label'!$E:$E,'3) Release_Label'!$H:$H},2,0), or(and(not(isblank($B522)),$B522=$B521,$A522&lt;&gt;$A521),and(not(isblank($A522)),$A522=$A521,$B522&lt;&gt;$B521)),"ID LISTS UNALIGNED",and($A522&lt;&gt;"",countif('3) Release_Label'!$D:$D,$A522)=0),"NO UPC MATCH in Release_Label",and($B522&lt;&gt;"",countif('3) Release_Label'!$E:$E,$B522)=0),"NO CATALOG ID MATCH in Release_Label",iserror(vlookup($A522&amp;$B522,'3) Release_Label'!$D:$D&amp;'3) Release_Label'!$E:$E,1,0)),"NO UPC-CATALOG ID pair MATCH in Release_Label" )</f>
        <v/>
      </c>
      <c r="E522" s="128" t="str">
        <f t="shared" si="3"/>
        <v/>
      </c>
      <c r="G522" s="92"/>
      <c r="H522" s="133"/>
      <c r="J522" s="20"/>
      <c r="K522" s="93"/>
      <c r="L522" s="20"/>
      <c r="N522" s="20"/>
      <c r="O522" s="20"/>
      <c r="P522" s="20"/>
    </row>
    <row r="523">
      <c r="A523" s="28"/>
      <c r="B523" s="92"/>
      <c r="C523" s="114" t="str">
        <f t="array" ref="C523">ifs(and(isblank($A523),isblank($B523)),"", not(iserror(vlookup($A523&amp;$B523,'3) Release_Label'!$D:$D&amp;'3) Release_Label'!$E:$E,1,0))),vlookup($A523&amp;$B523,{'3) Release_Label'!$D:$D&amp;'3) Release_Label'!$E:$E,'3) Release_Label'!$F:$F},2,0), or(and(not(isblank($B523)),$B523=$B522,$A523&lt;&gt;$A522),and(not(isblank($A523)),$A523=$A522,$B523&lt;&gt;$B522)),"ID LISTS UNALIGNED",and($A523&lt;&gt;"",countif('3) Release_Label'!$D:$D,$A523)=0),"NO UPC MATCH in Release_Label",and($B523&lt;&gt;"",countif('3) Release_Label'!$E:$E,$B523)=0),"NO CATALOG ID MATCH in Release_Label",iserror(vlookup($A523&amp;$B523,'3) Release_Label'!$D:$D&amp;'3) Release_Label'!$E:$E,1,0)),"NO UPC-CATALOG ID pair MATCH in Release_Label" )</f>
        <v/>
      </c>
      <c r="D523" s="114" t="str">
        <f t="array" ref="D523">ifs(and(isblank($A523),isblank($B523)),"", not(iserror(vlookup($A523&amp;$B523,'3) Release_Label'!$D:$D&amp;'3) Release_Label'!$E:$E,1,0))),vlookup($A523&amp;$B523,{'3) Release_Label'!$D:$D&amp;'3) Release_Label'!$E:$E,'3) Release_Label'!$H:$H},2,0), or(and(not(isblank($B523)),$B523=$B522,$A523&lt;&gt;$A522),and(not(isblank($A523)),$A523=$A522,$B523&lt;&gt;$B522)),"ID LISTS UNALIGNED",and($A523&lt;&gt;"",countif('3) Release_Label'!$D:$D,$A523)=0),"NO UPC MATCH in Release_Label",and($B523&lt;&gt;"",countif('3) Release_Label'!$E:$E,$B523)=0),"NO CATALOG ID MATCH in Release_Label",iserror(vlookup($A523&amp;$B523,'3) Release_Label'!$D:$D&amp;'3) Release_Label'!$E:$E,1,0)),"NO UPC-CATALOG ID pair MATCH in Release_Label" )</f>
        <v/>
      </c>
      <c r="E523" s="128" t="str">
        <f t="shared" si="3"/>
        <v/>
      </c>
      <c r="G523" s="92"/>
      <c r="H523" s="133"/>
      <c r="J523" s="20"/>
      <c r="K523" s="93"/>
      <c r="L523" s="20"/>
      <c r="N523" s="20"/>
      <c r="O523" s="20"/>
      <c r="P523" s="20"/>
    </row>
    <row r="524">
      <c r="A524" s="28"/>
      <c r="B524" s="92"/>
      <c r="C524" s="114" t="str">
        <f t="array" ref="C524">ifs(and(isblank($A524),isblank($B524)),"", not(iserror(vlookup($A524&amp;$B524,'3) Release_Label'!$D:$D&amp;'3) Release_Label'!$E:$E,1,0))),vlookup($A524&amp;$B524,{'3) Release_Label'!$D:$D&amp;'3) Release_Label'!$E:$E,'3) Release_Label'!$F:$F},2,0), or(and(not(isblank($B524)),$B524=$B523,$A524&lt;&gt;$A523),and(not(isblank($A524)),$A524=$A523,$B524&lt;&gt;$B523)),"ID LISTS UNALIGNED",and($A524&lt;&gt;"",countif('3) Release_Label'!$D:$D,$A524)=0),"NO UPC MATCH in Release_Label",and($B524&lt;&gt;"",countif('3) Release_Label'!$E:$E,$B524)=0),"NO CATALOG ID MATCH in Release_Label",iserror(vlookup($A524&amp;$B524,'3) Release_Label'!$D:$D&amp;'3) Release_Label'!$E:$E,1,0)),"NO UPC-CATALOG ID pair MATCH in Release_Label" )</f>
        <v/>
      </c>
      <c r="D524" s="114" t="str">
        <f t="array" ref="D524">ifs(and(isblank($A524),isblank($B524)),"", not(iserror(vlookup($A524&amp;$B524,'3) Release_Label'!$D:$D&amp;'3) Release_Label'!$E:$E,1,0))),vlookup($A524&amp;$B524,{'3) Release_Label'!$D:$D&amp;'3) Release_Label'!$E:$E,'3) Release_Label'!$H:$H},2,0), or(and(not(isblank($B524)),$B524=$B523,$A524&lt;&gt;$A523),and(not(isblank($A524)),$A524=$A523,$B524&lt;&gt;$B523)),"ID LISTS UNALIGNED",and($A524&lt;&gt;"",countif('3) Release_Label'!$D:$D,$A524)=0),"NO UPC MATCH in Release_Label",and($B524&lt;&gt;"",countif('3) Release_Label'!$E:$E,$B524)=0),"NO CATALOG ID MATCH in Release_Label",iserror(vlookup($A524&amp;$B524,'3) Release_Label'!$D:$D&amp;'3) Release_Label'!$E:$E,1,0)),"NO UPC-CATALOG ID pair MATCH in Release_Label" )</f>
        <v/>
      </c>
      <c r="E524" s="128" t="str">
        <f t="shared" si="3"/>
        <v/>
      </c>
      <c r="G524" s="92"/>
      <c r="H524" s="133"/>
      <c r="J524" s="20"/>
      <c r="K524" s="93"/>
      <c r="L524" s="20"/>
      <c r="N524" s="20"/>
      <c r="O524" s="20"/>
      <c r="P524" s="20"/>
    </row>
    <row r="525">
      <c r="A525" s="28"/>
      <c r="B525" s="92"/>
      <c r="C525" s="114" t="str">
        <f t="array" ref="C525">ifs(and(isblank($A525),isblank($B525)),"", not(iserror(vlookup($A525&amp;$B525,'3) Release_Label'!$D:$D&amp;'3) Release_Label'!$E:$E,1,0))),vlookup($A525&amp;$B525,{'3) Release_Label'!$D:$D&amp;'3) Release_Label'!$E:$E,'3) Release_Label'!$F:$F},2,0), or(and(not(isblank($B525)),$B525=$B524,$A525&lt;&gt;$A524),and(not(isblank($A525)),$A525=$A524,$B525&lt;&gt;$B524)),"ID LISTS UNALIGNED",and($A525&lt;&gt;"",countif('3) Release_Label'!$D:$D,$A525)=0),"NO UPC MATCH in Release_Label",and($B525&lt;&gt;"",countif('3) Release_Label'!$E:$E,$B525)=0),"NO CATALOG ID MATCH in Release_Label",iserror(vlookup($A525&amp;$B525,'3) Release_Label'!$D:$D&amp;'3) Release_Label'!$E:$E,1,0)),"NO UPC-CATALOG ID pair MATCH in Release_Label" )</f>
        <v/>
      </c>
      <c r="D525" s="114" t="str">
        <f t="array" ref="D525">ifs(and(isblank($A525),isblank($B525)),"", not(iserror(vlookup($A525&amp;$B525,'3) Release_Label'!$D:$D&amp;'3) Release_Label'!$E:$E,1,0))),vlookup($A525&amp;$B525,{'3) Release_Label'!$D:$D&amp;'3) Release_Label'!$E:$E,'3) Release_Label'!$H:$H},2,0), or(and(not(isblank($B525)),$B525=$B524,$A525&lt;&gt;$A524),and(not(isblank($A525)),$A525=$A524,$B525&lt;&gt;$B524)),"ID LISTS UNALIGNED",and($A525&lt;&gt;"",countif('3) Release_Label'!$D:$D,$A525)=0),"NO UPC MATCH in Release_Label",and($B525&lt;&gt;"",countif('3) Release_Label'!$E:$E,$B525)=0),"NO CATALOG ID MATCH in Release_Label",iserror(vlookup($A525&amp;$B525,'3) Release_Label'!$D:$D&amp;'3) Release_Label'!$E:$E,1,0)),"NO UPC-CATALOG ID pair MATCH in Release_Label" )</f>
        <v/>
      </c>
      <c r="E525" s="128" t="str">
        <f t="shared" si="3"/>
        <v/>
      </c>
      <c r="G525" s="92"/>
      <c r="H525" s="133"/>
      <c r="J525" s="20"/>
      <c r="K525" s="93"/>
      <c r="L525" s="20"/>
      <c r="N525" s="20"/>
      <c r="O525" s="20"/>
      <c r="P525" s="20"/>
    </row>
    <row r="526">
      <c r="A526" s="28"/>
      <c r="B526" s="92"/>
      <c r="C526" s="114" t="str">
        <f t="array" ref="C526">ifs(and(isblank($A526),isblank($B526)),"", not(iserror(vlookup($A526&amp;$B526,'3) Release_Label'!$D:$D&amp;'3) Release_Label'!$E:$E,1,0))),vlookup($A526&amp;$B526,{'3) Release_Label'!$D:$D&amp;'3) Release_Label'!$E:$E,'3) Release_Label'!$F:$F},2,0), or(and(not(isblank($B526)),$B526=$B525,$A526&lt;&gt;$A525),and(not(isblank($A526)),$A526=$A525,$B526&lt;&gt;$B525)),"ID LISTS UNALIGNED",and($A526&lt;&gt;"",countif('3) Release_Label'!$D:$D,$A526)=0),"NO UPC MATCH in Release_Label",and($B526&lt;&gt;"",countif('3) Release_Label'!$E:$E,$B526)=0),"NO CATALOG ID MATCH in Release_Label",iserror(vlookup($A526&amp;$B526,'3) Release_Label'!$D:$D&amp;'3) Release_Label'!$E:$E,1,0)),"NO UPC-CATALOG ID pair MATCH in Release_Label" )</f>
        <v/>
      </c>
      <c r="D526" s="114" t="str">
        <f t="array" ref="D526">ifs(and(isblank($A526),isblank($B526)),"", not(iserror(vlookup($A526&amp;$B526,'3) Release_Label'!$D:$D&amp;'3) Release_Label'!$E:$E,1,0))),vlookup($A526&amp;$B526,{'3) Release_Label'!$D:$D&amp;'3) Release_Label'!$E:$E,'3) Release_Label'!$H:$H},2,0), or(and(not(isblank($B526)),$B526=$B525,$A526&lt;&gt;$A525),and(not(isblank($A526)),$A526=$A525,$B526&lt;&gt;$B525)),"ID LISTS UNALIGNED",and($A526&lt;&gt;"",countif('3) Release_Label'!$D:$D,$A526)=0),"NO UPC MATCH in Release_Label",and($B526&lt;&gt;"",countif('3) Release_Label'!$E:$E,$B526)=0),"NO CATALOG ID MATCH in Release_Label",iserror(vlookup($A526&amp;$B526,'3) Release_Label'!$D:$D&amp;'3) Release_Label'!$E:$E,1,0)),"NO UPC-CATALOG ID pair MATCH in Release_Label" )</f>
        <v/>
      </c>
      <c r="E526" s="128" t="str">
        <f t="shared" si="3"/>
        <v/>
      </c>
      <c r="G526" s="92"/>
      <c r="H526" s="133"/>
      <c r="J526" s="20"/>
      <c r="K526" s="93"/>
      <c r="L526" s="20"/>
      <c r="N526" s="20"/>
      <c r="O526" s="20"/>
      <c r="P526" s="20"/>
    </row>
    <row r="527">
      <c r="A527" s="28"/>
      <c r="B527" s="92"/>
      <c r="C527" s="114" t="str">
        <f t="array" ref="C527">ifs(and(isblank($A527),isblank($B527)),"", not(iserror(vlookup($A527&amp;$B527,'3) Release_Label'!$D:$D&amp;'3) Release_Label'!$E:$E,1,0))),vlookup($A527&amp;$B527,{'3) Release_Label'!$D:$D&amp;'3) Release_Label'!$E:$E,'3) Release_Label'!$F:$F},2,0), or(and(not(isblank($B527)),$B527=$B526,$A527&lt;&gt;$A526),and(not(isblank($A527)),$A527=$A526,$B527&lt;&gt;$B526)),"ID LISTS UNALIGNED",and($A527&lt;&gt;"",countif('3) Release_Label'!$D:$D,$A527)=0),"NO UPC MATCH in Release_Label",and($B527&lt;&gt;"",countif('3) Release_Label'!$E:$E,$B527)=0),"NO CATALOG ID MATCH in Release_Label",iserror(vlookup($A527&amp;$B527,'3) Release_Label'!$D:$D&amp;'3) Release_Label'!$E:$E,1,0)),"NO UPC-CATALOG ID pair MATCH in Release_Label" )</f>
        <v/>
      </c>
      <c r="D527" s="114" t="str">
        <f t="array" ref="D527">ifs(and(isblank($A527),isblank($B527)),"", not(iserror(vlookup($A527&amp;$B527,'3) Release_Label'!$D:$D&amp;'3) Release_Label'!$E:$E,1,0))),vlookup($A527&amp;$B527,{'3) Release_Label'!$D:$D&amp;'3) Release_Label'!$E:$E,'3) Release_Label'!$H:$H},2,0), or(and(not(isblank($B527)),$B527=$B526,$A527&lt;&gt;$A526),and(not(isblank($A527)),$A527=$A526,$B527&lt;&gt;$B526)),"ID LISTS UNALIGNED",and($A527&lt;&gt;"",countif('3) Release_Label'!$D:$D,$A527)=0),"NO UPC MATCH in Release_Label",and($B527&lt;&gt;"",countif('3) Release_Label'!$E:$E,$B527)=0),"NO CATALOG ID MATCH in Release_Label",iserror(vlookup($A527&amp;$B527,'3) Release_Label'!$D:$D&amp;'3) Release_Label'!$E:$E,1,0)),"NO UPC-CATALOG ID pair MATCH in Release_Label" )</f>
        <v/>
      </c>
      <c r="E527" s="128" t="str">
        <f t="shared" si="3"/>
        <v/>
      </c>
      <c r="G527" s="92"/>
      <c r="H527" s="133"/>
      <c r="J527" s="20"/>
      <c r="K527" s="93"/>
      <c r="L527" s="20"/>
      <c r="N527" s="20"/>
      <c r="O527" s="20"/>
      <c r="P527" s="20"/>
    </row>
    <row r="528">
      <c r="A528" s="28"/>
      <c r="B528" s="92"/>
      <c r="C528" s="114" t="str">
        <f t="array" ref="C528">ifs(and(isblank($A528),isblank($B528)),"", not(iserror(vlookup($A528&amp;$B528,'3) Release_Label'!$D:$D&amp;'3) Release_Label'!$E:$E,1,0))),vlookup($A528&amp;$B528,{'3) Release_Label'!$D:$D&amp;'3) Release_Label'!$E:$E,'3) Release_Label'!$F:$F},2,0), or(and(not(isblank($B528)),$B528=$B527,$A528&lt;&gt;$A527),and(not(isblank($A528)),$A528=$A527,$B528&lt;&gt;$B527)),"ID LISTS UNALIGNED",and($A528&lt;&gt;"",countif('3) Release_Label'!$D:$D,$A528)=0),"NO UPC MATCH in Release_Label",and($B528&lt;&gt;"",countif('3) Release_Label'!$E:$E,$B528)=0),"NO CATALOG ID MATCH in Release_Label",iserror(vlookup($A528&amp;$B528,'3) Release_Label'!$D:$D&amp;'3) Release_Label'!$E:$E,1,0)),"NO UPC-CATALOG ID pair MATCH in Release_Label" )</f>
        <v/>
      </c>
      <c r="D528" s="114" t="str">
        <f t="array" ref="D528">ifs(and(isblank($A528),isblank($B528)),"", not(iserror(vlookup($A528&amp;$B528,'3) Release_Label'!$D:$D&amp;'3) Release_Label'!$E:$E,1,0))),vlookup($A528&amp;$B528,{'3) Release_Label'!$D:$D&amp;'3) Release_Label'!$E:$E,'3) Release_Label'!$H:$H},2,0), or(and(not(isblank($B528)),$B528=$B527,$A528&lt;&gt;$A527),and(not(isblank($A528)),$A528=$A527,$B528&lt;&gt;$B527)),"ID LISTS UNALIGNED",and($A528&lt;&gt;"",countif('3) Release_Label'!$D:$D,$A528)=0),"NO UPC MATCH in Release_Label",and($B528&lt;&gt;"",countif('3) Release_Label'!$E:$E,$B528)=0),"NO CATALOG ID MATCH in Release_Label",iserror(vlookup($A528&amp;$B528,'3) Release_Label'!$D:$D&amp;'3) Release_Label'!$E:$E,1,0)),"NO UPC-CATALOG ID pair MATCH in Release_Label" )</f>
        <v/>
      </c>
      <c r="E528" s="128" t="str">
        <f t="shared" si="3"/>
        <v/>
      </c>
      <c r="G528" s="92"/>
      <c r="H528" s="133"/>
      <c r="J528" s="20"/>
      <c r="K528" s="93"/>
      <c r="L528" s="20"/>
      <c r="N528" s="20"/>
      <c r="O528" s="20"/>
      <c r="P528" s="20"/>
    </row>
    <row r="529">
      <c r="A529" s="28"/>
      <c r="B529" s="92"/>
      <c r="C529" s="114" t="str">
        <f t="array" ref="C529">ifs(and(isblank($A529),isblank($B529)),"", not(iserror(vlookup($A529&amp;$B529,'3) Release_Label'!$D:$D&amp;'3) Release_Label'!$E:$E,1,0))),vlookup($A529&amp;$B529,{'3) Release_Label'!$D:$D&amp;'3) Release_Label'!$E:$E,'3) Release_Label'!$F:$F},2,0), or(and(not(isblank($B529)),$B529=$B528,$A529&lt;&gt;$A528),and(not(isblank($A529)),$A529=$A528,$B529&lt;&gt;$B528)),"ID LISTS UNALIGNED",and($A529&lt;&gt;"",countif('3) Release_Label'!$D:$D,$A529)=0),"NO UPC MATCH in Release_Label",and($B529&lt;&gt;"",countif('3) Release_Label'!$E:$E,$B529)=0),"NO CATALOG ID MATCH in Release_Label",iserror(vlookup($A529&amp;$B529,'3) Release_Label'!$D:$D&amp;'3) Release_Label'!$E:$E,1,0)),"NO UPC-CATALOG ID pair MATCH in Release_Label" )</f>
        <v/>
      </c>
      <c r="D529" s="114" t="str">
        <f t="array" ref="D529">ifs(and(isblank($A529),isblank($B529)),"", not(iserror(vlookup($A529&amp;$B529,'3) Release_Label'!$D:$D&amp;'3) Release_Label'!$E:$E,1,0))),vlookup($A529&amp;$B529,{'3) Release_Label'!$D:$D&amp;'3) Release_Label'!$E:$E,'3) Release_Label'!$H:$H},2,0), or(and(not(isblank($B529)),$B529=$B528,$A529&lt;&gt;$A528),and(not(isblank($A529)),$A529=$A528,$B529&lt;&gt;$B528)),"ID LISTS UNALIGNED",and($A529&lt;&gt;"",countif('3) Release_Label'!$D:$D,$A529)=0),"NO UPC MATCH in Release_Label",and($B529&lt;&gt;"",countif('3) Release_Label'!$E:$E,$B529)=0),"NO CATALOG ID MATCH in Release_Label",iserror(vlookup($A529&amp;$B529,'3) Release_Label'!$D:$D&amp;'3) Release_Label'!$E:$E,1,0)),"NO UPC-CATALOG ID pair MATCH in Release_Label" )</f>
        <v/>
      </c>
      <c r="E529" s="128" t="str">
        <f t="shared" si="3"/>
        <v/>
      </c>
      <c r="G529" s="92"/>
      <c r="H529" s="133"/>
      <c r="J529" s="20"/>
      <c r="K529" s="93"/>
      <c r="L529" s="20"/>
      <c r="N529" s="20"/>
      <c r="O529" s="20"/>
      <c r="P529" s="20"/>
    </row>
    <row r="530">
      <c r="A530" s="28"/>
      <c r="B530" s="92"/>
      <c r="C530" s="114" t="str">
        <f t="array" ref="C530">ifs(and(isblank($A530),isblank($B530)),"", not(iserror(vlookup($A530&amp;$B530,'3) Release_Label'!$D:$D&amp;'3) Release_Label'!$E:$E,1,0))),vlookup($A530&amp;$B530,{'3) Release_Label'!$D:$D&amp;'3) Release_Label'!$E:$E,'3) Release_Label'!$F:$F},2,0), or(and(not(isblank($B530)),$B530=$B529,$A530&lt;&gt;$A529),and(not(isblank($A530)),$A530=$A529,$B530&lt;&gt;$B529)),"ID LISTS UNALIGNED",and($A530&lt;&gt;"",countif('3) Release_Label'!$D:$D,$A530)=0),"NO UPC MATCH in Release_Label",and($B530&lt;&gt;"",countif('3) Release_Label'!$E:$E,$B530)=0),"NO CATALOG ID MATCH in Release_Label",iserror(vlookup($A530&amp;$B530,'3) Release_Label'!$D:$D&amp;'3) Release_Label'!$E:$E,1,0)),"NO UPC-CATALOG ID pair MATCH in Release_Label" )</f>
        <v/>
      </c>
      <c r="D530" s="114" t="str">
        <f t="array" ref="D530">ifs(and(isblank($A530),isblank($B530)),"", not(iserror(vlookup($A530&amp;$B530,'3) Release_Label'!$D:$D&amp;'3) Release_Label'!$E:$E,1,0))),vlookup($A530&amp;$B530,{'3) Release_Label'!$D:$D&amp;'3) Release_Label'!$E:$E,'3) Release_Label'!$H:$H},2,0), or(and(not(isblank($B530)),$B530=$B529,$A530&lt;&gt;$A529),and(not(isblank($A530)),$A530=$A529,$B530&lt;&gt;$B529)),"ID LISTS UNALIGNED",and($A530&lt;&gt;"",countif('3) Release_Label'!$D:$D,$A530)=0),"NO UPC MATCH in Release_Label",and($B530&lt;&gt;"",countif('3) Release_Label'!$E:$E,$B530)=0),"NO CATALOG ID MATCH in Release_Label",iserror(vlookup($A530&amp;$B530,'3) Release_Label'!$D:$D&amp;'3) Release_Label'!$E:$E,1,0)),"NO UPC-CATALOG ID pair MATCH in Release_Label" )</f>
        <v/>
      </c>
      <c r="E530" s="128" t="str">
        <f t="shared" si="3"/>
        <v/>
      </c>
      <c r="G530" s="92"/>
      <c r="H530" s="133"/>
      <c r="J530" s="20"/>
      <c r="K530" s="93"/>
      <c r="L530" s="20"/>
      <c r="N530" s="20"/>
      <c r="O530" s="20"/>
      <c r="P530" s="20"/>
    </row>
    <row r="531">
      <c r="A531" s="28"/>
      <c r="B531" s="92"/>
      <c r="C531" s="114" t="str">
        <f t="array" ref="C531">ifs(and(isblank($A531),isblank($B531)),"", not(iserror(vlookup($A531&amp;$B531,'3) Release_Label'!$D:$D&amp;'3) Release_Label'!$E:$E,1,0))),vlookup($A531&amp;$B531,{'3) Release_Label'!$D:$D&amp;'3) Release_Label'!$E:$E,'3) Release_Label'!$F:$F},2,0), or(and(not(isblank($B531)),$B531=$B530,$A531&lt;&gt;$A530),and(not(isblank($A531)),$A531=$A530,$B531&lt;&gt;$B530)),"ID LISTS UNALIGNED",and($A531&lt;&gt;"",countif('3) Release_Label'!$D:$D,$A531)=0),"NO UPC MATCH in Release_Label",and($B531&lt;&gt;"",countif('3) Release_Label'!$E:$E,$B531)=0),"NO CATALOG ID MATCH in Release_Label",iserror(vlookup($A531&amp;$B531,'3) Release_Label'!$D:$D&amp;'3) Release_Label'!$E:$E,1,0)),"NO UPC-CATALOG ID pair MATCH in Release_Label" )</f>
        <v/>
      </c>
      <c r="D531" s="114" t="str">
        <f t="array" ref="D531">ifs(and(isblank($A531),isblank($B531)),"", not(iserror(vlookup($A531&amp;$B531,'3) Release_Label'!$D:$D&amp;'3) Release_Label'!$E:$E,1,0))),vlookup($A531&amp;$B531,{'3) Release_Label'!$D:$D&amp;'3) Release_Label'!$E:$E,'3) Release_Label'!$H:$H},2,0), or(and(not(isblank($B531)),$B531=$B530,$A531&lt;&gt;$A530),and(not(isblank($A531)),$A531=$A530,$B531&lt;&gt;$B530)),"ID LISTS UNALIGNED",and($A531&lt;&gt;"",countif('3) Release_Label'!$D:$D,$A531)=0),"NO UPC MATCH in Release_Label",and($B531&lt;&gt;"",countif('3) Release_Label'!$E:$E,$B531)=0),"NO CATALOG ID MATCH in Release_Label",iserror(vlookup($A531&amp;$B531,'3) Release_Label'!$D:$D&amp;'3) Release_Label'!$E:$E,1,0)),"NO UPC-CATALOG ID pair MATCH in Release_Label" )</f>
        <v/>
      </c>
      <c r="E531" s="128" t="str">
        <f t="shared" si="3"/>
        <v/>
      </c>
      <c r="G531" s="92"/>
      <c r="H531" s="133"/>
      <c r="J531" s="20"/>
      <c r="K531" s="93"/>
      <c r="L531" s="20"/>
      <c r="N531" s="20"/>
      <c r="O531" s="20"/>
      <c r="P531" s="20"/>
    </row>
    <row r="532">
      <c r="A532" s="28"/>
      <c r="B532" s="92"/>
      <c r="C532" s="114" t="str">
        <f t="array" ref="C532">ifs(and(isblank($A532),isblank($B532)),"", not(iserror(vlookup($A532&amp;$B532,'3) Release_Label'!$D:$D&amp;'3) Release_Label'!$E:$E,1,0))),vlookup($A532&amp;$B532,{'3) Release_Label'!$D:$D&amp;'3) Release_Label'!$E:$E,'3) Release_Label'!$F:$F},2,0), or(and(not(isblank($B532)),$B532=$B531,$A532&lt;&gt;$A531),and(not(isblank($A532)),$A532=$A531,$B532&lt;&gt;$B531)),"ID LISTS UNALIGNED",and($A532&lt;&gt;"",countif('3) Release_Label'!$D:$D,$A532)=0),"NO UPC MATCH in Release_Label",and($B532&lt;&gt;"",countif('3) Release_Label'!$E:$E,$B532)=0),"NO CATALOG ID MATCH in Release_Label",iserror(vlookup($A532&amp;$B532,'3) Release_Label'!$D:$D&amp;'3) Release_Label'!$E:$E,1,0)),"NO UPC-CATALOG ID pair MATCH in Release_Label" )</f>
        <v/>
      </c>
      <c r="D532" s="114" t="str">
        <f t="array" ref="D532">ifs(and(isblank($A532),isblank($B532)),"", not(iserror(vlookup($A532&amp;$B532,'3) Release_Label'!$D:$D&amp;'3) Release_Label'!$E:$E,1,0))),vlookup($A532&amp;$B532,{'3) Release_Label'!$D:$D&amp;'3) Release_Label'!$E:$E,'3) Release_Label'!$H:$H},2,0), or(and(not(isblank($B532)),$B532=$B531,$A532&lt;&gt;$A531),and(not(isblank($A532)),$A532=$A531,$B532&lt;&gt;$B531)),"ID LISTS UNALIGNED",and($A532&lt;&gt;"",countif('3) Release_Label'!$D:$D,$A532)=0),"NO UPC MATCH in Release_Label",and($B532&lt;&gt;"",countif('3) Release_Label'!$E:$E,$B532)=0),"NO CATALOG ID MATCH in Release_Label",iserror(vlookup($A532&amp;$B532,'3) Release_Label'!$D:$D&amp;'3) Release_Label'!$E:$E,1,0)),"NO UPC-CATALOG ID pair MATCH in Release_Label" )</f>
        <v/>
      </c>
      <c r="E532" s="128" t="str">
        <f t="shared" si="3"/>
        <v/>
      </c>
      <c r="G532" s="92"/>
      <c r="H532" s="133"/>
      <c r="J532" s="20"/>
      <c r="K532" s="93"/>
      <c r="L532" s="20"/>
      <c r="N532" s="20"/>
      <c r="O532" s="20"/>
      <c r="P532" s="20"/>
    </row>
    <row r="533">
      <c r="A533" s="28"/>
      <c r="B533" s="92"/>
      <c r="C533" s="114" t="str">
        <f t="array" ref="C533">ifs(and(isblank($A533),isblank($B533)),"", not(iserror(vlookup($A533&amp;$B533,'3) Release_Label'!$D:$D&amp;'3) Release_Label'!$E:$E,1,0))),vlookup($A533&amp;$B533,{'3) Release_Label'!$D:$D&amp;'3) Release_Label'!$E:$E,'3) Release_Label'!$F:$F},2,0), or(and(not(isblank($B533)),$B533=$B532,$A533&lt;&gt;$A532),and(not(isblank($A533)),$A533=$A532,$B533&lt;&gt;$B532)),"ID LISTS UNALIGNED",and($A533&lt;&gt;"",countif('3) Release_Label'!$D:$D,$A533)=0),"NO UPC MATCH in Release_Label",and($B533&lt;&gt;"",countif('3) Release_Label'!$E:$E,$B533)=0),"NO CATALOG ID MATCH in Release_Label",iserror(vlookup($A533&amp;$B533,'3) Release_Label'!$D:$D&amp;'3) Release_Label'!$E:$E,1,0)),"NO UPC-CATALOG ID pair MATCH in Release_Label" )</f>
        <v/>
      </c>
      <c r="D533" s="114" t="str">
        <f t="array" ref="D533">ifs(and(isblank($A533),isblank($B533)),"", not(iserror(vlookup($A533&amp;$B533,'3) Release_Label'!$D:$D&amp;'3) Release_Label'!$E:$E,1,0))),vlookup($A533&amp;$B533,{'3) Release_Label'!$D:$D&amp;'3) Release_Label'!$E:$E,'3) Release_Label'!$H:$H},2,0), or(and(not(isblank($B533)),$B533=$B532,$A533&lt;&gt;$A532),and(not(isblank($A533)),$A533=$A532,$B533&lt;&gt;$B532)),"ID LISTS UNALIGNED",and($A533&lt;&gt;"",countif('3) Release_Label'!$D:$D,$A533)=0),"NO UPC MATCH in Release_Label",and($B533&lt;&gt;"",countif('3) Release_Label'!$E:$E,$B533)=0),"NO CATALOG ID MATCH in Release_Label",iserror(vlookup($A533&amp;$B533,'3) Release_Label'!$D:$D&amp;'3) Release_Label'!$E:$E,1,0)),"NO UPC-CATALOG ID pair MATCH in Release_Label" )</f>
        <v/>
      </c>
      <c r="E533" s="128" t="str">
        <f t="shared" si="3"/>
        <v/>
      </c>
      <c r="G533" s="92"/>
      <c r="H533" s="133"/>
      <c r="J533" s="20"/>
      <c r="K533" s="93"/>
      <c r="L533" s="20"/>
      <c r="N533" s="20"/>
      <c r="O533" s="20"/>
      <c r="P533" s="20"/>
    </row>
    <row r="534">
      <c r="A534" s="28"/>
      <c r="B534" s="92"/>
      <c r="C534" s="114" t="str">
        <f t="array" ref="C534">ifs(and(isblank($A534),isblank($B534)),"", not(iserror(vlookup($A534&amp;$B534,'3) Release_Label'!$D:$D&amp;'3) Release_Label'!$E:$E,1,0))),vlookup($A534&amp;$B534,{'3) Release_Label'!$D:$D&amp;'3) Release_Label'!$E:$E,'3) Release_Label'!$F:$F},2,0), or(and(not(isblank($B534)),$B534=$B533,$A534&lt;&gt;$A533),and(not(isblank($A534)),$A534=$A533,$B534&lt;&gt;$B533)),"ID LISTS UNALIGNED",and($A534&lt;&gt;"",countif('3) Release_Label'!$D:$D,$A534)=0),"NO UPC MATCH in Release_Label",and($B534&lt;&gt;"",countif('3) Release_Label'!$E:$E,$B534)=0),"NO CATALOG ID MATCH in Release_Label",iserror(vlookup($A534&amp;$B534,'3) Release_Label'!$D:$D&amp;'3) Release_Label'!$E:$E,1,0)),"NO UPC-CATALOG ID pair MATCH in Release_Label" )</f>
        <v/>
      </c>
      <c r="D534" s="114" t="str">
        <f t="array" ref="D534">ifs(and(isblank($A534),isblank($B534)),"", not(iserror(vlookup($A534&amp;$B534,'3) Release_Label'!$D:$D&amp;'3) Release_Label'!$E:$E,1,0))),vlookup($A534&amp;$B534,{'3) Release_Label'!$D:$D&amp;'3) Release_Label'!$E:$E,'3) Release_Label'!$H:$H},2,0), or(and(not(isblank($B534)),$B534=$B533,$A534&lt;&gt;$A533),and(not(isblank($A534)),$A534=$A533,$B534&lt;&gt;$B533)),"ID LISTS UNALIGNED",and($A534&lt;&gt;"",countif('3) Release_Label'!$D:$D,$A534)=0),"NO UPC MATCH in Release_Label",and($B534&lt;&gt;"",countif('3) Release_Label'!$E:$E,$B534)=0),"NO CATALOG ID MATCH in Release_Label",iserror(vlookup($A534&amp;$B534,'3) Release_Label'!$D:$D&amp;'3) Release_Label'!$E:$E,1,0)),"NO UPC-CATALOG ID pair MATCH in Release_Label" )</f>
        <v/>
      </c>
      <c r="E534" s="128" t="str">
        <f t="shared" si="3"/>
        <v/>
      </c>
      <c r="G534" s="92"/>
      <c r="H534" s="133"/>
      <c r="J534" s="20"/>
      <c r="K534" s="93"/>
      <c r="L534" s="20"/>
      <c r="N534" s="20"/>
      <c r="O534" s="20"/>
      <c r="P534" s="20"/>
    </row>
    <row r="535">
      <c r="A535" s="28"/>
      <c r="B535" s="92"/>
      <c r="C535" s="114" t="str">
        <f t="array" ref="C535">ifs(and(isblank($A535),isblank($B535)),"", not(iserror(vlookup($A535&amp;$B535,'3) Release_Label'!$D:$D&amp;'3) Release_Label'!$E:$E,1,0))),vlookup($A535&amp;$B535,{'3) Release_Label'!$D:$D&amp;'3) Release_Label'!$E:$E,'3) Release_Label'!$F:$F},2,0), or(and(not(isblank($B535)),$B535=$B534,$A535&lt;&gt;$A534),and(not(isblank($A535)),$A535=$A534,$B535&lt;&gt;$B534)),"ID LISTS UNALIGNED",and($A535&lt;&gt;"",countif('3) Release_Label'!$D:$D,$A535)=0),"NO UPC MATCH in Release_Label",and($B535&lt;&gt;"",countif('3) Release_Label'!$E:$E,$B535)=0),"NO CATALOG ID MATCH in Release_Label",iserror(vlookup($A535&amp;$B535,'3) Release_Label'!$D:$D&amp;'3) Release_Label'!$E:$E,1,0)),"NO UPC-CATALOG ID pair MATCH in Release_Label" )</f>
        <v/>
      </c>
      <c r="D535" s="114" t="str">
        <f t="array" ref="D535">ifs(and(isblank($A535),isblank($B535)),"", not(iserror(vlookup($A535&amp;$B535,'3) Release_Label'!$D:$D&amp;'3) Release_Label'!$E:$E,1,0))),vlookup($A535&amp;$B535,{'3) Release_Label'!$D:$D&amp;'3) Release_Label'!$E:$E,'3) Release_Label'!$H:$H},2,0), or(and(not(isblank($B535)),$B535=$B534,$A535&lt;&gt;$A534),and(not(isblank($A535)),$A535=$A534,$B535&lt;&gt;$B534)),"ID LISTS UNALIGNED",and($A535&lt;&gt;"",countif('3) Release_Label'!$D:$D,$A535)=0),"NO UPC MATCH in Release_Label",and($B535&lt;&gt;"",countif('3) Release_Label'!$E:$E,$B535)=0),"NO CATALOG ID MATCH in Release_Label",iserror(vlookup($A535&amp;$B535,'3) Release_Label'!$D:$D&amp;'3) Release_Label'!$E:$E,1,0)),"NO UPC-CATALOG ID pair MATCH in Release_Label" )</f>
        <v/>
      </c>
      <c r="E535" s="128" t="str">
        <f t="shared" si="3"/>
        <v/>
      </c>
      <c r="G535" s="92"/>
      <c r="H535" s="133"/>
      <c r="J535" s="20"/>
      <c r="K535" s="93"/>
      <c r="L535" s="20"/>
      <c r="N535" s="20"/>
      <c r="O535" s="20"/>
      <c r="P535" s="20"/>
    </row>
    <row r="536">
      <c r="A536" s="28"/>
      <c r="B536" s="92"/>
      <c r="C536" s="114" t="str">
        <f t="array" ref="C536">ifs(and(isblank($A536),isblank($B536)),"", not(iserror(vlookup($A536&amp;$B536,'3) Release_Label'!$D:$D&amp;'3) Release_Label'!$E:$E,1,0))),vlookup($A536&amp;$B536,{'3) Release_Label'!$D:$D&amp;'3) Release_Label'!$E:$E,'3) Release_Label'!$F:$F},2,0), or(and(not(isblank($B536)),$B536=$B535,$A536&lt;&gt;$A535),and(not(isblank($A536)),$A536=$A535,$B536&lt;&gt;$B535)),"ID LISTS UNALIGNED",and($A536&lt;&gt;"",countif('3) Release_Label'!$D:$D,$A536)=0),"NO UPC MATCH in Release_Label",and($B536&lt;&gt;"",countif('3) Release_Label'!$E:$E,$B536)=0),"NO CATALOG ID MATCH in Release_Label",iserror(vlookup($A536&amp;$B536,'3) Release_Label'!$D:$D&amp;'3) Release_Label'!$E:$E,1,0)),"NO UPC-CATALOG ID pair MATCH in Release_Label" )</f>
        <v/>
      </c>
      <c r="D536" s="114" t="str">
        <f t="array" ref="D536">ifs(and(isblank($A536),isblank($B536)),"", not(iserror(vlookup($A536&amp;$B536,'3) Release_Label'!$D:$D&amp;'3) Release_Label'!$E:$E,1,0))),vlookup($A536&amp;$B536,{'3) Release_Label'!$D:$D&amp;'3) Release_Label'!$E:$E,'3) Release_Label'!$H:$H},2,0), or(and(not(isblank($B536)),$B536=$B535,$A536&lt;&gt;$A535),and(not(isblank($A536)),$A536=$A535,$B536&lt;&gt;$B535)),"ID LISTS UNALIGNED",and($A536&lt;&gt;"",countif('3) Release_Label'!$D:$D,$A536)=0),"NO UPC MATCH in Release_Label",and($B536&lt;&gt;"",countif('3) Release_Label'!$E:$E,$B536)=0),"NO CATALOG ID MATCH in Release_Label",iserror(vlookup($A536&amp;$B536,'3) Release_Label'!$D:$D&amp;'3) Release_Label'!$E:$E,1,0)),"NO UPC-CATALOG ID pair MATCH in Release_Label" )</f>
        <v/>
      </c>
      <c r="E536" s="128" t="str">
        <f t="shared" si="3"/>
        <v/>
      </c>
      <c r="G536" s="92"/>
      <c r="H536" s="133"/>
      <c r="J536" s="20"/>
      <c r="K536" s="93"/>
      <c r="L536" s="20"/>
      <c r="N536" s="20"/>
      <c r="O536" s="20"/>
      <c r="P536" s="20"/>
    </row>
    <row r="537">
      <c r="A537" s="28"/>
      <c r="B537" s="92"/>
      <c r="C537" s="114" t="str">
        <f t="array" ref="C537">ifs(and(isblank($A537),isblank($B537)),"", not(iserror(vlookup($A537&amp;$B537,'3) Release_Label'!$D:$D&amp;'3) Release_Label'!$E:$E,1,0))),vlookup($A537&amp;$B537,{'3) Release_Label'!$D:$D&amp;'3) Release_Label'!$E:$E,'3) Release_Label'!$F:$F},2,0), or(and(not(isblank($B537)),$B537=$B536,$A537&lt;&gt;$A536),and(not(isblank($A537)),$A537=$A536,$B537&lt;&gt;$B536)),"ID LISTS UNALIGNED",and($A537&lt;&gt;"",countif('3) Release_Label'!$D:$D,$A537)=0),"NO UPC MATCH in Release_Label",and($B537&lt;&gt;"",countif('3) Release_Label'!$E:$E,$B537)=0),"NO CATALOG ID MATCH in Release_Label",iserror(vlookup($A537&amp;$B537,'3) Release_Label'!$D:$D&amp;'3) Release_Label'!$E:$E,1,0)),"NO UPC-CATALOG ID pair MATCH in Release_Label" )</f>
        <v/>
      </c>
      <c r="D537" s="114" t="str">
        <f t="array" ref="D537">ifs(and(isblank($A537),isblank($B537)),"", not(iserror(vlookup($A537&amp;$B537,'3) Release_Label'!$D:$D&amp;'3) Release_Label'!$E:$E,1,0))),vlookup($A537&amp;$B537,{'3) Release_Label'!$D:$D&amp;'3) Release_Label'!$E:$E,'3) Release_Label'!$H:$H},2,0), or(and(not(isblank($B537)),$B537=$B536,$A537&lt;&gt;$A536),and(not(isblank($A537)),$A537=$A536,$B537&lt;&gt;$B536)),"ID LISTS UNALIGNED",and($A537&lt;&gt;"",countif('3) Release_Label'!$D:$D,$A537)=0),"NO UPC MATCH in Release_Label",and($B537&lt;&gt;"",countif('3) Release_Label'!$E:$E,$B537)=0),"NO CATALOG ID MATCH in Release_Label",iserror(vlookup($A537&amp;$B537,'3) Release_Label'!$D:$D&amp;'3) Release_Label'!$E:$E,1,0)),"NO UPC-CATALOG ID pair MATCH in Release_Label" )</f>
        <v/>
      </c>
      <c r="E537" s="128" t="str">
        <f t="shared" si="3"/>
        <v/>
      </c>
      <c r="G537" s="92"/>
      <c r="H537" s="133"/>
      <c r="J537" s="20"/>
      <c r="K537" s="93"/>
      <c r="L537" s="20"/>
      <c r="N537" s="20"/>
      <c r="O537" s="20"/>
      <c r="P537" s="20"/>
    </row>
    <row r="538">
      <c r="A538" s="28"/>
      <c r="B538" s="92"/>
      <c r="C538" s="114" t="str">
        <f t="array" ref="C538">ifs(and(isblank($A538),isblank($B538)),"", not(iserror(vlookup($A538&amp;$B538,'3) Release_Label'!$D:$D&amp;'3) Release_Label'!$E:$E,1,0))),vlookup($A538&amp;$B538,{'3) Release_Label'!$D:$D&amp;'3) Release_Label'!$E:$E,'3) Release_Label'!$F:$F},2,0), or(and(not(isblank($B538)),$B538=$B537,$A538&lt;&gt;$A537),and(not(isblank($A538)),$A538=$A537,$B538&lt;&gt;$B537)),"ID LISTS UNALIGNED",and($A538&lt;&gt;"",countif('3) Release_Label'!$D:$D,$A538)=0),"NO UPC MATCH in Release_Label",and($B538&lt;&gt;"",countif('3) Release_Label'!$E:$E,$B538)=0),"NO CATALOG ID MATCH in Release_Label",iserror(vlookup($A538&amp;$B538,'3) Release_Label'!$D:$D&amp;'3) Release_Label'!$E:$E,1,0)),"NO UPC-CATALOG ID pair MATCH in Release_Label" )</f>
        <v/>
      </c>
      <c r="D538" s="114" t="str">
        <f t="array" ref="D538">ifs(and(isblank($A538),isblank($B538)),"", not(iserror(vlookup($A538&amp;$B538,'3) Release_Label'!$D:$D&amp;'3) Release_Label'!$E:$E,1,0))),vlookup($A538&amp;$B538,{'3) Release_Label'!$D:$D&amp;'3) Release_Label'!$E:$E,'3) Release_Label'!$H:$H},2,0), or(and(not(isblank($B538)),$B538=$B537,$A538&lt;&gt;$A537),and(not(isblank($A538)),$A538=$A537,$B538&lt;&gt;$B537)),"ID LISTS UNALIGNED",and($A538&lt;&gt;"",countif('3) Release_Label'!$D:$D,$A538)=0),"NO UPC MATCH in Release_Label",and($B538&lt;&gt;"",countif('3) Release_Label'!$E:$E,$B538)=0),"NO CATALOG ID MATCH in Release_Label",iserror(vlookup($A538&amp;$B538,'3) Release_Label'!$D:$D&amp;'3) Release_Label'!$E:$E,1,0)),"NO UPC-CATALOG ID pair MATCH in Release_Label" )</f>
        <v/>
      </c>
      <c r="E538" s="128" t="str">
        <f t="shared" si="3"/>
        <v/>
      </c>
      <c r="G538" s="92"/>
      <c r="H538" s="133"/>
      <c r="J538" s="20"/>
      <c r="K538" s="93"/>
      <c r="L538" s="20"/>
      <c r="N538" s="20"/>
      <c r="O538" s="20"/>
      <c r="P538" s="20"/>
    </row>
    <row r="539">
      <c r="A539" s="28"/>
      <c r="B539" s="92"/>
      <c r="C539" s="114" t="str">
        <f t="array" ref="C539">ifs(and(isblank($A539),isblank($B539)),"", not(iserror(vlookup($A539&amp;$B539,'3) Release_Label'!$D:$D&amp;'3) Release_Label'!$E:$E,1,0))),vlookup($A539&amp;$B539,{'3) Release_Label'!$D:$D&amp;'3) Release_Label'!$E:$E,'3) Release_Label'!$F:$F},2,0), or(and(not(isblank($B539)),$B539=$B538,$A539&lt;&gt;$A538),and(not(isblank($A539)),$A539=$A538,$B539&lt;&gt;$B538)),"ID LISTS UNALIGNED",and($A539&lt;&gt;"",countif('3) Release_Label'!$D:$D,$A539)=0),"NO UPC MATCH in Release_Label",and($B539&lt;&gt;"",countif('3) Release_Label'!$E:$E,$B539)=0),"NO CATALOG ID MATCH in Release_Label",iserror(vlookup($A539&amp;$B539,'3) Release_Label'!$D:$D&amp;'3) Release_Label'!$E:$E,1,0)),"NO UPC-CATALOG ID pair MATCH in Release_Label" )</f>
        <v/>
      </c>
      <c r="D539" s="114" t="str">
        <f t="array" ref="D539">ifs(and(isblank($A539),isblank($B539)),"", not(iserror(vlookup($A539&amp;$B539,'3) Release_Label'!$D:$D&amp;'3) Release_Label'!$E:$E,1,0))),vlookup($A539&amp;$B539,{'3) Release_Label'!$D:$D&amp;'3) Release_Label'!$E:$E,'3) Release_Label'!$H:$H},2,0), or(and(not(isblank($B539)),$B539=$B538,$A539&lt;&gt;$A538),and(not(isblank($A539)),$A539=$A538,$B539&lt;&gt;$B538)),"ID LISTS UNALIGNED",and($A539&lt;&gt;"",countif('3) Release_Label'!$D:$D,$A539)=0),"NO UPC MATCH in Release_Label",and($B539&lt;&gt;"",countif('3) Release_Label'!$E:$E,$B539)=0),"NO CATALOG ID MATCH in Release_Label",iserror(vlookup($A539&amp;$B539,'3) Release_Label'!$D:$D&amp;'3) Release_Label'!$E:$E,1,0)),"NO UPC-CATALOG ID pair MATCH in Release_Label" )</f>
        <v/>
      </c>
      <c r="E539" s="128" t="str">
        <f t="shared" si="3"/>
        <v/>
      </c>
      <c r="G539" s="92"/>
      <c r="H539" s="133"/>
      <c r="J539" s="20"/>
      <c r="K539" s="93"/>
      <c r="L539" s="20"/>
      <c r="N539" s="20"/>
      <c r="O539" s="20"/>
      <c r="P539" s="20"/>
    </row>
    <row r="540">
      <c r="A540" s="28"/>
      <c r="B540" s="92"/>
      <c r="C540" s="114" t="str">
        <f t="array" ref="C540">ifs(and(isblank($A540),isblank($B540)),"", not(iserror(vlookup($A540&amp;$B540,'3) Release_Label'!$D:$D&amp;'3) Release_Label'!$E:$E,1,0))),vlookup($A540&amp;$B540,{'3) Release_Label'!$D:$D&amp;'3) Release_Label'!$E:$E,'3) Release_Label'!$F:$F},2,0), or(and(not(isblank($B540)),$B540=$B539,$A540&lt;&gt;$A539),and(not(isblank($A540)),$A540=$A539,$B540&lt;&gt;$B539)),"ID LISTS UNALIGNED",and($A540&lt;&gt;"",countif('3) Release_Label'!$D:$D,$A540)=0),"NO UPC MATCH in Release_Label",and($B540&lt;&gt;"",countif('3) Release_Label'!$E:$E,$B540)=0),"NO CATALOG ID MATCH in Release_Label",iserror(vlookup($A540&amp;$B540,'3) Release_Label'!$D:$D&amp;'3) Release_Label'!$E:$E,1,0)),"NO UPC-CATALOG ID pair MATCH in Release_Label" )</f>
        <v/>
      </c>
      <c r="D540" s="114" t="str">
        <f t="array" ref="D540">ifs(and(isblank($A540),isblank($B540)),"", not(iserror(vlookup($A540&amp;$B540,'3) Release_Label'!$D:$D&amp;'3) Release_Label'!$E:$E,1,0))),vlookup($A540&amp;$B540,{'3) Release_Label'!$D:$D&amp;'3) Release_Label'!$E:$E,'3) Release_Label'!$H:$H},2,0), or(and(not(isblank($B540)),$B540=$B539,$A540&lt;&gt;$A539),and(not(isblank($A540)),$A540=$A539,$B540&lt;&gt;$B539)),"ID LISTS UNALIGNED",and($A540&lt;&gt;"",countif('3) Release_Label'!$D:$D,$A540)=0),"NO UPC MATCH in Release_Label",and($B540&lt;&gt;"",countif('3) Release_Label'!$E:$E,$B540)=0),"NO CATALOG ID MATCH in Release_Label",iserror(vlookup($A540&amp;$B540,'3) Release_Label'!$D:$D&amp;'3) Release_Label'!$E:$E,1,0)),"NO UPC-CATALOG ID pair MATCH in Release_Label" )</f>
        <v/>
      </c>
      <c r="E540" s="128" t="str">
        <f t="shared" si="3"/>
        <v/>
      </c>
      <c r="G540" s="92"/>
      <c r="H540" s="133"/>
      <c r="J540" s="20"/>
      <c r="K540" s="93"/>
      <c r="L540" s="20"/>
      <c r="N540" s="20"/>
      <c r="O540" s="20"/>
      <c r="P540" s="20"/>
    </row>
    <row r="541">
      <c r="A541" s="28"/>
      <c r="B541" s="92"/>
      <c r="C541" s="114" t="str">
        <f t="array" ref="C541">ifs(and(isblank($A541),isblank($B541)),"", not(iserror(vlookup($A541&amp;$B541,'3) Release_Label'!$D:$D&amp;'3) Release_Label'!$E:$E,1,0))),vlookup($A541&amp;$B541,{'3) Release_Label'!$D:$D&amp;'3) Release_Label'!$E:$E,'3) Release_Label'!$F:$F},2,0), or(and(not(isblank($B541)),$B541=$B540,$A541&lt;&gt;$A540),and(not(isblank($A541)),$A541=$A540,$B541&lt;&gt;$B540)),"ID LISTS UNALIGNED",and($A541&lt;&gt;"",countif('3) Release_Label'!$D:$D,$A541)=0),"NO UPC MATCH in Release_Label",and($B541&lt;&gt;"",countif('3) Release_Label'!$E:$E,$B541)=0),"NO CATALOG ID MATCH in Release_Label",iserror(vlookup($A541&amp;$B541,'3) Release_Label'!$D:$D&amp;'3) Release_Label'!$E:$E,1,0)),"NO UPC-CATALOG ID pair MATCH in Release_Label" )</f>
        <v/>
      </c>
      <c r="D541" s="114" t="str">
        <f t="array" ref="D541">ifs(and(isblank($A541),isblank($B541)),"", not(iserror(vlookup($A541&amp;$B541,'3) Release_Label'!$D:$D&amp;'3) Release_Label'!$E:$E,1,0))),vlookup($A541&amp;$B541,{'3) Release_Label'!$D:$D&amp;'3) Release_Label'!$E:$E,'3) Release_Label'!$H:$H},2,0), or(and(not(isblank($B541)),$B541=$B540,$A541&lt;&gt;$A540),and(not(isblank($A541)),$A541=$A540,$B541&lt;&gt;$B540)),"ID LISTS UNALIGNED",and($A541&lt;&gt;"",countif('3) Release_Label'!$D:$D,$A541)=0),"NO UPC MATCH in Release_Label",and($B541&lt;&gt;"",countif('3) Release_Label'!$E:$E,$B541)=0),"NO CATALOG ID MATCH in Release_Label",iserror(vlookup($A541&amp;$B541,'3) Release_Label'!$D:$D&amp;'3) Release_Label'!$E:$E,1,0)),"NO UPC-CATALOG ID pair MATCH in Release_Label" )</f>
        <v/>
      </c>
      <c r="E541" s="128" t="str">
        <f t="shared" si="3"/>
        <v/>
      </c>
      <c r="G541" s="92"/>
      <c r="H541" s="133"/>
      <c r="J541" s="20"/>
      <c r="K541" s="93"/>
      <c r="L541" s="20"/>
      <c r="N541" s="20"/>
      <c r="O541" s="20"/>
      <c r="P541" s="20"/>
    </row>
    <row r="542">
      <c r="A542" s="28"/>
      <c r="B542" s="92"/>
      <c r="C542" s="114" t="str">
        <f t="array" ref="C542">ifs(and(isblank($A542),isblank($B542)),"", not(iserror(vlookup($A542&amp;$B542,'3) Release_Label'!$D:$D&amp;'3) Release_Label'!$E:$E,1,0))),vlookup($A542&amp;$B542,{'3) Release_Label'!$D:$D&amp;'3) Release_Label'!$E:$E,'3) Release_Label'!$F:$F},2,0), or(and(not(isblank($B542)),$B542=$B541,$A542&lt;&gt;$A541),and(not(isblank($A542)),$A542=$A541,$B542&lt;&gt;$B541)),"ID LISTS UNALIGNED",and($A542&lt;&gt;"",countif('3) Release_Label'!$D:$D,$A542)=0),"NO UPC MATCH in Release_Label",and($B542&lt;&gt;"",countif('3) Release_Label'!$E:$E,$B542)=0),"NO CATALOG ID MATCH in Release_Label",iserror(vlookup($A542&amp;$B542,'3) Release_Label'!$D:$D&amp;'3) Release_Label'!$E:$E,1,0)),"NO UPC-CATALOG ID pair MATCH in Release_Label" )</f>
        <v/>
      </c>
      <c r="D542" s="114" t="str">
        <f t="array" ref="D542">ifs(and(isblank($A542),isblank($B542)),"", not(iserror(vlookup($A542&amp;$B542,'3) Release_Label'!$D:$D&amp;'3) Release_Label'!$E:$E,1,0))),vlookup($A542&amp;$B542,{'3) Release_Label'!$D:$D&amp;'3) Release_Label'!$E:$E,'3) Release_Label'!$H:$H},2,0), or(and(not(isblank($B542)),$B542=$B541,$A542&lt;&gt;$A541),and(not(isblank($A542)),$A542=$A541,$B542&lt;&gt;$B541)),"ID LISTS UNALIGNED",and($A542&lt;&gt;"",countif('3) Release_Label'!$D:$D,$A542)=0),"NO UPC MATCH in Release_Label",and($B542&lt;&gt;"",countif('3) Release_Label'!$E:$E,$B542)=0),"NO CATALOG ID MATCH in Release_Label",iserror(vlookup($A542&amp;$B542,'3) Release_Label'!$D:$D&amp;'3) Release_Label'!$E:$E,1,0)),"NO UPC-CATALOG ID pair MATCH in Release_Label" )</f>
        <v/>
      </c>
      <c r="E542" s="128" t="str">
        <f t="shared" si="3"/>
        <v/>
      </c>
      <c r="G542" s="92"/>
      <c r="H542" s="133"/>
      <c r="J542" s="20"/>
      <c r="K542" s="93"/>
      <c r="L542" s="20"/>
      <c r="N542" s="20"/>
      <c r="O542" s="20"/>
      <c r="P542" s="20"/>
    </row>
    <row r="543">
      <c r="A543" s="28"/>
      <c r="B543" s="92"/>
      <c r="C543" s="114" t="str">
        <f t="array" ref="C543">ifs(and(isblank($A543),isblank($B543)),"", not(iserror(vlookup($A543&amp;$B543,'3) Release_Label'!$D:$D&amp;'3) Release_Label'!$E:$E,1,0))),vlookup($A543&amp;$B543,{'3) Release_Label'!$D:$D&amp;'3) Release_Label'!$E:$E,'3) Release_Label'!$F:$F},2,0), or(and(not(isblank($B543)),$B543=$B542,$A543&lt;&gt;$A542),and(not(isblank($A543)),$A543=$A542,$B543&lt;&gt;$B542)),"ID LISTS UNALIGNED",and($A543&lt;&gt;"",countif('3) Release_Label'!$D:$D,$A543)=0),"NO UPC MATCH in Release_Label",and($B543&lt;&gt;"",countif('3) Release_Label'!$E:$E,$B543)=0),"NO CATALOG ID MATCH in Release_Label",iserror(vlookup($A543&amp;$B543,'3) Release_Label'!$D:$D&amp;'3) Release_Label'!$E:$E,1,0)),"NO UPC-CATALOG ID pair MATCH in Release_Label" )</f>
        <v/>
      </c>
      <c r="D543" s="114" t="str">
        <f t="array" ref="D543">ifs(and(isblank($A543),isblank($B543)),"", not(iserror(vlookup($A543&amp;$B543,'3) Release_Label'!$D:$D&amp;'3) Release_Label'!$E:$E,1,0))),vlookup($A543&amp;$B543,{'3) Release_Label'!$D:$D&amp;'3) Release_Label'!$E:$E,'3) Release_Label'!$H:$H},2,0), or(and(not(isblank($B543)),$B543=$B542,$A543&lt;&gt;$A542),and(not(isblank($A543)),$A543=$A542,$B543&lt;&gt;$B542)),"ID LISTS UNALIGNED",and($A543&lt;&gt;"",countif('3) Release_Label'!$D:$D,$A543)=0),"NO UPC MATCH in Release_Label",and($B543&lt;&gt;"",countif('3) Release_Label'!$E:$E,$B543)=0),"NO CATALOG ID MATCH in Release_Label",iserror(vlookup($A543&amp;$B543,'3) Release_Label'!$D:$D&amp;'3) Release_Label'!$E:$E,1,0)),"NO UPC-CATALOG ID pair MATCH in Release_Label" )</f>
        <v/>
      </c>
      <c r="E543" s="128" t="str">
        <f t="shared" si="3"/>
        <v/>
      </c>
      <c r="G543" s="92"/>
      <c r="H543" s="133"/>
      <c r="J543" s="20"/>
      <c r="K543" s="93"/>
      <c r="L543" s="20"/>
      <c r="N543" s="20"/>
      <c r="O543" s="20"/>
      <c r="P543" s="20"/>
    </row>
    <row r="544">
      <c r="A544" s="28"/>
      <c r="B544" s="92"/>
      <c r="C544" s="114" t="str">
        <f t="array" ref="C544">ifs(and(isblank($A544),isblank($B544)),"", not(iserror(vlookup($A544&amp;$B544,'3) Release_Label'!$D:$D&amp;'3) Release_Label'!$E:$E,1,0))),vlookup($A544&amp;$B544,{'3) Release_Label'!$D:$D&amp;'3) Release_Label'!$E:$E,'3) Release_Label'!$F:$F},2,0), or(and(not(isblank($B544)),$B544=$B543,$A544&lt;&gt;$A543),and(not(isblank($A544)),$A544=$A543,$B544&lt;&gt;$B543)),"ID LISTS UNALIGNED",and($A544&lt;&gt;"",countif('3) Release_Label'!$D:$D,$A544)=0),"NO UPC MATCH in Release_Label",and($B544&lt;&gt;"",countif('3) Release_Label'!$E:$E,$B544)=0),"NO CATALOG ID MATCH in Release_Label",iserror(vlookup($A544&amp;$B544,'3) Release_Label'!$D:$D&amp;'3) Release_Label'!$E:$E,1,0)),"NO UPC-CATALOG ID pair MATCH in Release_Label" )</f>
        <v/>
      </c>
      <c r="D544" s="114" t="str">
        <f t="array" ref="D544">ifs(and(isblank($A544),isblank($B544)),"", not(iserror(vlookup($A544&amp;$B544,'3) Release_Label'!$D:$D&amp;'3) Release_Label'!$E:$E,1,0))),vlookup($A544&amp;$B544,{'3) Release_Label'!$D:$D&amp;'3) Release_Label'!$E:$E,'3) Release_Label'!$H:$H},2,0), or(and(not(isblank($B544)),$B544=$B543,$A544&lt;&gt;$A543),and(not(isblank($A544)),$A544=$A543,$B544&lt;&gt;$B543)),"ID LISTS UNALIGNED",and($A544&lt;&gt;"",countif('3) Release_Label'!$D:$D,$A544)=0),"NO UPC MATCH in Release_Label",and($B544&lt;&gt;"",countif('3) Release_Label'!$E:$E,$B544)=0),"NO CATALOG ID MATCH in Release_Label",iserror(vlookup($A544&amp;$B544,'3) Release_Label'!$D:$D&amp;'3) Release_Label'!$E:$E,1,0)),"NO UPC-CATALOG ID pair MATCH in Release_Label" )</f>
        <v/>
      </c>
      <c r="E544" s="128" t="str">
        <f t="shared" si="3"/>
        <v/>
      </c>
      <c r="G544" s="92"/>
      <c r="H544" s="133"/>
      <c r="J544" s="20"/>
      <c r="K544" s="93"/>
      <c r="L544" s="20"/>
      <c r="N544" s="20"/>
      <c r="O544" s="20"/>
      <c r="P544" s="20"/>
    </row>
    <row r="545">
      <c r="A545" s="28"/>
      <c r="B545" s="92"/>
      <c r="C545" s="114" t="str">
        <f t="array" ref="C545">ifs(and(isblank($A545),isblank($B545)),"", not(iserror(vlookup($A545&amp;$B545,'3) Release_Label'!$D:$D&amp;'3) Release_Label'!$E:$E,1,0))),vlookup($A545&amp;$B545,{'3) Release_Label'!$D:$D&amp;'3) Release_Label'!$E:$E,'3) Release_Label'!$F:$F},2,0), or(and(not(isblank($B545)),$B545=$B544,$A545&lt;&gt;$A544),and(not(isblank($A545)),$A545=$A544,$B545&lt;&gt;$B544)),"ID LISTS UNALIGNED",and($A545&lt;&gt;"",countif('3) Release_Label'!$D:$D,$A545)=0),"NO UPC MATCH in Release_Label",and($B545&lt;&gt;"",countif('3) Release_Label'!$E:$E,$B545)=0),"NO CATALOG ID MATCH in Release_Label",iserror(vlookup($A545&amp;$B545,'3) Release_Label'!$D:$D&amp;'3) Release_Label'!$E:$E,1,0)),"NO UPC-CATALOG ID pair MATCH in Release_Label" )</f>
        <v/>
      </c>
      <c r="D545" s="114" t="str">
        <f t="array" ref="D545">ifs(and(isblank($A545),isblank($B545)),"", not(iserror(vlookup($A545&amp;$B545,'3) Release_Label'!$D:$D&amp;'3) Release_Label'!$E:$E,1,0))),vlookup($A545&amp;$B545,{'3) Release_Label'!$D:$D&amp;'3) Release_Label'!$E:$E,'3) Release_Label'!$H:$H},2,0), or(and(not(isblank($B545)),$B545=$B544,$A545&lt;&gt;$A544),and(not(isblank($A545)),$A545=$A544,$B545&lt;&gt;$B544)),"ID LISTS UNALIGNED",and($A545&lt;&gt;"",countif('3) Release_Label'!$D:$D,$A545)=0),"NO UPC MATCH in Release_Label",and($B545&lt;&gt;"",countif('3) Release_Label'!$E:$E,$B545)=0),"NO CATALOG ID MATCH in Release_Label",iserror(vlookup($A545&amp;$B545,'3) Release_Label'!$D:$D&amp;'3) Release_Label'!$E:$E,1,0)),"NO UPC-CATALOG ID pair MATCH in Release_Label" )</f>
        <v/>
      </c>
      <c r="E545" s="128" t="str">
        <f t="shared" si="3"/>
        <v/>
      </c>
      <c r="G545" s="92"/>
      <c r="H545" s="133"/>
      <c r="J545" s="20"/>
      <c r="K545" s="93"/>
      <c r="L545" s="20"/>
      <c r="N545" s="20"/>
      <c r="O545" s="20"/>
      <c r="P545" s="20"/>
    </row>
    <row r="546">
      <c r="A546" s="28"/>
      <c r="B546" s="92"/>
      <c r="C546" s="114" t="str">
        <f t="array" ref="C546">ifs(and(isblank($A546),isblank($B546)),"", not(iserror(vlookup($A546&amp;$B546,'3) Release_Label'!$D:$D&amp;'3) Release_Label'!$E:$E,1,0))),vlookup($A546&amp;$B546,{'3) Release_Label'!$D:$D&amp;'3) Release_Label'!$E:$E,'3) Release_Label'!$F:$F},2,0), or(and(not(isblank($B546)),$B546=$B545,$A546&lt;&gt;$A545),and(not(isblank($A546)),$A546=$A545,$B546&lt;&gt;$B545)),"ID LISTS UNALIGNED",and($A546&lt;&gt;"",countif('3) Release_Label'!$D:$D,$A546)=0),"NO UPC MATCH in Release_Label",and($B546&lt;&gt;"",countif('3) Release_Label'!$E:$E,$B546)=0),"NO CATALOG ID MATCH in Release_Label",iserror(vlookup($A546&amp;$B546,'3) Release_Label'!$D:$D&amp;'3) Release_Label'!$E:$E,1,0)),"NO UPC-CATALOG ID pair MATCH in Release_Label" )</f>
        <v/>
      </c>
      <c r="D546" s="114" t="str">
        <f t="array" ref="D546">ifs(and(isblank($A546),isblank($B546)),"", not(iserror(vlookup($A546&amp;$B546,'3) Release_Label'!$D:$D&amp;'3) Release_Label'!$E:$E,1,0))),vlookup($A546&amp;$B546,{'3) Release_Label'!$D:$D&amp;'3) Release_Label'!$E:$E,'3) Release_Label'!$H:$H},2,0), or(and(not(isblank($B546)),$B546=$B545,$A546&lt;&gt;$A545),and(not(isblank($A546)),$A546=$A545,$B546&lt;&gt;$B545)),"ID LISTS UNALIGNED",and($A546&lt;&gt;"",countif('3) Release_Label'!$D:$D,$A546)=0),"NO UPC MATCH in Release_Label",and($B546&lt;&gt;"",countif('3) Release_Label'!$E:$E,$B546)=0),"NO CATALOG ID MATCH in Release_Label",iserror(vlookup($A546&amp;$B546,'3) Release_Label'!$D:$D&amp;'3) Release_Label'!$E:$E,1,0)),"NO UPC-CATALOG ID pair MATCH in Release_Label" )</f>
        <v/>
      </c>
      <c r="E546" s="128" t="str">
        <f t="shared" si="3"/>
        <v/>
      </c>
      <c r="G546" s="92"/>
      <c r="H546" s="133"/>
      <c r="J546" s="20"/>
      <c r="K546" s="93"/>
      <c r="L546" s="20"/>
      <c r="N546" s="20"/>
      <c r="O546" s="20"/>
      <c r="P546" s="20"/>
    </row>
    <row r="547">
      <c r="A547" s="28"/>
      <c r="B547" s="92"/>
      <c r="C547" s="114" t="str">
        <f t="array" ref="C547">ifs(and(isblank($A547),isblank($B547)),"", not(iserror(vlookup($A547&amp;$B547,'3) Release_Label'!$D:$D&amp;'3) Release_Label'!$E:$E,1,0))),vlookup($A547&amp;$B547,{'3) Release_Label'!$D:$D&amp;'3) Release_Label'!$E:$E,'3) Release_Label'!$F:$F},2,0), or(and(not(isblank($B547)),$B547=$B546,$A547&lt;&gt;$A546),and(not(isblank($A547)),$A547=$A546,$B547&lt;&gt;$B546)),"ID LISTS UNALIGNED",and($A547&lt;&gt;"",countif('3) Release_Label'!$D:$D,$A547)=0),"NO UPC MATCH in Release_Label",and($B547&lt;&gt;"",countif('3) Release_Label'!$E:$E,$B547)=0),"NO CATALOG ID MATCH in Release_Label",iserror(vlookup($A547&amp;$B547,'3) Release_Label'!$D:$D&amp;'3) Release_Label'!$E:$E,1,0)),"NO UPC-CATALOG ID pair MATCH in Release_Label" )</f>
        <v/>
      </c>
      <c r="D547" s="114" t="str">
        <f t="array" ref="D547">ifs(and(isblank($A547),isblank($B547)),"", not(iserror(vlookup($A547&amp;$B547,'3) Release_Label'!$D:$D&amp;'3) Release_Label'!$E:$E,1,0))),vlookup($A547&amp;$B547,{'3) Release_Label'!$D:$D&amp;'3) Release_Label'!$E:$E,'3) Release_Label'!$H:$H},2,0), or(and(not(isblank($B547)),$B547=$B546,$A547&lt;&gt;$A546),and(not(isblank($A547)),$A547=$A546,$B547&lt;&gt;$B546)),"ID LISTS UNALIGNED",and($A547&lt;&gt;"",countif('3) Release_Label'!$D:$D,$A547)=0),"NO UPC MATCH in Release_Label",and($B547&lt;&gt;"",countif('3) Release_Label'!$E:$E,$B547)=0),"NO CATALOG ID MATCH in Release_Label",iserror(vlookup($A547&amp;$B547,'3) Release_Label'!$D:$D&amp;'3) Release_Label'!$E:$E,1,0)),"NO UPC-CATALOG ID pair MATCH in Release_Label" )</f>
        <v/>
      </c>
      <c r="E547" s="128" t="str">
        <f t="shared" si="3"/>
        <v/>
      </c>
      <c r="G547" s="92"/>
      <c r="H547" s="133"/>
      <c r="J547" s="20"/>
      <c r="K547" s="93"/>
      <c r="L547" s="20"/>
      <c r="N547" s="20"/>
      <c r="O547" s="20"/>
      <c r="P547" s="20"/>
    </row>
    <row r="548">
      <c r="A548" s="28"/>
      <c r="B548" s="92"/>
      <c r="C548" s="114" t="str">
        <f t="array" ref="C548">ifs(and(isblank($A548),isblank($B548)),"", not(iserror(vlookup($A548&amp;$B548,'3) Release_Label'!$D:$D&amp;'3) Release_Label'!$E:$E,1,0))),vlookup($A548&amp;$B548,{'3) Release_Label'!$D:$D&amp;'3) Release_Label'!$E:$E,'3) Release_Label'!$F:$F},2,0), or(and(not(isblank($B548)),$B548=$B547,$A548&lt;&gt;$A547),and(not(isblank($A548)),$A548=$A547,$B548&lt;&gt;$B547)),"ID LISTS UNALIGNED",and($A548&lt;&gt;"",countif('3) Release_Label'!$D:$D,$A548)=0),"NO UPC MATCH in Release_Label",and($B548&lt;&gt;"",countif('3) Release_Label'!$E:$E,$B548)=0),"NO CATALOG ID MATCH in Release_Label",iserror(vlookup($A548&amp;$B548,'3) Release_Label'!$D:$D&amp;'3) Release_Label'!$E:$E,1,0)),"NO UPC-CATALOG ID pair MATCH in Release_Label" )</f>
        <v/>
      </c>
      <c r="D548" s="114" t="str">
        <f t="array" ref="D548">ifs(and(isblank($A548),isblank($B548)),"", not(iserror(vlookup($A548&amp;$B548,'3) Release_Label'!$D:$D&amp;'3) Release_Label'!$E:$E,1,0))),vlookup($A548&amp;$B548,{'3) Release_Label'!$D:$D&amp;'3) Release_Label'!$E:$E,'3) Release_Label'!$H:$H},2,0), or(and(not(isblank($B548)),$B548=$B547,$A548&lt;&gt;$A547),and(not(isblank($A548)),$A548=$A547,$B548&lt;&gt;$B547)),"ID LISTS UNALIGNED",and($A548&lt;&gt;"",countif('3) Release_Label'!$D:$D,$A548)=0),"NO UPC MATCH in Release_Label",and($B548&lt;&gt;"",countif('3) Release_Label'!$E:$E,$B548)=0),"NO CATALOG ID MATCH in Release_Label",iserror(vlookup($A548&amp;$B548,'3) Release_Label'!$D:$D&amp;'3) Release_Label'!$E:$E,1,0)),"NO UPC-CATALOG ID pair MATCH in Release_Label" )</f>
        <v/>
      </c>
      <c r="E548" s="128" t="str">
        <f t="shared" si="3"/>
        <v/>
      </c>
      <c r="G548" s="92"/>
      <c r="H548" s="133"/>
      <c r="J548" s="20"/>
      <c r="K548" s="93"/>
      <c r="L548" s="20"/>
      <c r="N548" s="20"/>
      <c r="O548" s="20"/>
      <c r="P548" s="20"/>
    </row>
    <row r="549">
      <c r="A549" s="28"/>
      <c r="B549" s="92"/>
      <c r="C549" s="114" t="str">
        <f t="array" ref="C549">ifs(and(isblank($A549),isblank($B549)),"", not(iserror(vlookup($A549&amp;$B549,'3) Release_Label'!$D:$D&amp;'3) Release_Label'!$E:$E,1,0))),vlookup($A549&amp;$B549,{'3) Release_Label'!$D:$D&amp;'3) Release_Label'!$E:$E,'3) Release_Label'!$F:$F},2,0), or(and(not(isblank($B549)),$B549=$B548,$A549&lt;&gt;$A548),and(not(isblank($A549)),$A549=$A548,$B549&lt;&gt;$B548)),"ID LISTS UNALIGNED",and($A549&lt;&gt;"",countif('3) Release_Label'!$D:$D,$A549)=0),"NO UPC MATCH in Release_Label",and($B549&lt;&gt;"",countif('3) Release_Label'!$E:$E,$B549)=0),"NO CATALOG ID MATCH in Release_Label",iserror(vlookup($A549&amp;$B549,'3) Release_Label'!$D:$D&amp;'3) Release_Label'!$E:$E,1,0)),"NO UPC-CATALOG ID pair MATCH in Release_Label" )</f>
        <v/>
      </c>
      <c r="D549" s="114" t="str">
        <f t="array" ref="D549">ifs(and(isblank($A549),isblank($B549)),"", not(iserror(vlookup($A549&amp;$B549,'3) Release_Label'!$D:$D&amp;'3) Release_Label'!$E:$E,1,0))),vlookup($A549&amp;$B549,{'3) Release_Label'!$D:$D&amp;'3) Release_Label'!$E:$E,'3) Release_Label'!$H:$H},2,0), or(and(not(isblank($B549)),$B549=$B548,$A549&lt;&gt;$A548),and(not(isblank($A549)),$A549=$A548,$B549&lt;&gt;$B548)),"ID LISTS UNALIGNED",and($A549&lt;&gt;"",countif('3) Release_Label'!$D:$D,$A549)=0),"NO UPC MATCH in Release_Label",and($B549&lt;&gt;"",countif('3) Release_Label'!$E:$E,$B549)=0),"NO CATALOG ID MATCH in Release_Label",iserror(vlookup($A549&amp;$B549,'3) Release_Label'!$D:$D&amp;'3) Release_Label'!$E:$E,1,0)),"NO UPC-CATALOG ID pair MATCH in Release_Label" )</f>
        <v/>
      </c>
      <c r="E549" s="128" t="str">
        <f t="shared" si="3"/>
        <v/>
      </c>
      <c r="G549" s="92"/>
      <c r="H549" s="133"/>
      <c r="J549" s="20"/>
      <c r="K549" s="93"/>
      <c r="L549" s="20"/>
      <c r="N549" s="20"/>
      <c r="O549" s="20"/>
      <c r="P549" s="20"/>
    </row>
    <row r="550">
      <c r="A550" s="28"/>
      <c r="B550" s="92"/>
      <c r="C550" s="114" t="str">
        <f t="array" ref="C550">ifs(and(isblank($A550),isblank($B550)),"", not(iserror(vlookup($A550&amp;$B550,'3) Release_Label'!$D:$D&amp;'3) Release_Label'!$E:$E,1,0))),vlookup($A550&amp;$B550,{'3) Release_Label'!$D:$D&amp;'3) Release_Label'!$E:$E,'3) Release_Label'!$F:$F},2,0), or(and(not(isblank($B550)),$B550=$B549,$A550&lt;&gt;$A549),and(not(isblank($A550)),$A550=$A549,$B550&lt;&gt;$B549)),"ID LISTS UNALIGNED",and($A550&lt;&gt;"",countif('3) Release_Label'!$D:$D,$A550)=0),"NO UPC MATCH in Release_Label",and($B550&lt;&gt;"",countif('3) Release_Label'!$E:$E,$B550)=0),"NO CATALOG ID MATCH in Release_Label",iserror(vlookup($A550&amp;$B550,'3) Release_Label'!$D:$D&amp;'3) Release_Label'!$E:$E,1,0)),"NO UPC-CATALOG ID pair MATCH in Release_Label" )</f>
        <v/>
      </c>
      <c r="D550" s="114" t="str">
        <f t="array" ref="D550">ifs(and(isblank($A550),isblank($B550)),"", not(iserror(vlookup($A550&amp;$B550,'3) Release_Label'!$D:$D&amp;'3) Release_Label'!$E:$E,1,0))),vlookup($A550&amp;$B550,{'3) Release_Label'!$D:$D&amp;'3) Release_Label'!$E:$E,'3) Release_Label'!$H:$H},2,0), or(and(not(isblank($B550)),$B550=$B549,$A550&lt;&gt;$A549),and(not(isblank($A550)),$A550=$A549,$B550&lt;&gt;$B549)),"ID LISTS UNALIGNED",and($A550&lt;&gt;"",countif('3) Release_Label'!$D:$D,$A550)=0),"NO UPC MATCH in Release_Label",and($B550&lt;&gt;"",countif('3) Release_Label'!$E:$E,$B550)=0),"NO CATALOG ID MATCH in Release_Label",iserror(vlookup($A550&amp;$B550,'3) Release_Label'!$D:$D&amp;'3) Release_Label'!$E:$E,1,0)),"NO UPC-CATALOG ID pair MATCH in Release_Label" )</f>
        <v/>
      </c>
      <c r="E550" s="128" t="str">
        <f t="shared" si="3"/>
        <v/>
      </c>
      <c r="G550" s="92"/>
      <c r="H550" s="133"/>
      <c r="J550" s="20"/>
      <c r="K550" s="93"/>
      <c r="L550" s="20"/>
      <c r="N550" s="20"/>
      <c r="O550" s="20"/>
      <c r="P550" s="20"/>
    </row>
    <row r="551">
      <c r="A551" s="28"/>
      <c r="B551" s="92"/>
      <c r="C551" s="114" t="str">
        <f t="array" ref="C551">ifs(and(isblank($A551),isblank($B551)),"", not(iserror(vlookup($A551&amp;$B551,'3) Release_Label'!$D:$D&amp;'3) Release_Label'!$E:$E,1,0))),vlookup($A551&amp;$B551,{'3) Release_Label'!$D:$D&amp;'3) Release_Label'!$E:$E,'3) Release_Label'!$F:$F},2,0), or(and(not(isblank($B551)),$B551=$B550,$A551&lt;&gt;$A550),and(not(isblank($A551)),$A551=$A550,$B551&lt;&gt;$B550)),"ID LISTS UNALIGNED",and($A551&lt;&gt;"",countif('3) Release_Label'!$D:$D,$A551)=0),"NO UPC MATCH in Release_Label",and($B551&lt;&gt;"",countif('3) Release_Label'!$E:$E,$B551)=0),"NO CATALOG ID MATCH in Release_Label",iserror(vlookup($A551&amp;$B551,'3) Release_Label'!$D:$D&amp;'3) Release_Label'!$E:$E,1,0)),"NO UPC-CATALOG ID pair MATCH in Release_Label" )</f>
        <v/>
      </c>
      <c r="D551" s="114" t="str">
        <f t="array" ref="D551">ifs(and(isblank($A551),isblank($B551)),"", not(iserror(vlookup($A551&amp;$B551,'3) Release_Label'!$D:$D&amp;'3) Release_Label'!$E:$E,1,0))),vlookup($A551&amp;$B551,{'3) Release_Label'!$D:$D&amp;'3) Release_Label'!$E:$E,'3) Release_Label'!$H:$H},2,0), or(and(not(isblank($B551)),$B551=$B550,$A551&lt;&gt;$A550),and(not(isblank($A551)),$A551=$A550,$B551&lt;&gt;$B550)),"ID LISTS UNALIGNED",and($A551&lt;&gt;"",countif('3) Release_Label'!$D:$D,$A551)=0),"NO UPC MATCH in Release_Label",and($B551&lt;&gt;"",countif('3) Release_Label'!$E:$E,$B551)=0),"NO CATALOG ID MATCH in Release_Label",iserror(vlookup($A551&amp;$B551,'3) Release_Label'!$D:$D&amp;'3) Release_Label'!$E:$E,1,0)),"NO UPC-CATALOG ID pair MATCH in Release_Label" )</f>
        <v/>
      </c>
      <c r="E551" s="128" t="str">
        <f t="shared" si="3"/>
        <v/>
      </c>
      <c r="G551" s="92"/>
      <c r="H551" s="133"/>
      <c r="J551" s="20"/>
      <c r="K551" s="93"/>
      <c r="L551" s="20"/>
      <c r="N551" s="20"/>
      <c r="O551" s="20"/>
      <c r="P551" s="20"/>
    </row>
    <row r="552">
      <c r="A552" s="28"/>
      <c r="B552" s="92"/>
      <c r="C552" s="114" t="str">
        <f t="array" ref="C552">ifs(and(isblank($A552),isblank($B552)),"", not(iserror(vlookup($A552&amp;$B552,'3) Release_Label'!$D:$D&amp;'3) Release_Label'!$E:$E,1,0))),vlookup($A552&amp;$B552,{'3) Release_Label'!$D:$D&amp;'3) Release_Label'!$E:$E,'3) Release_Label'!$F:$F},2,0), or(and(not(isblank($B552)),$B552=$B551,$A552&lt;&gt;$A551),and(not(isblank($A552)),$A552=$A551,$B552&lt;&gt;$B551)),"ID LISTS UNALIGNED",and($A552&lt;&gt;"",countif('3) Release_Label'!$D:$D,$A552)=0),"NO UPC MATCH in Release_Label",and($B552&lt;&gt;"",countif('3) Release_Label'!$E:$E,$B552)=0),"NO CATALOG ID MATCH in Release_Label",iserror(vlookup($A552&amp;$B552,'3) Release_Label'!$D:$D&amp;'3) Release_Label'!$E:$E,1,0)),"NO UPC-CATALOG ID pair MATCH in Release_Label" )</f>
        <v/>
      </c>
      <c r="D552" s="114" t="str">
        <f t="array" ref="D552">ifs(and(isblank($A552),isblank($B552)),"", not(iserror(vlookup($A552&amp;$B552,'3) Release_Label'!$D:$D&amp;'3) Release_Label'!$E:$E,1,0))),vlookup($A552&amp;$B552,{'3) Release_Label'!$D:$D&amp;'3) Release_Label'!$E:$E,'3) Release_Label'!$H:$H},2,0), or(and(not(isblank($B552)),$B552=$B551,$A552&lt;&gt;$A551),and(not(isblank($A552)),$A552=$A551,$B552&lt;&gt;$B551)),"ID LISTS UNALIGNED",and($A552&lt;&gt;"",countif('3) Release_Label'!$D:$D,$A552)=0),"NO UPC MATCH in Release_Label",and($B552&lt;&gt;"",countif('3) Release_Label'!$E:$E,$B552)=0),"NO CATALOG ID MATCH in Release_Label",iserror(vlookup($A552&amp;$B552,'3) Release_Label'!$D:$D&amp;'3) Release_Label'!$E:$E,1,0)),"NO UPC-CATALOG ID pair MATCH in Release_Label" )</f>
        <v/>
      </c>
      <c r="E552" s="128" t="str">
        <f t="shared" si="3"/>
        <v/>
      </c>
      <c r="G552" s="92"/>
      <c r="H552" s="133"/>
      <c r="J552" s="20"/>
      <c r="K552" s="93"/>
      <c r="L552" s="20"/>
      <c r="N552" s="20"/>
      <c r="O552" s="20"/>
      <c r="P552" s="20"/>
    </row>
    <row r="553">
      <c r="A553" s="28"/>
      <c r="B553" s="92"/>
      <c r="C553" s="114" t="str">
        <f t="array" ref="C553">ifs(and(isblank($A553),isblank($B553)),"", not(iserror(vlookup($A553&amp;$B553,'3) Release_Label'!$D:$D&amp;'3) Release_Label'!$E:$E,1,0))),vlookup($A553&amp;$B553,{'3) Release_Label'!$D:$D&amp;'3) Release_Label'!$E:$E,'3) Release_Label'!$F:$F},2,0), or(and(not(isblank($B553)),$B553=$B552,$A553&lt;&gt;$A552),and(not(isblank($A553)),$A553=$A552,$B553&lt;&gt;$B552)),"ID LISTS UNALIGNED",and($A553&lt;&gt;"",countif('3) Release_Label'!$D:$D,$A553)=0),"NO UPC MATCH in Release_Label",and($B553&lt;&gt;"",countif('3) Release_Label'!$E:$E,$B553)=0),"NO CATALOG ID MATCH in Release_Label",iserror(vlookup($A553&amp;$B553,'3) Release_Label'!$D:$D&amp;'3) Release_Label'!$E:$E,1,0)),"NO UPC-CATALOG ID pair MATCH in Release_Label" )</f>
        <v/>
      </c>
      <c r="D553" s="114" t="str">
        <f t="array" ref="D553">ifs(and(isblank($A553),isblank($B553)),"", not(iserror(vlookup($A553&amp;$B553,'3) Release_Label'!$D:$D&amp;'3) Release_Label'!$E:$E,1,0))),vlookup($A553&amp;$B553,{'3) Release_Label'!$D:$D&amp;'3) Release_Label'!$E:$E,'3) Release_Label'!$H:$H},2,0), or(and(not(isblank($B553)),$B553=$B552,$A553&lt;&gt;$A552),and(not(isblank($A553)),$A553=$A552,$B553&lt;&gt;$B552)),"ID LISTS UNALIGNED",and($A553&lt;&gt;"",countif('3) Release_Label'!$D:$D,$A553)=0),"NO UPC MATCH in Release_Label",and($B553&lt;&gt;"",countif('3) Release_Label'!$E:$E,$B553)=0),"NO CATALOG ID MATCH in Release_Label",iserror(vlookup($A553&amp;$B553,'3) Release_Label'!$D:$D&amp;'3) Release_Label'!$E:$E,1,0)),"NO UPC-CATALOG ID pair MATCH in Release_Label" )</f>
        <v/>
      </c>
      <c r="E553" s="128" t="str">
        <f t="shared" si="3"/>
        <v/>
      </c>
      <c r="G553" s="92"/>
      <c r="H553" s="133"/>
      <c r="J553" s="20"/>
      <c r="K553" s="93"/>
      <c r="L553" s="20"/>
      <c r="N553" s="20"/>
      <c r="O553" s="20"/>
      <c r="P553" s="20"/>
    </row>
    <row r="554">
      <c r="A554" s="28"/>
      <c r="B554" s="92"/>
      <c r="C554" s="114" t="str">
        <f t="array" ref="C554">ifs(and(isblank($A554),isblank($B554)),"", not(iserror(vlookup($A554&amp;$B554,'3) Release_Label'!$D:$D&amp;'3) Release_Label'!$E:$E,1,0))),vlookup($A554&amp;$B554,{'3) Release_Label'!$D:$D&amp;'3) Release_Label'!$E:$E,'3) Release_Label'!$F:$F},2,0), or(and(not(isblank($B554)),$B554=$B553,$A554&lt;&gt;$A553),and(not(isblank($A554)),$A554=$A553,$B554&lt;&gt;$B553)),"ID LISTS UNALIGNED",and($A554&lt;&gt;"",countif('3) Release_Label'!$D:$D,$A554)=0),"NO UPC MATCH in Release_Label",and($B554&lt;&gt;"",countif('3) Release_Label'!$E:$E,$B554)=0),"NO CATALOG ID MATCH in Release_Label",iserror(vlookup($A554&amp;$B554,'3) Release_Label'!$D:$D&amp;'3) Release_Label'!$E:$E,1,0)),"NO UPC-CATALOG ID pair MATCH in Release_Label" )</f>
        <v/>
      </c>
      <c r="D554" s="114" t="str">
        <f t="array" ref="D554">ifs(and(isblank($A554),isblank($B554)),"", not(iserror(vlookup($A554&amp;$B554,'3) Release_Label'!$D:$D&amp;'3) Release_Label'!$E:$E,1,0))),vlookup($A554&amp;$B554,{'3) Release_Label'!$D:$D&amp;'3) Release_Label'!$E:$E,'3) Release_Label'!$H:$H},2,0), or(and(not(isblank($B554)),$B554=$B553,$A554&lt;&gt;$A553),and(not(isblank($A554)),$A554=$A553,$B554&lt;&gt;$B553)),"ID LISTS UNALIGNED",and($A554&lt;&gt;"",countif('3) Release_Label'!$D:$D,$A554)=0),"NO UPC MATCH in Release_Label",and($B554&lt;&gt;"",countif('3) Release_Label'!$E:$E,$B554)=0),"NO CATALOG ID MATCH in Release_Label",iserror(vlookup($A554&amp;$B554,'3) Release_Label'!$D:$D&amp;'3) Release_Label'!$E:$E,1,0)),"NO UPC-CATALOG ID pair MATCH in Release_Label" )</f>
        <v/>
      </c>
      <c r="E554" s="128" t="str">
        <f t="shared" si="3"/>
        <v/>
      </c>
      <c r="G554" s="92"/>
      <c r="H554" s="133"/>
      <c r="J554" s="20"/>
      <c r="K554" s="93"/>
      <c r="L554" s="20"/>
      <c r="N554" s="20"/>
      <c r="O554" s="20"/>
      <c r="P554" s="20"/>
    </row>
    <row r="555">
      <c r="A555" s="28"/>
      <c r="B555" s="92"/>
      <c r="C555" s="114" t="str">
        <f t="array" ref="C555">ifs(and(isblank($A555),isblank($B555)),"", not(iserror(vlookup($A555&amp;$B555,'3) Release_Label'!$D:$D&amp;'3) Release_Label'!$E:$E,1,0))),vlookup($A555&amp;$B555,{'3) Release_Label'!$D:$D&amp;'3) Release_Label'!$E:$E,'3) Release_Label'!$F:$F},2,0), or(and(not(isblank($B555)),$B555=$B554,$A555&lt;&gt;$A554),and(not(isblank($A555)),$A555=$A554,$B555&lt;&gt;$B554)),"ID LISTS UNALIGNED",and($A555&lt;&gt;"",countif('3) Release_Label'!$D:$D,$A555)=0),"NO UPC MATCH in Release_Label",and($B555&lt;&gt;"",countif('3) Release_Label'!$E:$E,$B555)=0),"NO CATALOG ID MATCH in Release_Label",iserror(vlookup($A555&amp;$B555,'3) Release_Label'!$D:$D&amp;'3) Release_Label'!$E:$E,1,0)),"NO UPC-CATALOG ID pair MATCH in Release_Label" )</f>
        <v/>
      </c>
      <c r="D555" s="114" t="str">
        <f t="array" ref="D555">ifs(and(isblank($A555),isblank($B555)),"", not(iserror(vlookup($A555&amp;$B555,'3) Release_Label'!$D:$D&amp;'3) Release_Label'!$E:$E,1,0))),vlookup($A555&amp;$B555,{'3) Release_Label'!$D:$D&amp;'3) Release_Label'!$E:$E,'3) Release_Label'!$H:$H},2,0), or(and(not(isblank($B555)),$B555=$B554,$A555&lt;&gt;$A554),and(not(isblank($A555)),$A555=$A554,$B555&lt;&gt;$B554)),"ID LISTS UNALIGNED",and($A555&lt;&gt;"",countif('3) Release_Label'!$D:$D,$A555)=0),"NO UPC MATCH in Release_Label",and($B555&lt;&gt;"",countif('3) Release_Label'!$E:$E,$B555)=0),"NO CATALOG ID MATCH in Release_Label",iserror(vlookup($A555&amp;$B555,'3) Release_Label'!$D:$D&amp;'3) Release_Label'!$E:$E,1,0)),"NO UPC-CATALOG ID pair MATCH in Release_Label" )</f>
        <v/>
      </c>
      <c r="E555" s="128" t="str">
        <f t="shared" si="3"/>
        <v/>
      </c>
      <c r="G555" s="92"/>
      <c r="H555" s="133"/>
      <c r="J555" s="20"/>
      <c r="K555" s="93"/>
      <c r="L555" s="20"/>
      <c r="N555" s="20"/>
      <c r="O555" s="20"/>
      <c r="P555" s="20"/>
    </row>
    <row r="556">
      <c r="A556" s="28"/>
      <c r="B556" s="92"/>
      <c r="C556" s="114" t="str">
        <f t="array" ref="C556">ifs(and(isblank($A556),isblank($B556)),"", not(iserror(vlookup($A556&amp;$B556,'3) Release_Label'!$D:$D&amp;'3) Release_Label'!$E:$E,1,0))),vlookup($A556&amp;$B556,{'3) Release_Label'!$D:$D&amp;'3) Release_Label'!$E:$E,'3) Release_Label'!$F:$F},2,0), or(and(not(isblank($B556)),$B556=$B555,$A556&lt;&gt;$A555),and(not(isblank($A556)),$A556=$A555,$B556&lt;&gt;$B555)),"ID LISTS UNALIGNED",and($A556&lt;&gt;"",countif('3) Release_Label'!$D:$D,$A556)=0),"NO UPC MATCH in Release_Label",and($B556&lt;&gt;"",countif('3) Release_Label'!$E:$E,$B556)=0),"NO CATALOG ID MATCH in Release_Label",iserror(vlookup($A556&amp;$B556,'3) Release_Label'!$D:$D&amp;'3) Release_Label'!$E:$E,1,0)),"NO UPC-CATALOG ID pair MATCH in Release_Label" )</f>
        <v/>
      </c>
      <c r="D556" s="114" t="str">
        <f t="array" ref="D556">ifs(and(isblank($A556),isblank($B556)),"", not(iserror(vlookup($A556&amp;$B556,'3) Release_Label'!$D:$D&amp;'3) Release_Label'!$E:$E,1,0))),vlookup($A556&amp;$B556,{'3) Release_Label'!$D:$D&amp;'3) Release_Label'!$E:$E,'3) Release_Label'!$H:$H},2,0), or(and(not(isblank($B556)),$B556=$B555,$A556&lt;&gt;$A555),and(not(isblank($A556)),$A556=$A555,$B556&lt;&gt;$B555)),"ID LISTS UNALIGNED",and($A556&lt;&gt;"",countif('3) Release_Label'!$D:$D,$A556)=0),"NO UPC MATCH in Release_Label",and($B556&lt;&gt;"",countif('3) Release_Label'!$E:$E,$B556)=0),"NO CATALOG ID MATCH in Release_Label",iserror(vlookup($A556&amp;$B556,'3) Release_Label'!$D:$D&amp;'3) Release_Label'!$E:$E,1,0)),"NO UPC-CATALOG ID pair MATCH in Release_Label" )</f>
        <v/>
      </c>
      <c r="E556" s="128" t="str">
        <f t="shared" si="3"/>
        <v/>
      </c>
      <c r="G556" s="92"/>
      <c r="H556" s="133"/>
      <c r="J556" s="20"/>
      <c r="K556" s="93"/>
      <c r="L556" s="20"/>
      <c r="N556" s="20"/>
      <c r="O556" s="20"/>
      <c r="P556" s="20"/>
    </row>
    <row r="557">
      <c r="A557" s="28"/>
      <c r="B557" s="92"/>
      <c r="C557" s="114" t="str">
        <f t="array" ref="C557">ifs(and(isblank($A557),isblank($B557)),"", not(iserror(vlookup($A557&amp;$B557,'3) Release_Label'!$D:$D&amp;'3) Release_Label'!$E:$E,1,0))),vlookup($A557&amp;$B557,{'3) Release_Label'!$D:$D&amp;'3) Release_Label'!$E:$E,'3) Release_Label'!$F:$F},2,0), or(and(not(isblank($B557)),$B557=$B556,$A557&lt;&gt;$A556),and(not(isblank($A557)),$A557=$A556,$B557&lt;&gt;$B556)),"ID LISTS UNALIGNED",and($A557&lt;&gt;"",countif('3) Release_Label'!$D:$D,$A557)=0),"NO UPC MATCH in Release_Label",and($B557&lt;&gt;"",countif('3) Release_Label'!$E:$E,$B557)=0),"NO CATALOG ID MATCH in Release_Label",iserror(vlookup($A557&amp;$B557,'3) Release_Label'!$D:$D&amp;'3) Release_Label'!$E:$E,1,0)),"NO UPC-CATALOG ID pair MATCH in Release_Label" )</f>
        <v/>
      </c>
      <c r="D557" s="114" t="str">
        <f t="array" ref="D557">ifs(and(isblank($A557),isblank($B557)),"", not(iserror(vlookup($A557&amp;$B557,'3) Release_Label'!$D:$D&amp;'3) Release_Label'!$E:$E,1,0))),vlookup($A557&amp;$B557,{'3) Release_Label'!$D:$D&amp;'3) Release_Label'!$E:$E,'3) Release_Label'!$H:$H},2,0), or(and(not(isblank($B557)),$B557=$B556,$A557&lt;&gt;$A556),and(not(isblank($A557)),$A557=$A556,$B557&lt;&gt;$B556)),"ID LISTS UNALIGNED",and($A557&lt;&gt;"",countif('3) Release_Label'!$D:$D,$A557)=0),"NO UPC MATCH in Release_Label",and($B557&lt;&gt;"",countif('3) Release_Label'!$E:$E,$B557)=0),"NO CATALOG ID MATCH in Release_Label",iserror(vlookup($A557&amp;$B557,'3) Release_Label'!$D:$D&amp;'3) Release_Label'!$E:$E,1,0)),"NO UPC-CATALOG ID pair MATCH in Release_Label" )</f>
        <v/>
      </c>
      <c r="E557" s="128" t="str">
        <f t="shared" si="3"/>
        <v/>
      </c>
      <c r="G557" s="92"/>
      <c r="H557" s="133"/>
      <c r="J557" s="20"/>
      <c r="K557" s="93"/>
      <c r="L557" s="20"/>
      <c r="N557" s="20"/>
      <c r="O557" s="20"/>
      <c r="P557" s="20"/>
    </row>
    <row r="558">
      <c r="A558" s="28"/>
      <c r="B558" s="92"/>
      <c r="C558" s="114" t="str">
        <f t="array" ref="C558">ifs(and(isblank($A558),isblank($B558)),"", not(iserror(vlookup($A558&amp;$B558,'3) Release_Label'!$D:$D&amp;'3) Release_Label'!$E:$E,1,0))),vlookup($A558&amp;$B558,{'3) Release_Label'!$D:$D&amp;'3) Release_Label'!$E:$E,'3) Release_Label'!$F:$F},2,0), or(and(not(isblank($B558)),$B558=$B557,$A558&lt;&gt;$A557),and(not(isblank($A558)),$A558=$A557,$B558&lt;&gt;$B557)),"ID LISTS UNALIGNED",and($A558&lt;&gt;"",countif('3) Release_Label'!$D:$D,$A558)=0),"NO UPC MATCH in Release_Label",and($B558&lt;&gt;"",countif('3) Release_Label'!$E:$E,$B558)=0),"NO CATALOG ID MATCH in Release_Label",iserror(vlookup($A558&amp;$B558,'3) Release_Label'!$D:$D&amp;'3) Release_Label'!$E:$E,1,0)),"NO UPC-CATALOG ID pair MATCH in Release_Label" )</f>
        <v/>
      </c>
      <c r="D558" s="114" t="str">
        <f t="array" ref="D558">ifs(and(isblank($A558),isblank($B558)),"", not(iserror(vlookup($A558&amp;$B558,'3) Release_Label'!$D:$D&amp;'3) Release_Label'!$E:$E,1,0))),vlookup($A558&amp;$B558,{'3) Release_Label'!$D:$D&amp;'3) Release_Label'!$E:$E,'3) Release_Label'!$H:$H},2,0), or(and(not(isblank($B558)),$B558=$B557,$A558&lt;&gt;$A557),and(not(isblank($A558)),$A558=$A557,$B558&lt;&gt;$B557)),"ID LISTS UNALIGNED",and($A558&lt;&gt;"",countif('3) Release_Label'!$D:$D,$A558)=0),"NO UPC MATCH in Release_Label",and($B558&lt;&gt;"",countif('3) Release_Label'!$E:$E,$B558)=0),"NO CATALOG ID MATCH in Release_Label",iserror(vlookup($A558&amp;$B558,'3) Release_Label'!$D:$D&amp;'3) Release_Label'!$E:$E,1,0)),"NO UPC-CATALOG ID pair MATCH in Release_Label" )</f>
        <v/>
      </c>
      <c r="E558" s="128" t="str">
        <f t="shared" si="3"/>
        <v/>
      </c>
      <c r="G558" s="92"/>
      <c r="H558" s="133"/>
      <c r="J558" s="20"/>
      <c r="K558" s="93"/>
      <c r="L558" s="20"/>
      <c r="N558" s="20"/>
      <c r="O558" s="20"/>
      <c r="P558" s="20"/>
    </row>
    <row r="559">
      <c r="A559" s="28"/>
      <c r="B559" s="92"/>
      <c r="C559" s="114" t="str">
        <f t="array" ref="C559">ifs(and(isblank($A559),isblank($B559)),"", not(iserror(vlookup($A559&amp;$B559,'3) Release_Label'!$D:$D&amp;'3) Release_Label'!$E:$E,1,0))),vlookup($A559&amp;$B559,{'3) Release_Label'!$D:$D&amp;'3) Release_Label'!$E:$E,'3) Release_Label'!$F:$F},2,0), or(and(not(isblank($B559)),$B559=$B558,$A559&lt;&gt;$A558),and(not(isblank($A559)),$A559=$A558,$B559&lt;&gt;$B558)),"ID LISTS UNALIGNED",and($A559&lt;&gt;"",countif('3) Release_Label'!$D:$D,$A559)=0),"NO UPC MATCH in Release_Label",and($B559&lt;&gt;"",countif('3) Release_Label'!$E:$E,$B559)=0),"NO CATALOG ID MATCH in Release_Label",iserror(vlookup($A559&amp;$B559,'3) Release_Label'!$D:$D&amp;'3) Release_Label'!$E:$E,1,0)),"NO UPC-CATALOG ID pair MATCH in Release_Label" )</f>
        <v/>
      </c>
      <c r="D559" s="114" t="str">
        <f t="array" ref="D559">ifs(and(isblank($A559),isblank($B559)),"", not(iserror(vlookup($A559&amp;$B559,'3) Release_Label'!$D:$D&amp;'3) Release_Label'!$E:$E,1,0))),vlookup($A559&amp;$B559,{'3) Release_Label'!$D:$D&amp;'3) Release_Label'!$E:$E,'3) Release_Label'!$H:$H},2,0), or(and(not(isblank($B559)),$B559=$B558,$A559&lt;&gt;$A558),and(not(isblank($A559)),$A559=$A558,$B559&lt;&gt;$B558)),"ID LISTS UNALIGNED",and($A559&lt;&gt;"",countif('3) Release_Label'!$D:$D,$A559)=0),"NO UPC MATCH in Release_Label",and($B559&lt;&gt;"",countif('3) Release_Label'!$E:$E,$B559)=0),"NO CATALOG ID MATCH in Release_Label",iserror(vlookup($A559&amp;$B559,'3) Release_Label'!$D:$D&amp;'3) Release_Label'!$E:$E,1,0)),"NO UPC-CATALOG ID pair MATCH in Release_Label" )</f>
        <v/>
      </c>
      <c r="E559" s="128" t="str">
        <f t="shared" si="3"/>
        <v/>
      </c>
      <c r="G559" s="92"/>
      <c r="H559" s="133"/>
      <c r="J559" s="20"/>
      <c r="K559" s="93"/>
      <c r="L559" s="20"/>
      <c r="N559" s="20"/>
      <c r="O559" s="20"/>
      <c r="P559" s="20"/>
    </row>
    <row r="560">
      <c r="A560" s="28"/>
      <c r="B560" s="92"/>
      <c r="C560" s="114" t="str">
        <f t="array" ref="C560">ifs(and(isblank($A560),isblank($B560)),"", not(iserror(vlookup($A560&amp;$B560,'3) Release_Label'!$D:$D&amp;'3) Release_Label'!$E:$E,1,0))),vlookup($A560&amp;$B560,{'3) Release_Label'!$D:$D&amp;'3) Release_Label'!$E:$E,'3) Release_Label'!$F:$F},2,0), or(and(not(isblank($B560)),$B560=$B559,$A560&lt;&gt;$A559),and(not(isblank($A560)),$A560=$A559,$B560&lt;&gt;$B559)),"ID LISTS UNALIGNED",and($A560&lt;&gt;"",countif('3) Release_Label'!$D:$D,$A560)=0),"NO UPC MATCH in Release_Label",and($B560&lt;&gt;"",countif('3) Release_Label'!$E:$E,$B560)=0),"NO CATALOG ID MATCH in Release_Label",iserror(vlookup($A560&amp;$B560,'3) Release_Label'!$D:$D&amp;'3) Release_Label'!$E:$E,1,0)),"NO UPC-CATALOG ID pair MATCH in Release_Label" )</f>
        <v/>
      </c>
      <c r="D560" s="114" t="str">
        <f t="array" ref="D560">ifs(and(isblank($A560),isblank($B560)),"", not(iserror(vlookup($A560&amp;$B560,'3) Release_Label'!$D:$D&amp;'3) Release_Label'!$E:$E,1,0))),vlookup($A560&amp;$B560,{'3) Release_Label'!$D:$D&amp;'3) Release_Label'!$E:$E,'3) Release_Label'!$H:$H},2,0), or(and(not(isblank($B560)),$B560=$B559,$A560&lt;&gt;$A559),and(not(isblank($A560)),$A560=$A559,$B560&lt;&gt;$B559)),"ID LISTS UNALIGNED",and($A560&lt;&gt;"",countif('3) Release_Label'!$D:$D,$A560)=0),"NO UPC MATCH in Release_Label",and($B560&lt;&gt;"",countif('3) Release_Label'!$E:$E,$B560)=0),"NO CATALOG ID MATCH in Release_Label",iserror(vlookup($A560&amp;$B560,'3) Release_Label'!$D:$D&amp;'3) Release_Label'!$E:$E,1,0)),"NO UPC-CATALOG ID pair MATCH in Release_Label" )</f>
        <v/>
      </c>
      <c r="E560" s="128" t="str">
        <f t="shared" si="3"/>
        <v/>
      </c>
      <c r="G560" s="92"/>
      <c r="H560" s="133"/>
      <c r="J560" s="20"/>
      <c r="K560" s="93"/>
      <c r="L560" s="20"/>
      <c r="N560" s="20"/>
      <c r="O560" s="20"/>
      <c r="P560" s="20"/>
    </row>
    <row r="561">
      <c r="A561" s="28"/>
      <c r="B561" s="92"/>
      <c r="C561" s="114" t="str">
        <f t="array" ref="C561">ifs(and(isblank($A561),isblank($B561)),"", not(iserror(vlookup($A561&amp;$B561,'3) Release_Label'!$D:$D&amp;'3) Release_Label'!$E:$E,1,0))),vlookup($A561&amp;$B561,{'3) Release_Label'!$D:$D&amp;'3) Release_Label'!$E:$E,'3) Release_Label'!$F:$F},2,0), or(and(not(isblank($B561)),$B561=$B560,$A561&lt;&gt;$A560),and(not(isblank($A561)),$A561=$A560,$B561&lt;&gt;$B560)),"ID LISTS UNALIGNED",and($A561&lt;&gt;"",countif('3) Release_Label'!$D:$D,$A561)=0),"NO UPC MATCH in Release_Label",and($B561&lt;&gt;"",countif('3) Release_Label'!$E:$E,$B561)=0),"NO CATALOG ID MATCH in Release_Label",iserror(vlookup($A561&amp;$B561,'3) Release_Label'!$D:$D&amp;'3) Release_Label'!$E:$E,1,0)),"NO UPC-CATALOG ID pair MATCH in Release_Label" )</f>
        <v/>
      </c>
      <c r="D561" s="114" t="str">
        <f t="array" ref="D561">ifs(and(isblank($A561),isblank($B561)),"", not(iserror(vlookup($A561&amp;$B561,'3) Release_Label'!$D:$D&amp;'3) Release_Label'!$E:$E,1,0))),vlookup($A561&amp;$B561,{'3) Release_Label'!$D:$D&amp;'3) Release_Label'!$E:$E,'3) Release_Label'!$H:$H},2,0), or(and(not(isblank($B561)),$B561=$B560,$A561&lt;&gt;$A560),and(not(isblank($A561)),$A561=$A560,$B561&lt;&gt;$B560)),"ID LISTS UNALIGNED",and($A561&lt;&gt;"",countif('3) Release_Label'!$D:$D,$A561)=0),"NO UPC MATCH in Release_Label",and($B561&lt;&gt;"",countif('3) Release_Label'!$E:$E,$B561)=0),"NO CATALOG ID MATCH in Release_Label",iserror(vlookup($A561&amp;$B561,'3) Release_Label'!$D:$D&amp;'3) Release_Label'!$E:$E,1,0)),"NO UPC-CATALOG ID pair MATCH in Release_Label" )</f>
        <v/>
      </c>
      <c r="E561" s="128" t="str">
        <f t="shared" si="3"/>
        <v/>
      </c>
      <c r="G561" s="92"/>
      <c r="H561" s="133"/>
      <c r="J561" s="20"/>
      <c r="K561" s="93"/>
      <c r="L561" s="20"/>
      <c r="N561" s="20"/>
      <c r="O561" s="20"/>
      <c r="P561" s="20"/>
    </row>
    <row r="562">
      <c r="A562" s="28"/>
      <c r="B562" s="92"/>
      <c r="C562" s="114" t="str">
        <f t="array" ref="C562">ifs(and(isblank($A562),isblank($B562)),"", not(iserror(vlookup($A562&amp;$B562,'3) Release_Label'!$D:$D&amp;'3) Release_Label'!$E:$E,1,0))),vlookup($A562&amp;$B562,{'3) Release_Label'!$D:$D&amp;'3) Release_Label'!$E:$E,'3) Release_Label'!$F:$F},2,0), or(and(not(isblank($B562)),$B562=$B561,$A562&lt;&gt;$A561),and(not(isblank($A562)),$A562=$A561,$B562&lt;&gt;$B561)),"ID LISTS UNALIGNED",and($A562&lt;&gt;"",countif('3) Release_Label'!$D:$D,$A562)=0),"NO UPC MATCH in Release_Label",and($B562&lt;&gt;"",countif('3) Release_Label'!$E:$E,$B562)=0),"NO CATALOG ID MATCH in Release_Label",iserror(vlookup($A562&amp;$B562,'3) Release_Label'!$D:$D&amp;'3) Release_Label'!$E:$E,1,0)),"NO UPC-CATALOG ID pair MATCH in Release_Label" )</f>
        <v/>
      </c>
      <c r="D562" s="114" t="str">
        <f t="array" ref="D562">ifs(and(isblank($A562),isblank($B562)),"", not(iserror(vlookup($A562&amp;$B562,'3) Release_Label'!$D:$D&amp;'3) Release_Label'!$E:$E,1,0))),vlookup($A562&amp;$B562,{'3) Release_Label'!$D:$D&amp;'3) Release_Label'!$E:$E,'3) Release_Label'!$H:$H},2,0), or(and(not(isblank($B562)),$B562=$B561,$A562&lt;&gt;$A561),and(not(isblank($A562)),$A562=$A561,$B562&lt;&gt;$B561)),"ID LISTS UNALIGNED",and($A562&lt;&gt;"",countif('3) Release_Label'!$D:$D,$A562)=0),"NO UPC MATCH in Release_Label",and($B562&lt;&gt;"",countif('3) Release_Label'!$E:$E,$B562)=0),"NO CATALOG ID MATCH in Release_Label",iserror(vlookup($A562&amp;$B562,'3) Release_Label'!$D:$D&amp;'3) Release_Label'!$E:$E,1,0)),"NO UPC-CATALOG ID pair MATCH in Release_Label" )</f>
        <v/>
      </c>
      <c r="E562" s="128" t="str">
        <f t="shared" si="3"/>
        <v/>
      </c>
      <c r="G562" s="92"/>
      <c r="H562" s="133"/>
      <c r="J562" s="20"/>
      <c r="K562" s="93"/>
      <c r="L562" s="20"/>
      <c r="N562" s="20"/>
      <c r="O562" s="20"/>
      <c r="P562" s="20"/>
    </row>
    <row r="563">
      <c r="A563" s="28"/>
      <c r="B563" s="92"/>
      <c r="C563" s="114" t="str">
        <f t="array" ref="C563">ifs(and(isblank($A563),isblank($B563)),"", not(iserror(vlookup($A563&amp;$B563,'3) Release_Label'!$D:$D&amp;'3) Release_Label'!$E:$E,1,0))),vlookup($A563&amp;$B563,{'3) Release_Label'!$D:$D&amp;'3) Release_Label'!$E:$E,'3) Release_Label'!$F:$F},2,0), or(and(not(isblank($B563)),$B563=$B562,$A563&lt;&gt;$A562),and(not(isblank($A563)),$A563=$A562,$B563&lt;&gt;$B562)),"ID LISTS UNALIGNED",and($A563&lt;&gt;"",countif('3) Release_Label'!$D:$D,$A563)=0),"NO UPC MATCH in Release_Label",and($B563&lt;&gt;"",countif('3) Release_Label'!$E:$E,$B563)=0),"NO CATALOG ID MATCH in Release_Label",iserror(vlookup($A563&amp;$B563,'3) Release_Label'!$D:$D&amp;'3) Release_Label'!$E:$E,1,0)),"NO UPC-CATALOG ID pair MATCH in Release_Label" )</f>
        <v/>
      </c>
      <c r="D563" s="114" t="str">
        <f t="array" ref="D563">ifs(and(isblank($A563),isblank($B563)),"", not(iserror(vlookup($A563&amp;$B563,'3) Release_Label'!$D:$D&amp;'3) Release_Label'!$E:$E,1,0))),vlookup($A563&amp;$B563,{'3) Release_Label'!$D:$D&amp;'3) Release_Label'!$E:$E,'3) Release_Label'!$H:$H},2,0), or(and(not(isblank($B563)),$B563=$B562,$A563&lt;&gt;$A562),and(not(isblank($A563)),$A563=$A562,$B563&lt;&gt;$B562)),"ID LISTS UNALIGNED",and($A563&lt;&gt;"",countif('3) Release_Label'!$D:$D,$A563)=0),"NO UPC MATCH in Release_Label",and($B563&lt;&gt;"",countif('3) Release_Label'!$E:$E,$B563)=0),"NO CATALOG ID MATCH in Release_Label",iserror(vlookup($A563&amp;$B563,'3) Release_Label'!$D:$D&amp;'3) Release_Label'!$E:$E,1,0)),"NO UPC-CATALOG ID pair MATCH in Release_Label" )</f>
        <v/>
      </c>
      <c r="E563" s="128" t="str">
        <f t="shared" si="3"/>
        <v/>
      </c>
      <c r="G563" s="92"/>
      <c r="H563" s="133"/>
      <c r="J563" s="20"/>
      <c r="K563" s="93"/>
      <c r="L563" s="20"/>
      <c r="N563" s="20"/>
      <c r="O563" s="20"/>
      <c r="P563" s="20"/>
    </row>
    <row r="564">
      <c r="A564" s="28"/>
      <c r="B564" s="92"/>
      <c r="C564" s="114" t="str">
        <f t="array" ref="C564">ifs(and(isblank($A564),isblank($B564)),"", not(iserror(vlookup($A564&amp;$B564,'3) Release_Label'!$D:$D&amp;'3) Release_Label'!$E:$E,1,0))),vlookup($A564&amp;$B564,{'3) Release_Label'!$D:$D&amp;'3) Release_Label'!$E:$E,'3) Release_Label'!$F:$F},2,0), or(and(not(isblank($B564)),$B564=$B563,$A564&lt;&gt;$A563),and(not(isblank($A564)),$A564=$A563,$B564&lt;&gt;$B563)),"ID LISTS UNALIGNED",and($A564&lt;&gt;"",countif('3) Release_Label'!$D:$D,$A564)=0),"NO UPC MATCH in Release_Label",and($B564&lt;&gt;"",countif('3) Release_Label'!$E:$E,$B564)=0),"NO CATALOG ID MATCH in Release_Label",iserror(vlookup($A564&amp;$B564,'3) Release_Label'!$D:$D&amp;'3) Release_Label'!$E:$E,1,0)),"NO UPC-CATALOG ID pair MATCH in Release_Label" )</f>
        <v/>
      </c>
      <c r="D564" s="114" t="str">
        <f t="array" ref="D564">ifs(and(isblank($A564),isblank($B564)),"", not(iserror(vlookup($A564&amp;$B564,'3) Release_Label'!$D:$D&amp;'3) Release_Label'!$E:$E,1,0))),vlookup($A564&amp;$B564,{'3) Release_Label'!$D:$D&amp;'3) Release_Label'!$E:$E,'3) Release_Label'!$H:$H},2,0), or(and(not(isblank($B564)),$B564=$B563,$A564&lt;&gt;$A563),and(not(isblank($A564)),$A564=$A563,$B564&lt;&gt;$B563)),"ID LISTS UNALIGNED",and($A564&lt;&gt;"",countif('3) Release_Label'!$D:$D,$A564)=0),"NO UPC MATCH in Release_Label",and($B564&lt;&gt;"",countif('3) Release_Label'!$E:$E,$B564)=0),"NO CATALOG ID MATCH in Release_Label",iserror(vlookup($A564&amp;$B564,'3) Release_Label'!$D:$D&amp;'3) Release_Label'!$E:$E,1,0)),"NO UPC-CATALOG ID pair MATCH in Release_Label" )</f>
        <v/>
      </c>
      <c r="E564" s="128" t="str">
        <f t="shared" si="3"/>
        <v/>
      </c>
      <c r="G564" s="92"/>
      <c r="H564" s="133"/>
      <c r="J564" s="20"/>
      <c r="K564" s="93"/>
      <c r="L564" s="20"/>
      <c r="N564" s="20"/>
      <c r="O564" s="20"/>
      <c r="P564" s="20"/>
    </row>
    <row r="565">
      <c r="A565" s="28"/>
      <c r="B565" s="92"/>
      <c r="C565" s="114" t="str">
        <f t="array" ref="C565">ifs(and(isblank($A565),isblank($B565)),"", not(iserror(vlookup($A565&amp;$B565,'3) Release_Label'!$D:$D&amp;'3) Release_Label'!$E:$E,1,0))),vlookup($A565&amp;$B565,{'3) Release_Label'!$D:$D&amp;'3) Release_Label'!$E:$E,'3) Release_Label'!$F:$F},2,0), or(and(not(isblank($B565)),$B565=$B564,$A565&lt;&gt;$A564),and(not(isblank($A565)),$A565=$A564,$B565&lt;&gt;$B564)),"ID LISTS UNALIGNED",and($A565&lt;&gt;"",countif('3) Release_Label'!$D:$D,$A565)=0),"NO UPC MATCH in Release_Label",and($B565&lt;&gt;"",countif('3) Release_Label'!$E:$E,$B565)=0),"NO CATALOG ID MATCH in Release_Label",iserror(vlookup($A565&amp;$B565,'3) Release_Label'!$D:$D&amp;'3) Release_Label'!$E:$E,1,0)),"NO UPC-CATALOG ID pair MATCH in Release_Label" )</f>
        <v/>
      </c>
      <c r="D565" s="114" t="str">
        <f t="array" ref="D565">ifs(and(isblank($A565),isblank($B565)),"", not(iserror(vlookup($A565&amp;$B565,'3) Release_Label'!$D:$D&amp;'3) Release_Label'!$E:$E,1,0))),vlookup($A565&amp;$B565,{'3) Release_Label'!$D:$D&amp;'3) Release_Label'!$E:$E,'3) Release_Label'!$H:$H},2,0), or(and(not(isblank($B565)),$B565=$B564,$A565&lt;&gt;$A564),and(not(isblank($A565)),$A565=$A564,$B565&lt;&gt;$B564)),"ID LISTS UNALIGNED",and($A565&lt;&gt;"",countif('3) Release_Label'!$D:$D,$A565)=0),"NO UPC MATCH in Release_Label",and($B565&lt;&gt;"",countif('3) Release_Label'!$E:$E,$B565)=0),"NO CATALOG ID MATCH in Release_Label",iserror(vlookup($A565&amp;$B565,'3) Release_Label'!$D:$D&amp;'3) Release_Label'!$E:$E,1,0)),"NO UPC-CATALOG ID pair MATCH in Release_Label" )</f>
        <v/>
      </c>
      <c r="E565" s="128" t="str">
        <f t="shared" si="3"/>
        <v/>
      </c>
      <c r="G565" s="92"/>
      <c r="H565" s="133"/>
      <c r="J565" s="20"/>
      <c r="K565" s="93"/>
      <c r="L565" s="20"/>
      <c r="N565" s="20"/>
      <c r="O565" s="20"/>
      <c r="P565" s="20"/>
    </row>
    <row r="566">
      <c r="A566" s="28"/>
      <c r="B566" s="92"/>
      <c r="C566" s="114" t="str">
        <f t="array" ref="C566">ifs(and(isblank($A566),isblank($B566)),"", not(iserror(vlookup($A566&amp;$B566,'3) Release_Label'!$D:$D&amp;'3) Release_Label'!$E:$E,1,0))),vlookup($A566&amp;$B566,{'3) Release_Label'!$D:$D&amp;'3) Release_Label'!$E:$E,'3) Release_Label'!$F:$F},2,0), or(and(not(isblank($B566)),$B566=$B565,$A566&lt;&gt;$A565),and(not(isblank($A566)),$A566=$A565,$B566&lt;&gt;$B565)),"ID LISTS UNALIGNED",and($A566&lt;&gt;"",countif('3) Release_Label'!$D:$D,$A566)=0),"NO UPC MATCH in Release_Label",and($B566&lt;&gt;"",countif('3) Release_Label'!$E:$E,$B566)=0),"NO CATALOG ID MATCH in Release_Label",iserror(vlookup($A566&amp;$B566,'3) Release_Label'!$D:$D&amp;'3) Release_Label'!$E:$E,1,0)),"NO UPC-CATALOG ID pair MATCH in Release_Label" )</f>
        <v/>
      </c>
      <c r="D566" s="114" t="str">
        <f t="array" ref="D566">ifs(and(isblank($A566),isblank($B566)),"", not(iserror(vlookup($A566&amp;$B566,'3) Release_Label'!$D:$D&amp;'3) Release_Label'!$E:$E,1,0))),vlookup($A566&amp;$B566,{'3) Release_Label'!$D:$D&amp;'3) Release_Label'!$E:$E,'3) Release_Label'!$H:$H},2,0), or(and(not(isblank($B566)),$B566=$B565,$A566&lt;&gt;$A565),and(not(isblank($A566)),$A566=$A565,$B566&lt;&gt;$B565)),"ID LISTS UNALIGNED",and($A566&lt;&gt;"",countif('3) Release_Label'!$D:$D,$A566)=0),"NO UPC MATCH in Release_Label",and($B566&lt;&gt;"",countif('3) Release_Label'!$E:$E,$B566)=0),"NO CATALOG ID MATCH in Release_Label",iserror(vlookup($A566&amp;$B566,'3) Release_Label'!$D:$D&amp;'3) Release_Label'!$E:$E,1,0)),"NO UPC-CATALOG ID pair MATCH in Release_Label" )</f>
        <v/>
      </c>
      <c r="E566" s="128" t="str">
        <f t="shared" si="3"/>
        <v/>
      </c>
      <c r="G566" s="92"/>
      <c r="H566" s="133"/>
      <c r="J566" s="20"/>
      <c r="K566" s="93"/>
      <c r="L566" s="20"/>
      <c r="N566" s="20"/>
      <c r="O566" s="20"/>
      <c r="P566" s="20"/>
    </row>
    <row r="567">
      <c r="A567" s="28"/>
      <c r="B567" s="92"/>
      <c r="C567" s="114" t="str">
        <f t="array" ref="C567">ifs(and(isblank($A567),isblank($B567)),"", not(iserror(vlookup($A567&amp;$B567,'3) Release_Label'!$D:$D&amp;'3) Release_Label'!$E:$E,1,0))),vlookup($A567&amp;$B567,{'3) Release_Label'!$D:$D&amp;'3) Release_Label'!$E:$E,'3) Release_Label'!$F:$F},2,0), or(and(not(isblank($B567)),$B567=$B566,$A567&lt;&gt;$A566),and(not(isblank($A567)),$A567=$A566,$B567&lt;&gt;$B566)),"ID LISTS UNALIGNED",and($A567&lt;&gt;"",countif('3) Release_Label'!$D:$D,$A567)=0),"NO UPC MATCH in Release_Label",and($B567&lt;&gt;"",countif('3) Release_Label'!$E:$E,$B567)=0),"NO CATALOG ID MATCH in Release_Label",iserror(vlookup($A567&amp;$B567,'3) Release_Label'!$D:$D&amp;'3) Release_Label'!$E:$E,1,0)),"NO UPC-CATALOG ID pair MATCH in Release_Label" )</f>
        <v/>
      </c>
      <c r="D567" s="114" t="str">
        <f t="array" ref="D567">ifs(and(isblank($A567),isblank($B567)),"", not(iserror(vlookup($A567&amp;$B567,'3) Release_Label'!$D:$D&amp;'3) Release_Label'!$E:$E,1,0))),vlookup($A567&amp;$B567,{'3) Release_Label'!$D:$D&amp;'3) Release_Label'!$E:$E,'3) Release_Label'!$H:$H},2,0), or(and(not(isblank($B567)),$B567=$B566,$A567&lt;&gt;$A566),and(not(isblank($A567)),$A567=$A566,$B567&lt;&gt;$B566)),"ID LISTS UNALIGNED",and($A567&lt;&gt;"",countif('3) Release_Label'!$D:$D,$A567)=0),"NO UPC MATCH in Release_Label",and($B567&lt;&gt;"",countif('3) Release_Label'!$E:$E,$B567)=0),"NO CATALOG ID MATCH in Release_Label",iserror(vlookup($A567&amp;$B567,'3) Release_Label'!$D:$D&amp;'3) Release_Label'!$E:$E,1,0)),"NO UPC-CATALOG ID pair MATCH in Release_Label" )</f>
        <v/>
      </c>
      <c r="E567" s="128" t="str">
        <f t="shared" si="3"/>
        <v/>
      </c>
      <c r="G567" s="92"/>
      <c r="H567" s="133"/>
      <c r="J567" s="20"/>
      <c r="K567" s="93"/>
      <c r="L567" s="20"/>
      <c r="N567" s="20"/>
      <c r="O567" s="20"/>
      <c r="P567" s="20"/>
    </row>
    <row r="568">
      <c r="A568" s="28"/>
      <c r="B568" s="92"/>
      <c r="C568" s="114" t="str">
        <f t="array" ref="C568">ifs(and(isblank($A568),isblank($B568)),"", not(iserror(vlookup($A568&amp;$B568,'3) Release_Label'!$D:$D&amp;'3) Release_Label'!$E:$E,1,0))),vlookup($A568&amp;$B568,{'3) Release_Label'!$D:$D&amp;'3) Release_Label'!$E:$E,'3) Release_Label'!$F:$F},2,0), or(and(not(isblank($B568)),$B568=$B567,$A568&lt;&gt;$A567),and(not(isblank($A568)),$A568=$A567,$B568&lt;&gt;$B567)),"ID LISTS UNALIGNED",and($A568&lt;&gt;"",countif('3) Release_Label'!$D:$D,$A568)=0),"NO UPC MATCH in Release_Label",and($B568&lt;&gt;"",countif('3) Release_Label'!$E:$E,$B568)=0),"NO CATALOG ID MATCH in Release_Label",iserror(vlookup($A568&amp;$B568,'3) Release_Label'!$D:$D&amp;'3) Release_Label'!$E:$E,1,0)),"NO UPC-CATALOG ID pair MATCH in Release_Label" )</f>
        <v/>
      </c>
      <c r="D568" s="114" t="str">
        <f t="array" ref="D568">ifs(and(isblank($A568),isblank($B568)),"", not(iserror(vlookup($A568&amp;$B568,'3) Release_Label'!$D:$D&amp;'3) Release_Label'!$E:$E,1,0))),vlookup($A568&amp;$B568,{'3) Release_Label'!$D:$D&amp;'3) Release_Label'!$E:$E,'3) Release_Label'!$H:$H},2,0), or(and(not(isblank($B568)),$B568=$B567,$A568&lt;&gt;$A567),and(not(isblank($A568)),$A568=$A567,$B568&lt;&gt;$B567)),"ID LISTS UNALIGNED",and($A568&lt;&gt;"",countif('3) Release_Label'!$D:$D,$A568)=0),"NO UPC MATCH in Release_Label",and($B568&lt;&gt;"",countif('3) Release_Label'!$E:$E,$B568)=0),"NO CATALOG ID MATCH in Release_Label",iserror(vlookup($A568&amp;$B568,'3) Release_Label'!$D:$D&amp;'3) Release_Label'!$E:$E,1,0)),"NO UPC-CATALOG ID pair MATCH in Release_Label" )</f>
        <v/>
      </c>
      <c r="E568" s="128" t="str">
        <f t="shared" si="3"/>
        <v/>
      </c>
      <c r="G568" s="92"/>
      <c r="H568" s="133"/>
      <c r="J568" s="20"/>
      <c r="K568" s="93"/>
      <c r="L568" s="20"/>
      <c r="N568" s="20"/>
      <c r="O568" s="20"/>
      <c r="P568" s="20"/>
    </row>
    <row r="569">
      <c r="A569" s="28"/>
      <c r="B569" s="92"/>
      <c r="C569" s="114" t="str">
        <f t="array" ref="C569">ifs(and(isblank($A569),isblank($B569)),"", not(iserror(vlookup($A569&amp;$B569,'3) Release_Label'!$D:$D&amp;'3) Release_Label'!$E:$E,1,0))),vlookup($A569&amp;$B569,{'3) Release_Label'!$D:$D&amp;'3) Release_Label'!$E:$E,'3) Release_Label'!$F:$F},2,0), or(and(not(isblank($B569)),$B569=$B568,$A569&lt;&gt;$A568),and(not(isblank($A569)),$A569=$A568,$B569&lt;&gt;$B568)),"ID LISTS UNALIGNED",and($A569&lt;&gt;"",countif('3) Release_Label'!$D:$D,$A569)=0),"NO UPC MATCH in Release_Label",and($B569&lt;&gt;"",countif('3) Release_Label'!$E:$E,$B569)=0),"NO CATALOG ID MATCH in Release_Label",iserror(vlookup($A569&amp;$B569,'3) Release_Label'!$D:$D&amp;'3) Release_Label'!$E:$E,1,0)),"NO UPC-CATALOG ID pair MATCH in Release_Label" )</f>
        <v/>
      </c>
      <c r="D569" s="114" t="str">
        <f t="array" ref="D569">ifs(and(isblank($A569),isblank($B569)),"", not(iserror(vlookup($A569&amp;$B569,'3) Release_Label'!$D:$D&amp;'3) Release_Label'!$E:$E,1,0))),vlookup($A569&amp;$B569,{'3) Release_Label'!$D:$D&amp;'3) Release_Label'!$E:$E,'3) Release_Label'!$H:$H},2,0), or(and(not(isblank($B569)),$B569=$B568,$A569&lt;&gt;$A568),and(not(isblank($A569)),$A569=$A568,$B569&lt;&gt;$B568)),"ID LISTS UNALIGNED",and($A569&lt;&gt;"",countif('3) Release_Label'!$D:$D,$A569)=0),"NO UPC MATCH in Release_Label",and($B569&lt;&gt;"",countif('3) Release_Label'!$E:$E,$B569)=0),"NO CATALOG ID MATCH in Release_Label",iserror(vlookup($A569&amp;$B569,'3) Release_Label'!$D:$D&amp;'3) Release_Label'!$E:$E,1,0)),"NO UPC-CATALOG ID pair MATCH in Release_Label" )</f>
        <v/>
      </c>
      <c r="E569" s="128" t="str">
        <f t="shared" si="3"/>
        <v/>
      </c>
      <c r="G569" s="92"/>
      <c r="H569" s="133"/>
      <c r="J569" s="20"/>
      <c r="K569" s="93"/>
      <c r="L569" s="20"/>
      <c r="N569" s="20"/>
      <c r="O569" s="20"/>
      <c r="P569" s="20"/>
    </row>
    <row r="570">
      <c r="A570" s="28"/>
      <c r="B570" s="92"/>
      <c r="C570" s="114" t="str">
        <f t="array" ref="C570">ifs(and(isblank($A570),isblank($B570)),"", not(iserror(vlookup($A570&amp;$B570,'3) Release_Label'!$D:$D&amp;'3) Release_Label'!$E:$E,1,0))),vlookup($A570&amp;$B570,{'3) Release_Label'!$D:$D&amp;'3) Release_Label'!$E:$E,'3) Release_Label'!$F:$F},2,0), or(and(not(isblank($B570)),$B570=$B569,$A570&lt;&gt;$A569),and(not(isblank($A570)),$A570=$A569,$B570&lt;&gt;$B569)),"ID LISTS UNALIGNED",and($A570&lt;&gt;"",countif('3) Release_Label'!$D:$D,$A570)=0),"NO UPC MATCH in Release_Label",and($B570&lt;&gt;"",countif('3) Release_Label'!$E:$E,$B570)=0),"NO CATALOG ID MATCH in Release_Label",iserror(vlookup($A570&amp;$B570,'3) Release_Label'!$D:$D&amp;'3) Release_Label'!$E:$E,1,0)),"NO UPC-CATALOG ID pair MATCH in Release_Label" )</f>
        <v/>
      </c>
      <c r="D570" s="114" t="str">
        <f t="array" ref="D570">ifs(and(isblank($A570),isblank($B570)),"", not(iserror(vlookup($A570&amp;$B570,'3) Release_Label'!$D:$D&amp;'3) Release_Label'!$E:$E,1,0))),vlookup($A570&amp;$B570,{'3) Release_Label'!$D:$D&amp;'3) Release_Label'!$E:$E,'3) Release_Label'!$H:$H},2,0), or(and(not(isblank($B570)),$B570=$B569,$A570&lt;&gt;$A569),and(not(isblank($A570)),$A570=$A569,$B570&lt;&gt;$B569)),"ID LISTS UNALIGNED",and($A570&lt;&gt;"",countif('3) Release_Label'!$D:$D,$A570)=0),"NO UPC MATCH in Release_Label",and($B570&lt;&gt;"",countif('3) Release_Label'!$E:$E,$B570)=0),"NO CATALOG ID MATCH in Release_Label",iserror(vlookup($A570&amp;$B570,'3) Release_Label'!$D:$D&amp;'3) Release_Label'!$E:$E,1,0)),"NO UPC-CATALOG ID pair MATCH in Release_Label" )</f>
        <v/>
      </c>
      <c r="E570" s="128" t="str">
        <f t="shared" si="3"/>
        <v/>
      </c>
      <c r="G570" s="92"/>
      <c r="H570" s="133"/>
      <c r="J570" s="20"/>
      <c r="K570" s="93"/>
      <c r="L570" s="20"/>
      <c r="N570" s="20"/>
      <c r="O570" s="20"/>
      <c r="P570" s="20"/>
    </row>
    <row r="571">
      <c r="A571" s="28"/>
      <c r="B571" s="92"/>
      <c r="C571" s="114" t="str">
        <f t="array" ref="C571">ifs(and(isblank($A571),isblank($B571)),"", not(iserror(vlookup($A571&amp;$B571,'3) Release_Label'!$D:$D&amp;'3) Release_Label'!$E:$E,1,0))),vlookup($A571&amp;$B571,{'3) Release_Label'!$D:$D&amp;'3) Release_Label'!$E:$E,'3) Release_Label'!$F:$F},2,0), or(and(not(isblank($B571)),$B571=$B570,$A571&lt;&gt;$A570),and(not(isblank($A571)),$A571=$A570,$B571&lt;&gt;$B570)),"ID LISTS UNALIGNED",and($A571&lt;&gt;"",countif('3) Release_Label'!$D:$D,$A571)=0),"NO UPC MATCH in Release_Label",and($B571&lt;&gt;"",countif('3) Release_Label'!$E:$E,$B571)=0),"NO CATALOG ID MATCH in Release_Label",iserror(vlookup($A571&amp;$B571,'3) Release_Label'!$D:$D&amp;'3) Release_Label'!$E:$E,1,0)),"NO UPC-CATALOG ID pair MATCH in Release_Label" )</f>
        <v/>
      </c>
      <c r="D571" s="114" t="str">
        <f t="array" ref="D571">ifs(and(isblank($A571),isblank($B571)),"", not(iserror(vlookup($A571&amp;$B571,'3) Release_Label'!$D:$D&amp;'3) Release_Label'!$E:$E,1,0))),vlookup($A571&amp;$B571,{'3) Release_Label'!$D:$D&amp;'3) Release_Label'!$E:$E,'3) Release_Label'!$H:$H},2,0), or(and(not(isblank($B571)),$B571=$B570,$A571&lt;&gt;$A570),and(not(isblank($A571)),$A571=$A570,$B571&lt;&gt;$B570)),"ID LISTS UNALIGNED",and($A571&lt;&gt;"",countif('3) Release_Label'!$D:$D,$A571)=0),"NO UPC MATCH in Release_Label",and($B571&lt;&gt;"",countif('3) Release_Label'!$E:$E,$B571)=0),"NO CATALOG ID MATCH in Release_Label",iserror(vlookup($A571&amp;$B571,'3) Release_Label'!$D:$D&amp;'3) Release_Label'!$E:$E,1,0)),"NO UPC-CATALOG ID pair MATCH in Release_Label" )</f>
        <v/>
      </c>
      <c r="E571" s="128" t="str">
        <f t="shared" si="3"/>
        <v/>
      </c>
      <c r="G571" s="92"/>
      <c r="H571" s="133"/>
      <c r="J571" s="20"/>
      <c r="K571" s="93"/>
      <c r="L571" s="20"/>
      <c r="N571" s="20"/>
      <c r="O571" s="20"/>
      <c r="P571" s="20"/>
    </row>
    <row r="572">
      <c r="A572" s="28"/>
      <c r="B572" s="92"/>
      <c r="C572" s="114" t="str">
        <f t="array" ref="C572">ifs(and(isblank($A572),isblank($B572)),"", not(iserror(vlookup($A572&amp;$B572,'3) Release_Label'!$D:$D&amp;'3) Release_Label'!$E:$E,1,0))),vlookup($A572&amp;$B572,{'3) Release_Label'!$D:$D&amp;'3) Release_Label'!$E:$E,'3) Release_Label'!$F:$F},2,0), or(and(not(isblank($B572)),$B572=$B571,$A572&lt;&gt;$A571),and(not(isblank($A572)),$A572=$A571,$B572&lt;&gt;$B571)),"ID LISTS UNALIGNED",and($A572&lt;&gt;"",countif('3) Release_Label'!$D:$D,$A572)=0),"NO UPC MATCH in Release_Label",and($B572&lt;&gt;"",countif('3) Release_Label'!$E:$E,$B572)=0),"NO CATALOG ID MATCH in Release_Label",iserror(vlookup($A572&amp;$B572,'3) Release_Label'!$D:$D&amp;'3) Release_Label'!$E:$E,1,0)),"NO UPC-CATALOG ID pair MATCH in Release_Label" )</f>
        <v/>
      </c>
      <c r="D572" s="114" t="str">
        <f t="array" ref="D572">ifs(and(isblank($A572),isblank($B572)),"", not(iserror(vlookup($A572&amp;$B572,'3) Release_Label'!$D:$D&amp;'3) Release_Label'!$E:$E,1,0))),vlookup($A572&amp;$B572,{'3) Release_Label'!$D:$D&amp;'3) Release_Label'!$E:$E,'3) Release_Label'!$H:$H},2,0), or(and(not(isblank($B572)),$B572=$B571,$A572&lt;&gt;$A571),and(not(isblank($A572)),$A572=$A571,$B572&lt;&gt;$B571)),"ID LISTS UNALIGNED",and($A572&lt;&gt;"",countif('3) Release_Label'!$D:$D,$A572)=0),"NO UPC MATCH in Release_Label",and($B572&lt;&gt;"",countif('3) Release_Label'!$E:$E,$B572)=0),"NO CATALOG ID MATCH in Release_Label",iserror(vlookup($A572&amp;$B572,'3) Release_Label'!$D:$D&amp;'3) Release_Label'!$E:$E,1,0)),"NO UPC-CATALOG ID pair MATCH in Release_Label" )</f>
        <v/>
      </c>
      <c r="E572" s="128" t="str">
        <f t="shared" si="3"/>
        <v/>
      </c>
      <c r="G572" s="92"/>
      <c r="H572" s="133"/>
      <c r="J572" s="20"/>
      <c r="K572" s="93"/>
      <c r="L572" s="20"/>
      <c r="N572" s="20"/>
      <c r="O572" s="20"/>
      <c r="P572" s="20"/>
    </row>
    <row r="573">
      <c r="A573" s="28"/>
      <c r="B573" s="92"/>
      <c r="C573" s="114" t="str">
        <f t="array" ref="C573">ifs(and(isblank($A573),isblank($B573)),"", not(iserror(vlookup($A573&amp;$B573,'3) Release_Label'!$D:$D&amp;'3) Release_Label'!$E:$E,1,0))),vlookup($A573&amp;$B573,{'3) Release_Label'!$D:$D&amp;'3) Release_Label'!$E:$E,'3) Release_Label'!$F:$F},2,0), or(and(not(isblank($B573)),$B573=$B572,$A573&lt;&gt;$A572),and(not(isblank($A573)),$A573=$A572,$B573&lt;&gt;$B572)),"ID LISTS UNALIGNED",and($A573&lt;&gt;"",countif('3) Release_Label'!$D:$D,$A573)=0),"NO UPC MATCH in Release_Label",and($B573&lt;&gt;"",countif('3) Release_Label'!$E:$E,$B573)=0),"NO CATALOG ID MATCH in Release_Label",iserror(vlookup($A573&amp;$B573,'3) Release_Label'!$D:$D&amp;'3) Release_Label'!$E:$E,1,0)),"NO UPC-CATALOG ID pair MATCH in Release_Label" )</f>
        <v/>
      </c>
      <c r="D573" s="114" t="str">
        <f t="array" ref="D573">ifs(and(isblank($A573),isblank($B573)),"", not(iserror(vlookup($A573&amp;$B573,'3) Release_Label'!$D:$D&amp;'3) Release_Label'!$E:$E,1,0))),vlookup($A573&amp;$B573,{'3) Release_Label'!$D:$D&amp;'3) Release_Label'!$E:$E,'3) Release_Label'!$H:$H},2,0), or(and(not(isblank($B573)),$B573=$B572,$A573&lt;&gt;$A572),and(not(isblank($A573)),$A573=$A572,$B573&lt;&gt;$B572)),"ID LISTS UNALIGNED",and($A573&lt;&gt;"",countif('3) Release_Label'!$D:$D,$A573)=0),"NO UPC MATCH in Release_Label",and($B573&lt;&gt;"",countif('3) Release_Label'!$E:$E,$B573)=0),"NO CATALOG ID MATCH in Release_Label",iserror(vlookup($A573&amp;$B573,'3) Release_Label'!$D:$D&amp;'3) Release_Label'!$E:$E,1,0)),"NO UPC-CATALOG ID pair MATCH in Release_Label" )</f>
        <v/>
      </c>
      <c r="E573" s="128" t="str">
        <f t="shared" si="3"/>
        <v/>
      </c>
      <c r="G573" s="92"/>
      <c r="H573" s="133"/>
      <c r="J573" s="20"/>
      <c r="K573" s="93"/>
      <c r="L573" s="20"/>
      <c r="N573" s="20"/>
      <c r="O573" s="20"/>
      <c r="P573" s="20"/>
    </row>
    <row r="574">
      <c r="A574" s="28"/>
      <c r="B574" s="92"/>
      <c r="C574" s="114" t="str">
        <f t="array" ref="C574">ifs(and(isblank($A574),isblank($B574)),"", not(iserror(vlookup($A574&amp;$B574,'3) Release_Label'!$D:$D&amp;'3) Release_Label'!$E:$E,1,0))),vlookup($A574&amp;$B574,{'3) Release_Label'!$D:$D&amp;'3) Release_Label'!$E:$E,'3) Release_Label'!$F:$F},2,0), or(and(not(isblank($B574)),$B574=$B573,$A574&lt;&gt;$A573),and(not(isblank($A574)),$A574=$A573,$B574&lt;&gt;$B573)),"ID LISTS UNALIGNED",and($A574&lt;&gt;"",countif('3) Release_Label'!$D:$D,$A574)=0),"NO UPC MATCH in Release_Label",and($B574&lt;&gt;"",countif('3) Release_Label'!$E:$E,$B574)=0),"NO CATALOG ID MATCH in Release_Label",iserror(vlookup($A574&amp;$B574,'3) Release_Label'!$D:$D&amp;'3) Release_Label'!$E:$E,1,0)),"NO UPC-CATALOG ID pair MATCH in Release_Label" )</f>
        <v/>
      </c>
      <c r="D574" s="114" t="str">
        <f t="array" ref="D574">ifs(and(isblank($A574),isblank($B574)),"", not(iserror(vlookup($A574&amp;$B574,'3) Release_Label'!$D:$D&amp;'3) Release_Label'!$E:$E,1,0))),vlookup($A574&amp;$B574,{'3) Release_Label'!$D:$D&amp;'3) Release_Label'!$E:$E,'3) Release_Label'!$H:$H},2,0), or(and(not(isblank($B574)),$B574=$B573,$A574&lt;&gt;$A573),and(not(isblank($A574)),$A574=$A573,$B574&lt;&gt;$B573)),"ID LISTS UNALIGNED",and($A574&lt;&gt;"",countif('3) Release_Label'!$D:$D,$A574)=0),"NO UPC MATCH in Release_Label",and($B574&lt;&gt;"",countif('3) Release_Label'!$E:$E,$B574)=0),"NO CATALOG ID MATCH in Release_Label",iserror(vlookup($A574&amp;$B574,'3) Release_Label'!$D:$D&amp;'3) Release_Label'!$E:$E,1,0)),"NO UPC-CATALOG ID pair MATCH in Release_Label" )</f>
        <v/>
      </c>
      <c r="E574" s="128" t="str">
        <f t="shared" si="3"/>
        <v/>
      </c>
      <c r="G574" s="92"/>
      <c r="H574" s="133"/>
      <c r="J574" s="20"/>
      <c r="K574" s="93"/>
      <c r="L574" s="20"/>
      <c r="N574" s="20"/>
      <c r="O574" s="20"/>
      <c r="P574" s="20"/>
    </row>
    <row r="575">
      <c r="A575" s="28"/>
      <c r="B575" s="92"/>
      <c r="C575" s="114" t="str">
        <f t="array" ref="C575">ifs(and(isblank($A575),isblank($B575)),"", not(iserror(vlookup($A575&amp;$B575,'3) Release_Label'!$D:$D&amp;'3) Release_Label'!$E:$E,1,0))),vlookup($A575&amp;$B575,{'3) Release_Label'!$D:$D&amp;'3) Release_Label'!$E:$E,'3) Release_Label'!$F:$F},2,0), or(and(not(isblank($B575)),$B575=$B574,$A575&lt;&gt;$A574),and(not(isblank($A575)),$A575=$A574,$B575&lt;&gt;$B574)),"ID LISTS UNALIGNED",and($A575&lt;&gt;"",countif('3) Release_Label'!$D:$D,$A575)=0),"NO UPC MATCH in Release_Label",and($B575&lt;&gt;"",countif('3) Release_Label'!$E:$E,$B575)=0),"NO CATALOG ID MATCH in Release_Label",iserror(vlookup($A575&amp;$B575,'3) Release_Label'!$D:$D&amp;'3) Release_Label'!$E:$E,1,0)),"NO UPC-CATALOG ID pair MATCH in Release_Label" )</f>
        <v/>
      </c>
      <c r="D575" s="114" t="str">
        <f t="array" ref="D575">ifs(and(isblank($A575),isblank($B575)),"", not(iserror(vlookup($A575&amp;$B575,'3) Release_Label'!$D:$D&amp;'3) Release_Label'!$E:$E,1,0))),vlookup($A575&amp;$B575,{'3) Release_Label'!$D:$D&amp;'3) Release_Label'!$E:$E,'3) Release_Label'!$H:$H},2,0), or(and(not(isblank($B575)),$B575=$B574,$A575&lt;&gt;$A574),and(not(isblank($A575)),$A575=$A574,$B575&lt;&gt;$B574)),"ID LISTS UNALIGNED",and($A575&lt;&gt;"",countif('3) Release_Label'!$D:$D,$A575)=0),"NO UPC MATCH in Release_Label",and($B575&lt;&gt;"",countif('3) Release_Label'!$E:$E,$B575)=0),"NO CATALOG ID MATCH in Release_Label",iserror(vlookup($A575&amp;$B575,'3) Release_Label'!$D:$D&amp;'3) Release_Label'!$E:$E,1,0)),"NO UPC-CATALOG ID pair MATCH in Release_Label" )</f>
        <v/>
      </c>
      <c r="E575" s="128" t="str">
        <f t="shared" si="3"/>
        <v/>
      </c>
      <c r="G575" s="92"/>
      <c r="H575" s="133"/>
      <c r="J575" s="20"/>
      <c r="K575" s="93"/>
      <c r="L575" s="20"/>
      <c r="N575" s="20"/>
      <c r="O575" s="20"/>
      <c r="P575" s="20"/>
    </row>
    <row r="576">
      <c r="A576" s="28"/>
      <c r="B576" s="92"/>
      <c r="C576" s="114" t="str">
        <f t="array" ref="C576">ifs(and(isblank($A576),isblank($B576)),"", not(iserror(vlookup($A576&amp;$B576,'3) Release_Label'!$D:$D&amp;'3) Release_Label'!$E:$E,1,0))),vlookup($A576&amp;$B576,{'3) Release_Label'!$D:$D&amp;'3) Release_Label'!$E:$E,'3) Release_Label'!$F:$F},2,0), or(and(not(isblank($B576)),$B576=$B575,$A576&lt;&gt;$A575),and(not(isblank($A576)),$A576=$A575,$B576&lt;&gt;$B575)),"ID LISTS UNALIGNED",and($A576&lt;&gt;"",countif('3) Release_Label'!$D:$D,$A576)=0),"NO UPC MATCH in Release_Label",and($B576&lt;&gt;"",countif('3) Release_Label'!$E:$E,$B576)=0),"NO CATALOG ID MATCH in Release_Label",iserror(vlookup($A576&amp;$B576,'3) Release_Label'!$D:$D&amp;'3) Release_Label'!$E:$E,1,0)),"NO UPC-CATALOG ID pair MATCH in Release_Label" )</f>
        <v/>
      </c>
      <c r="D576" s="114" t="str">
        <f t="array" ref="D576">ifs(and(isblank($A576),isblank($B576)),"", not(iserror(vlookup($A576&amp;$B576,'3) Release_Label'!$D:$D&amp;'3) Release_Label'!$E:$E,1,0))),vlookup($A576&amp;$B576,{'3) Release_Label'!$D:$D&amp;'3) Release_Label'!$E:$E,'3) Release_Label'!$H:$H},2,0), or(and(not(isblank($B576)),$B576=$B575,$A576&lt;&gt;$A575),and(not(isblank($A576)),$A576=$A575,$B576&lt;&gt;$B575)),"ID LISTS UNALIGNED",and($A576&lt;&gt;"",countif('3) Release_Label'!$D:$D,$A576)=0),"NO UPC MATCH in Release_Label",and($B576&lt;&gt;"",countif('3) Release_Label'!$E:$E,$B576)=0),"NO CATALOG ID MATCH in Release_Label",iserror(vlookup($A576&amp;$B576,'3) Release_Label'!$D:$D&amp;'3) Release_Label'!$E:$E,1,0)),"NO UPC-CATALOG ID pair MATCH in Release_Label" )</f>
        <v/>
      </c>
      <c r="E576" s="128" t="str">
        <f t="shared" si="3"/>
        <v/>
      </c>
      <c r="G576" s="92"/>
      <c r="H576" s="133"/>
      <c r="J576" s="20"/>
      <c r="K576" s="93"/>
      <c r="L576" s="20"/>
      <c r="N576" s="20"/>
      <c r="O576" s="20"/>
      <c r="P576" s="20"/>
    </row>
    <row r="577">
      <c r="A577" s="28"/>
      <c r="B577" s="92"/>
      <c r="C577" s="114" t="str">
        <f t="array" ref="C577">ifs(and(isblank($A577),isblank($B577)),"", not(iserror(vlookup($A577&amp;$B577,'3) Release_Label'!$D:$D&amp;'3) Release_Label'!$E:$E,1,0))),vlookup($A577&amp;$B577,{'3) Release_Label'!$D:$D&amp;'3) Release_Label'!$E:$E,'3) Release_Label'!$F:$F},2,0), or(and(not(isblank($B577)),$B577=$B576,$A577&lt;&gt;$A576),and(not(isblank($A577)),$A577=$A576,$B577&lt;&gt;$B576)),"ID LISTS UNALIGNED",and($A577&lt;&gt;"",countif('3) Release_Label'!$D:$D,$A577)=0),"NO UPC MATCH in Release_Label",and($B577&lt;&gt;"",countif('3) Release_Label'!$E:$E,$B577)=0),"NO CATALOG ID MATCH in Release_Label",iserror(vlookup($A577&amp;$B577,'3) Release_Label'!$D:$D&amp;'3) Release_Label'!$E:$E,1,0)),"NO UPC-CATALOG ID pair MATCH in Release_Label" )</f>
        <v/>
      </c>
      <c r="D577" s="114" t="str">
        <f t="array" ref="D577">ifs(and(isblank($A577),isblank($B577)),"", not(iserror(vlookup($A577&amp;$B577,'3) Release_Label'!$D:$D&amp;'3) Release_Label'!$E:$E,1,0))),vlookup($A577&amp;$B577,{'3) Release_Label'!$D:$D&amp;'3) Release_Label'!$E:$E,'3) Release_Label'!$H:$H},2,0), or(and(not(isblank($B577)),$B577=$B576,$A577&lt;&gt;$A576),and(not(isblank($A577)),$A577=$A576,$B577&lt;&gt;$B576)),"ID LISTS UNALIGNED",and($A577&lt;&gt;"",countif('3) Release_Label'!$D:$D,$A577)=0),"NO UPC MATCH in Release_Label",and($B577&lt;&gt;"",countif('3) Release_Label'!$E:$E,$B577)=0),"NO CATALOG ID MATCH in Release_Label",iserror(vlookup($A577&amp;$B577,'3) Release_Label'!$D:$D&amp;'3) Release_Label'!$E:$E,1,0)),"NO UPC-CATALOG ID pair MATCH in Release_Label" )</f>
        <v/>
      </c>
      <c r="E577" s="128" t="str">
        <f t="shared" si="3"/>
        <v/>
      </c>
      <c r="G577" s="92"/>
      <c r="H577" s="133"/>
      <c r="J577" s="20"/>
      <c r="K577" s="93"/>
      <c r="L577" s="20"/>
      <c r="N577" s="20"/>
      <c r="O577" s="20"/>
      <c r="P577" s="20"/>
    </row>
    <row r="578">
      <c r="A578" s="28"/>
      <c r="B578" s="92"/>
      <c r="C578" s="114" t="str">
        <f t="array" ref="C578">ifs(and(isblank($A578),isblank($B578)),"", not(iserror(vlookup($A578&amp;$B578,'3) Release_Label'!$D:$D&amp;'3) Release_Label'!$E:$E,1,0))),vlookup($A578&amp;$B578,{'3) Release_Label'!$D:$D&amp;'3) Release_Label'!$E:$E,'3) Release_Label'!$F:$F},2,0), or(and(not(isblank($B578)),$B578=$B577,$A578&lt;&gt;$A577),and(not(isblank($A578)),$A578=$A577,$B578&lt;&gt;$B577)),"ID LISTS UNALIGNED",and($A578&lt;&gt;"",countif('3) Release_Label'!$D:$D,$A578)=0),"NO UPC MATCH in Release_Label",and($B578&lt;&gt;"",countif('3) Release_Label'!$E:$E,$B578)=0),"NO CATALOG ID MATCH in Release_Label",iserror(vlookup($A578&amp;$B578,'3) Release_Label'!$D:$D&amp;'3) Release_Label'!$E:$E,1,0)),"NO UPC-CATALOG ID pair MATCH in Release_Label" )</f>
        <v/>
      </c>
      <c r="D578" s="114" t="str">
        <f t="array" ref="D578">ifs(and(isblank($A578),isblank($B578)),"", not(iserror(vlookup($A578&amp;$B578,'3) Release_Label'!$D:$D&amp;'3) Release_Label'!$E:$E,1,0))),vlookup($A578&amp;$B578,{'3) Release_Label'!$D:$D&amp;'3) Release_Label'!$E:$E,'3) Release_Label'!$H:$H},2,0), or(and(not(isblank($B578)),$B578=$B577,$A578&lt;&gt;$A577),and(not(isblank($A578)),$A578=$A577,$B578&lt;&gt;$B577)),"ID LISTS UNALIGNED",and($A578&lt;&gt;"",countif('3) Release_Label'!$D:$D,$A578)=0),"NO UPC MATCH in Release_Label",and($B578&lt;&gt;"",countif('3) Release_Label'!$E:$E,$B578)=0),"NO CATALOG ID MATCH in Release_Label",iserror(vlookup($A578&amp;$B578,'3) Release_Label'!$D:$D&amp;'3) Release_Label'!$E:$E,1,0)),"NO UPC-CATALOG ID pair MATCH in Release_Label" )</f>
        <v/>
      </c>
      <c r="E578" s="128" t="str">
        <f t="shared" si="3"/>
        <v/>
      </c>
      <c r="G578" s="92"/>
      <c r="H578" s="133"/>
      <c r="J578" s="20"/>
      <c r="K578" s="93"/>
      <c r="L578" s="20"/>
      <c r="N578" s="20"/>
      <c r="O578" s="20"/>
      <c r="P578" s="20"/>
    </row>
    <row r="579">
      <c r="A579" s="28"/>
      <c r="B579" s="92"/>
      <c r="C579" s="114" t="str">
        <f t="array" ref="C579">ifs(and(isblank($A579),isblank($B579)),"", not(iserror(vlookup($A579&amp;$B579,'3) Release_Label'!$D:$D&amp;'3) Release_Label'!$E:$E,1,0))),vlookup($A579&amp;$B579,{'3) Release_Label'!$D:$D&amp;'3) Release_Label'!$E:$E,'3) Release_Label'!$F:$F},2,0), or(and(not(isblank($B579)),$B579=$B578,$A579&lt;&gt;$A578),and(not(isblank($A579)),$A579=$A578,$B579&lt;&gt;$B578)),"ID LISTS UNALIGNED",and($A579&lt;&gt;"",countif('3) Release_Label'!$D:$D,$A579)=0),"NO UPC MATCH in Release_Label",and($B579&lt;&gt;"",countif('3) Release_Label'!$E:$E,$B579)=0),"NO CATALOG ID MATCH in Release_Label",iserror(vlookup($A579&amp;$B579,'3) Release_Label'!$D:$D&amp;'3) Release_Label'!$E:$E,1,0)),"NO UPC-CATALOG ID pair MATCH in Release_Label" )</f>
        <v/>
      </c>
      <c r="D579" s="114" t="str">
        <f t="array" ref="D579">ifs(and(isblank($A579),isblank($B579)),"", not(iserror(vlookup($A579&amp;$B579,'3) Release_Label'!$D:$D&amp;'3) Release_Label'!$E:$E,1,0))),vlookup($A579&amp;$B579,{'3) Release_Label'!$D:$D&amp;'3) Release_Label'!$E:$E,'3) Release_Label'!$H:$H},2,0), or(and(not(isblank($B579)),$B579=$B578,$A579&lt;&gt;$A578),and(not(isblank($A579)),$A579=$A578,$B579&lt;&gt;$B578)),"ID LISTS UNALIGNED",and($A579&lt;&gt;"",countif('3) Release_Label'!$D:$D,$A579)=0),"NO UPC MATCH in Release_Label",and($B579&lt;&gt;"",countif('3) Release_Label'!$E:$E,$B579)=0),"NO CATALOG ID MATCH in Release_Label",iserror(vlookup($A579&amp;$B579,'3) Release_Label'!$D:$D&amp;'3) Release_Label'!$E:$E,1,0)),"NO UPC-CATALOG ID pair MATCH in Release_Label" )</f>
        <v/>
      </c>
      <c r="E579" s="128" t="str">
        <f t="shared" si="3"/>
        <v/>
      </c>
      <c r="G579" s="92"/>
      <c r="H579" s="133"/>
      <c r="J579" s="20"/>
      <c r="K579" s="93"/>
      <c r="L579" s="20"/>
      <c r="N579" s="20"/>
      <c r="O579" s="20"/>
      <c r="P579" s="20"/>
    </row>
    <row r="580">
      <c r="A580" s="28"/>
      <c r="B580" s="92"/>
      <c r="C580" s="114" t="str">
        <f t="array" ref="C580">ifs(and(isblank($A580),isblank($B580)),"", not(iserror(vlookup($A580&amp;$B580,'3) Release_Label'!$D:$D&amp;'3) Release_Label'!$E:$E,1,0))),vlookup($A580&amp;$B580,{'3) Release_Label'!$D:$D&amp;'3) Release_Label'!$E:$E,'3) Release_Label'!$F:$F},2,0), or(and(not(isblank($B580)),$B580=$B579,$A580&lt;&gt;$A579),and(not(isblank($A580)),$A580=$A579,$B580&lt;&gt;$B579)),"ID LISTS UNALIGNED",and($A580&lt;&gt;"",countif('3) Release_Label'!$D:$D,$A580)=0),"NO UPC MATCH in Release_Label",and($B580&lt;&gt;"",countif('3) Release_Label'!$E:$E,$B580)=0),"NO CATALOG ID MATCH in Release_Label",iserror(vlookup($A580&amp;$B580,'3) Release_Label'!$D:$D&amp;'3) Release_Label'!$E:$E,1,0)),"NO UPC-CATALOG ID pair MATCH in Release_Label" )</f>
        <v/>
      </c>
      <c r="D580" s="114" t="str">
        <f t="array" ref="D580">ifs(and(isblank($A580),isblank($B580)),"", not(iserror(vlookup($A580&amp;$B580,'3) Release_Label'!$D:$D&amp;'3) Release_Label'!$E:$E,1,0))),vlookup($A580&amp;$B580,{'3) Release_Label'!$D:$D&amp;'3) Release_Label'!$E:$E,'3) Release_Label'!$H:$H},2,0), or(and(not(isblank($B580)),$B580=$B579,$A580&lt;&gt;$A579),and(not(isblank($A580)),$A580=$A579,$B580&lt;&gt;$B579)),"ID LISTS UNALIGNED",and($A580&lt;&gt;"",countif('3) Release_Label'!$D:$D,$A580)=0),"NO UPC MATCH in Release_Label",and($B580&lt;&gt;"",countif('3) Release_Label'!$E:$E,$B580)=0),"NO CATALOG ID MATCH in Release_Label",iserror(vlookup($A580&amp;$B580,'3) Release_Label'!$D:$D&amp;'3) Release_Label'!$E:$E,1,0)),"NO UPC-CATALOG ID pair MATCH in Release_Label" )</f>
        <v/>
      </c>
      <c r="E580" s="128" t="str">
        <f t="shared" si="3"/>
        <v/>
      </c>
      <c r="G580" s="92"/>
      <c r="H580" s="133"/>
      <c r="J580" s="20"/>
      <c r="K580" s="93"/>
      <c r="L580" s="20"/>
      <c r="N580" s="20"/>
      <c r="O580" s="20"/>
      <c r="P580" s="20"/>
    </row>
    <row r="581">
      <c r="A581" s="28"/>
      <c r="B581" s="92"/>
      <c r="C581" s="114" t="str">
        <f t="array" ref="C581">ifs(and(isblank($A581),isblank($B581)),"", not(iserror(vlookup($A581&amp;$B581,'3) Release_Label'!$D:$D&amp;'3) Release_Label'!$E:$E,1,0))),vlookup($A581&amp;$B581,{'3) Release_Label'!$D:$D&amp;'3) Release_Label'!$E:$E,'3) Release_Label'!$F:$F},2,0), or(and(not(isblank($B581)),$B581=$B580,$A581&lt;&gt;$A580),and(not(isblank($A581)),$A581=$A580,$B581&lt;&gt;$B580)),"ID LISTS UNALIGNED",and($A581&lt;&gt;"",countif('3) Release_Label'!$D:$D,$A581)=0),"NO UPC MATCH in Release_Label",and($B581&lt;&gt;"",countif('3) Release_Label'!$E:$E,$B581)=0),"NO CATALOG ID MATCH in Release_Label",iserror(vlookup($A581&amp;$B581,'3) Release_Label'!$D:$D&amp;'3) Release_Label'!$E:$E,1,0)),"NO UPC-CATALOG ID pair MATCH in Release_Label" )</f>
        <v/>
      </c>
      <c r="D581" s="114" t="str">
        <f t="array" ref="D581">ifs(and(isblank($A581),isblank($B581)),"", not(iserror(vlookup($A581&amp;$B581,'3) Release_Label'!$D:$D&amp;'3) Release_Label'!$E:$E,1,0))),vlookup($A581&amp;$B581,{'3) Release_Label'!$D:$D&amp;'3) Release_Label'!$E:$E,'3) Release_Label'!$H:$H},2,0), or(and(not(isblank($B581)),$B581=$B580,$A581&lt;&gt;$A580),and(not(isblank($A581)),$A581=$A580,$B581&lt;&gt;$B580)),"ID LISTS UNALIGNED",and($A581&lt;&gt;"",countif('3) Release_Label'!$D:$D,$A581)=0),"NO UPC MATCH in Release_Label",and($B581&lt;&gt;"",countif('3) Release_Label'!$E:$E,$B581)=0),"NO CATALOG ID MATCH in Release_Label",iserror(vlookup($A581&amp;$B581,'3) Release_Label'!$D:$D&amp;'3) Release_Label'!$E:$E,1,0)),"NO UPC-CATALOG ID pair MATCH in Release_Label" )</f>
        <v/>
      </c>
      <c r="E581" s="128" t="str">
        <f t="shared" si="3"/>
        <v/>
      </c>
      <c r="G581" s="92"/>
      <c r="H581" s="133"/>
      <c r="J581" s="20"/>
      <c r="K581" s="93"/>
      <c r="L581" s="20"/>
      <c r="N581" s="20"/>
      <c r="O581" s="20"/>
      <c r="P581" s="20"/>
    </row>
    <row r="582">
      <c r="A582" s="28"/>
      <c r="B582" s="92"/>
      <c r="C582" s="114" t="str">
        <f t="array" ref="C582">ifs(and(isblank($A582),isblank($B582)),"", not(iserror(vlookup($A582&amp;$B582,'3) Release_Label'!$D:$D&amp;'3) Release_Label'!$E:$E,1,0))),vlookup($A582&amp;$B582,{'3) Release_Label'!$D:$D&amp;'3) Release_Label'!$E:$E,'3) Release_Label'!$F:$F},2,0), or(and(not(isblank($B582)),$B582=$B581,$A582&lt;&gt;$A581),and(not(isblank($A582)),$A582=$A581,$B582&lt;&gt;$B581)),"ID LISTS UNALIGNED",and($A582&lt;&gt;"",countif('3) Release_Label'!$D:$D,$A582)=0),"NO UPC MATCH in Release_Label",and($B582&lt;&gt;"",countif('3) Release_Label'!$E:$E,$B582)=0),"NO CATALOG ID MATCH in Release_Label",iserror(vlookup($A582&amp;$B582,'3) Release_Label'!$D:$D&amp;'3) Release_Label'!$E:$E,1,0)),"NO UPC-CATALOG ID pair MATCH in Release_Label" )</f>
        <v/>
      </c>
      <c r="D582" s="114" t="str">
        <f t="array" ref="D582">ifs(and(isblank($A582),isblank($B582)),"", not(iserror(vlookup($A582&amp;$B582,'3) Release_Label'!$D:$D&amp;'3) Release_Label'!$E:$E,1,0))),vlookup($A582&amp;$B582,{'3) Release_Label'!$D:$D&amp;'3) Release_Label'!$E:$E,'3) Release_Label'!$H:$H},2,0), or(and(not(isblank($B582)),$B582=$B581,$A582&lt;&gt;$A581),and(not(isblank($A582)),$A582=$A581,$B582&lt;&gt;$B581)),"ID LISTS UNALIGNED",and($A582&lt;&gt;"",countif('3) Release_Label'!$D:$D,$A582)=0),"NO UPC MATCH in Release_Label",and($B582&lt;&gt;"",countif('3) Release_Label'!$E:$E,$B582)=0),"NO CATALOG ID MATCH in Release_Label",iserror(vlookup($A582&amp;$B582,'3) Release_Label'!$D:$D&amp;'3) Release_Label'!$E:$E,1,0)),"NO UPC-CATALOG ID pair MATCH in Release_Label" )</f>
        <v/>
      </c>
      <c r="E582" s="128" t="str">
        <f t="shared" si="3"/>
        <v/>
      </c>
      <c r="G582" s="92"/>
      <c r="H582" s="133"/>
      <c r="J582" s="20"/>
      <c r="K582" s="93"/>
      <c r="L582" s="20"/>
      <c r="N582" s="20"/>
      <c r="O582" s="20"/>
      <c r="P582" s="20"/>
    </row>
    <row r="583">
      <c r="A583" s="28"/>
      <c r="B583" s="92"/>
      <c r="C583" s="114" t="str">
        <f t="array" ref="C583">ifs(and(isblank($A583),isblank($B583)),"", not(iserror(vlookup($A583&amp;$B583,'3) Release_Label'!$D:$D&amp;'3) Release_Label'!$E:$E,1,0))),vlookup($A583&amp;$B583,{'3) Release_Label'!$D:$D&amp;'3) Release_Label'!$E:$E,'3) Release_Label'!$F:$F},2,0), or(and(not(isblank($B583)),$B583=$B582,$A583&lt;&gt;$A582),and(not(isblank($A583)),$A583=$A582,$B583&lt;&gt;$B582)),"ID LISTS UNALIGNED",and($A583&lt;&gt;"",countif('3) Release_Label'!$D:$D,$A583)=0),"NO UPC MATCH in Release_Label",and($B583&lt;&gt;"",countif('3) Release_Label'!$E:$E,$B583)=0),"NO CATALOG ID MATCH in Release_Label",iserror(vlookup($A583&amp;$B583,'3) Release_Label'!$D:$D&amp;'3) Release_Label'!$E:$E,1,0)),"NO UPC-CATALOG ID pair MATCH in Release_Label" )</f>
        <v/>
      </c>
      <c r="D583" s="114" t="str">
        <f t="array" ref="D583">ifs(and(isblank($A583),isblank($B583)),"", not(iserror(vlookup($A583&amp;$B583,'3) Release_Label'!$D:$D&amp;'3) Release_Label'!$E:$E,1,0))),vlookup($A583&amp;$B583,{'3) Release_Label'!$D:$D&amp;'3) Release_Label'!$E:$E,'3) Release_Label'!$H:$H},2,0), or(and(not(isblank($B583)),$B583=$B582,$A583&lt;&gt;$A582),and(not(isblank($A583)),$A583=$A582,$B583&lt;&gt;$B582)),"ID LISTS UNALIGNED",and($A583&lt;&gt;"",countif('3) Release_Label'!$D:$D,$A583)=0),"NO UPC MATCH in Release_Label",and($B583&lt;&gt;"",countif('3) Release_Label'!$E:$E,$B583)=0),"NO CATALOG ID MATCH in Release_Label",iserror(vlookup($A583&amp;$B583,'3) Release_Label'!$D:$D&amp;'3) Release_Label'!$E:$E,1,0)),"NO UPC-CATALOG ID pair MATCH in Release_Label" )</f>
        <v/>
      </c>
      <c r="E583" s="128" t="str">
        <f t="shared" si="3"/>
        <v/>
      </c>
      <c r="G583" s="92"/>
      <c r="H583" s="133"/>
      <c r="J583" s="20"/>
      <c r="K583" s="93"/>
      <c r="L583" s="20"/>
      <c r="N583" s="20"/>
      <c r="O583" s="20"/>
      <c r="P583" s="20"/>
    </row>
    <row r="584">
      <c r="A584" s="28"/>
      <c r="B584" s="92"/>
      <c r="C584" s="114" t="str">
        <f t="array" ref="C584">ifs(and(isblank($A584),isblank($B584)),"", not(iserror(vlookup($A584&amp;$B584,'3) Release_Label'!$D:$D&amp;'3) Release_Label'!$E:$E,1,0))),vlookup($A584&amp;$B584,{'3) Release_Label'!$D:$D&amp;'3) Release_Label'!$E:$E,'3) Release_Label'!$F:$F},2,0), or(and(not(isblank($B584)),$B584=$B583,$A584&lt;&gt;$A583),and(not(isblank($A584)),$A584=$A583,$B584&lt;&gt;$B583)),"ID LISTS UNALIGNED",and($A584&lt;&gt;"",countif('3) Release_Label'!$D:$D,$A584)=0),"NO UPC MATCH in Release_Label",and($B584&lt;&gt;"",countif('3) Release_Label'!$E:$E,$B584)=0),"NO CATALOG ID MATCH in Release_Label",iserror(vlookup($A584&amp;$B584,'3) Release_Label'!$D:$D&amp;'3) Release_Label'!$E:$E,1,0)),"NO UPC-CATALOG ID pair MATCH in Release_Label" )</f>
        <v/>
      </c>
      <c r="D584" s="114" t="str">
        <f t="array" ref="D584">ifs(and(isblank($A584),isblank($B584)),"", not(iserror(vlookup($A584&amp;$B584,'3) Release_Label'!$D:$D&amp;'3) Release_Label'!$E:$E,1,0))),vlookup($A584&amp;$B584,{'3) Release_Label'!$D:$D&amp;'3) Release_Label'!$E:$E,'3) Release_Label'!$H:$H},2,0), or(and(not(isblank($B584)),$B584=$B583,$A584&lt;&gt;$A583),and(not(isblank($A584)),$A584=$A583,$B584&lt;&gt;$B583)),"ID LISTS UNALIGNED",and($A584&lt;&gt;"",countif('3) Release_Label'!$D:$D,$A584)=0),"NO UPC MATCH in Release_Label",and($B584&lt;&gt;"",countif('3) Release_Label'!$E:$E,$B584)=0),"NO CATALOG ID MATCH in Release_Label",iserror(vlookup($A584&amp;$B584,'3) Release_Label'!$D:$D&amp;'3) Release_Label'!$E:$E,1,0)),"NO UPC-CATALOG ID pair MATCH in Release_Label" )</f>
        <v/>
      </c>
      <c r="E584" s="128" t="str">
        <f t="shared" si="3"/>
        <v/>
      </c>
      <c r="G584" s="92"/>
      <c r="H584" s="133"/>
      <c r="J584" s="20"/>
      <c r="K584" s="93"/>
      <c r="L584" s="20"/>
      <c r="N584" s="20"/>
      <c r="O584" s="20"/>
      <c r="P584" s="20"/>
    </row>
    <row r="585">
      <c r="A585" s="28"/>
      <c r="B585" s="92"/>
      <c r="C585" s="114" t="str">
        <f t="array" ref="C585">ifs(and(isblank($A585),isblank($B585)),"", not(iserror(vlookup($A585&amp;$B585,'3) Release_Label'!$D:$D&amp;'3) Release_Label'!$E:$E,1,0))),vlookup($A585&amp;$B585,{'3) Release_Label'!$D:$D&amp;'3) Release_Label'!$E:$E,'3) Release_Label'!$F:$F},2,0), or(and(not(isblank($B585)),$B585=$B584,$A585&lt;&gt;$A584),and(not(isblank($A585)),$A585=$A584,$B585&lt;&gt;$B584)),"ID LISTS UNALIGNED",and($A585&lt;&gt;"",countif('3) Release_Label'!$D:$D,$A585)=0),"NO UPC MATCH in Release_Label",and($B585&lt;&gt;"",countif('3) Release_Label'!$E:$E,$B585)=0),"NO CATALOG ID MATCH in Release_Label",iserror(vlookup($A585&amp;$B585,'3) Release_Label'!$D:$D&amp;'3) Release_Label'!$E:$E,1,0)),"NO UPC-CATALOG ID pair MATCH in Release_Label" )</f>
        <v/>
      </c>
      <c r="D585" s="114" t="str">
        <f t="array" ref="D585">ifs(and(isblank($A585),isblank($B585)),"", not(iserror(vlookup($A585&amp;$B585,'3) Release_Label'!$D:$D&amp;'3) Release_Label'!$E:$E,1,0))),vlookup($A585&amp;$B585,{'3) Release_Label'!$D:$D&amp;'3) Release_Label'!$E:$E,'3) Release_Label'!$H:$H},2,0), or(and(not(isblank($B585)),$B585=$B584,$A585&lt;&gt;$A584),and(not(isblank($A585)),$A585=$A584,$B585&lt;&gt;$B584)),"ID LISTS UNALIGNED",and($A585&lt;&gt;"",countif('3) Release_Label'!$D:$D,$A585)=0),"NO UPC MATCH in Release_Label",and($B585&lt;&gt;"",countif('3) Release_Label'!$E:$E,$B585)=0),"NO CATALOG ID MATCH in Release_Label",iserror(vlookup($A585&amp;$B585,'3) Release_Label'!$D:$D&amp;'3) Release_Label'!$E:$E,1,0)),"NO UPC-CATALOG ID pair MATCH in Release_Label" )</f>
        <v/>
      </c>
      <c r="E585" s="128" t="str">
        <f t="shared" si="3"/>
        <v/>
      </c>
      <c r="G585" s="92"/>
      <c r="H585" s="133"/>
      <c r="J585" s="20"/>
      <c r="K585" s="93"/>
      <c r="L585" s="20"/>
      <c r="N585" s="20"/>
      <c r="O585" s="20"/>
      <c r="P585" s="20"/>
    </row>
    <row r="586">
      <c r="A586" s="28"/>
      <c r="B586" s="92"/>
      <c r="C586" s="114" t="str">
        <f t="array" ref="C586">ifs(and(isblank($A586),isblank($B586)),"", not(iserror(vlookup($A586&amp;$B586,'3) Release_Label'!$D:$D&amp;'3) Release_Label'!$E:$E,1,0))),vlookup($A586&amp;$B586,{'3) Release_Label'!$D:$D&amp;'3) Release_Label'!$E:$E,'3) Release_Label'!$F:$F},2,0), or(and(not(isblank($B586)),$B586=$B585,$A586&lt;&gt;$A585),and(not(isblank($A586)),$A586=$A585,$B586&lt;&gt;$B585)),"ID LISTS UNALIGNED",and($A586&lt;&gt;"",countif('3) Release_Label'!$D:$D,$A586)=0),"NO UPC MATCH in Release_Label",and($B586&lt;&gt;"",countif('3) Release_Label'!$E:$E,$B586)=0),"NO CATALOG ID MATCH in Release_Label",iserror(vlookup($A586&amp;$B586,'3) Release_Label'!$D:$D&amp;'3) Release_Label'!$E:$E,1,0)),"NO UPC-CATALOG ID pair MATCH in Release_Label" )</f>
        <v/>
      </c>
      <c r="D586" s="114" t="str">
        <f t="array" ref="D586">ifs(and(isblank($A586),isblank($B586)),"", not(iserror(vlookup($A586&amp;$B586,'3) Release_Label'!$D:$D&amp;'3) Release_Label'!$E:$E,1,0))),vlookup($A586&amp;$B586,{'3) Release_Label'!$D:$D&amp;'3) Release_Label'!$E:$E,'3) Release_Label'!$H:$H},2,0), or(and(not(isblank($B586)),$B586=$B585,$A586&lt;&gt;$A585),and(not(isblank($A586)),$A586=$A585,$B586&lt;&gt;$B585)),"ID LISTS UNALIGNED",and($A586&lt;&gt;"",countif('3) Release_Label'!$D:$D,$A586)=0),"NO UPC MATCH in Release_Label",and($B586&lt;&gt;"",countif('3) Release_Label'!$E:$E,$B586)=0),"NO CATALOG ID MATCH in Release_Label",iserror(vlookup($A586&amp;$B586,'3) Release_Label'!$D:$D&amp;'3) Release_Label'!$E:$E,1,0)),"NO UPC-CATALOG ID pair MATCH in Release_Label" )</f>
        <v/>
      </c>
      <c r="E586" s="128" t="str">
        <f t="shared" si="3"/>
        <v/>
      </c>
      <c r="G586" s="92"/>
      <c r="H586" s="133"/>
      <c r="J586" s="20"/>
      <c r="K586" s="93"/>
      <c r="L586" s="20"/>
      <c r="N586" s="20"/>
      <c r="O586" s="20"/>
      <c r="P586" s="20"/>
    </row>
    <row r="587">
      <c r="A587" s="28"/>
      <c r="B587" s="92"/>
      <c r="C587" s="114" t="str">
        <f t="array" ref="C587">ifs(and(isblank($A587),isblank($B587)),"", not(iserror(vlookup($A587&amp;$B587,'3) Release_Label'!$D:$D&amp;'3) Release_Label'!$E:$E,1,0))),vlookup($A587&amp;$B587,{'3) Release_Label'!$D:$D&amp;'3) Release_Label'!$E:$E,'3) Release_Label'!$F:$F},2,0), or(and(not(isblank($B587)),$B587=$B586,$A587&lt;&gt;$A586),and(not(isblank($A587)),$A587=$A586,$B587&lt;&gt;$B586)),"ID LISTS UNALIGNED",and($A587&lt;&gt;"",countif('3) Release_Label'!$D:$D,$A587)=0),"NO UPC MATCH in Release_Label",and($B587&lt;&gt;"",countif('3) Release_Label'!$E:$E,$B587)=0),"NO CATALOG ID MATCH in Release_Label",iserror(vlookup($A587&amp;$B587,'3) Release_Label'!$D:$D&amp;'3) Release_Label'!$E:$E,1,0)),"NO UPC-CATALOG ID pair MATCH in Release_Label" )</f>
        <v/>
      </c>
      <c r="D587" s="114" t="str">
        <f t="array" ref="D587">ifs(and(isblank($A587),isblank($B587)),"", not(iserror(vlookup($A587&amp;$B587,'3) Release_Label'!$D:$D&amp;'3) Release_Label'!$E:$E,1,0))),vlookup($A587&amp;$B587,{'3) Release_Label'!$D:$D&amp;'3) Release_Label'!$E:$E,'3) Release_Label'!$H:$H},2,0), or(and(not(isblank($B587)),$B587=$B586,$A587&lt;&gt;$A586),and(not(isblank($A587)),$A587=$A586,$B587&lt;&gt;$B586)),"ID LISTS UNALIGNED",and($A587&lt;&gt;"",countif('3) Release_Label'!$D:$D,$A587)=0),"NO UPC MATCH in Release_Label",and($B587&lt;&gt;"",countif('3) Release_Label'!$E:$E,$B587)=0),"NO CATALOG ID MATCH in Release_Label",iserror(vlookup($A587&amp;$B587,'3) Release_Label'!$D:$D&amp;'3) Release_Label'!$E:$E,1,0)),"NO UPC-CATALOG ID pair MATCH in Release_Label" )</f>
        <v/>
      </c>
      <c r="E587" s="128" t="str">
        <f t="shared" si="3"/>
        <v/>
      </c>
      <c r="G587" s="92"/>
      <c r="H587" s="133"/>
      <c r="J587" s="20"/>
      <c r="K587" s="93"/>
      <c r="L587" s="20"/>
      <c r="N587" s="20"/>
      <c r="O587" s="20"/>
      <c r="P587" s="20"/>
    </row>
    <row r="588">
      <c r="A588" s="28"/>
      <c r="B588" s="92"/>
      <c r="C588" s="114" t="str">
        <f t="array" ref="C588">ifs(and(isblank($A588),isblank($B588)),"", not(iserror(vlookup($A588&amp;$B588,'3) Release_Label'!$D:$D&amp;'3) Release_Label'!$E:$E,1,0))),vlookup($A588&amp;$B588,{'3) Release_Label'!$D:$D&amp;'3) Release_Label'!$E:$E,'3) Release_Label'!$F:$F},2,0), or(and(not(isblank($B588)),$B588=$B587,$A588&lt;&gt;$A587),and(not(isblank($A588)),$A588=$A587,$B588&lt;&gt;$B587)),"ID LISTS UNALIGNED",and($A588&lt;&gt;"",countif('3) Release_Label'!$D:$D,$A588)=0),"NO UPC MATCH in Release_Label",and($B588&lt;&gt;"",countif('3) Release_Label'!$E:$E,$B588)=0),"NO CATALOG ID MATCH in Release_Label",iserror(vlookup($A588&amp;$B588,'3) Release_Label'!$D:$D&amp;'3) Release_Label'!$E:$E,1,0)),"NO UPC-CATALOG ID pair MATCH in Release_Label" )</f>
        <v/>
      </c>
      <c r="D588" s="114" t="str">
        <f t="array" ref="D588">ifs(and(isblank($A588),isblank($B588)),"", not(iserror(vlookup($A588&amp;$B588,'3) Release_Label'!$D:$D&amp;'3) Release_Label'!$E:$E,1,0))),vlookup($A588&amp;$B588,{'3) Release_Label'!$D:$D&amp;'3) Release_Label'!$E:$E,'3) Release_Label'!$H:$H},2,0), or(and(not(isblank($B588)),$B588=$B587,$A588&lt;&gt;$A587),and(not(isblank($A588)),$A588=$A587,$B588&lt;&gt;$B587)),"ID LISTS UNALIGNED",and($A588&lt;&gt;"",countif('3) Release_Label'!$D:$D,$A588)=0),"NO UPC MATCH in Release_Label",and($B588&lt;&gt;"",countif('3) Release_Label'!$E:$E,$B588)=0),"NO CATALOG ID MATCH in Release_Label",iserror(vlookup($A588&amp;$B588,'3) Release_Label'!$D:$D&amp;'3) Release_Label'!$E:$E,1,0)),"NO UPC-CATALOG ID pair MATCH in Release_Label" )</f>
        <v/>
      </c>
      <c r="E588" s="128" t="str">
        <f t="shared" si="3"/>
        <v/>
      </c>
      <c r="G588" s="92"/>
      <c r="H588" s="133"/>
      <c r="J588" s="20"/>
      <c r="K588" s="93"/>
      <c r="L588" s="20"/>
      <c r="N588" s="20"/>
      <c r="O588" s="20"/>
      <c r="P588" s="20"/>
    </row>
    <row r="589">
      <c r="A589" s="28"/>
      <c r="B589" s="92"/>
      <c r="C589" s="114" t="str">
        <f t="array" ref="C589">ifs(and(isblank($A589),isblank($B589)),"", not(iserror(vlookup($A589&amp;$B589,'3) Release_Label'!$D:$D&amp;'3) Release_Label'!$E:$E,1,0))),vlookup($A589&amp;$B589,{'3) Release_Label'!$D:$D&amp;'3) Release_Label'!$E:$E,'3) Release_Label'!$F:$F},2,0), or(and(not(isblank($B589)),$B589=$B588,$A589&lt;&gt;$A588),and(not(isblank($A589)),$A589=$A588,$B589&lt;&gt;$B588)),"ID LISTS UNALIGNED",and($A589&lt;&gt;"",countif('3) Release_Label'!$D:$D,$A589)=0),"NO UPC MATCH in Release_Label",and($B589&lt;&gt;"",countif('3) Release_Label'!$E:$E,$B589)=0),"NO CATALOG ID MATCH in Release_Label",iserror(vlookup($A589&amp;$B589,'3) Release_Label'!$D:$D&amp;'3) Release_Label'!$E:$E,1,0)),"NO UPC-CATALOG ID pair MATCH in Release_Label" )</f>
        <v/>
      </c>
      <c r="D589" s="114" t="str">
        <f t="array" ref="D589">ifs(and(isblank($A589),isblank($B589)),"", not(iserror(vlookup($A589&amp;$B589,'3) Release_Label'!$D:$D&amp;'3) Release_Label'!$E:$E,1,0))),vlookup($A589&amp;$B589,{'3) Release_Label'!$D:$D&amp;'3) Release_Label'!$E:$E,'3) Release_Label'!$H:$H},2,0), or(and(not(isblank($B589)),$B589=$B588,$A589&lt;&gt;$A588),and(not(isblank($A589)),$A589=$A588,$B589&lt;&gt;$B588)),"ID LISTS UNALIGNED",and($A589&lt;&gt;"",countif('3) Release_Label'!$D:$D,$A589)=0),"NO UPC MATCH in Release_Label",and($B589&lt;&gt;"",countif('3) Release_Label'!$E:$E,$B589)=0),"NO CATALOG ID MATCH in Release_Label",iserror(vlookup($A589&amp;$B589,'3) Release_Label'!$D:$D&amp;'3) Release_Label'!$E:$E,1,0)),"NO UPC-CATALOG ID pair MATCH in Release_Label" )</f>
        <v/>
      </c>
      <c r="E589" s="128" t="str">
        <f t="shared" si="3"/>
        <v/>
      </c>
      <c r="G589" s="92"/>
      <c r="H589" s="133"/>
      <c r="J589" s="20"/>
      <c r="K589" s="93"/>
      <c r="L589" s="20"/>
      <c r="N589" s="20"/>
      <c r="O589" s="20"/>
      <c r="P589" s="20"/>
    </row>
    <row r="590">
      <c r="A590" s="28"/>
      <c r="B590" s="92"/>
      <c r="C590" s="114" t="str">
        <f t="array" ref="C590">ifs(and(isblank($A590),isblank($B590)),"", not(iserror(vlookup($A590&amp;$B590,'3) Release_Label'!$D:$D&amp;'3) Release_Label'!$E:$E,1,0))),vlookup($A590&amp;$B590,{'3) Release_Label'!$D:$D&amp;'3) Release_Label'!$E:$E,'3) Release_Label'!$F:$F},2,0), or(and(not(isblank($B590)),$B590=$B589,$A590&lt;&gt;$A589),and(not(isblank($A590)),$A590=$A589,$B590&lt;&gt;$B589)),"ID LISTS UNALIGNED",and($A590&lt;&gt;"",countif('3) Release_Label'!$D:$D,$A590)=0),"NO UPC MATCH in Release_Label",and($B590&lt;&gt;"",countif('3) Release_Label'!$E:$E,$B590)=0),"NO CATALOG ID MATCH in Release_Label",iserror(vlookup($A590&amp;$B590,'3) Release_Label'!$D:$D&amp;'3) Release_Label'!$E:$E,1,0)),"NO UPC-CATALOG ID pair MATCH in Release_Label" )</f>
        <v/>
      </c>
      <c r="D590" s="114" t="str">
        <f t="array" ref="D590">ifs(and(isblank($A590),isblank($B590)),"", not(iserror(vlookup($A590&amp;$B590,'3) Release_Label'!$D:$D&amp;'3) Release_Label'!$E:$E,1,0))),vlookup($A590&amp;$B590,{'3) Release_Label'!$D:$D&amp;'3) Release_Label'!$E:$E,'3) Release_Label'!$H:$H},2,0), or(and(not(isblank($B590)),$B590=$B589,$A590&lt;&gt;$A589),and(not(isblank($A590)),$A590=$A589,$B590&lt;&gt;$B589)),"ID LISTS UNALIGNED",and($A590&lt;&gt;"",countif('3) Release_Label'!$D:$D,$A590)=0),"NO UPC MATCH in Release_Label",and($B590&lt;&gt;"",countif('3) Release_Label'!$E:$E,$B590)=0),"NO CATALOG ID MATCH in Release_Label",iserror(vlookup($A590&amp;$B590,'3) Release_Label'!$D:$D&amp;'3) Release_Label'!$E:$E,1,0)),"NO UPC-CATALOG ID pair MATCH in Release_Label" )</f>
        <v/>
      </c>
      <c r="E590" s="128" t="str">
        <f t="shared" si="3"/>
        <v/>
      </c>
      <c r="G590" s="92"/>
      <c r="H590" s="133"/>
      <c r="J590" s="20"/>
      <c r="K590" s="93"/>
      <c r="L590" s="20"/>
      <c r="N590" s="20"/>
      <c r="O590" s="20"/>
      <c r="P590" s="20"/>
    </row>
    <row r="591">
      <c r="A591" s="28"/>
      <c r="B591" s="92"/>
      <c r="C591" s="114" t="str">
        <f t="array" ref="C591">ifs(and(isblank($A591),isblank($B591)),"", not(iserror(vlookup($A591&amp;$B591,'3) Release_Label'!$D:$D&amp;'3) Release_Label'!$E:$E,1,0))),vlookup($A591&amp;$B591,{'3) Release_Label'!$D:$D&amp;'3) Release_Label'!$E:$E,'3) Release_Label'!$F:$F},2,0), or(and(not(isblank($B591)),$B591=$B590,$A591&lt;&gt;$A590),and(not(isblank($A591)),$A591=$A590,$B591&lt;&gt;$B590)),"ID LISTS UNALIGNED",and($A591&lt;&gt;"",countif('3) Release_Label'!$D:$D,$A591)=0),"NO UPC MATCH in Release_Label",and($B591&lt;&gt;"",countif('3) Release_Label'!$E:$E,$B591)=0),"NO CATALOG ID MATCH in Release_Label",iserror(vlookup($A591&amp;$B591,'3) Release_Label'!$D:$D&amp;'3) Release_Label'!$E:$E,1,0)),"NO UPC-CATALOG ID pair MATCH in Release_Label" )</f>
        <v/>
      </c>
      <c r="D591" s="114" t="str">
        <f t="array" ref="D591">ifs(and(isblank($A591),isblank($B591)),"", not(iserror(vlookup($A591&amp;$B591,'3) Release_Label'!$D:$D&amp;'3) Release_Label'!$E:$E,1,0))),vlookup($A591&amp;$B591,{'3) Release_Label'!$D:$D&amp;'3) Release_Label'!$E:$E,'3) Release_Label'!$H:$H},2,0), or(and(not(isblank($B591)),$B591=$B590,$A591&lt;&gt;$A590),and(not(isblank($A591)),$A591=$A590,$B591&lt;&gt;$B590)),"ID LISTS UNALIGNED",and($A591&lt;&gt;"",countif('3) Release_Label'!$D:$D,$A591)=0),"NO UPC MATCH in Release_Label",and($B591&lt;&gt;"",countif('3) Release_Label'!$E:$E,$B591)=0),"NO CATALOG ID MATCH in Release_Label",iserror(vlookup($A591&amp;$B591,'3) Release_Label'!$D:$D&amp;'3) Release_Label'!$E:$E,1,0)),"NO UPC-CATALOG ID pair MATCH in Release_Label" )</f>
        <v/>
      </c>
      <c r="E591" s="128" t="str">
        <f t="shared" si="3"/>
        <v/>
      </c>
      <c r="G591" s="92"/>
      <c r="H591" s="133"/>
      <c r="J591" s="20"/>
      <c r="K591" s="93"/>
      <c r="L591" s="20"/>
      <c r="N591" s="20"/>
      <c r="O591" s="20"/>
      <c r="P591" s="20"/>
    </row>
    <row r="592">
      <c r="A592" s="28"/>
      <c r="B592" s="92"/>
      <c r="C592" s="114" t="str">
        <f t="array" ref="C592">ifs(and(isblank($A592),isblank($B592)),"", not(iserror(vlookup($A592&amp;$B592,'3) Release_Label'!$D:$D&amp;'3) Release_Label'!$E:$E,1,0))),vlookup($A592&amp;$B592,{'3) Release_Label'!$D:$D&amp;'3) Release_Label'!$E:$E,'3) Release_Label'!$F:$F},2,0), or(and(not(isblank($B592)),$B592=$B591,$A592&lt;&gt;$A591),and(not(isblank($A592)),$A592=$A591,$B592&lt;&gt;$B591)),"ID LISTS UNALIGNED",and($A592&lt;&gt;"",countif('3) Release_Label'!$D:$D,$A592)=0),"NO UPC MATCH in Release_Label",and($B592&lt;&gt;"",countif('3) Release_Label'!$E:$E,$B592)=0),"NO CATALOG ID MATCH in Release_Label",iserror(vlookup($A592&amp;$B592,'3) Release_Label'!$D:$D&amp;'3) Release_Label'!$E:$E,1,0)),"NO UPC-CATALOG ID pair MATCH in Release_Label" )</f>
        <v/>
      </c>
      <c r="D592" s="114" t="str">
        <f t="array" ref="D592">ifs(and(isblank($A592),isblank($B592)),"", not(iserror(vlookup($A592&amp;$B592,'3) Release_Label'!$D:$D&amp;'3) Release_Label'!$E:$E,1,0))),vlookup($A592&amp;$B592,{'3) Release_Label'!$D:$D&amp;'3) Release_Label'!$E:$E,'3) Release_Label'!$H:$H},2,0), or(and(not(isblank($B592)),$B592=$B591,$A592&lt;&gt;$A591),and(not(isblank($A592)),$A592=$A591,$B592&lt;&gt;$B591)),"ID LISTS UNALIGNED",and($A592&lt;&gt;"",countif('3) Release_Label'!$D:$D,$A592)=0),"NO UPC MATCH in Release_Label",and($B592&lt;&gt;"",countif('3) Release_Label'!$E:$E,$B592)=0),"NO CATALOG ID MATCH in Release_Label",iserror(vlookup($A592&amp;$B592,'3) Release_Label'!$D:$D&amp;'3) Release_Label'!$E:$E,1,0)),"NO UPC-CATALOG ID pair MATCH in Release_Label" )</f>
        <v/>
      </c>
      <c r="E592" s="128" t="str">
        <f t="shared" si="3"/>
        <v/>
      </c>
      <c r="G592" s="92"/>
      <c r="H592" s="133"/>
      <c r="J592" s="20"/>
      <c r="K592" s="93"/>
      <c r="L592" s="20"/>
      <c r="N592" s="20"/>
      <c r="O592" s="20"/>
      <c r="P592" s="20"/>
    </row>
    <row r="593">
      <c r="A593" s="28"/>
      <c r="B593" s="92"/>
      <c r="C593" s="114" t="str">
        <f t="array" ref="C593">ifs(and(isblank($A593),isblank($B593)),"", not(iserror(vlookup($A593&amp;$B593,'3) Release_Label'!$D:$D&amp;'3) Release_Label'!$E:$E,1,0))),vlookup($A593&amp;$B593,{'3) Release_Label'!$D:$D&amp;'3) Release_Label'!$E:$E,'3) Release_Label'!$F:$F},2,0), or(and(not(isblank($B593)),$B593=$B592,$A593&lt;&gt;$A592),and(not(isblank($A593)),$A593=$A592,$B593&lt;&gt;$B592)),"ID LISTS UNALIGNED",and($A593&lt;&gt;"",countif('3) Release_Label'!$D:$D,$A593)=0),"NO UPC MATCH in Release_Label",and($B593&lt;&gt;"",countif('3) Release_Label'!$E:$E,$B593)=0),"NO CATALOG ID MATCH in Release_Label",iserror(vlookup($A593&amp;$B593,'3) Release_Label'!$D:$D&amp;'3) Release_Label'!$E:$E,1,0)),"NO UPC-CATALOG ID pair MATCH in Release_Label" )</f>
        <v/>
      </c>
      <c r="D593" s="114" t="str">
        <f t="array" ref="D593">ifs(and(isblank($A593),isblank($B593)),"", not(iserror(vlookup($A593&amp;$B593,'3) Release_Label'!$D:$D&amp;'3) Release_Label'!$E:$E,1,0))),vlookup($A593&amp;$B593,{'3) Release_Label'!$D:$D&amp;'3) Release_Label'!$E:$E,'3) Release_Label'!$H:$H},2,0), or(and(not(isblank($B593)),$B593=$B592,$A593&lt;&gt;$A592),and(not(isblank($A593)),$A593=$A592,$B593&lt;&gt;$B592)),"ID LISTS UNALIGNED",and($A593&lt;&gt;"",countif('3) Release_Label'!$D:$D,$A593)=0),"NO UPC MATCH in Release_Label",and($B593&lt;&gt;"",countif('3) Release_Label'!$E:$E,$B593)=0),"NO CATALOG ID MATCH in Release_Label",iserror(vlookup($A593&amp;$B593,'3) Release_Label'!$D:$D&amp;'3) Release_Label'!$E:$E,1,0)),"NO UPC-CATALOG ID pair MATCH in Release_Label" )</f>
        <v/>
      </c>
      <c r="E593" s="128" t="str">
        <f t="shared" si="3"/>
        <v/>
      </c>
      <c r="G593" s="92"/>
      <c r="H593" s="133"/>
      <c r="J593" s="20"/>
      <c r="K593" s="93"/>
      <c r="L593" s="20"/>
      <c r="N593" s="20"/>
      <c r="O593" s="20"/>
      <c r="P593" s="20"/>
    </row>
    <row r="594">
      <c r="A594" s="28"/>
      <c r="B594" s="92"/>
      <c r="C594" s="114" t="str">
        <f t="array" ref="C594">ifs(and(isblank($A594),isblank($B594)),"", not(iserror(vlookup($A594&amp;$B594,'3) Release_Label'!$D:$D&amp;'3) Release_Label'!$E:$E,1,0))),vlookup($A594&amp;$B594,{'3) Release_Label'!$D:$D&amp;'3) Release_Label'!$E:$E,'3) Release_Label'!$F:$F},2,0), or(and(not(isblank($B594)),$B594=$B593,$A594&lt;&gt;$A593),and(not(isblank($A594)),$A594=$A593,$B594&lt;&gt;$B593)),"ID LISTS UNALIGNED",and($A594&lt;&gt;"",countif('3) Release_Label'!$D:$D,$A594)=0),"NO UPC MATCH in Release_Label",and($B594&lt;&gt;"",countif('3) Release_Label'!$E:$E,$B594)=0),"NO CATALOG ID MATCH in Release_Label",iserror(vlookup($A594&amp;$B594,'3) Release_Label'!$D:$D&amp;'3) Release_Label'!$E:$E,1,0)),"NO UPC-CATALOG ID pair MATCH in Release_Label" )</f>
        <v/>
      </c>
      <c r="D594" s="114" t="str">
        <f t="array" ref="D594">ifs(and(isblank($A594),isblank($B594)),"", not(iserror(vlookup($A594&amp;$B594,'3) Release_Label'!$D:$D&amp;'3) Release_Label'!$E:$E,1,0))),vlookup($A594&amp;$B594,{'3) Release_Label'!$D:$D&amp;'3) Release_Label'!$E:$E,'3) Release_Label'!$H:$H},2,0), or(and(not(isblank($B594)),$B594=$B593,$A594&lt;&gt;$A593),and(not(isblank($A594)),$A594=$A593,$B594&lt;&gt;$B593)),"ID LISTS UNALIGNED",and($A594&lt;&gt;"",countif('3) Release_Label'!$D:$D,$A594)=0),"NO UPC MATCH in Release_Label",and($B594&lt;&gt;"",countif('3) Release_Label'!$E:$E,$B594)=0),"NO CATALOG ID MATCH in Release_Label",iserror(vlookup($A594&amp;$B594,'3) Release_Label'!$D:$D&amp;'3) Release_Label'!$E:$E,1,0)),"NO UPC-CATALOG ID pair MATCH in Release_Label" )</f>
        <v/>
      </c>
      <c r="E594" s="128" t="str">
        <f t="shared" si="3"/>
        <v/>
      </c>
      <c r="G594" s="92"/>
      <c r="H594" s="133"/>
      <c r="J594" s="20"/>
      <c r="K594" s="93"/>
      <c r="L594" s="20"/>
      <c r="N594" s="20"/>
      <c r="O594" s="20"/>
      <c r="P594" s="20"/>
    </row>
    <row r="595">
      <c r="A595" s="28"/>
      <c r="B595" s="92"/>
      <c r="C595" s="114" t="str">
        <f t="array" ref="C595">ifs(and(isblank($A595),isblank($B595)),"", not(iserror(vlookup($A595&amp;$B595,'3) Release_Label'!$D:$D&amp;'3) Release_Label'!$E:$E,1,0))),vlookup($A595&amp;$B595,{'3) Release_Label'!$D:$D&amp;'3) Release_Label'!$E:$E,'3) Release_Label'!$F:$F},2,0), or(and(not(isblank($B595)),$B595=$B594,$A595&lt;&gt;$A594),and(not(isblank($A595)),$A595=$A594,$B595&lt;&gt;$B594)),"ID LISTS UNALIGNED",and($A595&lt;&gt;"",countif('3) Release_Label'!$D:$D,$A595)=0),"NO UPC MATCH in Release_Label",and($B595&lt;&gt;"",countif('3) Release_Label'!$E:$E,$B595)=0),"NO CATALOG ID MATCH in Release_Label",iserror(vlookup($A595&amp;$B595,'3) Release_Label'!$D:$D&amp;'3) Release_Label'!$E:$E,1,0)),"NO UPC-CATALOG ID pair MATCH in Release_Label" )</f>
        <v/>
      </c>
      <c r="D595" s="114" t="str">
        <f t="array" ref="D595">ifs(and(isblank($A595),isblank($B595)),"", not(iserror(vlookup($A595&amp;$B595,'3) Release_Label'!$D:$D&amp;'3) Release_Label'!$E:$E,1,0))),vlookup($A595&amp;$B595,{'3) Release_Label'!$D:$D&amp;'3) Release_Label'!$E:$E,'3) Release_Label'!$H:$H},2,0), or(and(not(isblank($B595)),$B595=$B594,$A595&lt;&gt;$A594),and(not(isblank($A595)),$A595=$A594,$B595&lt;&gt;$B594)),"ID LISTS UNALIGNED",and($A595&lt;&gt;"",countif('3) Release_Label'!$D:$D,$A595)=0),"NO UPC MATCH in Release_Label",and($B595&lt;&gt;"",countif('3) Release_Label'!$E:$E,$B595)=0),"NO CATALOG ID MATCH in Release_Label",iserror(vlookup($A595&amp;$B595,'3) Release_Label'!$D:$D&amp;'3) Release_Label'!$E:$E,1,0)),"NO UPC-CATALOG ID pair MATCH in Release_Label" )</f>
        <v/>
      </c>
      <c r="E595" s="128" t="str">
        <f t="shared" si="3"/>
        <v/>
      </c>
      <c r="G595" s="92"/>
      <c r="H595" s="133"/>
      <c r="J595" s="20"/>
      <c r="K595" s="93"/>
      <c r="L595" s="20"/>
      <c r="N595" s="20"/>
      <c r="O595" s="20"/>
      <c r="P595" s="20"/>
    </row>
    <row r="596">
      <c r="A596" s="28"/>
      <c r="B596" s="92"/>
      <c r="C596" s="114" t="str">
        <f t="array" ref="C596">ifs(and(isblank($A596),isblank($B596)),"", not(iserror(vlookup($A596&amp;$B596,'3) Release_Label'!$D:$D&amp;'3) Release_Label'!$E:$E,1,0))),vlookup($A596&amp;$B596,{'3) Release_Label'!$D:$D&amp;'3) Release_Label'!$E:$E,'3) Release_Label'!$F:$F},2,0), or(and(not(isblank($B596)),$B596=$B595,$A596&lt;&gt;$A595),and(not(isblank($A596)),$A596=$A595,$B596&lt;&gt;$B595)),"ID LISTS UNALIGNED",and($A596&lt;&gt;"",countif('3) Release_Label'!$D:$D,$A596)=0),"NO UPC MATCH in Release_Label",and($B596&lt;&gt;"",countif('3) Release_Label'!$E:$E,$B596)=0),"NO CATALOG ID MATCH in Release_Label",iserror(vlookup($A596&amp;$B596,'3) Release_Label'!$D:$D&amp;'3) Release_Label'!$E:$E,1,0)),"NO UPC-CATALOG ID pair MATCH in Release_Label" )</f>
        <v/>
      </c>
      <c r="D596" s="114" t="str">
        <f t="array" ref="D596">ifs(and(isblank($A596),isblank($B596)),"", not(iserror(vlookup($A596&amp;$B596,'3) Release_Label'!$D:$D&amp;'3) Release_Label'!$E:$E,1,0))),vlookup($A596&amp;$B596,{'3) Release_Label'!$D:$D&amp;'3) Release_Label'!$E:$E,'3) Release_Label'!$H:$H},2,0), or(and(not(isblank($B596)),$B596=$B595,$A596&lt;&gt;$A595),and(not(isblank($A596)),$A596=$A595,$B596&lt;&gt;$B595)),"ID LISTS UNALIGNED",and($A596&lt;&gt;"",countif('3) Release_Label'!$D:$D,$A596)=0),"NO UPC MATCH in Release_Label",and($B596&lt;&gt;"",countif('3) Release_Label'!$E:$E,$B596)=0),"NO CATALOG ID MATCH in Release_Label",iserror(vlookup($A596&amp;$B596,'3) Release_Label'!$D:$D&amp;'3) Release_Label'!$E:$E,1,0)),"NO UPC-CATALOG ID pair MATCH in Release_Label" )</f>
        <v/>
      </c>
      <c r="E596" s="128" t="str">
        <f t="shared" si="3"/>
        <v/>
      </c>
      <c r="G596" s="92"/>
      <c r="H596" s="133"/>
      <c r="J596" s="20"/>
      <c r="K596" s="93"/>
      <c r="L596" s="20"/>
      <c r="N596" s="20"/>
      <c r="O596" s="20"/>
      <c r="P596" s="20"/>
    </row>
    <row r="597">
      <c r="A597" s="28"/>
      <c r="B597" s="92"/>
      <c r="C597" s="114" t="str">
        <f t="array" ref="C597">ifs(and(isblank($A597),isblank($B597)),"", not(iserror(vlookup($A597&amp;$B597,'3) Release_Label'!$D:$D&amp;'3) Release_Label'!$E:$E,1,0))),vlookup($A597&amp;$B597,{'3) Release_Label'!$D:$D&amp;'3) Release_Label'!$E:$E,'3) Release_Label'!$F:$F},2,0), or(and(not(isblank($B597)),$B597=$B596,$A597&lt;&gt;$A596),and(not(isblank($A597)),$A597=$A596,$B597&lt;&gt;$B596)),"ID LISTS UNALIGNED",and($A597&lt;&gt;"",countif('3) Release_Label'!$D:$D,$A597)=0),"NO UPC MATCH in Release_Label",and($B597&lt;&gt;"",countif('3) Release_Label'!$E:$E,$B597)=0),"NO CATALOG ID MATCH in Release_Label",iserror(vlookup($A597&amp;$B597,'3) Release_Label'!$D:$D&amp;'3) Release_Label'!$E:$E,1,0)),"NO UPC-CATALOG ID pair MATCH in Release_Label" )</f>
        <v/>
      </c>
      <c r="D597" s="114" t="str">
        <f t="array" ref="D597">ifs(and(isblank($A597),isblank($B597)),"", not(iserror(vlookup($A597&amp;$B597,'3) Release_Label'!$D:$D&amp;'3) Release_Label'!$E:$E,1,0))),vlookup($A597&amp;$B597,{'3) Release_Label'!$D:$D&amp;'3) Release_Label'!$E:$E,'3) Release_Label'!$H:$H},2,0), or(and(not(isblank($B597)),$B597=$B596,$A597&lt;&gt;$A596),and(not(isblank($A597)),$A597=$A596,$B597&lt;&gt;$B596)),"ID LISTS UNALIGNED",and($A597&lt;&gt;"",countif('3) Release_Label'!$D:$D,$A597)=0),"NO UPC MATCH in Release_Label",and($B597&lt;&gt;"",countif('3) Release_Label'!$E:$E,$B597)=0),"NO CATALOG ID MATCH in Release_Label",iserror(vlookup($A597&amp;$B597,'3) Release_Label'!$D:$D&amp;'3) Release_Label'!$E:$E,1,0)),"NO UPC-CATALOG ID pair MATCH in Release_Label" )</f>
        <v/>
      </c>
      <c r="E597" s="128" t="str">
        <f t="shared" si="3"/>
        <v/>
      </c>
      <c r="G597" s="92"/>
      <c r="H597" s="133"/>
      <c r="J597" s="20"/>
      <c r="K597" s="93"/>
      <c r="L597" s="20"/>
      <c r="N597" s="20"/>
      <c r="O597" s="20"/>
      <c r="P597" s="20"/>
    </row>
    <row r="598">
      <c r="A598" s="28"/>
      <c r="B598" s="92"/>
      <c r="C598" s="114" t="str">
        <f t="array" ref="C598">ifs(and(isblank($A598),isblank($B598)),"", not(iserror(vlookup($A598&amp;$B598,'3) Release_Label'!$D:$D&amp;'3) Release_Label'!$E:$E,1,0))),vlookup($A598&amp;$B598,{'3) Release_Label'!$D:$D&amp;'3) Release_Label'!$E:$E,'3) Release_Label'!$F:$F},2,0), or(and(not(isblank($B598)),$B598=$B597,$A598&lt;&gt;$A597),and(not(isblank($A598)),$A598=$A597,$B598&lt;&gt;$B597)),"ID LISTS UNALIGNED",and($A598&lt;&gt;"",countif('3) Release_Label'!$D:$D,$A598)=0),"NO UPC MATCH in Release_Label",and($B598&lt;&gt;"",countif('3) Release_Label'!$E:$E,$B598)=0),"NO CATALOG ID MATCH in Release_Label",iserror(vlookup($A598&amp;$B598,'3) Release_Label'!$D:$D&amp;'3) Release_Label'!$E:$E,1,0)),"NO UPC-CATALOG ID pair MATCH in Release_Label" )</f>
        <v/>
      </c>
      <c r="D598" s="114" t="str">
        <f t="array" ref="D598">ifs(and(isblank($A598),isblank($B598)),"", not(iserror(vlookup($A598&amp;$B598,'3) Release_Label'!$D:$D&amp;'3) Release_Label'!$E:$E,1,0))),vlookup($A598&amp;$B598,{'3) Release_Label'!$D:$D&amp;'3) Release_Label'!$E:$E,'3) Release_Label'!$H:$H},2,0), or(and(not(isblank($B598)),$B598=$B597,$A598&lt;&gt;$A597),and(not(isblank($A598)),$A598=$A597,$B598&lt;&gt;$B597)),"ID LISTS UNALIGNED",and($A598&lt;&gt;"",countif('3) Release_Label'!$D:$D,$A598)=0),"NO UPC MATCH in Release_Label",and($B598&lt;&gt;"",countif('3) Release_Label'!$E:$E,$B598)=0),"NO CATALOG ID MATCH in Release_Label",iserror(vlookup($A598&amp;$B598,'3) Release_Label'!$D:$D&amp;'3) Release_Label'!$E:$E,1,0)),"NO UPC-CATALOG ID pair MATCH in Release_Label" )</f>
        <v/>
      </c>
      <c r="E598" s="128" t="str">
        <f t="shared" si="3"/>
        <v/>
      </c>
      <c r="G598" s="92"/>
      <c r="H598" s="133"/>
      <c r="J598" s="20"/>
      <c r="K598" s="93"/>
      <c r="L598" s="20"/>
      <c r="N598" s="20"/>
      <c r="O598" s="20"/>
      <c r="P598" s="20"/>
    </row>
    <row r="599">
      <c r="A599" s="28"/>
      <c r="B599" s="92"/>
      <c r="C599" s="114" t="str">
        <f t="array" ref="C599">ifs(and(isblank($A599),isblank($B599)),"", not(iserror(vlookup($A599&amp;$B599,'3) Release_Label'!$D:$D&amp;'3) Release_Label'!$E:$E,1,0))),vlookup($A599&amp;$B599,{'3) Release_Label'!$D:$D&amp;'3) Release_Label'!$E:$E,'3) Release_Label'!$F:$F},2,0), or(and(not(isblank($B599)),$B599=$B598,$A599&lt;&gt;$A598),and(not(isblank($A599)),$A599=$A598,$B599&lt;&gt;$B598)),"ID LISTS UNALIGNED",and($A599&lt;&gt;"",countif('3) Release_Label'!$D:$D,$A599)=0),"NO UPC MATCH in Release_Label",and($B599&lt;&gt;"",countif('3) Release_Label'!$E:$E,$B599)=0),"NO CATALOG ID MATCH in Release_Label",iserror(vlookup($A599&amp;$B599,'3) Release_Label'!$D:$D&amp;'3) Release_Label'!$E:$E,1,0)),"NO UPC-CATALOG ID pair MATCH in Release_Label" )</f>
        <v/>
      </c>
      <c r="D599" s="114" t="str">
        <f t="array" ref="D599">ifs(and(isblank($A599),isblank($B599)),"", not(iserror(vlookup($A599&amp;$B599,'3) Release_Label'!$D:$D&amp;'3) Release_Label'!$E:$E,1,0))),vlookup($A599&amp;$B599,{'3) Release_Label'!$D:$D&amp;'3) Release_Label'!$E:$E,'3) Release_Label'!$H:$H},2,0), or(and(not(isblank($B599)),$B599=$B598,$A599&lt;&gt;$A598),and(not(isblank($A599)),$A599=$A598,$B599&lt;&gt;$B598)),"ID LISTS UNALIGNED",and($A599&lt;&gt;"",countif('3) Release_Label'!$D:$D,$A599)=0),"NO UPC MATCH in Release_Label",and($B599&lt;&gt;"",countif('3) Release_Label'!$E:$E,$B599)=0),"NO CATALOG ID MATCH in Release_Label",iserror(vlookup($A599&amp;$B599,'3) Release_Label'!$D:$D&amp;'3) Release_Label'!$E:$E,1,0)),"NO UPC-CATALOG ID pair MATCH in Release_Label" )</f>
        <v/>
      </c>
      <c r="E599" s="128" t="str">
        <f t="shared" si="3"/>
        <v/>
      </c>
      <c r="G599" s="92"/>
      <c r="H599" s="133"/>
      <c r="J599" s="20"/>
      <c r="K599" s="93"/>
      <c r="L599" s="20"/>
      <c r="N599" s="20"/>
      <c r="O599" s="20"/>
      <c r="P599" s="20"/>
    </row>
    <row r="600">
      <c r="A600" s="28"/>
      <c r="B600" s="92"/>
      <c r="C600" s="114" t="str">
        <f t="array" ref="C600">ifs(and(isblank($A600),isblank($B600)),"", not(iserror(vlookup($A600&amp;$B600,'3) Release_Label'!$D:$D&amp;'3) Release_Label'!$E:$E,1,0))),vlookup($A600&amp;$B600,{'3) Release_Label'!$D:$D&amp;'3) Release_Label'!$E:$E,'3) Release_Label'!$F:$F},2,0), or(and(not(isblank($B600)),$B600=$B599,$A600&lt;&gt;$A599),and(not(isblank($A600)),$A600=$A599,$B600&lt;&gt;$B599)),"ID LISTS UNALIGNED",and($A600&lt;&gt;"",countif('3) Release_Label'!$D:$D,$A600)=0),"NO UPC MATCH in Release_Label",and($B600&lt;&gt;"",countif('3) Release_Label'!$E:$E,$B600)=0),"NO CATALOG ID MATCH in Release_Label",iserror(vlookup($A600&amp;$B600,'3) Release_Label'!$D:$D&amp;'3) Release_Label'!$E:$E,1,0)),"NO UPC-CATALOG ID pair MATCH in Release_Label" )</f>
        <v/>
      </c>
      <c r="D600" s="114" t="str">
        <f t="array" ref="D600">ifs(and(isblank($A600),isblank($B600)),"", not(iserror(vlookup($A600&amp;$B600,'3) Release_Label'!$D:$D&amp;'3) Release_Label'!$E:$E,1,0))),vlookup($A600&amp;$B600,{'3) Release_Label'!$D:$D&amp;'3) Release_Label'!$E:$E,'3) Release_Label'!$H:$H},2,0), or(and(not(isblank($B600)),$B600=$B599,$A600&lt;&gt;$A599),and(not(isblank($A600)),$A600=$A599,$B600&lt;&gt;$B599)),"ID LISTS UNALIGNED",and($A600&lt;&gt;"",countif('3) Release_Label'!$D:$D,$A600)=0),"NO UPC MATCH in Release_Label",and($B600&lt;&gt;"",countif('3) Release_Label'!$E:$E,$B600)=0),"NO CATALOG ID MATCH in Release_Label",iserror(vlookup($A600&amp;$B600,'3) Release_Label'!$D:$D&amp;'3) Release_Label'!$E:$E,1,0)),"NO UPC-CATALOG ID pair MATCH in Release_Label" )</f>
        <v/>
      </c>
      <c r="E600" s="128" t="str">
        <f t="shared" si="3"/>
        <v/>
      </c>
      <c r="G600" s="92"/>
      <c r="H600" s="133"/>
      <c r="J600" s="20"/>
      <c r="K600" s="93"/>
      <c r="L600" s="20"/>
      <c r="N600" s="20"/>
      <c r="O600" s="20"/>
      <c r="P600" s="20"/>
    </row>
    <row r="601">
      <c r="A601" s="28"/>
      <c r="B601" s="92"/>
      <c r="C601" s="114" t="str">
        <f t="array" ref="C601">ifs(and(isblank($A601),isblank($B601)),"", not(iserror(vlookup($A601&amp;$B601,'3) Release_Label'!$D:$D&amp;'3) Release_Label'!$E:$E,1,0))),vlookup($A601&amp;$B601,{'3) Release_Label'!$D:$D&amp;'3) Release_Label'!$E:$E,'3) Release_Label'!$F:$F},2,0), or(and(not(isblank($B601)),$B601=$B600,$A601&lt;&gt;$A600),and(not(isblank($A601)),$A601=$A600,$B601&lt;&gt;$B600)),"ID LISTS UNALIGNED",and($A601&lt;&gt;"",countif('3) Release_Label'!$D:$D,$A601)=0),"NO UPC MATCH in Release_Label",and($B601&lt;&gt;"",countif('3) Release_Label'!$E:$E,$B601)=0),"NO CATALOG ID MATCH in Release_Label",iserror(vlookup($A601&amp;$B601,'3) Release_Label'!$D:$D&amp;'3) Release_Label'!$E:$E,1,0)),"NO UPC-CATALOG ID pair MATCH in Release_Label" )</f>
        <v/>
      </c>
      <c r="D601" s="114" t="str">
        <f t="array" ref="D601">ifs(and(isblank($A601),isblank($B601)),"", not(iserror(vlookup($A601&amp;$B601,'3) Release_Label'!$D:$D&amp;'3) Release_Label'!$E:$E,1,0))),vlookup($A601&amp;$B601,{'3) Release_Label'!$D:$D&amp;'3) Release_Label'!$E:$E,'3) Release_Label'!$H:$H},2,0), or(and(not(isblank($B601)),$B601=$B600,$A601&lt;&gt;$A600),and(not(isblank($A601)),$A601=$A600,$B601&lt;&gt;$B600)),"ID LISTS UNALIGNED",and($A601&lt;&gt;"",countif('3) Release_Label'!$D:$D,$A601)=0),"NO UPC MATCH in Release_Label",and($B601&lt;&gt;"",countif('3) Release_Label'!$E:$E,$B601)=0),"NO CATALOG ID MATCH in Release_Label",iserror(vlookup($A601&amp;$B601,'3) Release_Label'!$D:$D&amp;'3) Release_Label'!$E:$E,1,0)),"NO UPC-CATALOG ID pair MATCH in Release_Label" )</f>
        <v/>
      </c>
      <c r="E601" s="128" t="str">
        <f t="shared" si="3"/>
        <v/>
      </c>
      <c r="G601" s="92"/>
      <c r="H601" s="133"/>
      <c r="J601" s="20"/>
      <c r="K601" s="93"/>
      <c r="L601" s="20"/>
      <c r="N601" s="20"/>
      <c r="O601" s="20"/>
      <c r="P601" s="20"/>
    </row>
    <row r="602">
      <c r="A602" s="28"/>
      <c r="B602" s="92"/>
      <c r="C602" s="114" t="str">
        <f t="array" ref="C602">ifs(and(isblank($A602),isblank($B602)),"", not(iserror(vlookup($A602&amp;$B602,'3) Release_Label'!$D:$D&amp;'3) Release_Label'!$E:$E,1,0))),vlookup($A602&amp;$B602,{'3) Release_Label'!$D:$D&amp;'3) Release_Label'!$E:$E,'3) Release_Label'!$F:$F},2,0), or(and(not(isblank($B602)),$B602=$B601,$A602&lt;&gt;$A601),and(not(isblank($A602)),$A602=$A601,$B602&lt;&gt;$B601)),"ID LISTS UNALIGNED",and($A602&lt;&gt;"",countif('3) Release_Label'!$D:$D,$A602)=0),"NO UPC MATCH in Release_Label",and($B602&lt;&gt;"",countif('3) Release_Label'!$E:$E,$B602)=0),"NO CATALOG ID MATCH in Release_Label",iserror(vlookup($A602&amp;$B602,'3) Release_Label'!$D:$D&amp;'3) Release_Label'!$E:$E,1,0)),"NO UPC-CATALOG ID pair MATCH in Release_Label" )</f>
        <v/>
      </c>
      <c r="D602" s="114" t="str">
        <f t="array" ref="D602">ifs(and(isblank($A602),isblank($B602)),"", not(iserror(vlookup($A602&amp;$B602,'3) Release_Label'!$D:$D&amp;'3) Release_Label'!$E:$E,1,0))),vlookup($A602&amp;$B602,{'3) Release_Label'!$D:$D&amp;'3) Release_Label'!$E:$E,'3) Release_Label'!$H:$H},2,0), or(and(not(isblank($B602)),$B602=$B601,$A602&lt;&gt;$A601),and(not(isblank($A602)),$A602=$A601,$B602&lt;&gt;$B601)),"ID LISTS UNALIGNED",and($A602&lt;&gt;"",countif('3) Release_Label'!$D:$D,$A602)=0),"NO UPC MATCH in Release_Label",and($B602&lt;&gt;"",countif('3) Release_Label'!$E:$E,$B602)=0),"NO CATALOG ID MATCH in Release_Label",iserror(vlookup($A602&amp;$B602,'3) Release_Label'!$D:$D&amp;'3) Release_Label'!$E:$E,1,0)),"NO UPC-CATALOG ID pair MATCH in Release_Label" )</f>
        <v/>
      </c>
      <c r="E602" s="128" t="str">
        <f t="shared" si="3"/>
        <v/>
      </c>
      <c r="G602" s="92"/>
      <c r="H602" s="133"/>
      <c r="J602" s="20"/>
      <c r="K602" s="93"/>
      <c r="L602" s="20"/>
      <c r="N602" s="20"/>
      <c r="O602" s="20"/>
      <c r="P602" s="20"/>
    </row>
    <row r="603">
      <c r="A603" s="28"/>
      <c r="B603" s="92"/>
      <c r="C603" s="114" t="str">
        <f t="array" ref="C603">ifs(and(isblank($A603),isblank($B603)),"", not(iserror(vlookup($A603&amp;$B603,'3) Release_Label'!$D:$D&amp;'3) Release_Label'!$E:$E,1,0))),vlookup($A603&amp;$B603,{'3) Release_Label'!$D:$D&amp;'3) Release_Label'!$E:$E,'3) Release_Label'!$F:$F},2,0), or(and(not(isblank($B603)),$B603=$B602,$A603&lt;&gt;$A602),and(not(isblank($A603)),$A603=$A602,$B603&lt;&gt;$B602)),"ID LISTS UNALIGNED",and($A603&lt;&gt;"",countif('3) Release_Label'!$D:$D,$A603)=0),"NO UPC MATCH in Release_Label",and($B603&lt;&gt;"",countif('3) Release_Label'!$E:$E,$B603)=0),"NO CATALOG ID MATCH in Release_Label",iserror(vlookup($A603&amp;$B603,'3) Release_Label'!$D:$D&amp;'3) Release_Label'!$E:$E,1,0)),"NO UPC-CATALOG ID pair MATCH in Release_Label" )</f>
        <v/>
      </c>
      <c r="D603" s="114" t="str">
        <f t="array" ref="D603">ifs(and(isblank($A603),isblank($B603)),"", not(iserror(vlookup($A603&amp;$B603,'3) Release_Label'!$D:$D&amp;'3) Release_Label'!$E:$E,1,0))),vlookup($A603&amp;$B603,{'3) Release_Label'!$D:$D&amp;'3) Release_Label'!$E:$E,'3) Release_Label'!$H:$H},2,0), or(and(not(isblank($B603)),$B603=$B602,$A603&lt;&gt;$A602),and(not(isblank($A603)),$A603=$A602,$B603&lt;&gt;$B602)),"ID LISTS UNALIGNED",and($A603&lt;&gt;"",countif('3) Release_Label'!$D:$D,$A603)=0),"NO UPC MATCH in Release_Label",and($B603&lt;&gt;"",countif('3) Release_Label'!$E:$E,$B603)=0),"NO CATALOG ID MATCH in Release_Label",iserror(vlookup($A603&amp;$B603,'3) Release_Label'!$D:$D&amp;'3) Release_Label'!$E:$E,1,0)),"NO UPC-CATALOG ID pair MATCH in Release_Label" )</f>
        <v/>
      </c>
      <c r="E603" s="128" t="str">
        <f t="shared" si="3"/>
        <v/>
      </c>
      <c r="G603" s="92"/>
      <c r="H603" s="133"/>
      <c r="J603" s="20"/>
      <c r="K603" s="93"/>
      <c r="L603" s="20"/>
      <c r="N603" s="20"/>
      <c r="O603" s="20"/>
      <c r="P603" s="20"/>
    </row>
    <row r="604">
      <c r="A604" s="28"/>
      <c r="B604" s="92"/>
      <c r="C604" s="114" t="str">
        <f t="array" ref="C604">ifs(and(isblank($A604),isblank($B604)),"", not(iserror(vlookup($A604&amp;$B604,'3) Release_Label'!$D:$D&amp;'3) Release_Label'!$E:$E,1,0))),vlookup($A604&amp;$B604,{'3) Release_Label'!$D:$D&amp;'3) Release_Label'!$E:$E,'3) Release_Label'!$F:$F},2,0), or(and(not(isblank($B604)),$B604=$B603,$A604&lt;&gt;$A603),and(not(isblank($A604)),$A604=$A603,$B604&lt;&gt;$B603)),"ID LISTS UNALIGNED",and($A604&lt;&gt;"",countif('3) Release_Label'!$D:$D,$A604)=0),"NO UPC MATCH in Release_Label",and($B604&lt;&gt;"",countif('3) Release_Label'!$E:$E,$B604)=0),"NO CATALOG ID MATCH in Release_Label",iserror(vlookup($A604&amp;$B604,'3) Release_Label'!$D:$D&amp;'3) Release_Label'!$E:$E,1,0)),"NO UPC-CATALOG ID pair MATCH in Release_Label" )</f>
        <v/>
      </c>
      <c r="D604" s="114" t="str">
        <f t="array" ref="D604">ifs(and(isblank($A604),isblank($B604)),"", not(iserror(vlookup($A604&amp;$B604,'3) Release_Label'!$D:$D&amp;'3) Release_Label'!$E:$E,1,0))),vlookup($A604&amp;$B604,{'3) Release_Label'!$D:$D&amp;'3) Release_Label'!$E:$E,'3) Release_Label'!$H:$H},2,0), or(and(not(isblank($B604)),$B604=$B603,$A604&lt;&gt;$A603),and(not(isblank($A604)),$A604=$A603,$B604&lt;&gt;$B603)),"ID LISTS UNALIGNED",and($A604&lt;&gt;"",countif('3) Release_Label'!$D:$D,$A604)=0),"NO UPC MATCH in Release_Label",and($B604&lt;&gt;"",countif('3) Release_Label'!$E:$E,$B604)=0),"NO CATALOG ID MATCH in Release_Label",iserror(vlookup($A604&amp;$B604,'3) Release_Label'!$D:$D&amp;'3) Release_Label'!$E:$E,1,0)),"NO UPC-CATALOG ID pair MATCH in Release_Label" )</f>
        <v/>
      </c>
      <c r="E604" s="128" t="str">
        <f t="shared" si="3"/>
        <v/>
      </c>
      <c r="G604" s="92"/>
      <c r="H604" s="133"/>
      <c r="J604" s="20"/>
      <c r="K604" s="93"/>
      <c r="L604" s="20"/>
      <c r="N604" s="20"/>
      <c r="O604" s="20"/>
      <c r="P604" s="20"/>
    </row>
    <row r="605">
      <c r="A605" s="28"/>
      <c r="B605" s="92"/>
      <c r="C605" s="114" t="str">
        <f t="array" ref="C605">ifs(and(isblank($A605),isblank($B605)),"", not(iserror(vlookup($A605&amp;$B605,'3) Release_Label'!$D:$D&amp;'3) Release_Label'!$E:$E,1,0))),vlookup($A605&amp;$B605,{'3) Release_Label'!$D:$D&amp;'3) Release_Label'!$E:$E,'3) Release_Label'!$F:$F},2,0), or(and(not(isblank($B605)),$B605=$B604,$A605&lt;&gt;$A604),and(not(isblank($A605)),$A605=$A604,$B605&lt;&gt;$B604)),"ID LISTS UNALIGNED",and($A605&lt;&gt;"",countif('3) Release_Label'!$D:$D,$A605)=0),"NO UPC MATCH in Release_Label",and($B605&lt;&gt;"",countif('3) Release_Label'!$E:$E,$B605)=0),"NO CATALOG ID MATCH in Release_Label",iserror(vlookup($A605&amp;$B605,'3) Release_Label'!$D:$D&amp;'3) Release_Label'!$E:$E,1,0)),"NO UPC-CATALOG ID pair MATCH in Release_Label" )</f>
        <v/>
      </c>
      <c r="D605" s="114" t="str">
        <f t="array" ref="D605">ifs(and(isblank($A605),isblank($B605)),"", not(iserror(vlookup($A605&amp;$B605,'3) Release_Label'!$D:$D&amp;'3) Release_Label'!$E:$E,1,0))),vlookup($A605&amp;$B605,{'3) Release_Label'!$D:$D&amp;'3) Release_Label'!$E:$E,'3) Release_Label'!$H:$H},2,0), or(and(not(isblank($B605)),$B605=$B604,$A605&lt;&gt;$A604),and(not(isblank($A605)),$A605=$A604,$B605&lt;&gt;$B604)),"ID LISTS UNALIGNED",and($A605&lt;&gt;"",countif('3) Release_Label'!$D:$D,$A605)=0),"NO UPC MATCH in Release_Label",and($B605&lt;&gt;"",countif('3) Release_Label'!$E:$E,$B605)=0),"NO CATALOG ID MATCH in Release_Label",iserror(vlookup($A605&amp;$B605,'3) Release_Label'!$D:$D&amp;'3) Release_Label'!$E:$E,1,0)),"NO UPC-CATALOG ID pair MATCH in Release_Label" )</f>
        <v/>
      </c>
      <c r="E605" s="128" t="str">
        <f t="shared" si="3"/>
        <v/>
      </c>
      <c r="G605" s="92"/>
      <c r="H605" s="133"/>
      <c r="J605" s="20"/>
      <c r="K605" s="93"/>
      <c r="L605" s="20"/>
      <c r="N605" s="20"/>
      <c r="O605" s="20"/>
      <c r="P605" s="20"/>
    </row>
    <row r="606">
      <c r="A606" s="28"/>
      <c r="B606" s="92"/>
      <c r="C606" s="114" t="str">
        <f t="array" ref="C606">ifs(and(isblank($A606),isblank($B606)),"", not(iserror(vlookup($A606&amp;$B606,'3) Release_Label'!$D:$D&amp;'3) Release_Label'!$E:$E,1,0))),vlookup($A606&amp;$B606,{'3) Release_Label'!$D:$D&amp;'3) Release_Label'!$E:$E,'3) Release_Label'!$F:$F},2,0), or(and(not(isblank($B606)),$B606=$B605,$A606&lt;&gt;$A605),and(not(isblank($A606)),$A606=$A605,$B606&lt;&gt;$B605)),"ID LISTS UNALIGNED",and($A606&lt;&gt;"",countif('3) Release_Label'!$D:$D,$A606)=0),"NO UPC MATCH in Release_Label",and($B606&lt;&gt;"",countif('3) Release_Label'!$E:$E,$B606)=0),"NO CATALOG ID MATCH in Release_Label",iserror(vlookup($A606&amp;$B606,'3) Release_Label'!$D:$D&amp;'3) Release_Label'!$E:$E,1,0)),"NO UPC-CATALOG ID pair MATCH in Release_Label" )</f>
        <v/>
      </c>
      <c r="D606" s="114" t="str">
        <f t="array" ref="D606">ifs(and(isblank($A606),isblank($B606)),"", not(iserror(vlookup($A606&amp;$B606,'3) Release_Label'!$D:$D&amp;'3) Release_Label'!$E:$E,1,0))),vlookup($A606&amp;$B606,{'3) Release_Label'!$D:$D&amp;'3) Release_Label'!$E:$E,'3) Release_Label'!$H:$H},2,0), or(and(not(isblank($B606)),$B606=$B605,$A606&lt;&gt;$A605),and(not(isblank($A606)),$A606=$A605,$B606&lt;&gt;$B605)),"ID LISTS UNALIGNED",and($A606&lt;&gt;"",countif('3) Release_Label'!$D:$D,$A606)=0),"NO UPC MATCH in Release_Label",and($B606&lt;&gt;"",countif('3) Release_Label'!$E:$E,$B606)=0),"NO CATALOG ID MATCH in Release_Label",iserror(vlookup($A606&amp;$B606,'3) Release_Label'!$D:$D&amp;'3) Release_Label'!$E:$E,1,0)),"NO UPC-CATALOG ID pair MATCH in Release_Label" )</f>
        <v/>
      </c>
      <c r="E606" s="128" t="str">
        <f t="shared" si="3"/>
        <v/>
      </c>
      <c r="G606" s="92"/>
      <c r="H606" s="133"/>
      <c r="J606" s="20"/>
      <c r="K606" s="93"/>
      <c r="L606" s="20"/>
      <c r="N606" s="20"/>
      <c r="O606" s="20"/>
      <c r="P606" s="20"/>
    </row>
    <row r="607">
      <c r="A607" s="28"/>
      <c r="B607" s="92"/>
      <c r="C607" s="114" t="str">
        <f t="array" ref="C607">ifs(and(isblank($A607),isblank($B607)),"", not(iserror(vlookup($A607&amp;$B607,'3) Release_Label'!$D:$D&amp;'3) Release_Label'!$E:$E,1,0))),vlookup($A607&amp;$B607,{'3) Release_Label'!$D:$D&amp;'3) Release_Label'!$E:$E,'3) Release_Label'!$F:$F},2,0), or(and(not(isblank($B607)),$B607=$B606,$A607&lt;&gt;$A606),and(not(isblank($A607)),$A607=$A606,$B607&lt;&gt;$B606)),"ID LISTS UNALIGNED",and($A607&lt;&gt;"",countif('3) Release_Label'!$D:$D,$A607)=0),"NO UPC MATCH in Release_Label",and($B607&lt;&gt;"",countif('3) Release_Label'!$E:$E,$B607)=0),"NO CATALOG ID MATCH in Release_Label",iserror(vlookup($A607&amp;$B607,'3) Release_Label'!$D:$D&amp;'3) Release_Label'!$E:$E,1,0)),"NO UPC-CATALOG ID pair MATCH in Release_Label" )</f>
        <v/>
      </c>
      <c r="D607" s="114" t="str">
        <f t="array" ref="D607">ifs(and(isblank($A607),isblank($B607)),"", not(iserror(vlookup($A607&amp;$B607,'3) Release_Label'!$D:$D&amp;'3) Release_Label'!$E:$E,1,0))),vlookup($A607&amp;$B607,{'3) Release_Label'!$D:$D&amp;'3) Release_Label'!$E:$E,'3) Release_Label'!$H:$H},2,0), or(and(not(isblank($B607)),$B607=$B606,$A607&lt;&gt;$A606),and(not(isblank($A607)),$A607=$A606,$B607&lt;&gt;$B606)),"ID LISTS UNALIGNED",and($A607&lt;&gt;"",countif('3) Release_Label'!$D:$D,$A607)=0),"NO UPC MATCH in Release_Label",and($B607&lt;&gt;"",countif('3) Release_Label'!$E:$E,$B607)=0),"NO CATALOG ID MATCH in Release_Label",iserror(vlookup($A607&amp;$B607,'3) Release_Label'!$D:$D&amp;'3) Release_Label'!$E:$E,1,0)),"NO UPC-CATALOG ID pair MATCH in Release_Label" )</f>
        <v/>
      </c>
      <c r="E607" s="128" t="str">
        <f t="shared" si="3"/>
        <v/>
      </c>
      <c r="G607" s="92"/>
      <c r="H607" s="133"/>
      <c r="J607" s="20"/>
      <c r="K607" s="93"/>
      <c r="L607" s="20"/>
      <c r="N607" s="20"/>
      <c r="O607" s="20"/>
      <c r="P607" s="20"/>
    </row>
    <row r="608">
      <c r="A608" s="28"/>
      <c r="B608" s="92"/>
      <c r="C608" s="114" t="str">
        <f t="array" ref="C608">ifs(and(isblank($A608),isblank($B608)),"", not(iserror(vlookup($A608&amp;$B608,'3) Release_Label'!$D:$D&amp;'3) Release_Label'!$E:$E,1,0))),vlookup($A608&amp;$B608,{'3) Release_Label'!$D:$D&amp;'3) Release_Label'!$E:$E,'3) Release_Label'!$F:$F},2,0), or(and(not(isblank($B608)),$B608=$B607,$A608&lt;&gt;$A607),and(not(isblank($A608)),$A608=$A607,$B608&lt;&gt;$B607)),"ID LISTS UNALIGNED",and($A608&lt;&gt;"",countif('3) Release_Label'!$D:$D,$A608)=0),"NO UPC MATCH in Release_Label",and($B608&lt;&gt;"",countif('3) Release_Label'!$E:$E,$B608)=0),"NO CATALOG ID MATCH in Release_Label",iserror(vlookup($A608&amp;$B608,'3) Release_Label'!$D:$D&amp;'3) Release_Label'!$E:$E,1,0)),"NO UPC-CATALOG ID pair MATCH in Release_Label" )</f>
        <v/>
      </c>
      <c r="D608" s="114" t="str">
        <f t="array" ref="D608">ifs(and(isblank($A608),isblank($B608)),"", not(iserror(vlookup($A608&amp;$B608,'3) Release_Label'!$D:$D&amp;'3) Release_Label'!$E:$E,1,0))),vlookup($A608&amp;$B608,{'3) Release_Label'!$D:$D&amp;'3) Release_Label'!$E:$E,'3) Release_Label'!$H:$H},2,0), or(and(not(isblank($B608)),$B608=$B607,$A608&lt;&gt;$A607),and(not(isblank($A608)),$A608=$A607,$B608&lt;&gt;$B607)),"ID LISTS UNALIGNED",and($A608&lt;&gt;"",countif('3) Release_Label'!$D:$D,$A608)=0),"NO UPC MATCH in Release_Label",and($B608&lt;&gt;"",countif('3) Release_Label'!$E:$E,$B608)=0),"NO CATALOG ID MATCH in Release_Label",iserror(vlookup($A608&amp;$B608,'3) Release_Label'!$D:$D&amp;'3) Release_Label'!$E:$E,1,0)),"NO UPC-CATALOG ID pair MATCH in Release_Label" )</f>
        <v/>
      </c>
      <c r="E608" s="128" t="str">
        <f t="shared" si="3"/>
        <v/>
      </c>
      <c r="G608" s="92"/>
      <c r="H608" s="133"/>
      <c r="J608" s="20"/>
      <c r="K608" s="93"/>
      <c r="L608" s="20"/>
      <c r="N608" s="20"/>
      <c r="O608" s="20"/>
      <c r="P608" s="20"/>
    </row>
    <row r="609">
      <c r="A609" s="28"/>
      <c r="B609" s="92"/>
      <c r="C609" s="114" t="str">
        <f t="array" ref="C609">ifs(and(isblank($A609),isblank($B609)),"", not(iserror(vlookup($A609&amp;$B609,'3) Release_Label'!$D:$D&amp;'3) Release_Label'!$E:$E,1,0))),vlookup($A609&amp;$B609,{'3) Release_Label'!$D:$D&amp;'3) Release_Label'!$E:$E,'3) Release_Label'!$F:$F},2,0), or(and(not(isblank($B609)),$B609=$B608,$A609&lt;&gt;$A608),and(not(isblank($A609)),$A609=$A608,$B609&lt;&gt;$B608)),"ID LISTS UNALIGNED",and($A609&lt;&gt;"",countif('3) Release_Label'!$D:$D,$A609)=0),"NO UPC MATCH in Release_Label",and($B609&lt;&gt;"",countif('3) Release_Label'!$E:$E,$B609)=0),"NO CATALOG ID MATCH in Release_Label",iserror(vlookup($A609&amp;$B609,'3) Release_Label'!$D:$D&amp;'3) Release_Label'!$E:$E,1,0)),"NO UPC-CATALOG ID pair MATCH in Release_Label" )</f>
        <v/>
      </c>
      <c r="D609" s="114" t="str">
        <f t="array" ref="D609">ifs(and(isblank($A609),isblank($B609)),"", not(iserror(vlookup($A609&amp;$B609,'3) Release_Label'!$D:$D&amp;'3) Release_Label'!$E:$E,1,0))),vlookup($A609&amp;$B609,{'3) Release_Label'!$D:$D&amp;'3) Release_Label'!$E:$E,'3) Release_Label'!$H:$H},2,0), or(and(not(isblank($B609)),$B609=$B608,$A609&lt;&gt;$A608),and(not(isblank($A609)),$A609=$A608,$B609&lt;&gt;$B608)),"ID LISTS UNALIGNED",and($A609&lt;&gt;"",countif('3) Release_Label'!$D:$D,$A609)=0),"NO UPC MATCH in Release_Label",and($B609&lt;&gt;"",countif('3) Release_Label'!$E:$E,$B609)=0),"NO CATALOG ID MATCH in Release_Label",iserror(vlookup($A609&amp;$B609,'3) Release_Label'!$D:$D&amp;'3) Release_Label'!$E:$E,1,0)),"NO UPC-CATALOG ID pair MATCH in Release_Label" )</f>
        <v/>
      </c>
      <c r="E609" s="128" t="str">
        <f t="shared" si="3"/>
        <v/>
      </c>
      <c r="G609" s="92"/>
      <c r="H609" s="133"/>
      <c r="J609" s="20"/>
      <c r="K609" s="93"/>
      <c r="L609" s="20"/>
      <c r="N609" s="20"/>
      <c r="O609" s="20"/>
      <c r="P609" s="20"/>
    </row>
    <row r="610">
      <c r="A610" s="28"/>
      <c r="B610" s="92"/>
      <c r="C610" s="114" t="str">
        <f t="array" ref="C610">ifs(and(isblank($A610),isblank($B610)),"", not(iserror(vlookup($A610&amp;$B610,'3) Release_Label'!$D:$D&amp;'3) Release_Label'!$E:$E,1,0))),vlookup($A610&amp;$B610,{'3) Release_Label'!$D:$D&amp;'3) Release_Label'!$E:$E,'3) Release_Label'!$F:$F},2,0), or(and(not(isblank($B610)),$B610=$B609,$A610&lt;&gt;$A609),and(not(isblank($A610)),$A610=$A609,$B610&lt;&gt;$B609)),"ID LISTS UNALIGNED",and($A610&lt;&gt;"",countif('3) Release_Label'!$D:$D,$A610)=0),"NO UPC MATCH in Release_Label",and($B610&lt;&gt;"",countif('3) Release_Label'!$E:$E,$B610)=0),"NO CATALOG ID MATCH in Release_Label",iserror(vlookup($A610&amp;$B610,'3) Release_Label'!$D:$D&amp;'3) Release_Label'!$E:$E,1,0)),"NO UPC-CATALOG ID pair MATCH in Release_Label" )</f>
        <v/>
      </c>
      <c r="D610" s="114" t="str">
        <f t="array" ref="D610">ifs(and(isblank($A610),isblank($B610)),"", not(iserror(vlookup($A610&amp;$B610,'3) Release_Label'!$D:$D&amp;'3) Release_Label'!$E:$E,1,0))),vlookup($A610&amp;$B610,{'3) Release_Label'!$D:$D&amp;'3) Release_Label'!$E:$E,'3) Release_Label'!$H:$H},2,0), or(and(not(isblank($B610)),$B610=$B609,$A610&lt;&gt;$A609),and(not(isblank($A610)),$A610=$A609,$B610&lt;&gt;$B609)),"ID LISTS UNALIGNED",and($A610&lt;&gt;"",countif('3) Release_Label'!$D:$D,$A610)=0),"NO UPC MATCH in Release_Label",and($B610&lt;&gt;"",countif('3) Release_Label'!$E:$E,$B610)=0),"NO CATALOG ID MATCH in Release_Label",iserror(vlookup($A610&amp;$B610,'3) Release_Label'!$D:$D&amp;'3) Release_Label'!$E:$E,1,0)),"NO UPC-CATALOG ID pair MATCH in Release_Label" )</f>
        <v/>
      </c>
      <c r="E610" s="128" t="str">
        <f t="shared" si="3"/>
        <v/>
      </c>
      <c r="G610" s="92"/>
      <c r="H610" s="133"/>
      <c r="J610" s="20"/>
      <c r="K610" s="93"/>
      <c r="L610" s="20"/>
      <c r="N610" s="20"/>
      <c r="O610" s="20"/>
      <c r="P610" s="20"/>
    </row>
    <row r="611">
      <c r="A611" s="28"/>
      <c r="B611" s="92"/>
      <c r="C611" s="114" t="str">
        <f t="array" ref="C611">ifs(and(isblank($A611),isblank($B611)),"", not(iserror(vlookup($A611&amp;$B611,'3) Release_Label'!$D:$D&amp;'3) Release_Label'!$E:$E,1,0))),vlookup($A611&amp;$B611,{'3) Release_Label'!$D:$D&amp;'3) Release_Label'!$E:$E,'3) Release_Label'!$F:$F},2,0), or(and(not(isblank($B611)),$B611=$B610,$A611&lt;&gt;$A610),and(not(isblank($A611)),$A611=$A610,$B611&lt;&gt;$B610)),"ID LISTS UNALIGNED",and($A611&lt;&gt;"",countif('3) Release_Label'!$D:$D,$A611)=0),"NO UPC MATCH in Release_Label",and($B611&lt;&gt;"",countif('3) Release_Label'!$E:$E,$B611)=0),"NO CATALOG ID MATCH in Release_Label",iserror(vlookup($A611&amp;$B611,'3) Release_Label'!$D:$D&amp;'3) Release_Label'!$E:$E,1,0)),"NO UPC-CATALOG ID pair MATCH in Release_Label" )</f>
        <v/>
      </c>
      <c r="D611" s="114" t="str">
        <f t="array" ref="D611">ifs(and(isblank($A611),isblank($B611)),"", not(iserror(vlookup($A611&amp;$B611,'3) Release_Label'!$D:$D&amp;'3) Release_Label'!$E:$E,1,0))),vlookup($A611&amp;$B611,{'3) Release_Label'!$D:$D&amp;'3) Release_Label'!$E:$E,'3) Release_Label'!$H:$H},2,0), or(and(not(isblank($B611)),$B611=$B610,$A611&lt;&gt;$A610),and(not(isblank($A611)),$A611=$A610,$B611&lt;&gt;$B610)),"ID LISTS UNALIGNED",and($A611&lt;&gt;"",countif('3) Release_Label'!$D:$D,$A611)=0),"NO UPC MATCH in Release_Label",and($B611&lt;&gt;"",countif('3) Release_Label'!$E:$E,$B611)=0),"NO CATALOG ID MATCH in Release_Label",iserror(vlookup($A611&amp;$B611,'3) Release_Label'!$D:$D&amp;'3) Release_Label'!$E:$E,1,0)),"NO UPC-CATALOG ID pair MATCH in Release_Label" )</f>
        <v/>
      </c>
      <c r="E611" s="128" t="str">
        <f t="shared" si="3"/>
        <v/>
      </c>
      <c r="G611" s="92"/>
      <c r="H611" s="133"/>
      <c r="J611" s="20"/>
      <c r="K611" s="93"/>
      <c r="L611" s="20"/>
      <c r="N611" s="20"/>
      <c r="O611" s="20"/>
      <c r="P611" s="20"/>
    </row>
    <row r="612">
      <c r="A612" s="28"/>
      <c r="B612" s="92"/>
      <c r="C612" s="114" t="str">
        <f t="array" ref="C612">ifs(and(isblank($A612),isblank($B612)),"", not(iserror(vlookup($A612&amp;$B612,'3) Release_Label'!$D:$D&amp;'3) Release_Label'!$E:$E,1,0))),vlookup($A612&amp;$B612,{'3) Release_Label'!$D:$D&amp;'3) Release_Label'!$E:$E,'3) Release_Label'!$F:$F},2,0), or(and(not(isblank($B612)),$B612=$B611,$A612&lt;&gt;$A611),and(not(isblank($A612)),$A612=$A611,$B612&lt;&gt;$B611)),"ID LISTS UNALIGNED",and($A612&lt;&gt;"",countif('3) Release_Label'!$D:$D,$A612)=0),"NO UPC MATCH in Release_Label",and($B612&lt;&gt;"",countif('3) Release_Label'!$E:$E,$B612)=0),"NO CATALOG ID MATCH in Release_Label",iserror(vlookup($A612&amp;$B612,'3) Release_Label'!$D:$D&amp;'3) Release_Label'!$E:$E,1,0)),"NO UPC-CATALOG ID pair MATCH in Release_Label" )</f>
        <v/>
      </c>
      <c r="D612" s="114" t="str">
        <f t="array" ref="D612">ifs(and(isblank($A612),isblank($B612)),"", not(iserror(vlookup($A612&amp;$B612,'3) Release_Label'!$D:$D&amp;'3) Release_Label'!$E:$E,1,0))),vlookup($A612&amp;$B612,{'3) Release_Label'!$D:$D&amp;'3) Release_Label'!$E:$E,'3) Release_Label'!$H:$H},2,0), or(and(not(isblank($B612)),$B612=$B611,$A612&lt;&gt;$A611),and(not(isblank($A612)),$A612=$A611,$B612&lt;&gt;$B611)),"ID LISTS UNALIGNED",and($A612&lt;&gt;"",countif('3) Release_Label'!$D:$D,$A612)=0),"NO UPC MATCH in Release_Label",and($B612&lt;&gt;"",countif('3) Release_Label'!$E:$E,$B612)=0),"NO CATALOG ID MATCH in Release_Label",iserror(vlookup($A612&amp;$B612,'3) Release_Label'!$D:$D&amp;'3) Release_Label'!$E:$E,1,0)),"NO UPC-CATALOG ID pair MATCH in Release_Label" )</f>
        <v/>
      </c>
      <c r="E612" s="128" t="str">
        <f t="shared" si="3"/>
        <v/>
      </c>
      <c r="G612" s="92"/>
      <c r="H612" s="133"/>
      <c r="J612" s="20"/>
      <c r="K612" s="93"/>
      <c r="L612" s="20"/>
      <c r="N612" s="20"/>
      <c r="O612" s="20"/>
      <c r="P612" s="20"/>
    </row>
    <row r="613">
      <c r="A613" s="28"/>
      <c r="B613" s="92"/>
      <c r="C613" s="114" t="str">
        <f t="array" ref="C613">ifs(and(isblank($A613),isblank($B613)),"", not(iserror(vlookup($A613&amp;$B613,'3) Release_Label'!$D:$D&amp;'3) Release_Label'!$E:$E,1,0))),vlookup($A613&amp;$B613,{'3) Release_Label'!$D:$D&amp;'3) Release_Label'!$E:$E,'3) Release_Label'!$F:$F},2,0), or(and(not(isblank($B613)),$B613=$B612,$A613&lt;&gt;$A612),and(not(isblank($A613)),$A613=$A612,$B613&lt;&gt;$B612)),"ID LISTS UNALIGNED",and($A613&lt;&gt;"",countif('3) Release_Label'!$D:$D,$A613)=0),"NO UPC MATCH in Release_Label",and($B613&lt;&gt;"",countif('3) Release_Label'!$E:$E,$B613)=0),"NO CATALOG ID MATCH in Release_Label",iserror(vlookup($A613&amp;$B613,'3) Release_Label'!$D:$D&amp;'3) Release_Label'!$E:$E,1,0)),"NO UPC-CATALOG ID pair MATCH in Release_Label" )</f>
        <v/>
      </c>
      <c r="D613" s="114" t="str">
        <f t="array" ref="D613">ifs(and(isblank($A613),isblank($B613)),"", not(iserror(vlookup($A613&amp;$B613,'3) Release_Label'!$D:$D&amp;'3) Release_Label'!$E:$E,1,0))),vlookup($A613&amp;$B613,{'3) Release_Label'!$D:$D&amp;'3) Release_Label'!$E:$E,'3) Release_Label'!$H:$H},2,0), or(and(not(isblank($B613)),$B613=$B612,$A613&lt;&gt;$A612),and(not(isblank($A613)),$A613=$A612,$B613&lt;&gt;$B612)),"ID LISTS UNALIGNED",and($A613&lt;&gt;"",countif('3) Release_Label'!$D:$D,$A613)=0),"NO UPC MATCH in Release_Label",and($B613&lt;&gt;"",countif('3) Release_Label'!$E:$E,$B613)=0),"NO CATALOG ID MATCH in Release_Label",iserror(vlookup($A613&amp;$B613,'3) Release_Label'!$D:$D&amp;'3) Release_Label'!$E:$E,1,0)),"NO UPC-CATALOG ID pair MATCH in Release_Label" )</f>
        <v/>
      </c>
      <c r="E613" s="128" t="str">
        <f t="shared" si="3"/>
        <v/>
      </c>
      <c r="G613" s="92"/>
      <c r="H613" s="133"/>
      <c r="J613" s="20"/>
      <c r="K613" s="93"/>
      <c r="L613" s="20"/>
      <c r="N613" s="20"/>
      <c r="O613" s="20"/>
      <c r="P613" s="20"/>
    </row>
    <row r="614">
      <c r="A614" s="28"/>
      <c r="B614" s="92"/>
      <c r="C614" s="114" t="str">
        <f t="array" ref="C614">ifs(and(isblank($A614),isblank($B614)),"", not(iserror(vlookup($A614&amp;$B614,'3) Release_Label'!$D:$D&amp;'3) Release_Label'!$E:$E,1,0))),vlookup($A614&amp;$B614,{'3) Release_Label'!$D:$D&amp;'3) Release_Label'!$E:$E,'3) Release_Label'!$F:$F},2,0), or(and(not(isblank($B614)),$B614=$B613,$A614&lt;&gt;$A613),and(not(isblank($A614)),$A614=$A613,$B614&lt;&gt;$B613)),"ID LISTS UNALIGNED",and($A614&lt;&gt;"",countif('3) Release_Label'!$D:$D,$A614)=0),"NO UPC MATCH in Release_Label",and($B614&lt;&gt;"",countif('3) Release_Label'!$E:$E,$B614)=0),"NO CATALOG ID MATCH in Release_Label",iserror(vlookup($A614&amp;$B614,'3) Release_Label'!$D:$D&amp;'3) Release_Label'!$E:$E,1,0)),"NO UPC-CATALOG ID pair MATCH in Release_Label" )</f>
        <v/>
      </c>
      <c r="D614" s="114" t="str">
        <f t="array" ref="D614">ifs(and(isblank($A614),isblank($B614)),"", not(iserror(vlookup($A614&amp;$B614,'3) Release_Label'!$D:$D&amp;'3) Release_Label'!$E:$E,1,0))),vlookup($A614&amp;$B614,{'3) Release_Label'!$D:$D&amp;'3) Release_Label'!$E:$E,'3) Release_Label'!$H:$H},2,0), or(and(not(isblank($B614)),$B614=$B613,$A614&lt;&gt;$A613),and(not(isblank($A614)),$A614=$A613,$B614&lt;&gt;$B613)),"ID LISTS UNALIGNED",and($A614&lt;&gt;"",countif('3) Release_Label'!$D:$D,$A614)=0),"NO UPC MATCH in Release_Label",and($B614&lt;&gt;"",countif('3) Release_Label'!$E:$E,$B614)=0),"NO CATALOG ID MATCH in Release_Label",iserror(vlookup($A614&amp;$B614,'3) Release_Label'!$D:$D&amp;'3) Release_Label'!$E:$E,1,0)),"NO UPC-CATALOG ID pair MATCH in Release_Label" )</f>
        <v/>
      </c>
      <c r="E614" s="128" t="str">
        <f t="shared" si="3"/>
        <v/>
      </c>
      <c r="G614" s="92"/>
      <c r="H614" s="133"/>
      <c r="J614" s="20"/>
      <c r="K614" s="93"/>
      <c r="L614" s="20"/>
      <c r="N614" s="20"/>
      <c r="O614" s="20"/>
      <c r="P614" s="20"/>
    </row>
    <row r="615">
      <c r="A615" s="28"/>
      <c r="B615" s="92"/>
      <c r="C615" s="114" t="str">
        <f t="array" ref="C615">ifs(and(isblank($A615),isblank($B615)),"", not(iserror(vlookup($A615&amp;$B615,'3) Release_Label'!$D:$D&amp;'3) Release_Label'!$E:$E,1,0))),vlookup($A615&amp;$B615,{'3) Release_Label'!$D:$D&amp;'3) Release_Label'!$E:$E,'3) Release_Label'!$F:$F},2,0), or(and(not(isblank($B615)),$B615=$B614,$A615&lt;&gt;$A614),and(not(isblank($A615)),$A615=$A614,$B615&lt;&gt;$B614)),"ID LISTS UNALIGNED",and($A615&lt;&gt;"",countif('3) Release_Label'!$D:$D,$A615)=0),"NO UPC MATCH in Release_Label",and($B615&lt;&gt;"",countif('3) Release_Label'!$E:$E,$B615)=0),"NO CATALOG ID MATCH in Release_Label",iserror(vlookup($A615&amp;$B615,'3) Release_Label'!$D:$D&amp;'3) Release_Label'!$E:$E,1,0)),"NO UPC-CATALOG ID pair MATCH in Release_Label" )</f>
        <v/>
      </c>
      <c r="D615" s="114" t="str">
        <f t="array" ref="D615">ifs(and(isblank($A615),isblank($B615)),"", not(iserror(vlookup($A615&amp;$B615,'3) Release_Label'!$D:$D&amp;'3) Release_Label'!$E:$E,1,0))),vlookup($A615&amp;$B615,{'3) Release_Label'!$D:$D&amp;'3) Release_Label'!$E:$E,'3) Release_Label'!$H:$H},2,0), or(and(not(isblank($B615)),$B615=$B614,$A615&lt;&gt;$A614),and(not(isblank($A615)),$A615=$A614,$B615&lt;&gt;$B614)),"ID LISTS UNALIGNED",and($A615&lt;&gt;"",countif('3) Release_Label'!$D:$D,$A615)=0),"NO UPC MATCH in Release_Label",and($B615&lt;&gt;"",countif('3) Release_Label'!$E:$E,$B615)=0),"NO CATALOG ID MATCH in Release_Label",iserror(vlookup($A615&amp;$B615,'3) Release_Label'!$D:$D&amp;'3) Release_Label'!$E:$E,1,0)),"NO UPC-CATALOG ID pair MATCH in Release_Label" )</f>
        <v/>
      </c>
      <c r="E615" s="128" t="str">
        <f t="shared" si="3"/>
        <v/>
      </c>
      <c r="G615" s="92"/>
      <c r="H615" s="133"/>
      <c r="J615" s="20"/>
      <c r="K615" s="93"/>
      <c r="L615" s="20"/>
      <c r="N615" s="20"/>
      <c r="O615" s="20"/>
      <c r="P615" s="20"/>
    </row>
    <row r="616">
      <c r="A616" s="28"/>
      <c r="B616" s="92"/>
      <c r="C616" s="114" t="str">
        <f t="array" ref="C616">ifs(and(isblank($A616),isblank($B616)),"", not(iserror(vlookup($A616&amp;$B616,'3) Release_Label'!$D:$D&amp;'3) Release_Label'!$E:$E,1,0))),vlookup($A616&amp;$B616,{'3) Release_Label'!$D:$D&amp;'3) Release_Label'!$E:$E,'3) Release_Label'!$F:$F},2,0), or(and(not(isblank($B616)),$B616=$B615,$A616&lt;&gt;$A615),and(not(isblank($A616)),$A616=$A615,$B616&lt;&gt;$B615)),"ID LISTS UNALIGNED",and($A616&lt;&gt;"",countif('3) Release_Label'!$D:$D,$A616)=0),"NO UPC MATCH in Release_Label",and($B616&lt;&gt;"",countif('3) Release_Label'!$E:$E,$B616)=0),"NO CATALOG ID MATCH in Release_Label",iserror(vlookup($A616&amp;$B616,'3) Release_Label'!$D:$D&amp;'3) Release_Label'!$E:$E,1,0)),"NO UPC-CATALOG ID pair MATCH in Release_Label" )</f>
        <v/>
      </c>
      <c r="D616" s="114" t="str">
        <f t="array" ref="D616">ifs(and(isblank($A616),isblank($B616)),"", not(iserror(vlookup($A616&amp;$B616,'3) Release_Label'!$D:$D&amp;'3) Release_Label'!$E:$E,1,0))),vlookup($A616&amp;$B616,{'3) Release_Label'!$D:$D&amp;'3) Release_Label'!$E:$E,'3) Release_Label'!$H:$H},2,0), or(and(not(isblank($B616)),$B616=$B615,$A616&lt;&gt;$A615),and(not(isblank($A616)),$A616=$A615,$B616&lt;&gt;$B615)),"ID LISTS UNALIGNED",and($A616&lt;&gt;"",countif('3) Release_Label'!$D:$D,$A616)=0),"NO UPC MATCH in Release_Label",and($B616&lt;&gt;"",countif('3) Release_Label'!$E:$E,$B616)=0),"NO CATALOG ID MATCH in Release_Label",iserror(vlookup($A616&amp;$B616,'3) Release_Label'!$D:$D&amp;'3) Release_Label'!$E:$E,1,0)),"NO UPC-CATALOG ID pair MATCH in Release_Label" )</f>
        <v/>
      </c>
      <c r="E616" s="128" t="str">
        <f t="shared" si="3"/>
        <v/>
      </c>
      <c r="G616" s="92"/>
      <c r="H616" s="133"/>
      <c r="J616" s="20"/>
      <c r="K616" s="93"/>
      <c r="L616" s="20"/>
      <c r="N616" s="20"/>
      <c r="O616" s="20"/>
      <c r="P616" s="20"/>
    </row>
    <row r="617">
      <c r="A617" s="28"/>
      <c r="B617" s="92"/>
      <c r="C617" s="114" t="str">
        <f t="array" ref="C617">ifs(and(isblank($A617),isblank($B617)),"", not(iserror(vlookup($A617&amp;$B617,'3) Release_Label'!$D:$D&amp;'3) Release_Label'!$E:$E,1,0))),vlookup($A617&amp;$B617,{'3) Release_Label'!$D:$D&amp;'3) Release_Label'!$E:$E,'3) Release_Label'!$F:$F},2,0), or(and(not(isblank($B617)),$B617=$B616,$A617&lt;&gt;$A616),and(not(isblank($A617)),$A617=$A616,$B617&lt;&gt;$B616)),"ID LISTS UNALIGNED",and($A617&lt;&gt;"",countif('3) Release_Label'!$D:$D,$A617)=0),"NO UPC MATCH in Release_Label",and($B617&lt;&gt;"",countif('3) Release_Label'!$E:$E,$B617)=0),"NO CATALOG ID MATCH in Release_Label",iserror(vlookup($A617&amp;$B617,'3) Release_Label'!$D:$D&amp;'3) Release_Label'!$E:$E,1,0)),"NO UPC-CATALOG ID pair MATCH in Release_Label" )</f>
        <v/>
      </c>
      <c r="D617" s="114" t="str">
        <f t="array" ref="D617">ifs(and(isblank($A617),isblank($B617)),"", not(iserror(vlookup($A617&amp;$B617,'3) Release_Label'!$D:$D&amp;'3) Release_Label'!$E:$E,1,0))),vlookup($A617&amp;$B617,{'3) Release_Label'!$D:$D&amp;'3) Release_Label'!$E:$E,'3) Release_Label'!$H:$H},2,0), or(and(not(isblank($B617)),$B617=$B616,$A617&lt;&gt;$A616),and(not(isblank($A617)),$A617=$A616,$B617&lt;&gt;$B616)),"ID LISTS UNALIGNED",and($A617&lt;&gt;"",countif('3) Release_Label'!$D:$D,$A617)=0),"NO UPC MATCH in Release_Label",and($B617&lt;&gt;"",countif('3) Release_Label'!$E:$E,$B617)=0),"NO CATALOG ID MATCH in Release_Label",iserror(vlookup($A617&amp;$B617,'3) Release_Label'!$D:$D&amp;'3) Release_Label'!$E:$E,1,0)),"NO UPC-CATALOG ID pair MATCH in Release_Label" )</f>
        <v/>
      </c>
      <c r="E617" s="128" t="str">
        <f t="shared" si="3"/>
        <v/>
      </c>
      <c r="G617" s="92"/>
      <c r="H617" s="133"/>
      <c r="J617" s="20"/>
      <c r="K617" s="93"/>
      <c r="L617" s="20"/>
      <c r="N617" s="20"/>
      <c r="O617" s="20"/>
      <c r="P617" s="20"/>
    </row>
  </sheetData>
  <mergeCells count="1">
    <mergeCell ref="C4:D4"/>
  </mergeCells>
  <conditionalFormatting sqref="A1:B1">
    <cfRule type="cellIs" dxfId="3" priority="1" operator="notEqual">
      <formula>0</formula>
    </cfRule>
  </conditionalFormatting>
  <conditionalFormatting sqref="H5:H617">
    <cfRule type="expression" dxfId="0" priority="2">
      <formula>REGEXMATCH(H5,"(?i)[\(\[\{\-][ ]*(feat|ft|explic|dirt|single|ep|video|acoustic)| feat(ur|\.| )| ft|f\/|w\/")</formula>
    </cfRule>
  </conditionalFormatting>
  <conditionalFormatting sqref="J5:J617">
    <cfRule type="expression" dxfId="0" priority="3">
      <formula>and(not(isblank(J5)),iserror(match(J5,indirect("'Reference info'!k:k"),0)))</formula>
    </cfRule>
  </conditionalFormatting>
  <conditionalFormatting sqref="K5:K617">
    <cfRule type="expression" dxfId="0" priority="4">
      <formula>and(not(isblank(H5)),K5&lt;&gt;"YES",K5&lt;&gt;"NO")</formula>
    </cfRule>
  </conditionalFormatting>
  <conditionalFormatting sqref="L5:L617">
    <cfRule type="expression" dxfId="0" priority="5">
      <formula>and(not(isblank(H5)),L5&lt;&gt;"Original",L5&lt;&gt;"Public domain")</formula>
    </cfRule>
  </conditionalFormatting>
  <conditionalFormatting sqref="F5:F617">
    <cfRule type="expression" dxfId="3" priority="6">
      <formula>and(countif(F:F,F5)&gt;countif(H:H,H5),H5&lt;&gt;"")</formula>
    </cfRule>
  </conditionalFormatting>
  <conditionalFormatting sqref="M5:M617">
    <cfRule type="expression" dxfId="3" priority="7">
      <formula>and(countif(M:M,M5)&gt;countif(H:H,H5),H5&lt;&gt;"")</formula>
    </cfRule>
  </conditionalFormatting>
  <conditionalFormatting sqref="N5:N617">
    <cfRule type="expression" dxfId="0" priority="8">
      <formula>and(not(isblank(M5)),N5&lt;&gt;"wav",N5&lt;&gt;"flac")</formula>
    </cfRule>
  </conditionalFormatting>
  <conditionalFormatting sqref="O5:P617">
    <cfRule type="expression" dxfId="0" priority="9">
      <formula>and(O5&lt;&gt;"",or(INT(O5)&lt;&gt;O5,O5&lt;0))</formula>
    </cfRule>
  </conditionalFormatting>
  <conditionalFormatting sqref="G5:G617">
    <cfRule type="expression" dxfId="3" priority="10">
      <formula>and(countif(G:G,G5)&gt;countif(H:H,H5),H5&lt;&gt;"")</formula>
    </cfRule>
  </conditionalFormatting>
  <conditionalFormatting sqref="F5:F617">
    <cfRule type="expression" dxfId="5" priority="11">
      <formula>and(F5&lt;&gt;"",G5&lt;&gt;"",countif(F:F,F5)&lt;&gt;countif(G:G,G5))</formula>
    </cfRule>
  </conditionalFormatting>
  <conditionalFormatting sqref="G5:G617">
    <cfRule type="expression" dxfId="5" priority="12">
      <formula>and(F5&lt;&gt;"",G5&lt;&gt;"",countif(F:F,F5)&lt;&gt;countif(G:G,G5))</formula>
    </cfRule>
  </conditionalFormatting>
  <conditionalFormatting sqref="A5:A617">
    <cfRule type="expression" dxfId="5" priority="13">
      <formula>and(B5&lt;&gt;"",A5&lt;&gt;"",countif(A:A,A5)&lt;&gt;countif(B:B,B5))</formula>
    </cfRule>
  </conditionalFormatting>
  <conditionalFormatting sqref="B5:B617">
    <cfRule type="expression" dxfId="5" priority="14">
      <formula>and(B5&lt;&gt;"",A5&lt;&gt;"",countif(A:A,A5)&lt;&gt;countif(B:B,B5))</formula>
    </cfRule>
  </conditionalFormatting>
  <conditionalFormatting sqref="F5:F617">
    <cfRule type="expression" dxfId="3" priority="15">
      <formula>or(and(A5&lt;&gt;"",F5&lt;&gt;"",A5=A6,F5=F6),and(#REF!&lt;&gt;"",#REF!&lt;&gt;"",A5=#REF!,F5=#REF!))</formula>
    </cfRule>
  </conditionalFormatting>
  <conditionalFormatting sqref="G5:G617">
    <cfRule type="expression" dxfId="3" priority="16">
      <formula>or(and(B5&lt;&gt;"",G5&lt;&gt;"",B5=B6,G5=G6),and(#REF!&lt;&gt;"",#REF!&lt;&gt;"",B5=#REF!,G5=#REF!))</formula>
    </cfRule>
  </conditionalFormatting>
  <conditionalFormatting sqref="H5:H617">
    <cfRule type="expression" dxfId="0" priority="17">
      <formula>and(not(isblank(H5)),H5=#REF!,I5=#REF!,J5=#REF!,K5=#REF!)</formula>
    </cfRule>
  </conditionalFormatting>
  <dataValidations>
    <dataValidation type="list" allowBlank="1" showInputMessage="1" showErrorMessage="1" prompt="select from list, start typing or drag" sqref="J5:J617">
      <formula1>Language</formula1>
    </dataValidation>
    <dataValidation type="list" allowBlank="1" showInputMessage="1" showErrorMessage="1" prompt="select from list, start typing or drag" sqref="L5:L617">
      <formula1>"Original,Public domain"</formula1>
    </dataValidation>
    <dataValidation type="list" allowBlank="1" showInputMessage="1" showErrorMessage="1" prompt="select from list, start typing or drag" sqref="K5:K617">
      <formula1>"YES,NO"</formula1>
    </dataValidation>
    <dataValidation type="custom" allowBlank="1" showDropDown="1" showInputMessage="1" showErrorMessage="1" prompt="must contain 2 letters, 3 character minimum, 20 character maximum, alphanumeric ONLY (letter or number; no dashes, spaces, punctuation marks, etc.)" sqref="B5:B617 G5:G617">
      <formula1>and(regexmatch(B5,"^[a-zA-Z0-9]*$"), len(B5)&gt;=3, len(B5)&lt;=20)</formula1>
    </dataValidation>
    <dataValidation type="custom" allowBlank="1" showDropDown="1" showInputMessage="1" showErrorMessage="1" prompt="Enter a valid UPC/EAN/JAN" sqref="A5:A617">
      <formula1>and(INT(A5)=A5,A5&gt;9999999999)</formula1>
    </dataValidation>
    <dataValidation type="custom" allowBlank="1" showDropDown="1" showInputMessage="1" showErrorMessage="1" prompt="Enter a valid number of seconds" sqref="O5:P617">
      <formula1>and(INT(O5)=O5,O5&gt;=0)</formula1>
    </dataValidation>
    <dataValidation type="list" allowBlank="1" showInputMessage="1" showErrorMessage="1" prompt="select from list, start typing or drag" sqref="N5:N617">
      <formula1>"wav,flac"</formula1>
    </dataValidation>
  </dataValidations>
  <hyperlinks>
    <hyperlink r:id="rId2" ref="M5"/>
    <hyperlink r:id="rId3" ref="M6"/>
  </hyperlinks>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0.0"/>
    <col customWidth="1" min="2" max="2" width="15.5"/>
    <col customWidth="1" min="3" max="3" width="28.75"/>
    <col customWidth="1" min="4" max="4" width="14.5"/>
    <col customWidth="1" min="5" max="5" width="31.75"/>
    <col customWidth="1" min="6" max="6" width="18.0"/>
    <col customWidth="1" min="7" max="7" width="26.63"/>
    <col customWidth="1" min="8" max="8" width="32.5"/>
    <col customWidth="1" min="9" max="9" width="21.88"/>
    <col customWidth="1" min="10" max="10" width="8.38"/>
    <col customWidth="1" min="11" max="11" width="16.0"/>
    <col customWidth="1" min="12" max="12" width="12.13"/>
    <col customWidth="1" min="13" max="13" width="12.75"/>
    <col customWidth="1" min="14" max="14" width="9.75"/>
    <col customWidth="1" min="15" max="15" width="8.0"/>
    <col customWidth="1" min="16" max="16" width="9.5"/>
    <col customWidth="1" min="17" max="17" width="9.0"/>
    <col customWidth="1" min="18" max="18" width="12.5"/>
    <col customWidth="1" min="19" max="19" width="4.38"/>
    <col customWidth="1" min="20" max="20" width="8.38"/>
    <col customWidth="1" min="21" max="21" width="6.75"/>
    <col customWidth="1" min="25" max="25" width="11.0"/>
  </cols>
  <sheetData>
    <row r="1">
      <c r="A1" s="13">
        <f>IFERROR(__xludf.DUMMYFUNCTION("COUNTUNIQUE(A5:A393)-'5) Release_Track'!F1"),0.0)</f>
        <v>0</v>
      </c>
      <c r="B1" s="13">
        <f>IFERROR(__xludf.DUMMYFUNCTION("COUNTUNIQUE(B5:B393)-'5) Release_Track'!G1"),0.0)</f>
        <v>0</v>
      </c>
      <c r="C1" s="94" t="s">
        <v>92</v>
      </c>
      <c r="D1" s="95"/>
      <c r="E1" s="13">
        <f>IFERROR(__xludf.DUMMYFUNCTION("COUNTUNIQUE(E5:E393)"),2.0)</f>
        <v>2</v>
      </c>
      <c r="F1" s="22" t="s">
        <v>27</v>
      </c>
      <c r="G1" s="18">
        <f>IFERROR(__xludf.DUMMYFUNCTION("countif(F:F,""Main Primary Artist"")-arrayformula(COUNTUNIQUE('5) Release_Track'!F5:F393&amp;'5) Release_Track'!G5:G393))"),0.0)</f>
        <v>0</v>
      </c>
      <c r="H1" s="96" t="s">
        <v>29</v>
      </c>
      <c r="I1" s="134"/>
    </row>
    <row r="2">
      <c r="A2" s="100" t="s">
        <v>135</v>
      </c>
      <c r="B2" s="101"/>
      <c r="C2" s="135"/>
      <c r="D2" s="135"/>
      <c r="E2" s="135"/>
      <c r="F2" s="135"/>
      <c r="G2" s="59"/>
      <c r="H2" s="34"/>
      <c r="I2" s="136" t="s">
        <v>136</v>
      </c>
    </row>
    <row r="3">
      <c r="A3" s="118" t="s">
        <v>108</v>
      </c>
      <c r="B3" s="67" t="s">
        <v>109</v>
      </c>
      <c r="C3" s="137" t="s">
        <v>110</v>
      </c>
      <c r="D3" s="137" t="s">
        <v>111</v>
      </c>
      <c r="E3" s="103" t="s">
        <v>94</v>
      </c>
      <c r="F3" s="103" t="s">
        <v>95</v>
      </c>
      <c r="G3" s="104" t="s">
        <v>96</v>
      </c>
      <c r="H3" s="18">
        <f>IFERROR(__xludf.DUMMYFUNCTION("if(iserror(filter(A:B,G:G=""Producer &amp; Engineer"")),0, countunique(filter(A:B,G:G=""Producer &amp; Engineer"")))-arrayformula(COUNTUNIQUE('5) Release_Track'!F5:F393&amp;'5) Release_Track'!G5:G393))"),0.0)</f>
        <v>0</v>
      </c>
      <c r="I3" s="138" t="s">
        <v>137</v>
      </c>
    </row>
    <row r="4">
      <c r="A4" s="76" t="s">
        <v>138</v>
      </c>
      <c r="B4" s="139" t="s">
        <v>138</v>
      </c>
      <c r="C4" s="105" t="s">
        <v>139</v>
      </c>
      <c r="E4" s="106" t="s">
        <v>140</v>
      </c>
      <c r="F4" s="35" t="s">
        <v>77</v>
      </c>
      <c r="G4" s="107" t="s">
        <v>100</v>
      </c>
      <c r="H4" s="108"/>
      <c r="I4" s="140" t="s">
        <v>141</v>
      </c>
      <c r="J4" s="28"/>
    </row>
    <row r="5">
      <c r="A5" s="8" t="s">
        <v>128</v>
      </c>
      <c r="B5" s="92"/>
      <c r="C5" s="110" t="str">
        <f t="array" ref="C5">ifs(and(isblank($A5),isblank($B5)),"", not(iserror(vlookup($A5&amp;$B5,'5) Release_Track'!$F:$F&amp;'5) Release_Track'!$G:$G,1,0))),vlookup($A5&amp;$B5,{'5) Release_Track'!$F:$F&amp;'5) Release_Track'!$G:$G,'5) Release_Track'!$H:$H},2,0), or(and(not(isblank($B5)),$B5=#REF!,$A5&lt;&gt;#REF!),and(not(isblank($A5)),$A5=#REF!,$B5&lt;&gt;#REF!)),"ID LISTS UNALIGNED",and($A5&lt;&gt;"",countif('5) Release_Track'!$F:$F,$A5)=0),"NO ISRC MATCH in Release_Track",and($B5&lt;&gt;"",countif('5) Release_Track'!$G:$G,$B5)=0),"NO CATALOG ID MATCH in Release_Track",iserror(vlookup($A5&amp;$B5,'5) Release_Track'!$F:$F&amp;'5) Release_Track'!$G:$G,1,0)),"NO ISRC-CATALOG ID pair MATCH in Release_Track" )</f>
        <v>Receba</v>
      </c>
      <c r="D5" s="110" t="str">
        <f t="array" ref="D5">ifs(and(isblank($A5),isblank($B5)),"", not(iserror(vlookup($A5&amp;$B5,'5) Release_Track'!$F:$F&amp;'5) Release_Track'!$G:$G,1,0))),vlookup($A5&amp;$B5,{'5) Release_Track'!$F:$F&amp;'5) Release_Track'!$G:$G,'5) Release_Track'!$I:$I},2,0), or(and(not(isblank($B5)),$B5=#REF!,$A5&lt;&gt;#REF!),and(not(isblank($A5)),$A5=#REF!,$B5&lt;&gt;#REF!)),"ID LISTS UNALIGNED",and($A5&lt;&gt;"",countif('5) Release_Track'!$F:$F,$A5)=0),"NO ISRC MATCH in Release_Track",and($B5&lt;&gt;"",countif('5) Release_Track'!$G:$G,$B5)=0),"NO CATALOG ID MATCH in Release_Track",iserror(vlookup($A5&amp;$B5,'5) Release_Track'!$F:$F&amp;'5) Release_Track'!$G:$G,1,0)),"NO ISRC-CATALOG ID pair MATCH in Release_Track" )</f>
        <v/>
      </c>
      <c r="E5" s="43" t="s">
        <v>44</v>
      </c>
      <c r="F5" s="111" t="s">
        <v>101</v>
      </c>
      <c r="G5" s="112" t="str">
        <f t="array" ref="G5">ifs(or($F5="",$F5="Main Primary Artist"),$F5,not(iserror(vlookup($F5,'Reference info'!$J$5:$J$8,1,0))),"Key Artist",not(iserror(vlookup($F5,'Reference info'!$J$38:$J$405,1,0))),"Performer",not(iserror(vlookup($F5,'Reference info'!$J$10:$J$36,1,0))),"Producer &amp; Engineer")</f>
        <v>Main Primary Artist</v>
      </c>
      <c r="H5" s="8" t="str">
        <f>"update Artists set ReleasesCount=(select count (distinct ReleaseId) from Releases where ArtistId=(select max(ArtistId) from Artists where Name=N'"&amp;E5&amp;"' and EnterpriseId="&amp;EntId&amp;")), 
TracksCount=(select count (distinct TrackId) from Tracks where ArtistId=(select max(ArtistId) from Artists where Name=N'"&amp;E5&amp;"' and EnterpriseId="&amp;EntId&amp;")) where ArtistId=(select max(ArtistId) from Artists where Name=N'"&amp;E5&amp;"' and EnterpriseId="&amp;EntId&amp;");"</f>
        <v>update Artists set ReleasesCount=(select count (distinct ReleaseId) from Releases where ArtistId=(select max(ArtistId) from Artists where Name=N'JKZ' and EnterpriseId=414849)), 
TracksCount=(select count (distinct TrackId) from Tracks where ArtistId=(select max(ArtistId) from Artists where Name=N'JKZ' and EnterpriseId=414849)) where ArtistId=(select max(ArtistId) from Artists where Name=N'JKZ' and EnterpriseId=414849);</v>
      </c>
      <c r="J5" s="141"/>
    </row>
    <row r="6">
      <c r="A6" s="8" t="s">
        <v>128</v>
      </c>
      <c r="B6" s="92"/>
      <c r="C6" s="110" t="str">
        <f t="array" ref="C6">ifs(and(isblank($A6),isblank($B6)),"", not(iserror(vlookup($A6&amp;$B6,'5) Release_Track'!$F:$F&amp;'5) Release_Track'!$G:$G,1,0))),vlookup($A6&amp;$B6,{'5) Release_Track'!$F:$F&amp;'5) Release_Track'!$G:$G,'5) Release_Track'!$H:$H},2,0), or(and(not(isblank($B6)),$B6=#REF!,$A6&lt;&gt;#REF!),and(not(isblank($A6)),$A6=#REF!,$B6&lt;&gt;#REF!)),"ID LISTS UNALIGNED",and($A6&lt;&gt;"",countif('5) Release_Track'!$F:$F,$A6)=0),"NO ISRC MATCH in Release_Track",and($B6&lt;&gt;"",countif('5) Release_Track'!$G:$G,$B6)=0),"NO CATALOG ID MATCH in Release_Track",iserror(vlookup($A6&amp;$B6,'5) Release_Track'!$F:$F&amp;'5) Release_Track'!$G:$G,1,0)),"NO ISRC-CATALOG ID pair MATCH in Release_Track" )</f>
        <v>Receba</v>
      </c>
      <c r="D6" s="110" t="str">
        <f t="array" ref="D6">ifs(and(isblank($A6),isblank($B6)),"", not(iserror(vlookup($A6&amp;$B6,'5) Release_Track'!$F:$F&amp;'5) Release_Track'!$G:$G,1,0))),vlookup($A6&amp;$B6,{'5) Release_Track'!$F:$F&amp;'5) Release_Track'!$G:$G,'5) Release_Track'!$I:$I},2,0), or(and(not(isblank($B6)),$B6=#REF!,$A6&lt;&gt;#REF!),and(not(isblank($A6)),$A6=#REF!,$B6&lt;&gt;#REF!)),"ID LISTS UNALIGNED",and($A6&lt;&gt;"",countif('5) Release_Track'!$F:$F,$A6)=0),"NO ISRC MATCH in Release_Track",and($B6&lt;&gt;"",countif('5) Release_Track'!$G:$G,$B6)=0),"NO CATALOG ID MATCH in Release_Track",iserror(vlookup($A6&amp;$B6,'5) Release_Track'!$F:$F&amp;'5) Release_Track'!$G:$G,1,0)),"NO ISRC-CATALOG ID pair MATCH in Release_Track" )</f>
        <v/>
      </c>
      <c r="E6" s="43" t="s">
        <v>44</v>
      </c>
      <c r="F6" s="111" t="s">
        <v>102</v>
      </c>
      <c r="G6" s="112" t="str">
        <f t="array" ref="G6">ifs(or($F6="",$F6="Main Primary Artist"),$F6,not(iserror(vlookup($F6,'Reference info'!$J$5:$J$8,1,0))),"Key Artist",not(iserror(vlookup($F6,'Reference info'!$J$38:$J$405,1,0))),"Performer",not(iserror(vlookup($F6,'Reference info'!$J$10:$J$36,1,0))),"Producer &amp; Engineer")</f>
        <v>Producer &amp; Engineer</v>
      </c>
      <c r="H6" s="138"/>
      <c r="J6" s="141" t="str">
        <f>IF(F6="Main Primary Artist","update Tracks set ArtistId=(select ArtistId from Artists where Name=N'"&amp;Substitute(Trim(E6),"'","''")&amp;"' and EnterpriseId="&amp;EntId&amp;") where "&amp;IF(A6&lt;&gt;"", "ISRC='"&amp;A6&amp;"'", "TrackVendorId='"&amp;Substitute(Trim(B6),"'","''")&amp;"'")&amp;" and EnterpriseId="&amp;EntId,"INSERT into Contributors VALUES (newid(), "&amp;IF(F6&lt;&gt;"Primary Artist", "(select RoleId from ContributorRoles where Name='"&amp;F6&amp;"'), 0", "49, 1")&amp; ", (select max(TrackId) from Tracks where "&amp;IF(A6&lt;&gt;"", "ISRC='"&amp;A6&amp;"'", "TrackVendorId='"&amp;Substitute(Trim(B6),"'","''")&amp;"'")&amp;" and EnterpriseId="&amp;EntId&amp;"), null, (select ArtistId from Artists where Name=N'"&amp;SUBSTITUTE(trim(E6),"'","''")&amp;"' and EnterpriseId="&amp;EntId&amp;"), null)")</f>
        <v>INSERT into Contributors VALUES (newid(), (select RoleId from ContributorRoles where Name='Producer'), 0, (select max(TrackId) from Tracks where ISRC='QZW9M2221000' and EnterpriseId=414849), null, (select ArtistId from Artists where Name=N'JKZ' and EnterpriseId=414849), null)</v>
      </c>
    </row>
    <row r="7">
      <c r="A7" s="8" t="s">
        <v>128</v>
      </c>
      <c r="B7" s="92"/>
      <c r="C7" s="110" t="str">
        <f t="array" ref="C7">ifs(and(isblank($A7),isblank($B7)),"", not(iserror(vlookup($A7&amp;$B7,'5) Release_Track'!$F:$F&amp;'5) Release_Track'!$G:$G,1,0))),vlookup($A7&amp;$B7,{'5) Release_Track'!$F:$F&amp;'5) Release_Track'!$G:$G,'5) Release_Track'!$H:$H},2,0), or(and(not(isblank($B7)),$B7=#REF!,$A7&lt;&gt;#REF!),and(not(isblank($A7)),$A7=#REF!,$B7&lt;&gt;#REF!)),"ID LISTS UNALIGNED",and($A7&lt;&gt;"",countif('5) Release_Track'!$F:$F,$A7)=0),"NO ISRC MATCH in Release_Track",and($B7&lt;&gt;"",countif('5) Release_Track'!$G:$G,$B7)=0),"NO CATALOG ID MATCH in Release_Track",iserror(vlookup($A7&amp;$B7,'5) Release_Track'!$F:$F&amp;'5) Release_Track'!$G:$G,1,0)),"NO ISRC-CATALOG ID pair MATCH in Release_Track" )</f>
        <v>Receba</v>
      </c>
      <c r="D7" s="110" t="str">
        <f t="array" ref="D7">ifs(and(isblank($A7),isblank($B7)),"", not(iserror(vlookup($A7&amp;$B7,'5) Release_Track'!$F:$F&amp;'5) Release_Track'!$G:$G,1,0))),vlookup($A7&amp;$B7,{'5) Release_Track'!$F:$F&amp;'5) Release_Track'!$G:$G,'5) Release_Track'!$I:$I},2,0), or(and(not(isblank($B7)),$B7=#REF!,$A7&lt;&gt;#REF!),and(not(isblank($A7)),$A7=#REF!,$B7&lt;&gt;#REF!)),"ID LISTS UNALIGNED",and($A7&lt;&gt;"",countif('5) Release_Track'!$F:$F,$A7)=0),"NO ISRC MATCH in Release_Track",and($B7&lt;&gt;"",countif('5) Release_Track'!$G:$G,$B7)=0),"NO CATALOG ID MATCH in Release_Track",iserror(vlookup($A7&amp;$B7,'5) Release_Track'!$F:$F&amp;'5) Release_Track'!$G:$G,1,0)),"NO ISRC-CATALOG ID pair MATCH in Release_Track" )</f>
        <v/>
      </c>
      <c r="E7" s="43" t="s">
        <v>44</v>
      </c>
      <c r="F7" s="111" t="s">
        <v>104</v>
      </c>
      <c r="G7" s="112" t="str">
        <f t="array" ref="G7">ifs(or($F7="",$F7="Main Primary Artist"),$F7,not(iserror(vlookup($F7,'Reference info'!$J$5:$J$8,1,0))),"Key Artist",not(iserror(vlookup($F7,'Reference info'!$J$38:$J$405,1,0))),"Performer",not(iserror(vlookup($F7,'Reference info'!$J$10:$J$36,1,0))),"Producer &amp; Engineer")</f>
        <v>Producer &amp; Engineer</v>
      </c>
      <c r="H7" s="140"/>
      <c r="J7" s="141" t="str">
        <f>IF(F7="Main Primary Artist","update Tracks set ArtistId=(select ArtistId from Artists where Name=N'"&amp;Substitute(Trim(E7),"'","''")&amp;"' and EnterpriseId="&amp;EntId&amp;") where "&amp;IF(A7&lt;&gt;"", "ISRC='"&amp;A7&amp;"'", "TrackVendorId='"&amp;Substitute(Trim(B7),"'","''")&amp;"'")&amp;" and EnterpriseId="&amp;EntId,"INSERT into Contributors VALUES (newid(), "&amp;IF(F7&lt;&gt;"Primary Artist", "(select RoleId from ContributorRoles where Name='"&amp;F7&amp;"'), 0", "49, 1")&amp; ", (select max(TrackId) from Tracks where "&amp;IF(A7&lt;&gt;"", "ISRC='"&amp;A7&amp;"'", "TrackVendorId='"&amp;Substitute(Trim(B7),"'","''")&amp;"'")&amp;" and EnterpriseId="&amp;EntId&amp;"), null, (select ArtistId from Artists where Name=N'"&amp;SUBSTITUTE(trim(E7),"'","''")&amp;"' and EnterpriseId="&amp;EntId&amp;"), null)")</f>
        <v>INSERT into Contributors VALUES (newid(), (select RoleId from ContributorRoles where Name='Engineer'), 0, (select max(TrackId) from Tracks where ISRC='QZW9M2221000' and EnterpriseId=414849), null, (select ArtistId from Artists where Name=N'JKZ' and EnterpriseId=414849), null)</v>
      </c>
    </row>
    <row r="8">
      <c r="A8" s="8" t="s">
        <v>133</v>
      </c>
      <c r="B8" s="92"/>
      <c r="C8" s="110" t="str">
        <f t="array" ref="C8">ifs(and(isblank($A8),isblank($B8)),"", not(iserror(vlookup($A8&amp;$B8,'5) Release_Track'!$F:$F&amp;'5) Release_Track'!$G:$G,1,0))),vlookup($A8&amp;$B8,{'5) Release_Track'!$F:$F&amp;'5) Release_Track'!$G:$G,'5) Release_Track'!$H:$H},2,0), or(and(not(isblank($B8)),$B8=#REF!,$A8&lt;&gt;#REF!),and(not(isblank($A8)),$A8=#REF!,$B8&lt;&gt;#REF!)),"ID LISTS UNALIGNED",and($A8&lt;&gt;"",countif('5) Release_Track'!$F:$F,$A8)=0),"NO ISRC MATCH in Release_Track",and($B8&lt;&gt;"",countif('5) Release_Track'!$G:$G,$B8)=0),"NO CATALOG ID MATCH in Release_Track",iserror(vlookup($A8&amp;$B8,'5) Release_Track'!$F:$F&amp;'5) Release_Track'!$G:$G,1,0)),"NO ISRC-CATALOG ID pair MATCH in Release_Track" )</f>
        <v>A Cláusula do Contrato</v>
      </c>
      <c r="D8" s="110" t="str">
        <f t="array" ref="D8">ifs(and(isblank($A8),isblank($B8)),"", not(iserror(vlookup($A8&amp;$B8,'5) Release_Track'!$F:$F&amp;'5) Release_Track'!$G:$G,1,0))),vlookup($A8&amp;$B8,{'5) Release_Track'!$F:$F&amp;'5) Release_Track'!$G:$G,'5) Release_Track'!$I:$I},2,0), or(and(not(isblank($B8)),$B8=#REF!,$A8&lt;&gt;#REF!),and(not(isblank($A8)),$A8=#REF!,$B8&lt;&gt;#REF!)),"ID LISTS UNALIGNED",and($A8&lt;&gt;"",countif('5) Release_Track'!$F:$F,$A8)=0),"NO ISRC MATCH in Release_Track",and($B8&lt;&gt;"",countif('5) Release_Track'!$G:$G,$B8)=0),"NO CATALOG ID MATCH in Release_Track",iserror(vlookup($A8&amp;$B8,'5) Release_Track'!$F:$F&amp;'5) Release_Track'!$G:$G,1,0)),"NO ISRC-CATALOG ID pair MATCH in Release_Track" )</f>
        <v/>
      </c>
      <c r="E8" s="43" t="s">
        <v>46</v>
      </c>
      <c r="F8" s="111" t="s">
        <v>102</v>
      </c>
      <c r="G8" s="112" t="str">
        <f t="array" ref="G8">ifs(or($F8="",$F8="Main Primary Artist"),$F8,not(iserror(vlookup($F8,'Reference info'!$J$5:$J$8,1,0))),"Key Artist",not(iserror(vlookup($F8,'Reference info'!$J$38:$J$405,1,0))),"Performer",not(iserror(vlookup($F8,'Reference info'!$J$10:$J$36,1,0))),"Producer &amp; Engineer")</f>
        <v>Producer &amp; Engineer</v>
      </c>
      <c r="J8" s="141" t="str">
        <f>IF(F8="Main Primary Artist","update Tracks set ArtistId=(select ArtistId from Artists where Name=N'"&amp;Substitute(Trim(E8),"'","''")&amp;"' and EnterpriseId="&amp;EntId&amp;") where "&amp;IF(A8&lt;&gt;"", "ISRC='"&amp;A8&amp;"'", "TrackVendorId='"&amp;Substitute(Trim(B8),"'","''")&amp;"'")&amp;" and EnterpriseId="&amp;EntId,"INSERT into Contributors VALUES (newid(), "&amp;IF(F8&lt;&gt;"Primary Artist", "(select RoleId from ContributorRoles where Name='"&amp;F8&amp;"'), 0", "49, 1")&amp; ", (select max(TrackId) from Tracks where "&amp;IF(A8&lt;&gt;"", "ISRC='"&amp;A8&amp;"'", "TrackVendorId='"&amp;Substitute(Trim(B8),"'","''")&amp;"'")&amp;" and EnterpriseId="&amp;EntId&amp;"), null, (select ArtistId from Artists where Name=N'"&amp;SUBSTITUTE(trim(E8),"'","''")&amp;"' and EnterpriseId="&amp;EntId&amp;"), null)")</f>
        <v>INSERT into Contributors VALUES (newid(), (select RoleId from ContributorRoles where Name='Producer'), 0, (select max(TrackId) from Tracks where ISRC='QZW9M2236571' and EnterpriseId=414849), null, (select ArtistId from Artists where Name=N'Flash Beats Manow' and EnterpriseId=414849), null)</v>
      </c>
    </row>
    <row r="9">
      <c r="A9" s="8" t="s">
        <v>133</v>
      </c>
      <c r="B9" s="92"/>
      <c r="C9" s="110" t="str">
        <f t="array" ref="C9">ifs(and(isblank($A9),isblank($B9)),"", not(iserror(vlookup($A9&amp;$B9,'5) Release_Track'!$F:$F&amp;'5) Release_Track'!$G:$G,1,0))),vlookup($A9&amp;$B9,{'5) Release_Track'!$F:$F&amp;'5) Release_Track'!$G:$G,'5) Release_Track'!$H:$H},2,0), or(and(not(isblank($B9)),$B9=#REF!,$A9&lt;&gt;#REF!),and(not(isblank($A9)),$A9=#REF!,$B9&lt;&gt;#REF!)),"ID LISTS UNALIGNED",and($A9&lt;&gt;"",countif('5) Release_Track'!$F:$F,$A9)=0),"NO ISRC MATCH in Release_Track",and($B9&lt;&gt;"",countif('5) Release_Track'!$G:$G,$B9)=0),"NO CATALOG ID MATCH in Release_Track",iserror(vlookup($A9&amp;$B9,'5) Release_Track'!$F:$F&amp;'5) Release_Track'!$G:$G,1,0)),"NO ISRC-CATALOG ID pair MATCH in Release_Track" )</f>
        <v>A Cláusula do Contrato</v>
      </c>
      <c r="D9" s="110" t="str">
        <f t="array" ref="D9">ifs(and(isblank($A9),isblank($B9)),"", not(iserror(vlookup($A9&amp;$B9,'5) Release_Track'!$F:$F&amp;'5) Release_Track'!$G:$G,1,0))),vlookup($A9&amp;$B9,{'5) Release_Track'!$F:$F&amp;'5) Release_Track'!$G:$G,'5) Release_Track'!$I:$I},2,0), or(and(not(isblank($B9)),$B9=#REF!,$A9&lt;&gt;#REF!),and(not(isblank($A9)),$A9=#REF!,$B9&lt;&gt;#REF!)),"ID LISTS UNALIGNED",and($A9&lt;&gt;"",countif('5) Release_Track'!$F:$F,$A9)=0),"NO ISRC MATCH in Release_Track",and($B9&lt;&gt;"",countif('5) Release_Track'!$G:$G,$B9)=0),"NO CATALOG ID MATCH in Release_Track",iserror(vlookup($A9&amp;$B9,'5) Release_Track'!$F:$F&amp;'5) Release_Track'!$G:$G,1,0)),"NO ISRC-CATALOG ID pair MATCH in Release_Track" )</f>
        <v/>
      </c>
      <c r="E9" s="43" t="s">
        <v>46</v>
      </c>
      <c r="F9" s="111" t="s">
        <v>101</v>
      </c>
      <c r="G9" s="112" t="str">
        <f t="array" ref="G9">ifs(or($F9="",$F9="Main Primary Artist"),$F9,not(iserror(vlookup($F9,'Reference info'!$J$5:$J$8,1,0))),"Key Artist",not(iserror(vlookup($F9,'Reference info'!$J$38:$J$405,1,0))),"Performer",not(iserror(vlookup($F9,'Reference info'!$J$10:$J$36,1,0))),"Producer &amp; Engineer")</f>
        <v>Main Primary Artist</v>
      </c>
      <c r="H9" s="8" t="str">
        <f>"update Artists set ReleasesCount=(select count (distinct ReleaseId) from Releases where ArtistId=(select max(ArtistId) from Artists where Name=N'"&amp;E9&amp;"' and EnterpriseId="&amp;EntId&amp;")), 
TracksCount=(select count (distinct TrackId) from Tracks where ArtistId=(select max(ArtistId) from Artists where Name=N'"&amp;E9&amp;"' and EnterpriseId="&amp;EntId&amp;")) where ArtistId=(select max(ArtistId) from Artists where Name=N'"&amp;E9&amp;"' and EnterpriseId="&amp;EntId&amp;");"</f>
        <v>update Artists set ReleasesCount=(select count (distinct ReleaseId) from Releases where ArtistId=(select max(ArtistId) from Artists where Name=N'Flash Beats Manow' and EnterpriseId=414849)), 
TracksCount=(select count (distinct TrackId) from Tracks where ArtistId=(select max(ArtistId) from Artists where Name=N'Flash Beats Manow' and EnterpriseId=414849)) where ArtistId=(select max(ArtistId) from Artists where Name=N'Flash Beats Manow' and EnterpriseId=414849);</v>
      </c>
      <c r="J9" s="141" t="str">
        <f>IF(F9="Main Primary Artist","update Tracks set ArtistId=(select ArtistId from Artists where Name=N'"&amp;Substitute(Trim(E9),"'","''")&amp;"' and EnterpriseId="&amp;EntId&amp;") where "&amp;IF(A9&lt;&gt;"", "ISRC='"&amp;A9&amp;"'", "TrackVendorId='"&amp;Substitute(Trim(B9),"'","''")&amp;"'")&amp;" and EnterpriseId="&amp;EntId,"INSERT into Contributors VALUES (newid(), "&amp;IF(F9&lt;&gt;"Primary Artist", "(select RoleId from ContributorRoles where Name='"&amp;F9&amp;"'), 0", "49, 1")&amp; ", (select max(TrackId) from Tracks where "&amp;IF(A9&lt;&gt;"", "ISRC='"&amp;A9&amp;"'", "TrackVendorId='"&amp;Substitute(Trim(B9),"'","''")&amp;"'")&amp;" and EnterpriseId="&amp;EntId&amp;"), null, (select ArtistId from Artists where Name=N'"&amp;SUBSTITUTE(trim(E9),"'","''")&amp;"' and EnterpriseId="&amp;EntId&amp;"), null)")</f>
        <v>update Tracks set ArtistId=(select ArtistId from Artists where Name=N'Flash Beats Manow' and EnterpriseId=414849) where ISRC='QZW9M2236571' and EnterpriseId=414849</v>
      </c>
    </row>
    <row r="10">
      <c r="A10" s="8" t="s">
        <v>133</v>
      </c>
      <c r="B10" s="92"/>
      <c r="C10" s="110" t="str">
        <f t="array" ref="C10">ifs(and(isblank($A10),isblank($B10)),"", not(iserror(vlookup($A10&amp;$B10,'5) Release_Track'!$F:$F&amp;'5) Release_Track'!$G:$G,1,0))),vlookup($A10&amp;$B10,{'5) Release_Track'!$F:$F&amp;'5) Release_Track'!$G:$G,'5) Release_Track'!$H:$H},2,0), or(and(not(isblank($B10)),$B10=#REF!,$A10&lt;&gt;#REF!),and(not(isblank($A10)),$A10=#REF!,$B10&lt;&gt;#REF!)),"ID LISTS UNALIGNED",and($A10&lt;&gt;"",countif('5) Release_Track'!$F:$F,$A10)=0),"NO ISRC MATCH in Release_Track",and($B10&lt;&gt;"",countif('5) Release_Track'!$G:$G,$B10)=0),"NO CATALOG ID MATCH in Release_Track",iserror(vlookup($A10&amp;$B10,'5) Release_Track'!$F:$F&amp;'5) Release_Track'!$G:$G,1,0)),"NO ISRC-CATALOG ID pair MATCH in Release_Track" )</f>
        <v>A Cláusula do Contrato</v>
      </c>
      <c r="D10" s="110" t="str">
        <f t="array" ref="D10">ifs(and(isblank($A10),isblank($B10)),"", not(iserror(vlookup($A10&amp;$B10,'5) Release_Track'!$F:$F&amp;'5) Release_Track'!$G:$G,1,0))),vlookup($A10&amp;$B10,{'5) Release_Track'!$F:$F&amp;'5) Release_Track'!$G:$G,'5) Release_Track'!$I:$I},2,0), or(and(not(isblank($B10)),$B10=#REF!,$A10&lt;&gt;#REF!),and(not(isblank($A10)),$A10=#REF!,$B10&lt;&gt;#REF!)),"ID LISTS UNALIGNED",and($A10&lt;&gt;"",countif('5) Release_Track'!$F:$F,$A10)=0),"NO ISRC MATCH in Release_Track",and($B10&lt;&gt;"",countif('5) Release_Track'!$G:$G,$B10)=0),"NO CATALOG ID MATCH in Release_Track",iserror(vlookup($A10&amp;$B10,'5) Release_Track'!$F:$F&amp;'5) Release_Track'!$G:$G,1,0)),"NO ISRC-CATALOG ID pair MATCH in Release_Track" )</f>
        <v/>
      </c>
      <c r="E10" s="43" t="s">
        <v>46</v>
      </c>
      <c r="F10" s="111" t="s">
        <v>104</v>
      </c>
      <c r="G10" s="112" t="str">
        <f t="array" ref="G10">ifs(or($F10="",$F10="Main Primary Artist"),$F10,not(iserror(vlookup($F10,'Reference info'!$J$5:$J$8,1,0))),"Key Artist",not(iserror(vlookup($F10,'Reference info'!$J$38:$J$405,1,0))),"Performer",not(iserror(vlookup($F10,'Reference info'!$J$10:$J$36,1,0))),"Producer &amp; Engineer")</f>
        <v>Producer &amp; Engineer</v>
      </c>
      <c r="J10" s="141" t="str">
        <f>IF(F10="Main Primary Artist","update Tracks set ArtistId=(select ArtistId from Artists where Name=N'"&amp;Substitute(Trim(E10),"'","''")&amp;"' and EnterpriseId="&amp;EntId&amp;") where "&amp;IF(A10&lt;&gt;"", "ISRC='"&amp;A10&amp;"'", "TrackVendorId='"&amp;Substitute(Trim(B10),"'","''")&amp;"'")&amp;" and EnterpriseId="&amp;EntId,"INSERT into Contributors VALUES (newid(), "&amp;IF(F10&lt;&gt;"Primary Artist", "(select RoleId from ContributorRoles where Name='"&amp;F10&amp;"'), 0", "49, 1")&amp; ", (select max(TrackId) from Tracks where "&amp;IF(A10&lt;&gt;"", "ISRC='"&amp;A10&amp;"'", "TrackVendorId='"&amp;Substitute(Trim(B10),"'","''")&amp;"'")&amp;" and EnterpriseId="&amp;EntId&amp;"), null, (select ArtistId from Artists where Name=N'"&amp;SUBSTITUTE(trim(E10),"'","''")&amp;"' and EnterpriseId="&amp;EntId&amp;"), null)")</f>
        <v>INSERT into Contributors VALUES (newid(), (select RoleId from ContributorRoles where Name='Engineer'), 0, (select max(TrackId) from Tracks where ISRC='QZW9M2236571' and EnterpriseId=414849), null, (select ArtistId from Artists where Name=N'Flash Beats Manow' and EnterpriseId=414849), null)</v>
      </c>
    </row>
    <row r="11">
      <c r="B11" s="92"/>
      <c r="C11" s="110" t="str">
        <f t="array" ref="C11">ifs(and(isblank($A11),isblank($B11)),"", not(iserror(vlookup($A11&amp;$B11,'5) Release_Track'!$F:$F&amp;'5) Release_Track'!$G:$G,1,0))),vlookup($A11&amp;$B11,{'5) Release_Track'!$F:$F&amp;'5) Release_Track'!$G:$G,'5) Release_Track'!$H:$H},2,0), or(and(not(isblank($B11)),$B11=#REF!,$A11&lt;&gt;#REF!),and(not(isblank($A11)),$A11=#REF!,$B11&lt;&gt;#REF!)),"ID LISTS UNALIGNED",and($A11&lt;&gt;"",countif('5) Release_Track'!$F:$F,$A11)=0),"NO ISRC MATCH in Release_Track",and($B11&lt;&gt;"",countif('5) Release_Track'!$G:$G,$B11)=0),"NO CATALOG ID MATCH in Release_Track",iserror(vlookup($A11&amp;$B11,'5) Release_Track'!$F:$F&amp;'5) Release_Track'!$G:$G,1,0)),"NO ISRC-CATALOG ID pair MATCH in Release_Track" )</f>
        <v/>
      </c>
      <c r="D11" s="110" t="str">
        <f t="array" ref="D11">ifs(and(isblank($A11),isblank($B11)),"", not(iserror(vlookup($A11&amp;$B11,'5) Release_Track'!$F:$F&amp;'5) Release_Track'!$G:$G,1,0))),vlookup($A11&amp;$B11,{'5) Release_Track'!$F:$F&amp;'5) Release_Track'!$G:$G,'5) Release_Track'!$I:$I},2,0), or(and(not(isblank($B11)),$B11=#REF!,$A11&lt;&gt;#REF!),and(not(isblank($A11)),$A11=#REF!,$B11&lt;&gt;#REF!)),"ID LISTS UNALIGNED",and($A11&lt;&gt;"",countif('5) Release_Track'!$F:$F,$A11)=0),"NO ISRC MATCH in Release_Track",and($B11&lt;&gt;"",countif('5) Release_Track'!$G:$G,$B11)=0),"NO CATALOG ID MATCH in Release_Track",iserror(vlookup($A11&amp;$B11,'5) Release_Track'!$F:$F&amp;'5) Release_Track'!$G:$G,1,0)),"NO ISRC-CATALOG ID pair MATCH in Release_Track" )</f>
        <v/>
      </c>
      <c r="E11" s="20"/>
      <c r="F11" s="20"/>
      <c r="G11" s="142" t="str">
        <f t="array" ref="G11">ifs(or($F11="",$F11="Main Primary Artist"),$F11,not(iserror(vlookup($F11,'Reference info'!$J$5:$J$8,1,0))),"Key Artist",not(iserror(vlookup($F11,'Reference info'!$J$38:$J$405,1,0))),"Performer",not(iserror(vlookup($F11,'Reference info'!$J$10:$J$36,1,0))),"Producer &amp; Engineer")</f>
        <v/>
      </c>
    </row>
    <row r="12">
      <c r="B12" s="92"/>
      <c r="C12" s="110" t="str">
        <f t="array" ref="C12">ifs(and(isblank($A12),isblank($B12)),"", not(iserror(vlookup($A12&amp;$B12,'5) Release_Track'!$F:$F&amp;'5) Release_Track'!$G:$G,1,0))),vlookup($A12&amp;$B12,{'5) Release_Track'!$F:$F&amp;'5) Release_Track'!$G:$G,'5) Release_Track'!$H:$H},2,0), or(and(not(isblank($B12)),$B12=$B11,$A12&lt;&gt;$A11),and(not(isblank($A12)),$A12=$A11,$B12&lt;&gt;$B11)),"ID LISTS UNALIGNED",and($A12&lt;&gt;"",countif('5) Release_Track'!$F:$F,$A12)=0),"NO ISRC MATCH in Release_Track",and($B12&lt;&gt;"",countif('5) Release_Track'!$G:$G,$B12)=0),"NO CATALOG ID MATCH in Release_Track",iserror(vlookup($A12&amp;$B12,'5) Release_Track'!$F:$F&amp;'5) Release_Track'!$G:$G,1,0)),"NO ISRC-CATALOG ID pair MATCH in Release_Track" )</f>
        <v/>
      </c>
      <c r="D12" s="110" t="str">
        <f t="array" ref="D12">ifs(and(isblank($A12),isblank($B12)),"", not(iserror(vlookup($A12&amp;$B12,'5) Release_Track'!$F:$F&amp;'5) Release_Track'!$G:$G,1,0))),vlookup($A12&amp;$B12,{'5) Release_Track'!$F:$F&amp;'5) Release_Track'!$G:$G,'5) Release_Track'!$I:$I},2,0), or(and(not(isblank($B12)),$B12=$B11,$A12&lt;&gt;$A11),and(not(isblank($A12)),$A12=$A11,$B12&lt;&gt;$B11)),"ID LISTS UNALIGNED",and($A12&lt;&gt;"",countif('5) Release_Track'!$F:$F,$A12)=0),"NO ISRC MATCH in Release_Track",and($B12&lt;&gt;"",countif('5) Release_Track'!$G:$G,$B12)=0),"NO CATALOG ID MATCH in Release_Track",iserror(vlookup($A12&amp;$B12,'5) Release_Track'!$F:$F&amp;'5) Release_Track'!$G:$G,1,0)),"NO ISRC-CATALOG ID pair MATCH in Release_Track" )</f>
        <v/>
      </c>
      <c r="E12" s="20"/>
      <c r="F12" s="20"/>
      <c r="G12" s="142" t="str">
        <f t="array" ref="G12">ifs(or($F12="",$F12="Main Primary Artist"),$F12,not(iserror(vlookup($F12,'Reference info'!$J$5:$J$8,1,0))),"Key Artist",not(iserror(vlookup($F12,'Reference info'!$J$38:$J$405,1,0))),"Performer",not(iserror(vlookup($F12,'Reference info'!$J$10:$J$36,1,0))),"Producer &amp; Engineer")</f>
        <v/>
      </c>
    </row>
    <row r="13">
      <c r="B13" s="92"/>
      <c r="C13" s="110" t="str">
        <f t="array" ref="C13">ifs(and(isblank($A13),isblank($B13)),"", not(iserror(vlookup($A13&amp;$B13,'5) Release_Track'!$F:$F&amp;'5) Release_Track'!$G:$G,1,0))),vlookup($A13&amp;$B13,{'5) Release_Track'!$F:$F&amp;'5) Release_Track'!$G:$G,'5) Release_Track'!$H:$H},2,0), or(and(not(isblank($B13)),$B13=$B12,$A13&lt;&gt;$A12),and(not(isblank($A13)),$A13=$A12,$B13&lt;&gt;$B12)),"ID LISTS UNALIGNED",and($A13&lt;&gt;"",countif('5) Release_Track'!$F:$F,$A13)=0),"NO ISRC MATCH in Release_Track",and($B13&lt;&gt;"",countif('5) Release_Track'!$G:$G,$B13)=0),"NO CATALOG ID MATCH in Release_Track",iserror(vlookup($A13&amp;$B13,'5) Release_Track'!$F:$F&amp;'5) Release_Track'!$G:$G,1,0)),"NO ISRC-CATALOG ID pair MATCH in Release_Track" )</f>
        <v/>
      </c>
      <c r="D13" s="110" t="str">
        <f t="array" ref="D13">ifs(and(isblank($A13),isblank($B13)),"", not(iserror(vlookup($A13&amp;$B13,'5) Release_Track'!$F:$F&amp;'5) Release_Track'!$G:$G,1,0))),vlookup($A13&amp;$B13,{'5) Release_Track'!$F:$F&amp;'5) Release_Track'!$G:$G,'5) Release_Track'!$I:$I},2,0), or(and(not(isblank($B13)),$B13=$B12,$A13&lt;&gt;$A12),and(not(isblank($A13)),$A13=$A12,$B13&lt;&gt;$B12)),"ID LISTS UNALIGNED",and($A13&lt;&gt;"",countif('5) Release_Track'!$F:$F,$A13)=0),"NO ISRC MATCH in Release_Track",and($B13&lt;&gt;"",countif('5) Release_Track'!$G:$G,$B13)=0),"NO CATALOG ID MATCH in Release_Track",iserror(vlookup($A13&amp;$B13,'5) Release_Track'!$F:$F&amp;'5) Release_Track'!$G:$G,1,0)),"NO ISRC-CATALOG ID pair MATCH in Release_Track" )</f>
        <v/>
      </c>
      <c r="E13" s="20"/>
      <c r="F13" s="20"/>
      <c r="G13" s="142" t="str">
        <f t="array" ref="G13">ifs(or($F13="",$F13="Main Primary Artist"),$F13,not(iserror(vlookup($F13,'Reference info'!$J$5:$J$8,1,0))),"Key Artist",not(iserror(vlookup($F13,'Reference info'!$J$38:$J$405,1,0))),"Performer",not(iserror(vlookup($F13,'Reference info'!$J$10:$J$36,1,0))),"Producer &amp; Engineer")</f>
        <v/>
      </c>
    </row>
    <row r="14">
      <c r="B14" s="92"/>
      <c r="C14" s="110" t="str">
        <f t="array" ref="C14">ifs(and(isblank($A14),isblank($B14)),"", not(iserror(vlookup($A14&amp;$B14,'5) Release_Track'!$F:$F&amp;'5) Release_Track'!$G:$G,1,0))),vlookup($A14&amp;$B14,{'5) Release_Track'!$F:$F&amp;'5) Release_Track'!$G:$G,'5) Release_Track'!$H:$H},2,0), or(and(not(isblank($B14)),$B14=$B13,$A14&lt;&gt;$A13),and(not(isblank($A14)),$A14=$A13,$B14&lt;&gt;$B13)),"ID LISTS UNALIGNED",and($A14&lt;&gt;"",countif('5) Release_Track'!$F:$F,$A14)=0),"NO ISRC MATCH in Release_Track",and($B14&lt;&gt;"",countif('5) Release_Track'!$G:$G,$B14)=0),"NO CATALOG ID MATCH in Release_Track",iserror(vlookup($A14&amp;$B14,'5) Release_Track'!$F:$F&amp;'5) Release_Track'!$G:$G,1,0)),"NO ISRC-CATALOG ID pair MATCH in Release_Track" )</f>
        <v/>
      </c>
      <c r="D14" s="110" t="str">
        <f t="array" ref="D14">ifs(and(isblank($A14),isblank($B14)),"", not(iserror(vlookup($A14&amp;$B14,'5) Release_Track'!$F:$F&amp;'5) Release_Track'!$G:$G,1,0))),vlookup($A14&amp;$B14,{'5) Release_Track'!$F:$F&amp;'5) Release_Track'!$G:$G,'5) Release_Track'!$I:$I},2,0), or(and(not(isblank($B14)),$B14=$B13,$A14&lt;&gt;$A13),and(not(isblank($A14)),$A14=$A13,$B14&lt;&gt;$B13)),"ID LISTS UNALIGNED",and($A14&lt;&gt;"",countif('5) Release_Track'!$F:$F,$A14)=0),"NO ISRC MATCH in Release_Track",and($B14&lt;&gt;"",countif('5) Release_Track'!$G:$G,$B14)=0),"NO CATALOG ID MATCH in Release_Track",iserror(vlookup($A14&amp;$B14,'5) Release_Track'!$F:$F&amp;'5) Release_Track'!$G:$G,1,0)),"NO ISRC-CATALOG ID pair MATCH in Release_Track" )</f>
        <v/>
      </c>
      <c r="E14" s="20"/>
      <c r="F14" s="20"/>
      <c r="G14" s="142" t="str">
        <f t="array" ref="G14">ifs(or($F14="",$F14="Main Primary Artist"),$F14,not(iserror(vlookup($F14,'Reference info'!$J$5:$J$8,1,0))),"Key Artist",not(iserror(vlookup($F14,'Reference info'!$J$38:$J$405,1,0))),"Performer",not(iserror(vlookup($F14,'Reference info'!$J$10:$J$36,1,0))),"Producer &amp; Engineer")</f>
        <v/>
      </c>
    </row>
    <row r="15">
      <c r="B15" s="92"/>
      <c r="C15" s="110" t="str">
        <f t="array" ref="C15">ifs(and(isblank($A15),isblank($B15)),"", not(iserror(vlookup($A15&amp;$B15,'5) Release_Track'!$F:$F&amp;'5) Release_Track'!$G:$G,1,0))),vlookup($A15&amp;$B15,{'5) Release_Track'!$F:$F&amp;'5) Release_Track'!$G:$G,'5) Release_Track'!$H:$H},2,0), or(and(not(isblank($B15)),$B15=$B14,$A15&lt;&gt;$A14),and(not(isblank($A15)),$A15=$A14,$B15&lt;&gt;$B14)),"ID LISTS UNALIGNED",and($A15&lt;&gt;"",countif('5) Release_Track'!$F:$F,$A15)=0),"NO ISRC MATCH in Release_Track",and($B15&lt;&gt;"",countif('5) Release_Track'!$G:$G,$B15)=0),"NO CATALOG ID MATCH in Release_Track",iserror(vlookup($A15&amp;$B15,'5) Release_Track'!$F:$F&amp;'5) Release_Track'!$G:$G,1,0)),"NO ISRC-CATALOG ID pair MATCH in Release_Track" )</f>
        <v/>
      </c>
      <c r="D15" s="110" t="str">
        <f t="array" ref="D15">ifs(and(isblank($A15),isblank($B15)),"", not(iserror(vlookup($A15&amp;$B15,'5) Release_Track'!$F:$F&amp;'5) Release_Track'!$G:$G,1,0))),vlookup($A15&amp;$B15,{'5) Release_Track'!$F:$F&amp;'5) Release_Track'!$G:$G,'5) Release_Track'!$I:$I},2,0), or(and(not(isblank($B15)),$B15=$B14,$A15&lt;&gt;$A14),and(not(isblank($A15)),$A15=$A14,$B15&lt;&gt;$B14)),"ID LISTS UNALIGNED",and($A15&lt;&gt;"",countif('5) Release_Track'!$F:$F,$A15)=0),"NO ISRC MATCH in Release_Track",and($B15&lt;&gt;"",countif('5) Release_Track'!$G:$G,$B15)=0),"NO CATALOG ID MATCH in Release_Track",iserror(vlookup($A15&amp;$B15,'5) Release_Track'!$F:$F&amp;'5) Release_Track'!$G:$G,1,0)),"NO ISRC-CATALOG ID pair MATCH in Release_Track" )</f>
        <v/>
      </c>
      <c r="E15" s="20"/>
      <c r="F15" s="20"/>
      <c r="G15" s="142" t="str">
        <f t="array" ref="G15">ifs(or($F15="",$F15="Main Primary Artist"),$F15,not(iserror(vlookup($F15,'Reference info'!$J$5:$J$8,1,0))),"Key Artist",not(iserror(vlookup($F15,'Reference info'!$J$38:$J$405,1,0))),"Performer",not(iserror(vlookup($F15,'Reference info'!$J$10:$J$36,1,0))),"Producer &amp; Engineer")</f>
        <v/>
      </c>
    </row>
    <row r="16">
      <c r="B16" s="92"/>
      <c r="C16" s="110" t="str">
        <f t="array" ref="C16">ifs(and(isblank($A16),isblank($B16)),"", not(iserror(vlookup($A16&amp;$B16,'5) Release_Track'!$F:$F&amp;'5) Release_Track'!$G:$G,1,0))),vlookup($A16&amp;$B16,{'5) Release_Track'!$F:$F&amp;'5) Release_Track'!$G:$G,'5) Release_Track'!$H:$H},2,0), or(and(not(isblank($B16)),$B16=$B15,$A16&lt;&gt;$A15),and(not(isblank($A16)),$A16=$A15,$B16&lt;&gt;$B15)),"ID LISTS UNALIGNED",and($A16&lt;&gt;"",countif('5) Release_Track'!$F:$F,$A16)=0),"NO ISRC MATCH in Release_Track",and($B16&lt;&gt;"",countif('5) Release_Track'!$G:$G,$B16)=0),"NO CATALOG ID MATCH in Release_Track",iserror(vlookup($A16&amp;$B16,'5) Release_Track'!$F:$F&amp;'5) Release_Track'!$G:$G,1,0)),"NO ISRC-CATALOG ID pair MATCH in Release_Track" )</f>
        <v/>
      </c>
      <c r="D16" s="110" t="str">
        <f t="array" ref="D16">ifs(and(isblank($A16),isblank($B16)),"", not(iserror(vlookup($A16&amp;$B16,'5) Release_Track'!$F:$F&amp;'5) Release_Track'!$G:$G,1,0))),vlookup($A16&amp;$B16,{'5) Release_Track'!$F:$F&amp;'5) Release_Track'!$G:$G,'5) Release_Track'!$I:$I},2,0), or(and(not(isblank($B16)),$B16=$B15,$A16&lt;&gt;$A15),and(not(isblank($A16)),$A16=$A15,$B16&lt;&gt;$B15)),"ID LISTS UNALIGNED",and($A16&lt;&gt;"",countif('5) Release_Track'!$F:$F,$A16)=0),"NO ISRC MATCH in Release_Track",and($B16&lt;&gt;"",countif('5) Release_Track'!$G:$G,$B16)=0),"NO CATALOG ID MATCH in Release_Track",iserror(vlookup($A16&amp;$B16,'5) Release_Track'!$F:$F&amp;'5) Release_Track'!$G:$G,1,0)),"NO ISRC-CATALOG ID pair MATCH in Release_Track" )</f>
        <v/>
      </c>
      <c r="E16" s="20"/>
      <c r="F16" s="20"/>
      <c r="G16" s="142" t="str">
        <f t="array" ref="G16">ifs(or($F16="",$F16="Main Primary Artist"),$F16,not(iserror(vlookup($F16,'Reference info'!$J$5:$J$8,1,0))),"Key Artist",not(iserror(vlookup($F16,'Reference info'!$J$38:$J$405,1,0))),"Performer",not(iserror(vlookup($F16,'Reference info'!$J$10:$J$36,1,0))),"Producer &amp; Engineer")</f>
        <v/>
      </c>
    </row>
    <row r="17">
      <c r="B17" s="92"/>
      <c r="C17" s="110" t="str">
        <f t="array" ref="C17">ifs(and(isblank($A17),isblank($B17)),"", not(iserror(vlookup($A17&amp;$B17,'5) Release_Track'!$F:$F&amp;'5) Release_Track'!$G:$G,1,0))),vlookup($A17&amp;$B17,{'5) Release_Track'!$F:$F&amp;'5) Release_Track'!$G:$G,'5) Release_Track'!$H:$H},2,0), or(and(not(isblank($B17)),$B17=$B16,$A17&lt;&gt;$A16),and(not(isblank($A17)),$A17=$A16,$B17&lt;&gt;$B16)),"ID LISTS UNALIGNED",and($A17&lt;&gt;"",countif('5) Release_Track'!$F:$F,$A17)=0),"NO ISRC MATCH in Release_Track",and($B17&lt;&gt;"",countif('5) Release_Track'!$G:$G,$B17)=0),"NO CATALOG ID MATCH in Release_Track",iserror(vlookup($A17&amp;$B17,'5) Release_Track'!$F:$F&amp;'5) Release_Track'!$G:$G,1,0)),"NO ISRC-CATALOG ID pair MATCH in Release_Track" )</f>
        <v/>
      </c>
      <c r="D17" s="110" t="str">
        <f t="array" ref="D17">ifs(and(isblank($A17),isblank($B17)),"", not(iserror(vlookup($A17&amp;$B17,'5) Release_Track'!$F:$F&amp;'5) Release_Track'!$G:$G,1,0))),vlookup($A17&amp;$B17,{'5) Release_Track'!$F:$F&amp;'5) Release_Track'!$G:$G,'5) Release_Track'!$I:$I},2,0), or(and(not(isblank($B17)),$B17=$B16,$A17&lt;&gt;$A16),and(not(isblank($A17)),$A17=$A16,$B17&lt;&gt;$B16)),"ID LISTS UNALIGNED",and($A17&lt;&gt;"",countif('5) Release_Track'!$F:$F,$A17)=0),"NO ISRC MATCH in Release_Track",and($B17&lt;&gt;"",countif('5) Release_Track'!$G:$G,$B17)=0),"NO CATALOG ID MATCH in Release_Track",iserror(vlookup($A17&amp;$B17,'5) Release_Track'!$F:$F&amp;'5) Release_Track'!$G:$G,1,0)),"NO ISRC-CATALOG ID pair MATCH in Release_Track" )</f>
        <v/>
      </c>
      <c r="E17" s="20"/>
      <c r="F17" s="20"/>
      <c r="G17" s="142" t="str">
        <f t="array" ref="G17">ifs(or($F17="",$F17="Main Primary Artist"),$F17,not(iserror(vlookup($F17,'Reference info'!$J$5:$J$8,1,0))),"Key Artist",not(iserror(vlookup($F17,'Reference info'!$J$38:$J$405,1,0))),"Performer",not(iserror(vlookup($F17,'Reference info'!$J$10:$J$36,1,0))),"Producer &amp; Engineer")</f>
        <v/>
      </c>
    </row>
    <row r="18">
      <c r="B18" s="92"/>
      <c r="C18" s="110" t="str">
        <f t="array" ref="C18">ifs(and(isblank($A18),isblank($B18)),"", not(iserror(vlookup($A18&amp;$B18,'5) Release_Track'!$F:$F&amp;'5) Release_Track'!$G:$G,1,0))),vlookup($A18&amp;$B18,{'5) Release_Track'!$F:$F&amp;'5) Release_Track'!$G:$G,'5) Release_Track'!$H:$H},2,0), or(and(not(isblank($B18)),$B18=$B17,$A18&lt;&gt;$A17),and(not(isblank($A18)),$A18=$A17,$B18&lt;&gt;$B17)),"ID LISTS UNALIGNED",and($A18&lt;&gt;"",countif('5) Release_Track'!$F:$F,$A18)=0),"NO ISRC MATCH in Release_Track",and($B18&lt;&gt;"",countif('5) Release_Track'!$G:$G,$B18)=0),"NO CATALOG ID MATCH in Release_Track",iserror(vlookup($A18&amp;$B18,'5) Release_Track'!$F:$F&amp;'5) Release_Track'!$G:$G,1,0)),"NO ISRC-CATALOG ID pair MATCH in Release_Track" )</f>
        <v/>
      </c>
      <c r="D18" s="110" t="str">
        <f t="array" ref="D18">ifs(and(isblank($A18),isblank($B18)),"", not(iserror(vlookup($A18&amp;$B18,'5) Release_Track'!$F:$F&amp;'5) Release_Track'!$G:$G,1,0))),vlookup($A18&amp;$B18,{'5) Release_Track'!$F:$F&amp;'5) Release_Track'!$G:$G,'5) Release_Track'!$I:$I},2,0), or(and(not(isblank($B18)),$B18=$B17,$A18&lt;&gt;$A17),and(not(isblank($A18)),$A18=$A17,$B18&lt;&gt;$B17)),"ID LISTS UNALIGNED",and($A18&lt;&gt;"",countif('5) Release_Track'!$F:$F,$A18)=0),"NO ISRC MATCH in Release_Track",and($B18&lt;&gt;"",countif('5) Release_Track'!$G:$G,$B18)=0),"NO CATALOG ID MATCH in Release_Track",iserror(vlookup($A18&amp;$B18,'5) Release_Track'!$F:$F&amp;'5) Release_Track'!$G:$G,1,0)),"NO ISRC-CATALOG ID pair MATCH in Release_Track" )</f>
        <v/>
      </c>
      <c r="E18" s="20"/>
      <c r="F18" s="20"/>
      <c r="G18" s="142" t="str">
        <f t="array" ref="G18">ifs(or($F18="",$F18="Main Primary Artist"),$F18,not(iserror(vlookup($F18,'Reference info'!$J$5:$J$8,1,0))),"Key Artist",not(iserror(vlookup($F18,'Reference info'!$J$38:$J$405,1,0))),"Performer",not(iserror(vlookup($F18,'Reference info'!$J$10:$J$36,1,0))),"Producer &amp; Engineer")</f>
        <v/>
      </c>
    </row>
    <row r="19">
      <c r="B19" s="92"/>
      <c r="C19" s="110" t="str">
        <f t="array" ref="C19">ifs(and(isblank($A19),isblank($B19)),"", not(iserror(vlookup($A19&amp;$B19,'5) Release_Track'!$F:$F&amp;'5) Release_Track'!$G:$G,1,0))),vlookup($A19&amp;$B19,{'5) Release_Track'!$F:$F&amp;'5) Release_Track'!$G:$G,'5) Release_Track'!$H:$H},2,0), or(and(not(isblank($B19)),$B19=$B18,$A19&lt;&gt;$A18),and(not(isblank($A19)),$A19=$A18,$B19&lt;&gt;$B18)),"ID LISTS UNALIGNED",and($A19&lt;&gt;"",countif('5) Release_Track'!$F:$F,$A19)=0),"NO ISRC MATCH in Release_Track",and($B19&lt;&gt;"",countif('5) Release_Track'!$G:$G,$B19)=0),"NO CATALOG ID MATCH in Release_Track",iserror(vlookup($A19&amp;$B19,'5) Release_Track'!$F:$F&amp;'5) Release_Track'!$G:$G,1,0)),"NO ISRC-CATALOG ID pair MATCH in Release_Track" )</f>
        <v/>
      </c>
      <c r="D19" s="110" t="str">
        <f t="array" ref="D19">ifs(and(isblank($A19),isblank($B19)),"", not(iserror(vlookup($A19&amp;$B19,'5) Release_Track'!$F:$F&amp;'5) Release_Track'!$G:$G,1,0))),vlookup($A19&amp;$B19,{'5) Release_Track'!$F:$F&amp;'5) Release_Track'!$G:$G,'5) Release_Track'!$I:$I},2,0), or(and(not(isblank($B19)),$B19=$B18,$A19&lt;&gt;$A18),and(not(isblank($A19)),$A19=$A18,$B19&lt;&gt;$B18)),"ID LISTS UNALIGNED",and($A19&lt;&gt;"",countif('5) Release_Track'!$F:$F,$A19)=0),"NO ISRC MATCH in Release_Track",and($B19&lt;&gt;"",countif('5) Release_Track'!$G:$G,$B19)=0),"NO CATALOG ID MATCH in Release_Track",iserror(vlookup($A19&amp;$B19,'5) Release_Track'!$F:$F&amp;'5) Release_Track'!$G:$G,1,0)),"NO ISRC-CATALOG ID pair MATCH in Release_Track" )</f>
        <v/>
      </c>
      <c r="E19" s="20"/>
      <c r="F19" s="20"/>
      <c r="G19" s="142" t="str">
        <f t="array" ref="G19">ifs(or($F19="",$F19="Main Primary Artist"),$F19,not(iserror(vlookup($F19,'Reference info'!$J$5:$J$8,1,0))),"Key Artist",not(iserror(vlookup($F19,'Reference info'!$J$38:$J$405,1,0))),"Performer",not(iserror(vlookup($F19,'Reference info'!$J$10:$J$36,1,0))),"Producer &amp; Engineer")</f>
        <v/>
      </c>
    </row>
    <row r="20">
      <c r="B20" s="92"/>
      <c r="C20" s="110" t="str">
        <f t="array" ref="C20">ifs(and(isblank($A20),isblank($B20)),"", not(iserror(vlookup($A20&amp;$B20,'5) Release_Track'!$F:$F&amp;'5) Release_Track'!$G:$G,1,0))),vlookup($A20&amp;$B20,{'5) Release_Track'!$F:$F&amp;'5) Release_Track'!$G:$G,'5) Release_Track'!$H:$H},2,0), or(and(not(isblank($B20)),$B20=$B19,$A20&lt;&gt;$A19),and(not(isblank($A20)),$A20=$A19,$B20&lt;&gt;$B19)),"ID LISTS UNALIGNED",and($A20&lt;&gt;"",countif('5) Release_Track'!$F:$F,$A20)=0),"NO ISRC MATCH in Release_Track",and($B20&lt;&gt;"",countif('5) Release_Track'!$G:$G,$B20)=0),"NO CATALOG ID MATCH in Release_Track",iserror(vlookup($A20&amp;$B20,'5) Release_Track'!$F:$F&amp;'5) Release_Track'!$G:$G,1,0)),"NO ISRC-CATALOG ID pair MATCH in Release_Track" )</f>
        <v/>
      </c>
      <c r="D20" s="110" t="str">
        <f t="array" ref="D20">ifs(and(isblank($A20),isblank($B20)),"", not(iserror(vlookup($A20&amp;$B20,'5) Release_Track'!$F:$F&amp;'5) Release_Track'!$G:$G,1,0))),vlookup($A20&amp;$B20,{'5) Release_Track'!$F:$F&amp;'5) Release_Track'!$G:$G,'5) Release_Track'!$I:$I},2,0), or(and(not(isblank($B20)),$B20=$B19,$A20&lt;&gt;$A19),and(not(isblank($A20)),$A20=$A19,$B20&lt;&gt;$B19)),"ID LISTS UNALIGNED",and($A20&lt;&gt;"",countif('5) Release_Track'!$F:$F,$A20)=0),"NO ISRC MATCH in Release_Track",and($B20&lt;&gt;"",countif('5) Release_Track'!$G:$G,$B20)=0),"NO CATALOG ID MATCH in Release_Track",iserror(vlookup($A20&amp;$B20,'5) Release_Track'!$F:$F&amp;'5) Release_Track'!$G:$G,1,0)),"NO ISRC-CATALOG ID pair MATCH in Release_Track" )</f>
        <v/>
      </c>
      <c r="E20" s="20"/>
      <c r="F20" s="20"/>
      <c r="G20" s="142" t="str">
        <f t="array" ref="G20">ifs(or($F20="",$F20="Main Primary Artist"),$F20,not(iserror(vlookup($F20,'Reference info'!$J$5:$J$8,1,0))),"Key Artist",not(iserror(vlookup($F20,'Reference info'!$J$38:$J$405,1,0))),"Performer",not(iserror(vlookup($F20,'Reference info'!$J$10:$J$36,1,0))),"Producer &amp; Engineer")</f>
        <v/>
      </c>
    </row>
    <row r="21">
      <c r="B21" s="92"/>
      <c r="C21" s="110" t="str">
        <f t="array" ref="C21">ifs(and(isblank($A21),isblank($B21)),"", not(iserror(vlookup($A21&amp;$B21,'5) Release_Track'!$F:$F&amp;'5) Release_Track'!$G:$G,1,0))),vlookup($A21&amp;$B21,{'5) Release_Track'!$F:$F&amp;'5) Release_Track'!$G:$G,'5) Release_Track'!$H:$H},2,0), or(and(not(isblank($B21)),$B21=$B20,$A21&lt;&gt;$A20),and(not(isblank($A21)),$A21=$A20,$B21&lt;&gt;$B20)),"ID LISTS UNALIGNED",and($A21&lt;&gt;"",countif('5) Release_Track'!$F:$F,$A21)=0),"NO ISRC MATCH in Release_Track",and($B21&lt;&gt;"",countif('5) Release_Track'!$G:$G,$B21)=0),"NO CATALOG ID MATCH in Release_Track",iserror(vlookup($A21&amp;$B21,'5) Release_Track'!$F:$F&amp;'5) Release_Track'!$G:$G,1,0)),"NO ISRC-CATALOG ID pair MATCH in Release_Track" )</f>
        <v/>
      </c>
      <c r="D21" s="110" t="str">
        <f t="array" ref="D21">ifs(and(isblank($A21),isblank($B21)),"", not(iserror(vlookup($A21&amp;$B21,'5) Release_Track'!$F:$F&amp;'5) Release_Track'!$G:$G,1,0))),vlookup($A21&amp;$B21,{'5) Release_Track'!$F:$F&amp;'5) Release_Track'!$G:$G,'5) Release_Track'!$I:$I},2,0), or(and(not(isblank($B21)),$B21=$B20,$A21&lt;&gt;$A20),and(not(isblank($A21)),$A21=$A20,$B21&lt;&gt;$B20)),"ID LISTS UNALIGNED",and($A21&lt;&gt;"",countif('5) Release_Track'!$F:$F,$A21)=0),"NO ISRC MATCH in Release_Track",and($B21&lt;&gt;"",countif('5) Release_Track'!$G:$G,$B21)=0),"NO CATALOG ID MATCH in Release_Track",iserror(vlookup($A21&amp;$B21,'5) Release_Track'!$F:$F&amp;'5) Release_Track'!$G:$G,1,0)),"NO ISRC-CATALOG ID pair MATCH in Release_Track" )</f>
        <v/>
      </c>
      <c r="E21" s="20"/>
      <c r="F21" s="20"/>
      <c r="G21" s="142" t="str">
        <f t="array" ref="G21">ifs(or($F21="",$F21="Main Primary Artist"),$F21,not(iserror(vlookup($F21,'Reference info'!$J$5:$J$8,1,0))),"Key Artist",not(iserror(vlookup($F21,'Reference info'!$J$38:$J$405,1,0))),"Performer",not(iserror(vlookup($F21,'Reference info'!$J$10:$J$36,1,0))),"Producer &amp; Engineer")</f>
        <v/>
      </c>
    </row>
    <row r="22">
      <c r="B22" s="92"/>
      <c r="C22" s="110" t="str">
        <f t="array" ref="C22">ifs(and(isblank($A22),isblank($B22)),"", not(iserror(vlookup($A22&amp;$B22,'5) Release_Track'!$F:$F&amp;'5) Release_Track'!$G:$G,1,0))),vlookup($A22&amp;$B22,{'5) Release_Track'!$F:$F&amp;'5) Release_Track'!$G:$G,'5) Release_Track'!$H:$H},2,0), or(and(not(isblank($B22)),$B22=$B21,$A22&lt;&gt;$A21),and(not(isblank($A22)),$A22=$A21,$B22&lt;&gt;$B21)),"ID LISTS UNALIGNED",and($A22&lt;&gt;"",countif('5) Release_Track'!$F:$F,$A22)=0),"NO ISRC MATCH in Release_Track",and($B22&lt;&gt;"",countif('5) Release_Track'!$G:$G,$B22)=0),"NO CATALOG ID MATCH in Release_Track",iserror(vlookup($A22&amp;$B22,'5) Release_Track'!$F:$F&amp;'5) Release_Track'!$G:$G,1,0)),"NO ISRC-CATALOG ID pair MATCH in Release_Track" )</f>
        <v/>
      </c>
      <c r="D22" s="110" t="str">
        <f t="array" ref="D22">ifs(and(isblank($A22),isblank($B22)),"", not(iserror(vlookup($A22&amp;$B22,'5) Release_Track'!$F:$F&amp;'5) Release_Track'!$G:$G,1,0))),vlookup($A22&amp;$B22,{'5) Release_Track'!$F:$F&amp;'5) Release_Track'!$G:$G,'5) Release_Track'!$I:$I},2,0), or(and(not(isblank($B22)),$B22=$B21,$A22&lt;&gt;$A21),and(not(isblank($A22)),$A22=$A21,$B22&lt;&gt;$B21)),"ID LISTS UNALIGNED",and($A22&lt;&gt;"",countif('5) Release_Track'!$F:$F,$A22)=0),"NO ISRC MATCH in Release_Track",and($B22&lt;&gt;"",countif('5) Release_Track'!$G:$G,$B22)=0),"NO CATALOG ID MATCH in Release_Track",iserror(vlookup($A22&amp;$B22,'5) Release_Track'!$F:$F&amp;'5) Release_Track'!$G:$G,1,0)),"NO ISRC-CATALOG ID pair MATCH in Release_Track" )</f>
        <v/>
      </c>
      <c r="E22" s="20"/>
      <c r="F22" s="20"/>
      <c r="G22" s="142" t="str">
        <f t="array" ref="G22">ifs(or($F22="",$F22="Main Primary Artist"),$F22,not(iserror(vlookup($F22,'Reference info'!$J$5:$J$8,1,0))),"Key Artist",not(iserror(vlookup($F22,'Reference info'!$J$38:$J$405,1,0))),"Performer",not(iserror(vlookup($F22,'Reference info'!$J$10:$J$36,1,0))),"Producer &amp; Engineer")</f>
        <v/>
      </c>
    </row>
    <row r="23">
      <c r="B23" s="92"/>
      <c r="C23" s="110" t="str">
        <f t="array" ref="C23">ifs(and(isblank($A23),isblank($B23)),"", not(iserror(vlookup($A23&amp;$B23,'5) Release_Track'!$F:$F&amp;'5) Release_Track'!$G:$G,1,0))),vlookup($A23&amp;$B23,{'5) Release_Track'!$F:$F&amp;'5) Release_Track'!$G:$G,'5) Release_Track'!$H:$H},2,0), or(and(not(isblank($B23)),$B23=$B22,$A23&lt;&gt;$A22),and(not(isblank($A23)),$A23=$A22,$B23&lt;&gt;$B22)),"ID LISTS UNALIGNED",and($A23&lt;&gt;"",countif('5) Release_Track'!$F:$F,$A23)=0),"NO ISRC MATCH in Release_Track",and($B23&lt;&gt;"",countif('5) Release_Track'!$G:$G,$B23)=0),"NO CATALOG ID MATCH in Release_Track",iserror(vlookup($A23&amp;$B23,'5) Release_Track'!$F:$F&amp;'5) Release_Track'!$G:$G,1,0)),"NO ISRC-CATALOG ID pair MATCH in Release_Track" )</f>
        <v/>
      </c>
      <c r="D23" s="110" t="str">
        <f t="array" ref="D23">ifs(and(isblank($A23),isblank($B23)),"", not(iserror(vlookup($A23&amp;$B23,'5) Release_Track'!$F:$F&amp;'5) Release_Track'!$G:$G,1,0))),vlookup($A23&amp;$B23,{'5) Release_Track'!$F:$F&amp;'5) Release_Track'!$G:$G,'5) Release_Track'!$I:$I},2,0), or(and(not(isblank($B23)),$B23=$B22,$A23&lt;&gt;$A22),and(not(isblank($A23)),$A23=$A22,$B23&lt;&gt;$B22)),"ID LISTS UNALIGNED",and($A23&lt;&gt;"",countif('5) Release_Track'!$F:$F,$A23)=0),"NO ISRC MATCH in Release_Track",and($B23&lt;&gt;"",countif('5) Release_Track'!$G:$G,$B23)=0),"NO CATALOG ID MATCH in Release_Track",iserror(vlookup($A23&amp;$B23,'5) Release_Track'!$F:$F&amp;'5) Release_Track'!$G:$G,1,0)),"NO ISRC-CATALOG ID pair MATCH in Release_Track" )</f>
        <v/>
      </c>
      <c r="E23" s="20"/>
      <c r="F23" s="20"/>
      <c r="G23" s="142" t="str">
        <f t="array" ref="G23">ifs(or($F23="",$F23="Main Primary Artist"),$F23,not(iserror(vlookup($F23,'Reference info'!$J$5:$J$8,1,0))),"Key Artist",not(iserror(vlookup($F23,'Reference info'!$J$38:$J$405,1,0))),"Performer",not(iserror(vlookup($F23,'Reference info'!$J$10:$J$36,1,0))),"Producer &amp; Engineer")</f>
        <v/>
      </c>
    </row>
    <row r="24">
      <c r="B24" s="92"/>
      <c r="C24" s="110" t="str">
        <f t="array" ref="C24">ifs(and(isblank($A24),isblank($B24)),"", not(iserror(vlookup($A24&amp;$B24,'5) Release_Track'!$F:$F&amp;'5) Release_Track'!$G:$G,1,0))),vlookup($A24&amp;$B24,{'5) Release_Track'!$F:$F&amp;'5) Release_Track'!$G:$G,'5) Release_Track'!$H:$H},2,0), or(and(not(isblank($B24)),$B24=$B23,$A24&lt;&gt;$A23),and(not(isblank($A24)),$A24=$A23,$B24&lt;&gt;$B23)),"ID LISTS UNALIGNED",and($A24&lt;&gt;"",countif('5) Release_Track'!$F:$F,$A24)=0),"NO ISRC MATCH in Release_Track",and($B24&lt;&gt;"",countif('5) Release_Track'!$G:$G,$B24)=0),"NO CATALOG ID MATCH in Release_Track",iserror(vlookup($A24&amp;$B24,'5) Release_Track'!$F:$F&amp;'5) Release_Track'!$G:$G,1,0)),"NO ISRC-CATALOG ID pair MATCH in Release_Track" )</f>
        <v/>
      </c>
      <c r="D24" s="110" t="str">
        <f t="array" ref="D24">ifs(and(isblank($A24),isblank($B24)),"", not(iserror(vlookup($A24&amp;$B24,'5) Release_Track'!$F:$F&amp;'5) Release_Track'!$G:$G,1,0))),vlookup($A24&amp;$B24,{'5) Release_Track'!$F:$F&amp;'5) Release_Track'!$G:$G,'5) Release_Track'!$I:$I},2,0), or(and(not(isblank($B24)),$B24=$B23,$A24&lt;&gt;$A23),and(not(isblank($A24)),$A24=$A23,$B24&lt;&gt;$B23)),"ID LISTS UNALIGNED",and($A24&lt;&gt;"",countif('5) Release_Track'!$F:$F,$A24)=0),"NO ISRC MATCH in Release_Track",and($B24&lt;&gt;"",countif('5) Release_Track'!$G:$G,$B24)=0),"NO CATALOG ID MATCH in Release_Track",iserror(vlookup($A24&amp;$B24,'5) Release_Track'!$F:$F&amp;'5) Release_Track'!$G:$G,1,0)),"NO ISRC-CATALOG ID pair MATCH in Release_Track" )</f>
        <v/>
      </c>
      <c r="E24" s="20"/>
      <c r="F24" s="20"/>
      <c r="G24" s="142" t="str">
        <f t="array" ref="G24">ifs(or($F24="",$F24="Main Primary Artist"),$F24,not(iserror(vlookup($F24,'Reference info'!$J$5:$J$8,1,0))),"Key Artist",not(iserror(vlookup($F24,'Reference info'!$J$38:$J$405,1,0))),"Performer",not(iserror(vlookup($F24,'Reference info'!$J$10:$J$36,1,0))),"Producer &amp; Engineer")</f>
        <v/>
      </c>
    </row>
    <row r="25">
      <c r="B25" s="92"/>
      <c r="C25" s="110" t="str">
        <f t="array" ref="C25">ifs(and(isblank($A25),isblank($B25)),"", not(iserror(vlookup($A25&amp;$B25,'5) Release_Track'!$F:$F&amp;'5) Release_Track'!$G:$G,1,0))),vlookup($A25&amp;$B25,{'5) Release_Track'!$F:$F&amp;'5) Release_Track'!$G:$G,'5) Release_Track'!$H:$H},2,0), or(and(not(isblank($B25)),$B25=$B24,$A25&lt;&gt;$A24),and(not(isblank($A25)),$A25=$A24,$B25&lt;&gt;$B24)),"ID LISTS UNALIGNED",and($A25&lt;&gt;"",countif('5) Release_Track'!$F:$F,$A25)=0),"NO ISRC MATCH in Release_Track",and($B25&lt;&gt;"",countif('5) Release_Track'!$G:$G,$B25)=0),"NO CATALOG ID MATCH in Release_Track",iserror(vlookup($A25&amp;$B25,'5) Release_Track'!$F:$F&amp;'5) Release_Track'!$G:$G,1,0)),"NO ISRC-CATALOG ID pair MATCH in Release_Track" )</f>
        <v/>
      </c>
      <c r="D25" s="110" t="str">
        <f t="array" ref="D25">ifs(and(isblank($A25),isblank($B25)),"", not(iserror(vlookup($A25&amp;$B25,'5) Release_Track'!$F:$F&amp;'5) Release_Track'!$G:$G,1,0))),vlookup($A25&amp;$B25,{'5) Release_Track'!$F:$F&amp;'5) Release_Track'!$G:$G,'5) Release_Track'!$I:$I},2,0), or(and(not(isblank($B25)),$B25=$B24,$A25&lt;&gt;$A24),and(not(isblank($A25)),$A25=$A24,$B25&lt;&gt;$B24)),"ID LISTS UNALIGNED",and($A25&lt;&gt;"",countif('5) Release_Track'!$F:$F,$A25)=0),"NO ISRC MATCH in Release_Track",and($B25&lt;&gt;"",countif('5) Release_Track'!$G:$G,$B25)=0),"NO CATALOG ID MATCH in Release_Track",iserror(vlookup($A25&amp;$B25,'5) Release_Track'!$F:$F&amp;'5) Release_Track'!$G:$G,1,0)),"NO ISRC-CATALOG ID pair MATCH in Release_Track" )</f>
        <v/>
      </c>
      <c r="E25" s="20"/>
      <c r="F25" s="20"/>
      <c r="G25" s="142" t="str">
        <f t="array" ref="G25">ifs(or($F25="",$F25="Main Primary Artist"),$F25,not(iserror(vlookup($F25,'Reference info'!$J$5:$J$8,1,0))),"Key Artist",not(iserror(vlookup($F25,'Reference info'!$J$38:$J$405,1,0))),"Performer",not(iserror(vlookup($F25,'Reference info'!$J$10:$J$36,1,0))),"Producer &amp; Engineer")</f>
        <v/>
      </c>
    </row>
    <row r="26">
      <c r="B26" s="92"/>
      <c r="C26" s="110" t="str">
        <f t="array" ref="C26">ifs(and(isblank($A26),isblank($B26)),"", not(iserror(vlookup($A26&amp;$B26,'5) Release_Track'!$F:$F&amp;'5) Release_Track'!$G:$G,1,0))),vlookup($A26&amp;$B26,{'5) Release_Track'!$F:$F&amp;'5) Release_Track'!$G:$G,'5) Release_Track'!$H:$H},2,0), or(and(not(isblank($B26)),$B26=$B25,$A26&lt;&gt;$A25),and(not(isblank($A26)),$A26=$A25,$B26&lt;&gt;$B25)),"ID LISTS UNALIGNED",and($A26&lt;&gt;"",countif('5) Release_Track'!$F:$F,$A26)=0),"NO ISRC MATCH in Release_Track",and($B26&lt;&gt;"",countif('5) Release_Track'!$G:$G,$B26)=0),"NO CATALOG ID MATCH in Release_Track",iserror(vlookup($A26&amp;$B26,'5) Release_Track'!$F:$F&amp;'5) Release_Track'!$G:$G,1,0)),"NO ISRC-CATALOG ID pair MATCH in Release_Track" )</f>
        <v/>
      </c>
      <c r="D26" s="110" t="str">
        <f t="array" ref="D26">ifs(and(isblank($A26),isblank($B26)),"", not(iserror(vlookup($A26&amp;$B26,'5) Release_Track'!$F:$F&amp;'5) Release_Track'!$G:$G,1,0))),vlookup($A26&amp;$B26,{'5) Release_Track'!$F:$F&amp;'5) Release_Track'!$G:$G,'5) Release_Track'!$I:$I},2,0), or(and(not(isblank($B26)),$B26=$B25,$A26&lt;&gt;$A25),and(not(isblank($A26)),$A26=$A25,$B26&lt;&gt;$B25)),"ID LISTS UNALIGNED",and($A26&lt;&gt;"",countif('5) Release_Track'!$F:$F,$A26)=0),"NO ISRC MATCH in Release_Track",and($B26&lt;&gt;"",countif('5) Release_Track'!$G:$G,$B26)=0),"NO CATALOG ID MATCH in Release_Track",iserror(vlookup($A26&amp;$B26,'5) Release_Track'!$F:$F&amp;'5) Release_Track'!$G:$G,1,0)),"NO ISRC-CATALOG ID pair MATCH in Release_Track" )</f>
        <v/>
      </c>
      <c r="E26" s="20"/>
      <c r="F26" s="20"/>
      <c r="G26" s="142" t="str">
        <f t="array" ref="G26">ifs(or($F26="",$F26="Main Primary Artist"),$F26,not(iserror(vlookup($F26,'Reference info'!$J$5:$J$8,1,0))),"Key Artist",not(iserror(vlookup($F26,'Reference info'!$J$38:$J$405,1,0))),"Performer",not(iserror(vlookup($F26,'Reference info'!$J$10:$J$36,1,0))),"Producer &amp; Engineer")</f>
        <v/>
      </c>
    </row>
    <row r="27">
      <c r="B27" s="92"/>
      <c r="C27" s="110" t="str">
        <f t="array" ref="C27">ifs(and(isblank($A27),isblank($B27)),"", not(iserror(vlookup($A27&amp;$B27,'5) Release_Track'!$F:$F&amp;'5) Release_Track'!$G:$G,1,0))),vlookup($A27&amp;$B27,{'5) Release_Track'!$F:$F&amp;'5) Release_Track'!$G:$G,'5) Release_Track'!$H:$H},2,0), or(and(not(isblank($B27)),$B27=$B26,$A27&lt;&gt;$A26),and(not(isblank($A27)),$A27=$A26,$B27&lt;&gt;$B26)),"ID LISTS UNALIGNED",and($A27&lt;&gt;"",countif('5) Release_Track'!$F:$F,$A27)=0),"NO ISRC MATCH in Release_Track",and($B27&lt;&gt;"",countif('5) Release_Track'!$G:$G,$B27)=0),"NO CATALOG ID MATCH in Release_Track",iserror(vlookup($A27&amp;$B27,'5) Release_Track'!$F:$F&amp;'5) Release_Track'!$G:$G,1,0)),"NO ISRC-CATALOG ID pair MATCH in Release_Track" )</f>
        <v/>
      </c>
      <c r="D27" s="110" t="str">
        <f t="array" ref="D27">ifs(and(isblank($A27),isblank($B27)),"", not(iserror(vlookup($A27&amp;$B27,'5) Release_Track'!$F:$F&amp;'5) Release_Track'!$G:$G,1,0))),vlookup($A27&amp;$B27,{'5) Release_Track'!$F:$F&amp;'5) Release_Track'!$G:$G,'5) Release_Track'!$I:$I},2,0), or(and(not(isblank($B27)),$B27=$B26,$A27&lt;&gt;$A26),and(not(isblank($A27)),$A27=$A26,$B27&lt;&gt;$B26)),"ID LISTS UNALIGNED",and($A27&lt;&gt;"",countif('5) Release_Track'!$F:$F,$A27)=0),"NO ISRC MATCH in Release_Track",and($B27&lt;&gt;"",countif('5) Release_Track'!$G:$G,$B27)=0),"NO CATALOG ID MATCH in Release_Track",iserror(vlookup($A27&amp;$B27,'5) Release_Track'!$F:$F&amp;'5) Release_Track'!$G:$G,1,0)),"NO ISRC-CATALOG ID pair MATCH in Release_Track" )</f>
        <v/>
      </c>
      <c r="E27" s="20"/>
      <c r="F27" s="20"/>
      <c r="G27" s="142" t="str">
        <f t="array" ref="G27">ifs(or($F27="",$F27="Main Primary Artist"),$F27,not(iserror(vlookup($F27,'Reference info'!$J$5:$J$8,1,0))),"Key Artist",not(iserror(vlookup($F27,'Reference info'!$J$38:$J$405,1,0))),"Performer",not(iserror(vlookup($F27,'Reference info'!$J$10:$J$36,1,0))),"Producer &amp; Engineer")</f>
        <v/>
      </c>
    </row>
    <row r="28">
      <c r="B28" s="92"/>
      <c r="C28" s="110" t="str">
        <f t="array" ref="C28">ifs(and(isblank($A28),isblank($B28)),"", not(iserror(vlookup($A28&amp;$B28,'5) Release_Track'!$F:$F&amp;'5) Release_Track'!$G:$G,1,0))),vlookup($A28&amp;$B28,{'5) Release_Track'!$F:$F&amp;'5) Release_Track'!$G:$G,'5) Release_Track'!$H:$H},2,0), or(and(not(isblank($B28)),$B28=$B27,$A28&lt;&gt;$A27),and(not(isblank($A28)),$A28=$A27,$B28&lt;&gt;$B27)),"ID LISTS UNALIGNED",and($A28&lt;&gt;"",countif('5) Release_Track'!$F:$F,$A28)=0),"NO ISRC MATCH in Release_Track",and($B28&lt;&gt;"",countif('5) Release_Track'!$G:$G,$B28)=0),"NO CATALOG ID MATCH in Release_Track",iserror(vlookup($A28&amp;$B28,'5) Release_Track'!$F:$F&amp;'5) Release_Track'!$G:$G,1,0)),"NO ISRC-CATALOG ID pair MATCH in Release_Track" )</f>
        <v/>
      </c>
      <c r="D28" s="110" t="str">
        <f t="array" ref="D28">ifs(and(isblank($A28),isblank($B28)),"", not(iserror(vlookup($A28&amp;$B28,'5) Release_Track'!$F:$F&amp;'5) Release_Track'!$G:$G,1,0))),vlookup($A28&amp;$B28,{'5) Release_Track'!$F:$F&amp;'5) Release_Track'!$G:$G,'5) Release_Track'!$I:$I},2,0), or(and(not(isblank($B28)),$B28=$B27,$A28&lt;&gt;$A27),and(not(isblank($A28)),$A28=$A27,$B28&lt;&gt;$B27)),"ID LISTS UNALIGNED",and($A28&lt;&gt;"",countif('5) Release_Track'!$F:$F,$A28)=0),"NO ISRC MATCH in Release_Track",and($B28&lt;&gt;"",countif('5) Release_Track'!$G:$G,$B28)=0),"NO CATALOG ID MATCH in Release_Track",iserror(vlookup($A28&amp;$B28,'5) Release_Track'!$F:$F&amp;'5) Release_Track'!$G:$G,1,0)),"NO ISRC-CATALOG ID pair MATCH in Release_Track" )</f>
        <v/>
      </c>
      <c r="E28" s="20"/>
      <c r="F28" s="20"/>
      <c r="G28" s="142" t="str">
        <f t="array" ref="G28">ifs(or($F28="",$F28="Main Primary Artist"),$F28,not(iserror(vlookup($F28,'Reference info'!$J$5:$J$8,1,0))),"Key Artist",not(iserror(vlookup($F28,'Reference info'!$J$38:$J$405,1,0))),"Performer",not(iserror(vlookup($F28,'Reference info'!$J$10:$J$36,1,0))),"Producer &amp; Engineer")</f>
        <v/>
      </c>
    </row>
    <row r="29">
      <c r="B29" s="92"/>
      <c r="C29" s="110" t="str">
        <f t="array" ref="C29">ifs(and(isblank($A29),isblank($B29)),"", not(iserror(vlookup($A29&amp;$B29,'5) Release_Track'!$F:$F&amp;'5) Release_Track'!$G:$G,1,0))),vlookup($A29&amp;$B29,{'5) Release_Track'!$F:$F&amp;'5) Release_Track'!$G:$G,'5) Release_Track'!$H:$H},2,0), or(and(not(isblank($B29)),$B29=$B28,$A29&lt;&gt;$A28),and(not(isblank($A29)),$A29=$A28,$B29&lt;&gt;$B28)),"ID LISTS UNALIGNED",and($A29&lt;&gt;"",countif('5) Release_Track'!$F:$F,$A29)=0),"NO ISRC MATCH in Release_Track",and($B29&lt;&gt;"",countif('5) Release_Track'!$G:$G,$B29)=0),"NO CATALOG ID MATCH in Release_Track",iserror(vlookup($A29&amp;$B29,'5) Release_Track'!$F:$F&amp;'5) Release_Track'!$G:$G,1,0)),"NO ISRC-CATALOG ID pair MATCH in Release_Track" )</f>
        <v/>
      </c>
      <c r="D29" s="110" t="str">
        <f t="array" ref="D29">ifs(and(isblank($A29),isblank($B29)),"", not(iserror(vlookup($A29&amp;$B29,'5) Release_Track'!$F:$F&amp;'5) Release_Track'!$G:$G,1,0))),vlookup($A29&amp;$B29,{'5) Release_Track'!$F:$F&amp;'5) Release_Track'!$G:$G,'5) Release_Track'!$I:$I},2,0), or(and(not(isblank($B29)),$B29=$B28,$A29&lt;&gt;$A28),and(not(isblank($A29)),$A29=$A28,$B29&lt;&gt;$B28)),"ID LISTS UNALIGNED",and($A29&lt;&gt;"",countif('5) Release_Track'!$F:$F,$A29)=0),"NO ISRC MATCH in Release_Track",and($B29&lt;&gt;"",countif('5) Release_Track'!$G:$G,$B29)=0),"NO CATALOG ID MATCH in Release_Track",iserror(vlookup($A29&amp;$B29,'5) Release_Track'!$F:$F&amp;'5) Release_Track'!$G:$G,1,0)),"NO ISRC-CATALOG ID pair MATCH in Release_Track" )</f>
        <v/>
      </c>
      <c r="E29" s="20"/>
      <c r="F29" s="20"/>
      <c r="G29" s="142" t="str">
        <f t="array" ref="G29">ifs(or($F29="",$F29="Main Primary Artist"),$F29,not(iserror(vlookup($F29,'Reference info'!$J$5:$J$8,1,0))),"Key Artist",not(iserror(vlookup($F29,'Reference info'!$J$38:$J$405,1,0))),"Performer",not(iserror(vlookup($F29,'Reference info'!$J$10:$J$36,1,0))),"Producer &amp; Engineer")</f>
        <v/>
      </c>
    </row>
    <row r="30">
      <c r="B30" s="92"/>
      <c r="C30" s="110" t="str">
        <f t="array" ref="C30">ifs(and(isblank($A30),isblank($B30)),"", not(iserror(vlookup($A30&amp;$B30,'5) Release_Track'!$F:$F&amp;'5) Release_Track'!$G:$G,1,0))),vlookup($A30&amp;$B30,{'5) Release_Track'!$F:$F&amp;'5) Release_Track'!$G:$G,'5) Release_Track'!$H:$H},2,0), or(and(not(isblank($B30)),$B30=$B29,$A30&lt;&gt;$A29),and(not(isblank($A30)),$A30=$A29,$B30&lt;&gt;$B29)),"ID LISTS UNALIGNED",and($A30&lt;&gt;"",countif('5) Release_Track'!$F:$F,$A30)=0),"NO ISRC MATCH in Release_Track",and($B30&lt;&gt;"",countif('5) Release_Track'!$G:$G,$B30)=0),"NO CATALOG ID MATCH in Release_Track",iserror(vlookup($A30&amp;$B30,'5) Release_Track'!$F:$F&amp;'5) Release_Track'!$G:$G,1,0)),"NO ISRC-CATALOG ID pair MATCH in Release_Track" )</f>
        <v/>
      </c>
      <c r="D30" s="110" t="str">
        <f t="array" ref="D30">ifs(and(isblank($A30),isblank($B30)),"", not(iserror(vlookup($A30&amp;$B30,'5) Release_Track'!$F:$F&amp;'5) Release_Track'!$G:$G,1,0))),vlookup($A30&amp;$B30,{'5) Release_Track'!$F:$F&amp;'5) Release_Track'!$G:$G,'5) Release_Track'!$I:$I},2,0), or(and(not(isblank($B30)),$B30=$B29,$A30&lt;&gt;$A29),and(not(isblank($A30)),$A30=$A29,$B30&lt;&gt;$B29)),"ID LISTS UNALIGNED",and($A30&lt;&gt;"",countif('5) Release_Track'!$F:$F,$A30)=0),"NO ISRC MATCH in Release_Track",and($B30&lt;&gt;"",countif('5) Release_Track'!$G:$G,$B30)=0),"NO CATALOG ID MATCH in Release_Track",iserror(vlookup($A30&amp;$B30,'5) Release_Track'!$F:$F&amp;'5) Release_Track'!$G:$G,1,0)),"NO ISRC-CATALOG ID pair MATCH in Release_Track" )</f>
        <v/>
      </c>
      <c r="E30" s="20"/>
      <c r="F30" s="20"/>
      <c r="G30" s="142" t="str">
        <f t="array" ref="G30">ifs(or($F30="",$F30="Main Primary Artist"),$F30,not(iserror(vlookup($F30,'Reference info'!$J$5:$J$8,1,0))),"Key Artist",not(iserror(vlookup($F30,'Reference info'!$J$38:$J$405,1,0))),"Performer",not(iserror(vlookup($F30,'Reference info'!$J$10:$J$36,1,0))),"Producer &amp; Engineer")</f>
        <v/>
      </c>
    </row>
    <row r="31">
      <c r="B31" s="92"/>
      <c r="C31" s="110" t="str">
        <f t="array" ref="C31">ifs(and(isblank($A31),isblank($B31)),"", not(iserror(vlookup($A31&amp;$B31,'5) Release_Track'!$F:$F&amp;'5) Release_Track'!$G:$G,1,0))),vlookup($A31&amp;$B31,{'5) Release_Track'!$F:$F&amp;'5) Release_Track'!$G:$G,'5) Release_Track'!$H:$H},2,0), or(and(not(isblank($B31)),$B31=$B30,$A31&lt;&gt;$A30),and(not(isblank($A31)),$A31=$A30,$B31&lt;&gt;$B30)),"ID LISTS UNALIGNED",and($A31&lt;&gt;"",countif('5) Release_Track'!$F:$F,$A31)=0),"NO ISRC MATCH in Release_Track",and($B31&lt;&gt;"",countif('5) Release_Track'!$G:$G,$B31)=0),"NO CATALOG ID MATCH in Release_Track",iserror(vlookup($A31&amp;$B31,'5) Release_Track'!$F:$F&amp;'5) Release_Track'!$G:$G,1,0)),"NO ISRC-CATALOG ID pair MATCH in Release_Track" )</f>
        <v/>
      </c>
      <c r="D31" s="110" t="str">
        <f t="array" ref="D31">ifs(and(isblank($A31),isblank($B31)),"", not(iserror(vlookup($A31&amp;$B31,'5) Release_Track'!$F:$F&amp;'5) Release_Track'!$G:$G,1,0))),vlookup($A31&amp;$B31,{'5) Release_Track'!$F:$F&amp;'5) Release_Track'!$G:$G,'5) Release_Track'!$I:$I},2,0), or(and(not(isblank($B31)),$B31=$B30,$A31&lt;&gt;$A30),and(not(isblank($A31)),$A31=$A30,$B31&lt;&gt;$B30)),"ID LISTS UNALIGNED",and($A31&lt;&gt;"",countif('5) Release_Track'!$F:$F,$A31)=0),"NO ISRC MATCH in Release_Track",and($B31&lt;&gt;"",countif('5) Release_Track'!$G:$G,$B31)=0),"NO CATALOG ID MATCH in Release_Track",iserror(vlookup($A31&amp;$B31,'5) Release_Track'!$F:$F&amp;'5) Release_Track'!$G:$G,1,0)),"NO ISRC-CATALOG ID pair MATCH in Release_Track" )</f>
        <v/>
      </c>
      <c r="E31" s="20"/>
      <c r="F31" s="20"/>
      <c r="G31" s="142" t="str">
        <f t="array" ref="G31">ifs(or($F31="",$F31="Main Primary Artist"),$F31,not(iserror(vlookup($F31,'Reference info'!$J$5:$J$8,1,0))),"Key Artist",not(iserror(vlookup($F31,'Reference info'!$J$38:$J$405,1,0))),"Performer",not(iserror(vlookup($F31,'Reference info'!$J$10:$J$36,1,0))),"Producer &amp; Engineer")</f>
        <v/>
      </c>
    </row>
    <row r="32">
      <c r="B32" s="92"/>
      <c r="C32" s="110" t="str">
        <f t="array" ref="C32">ifs(and(isblank($A32),isblank($B32)),"", not(iserror(vlookup($A32&amp;$B32,'5) Release_Track'!$F:$F&amp;'5) Release_Track'!$G:$G,1,0))),vlookup($A32&amp;$B32,{'5) Release_Track'!$F:$F&amp;'5) Release_Track'!$G:$G,'5) Release_Track'!$H:$H},2,0), or(and(not(isblank($B32)),$B32=$B31,$A32&lt;&gt;$A31),and(not(isblank($A32)),$A32=$A31,$B32&lt;&gt;$B31)),"ID LISTS UNALIGNED",and($A32&lt;&gt;"",countif('5) Release_Track'!$F:$F,$A32)=0),"NO ISRC MATCH in Release_Track",and($B32&lt;&gt;"",countif('5) Release_Track'!$G:$G,$B32)=0),"NO CATALOG ID MATCH in Release_Track",iserror(vlookup($A32&amp;$B32,'5) Release_Track'!$F:$F&amp;'5) Release_Track'!$G:$G,1,0)),"NO ISRC-CATALOG ID pair MATCH in Release_Track" )</f>
        <v/>
      </c>
      <c r="D32" s="110" t="str">
        <f t="array" ref="D32">ifs(and(isblank($A32),isblank($B32)),"", not(iserror(vlookup($A32&amp;$B32,'5) Release_Track'!$F:$F&amp;'5) Release_Track'!$G:$G,1,0))),vlookup($A32&amp;$B32,{'5) Release_Track'!$F:$F&amp;'5) Release_Track'!$G:$G,'5) Release_Track'!$I:$I},2,0), or(and(not(isblank($B32)),$B32=$B31,$A32&lt;&gt;$A31),and(not(isblank($A32)),$A32=$A31,$B32&lt;&gt;$B31)),"ID LISTS UNALIGNED",and($A32&lt;&gt;"",countif('5) Release_Track'!$F:$F,$A32)=0),"NO ISRC MATCH in Release_Track",and($B32&lt;&gt;"",countif('5) Release_Track'!$G:$G,$B32)=0),"NO CATALOG ID MATCH in Release_Track",iserror(vlookup($A32&amp;$B32,'5) Release_Track'!$F:$F&amp;'5) Release_Track'!$G:$G,1,0)),"NO ISRC-CATALOG ID pair MATCH in Release_Track" )</f>
        <v/>
      </c>
      <c r="E32" s="20"/>
      <c r="F32" s="20"/>
      <c r="G32" s="142" t="str">
        <f t="array" ref="G32">ifs(or($F32="",$F32="Main Primary Artist"),$F32,not(iserror(vlookup($F32,'Reference info'!$J$5:$J$8,1,0))),"Key Artist",not(iserror(vlookup($F32,'Reference info'!$J$38:$J$405,1,0))),"Performer",not(iserror(vlookup($F32,'Reference info'!$J$10:$J$36,1,0))),"Producer &amp; Engineer")</f>
        <v/>
      </c>
    </row>
    <row r="33">
      <c r="B33" s="92"/>
      <c r="C33" s="110" t="str">
        <f t="array" ref="C33">ifs(and(isblank($A33),isblank($B33)),"", not(iserror(vlookup($A33&amp;$B33,'5) Release_Track'!$F:$F&amp;'5) Release_Track'!$G:$G,1,0))),vlookup($A33&amp;$B33,{'5) Release_Track'!$F:$F&amp;'5) Release_Track'!$G:$G,'5) Release_Track'!$H:$H},2,0), or(and(not(isblank($B33)),$B33=$B32,$A33&lt;&gt;$A32),and(not(isblank($A33)),$A33=$A32,$B33&lt;&gt;$B32)),"ID LISTS UNALIGNED",and($A33&lt;&gt;"",countif('5) Release_Track'!$F:$F,$A33)=0),"NO ISRC MATCH in Release_Track",and($B33&lt;&gt;"",countif('5) Release_Track'!$G:$G,$B33)=0),"NO CATALOG ID MATCH in Release_Track",iserror(vlookup($A33&amp;$B33,'5) Release_Track'!$F:$F&amp;'5) Release_Track'!$G:$G,1,0)),"NO ISRC-CATALOG ID pair MATCH in Release_Track" )</f>
        <v/>
      </c>
      <c r="D33" s="110" t="str">
        <f t="array" ref="D33">ifs(and(isblank($A33),isblank($B33)),"", not(iserror(vlookup($A33&amp;$B33,'5) Release_Track'!$F:$F&amp;'5) Release_Track'!$G:$G,1,0))),vlookup($A33&amp;$B33,{'5) Release_Track'!$F:$F&amp;'5) Release_Track'!$G:$G,'5) Release_Track'!$I:$I},2,0), or(and(not(isblank($B33)),$B33=$B32,$A33&lt;&gt;$A32),and(not(isblank($A33)),$A33=$A32,$B33&lt;&gt;$B32)),"ID LISTS UNALIGNED",and($A33&lt;&gt;"",countif('5) Release_Track'!$F:$F,$A33)=0),"NO ISRC MATCH in Release_Track",and($B33&lt;&gt;"",countif('5) Release_Track'!$G:$G,$B33)=0),"NO CATALOG ID MATCH in Release_Track",iserror(vlookup($A33&amp;$B33,'5) Release_Track'!$F:$F&amp;'5) Release_Track'!$G:$G,1,0)),"NO ISRC-CATALOG ID pair MATCH in Release_Track" )</f>
        <v/>
      </c>
      <c r="E33" s="20"/>
      <c r="F33" s="20"/>
      <c r="G33" s="142" t="str">
        <f t="array" ref="G33">ifs(or($F33="",$F33="Main Primary Artist"),$F33,not(iserror(vlookup($F33,'Reference info'!$J$5:$J$8,1,0))),"Key Artist",not(iserror(vlookup($F33,'Reference info'!$J$38:$J$405,1,0))),"Performer",not(iserror(vlookup($F33,'Reference info'!$J$10:$J$36,1,0))),"Producer &amp; Engineer")</f>
        <v/>
      </c>
    </row>
    <row r="34">
      <c r="B34" s="92"/>
      <c r="C34" s="110" t="str">
        <f t="array" ref="C34">ifs(and(isblank($A34),isblank($B34)),"", not(iserror(vlookup($A34&amp;$B34,'5) Release_Track'!$F:$F&amp;'5) Release_Track'!$G:$G,1,0))),vlookup($A34&amp;$B34,{'5) Release_Track'!$F:$F&amp;'5) Release_Track'!$G:$G,'5) Release_Track'!$H:$H},2,0), or(and(not(isblank($B34)),$B34=$B33,$A34&lt;&gt;$A33),and(not(isblank($A34)),$A34=$A33,$B34&lt;&gt;$B33)),"ID LISTS UNALIGNED",and($A34&lt;&gt;"",countif('5) Release_Track'!$F:$F,$A34)=0),"NO ISRC MATCH in Release_Track",and($B34&lt;&gt;"",countif('5) Release_Track'!$G:$G,$B34)=0),"NO CATALOG ID MATCH in Release_Track",iserror(vlookup($A34&amp;$B34,'5) Release_Track'!$F:$F&amp;'5) Release_Track'!$G:$G,1,0)),"NO ISRC-CATALOG ID pair MATCH in Release_Track" )</f>
        <v/>
      </c>
      <c r="D34" s="110" t="str">
        <f t="array" ref="D34">ifs(and(isblank($A34),isblank($B34)),"", not(iserror(vlookup($A34&amp;$B34,'5) Release_Track'!$F:$F&amp;'5) Release_Track'!$G:$G,1,0))),vlookup($A34&amp;$B34,{'5) Release_Track'!$F:$F&amp;'5) Release_Track'!$G:$G,'5) Release_Track'!$I:$I},2,0), or(and(not(isblank($B34)),$B34=$B33,$A34&lt;&gt;$A33),and(not(isblank($A34)),$A34=$A33,$B34&lt;&gt;$B33)),"ID LISTS UNALIGNED",and($A34&lt;&gt;"",countif('5) Release_Track'!$F:$F,$A34)=0),"NO ISRC MATCH in Release_Track",and($B34&lt;&gt;"",countif('5) Release_Track'!$G:$G,$B34)=0),"NO CATALOG ID MATCH in Release_Track",iserror(vlookup($A34&amp;$B34,'5) Release_Track'!$F:$F&amp;'5) Release_Track'!$G:$G,1,0)),"NO ISRC-CATALOG ID pair MATCH in Release_Track" )</f>
        <v/>
      </c>
      <c r="E34" s="20"/>
      <c r="F34" s="20"/>
      <c r="G34" s="142" t="str">
        <f t="array" ref="G34">ifs(or($F34="",$F34="Main Primary Artist"),$F34,not(iserror(vlookup($F34,'Reference info'!$J$5:$J$8,1,0))),"Key Artist",not(iserror(vlookup($F34,'Reference info'!$J$38:$J$405,1,0))),"Performer",not(iserror(vlookup($F34,'Reference info'!$J$10:$J$36,1,0))),"Producer &amp; Engineer")</f>
        <v/>
      </c>
    </row>
    <row r="35">
      <c r="B35" s="92"/>
      <c r="C35" s="110" t="str">
        <f t="array" ref="C35">ifs(and(isblank($A35),isblank($B35)),"", not(iserror(vlookup($A35&amp;$B35,'5) Release_Track'!$F:$F&amp;'5) Release_Track'!$G:$G,1,0))),vlookup($A35&amp;$B35,{'5) Release_Track'!$F:$F&amp;'5) Release_Track'!$G:$G,'5) Release_Track'!$H:$H},2,0), or(and(not(isblank($B35)),$B35=$B34,$A35&lt;&gt;$A34),and(not(isblank($A35)),$A35=$A34,$B35&lt;&gt;$B34)),"ID LISTS UNALIGNED",and($A35&lt;&gt;"",countif('5) Release_Track'!$F:$F,$A35)=0),"NO ISRC MATCH in Release_Track",and($B35&lt;&gt;"",countif('5) Release_Track'!$G:$G,$B35)=0),"NO CATALOG ID MATCH in Release_Track",iserror(vlookup($A35&amp;$B35,'5) Release_Track'!$F:$F&amp;'5) Release_Track'!$G:$G,1,0)),"NO ISRC-CATALOG ID pair MATCH in Release_Track" )</f>
        <v/>
      </c>
      <c r="D35" s="110" t="str">
        <f t="array" ref="D35">ifs(and(isblank($A35),isblank($B35)),"", not(iserror(vlookup($A35&amp;$B35,'5) Release_Track'!$F:$F&amp;'5) Release_Track'!$G:$G,1,0))),vlookup($A35&amp;$B35,{'5) Release_Track'!$F:$F&amp;'5) Release_Track'!$G:$G,'5) Release_Track'!$I:$I},2,0), or(and(not(isblank($B35)),$B35=$B34,$A35&lt;&gt;$A34),and(not(isblank($A35)),$A35=$A34,$B35&lt;&gt;$B34)),"ID LISTS UNALIGNED",and($A35&lt;&gt;"",countif('5) Release_Track'!$F:$F,$A35)=0),"NO ISRC MATCH in Release_Track",and($B35&lt;&gt;"",countif('5) Release_Track'!$G:$G,$B35)=0),"NO CATALOG ID MATCH in Release_Track",iserror(vlookup($A35&amp;$B35,'5) Release_Track'!$F:$F&amp;'5) Release_Track'!$G:$G,1,0)),"NO ISRC-CATALOG ID pair MATCH in Release_Track" )</f>
        <v/>
      </c>
      <c r="E35" s="20"/>
      <c r="F35" s="20"/>
      <c r="G35" s="142" t="str">
        <f t="array" ref="G35">ifs(or($F35="",$F35="Main Primary Artist"),$F35,not(iserror(vlookup($F35,'Reference info'!$J$5:$J$8,1,0))),"Key Artist",not(iserror(vlookup($F35,'Reference info'!$J$38:$J$405,1,0))),"Performer",not(iserror(vlookup($F35,'Reference info'!$J$10:$J$36,1,0))),"Producer &amp; Engineer")</f>
        <v/>
      </c>
    </row>
    <row r="36">
      <c r="B36" s="92"/>
      <c r="C36" s="110" t="str">
        <f t="array" ref="C36">ifs(and(isblank($A36),isblank($B36)),"", not(iserror(vlookup($A36&amp;$B36,'5) Release_Track'!$F:$F&amp;'5) Release_Track'!$G:$G,1,0))),vlookup($A36&amp;$B36,{'5) Release_Track'!$F:$F&amp;'5) Release_Track'!$G:$G,'5) Release_Track'!$H:$H},2,0), or(and(not(isblank($B36)),$B36=$B35,$A36&lt;&gt;$A35),and(not(isblank($A36)),$A36=$A35,$B36&lt;&gt;$B35)),"ID LISTS UNALIGNED",and($A36&lt;&gt;"",countif('5) Release_Track'!$F:$F,$A36)=0),"NO ISRC MATCH in Release_Track",and($B36&lt;&gt;"",countif('5) Release_Track'!$G:$G,$B36)=0),"NO CATALOG ID MATCH in Release_Track",iserror(vlookup($A36&amp;$B36,'5) Release_Track'!$F:$F&amp;'5) Release_Track'!$G:$G,1,0)),"NO ISRC-CATALOG ID pair MATCH in Release_Track" )</f>
        <v/>
      </c>
      <c r="D36" s="110" t="str">
        <f t="array" ref="D36">ifs(and(isblank($A36),isblank($B36)),"", not(iserror(vlookup($A36&amp;$B36,'5) Release_Track'!$F:$F&amp;'5) Release_Track'!$G:$G,1,0))),vlookup($A36&amp;$B36,{'5) Release_Track'!$F:$F&amp;'5) Release_Track'!$G:$G,'5) Release_Track'!$I:$I},2,0), or(and(not(isblank($B36)),$B36=$B35,$A36&lt;&gt;$A35),and(not(isblank($A36)),$A36=$A35,$B36&lt;&gt;$B35)),"ID LISTS UNALIGNED",and($A36&lt;&gt;"",countif('5) Release_Track'!$F:$F,$A36)=0),"NO ISRC MATCH in Release_Track",and($B36&lt;&gt;"",countif('5) Release_Track'!$G:$G,$B36)=0),"NO CATALOG ID MATCH in Release_Track",iserror(vlookup($A36&amp;$B36,'5) Release_Track'!$F:$F&amp;'5) Release_Track'!$G:$G,1,0)),"NO ISRC-CATALOG ID pair MATCH in Release_Track" )</f>
        <v/>
      </c>
      <c r="E36" s="20"/>
      <c r="F36" s="20"/>
      <c r="G36" s="142" t="str">
        <f t="array" ref="G36">ifs(or($F36="",$F36="Main Primary Artist"),$F36,not(iserror(vlookup($F36,'Reference info'!$J$5:$J$8,1,0))),"Key Artist",not(iserror(vlookup($F36,'Reference info'!$J$38:$J$405,1,0))),"Performer",not(iserror(vlookup($F36,'Reference info'!$J$10:$J$36,1,0))),"Producer &amp; Engineer")</f>
        <v/>
      </c>
    </row>
    <row r="37">
      <c r="B37" s="92"/>
      <c r="C37" s="110" t="str">
        <f t="array" ref="C37">ifs(and(isblank($A37),isblank($B37)),"", not(iserror(vlookup($A37&amp;$B37,'5) Release_Track'!$F:$F&amp;'5) Release_Track'!$G:$G,1,0))),vlookup($A37&amp;$B37,{'5) Release_Track'!$F:$F&amp;'5) Release_Track'!$G:$G,'5) Release_Track'!$H:$H},2,0), or(and(not(isblank($B37)),$B37=$B36,$A37&lt;&gt;$A36),and(not(isblank($A37)),$A37=$A36,$B37&lt;&gt;$B36)),"ID LISTS UNALIGNED",and($A37&lt;&gt;"",countif('5) Release_Track'!$F:$F,$A37)=0),"NO ISRC MATCH in Release_Track",and($B37&lt;&gt;"",countif('5) Release_Track'!$G:$G,$B37)=0),"NO CATALOG ID MATCH in Release_Track",iserror(vlookup($A37&amp;$B37,'5) Release_Track'!$F:$F&amp;'5) Release_Track'!$G:$G,1,0)),"NO ISRC-CATALOG ID pair MATCH in Release_Track" )</f>
        <v/>
      </c>
      <c r="D37" s="110" t="str">
        <f t="array" ref="D37">ifs(and(isblank($A37),isblank($B37)),"", not(iserror(vlookup($A37&amp;$B37,'5) Release_Track'!$F:$F&amp;'5) Release_Track'!$G:$G,1,0))),vlookup($A37&amp;$B37,{'5) Release_Track'!$F:$F&amp;'5) Release_Track'!$G:$G,'5) Release_Track'!$I:$I},2,0), or(and(not(isblank($B37)),$B37=$B36,$A37&lt;&gt;$A36),and(not(isblank($A37)),$A37=$A36,$B37&lt;&gt;$B36)),"ID LISTS UNALIGNED",and($A37&lt;&gt;"",countif('5) Release_Track'!$F:$F,$A37)=0),"NO ISRC MATCH in Release_Track",and($B37&lt;&gt;"",countif('5) Release_Track'!$G:$G,$B37)=0),"NO CATALOG ID MATCH in Release_Track",iserror(vlookup($A37&amp;$B37,'5) Release_Track'!$F:$F&amp;'5) Release_Track'!$G:$G,1,0)),"NO ISRC-CATALOG ID pair MATCH in Release_Track" )</f>
        <v/>
      </c>
      <c r="E37" s="20"/>
      <c r="F37" s="20"/>
      <c r="G37" s="142" t="str">
        <f t="array" ref="G37">ifs(or($F37="",$F37="Main Primary Artist"),$F37,not(iserror(vlookup($F37,'Reference info'!$J$5:$J$8,1,0))),"Key Artist",not(iserror(vlookup($F37,'Reference info'!$J$38:$J$405,1,0))),"Performer",not(iserror(vlookup($F37,'Reference info'!$J$10:$J$36,1,0))),"Producer &amp; Engineer")</f>
        <v/>
      </c>
    </row>
    <row r="38">
      <c r="B38" s="92"/>
      <c r="C38" s="110" t="str">
        <f t="array" ref="C38">ifs(and(isblank($A38),isblank($B38)),"", not(iserror(vlookup($A38&amp;$B38,'5) Release_Track'!$F:$F&amp;'5) Release_Track'!$G:$G,1,0))),vlookup($A38&amp;$B38,{'5) Release_Track'!$F:$F&amp;'5) Release_Track'!$G:$G,'5) Release_Track'!$H:$H},2,0), or(and(not(isblank($B38)),$B38=$B37,$A38&lt;&gt;$A37),and(not(isblank($A38)),$A38=$A37,$B38&lt;&gt;$B37)),"ID LISTS UNALIGNED",and($A38&lt;&gt;"",countif('5) Release_Track'!$F:$F,$A38)=0),"NO ISRC MATCH in Release_Track",and($B38&lt;&gt;"",countif('5) Release_Track'!$G:$G,$B38)=0),"NO CATALOG ID MATCH in Release_Track",iserror(vlookup($A38&amp;$B38,'5) Release_Track'!$F:$F&amp;'5) Release_Track'!$G:$G,1,0)),"NO ISRC-CATALOG ID pair MATCH in Release_Track" )</f>
        <v/>
      </c>
      <c r="D38" s="110" t="str">
        <f t="array" ref="D38">ifs(and(isblank($A38),isblank($B38)),"", not(iserror(vlookup($A38&amp;$B38,'5) Release_Track'!$F:$F&amp;'5) Release_Track'!$G:$G,1,0))),vlookup($A38&amp;$B38,{'5) Release_Track'!$F:$F&amp;'5) Release_Track'!$G:$G,'5) Release_Track'!$I:$I},2,0), or(and(not(isblank($B38)),$B38=$B37,$A38&lt;&gt;$A37),and(not(isblank($A38)),$A38=$A37,$B38&lt;&gt;$B37)),"ID LISTS UNALIGNED",and($A38&lt;&gt;"",countif('5) Release_Track'!$F:$F,$A38)=0),"NO ISRC MATCH in Release_Track",and($B38&lt;&gt;"",countif('5) Release_Track'!$G:$G,$B38)=0),"NO CATALOG ID MATCH in Release_Track",iserror(vlookup($A38&amp;$B38,'5) Release_Track'!$F:$F&amp;'5) Release_Track'!$G:$G,1,0)),"NO ISRC-CATALOG ID pair MATCH in Release_Track" )</f>
        <v/>
      </c>
      <c r="E38" s="20"/>
      <c r="F38" s="20"/>
      <c r="G38" s="142" t="str">
        <f t="array" ref="G38">ifs(or($F38="",$F38="Main Primary Artist"),$F38,not(iserror(vlookup($F38,'Reference info'!$J$5:$J$8,1,0))),"Key Artist",not(iserror(vlookup($F38,'Reference info'!$J$38:$J$405,1,0))),"Performer",not(iserror(vlookup($F38,'Reference info'!$J$10:$J$36,1,0))),"Producer &amp; Engineer")</f>
        <v/>
      </c>
    </row>
    <row r="39">
      <c r="B39" s="92"/>
      <c r="C39" s="110" t="str">
        <f t="array" ref="C39">ifs(and(isblank($A39),isblank($B39)),"", not(iserror(vlookup($A39&amp;$B39,'5) Release_Track'!$F:$F&amp;'5) Release_Track'!$G:$G,1,0))),vlookup($A39&amp;$B39,{'5) Release_Track'!$F:$F&amp;'5) Release_Track'!$G:$G,'5) Release_Track'!$H:$H},2,0), or(and(not(isblank($B39)),$B39=$B38,$A39&lt;&gt;$A38),and(not(isblank($A39)),$A39=$A38,$B39&lt;&gt;$B38)),"ID LISTS UNALIGNED",and($A39&lt;&gt;"",countif('5) Release_Track'!$F:$F,$A39)=0),"NO ISRC MATCH in Release_Track",and($B39&lt;&gt;"",countif('5) Release_Track'!$G:$G,$B39)=0),"NO CATALOG ID MATCH in Release_Track",iserror(vlookup($A39&amp;$B39,'5) Release_Track'!$F:$F&amp;'5) Release_Track'!$G:$G,1,0)),"NO ISRC-CATALOG ID pair MATCH in Release_Track" )</f>
        <v/>
      </c>
      <c r="D39" s="110" t="str">
        <f t="array" ref="D39">ifs(and(isblank($A39),isblank($B39)),"", not(iserror(vlookup($A39&amp;$B39,'5) Release_Track'!$F:$F&amp;'5) Release_Track'!$G:$G,1,0))),vlookup($A39&amp;$B39,{'5) Release_Track'!$F:$F&amp;'5) Release_Track'!$G:$G,'5) Release_Track'!$I:$I},2,0), or(and(not(isblank($B39)),$B39=$B38,$A39&lt;&gt;$A38),and(not(isblank($A39)),$A39=$A38,$B39&lt;&gt;$B38)),"ID LISTS UNALIGNED",and($A39&lt;&gt;"",countif('5) Release_Track'!$F:$F,$A39)=0),"NO ISRC MATCH in Release_Track",and($B39&lt;&gt;"",countif('5) Release_Track'!$G:$G,$B39)=0),"NO CATALOG ID MATCH in Release_Track",iserror(vlookup($A39&amp;$B39,'5) Release_Track'!$F:$F&amp;'5) Release_Track'!$G:$G,1,0)),"NO ISRC-CATALOG ID pair MATCH in Release_Track" )</f>
        <v/>
      </c>
      <c r="E39" s="20"/>
      <c r="F39" s="20"/>
      <c r="G39" s="142" t="str">
        <f t="array" ref="G39">ifs(or($F39="",$F39="Main Primary Artist"),$F39,not(iserror(vlookup($F39,'Reference info'!$J$5:$J$8,1,0))),"Key Artist",not(iserror(vlookup($F39,'Reference info'!$J$38:$J$405,1,0))),"Performer",not(iserror(vlookup($F39,'Reference info'!$J$10:$J$36,1,0))),"Producer &amp; Engineer")</f>
        <v/>
      </c>
    </row>
    <row r="40">
      <c r="B40" s="92"/>
      <c r="C40" s="110" t="str">
        <f t="array" ref="C40">ifs(and(isblank($A40),isblank($B40)),"", not(iserror(vlookup($A40&amp;$B40,'5) Release_Track'!$F:$F&amp;'5) Release_Track'!$G:$G,1,0))),vlookup($A40&amp;$B40,{'5) Release_Track'!$F:$F&amp;'5) Release_Track'!$G:$G,'5) Release_Track'!$H:$H},2,0), or(and(not(isblank($B40)),$B40=$B39,$A40&lt;&gt;$A39),and(not(isblank($A40)),$A40=$A39,$B40&lt;&gt;$B39)),"ID LISTS UNALIGNED",and($A40&lt;&gt;"",countif('5) Release_Track'!$F:$F,$A40)=0),"NO ISRC MATCH in Release_Track",and($B40&lt;&gt;"",countif('5) Release_Track'!$G:$G,$B40)=0),"NO CATALOG ID MATCH in Release_Track",iserror(vlookup($A40&amp;$B40,'5) Release_Track'!$F:$F&amp;'5) Release_Track'!$G:$G,1,0)),"NO ISRC-CATALOG ID pair MATCH in Release_Track" )</f>
        <v/>
      </c>
      <c r="D40" s="110" t="str">
        <f t="array" ref="D40">ifs(and(isblank($A40),isblank($B40)),"", not(iserror(vlookup($A40&amp;$B40,'5) Release_Track'!$F:$F&amp;'5) Release_Track'!$G:$G,1,0))),vlookup($A40&amp;$B40,{'5) Release_Track'!$F:$F&amp;'5) Release_Track'!$G:$G,'5) Release_Track'!$I:$I},2,0), or(and(not(isblank($B40)),$B40=$B39,$A40&lt;&gt;$A39),and(not(isblank($A40)),$A40=$A39,$B40&lt;&gt;$B39)),"ID LISTS UNALIGNED",and($A40&lt;&gt;"",countif('5) Release_Track'!$F:$F,$A40)=0),"NO ISRC MATCH in Release_Track",and($B40&lt;&gt;"",countif('5) Release_Track'!$G:$G,$B40)=0),"NO CATALOG ID MATCH in Release_Track",iserror(vlookup($A40&amp;$B40,'5) Release_Track'!$F:$F&amp;'5) Release_Track'!$G:$G,1,0)),"NO ISRC-CATALOG ID pair MATCH in Release_Track" )</f>
        <v/>
      </c>
      <c r="E40" s="20"/>
      <c r="F40" s="20"/>
      <c r="G40" s="142" t="str">
        <f t="array" ref="G40">ifs(or($F40="",$F40="Main Primary Artist"),$F40,not(iserror(vlookup($F40,'Reference info'!$J$5:$J$8,1,0))),"Key Artist",not(iserror(vlookup($F40,'Reference info'!$J$38:$J$405,1,0))),"Performer",not(iserror(vlookup($F40,'Reference info'!$J$10:$J$36,1,0))),"Producer &amp; Engineer")</f>
        <v/>
      </c>
    </row>
    <row r="41">
      <c r="B41" s="92"/>
      <c r="C41" s="110" t="str">
        <f t="array" ref="C41">ifs(and(isblank($A41),isblank($B41)),"", not(iserror(vlookup($A41&amp;$B41,'5) Release_Track'!$F:$F&amp;'5) Release_Track'!$G:$G,1,0))),vlookup($A41&amp;$B41,{'5) Release_Track'!$F:$F&amp;'5) Release_Track'!$G:$G,'5) Release_Track'!$H:$H},2,0), or(and(not(isblank($B41)),$B41=$B40,$A41&lt;&gt;$A40),and(not(isblank($A41)),$A41=$A40,$B41&lt;&gt;$B40)),"ID LISTS UNALIGNED",and($A41&lt;&gt;"",countif('5) Release_Track'!$F:$F,$A41)=0),"NO ISRC MATCH in Release_Track",and($B41&lt;&gt;"",countif('5) Release_Track'!$G:$G,$B41)=0),"NO CATALOG ID MATCH in Release_Track",iserror(vlookup($A41&amp;$B41,'5) Release_Track'!$F:$F&amp;'5) Release_Track'!$G:$G,1,0)),"NO ISRC-CATALOG ID pair MATCH in Release_Track" )</f>
        <v/>
      </c>
      <c r="D41" s="110" t="str">
        <f t="array" ref="D41">ifs(and(isblank($A41),isblank($B41)),"", not(iserror(vlookup($A41&amp;$B41,'5) Release_Track'!$F:$F&amp;'5) Release_Track'!$G:$G,1,0))),vlookup($A41&amp;$B41,{'5) Release_Track'!$F:$F&amp;'5) Release_Track'!$G:$G,'5) Release_Track'!$I:$I},2,0), or(and(not(isblank($B41)),$B41=$B40,$A41&lt;&gt;$A40),and(not(isblank($A41)),$A41=$A40,$B41&lt;&gt;$B40)),"ID LISTS UNALIGNED",and($A41&lt;&gt;"",countif('5) Release_Track'!$F:$F,$A41)=0),"NO ISRC MATCH in Release_Track",and($B41&lt;&gt;"",countif('5) Release_Track'!$G:$G,$B41)=0),"NO CATALOG ID MATCH in Release_Track",iserror(vlookup($A41&amp;$B41,'5) Release_Track'!$F:$F&amp;'5) Release_Track'!$G:$G,1,0)),"NO ISRC-CATALOG ID pair MATCH in Release_Track" )</f>
        <v/>
      </c>
      <c r="E41" s="20"/>
      <c r="F41" s="20"/>
      <c r="G41" s="142" t="str">
        <f t="array" ref="G41">ifs(or($F41="",$F41="Main Primary Artist"),$F41,not(iserror(vlookup($F41,'Reference info'!$J$5:$J$8,1,0))),"Key Artist",not(iserror(vlookup($F41,'Reference info'!$J$38:$J$405,1,0))),"Performer",not(iserror(vlookup($F41,'Reference info'!$J$10:$J$36,1,0))),"Producer &amp; Engineer")</f>
        <v/>
      </c>
    </row>
    <row r="42">
      <c r="B42" s="92"/>
      <c r="C42" s="110" t="str">
        <f t="array" ref="C42">ifs(and(isblank($A42),isblank($B42)),"", not(iserror(vlookup($A42&amp;$B42,'5) Release_Track'!$F:$F&amp;'5) Release_Track'!$G:$G,1,0))),vlookup($A42&amp;$B42,{'5) Release_Track'!$F:$F&amp;'5) Release_Track'!$G:$G,'5) Release_Track'!$H:$H},2,0), or(and(not(isblank($B42)),$B42=$B41,$A42&lt;&gt;$A41),and(not(isblank($A42)),$A42=$A41,$B42&lt;&gt;$B41)),"ID LISTS UNALIGNED",and($A42&lt;&gt;"",countif('5) Release_Track'!$F:$F,$A42)=0),"NO ISRC MATCH in Release_Track",and($B42&lt;&gt;"",countif('5) Release_Track'!$G:$G,$B42)=0),"NO CATALOG ID MATCH in Release_Track",iserror(vlookup($A42&amp;$B42,'5) Release_Track'!$F:$F&amp;'5) Release_Track'!$G:$G,1,0)),"NO ISRC-CATALOG ID pair MATCH in Release_Track" )</f>
        <v/>
      </c>
      <c r="D42" s="110" t="str">
        <f t="array" ref="D42">ifs(and(isblank($A42),isblank($B42)),"", not(iserror(vlookup($A42&amp;$B42,'5) Release_Track'!$F:$F&amp;'5) Release_Track'!$G:$G,1,0))),vlookup($A42&amp;$B42,{'5) Release_Track'!$F:$F&amp;'5) Release_Track'!$G:$G,'5) Release_Track'!$I:$I},2,0), or(and(not(isblank($B42)),$B42=$B41,$A42&lt;&gt;$A41),and(not(isblank($A42)),$A42=$A41,$B42&lt;&gt;$B41)),"ID LISTS UNALIGNED",and($A42&lt;&gt;"",countif('5) Release_Track'!$F:$F,$A42)=0),"NO ISRC MATCH in Release_Track",and($B42&lt;&gt;"",countif('5) Release_Track'!$G:$G,$B42)=0),"NO CATALOG ID MATCH in Release_Track",iserror(vlookup($A42&amp;$B42,'5) Release_Track'!$F:$F&amp;'5) Release_Track'!$G:$G,1,0)),"NO ISRC-CATALOG ID pair MATCH in Release_Track" )</f>
        <v/>
      </c>
      <c r="E42" s="20"/>
      <c r="F42" s="20"/>
      <c r="G42" s="142" t="str">
        <f t="array" ref="G42">ifs(or($F42="",$F42="Main Primary Artist"),$F42,not(iserror(vlookup($F42,'Reference info'!$J$5:$J$8,1,0))),"Key Artist",not(iserror(vlookup($F42,'Reference info'!$J$38:$J$405,1,0))),"Performer",not(iserror(vlookup($F42,'Reference info'!$J$10:$J$36,1,0))),"Producer &amp; Engineer")</f>
        <v/>
      </c>
    </row>
    <row r="43">
      <c r="B43" s="92"/>
      <c r="C43" s="110" t="str">
        <f t="array" ref="C43">ifs(and(isblank($A43),isblank($B43)),"", not(iserror(vlookup($A43&amp;$B43,'5) Release_Track'!$F:$F&amp;'5) Release_Track'!$G:$G,1,0))),vlookup($A43&amp;$B43,{'5) Release_Track'!$F:$F&amp;'5) Release_Track'!$G:$G,'5) Release_Track'!$H:$H},2,0), or(and(not(isblank($B43)),$B43=$B42,$A43&lt;&gt;$A42),and(not(isblank($A43)),$A43=$A42,$B43&lt;&gt;$B42)),"ID LISTS UNALIGNED",and($A43&lt;&gt;"",countif('5) Release_Track'!$F:$F,$A43)=0),"NO ISRC MATCH in Release_Track",and($B43&lt;&gt;"",countif('5) Release_Track'!$G:$G,$B43)=0),"NO CATALOG ID MATCH in Release_Track",iserror(vlookup($A43&amp;$B43,'5) Release_Track'!$F:$F&amp;'5) Release_Track'!$G:$G,1,0)),"NO ISRC-CATALOG ID pair MATCH in Release_Track" )</f>
        <v/>
      </c>
      <c r="D43" s="110" t="str">
        <f t="array" ref="D43">ifs(and(isblank($A43),isblank($B43)),"", not(iserror(vlookup($A43&amp;$B43,'5) Release_Track'!$F:$F&amp;'5) Release_Track'!$G:$G,1,0))),vlookup($A43&amp;$B43,{'5) Release_Track'!$F:$F&amp;'5) Release_Track'!$G:$G,'5) Release_Track'!$I:$I},2,0), or(and(not(isblank($B43)),$B43=$B42,$A43&lt;&gt;$A42),and(not(isblank($A43)),$A43=$A42,$B43&lt;&gt;$B42)),"ID LISTS UNALIGNED",and($A43&lt;&gt;"",countif('5) Release_Track'!$F:$F,$A43)=0),"NO ISRC MATCH in Release_Track",and($B43&lt;&gt;"",countif('5) Release_Track'!$G:$G,$B43)=0),"NO CATALOG ID MATCH in Release_Track",iserror(vlookup($A43&amp;$B43,'5) Release_Track'!$F:$F&amp;'5) Release_Track'!$G:$G,1,0)),"NO ISRC-CATALOG ID pair MATCH in Release_Track" )</f>
        <v/>
      </c>
      <c r="E43" s="20"/>
      <c r="F43" s="20"/>
      <c r="G43" s="142" t="str">
        <f t="array" ref="G43">ifs(or($F43="",$F43="Main Primary Artist"),$F43,not(iserror(vlookup($F43,'Reference info'!$J$5:$J$8,1,0))),"Key Artist",not(iserror(vlookup($F43,'Reference info'!$J$38:$J$405,1,0))),"Performer",not(iserror(vlookup($F43,'Reference info'!$J$10:$J$36,1,0))),"Producer &amp; Engineer")</f>
        <v/>
      </c>
    </row>
    <row r="44">
      <c r="B44" s="92"/>
      <c r="C44" s="110" t="str">
        <f t="array" ref="C44">ifs(and(isblank($A44),isblank($B44)),"", not(iserror(vlookup($A44&amp;$B44,'5) Release_Track'!$F:$F&amp;'5) Release_Track'!$G:$G,1,0))),vlookup($A44&amp;$B44,{'5) Release_Track'!$F:$F&amp;'5) Release_Track'!$G:$G,'5) Release_Track'!$H:$H},2,0), or(and(not(isblank($B44)),$B44=$B43,$A44&lt;&gt;$A43),and(not(isblank($A44)),$A44=$A43,$B44&lt;&gt;$B43)),"ID LISTS UNALIGNED",and($A44&lt;&gt;"",countif('5) Release_Track'!$F:$F,$A44)=0),"NO ISRC MATCH in Release_Track",and($B44&lt;&gt;"",countif('5) Release_Track'!$G:$G,$B44)=0),"NO CATALOG ID MATCH in Release_Track",iserror(vlookup($A44&amp;$B44,'5) Release_Track'!$F:$F&amp;'5) Release_Track'!$G:$G,1,0)),"NO ISRC-CATALOG ID pair MATCH in Release_Track" )</f>
        <v/>
      </c>
      <c r="D44" s="110" t="str">
        <f t="array" ref="D44">ifs(and(isblank($A44),isblank($B44)),"", not(iserror(vlookup($A44&amp;$B44,'5) Release_Track'!$F:$F&amp;'5) Release_Track'!$G:$G,1,0))),vlookup($A44&amp;$B44,{'5) Release_Track'!$F:$F&amp;'5) Release_Track'!$G:$G,'5) Release_Track'!$I:$I},2,0), or(and(not(isblank($B44)),$B44=$B43,$A44&lt;&gt;$A43),and(not(isblank($A44)),$A44=$A43,$B44&lt;&gt;$B43)),"ID LISTS UNALIGNED",and($A44&lt;&gt;"",countif('5) Release_Track'!$F:$F,$A44)=0),"NO ISRC MATCH in Release_Track",and($B44&lt;&gt;"",countif('5) Release_Track'!$G:$G,$B44)=0),"NO CATALOG ID MATCH in Release_Track",iserror(vlookup($A44&amp;$B44,'5) Release_Track'!$F:$F&amp;'5) Release_Track'!$G:$G,1,0)),"NO ISRC-CATALOG ID pair MATCH in Release_Track" )</f>
        <v/>
      </c>
      <c r="E44" s="20"/>
      <c r="F44" s="20"/>
      <c r="G44" s="142" t="str">
        <f t="array" ref="G44">ifs(or($F44="",$F44="Main Primary Artist"),$F44,not(iserror(vlookup($F44,'Reference info'!$J$5:$J$8,1,0))),"Key Artist",not(iserror(vlookup($F44,'Reference info'!$J$38:$J$405,1,0))),"Performer",not(iserror(vlookup($F44,'Reference info'!$J$10:$J$36,1,0))),"Producer &amp; Engineer")</f>
        <v/>
      </c>
    </row>
    <row r="45">
      <c r="B45" s="92"/>
      <c r="C45" s="110" t="str">
        <f t="array" ref="C45">ifs(and(isblank($A45),isblank($B45)),"", not(iserror(vlookup($A45&amp;$B45,'5) Release_Track'!$F:$F&amp;'5) Release_Track'!$G:$G,1,0))),vlookup($A45&amp;$B45,{'5) Release_Track'!$F:$F&amp;'5) Release_Track'!$G:$G,'5) Release_Track'!$H:$H},2,0), or(and(not(isblank($B45)),$B45=$B44,$A45&lt;&gt;$A44),and(not(isblank($A45)),$A45=$A44,$B45&lt;&gt;$B44)),"ID LISTS UNALIGNED",and($A45&lt;&gt;"",countif('5) Release_Track'!$F:$F,$A45)=0),"NO ISRC MATCH in Release_Track",and($B45&lt;&gt;"",countif('5) Release_Track'!$G:$G,$B45)=0),"NO CATALOG ID MATCH in Release_Track",iserror(vlookup($A45&amp;$B45,'5) Release_Track'!$F:$F&amp;'5) Release_Track'!$G:$G,1,0)),"NO ISRC-CATALOG ID pair MATCH in Release_Track" )</f>
        <v/>
      </c>
      <c r="D45" s="110" t="str">
        <f t="array" ref="D45">ifs(and(isblank($A45),isblank($B45)),"", not(iserror(vlookup($A45&amp;$B45,'5) Release_Track'!$F:$F&amp;'5) Release_Track'!$G:$G,1,0))),vlookup($A45&amp;$B45,{'5) Release_Track'!$F:$F&amp;'5) Release_Track'!$G:$G,'5) Release_Track'!$I:$I},2,0), or(and(not(isblank($B45)),$B45=$B44,$A45&lt;&gt;$A44),and(not(isblank($A45)),$A45=$A44,$B45&lt;&gt;$B44)),"ID LISTS UNALIGNED",and($A45&lt;&gt;"",countif('5) Release_Track'!$F:$F,$A45)=0),"NO ISRC MATCH in Release_Track",and($B45&lt;&gt;"",countif('5) Release_Track'!$G:$G,$B45)=0),"NO CATALOG ID MATCH in Release_Track",iserror(vlookup($A45&amp;$B45,'5) Release_Track'!$F:$F&amp;'5) Release_Track'!$G:$G,1,0)),"NO ISRC-CATALOG ID pair MATCH in Release_Track" )</f>
        <v/>
      </c>
      <c r="E45" s="20"/>
      <c r="F45" s="20"/>
      <c r="G45" s="142" t="str">
        <f t="array" ref="G45">ifs(or($F45="",$F45="Main Primary Artist"),$F45,not(iserror(vlookup($F45,'Reference info'!$J$5:$J$8,1,0))),"Key Artist",not(iserror(vlookup($F45,'Reference info'!$J$38:$J$405,1,0))),"Performer",not(iserror(vlookup($F45,'Reference info'!$J$10:$J$36,1,0))),"Producer &amp; Engineer")</f>
        <v/>
      </c>
    </row>
    <row r="46">
      <c r="B46" s="92"/>
      <c r="C46" s="110" t="str">
        <f t="array" ref="C46">ifs(and(isblank($A46),isblank($B46)),"", not(iserror(vlookup($A46&amp;$B46,'5) Release_Track'!$F:$F&amp;'5) Release_Track'!$G:$G,1,0))),vlookup($A46&amp;$B46,{'5) Release_Track'!$F:$F&amp;'5) Release_Track'!$G:$G,'5) Release_Track'!$H:$H},2,0), or(and(not(isblank($B46)),$B46=$B45,$A46&lt;&gt;$A45),and(not(isblank($A46)),$A46=$A45,$B46&lt;&gt;$B45)),"ID LISTS UNALIGNED",and($A46&lt;&gt;"",countif('5) Release_Track'!$F:$F,$A46)=0),"NO ISRC MATCH in Release_Track",and($B46&lt;&gt;"",countif('5) Release_Track'!$G:$G,$B46)=0),"NO CATALOG ID MATCH in Release_Track",iserror(vlookup($A46&amp;$B46,'5) Release_Track'!$F:$F&amp;'5) Release_Track'!$G:$G,1,0)),"NO ISRC-CATALOG ID pair MATCH in Release_Track" )</f>
        <v/>
      </c>
      <c r="D46" s="110" t="str">
        <f t="array" ref="D46">ifs(and(isblank($A46),isblank($B46)),"", not(iserror(vlookup($A46&amp;$B46,'5) Release_Track'!$F:$F&amp;'5) Release_Track'!$G:$G,1,0))),vlookup($A46&amp;$B46,{'5) Release_Track'!$F:$F&amp;'5) Release_Track'!$G:$G,'5) Release_Track'!$I:$I},2,0), or(and(not(isblank($B46)),$B46=$B45,$A46&lt;&gt;$A45),and(not(isblank($A46)),$A46=$A45,$B46&lt;&gt;$B45)),"ID LISTS UNALIGNED",and($A46&lt;&gt;"",countif('5) Release_Track'!$F:$F,$A46)=0),"NO ISRC MATCH in Release_Track",and($B46&lt;&gt;"",countif('5) Release_Track'!$G:$G,$B46)=0),"NO CATALOG ID MATCH in Release_Track",iserror(vlookup($A46&amp;$B46,'5) Release_Track'!$F:$F&amp;'5) Release_Track'!$G:$G,1,0)),"NO ISRC-CATALOG ID pair MATCH in Release_Track" )</f>
        <v/>
      </c>
      <c r="E46" s="20"/>
      <c r="F46" s="20"/>
      <c r="G46" s="142" t="str">
        <f t="array" ref="G46">ifs(or($F46="",$F46="Main Primary Artist"),$F46,not(iserror(vlookup($F46,'Reference info'!$J$5:$J$8,1,0))),"Key Artist",not(iserror(vlookup($F46,'Reference info'!$J$38:$J$405,1,0))),"Performer",not(iserror(vlookup($F46,'Reference info'!$J$10:$J$36,1,0))),"Producer &amp; Engineer")</f>
        <v/>
      </c>
    </row>
    <row r="47">
      <c r="B47" s="92"/>
      <c r="C47" s="110" t="str">
        <f t="array" ref="C47">ifs(and(isblank($A47),isblank($B47)),"", not(iserror(vlookup($A47&amp;$B47,'5) Release_Track'!$F:$F&amp;'5) Release_Track'!$G:$G,1,0))),vlookup($A47&amp;$B47,{'5) Release_Track'!$F:$F&amp;'5) Release_Track'!$G:$G,'5) Release_Track'!$H:$H},2,0), or(and(not(isblank($B47)),$B47=$B46,$A47&lt;&gt;$A46),and(not(isblank($A47)),$A47=$A46,$B47&lt;&gt;$B46)),"ID LISTS UNALIGNED",and($A47&lt;&gt;"",countif('5) Release_Track'!$F:$F,$A47)=0),"NO ISRC MATCH in Release_Track",and($B47&lt;&gt;"",countif('5) Release_Track'!$G:$G,$B47)=0),"NO CATALOG ID MATCH in Release_Track",iserror(vlookup($A47&amp;$B47,'5) Release_Track'!$F:$F&amp;'5) Release_Track'!$G:$G,1,0)),"NO ISRC-CATALOG ID pair MATCH in Release_Track" )</f>
        <v/>
      </c>
      <c r="D47" s="110" t="str">
        <f t="array" ref="D47">ifs(and(isblank($A47),isblank($B47)),"", not(iserror(vlookup($A47&amp;$B47,'5) Release_Track'!$F:$F&amp;'5) Release_Track'!$G:$G,1,0))),vlookup($A47&amp;$B47,{'5) Release_Track'!$F:$F&amp;'5) Release_Track'!$G:$G,'5) Release_Track'!$I:$I},2,0), or(and(not(isblank($B47)),$B47=$B46,$A47&lt;&gt;$A46),and(not(isblank($A47)),$A47=$A46,$B47&lt;&gt;$B46)),"ID LISTS UNALIGNED",and($A47&lt;&gt;"",countif('5) Release_Track'!$F:$F,$A47)=0),"NO ISRC MATCH in Release_Track",and($B47&lt;&gt;"",countif('5) Release_Track'!$G:$G,$B47)=0),"NO CATALOG ID MATCH in Release_Track",iserror(vlookup($A47&amp;$B47,'5) Release_Track'!$F:$F&amp;'5) Release_Track'!$G:$G,1,0)),"NO ISRC-CATALOG ID pair MATCH in Release_Track" )</f>
        <v/>
      </c>
      <c r="E47" s="20"/>
      <c r="F47" s="20"/>
      <c r="G47" s="142" t="str">
        <f t="array" ref="G47">ifs(or($F47="",$F47="Main Primary Artist"),$F47,not(iserror(vlookup($F47,'Reference info'!$J$5:$J$8,1,0))),"Key Artist",not(iserror(vlookup($F47,'Reference info'!$J$38:$J$405,1,0))),"Performer",not(iserror(vlookup($F47,'Reference info'!$J$10:$J$36,1,0))),"Producer &amp; Engineer")</f>
        <v/>
      </c>
    </row>
    <row r="48">
      <c r="B48" s="92"/>
      <c r="C48" s="110" t="str">
        <f t="array" ref="C48">ifs(and(isblank($A48),isblank($B48)),"", not(iserror(vlookup($A48&amp;$B48,'5) Release_Track'!$F:$F&amp;'5) Release_Track'!$G:$G,1,0))),vlookup($A48&amp;$B48,{'5) Release_Track'!$F:$F&amp;'5) Release_Track'!$G:$G,'5) Release_Track'!$H:$H},2,0), or(and(not(isblank($B48)),$B48=$B47,$A48&lt;&gt;$A47),and(not(isblank($A48)),$A48=$A47,$B48&lt;&gt;$B47)),"ID LISTS UNALIGNED",and($A48&lt;&gt;"",countif('5) Release_Track'!$F:$F,$A48)=0),"NO ISRC MATCH in Release_Track",and($B48&lt;&gt;"",countif('5) Release_Track'!$G:$G,$B48)=0),"NO CATALOG ID MATCH in Release_Track",iserror(vlookup($A48&amp;$B48,'5) Release_Track'!$F:$F&amp;'5) Release_Track'!$G:$G,1,0)),"NO ISRC-CATALOG ID pair MATCH in Release_Track" )</f>
        <v/>
      </c>
      <c r="D48" s="110" t="str">
        <f t="array" ref="D48">ifs(and(isblank($A48),isblank($B48)),"", not(iserror(vlookup($A48&amp;$B48,'5) Release_Track'!$F:$F&amp;'5) Release_Track'!$G:$G,1,0))),vlookup($A48&amp;$B48,{'5) Release_Track'!$F:$F&amp;'5) Release_Track'!$G:$G,'5) Release_Track'!$I:$I},2,0), or(and(not(isblank($B48)),$B48=$B47,$A48&lt;&gt;$A47),and(not(isblank($A48)),$A48=$A47,$B48&lt;&gt;$B47)),"ID LISTS UNALIGNED",and($A48&lt;&gt;"",countif('5) Release_Track'!$F:$F,$A48)=0),"NO ISRC MATCH in Release_Track",and($B48&lt;&gt;"",countif('5) Release_Track'!$G:$G,$B48)=0),"NO CATALOG ID MATCH in Release_Track",iserror(vlookup($A48&amp;$B48,'5) Release_Track'!$F:$F&amp;'5) Release_Track'!$G:$G,1,0)),"NO ISRC-CATALOG ID pair MATCH in Release_Track" )</f>
        <v/>
      </c>
      <c r="E48" s="20"/>
      <c r="F48" s="20"/>
      <c r="G48" s="142" t="str">
        <f t="array" ref="G48">ifs(or($F48="",$F48="Main Primary Artist"),$F48,not(iserror(vlookup($F48,'Reference info'!$J$5:$J$8,1,0))),"Key Artist",not(iserror(vlookup($F48,'Reference info'!$J$38:$J$405,1,0))),"Performer",not(iserror(vlookup($F48,'Reference info'!$J$10:$J$36,1,0))),"Producer &amp; Engineer")</f>
        <v/>
      </c>
    </row>
    <row r="49">
      <c r="B49" s="92"/>
      <c r="C49" s="110" t="str">
        <f t="array" ref="C49">ifs(and(isblank($A49),isblank($B49)),"", not(iserror(vlookup($A49&amp;$B49,'5) Release_Track'!$F:$F&amp;'5) Release_Track'!$G:$G,1,0))),vlookup($A49&amp;$B49,{'5) Release_Track'!$F:$F&amp;'5) Release_Track'!$G:$G,'5) Release_Track'!$H:$H},2,0), or(and(not(isblank($B49)),$B49=$B48,$A49&lt;&gt;$A48),and(not(isblank($A49)),$A49=$A48,$B49&lt;&gt;$B48)),"ID LISTS UNALIGNED",and($A49&lt;&gt;"",countif('5) Release_Track'!$F:$F,$A49)=0),"NO ISRC MATCH in Release_Track",and($B49&lt;&gt;"",countif('5) Release_Track'!$G:$G,$B49)=0),"NO CATALOG ID MATCH in Release_Track",iserror(vlookup($A49&amp;$B49,'5) Release_Track'!$F:$F&amp;'5) Release_Track'!$G:$G,1,0)),"NO ISRC-CATALOG ID pair MATCH in Release_Track" )</f>
        <v/>
      </c>
      <c r="D49" s="110" t="str">
        <f t="array" ref="D49">ifs(and(isblank($A49),isblank($B49)),"", not(iserror(vlookup($A49&amp;$B49,'5) Release_Track'!$F:$F&amp;'5) Release_Track'!$G:$G,1,0))),vlookup($A49&amp;$B49,{'5) Release_Track'!$F:$F&amp;'5) Release_Track'!$G:$G,'5) Release_Track'!$I:$I},2,0), or(and(not(isblank($B49)),$B49=$B48,$A49&lt;&gt;$A48),and(not(isblank($A49)),$A49=$A48,$B49&lt;&gt;$B48)),"ID LISTS UNALIGNED",and($A49&lt;&gt;"",countif('5) Release_Track'!$F:$F,$A49)=0),"NO ISRC MATCH in Release_Track",and($B49&lt;&gt;"",countif('5) Release_Track'!$G:$G,$B49)=0),"NO CATALOG ID MATCH in Release_Track",iserror(vlookup($A49&amp;$B49,'5) Release_Track'!$F:$F&amp;'5) Release_Track'!$G:$G,1,0)),"NO ISRC-CATALOG ID pair MATCH in Release_Track" )</f>
        <v/>
      </c>
      <c r="E49" s="20"/>
      <c r="F49" s="20"/>
      <c r="G49" s="142" t="str">
        <f t="array" ref="G49">ifs(or($F49="",$F49="Main Primary Artist"),$F49,not(iserror(vlookup($F49,'Reference info'!$J$5:$J$8,1,0))),"Key Artist",not(iserror(vlookup($F49,'Reference info'!$J$38:$J$405,1,0))),"Performer",not(iserror(vlookup($F49,'Reference info'!$J$10:$J$36,1,0))),"Producer &amp; Engineer")</f>
        <v/>
      </c>
    </row>
    <row r="50">
      <c r="B50" s="92"/>
      <c r="C50" s="110" t="str">
        <f t="array" ref="C50">ifs(and(isblank($A50),isblank($B50)),"", not(iserror(vlookup($A50&amp;$B50,'5) Release_Track'!$F:$F&amp;'5) Release_Track'!$G:$G,1,0))),vlookup($A50&amp;$B50,{'5) Release_Track'!$F:$F&amp;'5) Release_Track'!$G:$G,'5) Release_Track'!$H:$H},2,0), or(and(not(isblank($B50)),$B50=$B49,$A50&lt;&gt;$A49),and(not(isblank($A50)),$A50=$A49,$B50&lt;&gt;$B49)),"ID LISTS UNALIGNED",and($A50&lt;&gt;"",countif('5) Release_Track'!$F:$F,$A50)=0),"NO ISRC MATCH in Release_Track",and($B50&lt;&gt;"",countif('5) Release_Track'!$G:$G,$B50)=0),"NO CATALOG ID MATCH in Release_Track",iserror(vlookup($A50&amp;$B50,'5) Release_Track'!$F:$F&amp;'5) Release_Track'!$G:$G,1,0)),"NO ISRC-CATALOG ID pair MATCH in Release_Track" )</f>
        <v/>
      </c>
      <c r="D50" s="110" t="str">
        <f t="array" ref="D50">ifs(and(isblank($A50),isblank($B50)),"", not(iserror(vlookup($A50&amp;$B50,'5) Release_Track'!$F:$F&amp;'5) Release_Track'!$G:$G,1,0))),vlookup($A50&amp;$B50,{'5) Release_Track'!$F:$F&amp;'5) Release_Track'!$G:$G,'5) Release_Track'!$I:$I},2,0), or(and(not(isblank($B50)),$B50=$B49,$A50&lt;&gt;$A49),and(not(isblank($A50)),$A50=$A49,$B50&lt;&gt;$B49)),"ID LISTS UNALIGNED",and($A50&lt;&gt;"",countif('5) Release_Track'!$F:$F,$A50)=0),"NO ISRC MATCH in Release_Track",and($B50&lt;&gt;"",countif('5) Release_Track'!$G:$G,$B50)=0),"NO CATALOG ID MATCH in Release_Track",iserror(vlookup($A50&amp;$B50,'5) Release_Track'!$F:$F&amp;'5) Release_Track'!$G:$G,1,0)),"NO ISRC-CATALOG ID pair MATCH in Release_Track" )</f>
        <v/>
      </c>
      <c r="E50" s="20"/>
      <c r="F50" s="20"/>
      <c r="G50" s="142" t="str">
        <f t="array" ref="G50">ifs(or($F50="",$F50="Main Primary Artist"),$F50,not(iserror(vlookup($F50,'Reference info'!$J$5:$J$8,1,0))),"Key Artist",not(iserror(vlookup($F50,'Reference info'!$J$38:$J$405,1,0))),"Performer",not(iserror(vlookup($F50,'Reference info'!$J$10:$J$36,1,0))),"Producer &amp; Engineer")</f>
        <v/>
      </c>
    </row>
    <row r="51">
      <c r="B51" s="92"/>
      <c r="C51" s="110" t="str">
        <f t="array" ref="C51">ifs(and(isblank($A51),isblank($B51)),"", not(iserror(vlookup($A51&amp;$B51,'5) Release_Track'!$F:$F&amp;'5) Release_Track'!$G:$G,1,0))),vlookup($A51&amp;$B51,{'5) Release_Track'!$F:$F&amp;'5) Release_Track'!$G:$G,'5) Release_Track'!$H:$H},2,0), or(and(not(isblank($B51)),$B51=$B50,$A51&lt;&gt;$A50),and(not(isblank($A51)),$A51=$A50,$B51&lt;&gt;$B50)),"ID LISTS UNALIGNED",and($A51&lt;&gt;"",countif('5) Release_Track'!$F:$F,$A51)=0),"NO ISRC MATCH in Release_Track",and($B51&lt;&gt;"",countif('5) Release_Track'!$G:$G,$B51)=0),"NO CATALOG ID MATCH in Release_Track",iserror(vlookup($A51&amp;$B51,'5) Release_Track'!$F:$F&amp;'5) Release_Track'!$G:$G,1,0)),"NO ISRC-CATALOG ID pair MATCH in Release_Track" )</f>
        <v/>
      </c>
      <c r="D51" s="110" t="str">
        <f t="array" ref="D51">ifs(and(isblank($A51),isblank($B51)),"", not(iserror(vlookup($A51&amp;$B51,'5) Release_Track'!$F:$F&amp;'5) Release_Track'!$G:$G,1,0))),vlookup($A51&amp;$B51,{'5) Release_Track'!$F:$F&amp;'5) Release_Track'!$G:$G,'5) Release_Track'!$I:$I},2,0), or(and(not(isblank($B51)),$B51=$B50,$A51&lt;&gt;$A50),and(not(isblank($A51)),$A51=$A50,$B51&lt;&gt;$B50)),"ID LISTS UNALIGNED",and($A51&lt;&gt;"",countif('5) Release_Track'!$F:$F,$A51)=0),"NO ISRC MATCH in Release_Track",and($B51&lt;&gt;"",countif('5) Release_Track'!$G:$G,$B51)=0),"NO CATALOG ID MATCH in Release_Track",iserror(vlookup($A51&amp;$B51,'5) Release_Track'!$F:$F&amp;'5) Release_Track'!$G:$G,1,0)),"NO ISRC-CATALOG ID pair MATCH in Release_Track" )</f>
        <v/>
      </c>
      <c r="E51" s="20"/>
      <c r="F51" s="20"/>
      <c r="G51" s="142" t="str">
        <f t="array" ref="G51">ifs(or($F51="",$F51="Main Primary Artist"),$F51,not(iserror(vlookup($F51,'Reference info'!$J$5:$J$8,1,0))),"Key Artist",not(iserror(vlookup($F51,'Reference info'!$J$38:$J$405,1,0))),"Performer",not(iserror(vlookup($F51,'Reference info'!$J$10:$J$36,1,0))),"Producer &amp; Engineer")</f>
        <v/>
      </c>
    </row>
    <row r="52">
      <c r="B52" s="92"/>
      <c r="C52" s="110" t="str">
        <f t="array" ref="C52">ifs(and(isblank($A52),isblank($B52)),"", not(iserror(vlookup($A52&amp;$B52,'5) Release_Track'!$F:$F&amp;'5) Release_Track'!$G:$G,1,0))),vlookup($A52&amp;$B52,{'5) Release_Track'!$F:$F&amp;'5) Release_Track'!$G:$G,'5) Release_Track'!$H:$H},2,0), or(and(not(isblank($B52)),$B52=$B51,$A52&lt;&gt;$A51),and(not(isblank($A52)),$A52=$A51,$B52&lt;&gt;$B51)),"ID LISTS UNALIGNED",and($A52&lt;&gt;"",countif('5) Release_Track'!$F:$F,$A52)=0),"NO ISRC MATCH in Release_Track",and($B52&lt;&gt;"",countif('5) Release_Track'!$G:$G,$B52)=0),"NO CATALOG ID MATCH in Release_Track",iserror(vlookup($A52&amp;$B52,'5) Release_Track'!$F:$F&amp;'5) Release_Track'!$G:$G,1,0)),"NO ISRC-CATALOG ID pair MATCH in Release_Track" )</f>
        <v/>
      </c>
      <c r="D52" s="110" t="str">
        <f t="array" ref="D52">ifs(and(isblank($A52),isblank($B52)),"", not(iserror(vlookup($A52&amp;$B52,'5) Release_Track'!$F:$F&amp;'5) Release_Track'!$G:$G,1,0))),vlookup($A52&amp;$B52,{'5) Release_Track'!$F:$F&amp;'5) Release_Track'!$G:$G,'5) Release_Track'!$I:$I},2,0), or(and(not(isblank($B52)),$B52=$B51,$A52&lt;&gt;$A51),and(not(isblank($A52)),$A52=$A51,$B52&lt;&gt;$B51)),"ID LISTS UNALIGNED",and($A52&lt;&gt;"",countif('5) Release_Track'!$F:$F,$A52)=0),"NO ISRC MATCH in Release_Track",and($B52&lt;&gt;"",countif('5) Release_Track'!$G:$G,$B52)=0),"NO CATALOG ID MATCH in Release_Track",iserror(vlookup($A52&amp;$B52,'5) Release_Track'!$F:$F&amp;'5) Release_Track'!$G:$G,1,0)),"NO ISRC-CATALOG ID pair MATCH in Release_Track" )</f>
        <v/>
      </c>
      <c r="E52" s="20"/>
      <c r="F52" s="20"/>
      <c r="G52" s="142" t="str">
        <f t="array" ref="G52">ifs(or($F52="",$F52="Main Primary Artist"),$F52,not(iserror(vlookup($F52,'Reference info'!$J$5:$J$8,1,0))),"Key Artist",not(iserror(vlookup($F52,'Reference info'!$J$38:$J$405,1,0))),"Performer",not(iserror(vlookup($F52,'Reference info'!$J$10:$J$36,1,0))),"Producer &amp; Engineer")</f>
        <v/>
      </c>
    </row>
    <row r="53">
      <c r="B53" s="92"/>
      <c r="C53" s="110" t="str">
        <f t="array" ref="C53">ifs(and(isblank($A53),isblank($B53)),"", not(iserror(vlookup($A53&amp;$B53,'5) Release_Track'!$F:$F&amp;'5) Release_Track'!$G:$G,1,0))),vlookup($A53&amp;$B53,{'5) Release_Track'!$F:$F&amp;'5) Release_Track'!$G:$G,'5) Release_Track'!$H:$H},2,0), or(and(not(isblank($B53)),$B53=$B52,$A53&lt;&gt;$A52),and(not(isblank($A53)),$A53=$A52,$B53&lt;&gt;$B52)),"ID LISTS UNALIGNED",and($A53&lt;&gt;"",countif('5) Release_Track'!$F:$F,$A53)=0),"NO ISRC MATCH in Release_Track",and($B53&lt;&gt;"",countif('5) Release_Track'!$G:$G,$B53)=0),"NO CATALOG ID MATCH in Release_Track",iserror(vlookup($A53&amp;$B53,'5) Release_Track'!$F:$F&amp;'5) Release_Track'!$G:$G,1,0)),"NO ISRC-CATALOG ID pair MATCH in Release_Track" )</f>
        <v/>
      </c>
      <c r="D53" s="110" t="str">
        <f t="array" ref="D53">ifs(and(isblank($A53),isblank($B53)),"", not(iserror(vlookup($A53&amp;$B53,'5) Release_Track'!$F:$F&amp;'5) Release_Track'!$G:$G,1,0))),vlookup($A53&amp;$B53,{'5) Release_Track'!$F:$F&amp;'5) Release_Track'!$G:$G,'5) Release_Track'!$I:$I},2,0), or(and(not(isblank($B53)),$B53=$B52,$A53&lt;&gt;$A52),and(not(isblank($A53)),$A53=$A52,$B53&lt;&gt;$B52)),"ID LISTS UNALIGNED",and($A53&lt;&gt;"",countif('5) Release_Track'!$F:$F,$A53)=0),"NO ISRC MATCH in Release_Track",and($B53&lt;&gt;"",countif('5) Release_Track'!$G:$G,$B53)=0),"NO CATALOG ID MATCH in Release_Track",iserror(vlookup($A53&amp;$B53,'5) Release_Track'!$F:$F&amp;'5) Release_Track'!$G:$G,1,0)),"NO ISRC-CATALOG ID pair MATCH in Release_Track" )</f>
        <v/>
      </c>
      <c r="E53" s="20"/>
      <c r="F53" s="20"/>
      <c r="G53" s="142" t="str">
        <f t="array" ref="G53">ifs(or($F53="",$F53="Main Primary Artist"),$F53,not(iserror(vlookup($F53,'Reference info'!$J$5:$J$8,1,0))),"Key Artist",not(iserror(vlookup($F53,'Reference info'!$J$38:$J$405,1,0))),"Performer",not(iserror(vlookup($F53,'Reference info'!$J$10:$J$36,1,0))),"Producer &amp; Engineer")</f>
        <v/>
      </c>
    </row>
    <row r="54">
      <c r="B54" s="92"/>
      <c r="C54" s="110" t="str">
        <f t="array" ref="C54">ifs(and(isblank($A54),isblank($B54)),"", not(iserror(vlookup($A54&amp;$B54,'5) Release_Track'!$F:$F&amp;'5) Release_Track'!$G:$G,1,0))),vlookup($A54&amp;$B54,{'5) Release_Track'!$F:$F&amp;'5) Release_Track'!$G:$G,'5) Release_Track'!$H:$H},2,0), or(and(not(isblank($B54)),$B54=$B53,$A54&lt;&gt;$A53),and(not(isblank($A54)),$A54=$A53,$B54&lt;&gt;$B53)),"ID LISTS UNALIGNED",and($A54&lt;&gt;"",countif('5) Release_Track'!$F:$F,$A54)=0),"NO ISRC MATCH in Release_Track",and($B54&lt;&gt;"",countif('5) Release_Track'!$G:$G,$B54)=0),"NO CATALOG ID MATCH in Release_Track",iserror(vlookup($A54&amp;$B54,'5) Release_Track'!$F:$F&amp;'5) Release_Track'!$G:$G,1,0)),"NO ISRC-CATALOG ID pair MATCH in Release_Track" )</f>
        <v/>
      </c>
      <c r="D54" s="110" t="str">
        <f t="array" ref="D54">ifs(and(isblank($A54),isblank($B54)),"", not(iserror(vlookup($A54&amp;$B54,'5) Release_Track'!$F:$F&amp;'5) Release_Track'!$G:$G,1,0))),vlookup($A54&amp;$B54,{'5) Release_Track'!$F:$F&amp;'5) Release_Track'!$G:$G,'5) Release_Track'!$I:$I},2,0), or(and(not(isblank($B54)),$B54=$B53,$A54&lt;&gt;$A53),and(not(isblank($A54)),$A54=$A53,$B54&lt;&gt;$B53)),"ID LISTS UNALIGNED",and($A54&lt;&gt;"",countif('5) Release_Track'!$F:$F,$A54)=0),"NO ISRC MATCH in Release_Track",and($B54&lt;&gt;"",countif('5) Release_Track'!$G:$G,$B54)=0),"NO CATALOG ID MATCH in Release_Track",iserror(vlookup($A54&amp;$B54,'5) Release_Track'!$F:$F&amp;'5) Release_Track'!$G:$G,1,0)),"NO ISRC-CATALOG ID pair MATCH in Release_Track" )</f>
        <v/>
      </c>
      <c r="E54" s="20"/>
      <c r="F54" s="20"/>
      <c r="G54" s="142" t="str">
        <f t="array" ref="G54">ifs(or($F54="",$F54="Main Primary Artist"),$F54,not(iserror(vlookup($F54,'Reference info'!$J$5:$J$8,1,0))),"Key Artist",not(iserror(vlookup($F54,'Reference info'!$J$38:$J$405,1,0))),"Performer",not(iserror(vlookup($F54,'Reference info'!$J$10:$J$36,1,0))),"Producer &amp; Engineer")</f>
        <v/>
      </c>
    </row>
    <row r="55">
      <c r="B55" s="92"/>
      <c r="C55" s="110" t="str">
        <f t="array" ref="C55">ifs(and(isblank($A55),isblank($B55)),"", not(iserror(vlookup($A55&amp;$B55,'5) Release_Track'!$F:$F&amp;'5) Release_Track'!$G:$G,1,0))),vlookup($A55&amp;$B55,{'5) Release_Track'!$F:$F&amp;'5) Release_Track'!$G:$G,'5) Release_Track'!$H:$H},2,0), or(and(not(isblank($B55)),$B55=$B54,$A55&lt;&gt;$A54),and(not(isblank($A55)),$A55=$A54,$B55&lt;&gt;$B54)),"ID LISTS UNALIGNED",and($A55&lt;&gt;"",countif('5) Release_Track'!$F:$F,$A55)=0),"NO ISRC MATCH in Release_Track",and($B55&lt;&gt;"",countif('5) Release_Track'!$G:$G,$B55)=0),"NO CATALOG ID MATCH in Release_Track",iserror(vlookup($A55&amp;$B55,'5) Release_Track'!$F:$F&amp;'5) Release_Track'!$G:$G,1,0)),"NO ISRC-CATALOG ID pair MATCH in Release_Track" )</f>
        <v/>
      </c>
      <c r="D55" s="110" t="str">
        <f t="array" ref="D55">ifs(and(isblank($A55),isblank($B55)),"", not(iserror(vlookup($A55&amp;$B55,'5) Release_Track'!$F:$F&amp;'5) Release_Track'!$G:$G,1,0))),vlookup($A55&amp;$B55,{'5) Release_Track'!$F:$F&amp;'5) Release_Track'!$G:$G,'5) Release_Track'!$I:$I},2,0), or(and(not(isblank($B55)),$B55=$B54,$A55&lt;&gt;$A54),and(not(isblank($A55)),$A55=$A54,$B55&lt;&gt;$B54)),"ID LISTS UNALIGNED",and($A55&lt;&gt;"",countif('5) Release_Track'!$F:$F,$A55)=0),"NO ISRC MATCH in Release_Track",and($B55&lt;&gt;"",countif('5) Release_Track'!$G:$G,$B55)=0),"NO CATALOG ID MATCH in Release_Track",iserror(vlookup($A55&amp;$B55,'5) Release_Track'!$F:$F&amp;'5) Release_Track'!$G:$G,1,0)),"NO ISRC-CATALOG ID pair MATCH in Release_Track" )</f>
        <v/>
      </c>
      <c r="E55" s="20"/>
      <c r="F55" s="20"/>
      <c r="G55" s="142" t="str">
        <f t="array" ref="G55">ifs(or($F55="",$F55="Main Primary Artist"),$F55,not(iserror(vlookup($F55,'Reference info'!$J$5:$J$8,1,0))),"Key Artist",not(iserror(vlookup($F55,'Reference info'!$J$38:$J$405,1,0))),"Performer",not(iserror(vlookup($F55,'Reference info'!$J$10:$J$36,1,0))),"Producer &amp; Engineer")</f>
        <v/>
      </c>
    </row>
    <row r="56">
      <c r="B56" s="92"/>
      <c r="C56" s="110" t="str">
        <f t="array" ref="C56">ifs(and(isblank($A56),isblank($B56)),"", not(iserror(vlookup($A56&amp;$B56,'5) Release_Track'!$F:$F&amp;'5) Release_Track'!$G:$G,1,0))),vlookup($A56&amp;$B56,{'5) Release_Track'!$F:$F&amp;'5) Release_Track'!$G:$G,'5) Release_Track'!$H:$H},2,0), or(and(not(isblank($B56)),$B56=$B55,$A56&lt;&gt;$A55),and(not(isblank($A56)),$A56=$A55,$B56&lt;&gt;$B55)),"ID LISTS UNALIGNED",and($A56&lt;&gt;"",countif('5) Release_Track'!$F:$F,$A56)=0),"NO ISRC MATCH in Release_Track",and($B56&lt;&gt;"",countif('5) Release_Track'!$G:$G,$B56)=0),"NO CATALOG ID MATCH in Release_Track",iserror(vlookup($A56&amp;$B56,'5) Release_Track'!$F:$F&amp;'5) Release_Track'!$G:$G,1,0)),"NO ISRC-CATALOG ID pair MATCH in Release_Track" )</f>
        <v/>
      </c>
      <c r="D56" s="110" t="str">
        <f t="array" ref="D56">ifs(and(isblank($A56),isblank($B56)),"", not(iserror(vlookup($A56&amp;$B56,'5) Release_Track'!$F:$F&amp;'5) Release_Track'!$G:$G,1,0))),vlookup($A56&amp;$B56,{'5) Release_Track'!$F:$F&amp;'5) Release_Track'!$G:$G,'5) Release_Track'!$I:$I},2,0), or(and(not(isblank($B56)),$B56=$B55,$A56&lt;&gt;$A55),and(not(isblank($A56)),$A56=$A55,$B56&lt;&gt;$B55)),"ID LISTS UNALIGNED",and($A56&lt;&gt;"",countif('5) Release_Track'!$F:$F,$A56)=0),"NO ISRC MATCH in Release_Track",and($B56&lt;&gt;"",countif('5) Release_Track'!$G:$G,$B56)=0),"NO CATALOG ID MATCH in Release_Track",iserror(vlookup($A56&amp;$B56,'5) Release_Track'!$F:$F&amp;'5) Release_Track'!$G:$G,1,0)),"NO ISRC-CATALOG ID pair MATCH in Release_Track" )</f>
        <v/>
      </c>
      <c r="E56" s="20"/>
      <c r="F56" s="20"/>
      <c r="G56" s="142" t="str">
        <f t="array" ref="G56">ifs(or($F56="",$F56="Main Primary Artist"),$F56,not(iserror(vlookup($F56,'Reference info'!$J$5:$J$8,1,0))),"Key Artist",not(iserror(vlookup($F56,'Reference info'!$J$38:$J$405,1,0))),"Performer",not(iserror(vlookup($F56,'Reference info'!$J$10:$J$36,1,0))),"Producer &amp; Engineer")</f>
        <v/>
      </c>
    </row>
    <row r="57">
      <c r="B57" s="92"/>
      <c r="C57" s="110" t="str">
        <f t="array" ref="C57">ifs(and(isblank($A57),isblank($B57)),"", not(iserror(vlookup($A57&amp;$B57,'5) Release_Track'!$F:$F&amp;'5) Release_Track'!$G:$G,1,0))),vlookup($A57&amp;$B57,{'5) Release_Track'!$F:$F&amp;'5) Release_Track'!$G:$G,'5) Release_Track'!$H:$H},2,0), or(and(not(isblank($B57)),$B57=$B56,$A57&lt;&gt;$A56),and(not(isblank($A57)),$A57=$A56,$B57&lt;&gt;$B56)),"ID LISTS UNALIGNED",and($A57&lt;&gt;"",countif('5) Release_Track'!$F:$F,$A57)=0),"NO ISRC MATCH in Release_Track",and($B57&lt;&gt;"",countif('5) Release_Track'!$G:$G,$B57)=0),"NO CATALOG ID MATCH in Release_Track",iserror(vlookup($A57&amp;$B57,'5) Release_Track'!$F:$F&amp;'5) Release_Track'!$G:$G,1,0)),"NO ISRC-CATALOG ID pair MATCH in Release_Track" )</f>
        <v/>
      </c>
      <c r="D57" s="110" t="str">
        <f t="array" ref="D57">ifs(and(isblank($A57),isblank($B57)),"", not(iserror(vlookup($A57&amp;$B57,'5) Release_Track'!$F:$F&amp;'5) Release_Track'!$G:$G,1,0))),vlookup($A57&amp;$B57,{'5) Release_Track'!$F:$F&amp;'5) Release_Track'!$G:$G,'5) Release_Track'!$I:$I},2,0), or(and(not(isblank($B57)),$B57=$B56,$A57&lt;&gt;$A56),and(not(isblank($A57)),$A57=$A56,$B57&lt;&gt;$B56)),"ID LISTS UNALIGNED",and($A57&lt;&gt;"",countif('5) Release_Track'!$F:$F,$A57)=0),"NO ISRC MATCH in Release_Track",and($B57&lt;&gt;"",countif('5) Release_Track'!$G:$G,$B57)=0),"NO CATALOG ID MATCH in Release_Track",iserror(vlookup($A57&amp;$B57,'5) Release_Track'!$F:$F&amp;'5) Release_Track'!$G:$G,1,0)),"NO ISRC-CATALOG ID pair MATCH in Release_Track" )</f>
        <v/>
      </c>
      <c r="E57" s="20"/>
      <c r="F57" s="20"/>
      <c r="G57" s="142" t="str">
        <f t="array" ref="G57">ifs(or($F57="",$F57="Main Primary Artist"),$F57,not(iserror(vlookup($F57,'Reference info'!$J$5:$J$8,1,0))),"Key Artist",not(iserror(vlookup($F57,'Reference info'!$J$38:$J$405,1,0))),"Performer",not(iserror(vlookup($F57,'Reference info'!$J$10:$J$36,1,0))),"Producer &amp; Engineer")</f>
        <v/>
      </c>
    </row>
    <row r="58">
      <c r="B58" s="92"/>
      <c r="C58" s="110" t="str">
        <f t="array" ref="C58">ifs(and(isblank($A58),isblank($B58)),"", not(iserror(vlookup($A58&amp;$B58,'5) Release_Track'!$F:$F&amp;'5) Release_Track'!$G:$G,1,0))),vlookup($A58&amp;$B58,{'5) Release_Track'!$F:$F&amp;'5) Release_Track'!$G:$G,'5) Release_Track'!$H:$H},2,0), or(and(not(isblank($B58)),$B58=$B57,$A58&lt;&gt;$A57),and(not(isblank($A58)),$A58=$A57,$B58&lt;&gt;$B57)),"ID LISTS UNALIGNED",and($A58&lt;&gt;"",countif('5) Release_Track'!$F:$F,$A58)=0),"NO ISRC MATCH in Release_Track",and($B58&lt;&gt;"",countif('5) Release_Track'!$G:$G,$B58)=0),"NO CATALOG ID MATCH in Release_Track",iserror(vlookup($A58&amp;$B58,'5) Release_Track'!$F:$F&amp;'5) Release_Track'!$G:$G,1,0)),"NO ISRC-CATALOG ID pair MATCH in Release_Track" )</f>
        <v/>
      </c>
      <c r="D58" s="110" t="str">
        <f t="array" ref="D58">ifs(and(isblank($A58),isblank($B58)),"", not(iserror(vlookup($A58&amp;$B58,'5) Release_Track'!$F:$F&amp;'5) Release_Track'!$G:$G,1,0))),vlookup($A58&amp;$B58,{'5) Release_Track'!$F:$F&amp;'5) Release_Track'!$G:$G,'5) Release_Track'!$I:$I},2,0), or(and(not(isblank($B58)),$B58=$B57,$A58&lt;&gt;$A57),and(not(isblank($A58)),$A58=$A57,$B58&lt;&gt;$B57)),"ID LISTS UNALIGNED",and($A58&lt;&gt;"",countif('5) Release_Track'!$F:$F,$A58)=0),"NO ISRC MATCH in Release_Track",and($B58&lt;&gt;"",countif('5) Release_Track'!$G:$G,$B58)=0),"NO CATALOG ID MATCH in Release_Track",iserror(vlookup($A58&amp;$B58,'5) Release_Track'!$F:$F&amp;'5) Release_Track'!$G:$G,1,0)),"NO ISRC-CATALOG ID pair MATCH in Release_Track" )</f>
        <v/>
      </c>
      <c r="E58" s="20"/>
      <c r="F58" s="20"/>
      <c r="G58" s="142" t="str">
        <f t="array" ref="G58">ifs(or($F58="",$F58="Main Primary Artist"),$F58,not(iserror(vlookup($F58,'Reference info'!$J$5:$J$8,1,0))),"Key Artist",not(iserror(vlookup($F58,'Reference info'!$J$38:$J$405,1,0))),"Performer",not(iserror(vlookup($F58,'Reference info'!$J$10:$J$36,1,0))),"Producer &amp; Engineer")</f>
        <v/>
      </c>
    </row>
    <row r="59">
      <c r="B59" s="92"/>
      <c r="C59" s="110" t="str">
        <f t="array" ref="C59">ifs(and(isblank($A59),isblank($B59)),"", not(iserror(vlookup($A59&amp;$B59,'5) Release_Track'!$F:$F&amp;'5) Release_Track'!$G:$G,1,0))),vlookup($A59&amp;$B59,{'5) Release_Track'!$F:$F&amp;'5) Release_Track'!$G:$G,'5) Release_Track'!$H:$H},2,0), or(and(not(isblank($B59)),$B59=$B58,$A59&lt;&gt;$A58),and(not(isblank($A59)),$A59=$A58,$B59&lt;&gt;$B58)),"ID LISTS UNALIGNED",and($A59&lt;&gt;"",countif('5) Release_Track'!$F:$F,$A59)=0),"NO ISRC MATCH in Release_Track",and($B59&lt;&gt;"",countif('5) Release_Track'!$G:$G,$B59)=0),"NO CATALOG ID MATCH in Release_Track",iserror(vlookup($A59&amp;$B59,'5) Release_Track'!$F:$F&amp;'5) Release_Track'!$G:$G,1,0)),"NO ISRC-CATALOG ID pair MATCH in Release_Track" )</f>
        <v/>
      </c>
      <c r="D59" s="110" t="str">
        <f t="array" ref="D59">ifs(and(isblank($A59),isblank($B59)),"", not(iserror(vlookup($A59&amp;$B59,'5) Release_Track'!$F:$F&amp;'5) Release_Track'!$G:$G,1,0))),vlookup($A59&amp;$B59,{'5) Release_Track'!$F:$F&amp;'5) Release_Track'!$G:$G,'5) Release_Track'!$I:$I},2,0), or(and(not(isblank($B59)),$B59=$B58,$A59&lt;&gt;$A58),and(not(isblank($A59)),$A59=$A58,$B59&lt;&gt;$B58)),"ID LISTS UNALIGNED",and($A59&lt;&gt;"",countif('5) Release_Track'!$F:$F,$A59)=0),"NO ISRC MATCH in Release_Track",and($B59&lt;&gt;"",countif('5) Release_Track'!$G:$G,$B59)=0),"NO CATALOG ID MATCH in Release_Track",iserror(vlookup($A59&amp;$B59,'5) Release_Track'!$F:$F&amp;'5) Release_Track'!$G:$G,1,0)),"NO ISRC-CATALOG ID pair MATCH in Release_Track" )</f>
        <v/>
      </c>
      <c r="E59" s="20"/>
      <c r="F59" s="20"/>
      <c r="G59" s="142" t="str">
        <f t="array" ref="G59">ifs(or($F59="",$F59="Main Primary Artist"),$F59,not(iserror(vlookup($F59,'Reference info'!$J$5:$J$8,1,0))),"Key Artist",not(iserror(vlookup($F59,'Reference info'!$J$38:$J$405,1,0))),"Performer",not(iserror(vlookup($F59,'Reference info'!$J$10:$J$36,1,0))),"Producer &amp; Engineer")</f>
        <v/>
      </c>
    </row>
    <row r="60">
      <c r="B60" s="92"/>
      <c r="C60" s="110" t="str">
        <f t="array" ref="C60">ifs(and(isblank($A60),isblank($B60)),"", not(iserror(vlookup($A60&amp;$B60,'5) Release_Track'!$F:$F&amp;'5) Release_Track'!$G:$G,1,0))),vlookup($A60&amp;$B60,{'5) Release_Track'!$F:$F&amp;'5) Release_Track'!$G:$G,'5) Release_Track'!$H:$H},2,0), or(and(not(isblank($B60)),$B60=$B59,$A60&lt;&gt;$A59),and(not(isblank($A60)),$A60=$A59,$B60&lt;&gt;$B59)),"ID LISTS UNALIGNED",and($A60&lt;&gt;"",countif('5) Release_Track'!$F:$F,$A60)=0),"NO ISRC MATCH in Release_Track",and($B60&lt;&gt;"",countif('5) Release_Track'!$G:$G,$B60)=0),"NO CATALOG ID MATCH in Release_Track",iserror(vlookup($A60&amp;$B60,'5) Release_Track'!$F:$F&amp;'5) Release_Track'!$G:$G,1,0)),"NO ISRC-CATALOG ID pair MATCH in Release_Track" )</f>
        <v/>
      </c>
      <c r="D60" s="110" t="str">
        <f t="array" ref="D60">ifs(and(isblank($A60),isblank($B60)),"", not(iserror(vlookup($A60&amp;$B60,'5) Release_Track'!$F:$F&amp;'5) Release_Track'!$G:$G,1,0))),vlookup($A60&amp;$B60,{'5) Release_Track'!$F:$F&amp;'5) Release_Track'!$G:$G,'5) Release_Track'!$I:$I},2,0), or(and(not(isblank($B60)),$B60=$B59,$A60&lt;&gt;$A59),and(not(isblank($A60)),$A60=$A59,$B60&lt;&gt;$B59)),"ID LISTS UNALIGNED",and($A60&lt;&gt;"",countif('5) Release_Track'!$F:$F,$A60)=0),"NO ISRC MATCH in Release_Track",and($B60&lt;&gt;"",countif('5) Release_Track'!$G:$G,$B60)=0),"NO CATALOG ID MATCH in Release_Track",iserror(vlookup($A60&amp;$B60,'5) Release_Track'!$F:$F&amp;'5) Release_Track'!$G:$G,1,0)),"NO ISRC-CATALOG ID pair MATCH in Release_Track" )</f>
        <v/>
      </c>
      <c r="E60" s="20"/>
      <c r="F60" s="20"/>
      <c r="G60" s="142" t="str">
        <f t="array" ref="G60">ifs(or($F60="",$F60="Main Primary Artist"),$F60,not(iserror(vlookup($F60,'Reference info'!$J$5:$J$8,1,0))),"Key Artist",not(iserror(vlookup($F60,'Reference info'!$J$38:$J$405,1,0))),"Performer",not(iserror(vlookup($F60,'Reference info'!$J$10:$J$36,1,0))),"Producer &amp; Engineer")</f>
        <v/>
      </c>
    </row>
    <row r="61">
      <c r="B61" s="92"/>
      <c r="C61" s="110" t="str">
        <f t="array" ref="C61">ifs(and(isblank($A61),isblank($B61)),"", not(iserror(vlookup($A61&amp;$B61,'5) Release_Track'!$F:$F&amp;'5) Release_Track'!$G:$G,1,0))),vlookup($A61&amp;$B61,{'5) Release_Track'!$F:$F&amp;'5) Release_Track'!$G:$G,'5) Release_Track'!$H:$H},2,0), or(and(not(isblank($B61)),$B61=$B60,$A61&lt;&gt;$A60),and(not(isblank($A61)),$A61=$A60,$B61&lt;&gt;$B60)),"ID LISTS UNALIGNED",and($A61&lt;&gt;"",countif('5) Release_Track'!$F:$F,$A61)=0),"NO ISRC MATCH in Release_Track",and($B61&lt;&gt;"",countif('5) Release_Track'!$G:$G,$B61)=0),"NO CATALOG ID MATCH in Release_Track",iserror(vlookup($A61&amp;$B61,'5) Release_Track'!$F:$F&amp;'5) Release_Track'!$G:$G,1,0)),"NO ISRC-CATALOG ID pair MATCH in Release_Track" )</f>
        <v/>
      </c>
      <c r="D61" s="110" t="str">
        <f t="array" ref="D61">ifs(and(isblank($A61),isblank($B61)),"", not(iserror(vlookup($A61&amp;$B61,'5) Release_Track'!$F:$F&amp;'5) Release_Track'!$G:$G,1,0))),vlookup($A61&amp;$B61,{'5) Release_Track'!$F:$F&amp;'5) Release_Track'!$G:$G,'5) Release_Track'!$I:$I},2,0), or(and(not(isblank($B61)),$B61=$B60,$A61&lt;&gt;$A60),and(not(isblank($A61)),$A61=$A60,$B61&lt;&gt;$B60)),"ID LISTS UNALIGNED",and($A61&lt;&gt;"",countif('5) Release_Track'!$F:$F,$A61)=0),"NO ISRC MATCH in Release_Track",and($B61&lt;&gt;"",countif('5) Release_Track'!$G:$G,$B61)=0),"NO CATALOG ID MATCH in Release_Track",iserror(vlookup($A61&amp;$B61,'5) Release_Track'!$F:$F&amp;'5) Release_Track'!$G:$G,1,0)),"NO ISRC-CATALOG ID pair MATCH in Release_Track" )</f>
        <v/>
      </c>
      <c r="E61" s="20"/>
      <c r="F61" s="20"/>
      <c r="G61" s="142" t="str">
        <f t="array" ref="G61">ifs(or($F61="",$F61="Main Primary Artist"),$F61,not(iserror(vlookup($F61,'Reference info'!$J$5:$J$8,1,0))),"Key Artist",not(iserror(vlookup($F61,'Reference info'!$J$38:$J$405,1,0))),"Performer",not(iserror(vlookup($F61,'Reference info'!$J$10:$J$36,1,0))),"Producer &amp; Engineer")</f>
        <v/>
      </c>
    </row>
    <row r="62">
      <c r="B62" s="92"/>
      <c r="C62" s="110" t="str">
        <f t="array" ref="C62">ifs(and(isblank($A62),isblank($B62)),"", not(iserror(vlookup($A62&amp;$B62,'5) Release_Track'!$F:$F&amp;'5) Release_Track'!$G:$G,1,0))),vlookup($A62&amp;$B62,{'5) Release_Track'!$F:$F&amp;'5) Release_Track'!$G:$G,'5) Release_Track'!$H:$H},2,0), or(and(not(isblank($B62)),$B62=$B61,$A62&lt;&gt;$A61),and(not(isblank($A62)),$A62=$A61,$B62&lt;&gt;$B61)),"ID LISTS UNALIGNED",and($A62&lt;&gt;"",countif('5) Release_Track'!$F:$F,$A62)=0),"NO ISRC MATCH in Release_Track",and($B62&lt;&gt;"",countif('5) Release_Track'!$G:$G,$B62)=0),"NO CATALOG ID MATCH in Release_Track",iserror(vlookup($A62&amp;$B62,'5) Release_Track'!$F:$F&amp;'5) Release_Track'!$G:$G,1,0)),"NO ISRC-CATALOG ID pair MATCH in Release_Track" )</f>
        <v/>
      </c>
      <c r="D62" s="110" t="str">
        <f t="array" ref="D62">ifs(and(isblank($A62),isblank($B62)),"", not(iserror(vlookup($A62&amp;$B62,'5) Release_Track'!$F:$F&amp;'5) Release_Track'!$G:$G,1,0))),vlookup($A62&amp;$B62,{'5) Release_Track'!$F:$F&amp;'5) Release_Track'!$G:$G,'5) Release_Track'!$I:$I},2,0), or(and(not(isblank($B62)),$B62=$B61,$A62&lt;&gt;$A61),and(not(isblank($A62)),$A62=$A61,$B62&lt;&gt;$B61)),"ID LISTS UNALIGNED",and($A62&lt;&gt;"",countif('5) Release_Track'!$F:$F,$A62)=0),"NO ISRC MATCH in Release_Track",and($B62&lt;&gt;"",countif('5) Release_Track'!$G:$G,$B62)=0),"NO CATALOG ID MATCH in Release_Track",iserror(vlookup($A62&amp;$B62,'5) Release_Track'!$F:$F&amp;'5) Release_Track'!$G:$G,1,0)),"NO ISRC-CATALOG ID pair MATCH in Release_Track" )</f>
        <v/>
      </c>
      <c r="E62" s="20"/>
      <c r="F62" s="20"/>
      <c r="G62" s="142" t="str">
        <f t="array" ref="G62">ifs(or($F62="",$F62="Main Primary Artist"),$F62,not(iserror(vlookup($F62,'Reference info'!$J$5:$J$8,1,0))),"Key Artist",not(iserror(vlookup($F62,'Reference info'!$J$38:$J$405,1,0))),"Performer",not(iserror(vlookup($F62,'Reference info'!$J$10:$J$36,1,0))),"Producer &amp; Engineer")</f>
        <v/>
      </c>
    </row>
    <row r="63">
      <c r="B63" s="92"/>
      <c r="C63" s="110" t="str">
        <f t="array" ref="C63">ifs(and(isblank($A63),isblank($B63)),"", not(iserror(vlookup($A63&amp;$B63,'5) Release_Track'!$F:$F&amp;'5) Release_Track'!$G:$G,1,0))),vlookup($A63&amp;$B63,{'5) Release_Track'!$F:$F&amp;'5) Release_Track'!$G:$G,'5) Release_Track'!$H:$H},2,0), or(and(not(isblank($B63)),$B63=$B62,$A63&lt;&gt;$A62),and(not(isblank($A63)),$A63=$A62,$B63&lt;&gt;$B62)),"ID LISTS UNALIGNED",and($A63&lt;&gt;"",countif('5) Release_Track'!$F:$F,$A63)=0),"NO ISRC MATCH in Release_Track",and($B63&lt;&gt;"",countif('5) Release_Track'!$G:$G,$B63)=0),"NO CATALOG ID MATCH in Release_Track",iserror(vlookup($A63&amp;$B63,'5) Release_Track'!$F:$F&amp;'5) Release_Track'!$G:$G,1,0)),"NO ISRC-CATALOG ID pair MATCH in Release_Track" )</f>
        <v/>
      </c>
      <c r="D63" s="110" t="str">
        <f t="array" ref="D63">ifs(and(isblank($A63),isblank($B63)),"", not(iserror(vlookup($A63&amp;$B63,'5) Release_Track'!$F:$F&amp;'5) Release_Track'!$G:$G,1,0))),vlookup($A63&amp;$B63,{'5) Release_Track'!$F:$F&amp;'5) Release_Track'!$G:$G,'5) Release_Track'!$I:$I},2,0), or(and(not(isblank($B63)),$B63=$B62,$A63&lt;&gt;$A62),and(not(isblank($A63)),$A63=$A62,$B63&lt;&gt;$B62)),"ID LISTS UNALIGNED",and($A63&lt;&gt;"",countif('5) Release_Track'!$F:$F,$A63)=0),"NO ISRC MATCH in Release_Track",and($B63&lt;&gt;"",countif('5) Release_Track'!$G:$G,$B63)=0),"NO CATALOG ID MATCH in Release_Track",iserror(vlookup($A63&amp;$B63,'5) Release_Track'!$F:$F&amp;'5) Release_Track'!$G:$G,1,0)),"NO ISRC-CATALOG ID pair MATCH in Release_Track" )</f>
        <v/>
      </c>
      <c r="E63" s="20"/>
      <c r="F63" s="20"/>
      <c r="G63" s="142" t="str">
        <f t="array" ref="G63">ifs(or($F63="",$F63="Main Primary Artist"),$F63,not(iserror(vlookup($F63,'Reference info'!$J$5:$J$8,1,0))),"Key Artist",not(iserror(vlookup($F63,'Reference info'!$J$38:$J$405,1,0))),"Performer",not(iserror(vlookup($F63,'Reference info'!$J$10:$J$36,1,0))),"Producer &amp; Engineer")</f>
        <v/>
      </c>
    </row>
    <row r="64">
      <c r="B64" s="92"/>
      <c r="C64" s="110" t="str">
        <f t="array" ref="C64">ifs(and(isblank($A64),isblank($B64)),"", not(iserror(vlookup($A64&amp;$B64,'5) Release_Track'!$F:$F&amp;'5) Release_Track'!$G:$G,1,0))),vlookup($A64&amp;$B64,{'5) Release_Track'!$F:$F&amp;'5) Release_Track'!$G:$G,'5) Release_Track'!$H:$H},2,0), or(and(not(isblank($B64)),$B64=$B63,$A64&lt;&gt;$A63),and(not(isblank($A64)),$A64=$A63,$B64&lt;&gt;$B63)),"ID LISTS UNALIGNED",and($A64&lt;&gt;"",countif('5) Release_Track'!$F:$F,$A64)=0),"NO ISRC MATCH in Release_Track",and($B64&lt;&gt;"",countif('5) Release_Track'!$G:$G,$B64)=0),"NO CATALOG ID MATCH in Release_Track",iserror(vlookup($A64&amp;$B64,'5) Release_Track'!$F:$F&amp;'5) Release_Track'!$G:$G,1,0)),"NO ISRC-CATALOG ID pair MATCH in Release_Track" )</f>
        <v/>
      </c>
      <c r="D64" s="110" t="str">
        <f t="array" ref="D64">ifs(and(isblank($A64),isblank($B64)),"", not(iserror(vlookup($A64&amp;$B64,'5) Release_Track'!$F:$F&amp;'5) Release_Track'!$G:$G,1,0))),vlookup($A64&amp;$B64,{'5) Release_Track'!$F:$F&amp;'5) Release_Track'!$G:$G,'5) Release_Track'!$I:$I},2,0), or(and(not(isblank($B64)),$B64=$B63,$A64&lt;&gt;$A63),and(not(isblank($A64)),$A64=$A63,$B64&lt;&gt;$B63)),"ID LISTS UNALIGNED",and($A64&lt;&gt;"",countif('5) Release_Track'!$F:$F,$A64)=0),"NO ISRC MATCH in Release_Track",and($B64&lt;&gt;"",countif('5) Release_Track'!$G:$G,$B64)=0),"NO CATALOG ID MATCH in Release_Track",iserror(vlookup($A64&amp;$B64,'5) Release_Track'!$F:$F&amp;'5) Release_Track'!$G:$G,1,0)),"NO ISRC-CATALOG ID pair MATCH in Release_Track" )</f>
        <v/>
      </c>
      <c r="E64" s="20"/>
      <c r="F64" s="20"/>
      <c r="G64" s="142" t="str">
        <f t="array" ref="G64">ifs(or($F64="",$F64="Main Primary Artist"),$F64,not(iserror(vlookup($F64,'Reference info'!$J$5:$J$8,1,0))),"Key Artist",not(iserror(vlookup($F64,'Reference info'!$J$38:$J$405,1,0))),"Performer",not(iserror(vlookup($F64,'Reference info'!$J$10:$J$36,1,0))),"Producer &amp; Engineer")</f>
        <v/>
      </c>
    </row>
    <row r="65">
      <c r="B65" s="92"/>
      <c r="C65" s="110" t="str">
        <f t="array" ref="C65">ifs(and(isblank($A65),isblank($B65)),"", not(iserror(vlookup($A65&amp;$B65,'5) Release_Track'!$F:$F&amp;'5) Release_Track'!$G:$G,1,0))),vlookup($A65&amp;$B65,{'5) Release_Track'!$F:$F&amp;'5) Release_Track'!$G:$G,'5) Release_Track'!$H:$H},2,0), or(and(not(isblank($B65)),$B65=$B64,$A65&lt;&gt;$A64),and(not(isblank($A65)),$A65=$A64,$B65&lt;&gt;$B64)),"ID LISTS UNALIGNED",and($A65&lt;&gt;"",countif('5) Release_Track'!$F:$F,$A65)=0),"NO ISRC MATCH in Release_Track",and($B65&lt;&gt;"",countif('5) Release_Track'!$G:$G,$B65)=0),"NO CATALOG ID MATCH in Release_Track",iserror(vlookup($A65&amp;$B65,'5) Release_Track'!$F:$F&amp;'5) Release_Track'!$G:$G,1,0)),"NO ISRC-CATALOG ID pair MATCH in Release_Track" )</f>
        <v/>
      </c>
      <c r="D65" s="110" t="str">
        <f t="array" ref="D65">ifs(and(isblank($A65),isblank($B65)),"", not(iserror(vlookup($A65&amp;$B65,'5) Release_Track'!$F:$F&amp;'5) Release_Track'!$G:$G,1,0))),vlookup($A65&amp;$B65,{'5) Release_Track'!$F:$F&amp;'5) Release_Track'!$G:$G,'5) Release_Track'!$I:$I},2,0), or(and(not(isblank($B65)),$B65=$B64,$A65&lt;&gt;$A64),and(not(isblank($A65)),$A65=$A64,$B65&lt;&gt;$B64)),"ID LISTS UNALIGNED",and($A65&lt;&gt;"",countif('5) Release_Track'!$F:$F,$A65)=0),"NO ISRC MATCH in Release_Track",and($B65&lt;&gt;"",countif('5) Release_Track'!$G:$G,$B65)=0),"NO CATALOG ID MATCH in Release_Track",iserror(vlookup($A65&amp;$B65,'5) Release_Track'!$F:$F&amp;'5) Release_Track'!$G:$G,1,0)),"NO ISRC-CATALOG ID pair MATCH in Release_Track" )</f>
        <v/>
      </c>
      <c r="E65" s="20"/>
      <c r="F65" s="20"/>
      <c r="G65" s="142" t="str">
        <f t="array" ref="G65">ifs(or($F65="",$F65="Main Primary Artist"),$F65,not(iserror(vlookup($F65,'Reference info'!$J$5:$J$8,1,0))),"Key Artist",not(iserror(vlookup($F65,'Reference info'!$J$38:$J$405,1,0))),"Performer",not(iserror(vlookup($F65,'Reference info'!$J$10:$J$36,1,0))),"Producer &amp; Engineer")</f>
        <v/>
      </c>
    </row>
    <row r="66">
      <c r="B66" s="92"/>
      <c r="C66" s="110" t="str">
        <f t="array" ref="C66">ifs(and(isblank($A66),isblank($B66)),"", not(iserror(vlookup($A66&amp;$B66,'5) Release_Track'!$F:$F&amp;'5) Release_Track'!$G:$G,1,0))),vlookup($A66&amp;$B66,{'5) Release_Track'!$F:$F&amp;'5) Release_Track'!$G:$G,'5) Release_Track'!$H:$H},2,0), or(and(not(isblank($B66)),$B66=$B65,$A66&lt;&gt;$A65),and(not(isblank($A66)),$A66=$A65,$B66&lt;&gt;$B65)),"ID LISTS UNALIGNED",and($A66&lt;&gt;"",countif('5) Release_Track'!$F:$F,$A66)=0),"NO ISRC MATCH in Release_Track",and($B66&lt;&gt;"",countif('5) Release_Track'!$G:$G,$B66)=0),"NO CATALOG ID MATCH in Release_Track",iserror(vlookup($A66&amp;$B66,'5) Release_Track'!$F:$F&amp;'5) Release_Track'!$G:$G,1,0)),"NO ISRC-CATALOG ID pair MATCH in Release_Track" )</f>
        <v/>
      </c>
      <c r="D66" s="110" t="str">
        <f t="array" ref="D66">ifs(and(isblank($A66),isblank($B66)),"", not(iserror(vlookup($A66&amp;$B66,'5) Release_Track'!$F:$F&amp;'5) Release_Track'!$G:$G,1,0))),vlookup($A66&amp;$B66,{'5) Release_Track'!$F:$F&amp;'5) Release_Track'!$G:$G,'5) Release_Track'!$I:$I},2,0), or(and(not(isblank($B66)),$B66=$B65,$A66&lt;&gt;$A65),and(not(isblank($A66)),$A66=$A65,$B66&lt;&gt;$B65)),"ID LISTS UNALIGNED",and($A66&lt;&gt;"",countif('5) Release_Track'!$F:$F,$A66)=0),"NO ISRC MATCH in Release_Track",and($B66&lt;&gt;"",countif('5) Release_Track'!$G:$G,$B66)=0),"NO CATALOG ID MATCH in Release_Track",iserror(vlookup($A66&amp;$B66,'5) Release_Track'!$F:$F&amp;'5) Release_Track'!$G:$G,1,0)),"NO ISRC-CATALOG ID pair MATCH in Release_Track" )</f>
        <v/>
      </c>
      <c r="E66" s="20"/>
      <c r="F66" s="20"/>
      <c r="G66" s="142" t="str">
        <f t="array" ref="G66">ifs(or($F66="",$F66="Main Primary Artist"),$F66,not(iserror(vlookup($F66,'Reference info'!$J$5:$J$8,1,0))),"Key Artist",not(iserror(vlookup($F66,'Reference info'!$J$38:$J$405,1,0))),"Performer",not(iserror(vlookup($F66,'Reference info'!$J$10:$J$36,1,0))),"Producer &amp; Engineer")</f>
        <v/>
      </c>
    </row>
    <row r="67">
      <c r="B67" s="92"/>
      <c r="C67" s="110" t="str">
        <f t="array" ref="C67">ifs(and(isblank($A67),isblank($B67)),"", not(iserror(vlookup($A67&amp;$B67,'5) Release_Track'!$F:$F&amp;'5) Release_Track'!$G:$G,1,0))),vlookup($A67&amp;$B67,{'5) Release_Track'!$F:$F&amp;'5) Release_Track'!$G:$G,'5) Release_Track'!$H:$H},2,0), or(and(not(isblank($B67)),$B67=$B66,$A67&lt;&gt;$A66),and(not(isblank($A67)),$A67=$A66,$B67&lt;&gt;$B66)),"ID LISTS UNALIGNED",and($A67&lt;&gt;"",countif('5) Release_Track'!$F:$F,$A67)=0),"NO ISRC MATCH in Release_Track",and($B67&lt;&gt;"",countif('5) Release_Track'!$G:$G,$B67)=0),"NO CATALOG ID MATCH in Release_Track",iserror(vlookup($A67&amp;$B67,'5) Release_Track'!$F:$F&amp;'5) Release_Track'!$G:$G,1,0)),"NO ISRC-CATALOG ID pair MATCH in Release_Track" )</f>
        <v/>
      </c>
      <c r="D67" s="110" t="str">
        <f t="array" ref="D67">ifs(and(isblank($A67),isblank($B67)),"", not(iserror(vlookup($A67&amp;$B67,'5) Release_Track'!$F:$F&amp;'5) Release_Track'!$G:$G,1,0))),vlookup($A67&amp;$B67,{'5) Release_Track'!$F:$F&amp;'5) Release_Track'!$G:$G,'5) Release_Track'!$I:$I},2,0), or(and(not(isblank($B67)),$B67=$B66,$A67&lt;&gt;$A66),and(not(isblank($A67)),$A67=$A66,$B67&lt;&gt;$B66)),"ID LISTS UNALIGNED",and($A67&lt;&gt;"",countif('5) Release_Track'!$F:$F,$A67)=0),"NO ISRC MATCH in Release_Track",and($B67&lt;&gt;"",countif('5) Release_Track'!$G:$G,$B67)=0),"NO CATALOG ID MATCH in Release_Track",iserror(vlookup($A67&amp;$B67,'5) Release_Track'!$F:$F&amp;'5) Release_Track'!$G:$G,1,0)),"NO ISRC-CATALOG ID pair MATCH in Release_Track" )</f>
        <v/>
      </c>
      <c r="E67" s="20"/>
      <c r="F67" s="20"/>
      <c r="G67" s="142" t="str">
        <f t="array" ref="G67">ifs(or($F67="",$F67="Main Primary Artist"),$F67,not(iserror(vlookup($F67,'Reference info'!$J$5:$J$8,1,0))),"Key Artist",not(iserror(vlookup($F67,'Reference info'!$J$38:$J$405,1,0))),"Performer",not(iserror(vlookup($F67,'Reference info'!$J$10:$J$36,1,0))),"Producer &amp; Engineer")</f>
        <v/>
      </c>
    </row>
    <row r="68">
      <c r="B68" s="92"/>
      <c r="C68" s="110" t="str">
        <f t="array" ref="C68">ifs(and(isblank($A68),isblank($B68)),"", not(iserror(vlookup($A68&amp;$B68,'5) Release_Track'!$F:$F&amp;'5) Release_Track'!$G:$G,1,0))),vlookup($A68&amp;$B68,{'5) Release_Track'!$F:$F&amp;'5) Release_Track'!$G:$G,'5) Release_Track'!$H:$H},2,0), or(and(not(isblank($B68)),$B68=$B67,$A68&lt;&gt;$A67),and(not(isblank($A68)),$A68=$A67,$B68&lt;&gt;$B67)),"ID LISTS UNALIGNED",and($A68&lt;&gt;"",countif('5) Release_Track'!$F:$F,$A68)=0),"NO ISRC MATCH in Release_Track",and($B68&lt;&gt;"",countif('5) Release_Track'!$G:$G,$B68)=0),"NO CATALOG ID MATCH in Release_Track",iserror(vlookup($A68&amp;$B68,'5) Release_Track'!$F:$F&amp;'5) Release_Track'!$G:$G,1,0)),"NO ISRC-CATALOG ID pair MATCH in Release_Track" )</f>
        <v/>
      </c>
      <c r="D68" s="110" t="str">
        <f t="array" ref="D68">ifs(and(isblank($A68),isblank($B68)),"", not(iserror(vlookup($A68&amp;$B68,'5) Release_Track'!$F:$F&amp;'5) Release_Track'!$G:$G,1,0))),vlookup($A68&amp;$B68,{'5) Release_Track'!$F:$F&amp;'5) Release_Track'!$G:$G,'5) Release_Track'!$I:$I},2,0), or(and(not(isblank($B68)),$B68=$B67,$A68&lt;&gt;$A67),and(not(isblank($A68)),$A68=$A67,$B68&lt;&gt;$B67)),"ID LISTS UNALIGNED",and($A68&lt;&gt;"",countif('5) Release_Track'!$F:$F,$A68)=0),"NO ISRC MATCH in Release_Track",and($B68&lt;&gt;"",countif('5) Release_Track'!$G:$G,$B68)=0),"NO CATALOG ID MATCH in Release_Track",iserror(vlookup($A68&amp;$B68,'5) Release_Track'!$F:$F&amp;'5) Release_Track'!$G:$G,1,0)),"NO ISRC-CATALOG ID pair MATCH in Release_Track" )</f>
        <v/>
      </c>
      <c r="E68" s="20"/>
      <c r="F68" s="20"/>
    </row>
    <row r="69">
      <c r="B69" s="92"/>
      <c r="C69" s="110" t="str">
        <f t="array" ref="C69">ifs(and(isblank($A69),isblank($B69)),"", not(iserror(vlookup($A69&amp;$B69,'5) Release_Track'!$F:$F&amp;'5) Release_Track'!$G:$G,1,0))),vlookup($A69&amp;$B69,{'5) Release_Track'!$F:$F&amp;'5) Release_Track'!$G:$G,'5) Release_Track'!$H:$H},2,0), or(and(not(isblank($B69)),$B69=$B68,$A69&lt;&gt;$A68),and(not(isblank($A69)),$A69=$A68,$B69&lt;&gt;$B68)),"ID LISTS UNALIGNED",and($A69&lt;&gt;"",countif('5) Release_Track'!$F:$F,$A69)=0),"NO ISRC MATCH in Release_Track",and($B69&lt;&gt;"",countif('5) Release_Track'!$G:$G,$B69)=0),"NO CATALOG ID MATCH in Release_Track",iserror(vlookup($A69&amp;$B69,'5) Release_Track'!$F:$F&amp;'5) Release_Track'!$G:$G,1,0)),"NO ISRC-CATALOG ID pair MATCH in Release_Track" )</f>
        <v/>
      </c>
      <c r="D69" s="110" t="str">
        <f t="array" ref="D69">ifs(and(isblank($A69),isblank($B69)),"", not(iserror(vlookup($A69&amp;$B69,'5) Release_Track'!$F:$F&amp;'5) Release_Track'!$G:$G,1,0))),vlookup($A69&amp;$B69,{'5) Release_Track'!$F:$F&amp;'5) Release_Track'!$G:$G,'5) Release_Track'!$I:$I},2,0), or(and(not(isblank($B69)),$B69=$B68,$A69&lt;&gt;$A68),and(not(isblank($A69)),$A69=$A68,$B69&lt;&gt;$B68)),"ID LISTS UNALIGNED",and($A69&lt;&gt;"",countif('5) Release_Track'!$F:$F,$A69)=0),"NO ISRC MATCH in Release_Track",and($B69&lt;&gt;"",countif('5) Release_Track'!$G:$G,$B69)=0),"NO CATALOG ID MATCH in Release_Track",iserror(vlookup($A69&amp;$B69,'5) Release_Track'!$F:$F&amp;'5) Release_Track'!$G:$G,1,0)),"NO ISRC-CATALOG ID pair MATCH in Release_Track" )</f>
        <v/>
      </c>
      <c r="E69" s="20"/>
      <c r="F69" s="20"/>
    </row>
    <row r="70">
      <c r="B70" s="92"/>
      <c r="C70" s="110" t="str">
        <f t="array" ref="C70">ifs(and(isblank($A70),isblank($B70)),"", not(iserror(vlookup($A70&amp;$B70,'5) Release_Track'!$F:$F&amp;'5) Release_Track'!$G:$G,1,0))),vlookup($A70&amp;$B70,{'5) Release_Track'!$F:$F&amp;'5) Release_Track'!$G:$G,'5) Release_Track'!$H:$H},2,0), or(and(not(isblank($B70)),$B70=$B69,$A70&lt;&gt;$A69),and(not(isblank($A70)),$A70=$A69,$B70&lt;&gt;$B69)),"ID LISTS UNALIGNED",and($A70&lt;&gt;"",countif('5) Release_Track'!$F:$F,$A70)=0),"NO ISRC MATCH in Release_Track",and($B70&lt;&gt;"",countif('5) Release_Track'!$G:$G,$B70)=0),"NO CATALOG ID MATCH in Release_Track",iserror(vlookup($A70&amp;$B70,'5) Release_Track'!$F:$F&amp;'5) Release_Track'!$G:$G,1,0)),"NO ISRC-CATALOG ID pair MATCH in Release_Track" )</f>
        <v/>
      </c>
      <c r="D70" s="110" t="str">
        <f t="array" ref="D70">ifs(and(isblank($A70),isblank($B70)),"", not(iserror(vlookup($A70&amp;$B70,'5) Release_Track'!$F:$F&amp;'5) Release_Track'!$G:$G,1,0))),vlookup($A70&amp;$B70,{'5) Release_Track'!$F:$F&amp;'5) Release_Track'!$G:$G,'5) Release_Track'!$I:$I},2,0), or(and(not(isblank($B70)),$B70=$B69,$A70&lt;&gt;$A69),and(not(isblank($A70)),$A70=$A69,$B70&lt;&gt;$B69)),"ID LISTS UNALIGNED",and($A70&lt;&gt;"",countif('5) Release_Track'!$F:$F,$A70)=0),"NO ISRC MATCH in Release_Track",and($B70&lt;&gt;"",countif('5) Release_Track'!$G:$G,$B70)=0),"NO CATALOG ID MATCH in Release_Track",iserror(vlookup($A70&amp;$B70,'5) Release_Track'!$F:$F&amp;'5) Release_Track'!$G:$G,1,0)),"NO ISRC-CATALOG ID pair MATCH in Release_Track" )</f>
        <v/>
      </c>
      <c r="E70" s="20"/>
      <c r="F70" s="20"/>
    </row>
    <row r="71">
      <c r="B71" s="92"/>
      <c r="C71" s="110" t="str">
        <f t="array" ref="C71">ifs(and(isblank($A71),isblank($B71)),"", not(iserror(vlookup($A71&amp;$B71,'5) Release_Track'!$F:$F&amp;'5) Release_Track'!$G:$G,1,0))),vlookup($A71&amp;$B71,{'5) Release_Track'!$F:$F&amp;'5) Release_Track'!$G:$G,'5) Release_Track'!$H:$H},2,0), or(and(not(isblank($B71)),$B71=$B70,$A71&lt;&gt;$A70),and(not(isblank($A71)),$A71=$A70,$B71&lt;&gt;$B70)),"ID LISTS UNALIGNED",and($A71&lt;&gt;"",countif('5) Release_Track'!$F:$F,$A71)=0),"NO ISRC MATCH in Release_Track",and($B71&lt;&gt;"",countif('5) Release_Track'!$G:$G,$B71)=0),"NO CATALOG ID MATCH in Release_Track",iserror(vlookup($A71&amp;$B71,'5) Release_Track'!$F:$F&amp;'5) Release_Track'!$G:$G,1,0)),"NO ISRC-CATALOG ID pair MATCH in Release_Track" )</f>
        <v/>
      </c>
      <c r="D71" s="110" t="str">
        <f t="array" ref="D71">ifs(and(isblank($A71),isblank($B71)),"", not(iserror(vlookup($A71&amp;$B71,'5) Release_Track'!$F:$F&amp;'5) Release_Track'!$G:$G,1,0))),vlookup($A71&amp;$B71,{'5) Release_Track'!$F:$F&amp;'5) Release_Track'!$G:$G,'5) Release_Track'!$I:$I},2,0), or(and(not(isblank($B71)),$B71=$B70,$A71&lt;&gt;$A70),and(not(isblank($A71)),$A71=$A70,$B71&lt;&gt;$B70)),"ID LISTS UNALIGNED",and($A71&lt;&gt;"",countif('5) Release_Track'!$F:$F,$A71)=0),"NO ISRC MATCH in Release_Track",and($B71&lt;&gt;"",countif('5) Release_Track'!$G:$G,$B71)=0),"NO CATALOG ID MATCH in Release_Track",iserror(vlookup($A71&amp;$B71,'5) Release_Track'!$F:$F&amp;'5) Release_Track'!$G:$G,1,0)),"NO ISRC-CATALOG ID pair MATCH in Release_Track" )</f>
        <v/>
      </c>
      <c r="E71" s="20"/>
      <c r="F71" s="20"/>
    </row>
    <row r="72">
      <c r="B72" s="92"/>
      <c r="C72" s="110" t="str">
        <f t="array" ref="C72">ifs(and(isblank($A72),isblank($B72)),"", not(iserror(vlookup($A72&amp;$B72,'5) Release_Track'!$F:$F&amp;'5) Release_Track'!$G:$G,1,0))),vlookup($A72&amp;$B72,{'5) Release_Track'!$F:$F&amp;'5) Release_Track'!$G:$G,'5) Release_Track'!$H:$H},2,0), or(and(not(isblank($B72)),$B72=$B71,$A72&lt;&gt;$A71),and(not(isblank($A72)),$A72=$A71,$B72&lt;&gt;$B71)),"ID LISTS UNALIGNED",and($A72&lt;&gt;"",countif('5) Release_Track'!$F:$F,$A72)=0),"NO ISRC MATCH in Release_Track",and($B72&lt;&gt;"",countif('5) Release_Track'!$G:$G,$B72)=0),"NO CATALOG ID MATCH in Release_Track",iserror(vlookup($A72&amp;$B72,'5) Release_Track'!$F:$F&amp;'5) Release_Track'!$G:$G,1,0)),"NO ISRC-CATALOG ID pair MATCH in Release_Track" )</f>
        <v/>
      </c>
      <c r="D72" s="110" t="str">
        <f t="array" ref="D72">ifs(and(isblank($A72),isblank($B72)),"", not(iserror(vlookup($A72&amp;$B72,'5) Release_Track'!$F:$F&amp;'5) Release_Track'!$G:$G,1,0))),vlookup($A72&amp;$B72,{'5) Release_Track'!$F:$F&amp;'5) Release_Track'!$G:$G,'5) Release_Track'!$I:$I},2,0), or(and(not(isblank($B72)),$B72=$B71,$A72&lt;&gt;$A71),and(not(isblank($A72)),$A72=$A71,$B72&lt;&gt;$B71)),"ID LISTS UNALIGNED",and($A72&lt;&gt;"",countif('5) Release_Track'!$F:$F,$A72)=0),"NO ISRC MATCH in Release_Track",and($B72&lt;&gt;"",countif('5) Release_Track'!$G:$G,$B72)=0),"NO CATALOG ID MATCH in Release_Track",iserror(vlookup($A72&amp;$B72,'5) Release_Track'!$F:$F&amp;'5) Release_Track'!$G:$G,1,0)),"NO ISRC-CATALOG ID pair MATCH in Release_Track" )</f>
        <v/>
      </c>
      <c r="E72" s="20"/>
      <c r="F72" s="20"/>
    </row>
    <row r="73">
      <c r="B73" s="92"/>
      <c r="C73" s="110" t="str">
        <f t="array" ref="C73">ifs(and(isblank($A73),isblank($B73)),"", not(iserror(vlookup($A73&amp;$B73,'5) Release_Track'!$F:$F&amp;'5) Release_Track'!$G:$G,1,0))),vlookup($A73&amp;$B73,{'5) Release_Track'!$F:$F&amp;'5) Release_Track'!$G:$G,'5) Release_Track'!$H:$H},2,0), or(and(not(isblank($B73)),$B73=$B72,$A73&lt;&gt;$A72),and(not(isblank($A73)),$A73=$A72,$B73&lt;&gt;$B72)),"ID LISTS UNALIGNED",and($A73&lt;&gt;"",countif('5) Release_Track'!$F:$F,$A73)=0),"NO ISRC MATCH in Release_Track",and($B73&lt;&gt;"",countif('5) Release_Track'!$G:$G,$B73)=0),"NO CATALOG ID MATCH in Release_Track",iserror(vlookup($A73&amp;$B73,'5) Release_Track'!$F:$F&amp;'5) Release_Track'!$G:$G,1,0)),"NO ISRC-CATALOG ID pair MATCH in Release_Track" )</f>
        <v/>
      </c>
      <c r="D73" s="110" t="str">
        <f t="array" ref="D73">ifs(and(isblank($A73),isblank($B73)),"", not(iserror(vlookup($A73&amp;$B73,'5) Release_Track'!$F:$F&amp;'5) Release_Track'!$G:$G,1,0))),vlookup($A73&amp;$B73,{'5) Release_Track'!$F:$F&amp;'5) Release_Track'!$G:$G,'5) Release_Track'!$I:$I},2,0), or(and(not(isblank($B73)),$B73=$B72,$A73&lt;&gt;$A72),and(not(isblank($A73)),$A73=$A72,$B73&lt;&gt;$B72)),"ID LISTS UNALIGNED",and($A73&lt;&gt;"",countif('5) Release_Track'!$F:$F,$A73)=0),"NO ISRC MATCH in Release_Track",and($B73&lt;&gt;"",countif('5) Release_Track'!$G:$G,$B73)=0),"NO CATALOG ID MATCH in Release_Track",iserror(vlookup($A73&amp;$B73,'5) Release_Track'!$F:$F&amp;'5) Release_Track'!$G:$G,1,0)),"NO ISRC-CATALOG ID pair MATCH in Release_Track" )</f>
        <v/>
      </c>
      <c r="E73" s="20"/>
      <c r="F73" s="20"/>
    </row>
    <row r="74">
      <c r="B74" s="92"/>
      <c r="C74" s="110" t="str">
        <f t="array" ref="C74">ifs(and(isblank($A74),isblank($B74)),"", not(iserror(vlookup($A74&amp;$B74,'5) Release_Track'!$F:$F&amp;'5) Release_Track'!$G:$G,1,0))),vlookup($A74&amp;$B74,{'5) Release_Track'!$F:$F&amp;'5) Release_Track'!$G:$G,'5) Release_Track'!$H:$H},2,0), or(and(not(isblank($B74)),$B74=$B73,$A74&lt;&gt;$A73),and(not(isblank($A74)),$A74=$A73,$B74&lt;&gt;$B73)),"ID LISTS UNALIGNED",and($A74&lt;&gt;"",countif('5) Release_Track'!$F:$F,$A74)=0),"NO ISRC MATCH in Release_Track",and($B74&lt;&gt;"",countif('5) Release_Track'!$G:$G,$B74)=0),"NO CATALOG ID MATCH in Release_Track",iserror(vlookup($A74&amp;$B74,'5) Release_Track'!$F:$F&amp;'5) Release_Track'!$G:$G,1,0)),"NO ISRC-CATALOG ID pair MATCH in Release_Track" )</f>
        <v/>
      </c>
      <c r="D74" s="110" t="str">
        <f t="array" ref="D74">ifs(and(isblank($A74),isblank($B74)),"", not(iserror(vlookup($A74&amp;$B74,'5) Release_Track'!$F:$F&amp;'5) Release_Track'!$G:$G,1,0))),vlookup($A74&amp;$B74,{'5) Release_Track'!$F:$F&amp;'5) Release_Track'!$G:$G,'5) Release_Track'!$I:$I},2,0), or(and(not(isblank($B74)),$B74=$B73,$A74&lt;&gt;$A73),and(not(isblank($A74)),$A74=$A73,$B74&lt;&gt;$B73)),"ID LISTS UNALIGNED",and($A74&lt;&gt;"",countif('5) Release_Track'!$F:$F,$A74)=0),"NO ISRC MATCH in Release_Track",and($B74&lt;&gt;"",countif('5) Release_Track'!$G:$G,$B74)=0),"NO CATALOG ID MATCH in Release_Track",iserror(vlookup($A74&amp;$B74,'5) Release_Track'!$F:$F&amp;'5) Release_Track'!$G:$G,1,0)),"NO ISRC-CATALOG ID pair MATCH in Release_Track" )</f>
        <v/>
      </c>
      <c r="E74" s="20"/>
      <c r="F74" s="20"/>
    </row>
    <row r="75">
      <c r="B75" s="92"/>
      <c r="C75" s="110" t="str">
        <f t="array" ref="C75">ifs(and(isblank($A75),isblank($B75)),"", not(iserror(vlookup($A75&amp;$B75,'5) Release_Track'!$F:$F&amp;'5) Release_Track'!$G:$G,1,0))),vlookup($A75&amp;$B75,{'5) Release_Track'!$F:$F&amp;'5) Release_Track'!$G:$G,'5) Release_Track'!$H:$H},2,0), or(and(not(isblank($B75)),$B75=$B74,$A75&lt;&gt;$A74),and(not(isblank($A75)),$A75=$A74,$B75&lt;&gt;$B74)),"ID LISTS UNALIGNED",and($A75&lt;&gt;"",countif('5) Release_Track'!$F:$F,$A75)=0),"NO ISRC MATCH in Release_Track",and($B75&lt;&gt;"",countif('5) Release_Track'!$G:$G,$B75)=0),"NO CATALOG ID MATCH in Release_Track",iserror(vlookup($A75&amp;$B75,'5) Release_Track'!$F:$F&amp;'5) Release_Track'!$G:$G,1,0)),"NO ISRC-CATALOG ID pair MATCH in Release_Track" )</f>
        <v/>
      </c>
      <c r="D75" s="110" t="str">
        <f t="array" ref="D75">ifs(and(isblank($A75),isblank($B75)),"", not(iserror(vlookup($A75&amp;$B75,'5) Release_Track'!$F:$F&amp;'5) Release_Track'!$G:$G,1,0))),vlookup($A75&amp;$B75,{'5) Release_Track'!$F:$F&amp;'5) Release_Track'!$G:$G,'5) Release_Track'!$I:$I},2,0), or(and(not(isblank($B75)),$B75=$B74,$A75&lt;&gt;$A74),and(not(isblank($A75)),$A75=$A74,$B75&lt;&gt;$B74)),"ID LISTS UNALIGNED",and($A75&lt;&gt;"",countif('5) Release_Track'!$F:$F,$A75)=0),"NO ISRC MATCH in Release_Track",and($B75&lt;&gt;"",countif('5) Release_Track'!$G:$G,$B75)=0),"NO CATALOG ID MATCH in Release_Track",iserror(vlookup($A75&amp;$B75,'5) Release_Track'!$F:$F&amp;'5) Release_Track'!$G:$G,1,0)),"NO ISRC-CATALOG ID pair MATCH in Release_Track" )</f>
        <v/>
      </c>
      <c r="E75" s="20"/>
      <c r="F75" s="20"/>
    </row>
    <row r="76">
      <c r="B76" s="92"/>
      <c r="C76" s="110" t="str">
        <f t="array" ref="C76">ifs(and(isblank($A76),isblank($B76)),"", not(iserror(vlookup($A76&amp;$B76,'5) Release_Track'!$F:$F&amp;'5) Release_Track'!$G:$G,1,0))),vlookup($A76&amp;$B76,{'5) Release_Track'!$F:$F&amp;'5) Release_Track'!$G:$G,'5) Release_Track'!$H:$H},2,0), or(and(not(isblank($B76)),$B76=$B75,$A76&lt;&gt;$A75),and(not(isblank($A76)),$A76=$A75,$B76&lt;&gt;$B75)),"ID LISTS UNALIGNED",and($A76&lt;&gt;"",countif('5) Release_Track'!$F:$F,$A76)=0),"NO ISRC MATCH in Release_Track",and($B76&lt;&gt;"",countif('5) Release_Track'!$G:$G,$B76)=0),"NO CATALOG ID MATCH in Release_Track",iserror(vlookup($A76&amp;$B76,'5) Release_Track'!$F:$F&amp;'5) Release_Track'!$G:$G,1,0)),"NO ISRC-CATALOG ID pair MATCH in Release_Track" )</f>
        <v/>
      </c>
      <c r="D76" s="110" t="str">
        <f t="array" ref="D76">ifs(and(isblank($A76),isblank($B76)),"", not(iserror(vlookup($A76&amp;$B76,'5) Release_Track'!$F:$F&amp;'5) Release_Track'!$G:$G,1,0))),vlookup($A76&amp;$B76,{'5) Release_Track'!$F:$F&amp;'5) Release_Track'!$G:$G,'5) Release_Track'!$I:$I},2,0), or(and(not(isblank($B76)),$B76=$B75,$A76&lt;&gt;$A75),and(not(isblank($A76)),$A76=$A75,$B76&lt;&gt;$B75)),"ID LISTS UNALIGNED",and($A76&lt;&gt;"",countif('5) Release_Track'!$F:$F,$A76)=0),"NO ISRC MATCH in Release_Track",and($B76&lt;&gt;"",countif('5) Release_Track'!$G:$G,$B76)=0),"NO CATALOG ID MATCH in Release_Track",iserror(vlookup($A76&amp;$B76,'5) Release_Track'!$F:$F&amp;'5) Release_Track'!$G:$G,1,0)),"NO ISRC-CATALOG ID pair MATCH in Release_Track" )</f>
        <v/>
      </c>
      <c r="E76" s="20"/>
      <c r="F76" s="20"/>
    </row>
    <row r="77">
      <c r="B77" s="92"/>
      <c r="C77" s="110" t="str">
        <f t="array" ref="C77">ifs(and(isblank($A77),isblank($B77)),"", not(iserror(vlookup($A77&amp;$B77,'5) Release_Track'!$F:$F&amp;'5) Release_Track'!$G:$G,1,0))),vlookup($A77&amp;$B77,{'5) Release_Track'!$F:$F&amp;'5) Release_Track'!$G:$G,'5) Release_Track'!$H:$H},2,0), or(and(not(isblank($B77)),$B77=$B76,$A77&lt;&gt;$A76),and(not(isblank($A77)),$A77=$A76,$B77&lt;&gt;$B76)),"ID LISTS UNALIGNED",and($A77&lt;&gt;"",countif('5) Release_Track'!$F:$F,$A77)=0),"NO ISRC MATCH in Release_Track",and($B77&lt;&gt;"",countif('5) Release_Track'!$G:$G,$B77)=0),"NO CATALOG ID MATCH in Release_Track",iserror(vlookup($A77&amp;$B77,'5) Release_Track'!$F:$F&amp;'5) Release_Track'!$G:$G,1,0)),"NO ISRC-CATALOG ID pair MATCH in Release_Track" )</f>
        <v/>
      </c>
      <c r="D77" s="110" t="str">
        <f t="array" ref="D77">ifs(and(isblank($A77),isblank($B77)),"", not(iserror(vlookup($A77&amp;$B77,'5) Release_Track'!$F:$F&amp;'5) Release_Track'!$G:$G,1,0))),vlookup($A77&amp;$B77,{'5) Release_Track'!$F:$F&amp;'5) Release_Track'!$G:$G,'5) Release_Track'!$I:$I},2,0), or(and(not(isblank($B77)),$B77=$B76,$A77&lt;&gt;$A76),and(not(isblank($A77)),$A77=$A76,$B77&lt;&gt;$B76)),"ID LISTS UNALIGNED",and($A77&lt;&gt;"",countif('5) Release_Track'!$F:$F,$A77)=0),"NO ISRC MATCH in Release_Track",and($B77&lt;&gt;"",countif('5) Release_Track'!$G:$G,$B77)=0),"NO CATALOG ID MATCH in Release_Track",iserror(vlookup($A77&amp;$B77,'5) Release_Track'!$F:$F&amp;'5) Release_Track'!$G:$G,1,0)),"NO ISRC-CATALOG ID pair MATCH in Release_Track" )</f>
        <v/>
      </c>
      <c r="E77" s="20"/>
      <c r="F77" s="20"/>
    </row>
    <row r="78">
      <c r="B78" s="92"/>
      <c r="C78" s="110" t="str">
        <f t="array" ref="C78">ifs(and(isblank($A78),isblank($B78)),"", not(iserror(vlookup($A78&amp;$B78,'5) Release_Track'!$F:$F&amp;'5) Release_Track'!$G:$G,1,0))),vlookup($A78&amp;$B78,{'5) Release_Track'!$F:$F&amp;'5) Release_Track'!$G:$G,'5) Release_Track'!$H:$H},2,0), or(and(not(isblank($B78)),$B78=$B77,$A78&lt;&gt;$A77),and(not(isblank($A78)),$A78=$A77,$B78&lt;&gt;$B77)),"ID LISTS UNALIGNED",and($A78&lt;&gt;"",countif('5) Release_Track'!$F:$F,$A78)=0),"NO ISRC MATCH in Release_Track",and($B78&lt;&gt;"",countif('5) Release_Track'!$G:$G,$B78)=0),"NO CATALOG ID MATCH in Release_Track",iserror(vlookup($A78&amp;$B78,'5) Release_Track'!$F:$F&amp;'5) Release_Track'!$G:$G,1,0)),"NO ISRC-CATALOG ID pair MATCH in Release_Track" )</f>
        <v/>
      </c>
      <c r="D78" s="110" t="str">
        <f t="array" ref="D78">ifs(and(isblank($A78),isblank($B78)),"", not(iserror(vlookup($A78&amp;$B78,'5) Release_Track'!$F:$F&amp;'5) Release_Track'!$G:$G,1,0))),vlookup($A78&amp;$B78,{'5) Release_Track'!$F:$F&amp;'5) Release_Track'!$G:$G,'5) Release_Track'!$I:$I},2,0), or(and(not(isblank($B78)),$B78=$B77,$A78&lt;&gt;$A77),and(not(isblank($A78)),$A78=$A77,$B78&lt;&gt;$B77)),"ID LISTS UNALIGNED",and($A78&lt;&gt;"",countif('5) Release_Track'!$F:$F,$A78)=0),"NO ISRC MATCH in Release_Track",and($B78&lt;&gt;"",countif('5) Release_Track'!$G:$G,$B78)=0),"NO CATALOG ID MATCH in Release_Track",iserror(vlookup($A78&amp;$B78,'5) Release_Track'!$F:$F&amp;'5) Release_Track'!$G:$G,1,0)),"NO ISRC-CATALOG ID pair MATCH in Release_Track" )</f>
        <v/>
      </c>
      <c r="E78" s="20"/>
      <c r="F78" s="20"/>
    </row>
    <row r="79">
      <c r="B79" s="92"/>
      <c r="C79" s="110" t="str">
        <f t="array" ref="C79">ifs(and(isblank($A79),isblank($B79)),"", not(iserror(vlookup($A79&amp;$B79,'5) Release_Track'!$F:$F&amp;'5) Release_Track'!$G:$G,1,0))),vlookup($A79&amp;$B79,{'5) Release_Track'!$F:$F&amp;'5) Release_Track'!$G:$G,'5) Release_Track'!$H:$H},2,0), or(and(not(isblank($B79)),$B79=$B78,$A79&lt;&gt;$A78),and(not(isblank($A79)),$A79=$A78,$B79&lt;&gt;$B78)),"ID LISTS UNALIGNED",and($A79&lt;&gt;"",countif('5) Release_Track'!$F:$F,$A79)=0),"NO ISRC MATCH in Release_Track",and($B79&lt;&gt;"",countif('5) Release_Track'!$G:$G,$B79)=0),"NO CATALOG ID MATCH in Release_Track",iserror(vlookup($A79&amp;$B79,'5) Release_Track'!$F:$F&amp;'5) Release_Track'!$G:$G,1,0)),"NO ISRC-CATALOG ID pair MATCH in Release_Track" )</f>
        <v/>
      </c>
      <c r="D79" s="110" t="str">
        <f t="array" ref="D79">ifs(and(isblank($A79),isblank($B79)),"", not(iserror(vlookup($A79&amp;$B79,'5) Release_Track'!$F:$F&amp;'5) Release_Track'!$G:$G,1,0))),vlookup($A79&amp;$B79,{'5) Release_Track'!$F:$F&amp;'5) Release_Track'!$G:$G,'5) Release_Track'!$I:$I},2,0), or(and(not(isblank($B79)),$B79=$B78,$A79&lt;&gt;$A78),and(not(isblank($A79)),$A79=$A78,$B79&lt;&gt;$B78)),"ID LISTS UNALIGNED",and($A79&lt;&gt;"",countif('5) Release_Track'!$F:$F,$A79)=0),"NO ISRC MATCH in Release_Track",and($B79&lt;&gt;"",countif('5) Release_Track'!$G:$G,$B79)=0),"NO CATALOG ID MATCH in Release_Track",iserror(vlookup($A79&amp;$B79,'5) Release_Track'!$F:$F&amp;'5) Release_Track'!$G:$G,1,0)),"NO ISRC-CATALOG ID pair MATCH in Release_Track" )</f>
        <v/>
      </c>
      <c r="E79" s="20"/>
      <c r="F79" s="20"/>
    </row>
    <row r="80">
      <c r="B80" s="92"/>
      <c r="C80" s="110" t="str">
        <f t="array" ref="C80">ifs(and(isblank($A80),isblank($B80)),"", not(iserror(vlookup($A80&amp;$B80,'5) Release_Track'!$F:$F&amp;'5) Release_Track'!$G:$G,1,0))),vlookup($A80&amp;$B80,{'5) Release_Track'!$F:$F&amp;'5) Release_Track'!$G:$G,'5) Release_Track'!$H:$H},2,0), or(and(not(isblank($B80)),$B80=$B79,$A80&lt;&gt;$A79),and(not(isblank($A80)),$A80=$A79,$B80&lt;&gt;$B79)),"ID LISTS UNALIGNED",and($A80&lt;&gt;"",countif('5) Release_Track'!$F:$F,$A80)=0),"NO ISRC MATCH in Release_Track",and($B80&lt;&gt;"",countif('5) Release_Track'!$G:$G,$B80)=0),"NO CATALOG ID MATCH in Release_Track",iserror(vlookup($A80&amp;$B80,'5) Release_Track'!$F:$F&amp;'5) Release_Track'!$G:$G,1,0)),"NO ISRC-CATALOG ID pair MATCH in Release_Track" )</f>
        <v/>
      </c>
      <c r="D80" s="110" t="str">
        <f t="array" ref="D80">ifs(and(isblank($A80),isblank($B80)),"", not(iserror(vlookup($A80&amp;$B80,'5) Release_Track'!$F:$F&amp;'5) Release_Track'!$G:$G,1,0))),vlookup($A80&amp;$B80,{'5) Release_Track'!$F:$F&amp;'5) Release_Track'!$G:$G,'5) Release_Track'!$I:$I},2,0), or(and(not(isblank($B80)),$B80=$B79,$A80&lt;&gt;$A79),and(not(isblank($A80)),$A80=$A79,$B80&lt;&gt;$B79)),"ID LISTS UNALIGNED",and($A80&lt;&gt;"",countif('5) Release_Track'!$F:$F,$A80)=0),"NO ISRC MATCH in Release_Track",and($B80&lt;&gt;"",countif('5) Release_Track'!$G:$G,$B80)=0),"NO CATALOG ID MATCH in Release_Track",iserror(vlookup($A80&amp;$B80,'5) Release_Track'!$F:$F&amp;'5) Release_Track'!$G:$G,1,0)),"NO ISRC-CATALOG ID pair MATCH in Release_Track" )</f>
        <v/>
      </c>
      <c r="E80" s="20"/>
      <c r="F80" s="20"/>
    </row>
    <row r="81">
      <c r="B81" s="92"/>
      <c r="C81" s="110" t="str">
        <f t="array" ref="C81">ifs(and(isblank($A81),isblank($B81)),"", not(iserror(vlookup($A81&amp;$B81,'5) Release_Track'!$F:$F&amp;'5) Release_Track'!$G:$G,1,0))),vlookup($A81&amp;$B81,{'5) Release_Track'!$F:$F&amp;'5) Release_Track'!$G:$G,'5) Release_Track'!$H:$H},2,0), or(and(not(isblank($B81)),$B81=$B80,$A81&lt;&gt;$A80),and(not(isblank($A81)),$A81=$A80,$B81&lt;&gt;$B80)),"ID LISTS UNALIGNED",and($A81&lt;&gt;"",countif('5) Release_Track'!$F:$F,$A81)=0),"NO ISRC MATCH in Release_Track",and($B81&lt;&gt;"",countif('5) Release_Track'!$G:$G,$B81)=0),"NO CATALOG ID MATCH in Release_Track",iserror(vlookup($A81&amp;$B81,'5) Release_Track'!$F:$F&amp;'5) Release_Track'!$G:$G,1,0)),"NO ISRC-CATALOG ID pair MATCH in Release_Track" )</f>
        <v/>
      </c>
      <c r="D81" s="110" t="str">
        <f t="array" ref="D81">ifs(and(isblank($A81),isblank($B81)),"", not(iserror(vlookup($A81&amp;$B81,'5) Release_Track'!$F:$F&amp;'5) Release_Track'!$G:$G,1,0))),vlookup($A81&amp;$B81,{'5) Release_Track'!$F:$F&amp;'5) Release_Track'!$G:$G,'5) Release_Track'!$I:$I},2,0), or(and(not(isblank($B81)),$B81=$B80,$A81&lt;&gt;$A80),and(not(isblank($A81)),$A81=$A80,$B81&lt;&gt;$B80)),"ID LISTS UNALIGNED",and($A81&lt;&gt;"",countif('5) Release_Track'!$F:$F,$A81)=0),"NO ISRC MATCH in Release_Track",and($B81&lt;&gt;"",countif('5) Release_Track'!$G:$G,$B81)=0),"NO CATALOG ID MATCH in Release_Track",iserror(vlookup($A81&amp;$B81,'5) Release_Track'!$F:$F&amp;'5) Release_Track'!$G:$G,1,0)),"NO ISRC-CATALOG ID pair MATCH in Release_Track" )</f>
        <v/>
      </c>
      <c r="E81" s="20"/>
      <c r="F81" s="20"/>
    </row>
    <row r="82">
      <c r="B82" s="92"/>
      <c r="C82" s="110" t="str">
        <f t="array" ref="C82">ifs(and(isblank($A82),isblank($B82)),"", not(iserror(vlookup($A82&amp;$B82,'5) Release_Track'!$F:$F&amp;'5) Release_Track'!$G:$G,1,0))),vlookup($A82&amp;$B82,{'5) Release_Track'!$F:$F&amp;'5) Release_Track'!$G:$G,'5) Release_Track'!$H:$H},2,0), or(and(not(isblank($B82)),$B82=$B81,$A82&lt;&gt;$A81),and(not(isblank($A82)),$A82=$A81,$B82&lt;&gt;$B81)),"ID LISTS UNALIGNED",and($A82&lt;&gt;"",countif('5) Release_Track'!$F:$F,$A82)=0),"NO ISRC MATCH in Release_Track",and($B82&lt;&gt;"",countif('5) Release_Track'!$G:$G,$B82)=0),"NO CATALOG ID MATCH in Release_Track",iserror(vlookup($A82&amp;$B82,'5) Release_Track'!$F:$F&amp;'5) Release_Track'!$G:$G,1,0)),"NO ISRC-CATALOG ID pair MATCH in Release_Track" )</f>
        <v/>
      </c>
      <c r="D82" s="110" t="str">
        <f t="array" ref="D82">ifs(and(isblank($A82),isblank($B82)),"", not(iserror(vlookup($A82&amp;$B82,'5) Release_Track'!$F:$F&amp;'5) Release_Track'!$G:$G,1,0))),vlookup($A82&amp;$B82,{'5) Release_Track'!$F:$F&amp;'5) Release_Track'!$G:$G,'5) Release_Track'!$I:$I},2,0), or(and(not(isblank($B82)),$B82=$B81,$A82&lt;&gt;$A81),and(not(isblank($A82)),$A82=$A81,$B82&lt;&gt;$B81)),"ID LISTS UNALIGNED",and($A82&lt;&gt;"",countif('5) Release_Track'!$F:$F,$A82)=0),"NO ISRC MATCH in Release_Track",and($B82&lt;&gt;"",countif('5) Release_Track'!$G:$G,$B82)=0),"NO CATALOG ID MATCH in Release_Track",iserror(vlookup($A82&amp;$B82,'5) Release_Track'!$F:$F&amp;'5) Release_Track'!$G:$G,1,0)),"NO ISRC-CATALOG ID pair MATCH in Release_Track" )</f>
        <v/>
      </c>
      <c r="E82" s="20"/>
      <c r="F82" s="20"/>
    </row>
    <row r="83">
      <c r="B83" s="92"/>
      <c r="C83" s="110" t="str">
        <f t="array" ref="C83">ifs(and(isblank($A83),isblank($B83)),"", not(iserror(vlookup($A83&amp;$B83,'5) Release_Track'!$F:$F&amp;'5) Release_Track'!$G:$G,1,0))),vlookup($A83&amp;$B83,{'5) Release_Track'!$F:$F&amp;'5) Release_Track'!$G:$G,'5) Release_Track'!$H:$H},2,0), or(and(not(isblank($B83)),$B83=$B82,$A83&lt;&gt;$A82),and(not(isblank($A83)),$A83=$A82,$B83&lt;&gt;$B82)),"ID LISTS UNALIGNED",and($A83&lt;&gt;"",countif('5) Release_Track'!$F:$F,$A83)=0),"NO ISRC MATCH in Release_Track",and($B83&lt;&gt;"",countif('5) Release_Track'!$G:$G,$B83)=0),"NO CATALOG ID MATCH in Release_Track",iserror(vlookup($A83&amp;$B83,'5) Release_Track'!$F:$F&amp;'5) Release_Track'!$G:$G,1,0)),"NO ISRC-CATALOG ID pair MATCH in Release_Track" )</f>
        <v/>
      </c>
      <c r="D83" s="110" t="str">
        <f t="array" ref="D83">ifs(and(isblank($A83),isblank($B83)),"", not(iserror(vlookup($A83&amp;$B83,'5) Release_Track'!$F:$F&amp;'5) Release_Track'!$G:$G,1,0))),vlookup($A83&amp;$B83,{'5) Release_Track'!$F:$F&amp;'5) Release_Track'!$G:$G,'5) Release_Track'!$I:$I},2,0), or(and(not(isblank($B83)),$B83=$B82,$A83&lt;&gt;$A82),and(not(isblank($A83)),$A83=$A82,$B83&lt;&gt;$B82)),"ID LISTS UNALIGNED",and($A83&lt;&gt;"",countif('5) Release_Track'!$F:$F,$A83)=0),"NO ISRC MATCH in Release_Track",and($B83&lt;&gt;"",countif('5) Release_Track'!$G:$G,$B83)=0),"NO CATALOG ID MATCH in Release_Track",iserror(vlookup($A83&amp;$B83,'5) Release_Track'!$F:$F&amp;'5) Release_Track'!$G:$G,1,0)),"NO ISRC-CATALOG ID pair MATCH in Release_Track" )</f>
        <v/>
      </c>
      <c r="E83" s="20"/>
      <c r="F83" s="20"/>
    </row>
    <row r="84">
      <c r="B84" s="92"/>
      <c r="C84" s="110" t="str">
        <f t="array" ref="C84">ifs(and(isblank($A84),isblank($B84)),"", not(iserror(vlookup($A84&amp;$B84,'5) Release_Track'!$F:$F&amp;'5) Release_Track'!$G:$G,1,0))),vlookup($A84&amp;$B84,{'5) Release_Track'!$F:$F&amp;'5) Release_Track'!$G:$G,'5) Release_Track'!$H:$H},2,0), or(and(not(isblank($B84)),$B84=$B83,$A84&lt;&gt;$A83),and(not(isblank($A84)),$A84=$A83,$B84&lt;&gt;$B83)),"ID LISTS UNALIGNED",and($A84&lt;&gt;"",countif('5) Release_Track'!$F:$F,$A84)=0),"NO ISRC MATCH in Release_Track",and($B84&lt;&gt;"",countif('5) Release_Track'!$G:$G,$B84)=0),"NO CATALOG ID MATCH in Release_Track",iserror(vlookup($A84&amp;$B84,'5) Release_Track'!$F:$F&amp;'5) Release_Track'!$G:$G,1,0)),"NO ISRC-CATALOG ID pair MATCH in Release_Track" )</f>
        <v/>
      </c>
      <c r="D84" s="110" t="str">
        <f t="array" ref="D84">ifs(and(isblank($A84),isblank($B84)),"", not(iserror(vlookup($A84&amp;$B84,'5) Release_Track'!$F:$F&amp;'5) Release_Track'!$G:$G,1,0))),vlookup($A84&amp;$B84,{'5) Release_Track'!$F:$F&amp;'5) Release_Track'!$G:$G,'5) Release_Track'!$I:$I},2,0), or(and(not(isblank($B84)),$B84=$B83,$A84&lt;&gt;$A83),and(not(isblank($A84)),$A84=$A83,$B84&lt;&gt;$B83)),"ID LISTS UNALIGNED",and($A84&lt;&gt;"",countif('5) Release_Track'!$F:$F,$A84)=0),"NO ISRC MATCH in Release_Track",and($B84&lt;&gt;"",countif('5) Release_Track'!$G:$G,$B84)=0),"NO CATALOG ID MATCH in Release_Track",iserror(vlookup($A84&amp;$B84,'5) Release_Track'!$F:$F&amp;'5) Release_Track'!$G:$G,1,0)),"NO ISRC-CATALOG ID pair MATCH in Release_Track" )</f>
        <v/>
      </c>
      <c r="E84" s="20"/>
      <c r="F84" s="20"/>
    </row>
    <row r="85">
      <c r="B85" s="92"/>
      <c r="C85" s="110" t="str">
        <f t="array" ref="C85">ifs(and(isblank($A85),isblank($B85)),"", not(iserror(vlookup($A85&amp;$B85,'5) Release_Track'!$F:$F&amp;'5) Release_Track'!$G:$G,1,0))),vlookup($A85&amp;$B85,{'5) Release_Track'!$F:$F&amp;'5) Release_Track'!$G:$G,'5) Release_Track'!$H:$H},2,0), or(and(not(isblank($B85)),$B85=$B84,$A85&lt;&gt;$A84),and(not(isblank($A85)),$A85=$A84,$B85&lt;&gt;$B84)),"ID LISTS UNALIGNED",and($A85&lt;&gt;"",countif('5) Release_Track'!$F:$F,$A85)=0),"NO ISRC MATCH in Release_Track",and($B85&lt;&gt;"",countif('5) Release_Track'!$G:$G,$B85)=0),"NO CATALOG ID MATCH in Release_Track",iserror(vlookup($A85&amp;$B85,'5) Release_Track'!$F:$F&amp;'5) Release_Track'!$G:$G,1,0)),"NO ISRC-CATALOG ID pair MATCH in Release_Track" )</f>
        <v/>
      </c>
      <c r="D85" s="110" t="str">
        <f t="array" ref="D85">ifs(and(isblank($A85),isblank($B85)),"", not(iserror(vlookup($A85&amp;$B85,'5) Release_Track'!$F:$F&amp;'5) Release_Track'!$G:$G,1,0))),vlookup($A85&amp;$B85,{'5) Release_Track'!$F:$F&amp;'5) Release_Track'!$G:$G,'5) Release_Track'!$I:$I},2,0), or(and(not(isblank($B85)),$B85=$B84,$A85&lt;&gt;$A84),and(not(isblank($A85)),$A85=$A84,$B85&lt;&gt;$B84)),"ID LISTS UNALIGNED",and($A85&lt;&gt;"",countif('5) Release_Track'!$F:$F,$A85)=0),"NO ISRC MATCH in Release_Track",and($B85&lt;&gt;"",countif('5) Release_Track'!$G:$G,$B85)=0),"NO CATALOG ID MATCH in Release_Track",iserror(vlookup($A85&amp;$B85,'5) Release_Track'!$F:$F&amp;'5) Release_Track'!$G:$G,1,0)),"NO ISRC-CATALOG ID pair MATCH in Release_Track" )</f>
        <v/>
      </c>
      <c r="E85" s="20"/>
      <c r="F85" s="20"/>
    </row>
    <row r="86">
      <c r="B86" s="92"/>
      <c r="C86" s="110" t="str">
        <f t="array" ref="C86">ifs(and(isblank($A86),isblank($B86)),"", not(iserror(vlookup($A86&amp;$B86,'5) Release_Track'!$F:$F&amp;'5) Release_Track'!$G:$G,1,0))),vlookup($A86&amp;$B86,{'5) Release_Track'!$F:$F&amp;'5) Release_Track'!$G:$G,'5) Release_Track'!$H:$H},2,0), or(and(not(isblank($B86)),$B86=$B85,$A86&lt;&gt;$A85),and(not(isblank($A86)),$A86=$A85,$B86&lt;&gt;$B85)),"ID LISTS UNALIGNED",and($A86&lt;&gt;"",countif('5) Release_Track'!$F:$F,$A86)=0),"NO ISRC MATCH in Release_Track",and($B86&lt;&gt;"",countif('5) Release_Track'!$G:$G,$B86)=0),"NO CATALOG ID MATCH in Release_Track",iserror(vlookup($A86&amp;$B86,'5) Release_Track'!$F:$F&amp;'5) Release_Track'!$G:$G,1,0)),"NO ISRC-CATALOG ID pair MATCH in Release_Track" )</f>
        <v/>
      </c>
      <c r="D86" s="110" t="str">
        <f t="array" ref="D86">ifs(and(isblank($A86),isblank($B86)),"", not(iserror(vlookup($A86&amp;$B86,'5) Release_Track'!$F:$F&amp;'5) Release_Track'!$G:$G,1,0))),vlookup($A86&amp;$B86,{'5) Release_Track'!$F:$F&amp;'5) Release_Track'!$G:$G,'5) Release_Track'!$I:$I},2,0), or(and(not(isblank($B86)),$B86=$B85,$A86&lt;&gt;$A85),and(not(isblank($A86)),$A86=$A85,$B86&lt;&gt;$B85)),"ID LISTS UNALIGNED",and($A86&lt;&gt;"",countif('5) Release_Track'!$F:$F,$A86)=0),"NO ISRC MATCH in Release_Track",and($B86&lt;&gt;"",countif('5) Release_Track'!$G:$G,$B86)=0),"NO CATALOG ID MATCH in Release_Track",iserror(vlookup($A86&amp;$B86,'5) Release_Track'!$F:$F&amp;'5) Release_Track'!$G:$G,1,0)),"NO ISRC-CATALOG ID pair MATCH in Release_Track" )</f>
        <v/>
      </c>
      <c r="E86" s="20"/>
      <c r="F86" s="20"/>
    </row>
    <row r="87">
      <c r="B87" s="92"/>
      <c r="C87" s="110" t="str">
        <f t="array" ref="C87">ifs(and(isblank($A87),isblank($B87)),"", not(iserror(vlookup($A87&amp;$B87,'5) Release_Track'!$F:$F&amp;'5) Release_Track'!$G:$G,1,0))),vlookup($A87&amp;$B87,{'5) Release_Track'!$F:$F&amp;'5) Release_Track'!$G:$G,'5) Release_Track'!$H:$H},2,0), or(and(not(isblank($B87)),$B87=$B86,$A87&lt;&gt;$A86),and(not(isblank($A87)),$A87=$A86,$B87&lt;&gt;$B86)),"ID LISTS UNALIGNED",and($A87&lt;&gt;"",countif('5) Release_Track'!$F:$F,$A87)=0),"NO ISRC MATCH in Release_Track",and($B87&lt;&gt;"",countif('5) Release_Track'!$G:$G,$B87)=0),"NO CATALOG ID MATCH in Release_Track",iserror(vlookup($A87&amp;$B87,'5) Release_Track'!$F:$F&amp;'5) Release_Track'!$G:$G,1,0)),"NO ISRC-CATALOG ID pair MATCH in Release_Track" )</f>
        <v/>
      </c>
      <c r="D87" s="110" t="str">
        <f t="array" ref="D87">ifs(and(isblank($A87),isblank($B87)),"", not(iserror(vlookup($A87&amp;$B87,'5) Release_Track'!$F:$F&amp;'5) Release_Track'!$G:$G,1,0))),vlookup($A87&amp;$B87,{'5) Release_Track'!$F:$F&amp;'5) Release_Track'!$G:$G,'5) Release_Track'!$I:$I},2,0), or(and(not(isblank($B87)),$B87=$B86,$A87&lt;&gt;$A86),and(not(isblank($A87)),$A87=$A86,$B87&lt;&gt;$B86)),"ID LISTS UNALIGNED",and($A87&lt;&gt;"",countif('5) Release_Track'!$F:$F,$A87)=0),"NO ISRC MATCH in Release_Track",and($B87&lt;&gt;"",countif('5) Release_Track'!$G:$G,$B87)=0),"NO CATALOG ID MATCH in Release_Track",iserror(vlookup($A87&amp;$B87,'5) Release_Track'!$F:$F&amp;'5) Release_Track'!$G:$G,1,0)),"NO ISRC-CATALOG ID pair MATCH in Release_Track" )</f>
        <v/>
      </c>
      <c r="E87" s="20"/>
      <c r="F87" s="20"/>
    </row>
    <row r="88">
      <c r="B88" s="92"/>
      <c r="C88" s="110" t="str">
        <f t="array" ref="C88">ifs(and(isblank($A88),isblank($B88)),"", not(iserror(vlookup($A88&amp;$B88,'5) Release_Track'!$F:$F&amp;'5) Release_Track'!$G:$G,1,0))),vlookup($A88&amp;$B88,{'5) Release_Track'!$F:$F&amp;'5) Release_Track'!$G:$G,'5) Release_Track'!$H:$H},2,0), or(and(not(isblank($B88)),$B88=$B87,$A88&lt;&gt;$A87),and(not(isblank($A88)),$A88=$A87,$B88&lt;&gt;$B87)),"ID LISTS UNALIGNED",and($A88&lt;&gt;"",countif('5) Release_Track'!$F:$F,$A88)=0),"NO ISRC MATCH in Release_Track",and($B88&lt;&gt;"",countif('5) Release_Track'!$G:$G,$B88)=0),"NO CATALOG ID MATCH in Release_Track",iserror(vlookup($A88&amp;$B88,'5) Release_Track'!$F:$F&amp;'5) Release_Track'!$G:$G,1,0)),"NO ISRC-CATALOG ID pair MATCH in Release_Track" )</f>
        <v/>
      </c>
      <c r="D88" s="110" t="str">
        <f t="array" ref="D88">ifs(and(isblank($A88),isblank($B88)),"", not(iserror(vlookup($A88&amp;$B88,'5) Release_Track'!$F:$F&amp;'5) Release_Track'!$G:$G,1,0))),vlookup($A88&amp;$B88,{'5) Release_Track'!$F:$F&amp;'5) Release_Track'!$G:$G,'5) Release_Track'!$I:$I},2,0), or(and(not(isblank($B88)),$B88=$B87,$A88&lt;&gt;$A87),and(not(isblank($A88)),$A88=$A87,$B88&lt;&gt;$B87)),"ID LISTS UNALIGNED",and($A88&lt;&gt;"",countif('5) Release_Track'!$F:$F,$A88)=0),"NO ISRC MATCH in Release_Track",and($B88&lt;&gt;"",countif('5) Release_Track'!$G:$G,$B88)=0),"NO CATALOG ID MATCH in Release_Track",iserror(vlookup($A88&amp;$B88,'5) Release_Track'!$F:$F&amp;'5) Release_Track'!$G:$G,1,0)),"NO ISRC-CATALOG ID pair MATCH in Release_Track" )</f>
        <v/>
      </c>
      <c r="E88" s="20"/>
      <c r="F88" s="20"/>
    </row>
    <row r="89">
      <c r="B89" s="92"/>
      <c r="C89" s="110" t="str">
        <f t="array" ref="C89">ifs(and(isblank($A89),isblank($B89)),"", not(iserror(vlookup($A89&amp;$B89,'5) Release_Track'!$F:$F&amp;'5) Release_Track'!$G:$G,1,0))),vlookup($A89&amp;$B89,{'5) Release_Track'!$F:$F&amp;'5) Release_Track'!$G:$G,'5) Release_Track'!$H:$H},2,0), or(and(not(isblank($B89)),$B89=$B88,$A89&lt;&gt;$A88),and(not(isblank($A89)),$A89=$A88,$B89&lt;&gt;$B88)),"ID LISTS UNALIGNED",and($A89&lt;&gt;"",countif('5) Release_Track'!$F:$F,$A89)=0),"NO ISRC MATCH in Release_Track",and($B89&lt;&gt;"",countif('5) Release_Track'!$G:$G,$B89)=0),"NO CATALOG ID MATCH in Release_Track",iserror(vlookup($A89&amp;$B89,'5) Release_Track'!$F:$F&amp;'5) Release_Track'!$G:$G,1,0)),"NO ISRC-CATALOG ID pair MATCH in Release_Track" )</f>
        <v/>
      </c>
      <c r="D89" s="110" t="str">
        <f t="array" ref="D89">ifs(and(isblank($A89),isblank($B89)),"", not(iserror(vlookup($A89&amp;$B89,'5) Release_Track'!$F:$F&amp;'5) Release_Track'!$G:$G,1,0))),vlookup($A89&amp;$B89,{'5) Release_Track'!$F:$F&amp;'5) Release_Track'!$G:$G,'5) Release_Track'!$I:$I},2,0), or(and(not(isblank($B89)),$B89=$B88,$A89&lt;&gt;$A88),and(not(isblank($A89)),$A89=$A88,$B89&lt;&gt;$B88)),"ID LISTS UNALIGNED",and($A89&lt;&gt;"",countif('5) Release_Track'!$F:$F,$A89)=0),"NO ISRC MATCH in Release_Track",and($B89&lt;&gt;"",countif('5) Release_Track'!$G:$G,$B89)=0),"NO CATALOG ID MATCH in Release_Track",iserror(vlookup($A89&amp;$B89,'5) Release_Track'!$F:$F&amp;'5) Release_Track'!$G:$G,1,0)),"NO ISRC-CATALOG ID pair MATCH in Release_Track" )</f>
        <v/>
      </c>
      <c r="E89" s="20"/>
      <c r="F89" s="20"/>
    </row>
    <row r="90">
      <c r="B90" s="92"/>
      <c r="C90" s="110" t="str">
        <f t="array" ref="C90">ifs(and(isblank($A90),isblank($B90)),"", not(iserror(vlookup($A90&amp;$B90,'5) Release_Track'!$F:$F&amp;'5) Release_Track'!$G:$G,1,0))),vlookup($A90&amp;$B90,{'5) Release_Track'!$F:$F&amp;'5) Release_Track'!$G:$G,'5) Release_Track'!$H:$H},2,0), or(and(not(isblank($B90)),$B90=$B89,$A90&lt;&gt;$A89),and(not(isblank($A90)),$A90=$A89,$B90&lt;&gt;$B89)),"ID LISTS UNALIGNED",and($A90&lt;&gt;"",countif('5) Release_Track'!$F:$F,$A90)=0),"NO ISRC MATCH in Release_Track",and($B90&lt;&gt;"",countif('5) Release_Track'!$G:$G,$B90)=0),"NO CATALOG ID MATCH in Release_Track",iserror(vlookup($A90&amp;$B90,'5) Release_Track'!$F:$F&amp;'5) Release_Track'!$G:$G,1,0)),"NO ISRC-CATALOG ID pair MATCH in Release_Track" )</f>
        <v/>
      </c>
      <c r="D90" s="110" t="str">
        <f t="array" ref="D90">ifs(and(isblank($A90),isblank($B90)),"", not(iserror(vlookup($A90&amp;$B90,'5) Release_Track'!$F:$F&amp;'5) Release_Track'!$G:$G,1,0))),vlookup($A90&amp;$B90,{'5) Release_Track'!$F:$F&amp;'5) Release_Track'!$G:$G,'5) Release_Track'!$I:$I},2,0), or(and(not(isblank($B90)),$B90=$B89,$A90&lt;&gt;$A89),and(not(isblank($A90)),$A90=$A89,$B90&lt;&gt;$B89)),"ID LISTS UNALIGNED",and($A90&lt;&gt;"",countif('5) Release_Track'!$F:$F,$A90)=0),"NO ISRC MATCH in Release_Track",and($B90&lt;&gt;"",countif('5) Release_Track'!$G:$G,$B90)=0),"NO CATALOG ID MATCH in Release_Track",iserror(vlookup($A90&amp;$B90,'5) Release_Track'!$F:$F&amp;'5) Release_Track'!$G:$G,1,0)),"NO ISRC-CATALOG ID pair MATCH in Release_Track" )</f>
        <v/>
      </c>
      <c r="E90" s="20"/>
      <c r="F90" s="20"/>
    </row>
    <row r="91">
      <c r="B91" s="92"/>
      <c r="C91" s="110" t="str">
        <f t="array" ref="C91">ifs(and(isblank($A91),isblank($B91)),"", not(iserror(vlookup($A91&amp;$B91,'5) Release_Track'!$F:$F&amp;'5) Release_Track'!$G:$G,1,0))),vlookup($A91&amp;$B91,{'5) Release_Track'!$F:$F&amp;'5) Release_Track'!$G:$G,'5) Release_Track'!$H:$H},2,0), or(and(not(isblank($B91)),$B91=$B90,$A91&lt;&gt;$A90),and(not(isblank($A91)),$A91=$A90,$B91&lt;&gt;$B90)),"ID LISTS UNALIGNED",and($A91&lt;&gt;"",countif('5) Release_Track'!$F:$F,$A91)=0),"NO ISRC MATCH in Release_Track",and($B91&lt;&gt;"",countif('5) Release_Track'!$G:$G,$B91)=0),"NO CATALOG ID MATCH in Release_Track",iserror(vlookup($A91&amp;$B91,'5) Release_Track'!$F:$F&amp;'5) Release_Track'!$G:$G,1,0)),"NO ISRC-CATALOG ID pair MATCH in Release_Track" )</f>
        <v/>
      </c>
      <c r="D91" s="110" t="str">
        <f t="array" ref="D91">ifs(and(isblank($A91),isblank($B91)),"", not(iserror(vlookup($A91&amp;$B91,'5) Release_Track'!$F:$F&amp;'5) Release_Track'!$G:$G,1,0))),vlookup($A91&amp;$B91,{'5) Release_Track'!$F:$F&amp;'5) Release_Track'!$G:$G,'5) Release_Track'!$I:$I},2,0), or(and(not(isblank($B91)),$B91=$B90,$A91&lt;&gt;$A90),and(not(isblank($A91)),$A91=$A90,$B91&lt;&gt;$B90)),"ID LISTS UNALIGNED",and($A91&lt;&gt;"",countif('5) Release_Track'!$F:$F,$A91)=0),"NO ISRC MATCH in Release_Track",and($B91&lt;&gt;"",countif('5) Release_Track'!$G:$G,$B91)=0),"NO CATALOG ID MATCH in Release_Track",iserror(vlookup($A91&amp;$B91,'5) Release_Track'!$F:$F&amp;'5) Release_Track'!$G:$G,1,0)),"NO ISRC-CATALOG ID pair MATCH in Release_Track" )</f>
        <v/>
      </c>
      <c r="E91" s="20"/>
      <c r="F91" s="20"/>
    </row>
    <row r="92">
      <c r="B92" s="92"/>
      <c r="C92" s="110" t="str">
        <f t="array" ref="C92">ifs(and(isblank($A92),isblank($B92)),"", not(iserror(vlookup($A92&amp;$B92,'5) Release_Track'!$F:$F&amp;'5) Release_Track'!$G:$G,1,0))),vlookup($A92&amp;$B92,{'5) Release_Track'!$F:$F&amp;'5) Release_Track'!$G:$G,'5) Release_Track'!$H:$H},2,0), or(and(not(isblank($B92)),$B92=$B91,$A92&lt;&gt;$A91),and(not(isblank($A92)),$A92=$A91,$B92&lt;&gt;$B91)),"ID LISTS UNALIGNED",and($A92&lt;&gt;"",countif('5) Release_Track'!$F:$F,$A92)=0),"NO ISRC MATCH in Release_Track",and($B92&lt;&gt;"",countif('5) Release_Track'!$G:$G,$B92)=0),"NO CATALOG ID MATCH in Release_Track",iserror(vlookup($A92&amp;$B92,'5) Release_Track'!$F:$F&amp;'5) Release_Track'!$G:$G,1,0)),"NO ISRC-CATALOG ID pair MATCH in Release_Track" )</f>
        <v/>
      </c>
      <c r="D92" s="110" t="str">
        <f t="array" ref="D92">ifs(and(isblank($A92),isblank($B92)),"", not(iserror(vlookup($A92&amp;$B92,'5) Release_Track'!$F:$F&amp;'5) Release_Track'!$G:$G,1,0))),vlookup($A92&amp;$B92,{'5) Release_Track'!$F:$F&amp;'5) Release_Track'!$G:$G,'5) Release_Track'!$I:$I},2,0), or(and(not(isblank($B92)),$B92=$B91,$A92&lt;&gt;$A91),and(not(isblank($A92)),$A92=$A91,$B92&lt;&gt;$B91)),"ID LISTS UNALIGNED",and($A92&lt;&gt;"",countif('5) Release_Track'!$F:$F,$A92)=0),"NO ISRC MATCH in Release_Track",and($B92&lt;&gt;"",countif('5) Release_Track'!$G:$G,$B92)=0),"NO CATALOG ID MATCH in Release_Track",iserror(vlookup($A92&amp;$B92,'5) Release_Track'!$F:$F&amp;'5) Release_Track'!$G:$G,1,0)),"NO ISRC-CATALOG ID pair MATCH in Release_Track" )</f>
        <v/>
      </c>
      <c r="E92" s="20"/>
      <c r="F92" s="20"/>
    </row>
    <row r="93">
      <c r="B93" s="92"/>
      <c r="C93" s="110" t="str">
        <f t="array" ref="C93">ifs(and(isblank($A93),isblank($B93)),"", not(iserror(vlookup($A93&amp;$B93,'5) Release_Track'!$F:$F&amp;'5) Release_Track'!$G:$G,1,0))),vlookup($A93&amp;$B93,{'5) Release_Track'!$F:$F&amp;'5) Release_Track'!$G:$G,'5) Release_Track'!$H:$H},2,0), or(and(not(isblank($B93)),$B93=$B92,$A93&lt;&gt;$A92),and(not(isblank($A93)),$A93=$A92,$B93&lt;&gt;$B92)),"ID LISTS UNALIGNED",and($A93&lt;&gt;"",countif('5) Release_Track'!$F:$F,$A93)=0),"NO ISRC MATCH in Release_Track",and($B93&lt;&gt;"",countif('5) Release_Track'!$G:$G,$B93)=0),"NO CATALOG ID MATCH in Release_Track",iserror(vlookup($A93&amp;$B93,'5) Release_Track'!$F:$F&amp;'5) Release_Track'!$G:$G,1,0)),"NO ISRC-CATALOG ID pair MATCH in Release_Track" )</f>
        <v/>
      </c>
      <c r="D93" s="110" t="str">
        <f t="array" ref="D93">ifs(and(isblank($A93),isblank($B93)),"", not(iserror(vlookup($A93&amp;$B93,'5) Release_Track'!$F:$F&amp;'5) Release_Track'!$G:$G,1,0))),vlookup($A93&amp;$B93,{'5) Release_Track'!$F:$F&amp;'5) Release_Track'!$G:$G,'5) Release_Track'!$I:$I},2,0), or(and(not(isblank($B93)),$B93=$B92,$A93&lt;&gt;$A92),and(not(isblank($A93)),$A93=$A92,$B93&lt;&gt;$B92)),"ID LISTS UNALIGNED",and($A93&lt;&gt;"",countif('5) Release_Track'!$F:$F,$A93)=0),"NO ISRC MATCH in Release_Track",and($B93&lt;&gt;"",countif('5) Release_Track'!$G:$G,$B93)=0),"NO CATALOG ID MATCH in Release_Track",iserror(vlookup($A93&amp;$B93,'5) Release_Track'!$F:$F&amp;'5) Release_Track'!$G:$G,1,0)),"NO ISRC-CATALOG ID pair MATCH in Release_Track" )</f>
        <v/>
      </c>
      <c r="E93" s="20"/>
      <c r="F93" s="20"/>
    </row>
    <row r="94">
      <c r="B94" s="92"/>
      <c r="C94" s="110" t="str">
        <f t="array" ref="C94">ifs(and(isblank($A94),isblank($B94)),"", not(iserror(vlookup($A94&amp;$B94,'5) Release_Track'!$F:$F&amp;'5) Release_Track'!$G:$G,1,0))),vlookup($A94&amp;$B94,{'5) Release_Track'!$F:$F&amp;'5) Release_Track'!$G:$G,'5) Release_Track'!$H:$H},2,0), or(and(not(isblank($B94)),$B94=$B93,$A94&lt;&gt;$A93),and(not(isblank($A94)),$A94=$A93,$B94&lt;&gt;$B93)),"ID LISTS UNALIGNED",and($A94&lt;&gt;"",countif('5) Release_Track'!$F:$F,$A94)=0),"NO ISRC MATCH in Release_Track",and($B94&lt;&gt;"",countif('5) Release_Track'!$G:$G,$B94)=0),"NO CATALOG ID MATCH in Release_Track",iserror(vlookup($A94&amp;$B94,'5) Release_Track'!$F:$F&amp;'5) Release_Track'!$G:$G,1,0)),"NO ISRC-CATALOG ID pair MATCH in Release_Track" )</f>
        <v/>
      </c>
      <c r="D94" s="110" t="str">
        <f t="array" ref="D94">ifs(and(isblank($A94),isblank($B94)),"", not(iserror(vlookup($A94&amp;$B94,'5) Release_Track'!$F:$F&amp;'5) Release_Track'!$G:$G,1,0))),vlookup($A94&amp;$B94,{'5) Release_Track'!$F:$F&amp;'5) Release_Track'!$G:$G,'5) Release_Track'!$I:$I},2,0), or(and(not(isblank($B94)),$B94=$B93,$A94&lt;&gt;$A93),and(not(isblank($A94)),$A94=$A93,$B94&lt;&gt;$B93)),"ID LISTS UNALIGNED",and($A94&lt;&gt;"",countif('5) Release_Track'!$F:$F,$A94)=0),"NO ISRC MATCH in Release_Track",and($B94&lt;&gt;"",countif('5) Release_Track'!$G:$G,$B94)=0),"NO CATALOG ID MATCH in Release_Track",iserror(vlookup($A94&amp;$B94,'5) Release_Track'!$F:$F&amp;'5) Release_Track'!$G:$G,1,0)),"NO ISRC-CATALOG ID pair MATCH in Release_Track" )</f>
        <v/>
      </c>
      <c r="E94" s="20"/>
      <c r="F94" s="20"/>
    </row>
    <row r="95">
      <c r="B95" s="92"/>
      <c r="C95" s="110" t="str">
        <f t="array" ref="C95">ifs(and(isblank($A95),isblank($B95)),"", not(iserror(vlookup($A95&amp;$B95,'5) Release_Track'!$F:$F&amp;'5) Release_Track'!$G:$G,1,0))),vlookup($A95&amp;$B95,{'5) Release_Track'!$F:$F&amp;'5) Release_Track'!$G:$G,'5) Release_Track'!$H:$H},2,0), or(and(not(isblank($B95)),$B95=$B94,$A95&lt;&gt;$A94),and(not(isblank($A95)),$A95=$A94,$B95&lt;&gt;$B94)),"ID LISTS UNALIGNED",and($A95&lt;&gt;"",countif('5) Release_Track'!$F:$F,$A95)=0),"NO ISRC MATCH in Release_Track",and($B95&lt;&gt;"",countif('5) Release_Track'!$G:$G,$B95)=0),"NO CATALOG ID MATCH in Release_Track",iserror(vlookup($A95&amp;$B95,'5) Release_Track'!$F:$F&amp;'5) Release_Track'!$G:$G,1,0)),"NO ISRC-CATALOG ID pair MATCH in Release_Track" )</f>
        <v/>
      </c>
      <c r="D95" s="110" t="str">
        <f t="array" ref="D95">ifs(and(isblank($A95),isblank($B95)),"", not(iserror(vlookup($A95&amp;$B95,'5) Release_Track'!$F:$F&amp;'5) Release_Track'!$G:$G,1,0))),vlookup($A95&amp;$B95,{'5) Release_Track'!$F:$F&amp;'5) Release_Track'!$G:$G,'5) Release_Track'!$I:$I},2,0), or(and(not(isblank($B95)),$B95=$B94,$A95&lt;&gt;$A94),and(not(isblank($A95)),$A95=$A94,$B95&lt;&gt;$B94)),"ID LISTS UNALIGNED",and($A95&lt;&gt;"",countif('5) Release_Track'!$F:$F,$A95)=0),"NO ISRC MATCH in Release_Track",and($B95&lt;&gt;"",countif('5) Release_Track'!$G:$G,$B95)=0),"NO CATALOG ID MATCH in Release_Track",iserror(vlookup($A95&amp;$B95,'5) Release_Track'!$F:$F&amp;'5) Release_Track'!$G:$G,1,0)),"NO ISRC-CATALOG ID pair MATCH in Release_Track" )</f>
        <v/>
      </c>
      <c r="E95" s="20"/>
      <c r="F95" s="20"/>
    </row>
    <row r="96">
      <c r="B96" s="92"/>
      <c r="C96" s="110" t="str">
        <f t="array" ref="C96">ifs(and(isblank($A96),isblank($B96)),"", not(iserror(vlookup($A96&amp;$B96,'5) Release_Track'!$F:$F&amp;'5) Release_Track'!$G:$G,1,0))),vlookup($A96&amp;$B96,{'5) Release_Track'!$F:$F&amp;'5) Release_Track'!$G:$G,'5) Release_Track'!$H:$H},2,0), or(and(not(isblank($B96)),$B96=$B95,$A96&lt;&gt;$A95),and(not(isblank($A96)),$A96=$A95,$B96&lt;&gt;$B95)),"ID LISTS UNALIGNED",and($A96&lt;&gt;"",countif('5) Release_Track'!$F:$F,$A96)=0),"NO ISRC MATCH in Release_Track",and($B96&lt;&gt;"",countif('5) Release_Track'!$G:$G,$B96)=0),"NO CATALOG ID MATCH in Release_Track",iserror(vlookup($A96&amp;$B96,'5) Release_Track'!$F:$F&amp;'5) Release_Track'!$G:$G,1,0)),"NO ISRC-CATALOG ID pair MATCH in Release_Track" )</f>
        <v/>
      </c>
      <c r="D96" s="110" t="str">
        <f t="array" ref="D96">ifs(and(isblank($A96),isblank($B96)),"", not(iserror(vlookup($A96&amp;$B96,'5) Release_Track'!$F:$F&amp;'5) Release_Track'!$G:$G,1,0))),vlookup($A96&amp;$B96,{'5) Release_Track'!$F:$F&amp;'5) Release_Track'!$G:$G,'5) Release_Track'!$I:$I},2,0), or(and(not(isblank($B96)),$B96=$B95,$A96&lt;&gt;$A95),and(not(isblank($A96)),$A96=$A95,$B96&lt;&gt;$B95)),"ID LISTS UNALIGNED",and($A96&lt;&gt;"",countif('5) Release_Track'!$F:$F,$A96)=0),"NO ISRC MATCH in Release_Track",and($B96&lt;&gt;"",countif('5) Release_Track'!$G:$G,$B96)=0),"NO CATALOG ID MATCH in Release_Track",iserror(vlookup($A96&amp;$B96,'5) Release_Track'!$F:$F&amp;'5) Release_Track'!$G:$G,1,0)),"NO ISRC-CATALOG ID pair MATCH in Release_Track" )</f>
        <v/>
      </c>
      <c r="E96" s="20"/>
      <c r="F96" s="20"/>
    </row>
    <row r="97">
      <c r="B97" s="92"/>
      <c r="C97" s="110" t="str">
        <f t="array" ref="C97">ifs(and(isblank($A97),isblank($B97)),"", not(iserror(vlookup($A97&amp;$B97,'5) Release_Track'!$F:$F&amp;'5) Release_Track'!$G:$G,1,0))),vlookup($A97&amp;$B97,{'5) Release_Track'!$F:$F&amp;'5) Release_Track'!$G:$G,'5) Release_Track'!$H:$H},2,0), or(and(not(isblank($B97)),$B97=$B96,$A97&lt;&gt;$A96),and(not(isblank($A97)),$A97=$A96,$B97&lt;&gt;$B96)),"ID LISTS UNALIGNED",and($A97&lt;&gt;"",countif('5) Release_Track'!$F:$F,$A97)=0),"NO ISRC MATCH in Release_Track",and($B97&lt;&gt;"",countif('5) Release_Track'!$G:$G,$B97)=0),"NO CATALOG ID MATCH in Release_Track",iserror(vlookup($A97&amp;$B97,'5) Release_Track'!$F:$F&amp;'5) Release_Track'!$G:$G,1,0)),"NO ISRC-CATALOG ID pair MATCH in Release_Track" )</f>
        <v/>
      </c>
      <c r="D97" s="110" t="str">
        <f t="array" ref="D97">ifs(and(isblank($A97),isblank($B97)),"", not(iserror(vlookup($A97&amp;$B97,'5) Release_Track'!$F:$F&amp;'5) Release_Track'!$G:$G,1,0))),vlookup($A97&amp;$B97,{'5) Release_Track'!$F:$F&amp;'5) Release_Track'!$G:$G,'5) Release_Track'!$I:$I},2,0), or(and(not(isblank($B97)),$B97=$B96,$A97&lt;&gt;$A96),and(not(isblank($A97)),$A97=$A96,$B97&lt;&gt;$B96)),"ID LISTS UNALIGNED",and($A97&lt;&gt;"",countif('5) Release_Track'!$F:$F,$A97)=0),"NO ISRC MATCH in Release_Track",and($B97&lt;&gt;"",countif('5) Release_Track'!$G:$G,$B97)=0),"NO CATALOG ID MATCH in Release_Track",iserror(vlookup($A97&amp;$B97,'5) Release_Track'!$F:$F&amp;'5) Release_Track'!$G:$G,1,0)),"NO ISRC-CATALOG ID pair MATCH in Release_Track" )</f>
        <v/>
      </c>
      <c r="E97" s="20"/>
      <c r="F97" s="20"/>
    </row>
    <row r="98">
      <c r="B98" s="92"/>
      <c r="C98" s="110" t="str">
        <f t="array" ref="C98">ifs(and(isblank($A98),isblank($B98)),"", not(iserror(vlookup($A98&amp;$B98,'5) Release_Track'!$F:$F&amp;'5) Release_Track'!$G:$G,1,0))),vlookup($A98&amp;$B98,{'5) Release_Track'!$F:$F&amp;'5) Release_Track'!$G:$G,'5) Release_Track'!$H:$H},2,0), or(and(not(isblank($B98)),$B98=$B97,$A98&lt;&gt;$A97),and(not(isblank($A98)),$A98=$A97,$B98&lt;&gt;$B97)),"ID LISTS UNALIGNED",and($A98&lt;&gt;"",countif('5) Release_Track'!$F:$F,$A98)=0),"NO ISRC MATCH in Release_Track",and($B98&lt;&gt;"",countif('5) Release_Track'!$G:$G,$B98)=0),"NO CATALOG ID MATCH in Release_Track",iserror(vlookup($A98&amp;$B98,'5) Release_Track'!$F:$F&amp;'5) Release_Track'!$G:$G,1,0)),"NO ISRC-CATALOG ID pair MATCH in Release_Track" )</f>
        <v/>
      </c>
      <c r="D98" s="110" t="str">
        <f t="array" ref="D98">ifs(and(isblank($A98),isblank($B98)),"", not(iserror(vlookup($A98&amp;$B98,'5) Release_Track'!$F:$F&amp;'5) Release_Track'!$G:$G,1,0))),vlookup($A98&amp;$B98,{'5) Release_Track'!$F:$F&amp;'5) Release_Track'!$G:$G,'5) Release_Track'!$I:$I},2,0), or(and(not(isblank($B98)),$B98=$B97,$A98&lt;&gt;$A97),and(not(isblank($A98)),$A98=$A97,$B98&lt;&gt;$B97)),"ID LISTS UNALIGNED",and($A98&lt;&gt;"",countif('5) Release_Track'!$F:$F,$A98)=0),"NO ISRC MATCH in Release_Track",and($B98&lt;&gt;"",countif('5) Release_Track'!$G:$G,$B98)=0),"NO CATALOG ID MATCH in Release_Track",iserror(vlookup($A98&amp;$B98,'5) Release_Track'!$F:$F&amp;'5) Release_Track'!$G:$G,1,0)),"NO ISRC-CATALOG ID pair MATCH in Release_Track" )</f>
        <v/>
      </c>
      <c r="E98" s="20"/>
      <c r="F98" s="20"/>
    </row>
    <row r="99">
      <c r="B99" s="92"/>
      <c r="C99" s="110" t="str">
        <f t="array" ref="C99">ifs(and(isblank($A99),isblank($B99)),"", not(iserror(vlookup($A99&amp;$B99,'5) Release_Track'!$F:$F&amp;'5) Release_Track'!$G:$G,1,0))),vlookup($A99&amp;$B99,{'5) Release_Track'!$F:$F&amp;'5) Release_Track'!$G:$G,'5) Release_Track'!$H:$H},2,0), or(and(not(isblank($B99)),$B99=$B98,$A99&lt;&gt;$A98),and(not(isblank($A99)),$A99=$A98,$B99&lt;&gt;$B98)),"ID LISTS UNALIGNED",and($A99&lt;&gt;"",countif('5) Release_Track'!$F:$F,$A99)=0),"NO ISRC MATCH in Release_Track",and($B99&lt;&gt;"",countif('5) Release_Track'!$G:$G,$B99)=0),"NO CATALOG ID MATCH in Release_Track",iserror(vlookup($A99&amp;$B99,'5) Release_Track'!$F:$F&amp;'5) Release_Track'!$G:$G,1,0)),"NO ISRC-CATALOG ID pair MATCH in Release_Track" )</f>
        <v/>
      </c>
      <c r="D99" s="110" t="str">
        <f t="array" ref="D99">ifs(and(isblank($A99),isblank($B99)),"", not(iserror(vlookup($A99&amp;$B99,'5) Release_Track'!$F:$F&amp;'5) Release_Track'!$G:$G,1,0))),vlookup($A99&amp;$B99,{'5) Release_Track'!$F:$F&amp;'5) Release_Track'!$G:$G,'5) Release_Track'!$I:$I},2,0), or(and(not(isblank($B99)),$B99=$B98,$A99&lt;&gt;$A98),and(not(isblank($A99)),$A99=$A98,$B99&lt;&gt;$B98)),"ID LISTS UNALIGNED",and($A99&lt;&gt;"",countif('5) Release_Track'!$F:$F,$A99)=0),"NO ISRC MATCH in Release_Track",and($B99&lt;&gt;"",countif('5) Release_Track'!$G:$G,$B99)=0),"NO CATALOG ID MATCH in Release_Track",iserror(vlookup($A99&amp;$B99,'5) Release_Track'!$F:$F&amp;'5) Release_Track'!$G:$G,1,0)),"NO ISRC-CATALOG ID pair MATCH in Release_Track" )</f>
        <v/>
      </c>
      <c r="E99" s="20"/>
      <c r="F99" s="20"/>
    </row>
    <row r="100">
      <c r="B100" s="92"/>
      <c r="C100" s="110" t="str">
        <f t="array" ref="C100">ifs(and(isblank($A100),isblank($B100)),"", not(iserror(vlookup($A100&amp;$B100,'5) Release_Track'!$F:$F&amp;'5) Release_Track'!$G:$G,1,0))),vlookup($A100&amp;$B100,{'5) Release_Track'!$F:$F&amp;'5) Release_Track'!$G:$G,'5) Release_Track'!$H:$H},2,0), or(and(not(isblank($B100)),$B100=$B99,$A100&lt;&gt;$A99),and(not(isblank($A100)),$A100=$A99,$B100&lt;&gt;$B99)),"ID LISTS UNALIGNED",and($A100&lt;&gt;"",countif('5) Release_Track'!$F:$F,$A100)=0),"NO ISRC MATCH in Release_Track",and($B100&lt;&gt;"",countif('5) Release_Track'!$G:$G,$B100)=0),"NO CATALOG ID MATCH in Release_Track",iserror(vlookup($A100&amp;$B100,'5) Release_Track'!$F:$F&amp;'5) Release_Track'!$G:$G,1,0)),"NO ISRC-CATALOG ID pair MATCH in Release_Track" )</f>
        <v/>
      </c>
      <c r="D100" s="110" t="str">
        <f t="array" ref="D100">ifs(and(isblank($A100),isblank($B100)),"", not(iserror(vlookup($A100&amp;$B100,'5) Release_Track'!$F:$F&amp;'5) Release_Track'!$G:$G,1,0))),vlookup($A100&amp;$B100,{'5) Release_Track'!$F:$F&amp;'5) Release_Track'!$G:$G,'5) Release_Track'!$I:$I},2,0), or(and(not(isblank($B100)),$B100=$B99,$A100&lt;&gt;$A99),and(not(isblank($A100)),$A100=$A99,$B100&lt;&gt;$B99)),"ID LISTS UNALIGNED",and($A100&lt;&gt;"",countif('5) Release_Track'!$F:$F,$A100)=0),"NO ISRC MATCH in Release_Track",and($B100&lt;&gt;"",countif('5) Release_Track'!$G:$G,$B100)=0),"NO CATALOG ID MATCH in Release_Track",iserror(vlookup($A100&amp;$B100,'5) Release_Track'!$F:$F&amp;'5) Release_Track'!$G:$G,1,0)),"NO ISRC-CATALOG ID pair MATCH in Release_Track" )</f>
        <v/>
      </c>
      <c r="E100" s="20"/>
      <c r="F100" s="20"/>
    </row>
    <row r="101">
      <c r="B101" s="92"/>
      <c r="C101" s="110" t="str">
        <f t="array" ref="C101">ifs(and(isblank($A101),isblank($B101)),"", not(iserror(vlookup($A101&amp;$B101,'5) Release_Track'!$F:$F&amp;'5) Release_Track'!$G:$G,1,0))),vlookup($A101&amp;$B101,{'5) Release_Track'!$F:$F&amp;'5) Release_Track'!$G:$G,'5) Release_Track'!$H:$H},2,0), or(and(not(isblank($B101)),$B101=$B100,$A101&lt;&gt;$A100),and(not(isblank($A101)),$A101=$A100,$B101&lt;&gt;$B100)),"ID LISTS UNALIGNED",and($A101&lt;&gt;"",countif('5) Release_Track'!$F:$F,$A101)=0),"NO ISRC MATCH in Release_Track",and($B101&lt;&gt;"",countif('5) Release_Track'!$G:$G,$B101)=0),"NO CATALOG ID MATCH in Release_Track",iserror(vlookup($A101&amp;$B101,'5) Release_Track'!$F:$F&amp;'5) Release_Track'!$G:$G,1,0)),"NO ISRC-CATALOG ID pair MATCH in Release_Track" )</f>
        <v/>
      </c>
      <c r="D101" s="110" t="str">
        <f t="array" ref="D101">ifs(and(isblank($A101),isblank($B101)),"", not(iserror(vlookup($A101&amp;$B101,'5) Release_Track'!$F:$F&amp;'5) Release_Track'!$G:$G,1,0))),vlookup($A101&amp;$B101,{'5) Release_Track'!$F:$F&amp;'5) Release_Track'!$G:$G,'5) Release_Track'!$I:$I},2,0), or(and(not(isblank($B101)),$B101=$B100,$A101&lt;&gt;$A100),and(not(isblank($A101)),$A101=$A100,$B101&lt;&gt;$B100)),"ID LISTS UNALIGNED",and($A101&lt;&gt;"",countif('5) Release_Track'!$F:$F,$A101)=0),"NO ISRC MATCH in Release_Track",and($B101&lt;&gt;"",countif('5) Release_Track'!$G:$G,$B101)=0),"NO CATALOG ID MATCH in Release_Track",iserror(vlookup($A101&amp;$B101,'5) Release_Track'!$F:$F&amp;'5) Release_Track'!$G:$G,1,0)),"NO ISRC-CATALOG ID pair MATCH in Release_Track" )</f>
        <v/>
      </c>
      <c r="E101" s="20"/>
      <c r="F101" s="20"/>
    </row>
    <row r="102">
      <c r="B102" s="92"/>
      <c r="C102" s="110" t="str">
        <f t="array" ref="C102">ifs(and(isblank($A102),isblank($B102)),"", not(iserror(vlookup($A102&amp;$B102,'5) Release_Track'!$F:$F&amp;'5) Release_Track'!$G:$G,1,0))),vlookup($A102&amp;$B102,{'5) Release_Track'!$F:$F&amp;'5) Release_Track'!$G:$G,'5) Release_Track'!$H:$H},2,0), or(and(not(isblank($B102)),$B102=$B101,$A102&lt;&gt;$A101),and(not(isblank($A102)),$A102=$A101,$B102&lt;&gt;$B101)),"ID LISTS UNALIGNED",and($A102&lt;&gt;"",countif('5) Release_Track'!$F:$F,$A102)=0),"NO ISRC MATCH in Release_Track",and($B102&lt;&gt;"",countif('5) Release_Track'!$G:$G,$B102)=0),"NO CATALOG ID MATCH in Release_Track",iserror(vlookup($A102&amp;$B102,'5) Release_Track'!$F:$F&amp;'5) Release_Track'!$G:$G,1,0)),"NO ISRC-CATALOG ID pair MATCH in Release_Track" )</f>
        <v/>
      </c>
      <c r="D102" s="110" t="str">
        <f t="array" ref="D102">ifs(and(isblank($A102),isblank($B102)),"", not(iserror(vlookup($A102&amp;$B102,'5) Release_Track'!$F:$F&amp;'5) Release_Track'!$G:$G,1,0))),vlookup($A102&amp;$B102,{'5) Release_Track'!$F:$F&amp;'5) Release_Track'!$G:$G,'5) Release_Track'!$I:$I},2,0), or(and(not(isblank($B102)),$B102=$B101,$A102&lt;&gt;$A101),and(not(isblank($A102)),$A102=$A101,$B102&lt;&gt;$B101)),"ID LISTS UNALIGNED",and($A102&lt;&gt;"",countif('5) Release_Track'!$F:$F,$A102)=0),"NO ISRC MATCH in Release_Track",and($B102&lt;&gt;"",countif('5) Release_Track'!$G:$G,$B102)=0),"NO CATALOG ID MATCH in Release_Track",iserror(vlookup($A102&amp;$B102,'5) Release_Track'!$F:$F&amp;'5) Release_Track'!$G:$G,1,0)),"NO ISRC-CATALOG ID pair MATCH in Release_Track" )</f>
        <v/>
      </c>
      <c r="E102" s="20"/>
      <c r="F102" s="20"/>
    </row>
    <row r="103">
      <c r="B103" s="92"/>
      <c r="C103" s="110" t="str">
        <f t="array" ref="C103">ifs(and(isblank($A103),isblank($B103)),"", not(iserror(vlookup($A103&amp;$B103,'5) Release_Track'!$F:$F&amp;'5) Release_Track'!$G:$G,1,0))),vlookup($A103&amp;$B103,{'5) Release_Track'!$F:$F&amp;'5) Release_Track'!$G:$G,'5) Release_Track'!$H:$H},2,0), or(and(not(isblank($B103)),$B103=$B102,$A103&lt;&gt;$A102),and(not(isblank($A103)),$A103=$A102,$B103&lt;&gt;$B102)),"ID LISTS UNALIGNED",and($A103&lt;&gt;"",countif('5) Release_Track'!$F:$F,$A103)=0),"NO ISRC MATCH in Release_Track",and($B103&lt;&gt;"",countif('5) Release_Track'!$G:$G,$B103)=0),"NO CATALOG ID MATCH in Release_Track",iserror(vlookup($A103&amp;$B103,'5) Release_Track'!$F:$F&amp;'5) Release_Track'!$G:$G,1,0)),"NO ISRC-CATALOG ID pair MATCH in Release_Track" )</f>
        <v/>
      </c>
      <c r="D103" s="110" t="str">
        <f t="array" ref="D103">ifs(and(isblank($A103),isblank($B103)),"", not(iserror(vlookup($A103&amp;$B103,'5) Release_Track'!$F:$F&amp;'5) Release_Track'!$G:$G,1,0))),vlookup($A103&amp;$B103,{'5) Release_Track'!$F:$F&amp;'5) Release_Track'!$G:$G,'5) Release_Track'!$I:$I},2,0), or(and(not(isblank($B103)),$B103=$B102,$A103&lt;&gt;$A102),and(not(isblank($A103)),$A103=$A102,$B103&lt;&gt;$B102)),"ID LISTS UNALIGNED",and($A103&lt;&gt;"",countif('5) Release_Track'!$F:$F,$A103)=0),"NO ISRC MATCH in Release_Track",and($B103&lt;&gt;"",countif('5) Release_Track'!$G:$G,$B103)=0),"NO CATALOG ID MATCH in Release_Track",iserror(vlookup($A103&amp;$B103,'5) Release_Track'!$F:$F&amp;'5) Release_Track'!$G:$G,1,0)),"NO ISRC-CATALOG ID pair MATCH in Release_Track" )</f>
        <v/>
      </c>
      <c r="E103" s="20"/>
      <c r="F103" s="20"/>
    </row>
    <row r="104">
      <c r="B104" s="92"/>
      <c r="C104" s="110" t="str">
        <f t="array" ref="C104">ifs(and(isblank($A104),isblank($B104)),"", not(iserror(vlookup($A104&amp;$B104,'5) Release_Track'!$F:$F&amp;'5) Release_Track'!$G:$G,1,0))),vlookup($A104&amp;$B104,{'5) Release_Track'!$F:$F&amp;'5) Release_Track'!$G:$G,'5) Release_Track'!$H:$H},2,0), or(and(not(isblank($B104)),$B104=$B103,$A104&lt;&gt;$A103),and(not(isblank($A104)),$A104=$A103,$B104&lt;&gt;$B103)),"ID LISTS UNALIGNED",and($A104&lt;&gt;"",countif('5) Release_Track'!$F:$F,$A104)=0),"NO ISRC MATCH in Release_Track",and($B104&lt;&gt;"",countif('5) Release_Track'!$G:$G,$B104)=0),"NO CATALOG ID MATCH in Release_Track",iserror(vlookup($A104&amp;$B104,'5) Release_Track'!$F:$F&amp;'5) Release_Track'!$G:$G,1,0)),"NO ISRC-CATALOG ID pair MATCH in Release_Track" )</f>
        <v/>
      </c>
      <c r="D104" s="110" t="str">
        <f t="array" ref="D104">ifs(and(isblank($A104),isblank($B104)),"", not(iserror(vlookup($A104&amp;$B104,'5) Release_Track'!$F:$F&amp;'5) Release_Track'!$G:$G,1,0))),vlookup($A104&amp;$B104,{'5) Release_Track'!$F:$F&amp;'5) Release_Track'!$G:$G,'5) Release_Track'!$I:$I},2,0), or(and(not(isblank($B104)),$B104=$B103,$A104&lt;&gt;$A103),and(not(isblank($A104)),$A104=$A103,$B104&lt;&gt;$B103)),"ID LISTS UNALIGNED",and($A104&lt;&gt;"",countif('5) Release_Track'!$F:$F,$A104)=0),"NO ISRC MATCH in Release_Track",and($B104&lt;&gt;"",countif('5) Release_Track'!$G:$G,$B104)=0),"NO CATALOG ID MATCH in Release_Track",iserror(vlookup($A104&amp;$B104,'5) Release_Track'!$F:$F&amp;'5) Release_Track'!$G:$G,1,0)),"NO ISRC-CATALOG ID pair MATCH in Release_Track" )</f>
        <v/>
      </c>
      <c r="E104" s="20"/>
      <c r="F104" s="20"/>
    </row>
    <row r="105">
      <c r="B105" s="92"/>
      <c r="C105" s="110" t="str">
        <f t="array" ref="C105">ifs(and(isblank($A105),isblank($B105)),"", not(iserror(vlookup($A105&amp;$B105,'5) Release_Track'!$F:$F&amp;'5) Release_Track'!$G:$G,1,0))),vlookup($A105&amp;$B105,{'5) Release_Track'!$F:$F&amp;'5) Release_Track'!$G:$G,'5) Release_Track'!$H:$H},2,0), or(and(not(isblank($B105)),$B105=$B104,$A105&lt;&gt;$A104),and(not(isblank($A105)),$A105=$A104,$B105&lt;&gt;$B104)),"ID LISTS UNALIGNED",and($A105&lt;&gt;"",countif('5) Release_Track'!$F:$F,$A105)=0),"NO ISRC MATCH in Release_Track",and($B105&lt;&gt;"",countif('5) Release_Track'!$G:$G,$B105)=0),"NO CATALOG ID MATCH in Release_Track",iserror(vlookup($A105&amp;$B105,'5) Release_Track'!$F:$F&amp;'5) Release_Track'!$G:$G,1,0)),"NO ISRC-CATALOG ID pair MATCH in Release_Track" )</f>
        <v/>
      </c>
      <c r="D105" s="110" t="str">
        <f t="array" ref="D105">ifs(and(isblank($A105),isblank($B105)),"", not(iserror(vlookup($A105&amp;$B105,'5) Release_Track'!$F:$F&amp;'5) Release_Track'!$G:$G,1,0))),vlookup($A105&amp;$B105,{'5) Release_Track'!$F:$F&amp;'5) Release_Track'!$G:$G,'5) Release_Track'!$I:$I},2,0), or(and(not(isblank($B105)),$B105=$B104,$A105&lt;&gt;$A104),and(not(isblank($A105)),$A105=$A104,$B105&lt;&gt;$B104)),"ID LISTS UNALIGNED",and($A105&lt;&gt;"",countif('5) Release_Track'!$F:$F,$A105)=0),"NO ISRC MATCH in Release_Track",and($B105&lt;&gt;"",countif('5) Release_Track'!$G:$G,$B105)=0),"NO CATALOG ID MATCH in Release_Track",iserror(vlookup($A105&amp;$B105,'5) Release_Track'!$F:$F&amp;'5) Release_Track'!$G:$G,1,0)),"NO ISRC-CATALOG ID pair MATCH in Release_Track" )</f>
        <v/>
      </c>
      <c r="E105" s="20"/>
      <c r="F105" s="20"/>
    </row>
    <row r="106">
      <c r="B106" s="92"/>
      <c r="C106" s="110" t="str">
        <f t="array" ref="C106">ifs(and(isblank($A106),isblank($B106)),"", not(iserror(vlookup($A106&amp;$B106,'5) Release_Track'!$F:$F&amp;'5) Release_Track'!$G:$G,1,0))),vlookup($A106&amp;$B106,{'5) Release_Track'!$F:$F&amp;'5) Release_Track'!$G:$G,'5) Release_Track'!$H:$H},2,0), or(and(not(isblank($B106)),$B106=$B105,$A106&lt;&gt;$A105),and(not(isblank($A106)),$A106=$A105,$B106&lt;&gt;$B105)),"ID LISTS UNALIGNED",and($A106&lt;&gt;"",countif('5) Release_Track'!$F:$F,$A106)=0),"NO ISRC MATCH in Release_Track",and($B106&lt;&gt;"",countif('5) Release_Track'!$G:$G,$B106)=0),"NO CATALOG ID MATCH in Release_Track",iserror(vlookup($A106&amp;$B106,'5) Release_Track'!$F:$F&amp;'5) Release_Track'!$G:$G,1,0)),"NO ISRC-CATALOG ID pair MATCH in Release_Track" )</f>
        <v/>
      </c>
      <c r="D106" s="110" t="str">
        <f t="array" ref="D106">ifs(and(isblank($A106),isblank($B106)),"", not(iserror(vlookup($A106&amp;$B106,'5) Release_Track'!$F:$F&amp;'5) Release_Track'!$G:$G,1,0))),vlookup($A106&amp;$B106,{'5) Release_Track'!$F:$F&amp;'5) Release_Track'!$G:$G,'5) Release_Track'!$I:$I},2,0), or(and(not(isblank($B106)),$B106=$B105,$A106&lt;&gt;$A105),and(not(isblank($A106)),$A106=$A105,$B106&lt;&gt;$B105)),"ID LISTS UNALIGNED",and($A106&lt;&gt;"",countif('5) Release_Track'!$F:$F,$A106)=0),"NO ISRC MATCH in Release_Track",and($B106&lt;&gt;"",countif('5) Release_Track'!$G:$G,$B106)=0),"NO CATALOG ID MATCH in Release_Track",iserror(vlookup($A106&amp;$B106,'5) Release_Track'!$F:$F&amp;'5) Release_Track'!$G:$G,1,0)),"NO ISRC-CATALOG ID pair MATCH in Release_Track" )</f>
        <v/>
      </c>
      <c r="E106" s="20"/>
      <c r="F106" s="20"/>
    </row>
    <row r="107">
      <c r="B107" s="92"/>
      <c r="C107" s="110" t="str">
        <f t="array" ref="C107">ifs(and(isblank($A107),isblank($B107)),"", not(iserror(vlookup($A107&amp;$B107,'5) Release_Track'!$F:$F&amp;'5) Release_Track'!$G:$G,1,0))),vlookup($A107&amp;$B107,{'5) Release_Track'!$F:$F&amp;'5) Release_Track'!$G:$G,'5) Release_Track'!$H:$H},2,0), or(and(not(isblank($B107)),$B107=$B106,$A107&lt;&gt;$A106),and(not(isblank($A107)),$A107=$A106,$B107&lt;&gt;$B106)),"ID LISTS UNALIGNED",and($A107&lt;&gt;"",countif('5) Release_Track'!$F:$F,$A107)=0),"NO ISRC MATCH in Release_Track",and($B107&lt;&gt;"",countif('5) Release_Track'!$G:$G,$B107)=0),"NO CATALOG ID MATCH in Release_Track",iserror(vlookup($A107&amp;$B107,'5) Release_Track'!$F:$F&amp;'5) Release_Track'!$G:$G,1,0)),"NO ISRC-CATALOG ID pair MATCH in Release_Track" )</f>
        <v/>
      </c>
      <c r="D107" s="110" t="str">
        <f t="array" ref="D107">ifs(and(isblank($A107),isblank($B107)),"", not(iserror(vlookup($A107&amp;$B107,'5) Release_Track'!$F:$F&amp;'5) Release_Track'!$G:$G,1,0))),vlookup($A107&amp;$B107,{'5) Release_Track'!$F:$F&amp;'5) Release_Track'!$G:$G,'5) Release_Track'!$I:$I},2,0), or(and(not(isblank($B107)),$B107=$B106,$A107&lt;&gt;$A106),and(not(isblank($A107)),$A107=$A106,$B107&lt;&gt;$B106)),"ID LISTS UNALIGNED",and($A107&lt;&gt;"",countif('5) Release_Track'!$F:$F,$A107)=0),"NO ISRC MATCH in Release_Track",and($B107&lt;&gt;"",countif('5) Release_Track'!$G:$G,$B107)=0),"NO CATALOG ID MATCH in Release_Track",iserror(vlookup($A107&amp;$B107,'5) Release_Track'!$F:$F&amp;'5) Release_Track'!$G:$G,1,0)),"NO ISRC-CATALOG ID pair MATCH in Release_Track" )</f>
        <v/>
      </c>
      <c r="E107" s="20"/>
      <c r="F107" s="20"/>
    </row>
    <row r="108">
      <c r="B108" s="92"/>
      <c r="C108" s="110" t="str">
        <f t="array" ref="C108">ifs(and(isblank($A108),isblank($B108)),"", not(iserror(vlookup($A108&amp;$B108,'5) Release_Track'!$F:$F&amp;'5) Release_Track'!$G:$G,1,0))),vlookup($A108&amp;$B108,{'5) Release_Track'!$F:$F&amp;'5) Release_Track'!$G:$G,'5) Release_Track'!$H:$H},2,0), or(and(not(isblank($B108)),$B108=$B107,$A108&lt;&gt;$A107),and(not(isblank($A108)),$A108=$A107,$B108&lt;&gt;$B107)),"ID LISTS UNALIGNED",and($A108&lt;&gt;"",countif('5) Release_Track'!$F:$F,$A108)=0),"NO ISRC MATCH in Release_Track",and($B108&lt;&gt;"",countif('5) Release_Track'!$G:$G,$B108)=0),"NO CATALOG ID MATCH in Release_Track",iserror(vlookup($A108&amp;$B108,'5) Release_Track'!$F:$F&amp;'5) Release_Track'!$G:$G,1,0)),"NO ISRC-CATALOG ID pair MATCH in Release_Track" )</f>
        <v/>
      </c>
      <c r="D108" s="110" t="str">
        <f t="array" ref="D108">ifs(and(isblank($A108),isblank($B108)),"", not(iserror(vlookup($A108&amp;$B108,'5) Release_Track'!$F:$F&amp;'5) Release_Track'!$G:$G,1,0))),vlookup($A108&amp;$B108,{'5) Release_Track'!$F:$F&amp;'5) Release_Track'!$G:$G,'5) Release_Track'!$I:$I},2,0), or(and(not(isblank($B108)),$B108=$B107,$A108&lt;&gt;$A107),and(not(isblank($A108)),$A108=$A107,$B108&lt;&gt;$B107)),"ID LISTS UNALIGNED",and($A108&lt;&gt;"",countif('5) Release_Track'!$F:$F,$A108)=0),"NO ISRC MATCH in Release_Track",and($B108&lt;&gt;"",countif('5) Release_Track'!$G:$G,$B108)=0),"NO CATALOG ID MATCH in Release_Track",iserror(vlookup($A108&amp;$B108,'5) Release_Track'!$F:$F&amp;'5) Release_Track'!$G:$G,1,0)),"NO ISRC-CATALOG ID pair MATCH in Release_Track" )</f>
        <v/>
      </c>
      <c r="E108" s="20"/>
      <c r="F108" s="20"/>
    </row>
    <row r="109">
      <c r="B109" s="92"/>
      <c r="C109" s="110" t="str">
        <f t="array" ref="C109">ifs(and(isblank($A109),isblank($B109)),"", not(iserror(vlookup($A109&amp;$B109,'5) Release_Track'!$F:$F&amp;'5) Release_Track'!$G:$G,1,0))),vlookup($A109&amp;$B109,{'5) Release_Track'!$F:$F&amp;'5) Release_Track'!$G:$G,'5) Release_Track'!$H:$H},2,0), or(and(not(isblank($B109)),$B109=$B108,$A109&lt;&gt;$A108),and(not(isblank($A109)),$A109=$A108,$B109&lt;&gt;$B108)),"ID LISTS UNALIGNED",and($A109&lt;&gt;"",countif('5) Release_Track'!$F:$F,$A109)=0),"NO ISRC MATCH in Release_Track",and($B109&lt;&gt;"",countif('5) Release_Track'!$G:$G,$B109)=0),"NO CATALOG ID MATCH in Release_Track",iserror(vlookup($A109&amp;$B109,'5) Release_Track'!$F:$F&amp;'5) Release_Track'!$G:$G,1,0)),"NO ISRC-CATALOG ID pair MATCH in Release_Track" )</f>
        <v/>
      </c>
      <c r="D109" s="110" t="str">
        <f t="array" ref="D109">ifs(and(isblank($A109),isblank($B109)),"", not(iserror(vlookup($A109&amp;$B109,'5) Release_Track'!$F:$F&amp;'5) Release_Track'!$G:$G,1,0))),vlookup($A109&amp;$B109,{'5) Release_Track'!$F:$F&amp;'5) Release_Track'!$G:$G,'5) Release_Track'!$I:$I},2,0), or(and(not(isblank($B109)),$B109=$B108,$A109&lt;&gt;$A108),and(not(isblank($A109)),$A109=$A108,$B109&lt;&gt;$B108)),"ID LISTS UNALIGNED",and($A109&lt;&gt;"",countif('5) Release_Track'!$F:$F,$A109)=0),"NO ISRC MATCH in Release_Track",and($B109&lt;&gt;"",countif('5) Release_Track'!$G:$G,$B109)=0),"NO CATALOG ID MATCH in Release_Track",iserror(vlookup($A109&amp;$B109,'5) Release_Track'!$F:$F&amp;'5) Release_Track'!$G:$G,1,0)),"NO ISRC-CATALOG ID pair MATCH in Release_Track" )</f>
        <v/>
      </c>
      <c r="E109" s="20"/>
      <c r="F109" s="20"/>
    </row>
    <row r="110">
      <c r="B110" s="92"/>
      <c r="C110" s="110" t="str">
        <f t="array" ref="C110">ifs(and(isblank($A110),isblank($B110)),"", not(iserror(vlookup($A110&amp;$B110,'5) Release_Track'!$F:$F&amp;'5) Release_Track'!$G:$G,1,0))),vlookup($A110&amp;$B110,{'5) Release_Track'!$F:$F&amp;'5) Release_Track'!$G:$G,'5) Release_Track'!$H:$H},2,0), or(and(not(isblank($B110)),$B110=$B109,$A110&lt;&gt;$A109),and(not(isblank($A110)),$A110=$A109,$B110&lt;&gt;$B109)),"ID LISTS UNALIGNED",and($A110&lt;&gt;"",countif('5) Release_Track'!$F:$F,$A110)=0),"NO ISRC MATCH in Release_Track",and($B110&lt;&gt;"",countif('5) Release_Track'!$G:$G,$B110)=0),"NO CATALOG ID MATCH in Release_Track",iserror(vlookup($A110&amp;$B110,'5) Release_Track'!$F:$F&amp;'5) Release_Track'!$G:$G,1,0)),"NO ISRC-CATALOG ID pair MATCH in Release_Track" )</f>
        <v/>
      </c>
      <c r="D110" s="110" t="str">
        <f t="array" ref="D110">ifs(and(isblank($A110),isblank($B110)),"", not(iserror(vlookup($A110&amp;$B110,'5) Release_Track'!$F:$F&amp;'5) Release_Track'!$G:$G,1,0))),vlookup($A110&amp;$B110,{'5) Release_Track'!$F:$F&amp;'5) Release_Track'!$G:$G,'5) Release_Track'!$I:$I},2,0), or(and(not(isblank($B110)),$B110=$B109,$A110&lt;&gt;$A109),and(not(isblank($A110)),$A110=$A109,$B110&lt;&gt;$B109)),"ID LISTS UNALIGNED",and($A110&lt;&gt;"",countif('5) Release_Track'!$F:$F,$A110)=0),"NO ISRC MATCH in Release_Track",and($B110&lt;&gt;"",countif('5) Release_Track'!$G:$G,$B110)=0),"NO CATALOG ID MATCH in Release_Track",iserror(vlookup($A110&amp;$B110,'5) Release_Track'!$F:$F&amp;'5) Release_Track'!$G:$G,1,0)),"NO ISRC-CATALOG ID pair MATCH in Release_Track" )</f>
        <v/>
      </c>
      <c r="E110" s="20"/>
      <c r="F110" s="20"/>
    </row>
    <row r="111">
      <c r="B111" s="92"/>
      <c r="C111" s="110" t="str">
        <f t="array" ref="C111">ifs(and(isblank($A111),isblank($B111)),"", not(iserror(vlookup($A111&amp;$B111,'5) Release_Track'!$F:$F&amp;'5) Release_Track'!$G:$G,1,0))),vlookup($A111&amp;$B111,{'5) Release_Track'!$F:$F&amp;'5) Release_Track'!$G:$G,'5) Release_Track'!$H:$H},2,0), or(and(not(isblank($B111)),$B111=$B110,$A111&lt;&gt;$A110),and(not(isblank($A111)),$A111=$A110,$B111&lt;&gt;$B110)),"ID LISTS UNALIGNED",and($A111&lt;&gt;"",countif('5) Release_Track'!$F:$F,$A111)=0),"NO ISRC MATCH in Release_Track",and($B111&lt;&gt;"",countif('5) Release_Track'!$G:$G,$B111)=0),"NO CATALOG ID MATCH in Release_Track",iserror(vlookup($A111&amp;$B111,'5) Release_Track'!$F:$F&amp;'5) Release_Track'!$G:$G,1,0)),"NO ISRC-CATALOG ID pair MATCH in Release_Track" )</f>
        <v/>
      </c>
      <c r="D111" s="110" t="str">
        <f t="array" ref="D111">ifs(and(isblank($A111),isblank($B111)),"", not(iserror(vlookup($A111&amp;$B111,'5) Release_Track'!$F:$F&amp;'5) Release_Track'!$G:$G,1,0))),vlookup($A111&amp;$B111,{'5) Release_Track'!$F:$F&amp;'5) Release_Track'!$G:$G,'5) Release_Track'!$I:$I},2,0), or(and(not(isblank($B111)),$B111=$B110,$A111&lt;&gt;$A110),and(not(isblank($A111)),$A111=$A110,$B111&lt;&gt;$B110)),"ID LISTS UNALIGNED",and($A111&lt;&gt;"",countif('5) Release_Track'!$F:$F,$A111)=0),"NO ISRC MATCH in Release_Track",and($B111&lt;&gt;"",countif('5) Release_Track'!$G:$G,$B111)=0),"NO CATALOG ID MATCH in Release_Track",iserror(vlookup($A111&amp;$B111,'5) Release_Track'!$F:$F&amp;'5) Release_Track'!$G:$G,1,0)),"NO ISRC-CATALOG ID pair MATCH in Release_Track" )</f>
        <v/>
      </c>
      <c r="E111" s="20"/>
      <c r="F111" s="20"/>
    </row>
    <row r="112">
      <c r="B112" s="92"/>
      <c r="C112" s="110" t="str">
        <f t="array" ref="C112">ifs(and(isblank($A112),isblank($B112)),"", not(iserror(vlookup($A112&amp;$B112,'5) Release_Track'!$F:$F&amp;'5) Release_Track'!$G:$G,1,0))),vlookup($A112&amp;$B112,{'5) Release_Track'!$F:$F&amp;'5) Release_Track'!$G:$G,'5) Release_Track'!$H:$H},2,0), or(and(not(isblank($B112)),$B112=$B111,$A112&lt;&gt;$A111),and(not(isblank($A112)),$A112=$A111,$B112&lt;&gt;$B111)),"ID LISTS UNALIGNED",and($A112&lt;&gt;"",countif('5) Release_Track'!$F:$F,$A112)=0),"NO ISRC MATCH in Release_Track",and($B112&lt;&gt;"",countif('5) Release_Track'!$G:$G,$B112)=0),"NO CATALOG ID MATCH in Release_Track",iserror(vlookup($A112&amp;$B112,'5) Release_Track'!$F:$F&amp;'5) Release_Track'!$G:$G,1,0)),"NO ISRC-CATALOG ID pair MATCH in Release_Track" )</f>
        <v/>
      </c>
      <c r="D112" s="110" t="str">
        <f t="array" ref="D112">ifs(and(isblank($A112),isblank($B112)),"", not(iserror(vlookup($A112&amp;$B112,'5) Release_Track'!$F:$F&amp;'5) Release_Track'!$G:$G,1,0))),vlookup($A112&amp;$B112,{'5) Release_Track'!$F:$F&amp;'5) Release_Track'!$G:$G,'5) Release_Track'!$I:$I},2,0), or(and(not(isblank($B112)),$B112=$B111,$A112&lt;&gt;$A111),and(not(isblank($A112)),$A112=$A111,$B112&lt;&gt;$B111)),"ID LISTS UNALIGNED",and($A112&lt;&gt;"",countif('5) Release_Track'!$F:$F,$A112)=0),"NO ISRC MATCH in Release_Track",and($B112&lt;&gt;"",countif('5) Release_Track'!$G:$G,$B112)=0),"NO CATALOG ID MATCH in Release_Track",iserror(vlookup($A112&amp;$B112,'5) Release_Track'!$F:$F&amp;'5) Release_Track'!$G:$G,1,0)),"NO ISRC-CATALOG ID pair MATCH in Release_Track" )</f>
        <v/>
      </c>
      <c r="E112" s="20"/>
      <c r="F112" s="20"/>
    </row>
    <row r="113">
      <c r="B113" s="92"/>
      <c r="C113" s="110" t="str">
        <f t="array" ref="C113">ifs(and(isblank($A113),isblank($B113)),"", not(iserror(vlookup($A113&amp;$B113,'5) Release_Track'!$F:$F&amp;'5) Release_Track'!$G:$G,1,0))),vlookup($A113&amp;$B113,{'5) Release_Track'!$F:$F&amp;'5) Release_Track'!$G:$G,'5) Release_Track'!$H:$H},2,0), or(and(not(isblank($B113)),$B113=$B112,$A113&lt;&gt;$A112),and(not(isblank($A113)),$A113=$A112,$B113&lt;&gt;$B112)),"ID LISTS UNALIGNED",and($A113&lt;&gt;"",countif('5) Release_Track'!$F:$F,$A113)=0),"NO ISRC MATCH in Release_Track",and($B113&lt;&gt;"",countif('5) Release_Track'!$G:$G,$B113)=0),"NO CATALOG ID MATCH in Release_Track",iserror(vlookup($A113&amp;$B113,'5) Release_Track'!$F:$F&amp;'5) Release_Track'!$G:$G,1,0)),"NO ISRC-CATALOG ID pair MATCH in Release_Track" )</f>
        <v/>
      </c>
      <c r="D113" s="110" t="str">
        <f t="array" ref="D113">ifs(and(isblank($A113),isblank($B113)),"", not(iserror(vlookup($A113&amp;$B113,'5) Release_Track'!$F:$F&amp;'5) Release_Track'!$G:$G,1,0))),vlookup($A113&amp;$B113,{'5) Release_Track'!$F:$F&amp;'5) Release_Track'!$G:$G,'5) Release_Track'!$I:$I},2,0), or(and(not(isblank($B113)),$B113=$B112,$A113&lt;&gt;$A112),and(not(isblank($A113)),$A113=$A112,$B113&lt;&gt;$B112)),"ID LISTS UNALIGNED",and($A113&lt;&gt;"",countif('5) Release_Track'!$F:$F,$A113)=0),"NO ISRC MATCH in Release_Track",and($B113&lt;&gt;"",countif('5) Release_Track'!$G:$G,$B113)=0),"NO CATALOG ID MATCH in Release_Track",iserror(vlookup($A113&amp;$B113,'5) Release_Track'!$F:$F&amp;'5) Release_Track'!$G:$G,1,0)),"NO ISRC-CATALOG ID pair MATCH in Release_Track" )</f>
        <v/>
      </c>
      <c r="E113" s="20"/>
      <c r="F113" s="20"/>
    </row>
    <row r="114">
      <c r="B114" s="92"/>
      <c r="C114" s="110" t="str">
        <f t="array" ref="C114">ifs(and(isblank($A114),isblank($B114)),"", not(iserror(vlookup($A114&amp;$B114,'5) Release_Track'!$F:$F&amp;'5) Release_Track'!$G:$G,1,0))),vlookup($A114&amp;$B114,{'5) Release_Track'!$F:$F&amp;'5) Release_Track'!$G:$G,'5) Release_Track'!$H:$H},2,0), or(and(not(isblank($B114)),$B114=$B113,$A114&lt;&gt;$A113),and(not(isblank($A114)),$A114=$A113,$B114&lt;&gt;$B113)),"ID LISTS UNALIGNED",and($A114&lt;&gt;"",countif('5) Release_Track'!$F:$F,$A114)=0),"NO ISRC MATCH in Release_Track",and($B114&lt;&gt;"",countif('5) Release_Track'!$G:$G,$B114)=0),"NO CATALOG ID MATCH in Release_Track",iserror(vlookup($A114&amp;$B114,'5) Release_Track'!$F:$F&amp;'5) Release_Track'!$G:$G,1,0)),"NO ISRC-CATALOG ID pair MATCH in Release_Track" )</f>
        <v/>
      </c>
      <c r="D114" s="110" t="str">
        <f t="array" ref="D114">ifs(and(isblank($A114),isblank($B114)),"", not(iserror(vlookup($A114&amp;$B114,'5) Release_Track'!$F:$F&amp;'5) Release_Track'!$G:$G,1,0))),vlookup($A114&amp;$B114,{'5) Release_Track'!$F:$F&amp;'5) Release_Track'!$G:$G,'5) Release_Track'!$I:$I},2,0), or(and(not(isblank($B114)),$B114=$B113,$A114&lt;&gt;$A113),and(not(isblank($A114)),$A114=$A113,$B114&lt;&gt;$B113)),"ID LISTS UNALIGNED",and($A114&lt;&gt;"",countif('5) Release_Track'!$F:$F,$A114)=0),"NO ISRC MATCH in Release_Track",and($B114&lt;&gt;"",countif('5) Release_Track'!$G:$G,$B114)=0),"NO CATALOG ID MATCH in Release_Track",iserror(vlookup($A114&amp;$B114,'5) Release_Track'!$F:$F&amp;'5) Release_Track'!$G:$G,1,0)),"NO ISRC-CATALOG ID pair MATCH in Release_Track" )</f>
        <v/>
      </c>
      <c r="E114" s="20"/>
      <c r="F114" s="20"/>
    </row>
    <row r="115">
      <c r="B115" s="92"/>
      <c r="C115" s="110" t="str">
        <f t="array" ref="C115">ifs(and(isblank($A115),isblank($B115)),"", not(iserror(vlookup($A115&amp;$B115,'5) Release_Track'!$F:$F&amp;'5) Release_Track'!$G:$G,1,0))),vlookup($A115&amp;$B115,{'5) Release_Track'!$F:$F&amp;'5) Release_Track'!$G:$G,'5) Release_Track'!$H:$H},2,0), or(and(not(isblank($B115)),$B115=$B114,$A115&lt;&gt;$A114),and(not(isblank($A115)),$A115=$A114,$B115&lt;&gt;$B114)),"ID LISTS UNALIGNED",and($A115&lt;&gt;"",countif('5) Release_Track'!$F:$F,$A115)=0),"NO ISRC MATCH in Release_Track",and($B115&lt;&gt;"",countif('5) Release_Track'!$G:$G,$B115)=0),"NO CATALOG ID MATCH in Release_Track",iserror(vlookup($A115&amp;$B115,'5) Release_Track'!$F:$F&amp;'5) Release_Track'!$G:$G,1,0)),"NO ISRC-CATALOG ID pair MATCH in Release_Track" )</f>
        <v/>
      </c>
      <c r="D115" s="110" t="str">
        <f t="array" ref="D115">ifs(and(isblank($A115),isblank($B115)),"", not(iserror(vlookup($A115&amp;$B115,'5) Release_Track'!$F:$F&amp;'5) Release_Track'!$G:$G,1,0))),vlookup($A115&amp;$B115,{'5) Release_Track'!$F:$F&amp;'5) Release_Track'!$G:$G,'5) Release_Track'!$I:$I},2,0), or(and(not(isblank($B115)),$B115=$B114,$A115&lt;&gt;$A114),and(not(isblank($A115)),$A115=$A114,$B115&lt;&gt;$B114)),"ID LISTS UNALIGNED",and($A115&lt;&gt;"",countif('5) Release_Track'!$F:$F,$A115)=0),"NO ISRC MATCH in Release_Track",and($B115&lt;&gt;"",countif('5) Release_Track'!$G:$G,$B115)=0),"NO CATALOG ID MATCH in Release_Track",iserror(vlookup($A115&amp;$B115,'5) Release_Track'!$F:$F&amp;'5) Release_Track'!$G:$G,1,0)),"NO ISRC-CATALOG ID pair MATCH in Release_Track" )</f>
        <v/>
      </c>
      <c r="E115" s="20"/>
      <c r="F115" s="20"/>
    </row>
    <row r="116">
      <c r="B116" s="92"/>
      <c r="C116" s="110" t="str">
        <f t="array" ref="C116">ifs(and(isblank($A116),isblank($B116)),"", not(iserror(vlookup($A116&amp;$B116,'5) Release_Track'!$F:$F&amp;'5) Release_Track'!$G:$G,1,0))),vlookup($A116&amp;$B116,{'5) Release_Track'!$F:$F&amp;'5) Release_Track'!$G:$G,'5) Release_Track'!$H:$H},2,0), or(and(not(isblank($B116)),$B116=$B115,$A116&lt;&gt;$A115),and(not(isblank($A116)),$A116=$A115,$B116&lt;&gt;$B115)),"ID LISTS UNALIGNED",and($A116&lt;&gt;"",countif('5) Release_Track'!$F:$F,$A116)=0),"NO ISRC MATCH in Release_Track",and($B116&lt;&gt;"",countif('5) Release_Track'!$G:$G,$B116)=0),"NO CATALOG ID MATCH in Release_Track",iserror(vlookup($A116&amp;$B116,'5) Release_Track'!$F:$F&amp;'5) Release_Track'!$G:$G,1,0)),"NO ISRC-CATALOG ID pair MATCH in Release_Track" )</f>
        <v/>
      </c>
      <c r="D116" s="110" t="str">
        <f t="array" ref="D116">ifs(and(isblank($A116),isblank($B116)),"", not(iserror(vlookup($A116&amp;$B116,'5) Release_Track'!$F:$F&amp;'5) Release_Track'!$G:$G,1,0))),vlookup($A116&amp;$B116,{'5) Release_Track'!$F:$F&amp;'5) Release_Track'!$G:$G,'5) Release_Track'!$I:$I},2,0), or(and(not(isblank($B116)),$B116=$B115,$A116&lt;&gt;$A115),and(not(isblank($A116)),$A116=$A115,$B116&lt;&gt;$B115)),"ID LISTS UNALIGNED",and($A116&lt;&gt;"",countif('5) Release_Track'!$F:$F,$A116)=0),"NO ISRC MATCH in Release_Track",and($B116&lt;&gt;"",countif('5) Release_Track'!$G:$G,$B116)=0),"NO CATALOG ID MATCH in Release_Track",iserror(vlookup($A116&amp;$B116,'5) Release_Track'!$F:$F&amp;'5) Release_Track'!$G:$G,1,0)),"NO ISRC-CATALOG ID pair MATCH in Release_Track" )</f>
        <v/>
      </c>
      <c r="E116" s="20"/>
      <c r="F116" s="20"/>
    </row>
    <row r="117">
      <c r="B117" s="92"/>
      <c r="C117" s="110" t="str">
        <f t="array" ref="C117">ifs(and(isblank($A117),isblank($B117)),"", not(iserror(vlookup($A117&amp;$B117,'5) Release_Track'!$F:$F&amp;'5) Release_Track'!$G:$G,1,0))),vlookup($A117&amp;$B117,{'5) Release_Track'!$F:$F&amp;'5) Release_Track'!$G:$G,'5) Release_Track'!$H:$H},2,0), or(and(not(isblank($B117)),$B117=$B116,$A117&lt;&gt;$A116),and(not(isblank($A117)),$A117=$A116,$B117&lt;&gt;$B116)),"ID LISTS UNALIGNED",and($A117&lt;&gt;"",countif('5) Release_Track'!$F:$F,$A117)=0),"NO ISRC MATCH in Release_Track",and($B117&lt;&gt;"",countif('5) Release_Track'!$G:$G,$B117)=0),"NO CATALOG ID MATCH in Release_Track",iserror(vlookup($A117&amp;$B117,'5) Release_Track'!$F:$F&amp;'5) Release_Track'!$G:$G,1,0)),"NO ISRC-CATALOG ID pair MATCH in Release_Track" )</f>
        <v/>
      </c>
      <c r="D117" s="110" t="str">
        <f t="array" ref="D117">ifs(and(isblank($A117),isblank($B117)),"", not(iserror(vlookup($A117&amp;$B117,'5) Release_Track'!$F:$F&amp;'5) Release_Track'!$G:$G,1,0))),vlookup($A117&amp;$B117,{'5) Release_Track'!$F:$F&amp;'5) Release_Track'!$G:$G,'5) Release_Track'!$I:$I},2,0), or(and(not(isblank($B117)),$B117=$B116,$A117&lt;&gt;$A116),and(not(isblank($A117)),$A117=$A116,$B117&lt;&gt;$B116)),"ID LISTS UNALIGNED",and($A117&lt;&gt;"",countif('5) Release_Track'!$F:$F,$A117)=0),"NO ISRC MATCH in Release_Track",and($B117&lt;&gt;"",countif('5) Release_Track'!$G:$G,$B117)=0),"NO CATALOG ID MATCH in Release_Track",iserror(vlookup($A117&amp;$B117,'5) Release_Track'!$F:$F&amp;'5) Release_Track'!$G:$G,1,0)),"NO ISRC-CATALOG ID pair MATCH in Release_Track" )</f>
        <v/>
      </c>
      <c r="E117" s="20"/>
      <c r="F117" s="20"/>
    </row>
    <row r="118">
      <c r="B118" s="92"/>
      <c r="C118" s="110" t="str">
        <f t="array" ref="C118">ifs(and(isblank($A118),isblank($B118)),"", not(iserror(vlookup($A118&amp;$B118,'5) Release_Track'!$F:$F&amp;'5) Release_Track'!$G:$G,1,0))),vlookup($A118&amp;$B118,{'5) Release_Track'!$F:$F&amp;'5) Release_Track'!$G:$G,'5) Release_Track'!$H:$H},2,0), or(and(not(isblank($B118)),$B118=$B117,$A118&lt;&gt;$A117),and(not(isblank($A118)),$A118=$A117,$B118&lt;&gt;$B117)),"ID LISTS UNALIGNED",and($A118&lt;&gt;"",countif('5) Release_Track'!$F:$F,$A118)=0),"NO ISRC MATCH in Release_Track",and($B118&lt;&gt;"",countif('5) Release_Track'!$G:$G,$B118)=0),"NO CATALOG ID MATCH in Release_Track",iserror(vlookup($A118&amp;$B118,'5) Release_Track'!$F:$F&amp;'5) Release_Track'!$G:$G,1,0)),"NO ISRC-CATALOG ID pair MATCH in Release_Track" )</f>
        <v/>
      </c>
      <c r="D118" s="110" t="str">
        <f t="array" ref="D118">ifs(and(isblank($A118),isblank($B118)),"", not(iserror(vlookup($A118&amp;$B118,'5) Release_Track'!$F:$F&amp;'5) Release_Track'!$G:$G,1,0))),vlookup($A118&amp;$B118,{'5) Release_Track'!$F:$F&amp;'5) Release_Track'!$G:$G,'5) Release_Track'!$I:$I},2,0), or(and(not(isblank($B118)),$B118=$B117,$A118&lt;&gt;$A117),and(not(isblank($A118)),$A118=$A117,$B118&lt;&gt;$B117)),"ID LISTS UNALIGNED",and($A118&lt;&gt;"",countif('5) Release_Track'!$F:$F,$A118)=0),"NO ISRC MATCH in Release_Track",and($B118&lt;&gt;"",countif('5) Release_Track'!$G:$G,$B118)=0),"NO CATALOG ID MATCH in Release_Track",iserror(vlookup($A118&amp;$B118,'5) Release_Track'!$F:$F&amp;'5) Release_Track'!$G:$G,1,0)),"NO ISRC-CATALOG ID pair MATCH in Release_Track" )</f>
        <v/>
      </c>
      <c r="E118" s="20"/>
      <c r="F118" s="20"/>
    </row>
    <row r="119">
      <c r="B119" s="92"/>
      <c r="C119" s="110" t="str">
        <f t="array" ref="C119">ifs(and(isblank($A119),isblank($B119)),"", not(iserror(vlookup($A119&amp;$B119,'5) Release_Track'!$F:$F&amp;'5) Release_Track'!$G:$G,1,0))),vlookup($A119&amp;$B119,{'5) Release_Track'!$F:$F&amp;'5) Release_Track'!$G:$G,'5) Release_Track'!$H:$H},2,0), or(and(not(isblank($B119)),$B119=$B118,$A119&lt;&gt;$A118),and(not(isblank($A119)),$A119=$A118,$B119&lt;&gt;$B118)),"ID LISTS UNALIGNED",and($A119&lt;&gt;"",countif('5) Release_Track'!$F:$F,$A119)=0),"NO ISRC MATCH in Release_Track",and($B119&lt;&gt;"",countif('5) Release_Track'!$G:$G,$B119)=0),"NO CATALOG ID MATCH in Release_Track",iserror(vlookup($A119&amp;$B119,'5) Release_Track'!$F:$F&amp;'5) Release_Track'!$G:$G,1,0)),"NO ISRC-CATALOG ID pair MATCH in Release_Track" )</f>
        <v/>
      </c>
      <c r="D119" s="110" t="str">
        <f t="array" ref="D119">ifs(and(isblank($A119),isblank($B119)),"", not(iserror(vlookup($A119&amp;$B119,'5) Release_Track'!$F:$F&amp;'5) Release_Track'!$G:$G,1,0))),vlookup($A119&amp;$B119,{'5) Release_Track'!$F:$F&amp;'5) Release_Track'!$G:$G,'5) Release_Track'!$I:$I},2,0), or(and(not(isblank($B119)),$B119=$B118,$A119&lt;&gt;$A118),and(not(isblank($A119)),$A119=$A118,$B119&lt;&gt;$B118)),"ID LISTS UNALIGNED",and($A119&lt;&gt;"",countif('5) Release_Track'!$F:$F,$A119)=0),"NO ISRC MATCH in Release_Track",and($B119&lt;&gt;"",countif('5) Release_Track'!$G:$G,$B119)=0),"NO CATALOG ID MATCH in Release_Track",iserror(vlookup($A119&amp;$B119,'5) Release_Track'!$F:$F&amp;'5) Release_Track'!$G:$G,1,0)),"NO ISRC-CATALOG ID pair MATCH in Release_Track" )</f>
        <v/>
      </c>
      <c r="E119" s="20"/>
      <c r="F119" s="20"/>
    </row>
    <row r="120">
      <c r="B120" s="92"/>
      <c r="C120" s="110" t="str">
        <f t="array" ref="C120">ifs(and(isblank($A120),isblank($B120)),"", not(iserror(vlookup($A120&amp;$B120,'5) Release_Track'!$F:$F&amp;'5) Release_Track'!$G:$G,1,0))),vlookup($A120&amp;$B120,{'5) Release_Track'!$F:$F&amp;'5) Release_Track'!$G:$G,'5) Release_Track'!$H:$H},2,0), or(and(not(isblank($B120)),$B120=$B119,$A120&lt;&gt;$A119),and(not(isblank($A120)),$A120=$A119,$B120&lt;&gt;$B119)),"ID LISTS UNALIGNED",and($A120&lt;&gt;"",countif('5) Release_Track'!$F:$F,$A120)=0),"NO ISRC MATCH in Release_Track",and($B120&lt;&gt;"",countif('5) Release_Track'!$G:$G,$B120)=0),"NO CATALOG ID MATCH in Release_Track",iserror(vlookup($A120&amp;$B120,'5) Release_Track'!$F:$F&amp;'5) Release_Track'!$G:$G,1,0)),"NO ISRC-CATALOG ID pair MATCH in Release_Track" )</f>
        <v/>
      </c>
      <c r="D120" s="110" t="str">
        <f t="array" ref="D120">ifs(and(isblank($A120),isblank($B120)),"", not(iserror(vlookup($A120&amp;$B120,'5) Release_Track'!$F:$F&amp;'5) Release_Track'!$G:$G,1,0))),vlookup($A120&amp;$B120,{'5) Release_Track'!$F:$F&amp;'5) Release_Track'!$G:$G,'5) Release_Track'!$I:$I},2,0), or(and(not(isblank($B120)),$B120=$B119,$A120&lt;&gt;$A119),and(not(isblank($A120)),$A120=$A119,$B120&lt;&gt;$B119)),"ID LISTS UNALIGNED",and($A120&lt;&gt;"",countif('5) Release_Track'!$F:$F,$A120)=0),"NO ISRC MATCH in Release_Track",and($B120&lt;&gt;"",countif('5) Release_Track'!$G:$G,$B120)=0),"NO CATALOG ID MATCH in Release_Track",iserror(vlookup($A120&amp;$B120,'5) Release_Track'!$F:$F&amp;'5) Release_Track'!$G:$G,1,0)),"NO ISRC-CATALOG ID pair MATCH in Release_Track" )</f>
        <v/>
      </c>
      <c r="E120" s="20"/>
      <c r="F120" s="20"/>
    </row>
    <row r="121">
      <c r="B121" s="92"/>
      <c r="C121" s="110" t="str">
        <f t="array" ref="C121">ifs(and(isblank($A121),isblank($B121)),"", not(iserror(vlookup($A121&amp;$B121,'5) Release_Track'!$F:$F&amp;'5) Release_Track'!$G:$G,1,0))),vlookup($A121&amp;$B121,{'5) Release_Track'!$F:$F&amp;'5) Release_Track'!$G:$G,'5) Release_Track'!$H:$H},2,0), or(and(not(isblank($B121)),$B121=$B120,$A121&lt;&gt;$A120),and(not(isblank($A121)),$A121=$A120,$B121&lt;&gt;$B120)),"ID LISTS UNALIGNED",and($A121&lt;&gt;"",countif('5) Release_Track'!$F:$F,$A121)=0),"NO ISRC MATCH in Release_Track",and($B121&lt;&gt;"",countif('5) Release_Track'!$G:$G,$B121)=0),"NO CATALOG ID MATCH in Release_Track",iserror(vlookup($A121&amp;$B121,'5) Release_Track'!$F:$F&amp;'5) Release_Track'!$G:$G,1,0)),"NO ISRC-CATALOG ID pair MATCH in Release_Track" )</f>
        <v/>
      </c>
      <c r="D121" s="110" t="str">
        <f t="array" ref="D121">ifs(and(isblank($A121),isblank($B121)),"", not(iserror(vlookup($A121&amp;$B121,'5) Release_Track'!$F:$F&amp;'5) Release_Track'!$G:$G,1,0))),vlookup($A121&amp;$B121,{'5) Release_Track'!$F:$F&amp;'5) Release_Track'!$G:$G,'5) Release_Track'!$I:$I},2,0), or(and(not(isblank($B121)),$B121=$B120,$A121&lt;&gt;$A120),and(not(isblank($A121)),$A121=$A120,$B121&lt;&gt;$B120)),"ID LISTS UNALIGNED",and($A121&lt;&gt;"",countif('5) Release_Track'!$F:$F,$A121)=0),"NO ISRC MATCH in Release_Track",and($B121&lt;&gt;"",countif('5) Release_Track'!$G:$G,$B121)=0),"NO CATALOG ID MATCH in Release_Track",iserror(vlookup($A121&amp;$B121,'5) Release_Track'!$F:$F&amp;'5) Release_Track'!$G:$G,1,0)),"NO ISRC-CATALOG ID pair MATCH in Release_Track" )</f>
        <v/>
      </c>
      <c r="E121" s="20"/>
      <c r="F121" s="20"/>
    </row>
    <row r="122">
      <c r="B122" s="92"/>
      <c r="C122" s="110" t="str">
        <f t="array" ref="C122">ifs(and(isblank($A122),isblank($B122)),"", not(iserror(vlookup($A122&amp;$B122,'5) Release_Track'!$F:$F&amp;'5) Release_Track'!$G:$G,1,0))),vlookup($A122&amp;$B122,{'5) Release_Track'!$F:$F&amp;'5) Release_Track'!$G:$G,'5) Release_Track'!$H:$H},2,0), or(and(not(isblank($B122)),$B122=$B121,$A122&lt;&gt;$A121),and(not(isblank($A122)),$A122=$A121,$B122&lt;&gt;$B121)),"ID LISTS UNALIGNED",and($A122&lt;&gt;"",countif('5) Release_Track'!$F:$F,$A122)=0),"NO ISRC MATCH in Release_Track",and($B122&lt;&gt;"",countif('5) Release_Track'!$G:$G,$B122)=0),"NO CATALOG ID MATCH in Release_Track",iserror(vlookup($A122&amp;$B122,'5) Release_Track'!$F:$F&amp;'5) Release_Track'!$G:$G,1,0)),"NO ISRC-CATALOG ID pair MATCH in Release_Track" )</f>
        <v/>
      </c>
      <c r="D122" s="110" t="str">
        <f t="array" ref="D122">ifs(and(isblank($A122),isblank($B122)),"", not(iserror(vlookup($A122&amp;$B122,'5) Release_Track'!$F:$F&amp;'5) Release_Track'!$G:$G,1,0))),vlookup($A122&amp;$B122,{'5) Release_Track'!$F:$F&amp;'5) Release_Track'!$G:$G,'5) Release_Track'!$I:$I},2,0), or(and(not(isblank($B122)),$B122=$B121,$A122&lt;&gt;$A121),and(not(isblank($A122)),$A122=$A121,$B122&lt;&gt;$B121)),"ID LISTS UNALIGNED",and($A122&lt;&gt;"",countif('5) Release_Track'!$F:$F,$A122)=0),"NO ISRC MATCH in Release_Track",and($B122&lt;&gt;"",countif('5) Release_Track'!$G:$G,$B122)=0),"NO CATALOG ID MATCH in Release_Track",iserror(vlookup($A122&amp;$B122,'5) Release_Track'!$F:$F&amp;'5) Release_Track'!$G:$G,1,0)),"NO ISRC-CATALOG ID pair MATCH in Release_Track" )</f>
        <v/>
      </c>
      <c r="E122" s="20"/>
      <c r="F122" s="20"/>
    </row>
    <row r="123">
      <c r="B123" s="92"/>
      <c r="C123" s="110" t="str">
        <f t="array" ref="C123">ifs(and(isblank($A123),isblank($B123)),"", not(iserror(vlookup($A123&amp;$B123,'5) Release_Track'!$F:$F&amp;'5) Release_Track'!$G:$G,1,0))),vlookup($A123&amp;$B123,{'5) Release_Track'!$F:$F&amp;'5) Release_Track'!$G:$G,'5) Release_Track'!$H:$H},2,0), or(and(not(isblank($B123)),$B123=$B122,$A123&lt;&gt;$A122),and(not(isblank($A123)),$A123=$A122,$B123&lt;&gt;$B122)),"ID LISTS UNALIGNED",and($A123&lt;&gt;"",countif('5) Release_Track'!$F:$F,$A123)=0),"NO ISRC MATCH in Release_Track",and($B123&lt;&gt;"",countif('5) Release_Track'!$G:$G,$B123)=0),"NO CATALOG ID MATCH in Release_Track",iserror(vlookup($A123&amp;$B123,'5) Release_Track'!$F:$F&amp;'5) Release_Track'!$G:$G,1,0)),"NO ISRC-CATALOG ID pair MATCH in Release_Track" )</f>
        <v/>
      </c>
      <c r="D123" s="110" t="str">
        <f t="array" ref="D123">ifs(and(isblank($A123),isblank($B123)),"", not(iserror(vlookup($A123&amp;$B123,'5) Release_Track'!$F:$F&amp;'5) Release_Track'!$G:$G,1,0))),vlookup($A123&amp;$B123,{'5) Release_Track'!$F:$F&amp;'5) Release_Track'!$G:$G,'5) Release_Track'!$I:$I},2,0), or(and(not(isblank($B123)),$B123=$B122,$A123&lt;&gt;$A122),and(not(isblank($A123)),$A123=$A122,$B123&lt;&gt;$B122)),"ID LISTS UNALIGNED",and($A123&lt;&gt;"",countif('5) Release_Track'!$F:$F,$A123)=0),"NO ISRC MATCH in Release_Track",and($B123&lt;&gt;"",countif('5) Release_Track'!$G:$G,$B123)=0),"NO CATALOG ID MATCH in Release_Track",iserror(vlookup($A123&amp;$B123,'5) Release_Track'!$F:$F&amp;'5) Release_Track'!$G:$G,1,0)),"NO ISRC-CATALOG ID pair MATCH in Release_Track" )</f>
        <v/>
      </c>
      <c r="E123" s="20"/>
      <c r="F123" s="20"/>
    </row>
    <row r="124">
      <c r="B124" s="92"/>
      <c r="C124" s="110" t="str">
        <f t="array" ref="C124">ifs(and(isblank($A124),isblank($B124)),"", not(iserror(vlookup($A124&amp;$B124,'5) Release_Track'!$F:$F&amp;'5) Release_Track'!$G:$G,1,0))),vlookup($A124&amp;$B124,{'5) Release_Track'!$F:$F&amp;'5) Release_Track'!$G:$G,'5) Release_Track'!$H:$H},2,0), or(and(not(isblank($B124)),$B124=$B123,$A124&lt;&gt;$A123),and(not(isblank($A124)),$A124=$A123,$B124&lt;&gt;$B123)),"ID LISTS UNALIGNED",and($A124&lt;&gt;"",countif('5) Release_Track'!$F:$F,$A124)=0),"NO ISRC MATCH in Release_Track",and($B124&lt;&gt;"",countif('5) Release_Track'!$G:$G,$B124)=0),"NO CATALOG ID MATCH in Release_Track",iserror(vlookup($A124&amp;$B124,'5) Release_Track'!$F:$F&amp;'5) Release_Track'!$G:$G,1,0)),"NO ISRC-CATALOG ID pair MATCH in Release_Track" )</f>
        <v/>
      </c>
      <c r="D124" s="110" t="str">
        <f t="array" ref="D124">ifs(and(isblank($A124),isblank($B124)),"", not(iserror(vlookup($A124&amp;$B124,'5) Release_Track'!$F:$F&amp;'5) Release_Track'!$G:$G,1,0))),vlookup($A124&amp;$B124,{'5) Release_Track'!$F:$F&amp;'5) Release_Track'!$G:$G,'5) Release_Track'!$I:$I},2,0), or(and(not(isblank($B124)),$B124=$B123,$A124&lt;&gt;$A123),and(not(isblank($A124)),$A124=$A123,$B124&lt;&gt;$B123)),"ID LISTS UNALIGNED",and($A124&lt;&gt;"",countif('5) Release_Track'!$F:$F,$A124)=0),"NO ISRC MATCH in Release_Track",and($B124&lt;&gt;"",countif('5) Release_Track'!$G:$G,$B124)=0),"NO CATALOG ID MATCH in Release_Track",iserror(vlookup($A124&amp;$B124,'5) Release_Track'!$F:$F&amp;'5) Release_Track'!$G:$G,1,0)),"NO ISRC-CATALOG ID pair MATCH in Release_Track" )</f>
        <v/>
      </c>
      <c r="E124" s="20"/>
      <c r="F124" s="20"/>
    </row>
    <row r="125">
      <c r="B125" s="92"/>
      <c r="C125" s="110" t="str">
        <f t="array" ref="C125">ifs(and(isblank($A125),isblank($B125)),"", not(iserror(vlookup($A125&amp;$B125,'5) Release_Track'!$F:$F&amp;'5) Release_Track'!$G:$G,1,0))),vlookup($A125&amp;$B125,{'5) Release_Track'!$F:$F&amp;'5) Release_Track'!$G:$G,'5) Release_Track'!$H:$H},2,0), or(and(not(isblank($B125)),$B125=$B124,$A125&lt;&gt;$A124),and(not(isblank($A125)),$A125=$A124,$B125&lt;&gt;$B124)),"ID LISTS UNALIGNED",and($A125&lt;&gt;"",countif('5) Release_Track'!$F:$F,$A125)=0),"NO ISRC MATCH in Release_Track",and($B125&lt;&gt;"",countif('5) Release_Track'!$G:$G,$B125)=0),"NO CATALOG ID MATCH in Release_Track",iserror(vlookup($A125&amp;$B125,'5) Release_Track'!$F:$F&amp;'5) Release_Track'!$G:$G,1,0)),"NO ISRC-CATALOG ID pair MATCH in Release_Track" )</f>
        <v/>
      </c>
      <c r="D125" s="110" t="str">
        <f t="array" ref="D125">ifs(and(isblank($A125),isblank($B125)),"", not(iserror(vlookup($A125&amp;$B125,'5) Release_Track'!$F:$F&amp;'5) Release_Track'!$G:$G,1,0))),vlookup($A125&amp;$B125,{'5) Release_Track'!$F:$F&amp;'5) Release_Track'!$G:$G,'5) Release_Track'!$I:$I},2,0), or(and(not(isblank($B125)),$B125=$B124,$A125&lt;&gt;$A124),and(not(isblank($A125)),$A125=$A124,$B125&lt;&gt;$B124)),"ID LISTS UNALIGNED",and($A125&lt;&gt;"",countif('5) Release_Track'!$F:$F,$A125)=0),"NO ISRC MATCH in Release_Track",and($B125&lt;&gt;"",countif('5) Release_Track'!$G:$G,$B125)=0),"NO CATALOG ID MATCH in Release_Track",iserror(vlookup($A125&amp;$B125,'5) Release_Track'!$F:$F&amp;'5) Release_Track'!$G:$G,1,0)),"NO ISRC-CATALOG ID pair MATCH in Release_Track" )</f>
        <v/>
      </c>
      <c r="E125" s="20"/>
      <c r="F125" s="20"/>
    </row>
    <row r="126">
      <c r="B126" s="92"/>
      <c r="C126" s="110" t="str">
        <f t="array" ref="C126">ifs(and(isblank($A126),isblank($B126)),"", not(iserror(vlookup($A126&amp;$B126,'5) Release_Track'!$F:$F&amp;'5) Release_Track'!$G:$G,1,0))),vlookup($A126&amp;$B126,{'5) Release_Track'!$F:$F&amp;'5) Release_Track'!$G:$G,'5) Release_Track'!$H:$H},2,0), or(and(not(isblank($B126)),$B126=$B125,$A126&lt;&gt;$A125),and(not(isblank($A126)),$A126=$A125,$B126&lt;&gt;$B125)),"ID LISTS UNALIGNED",and($A126&lt;&gt;"",countif('5) Release_Track'!$F:$F,$A126)=0),"NO ISRC MATCH in Release_Track",and($B126&lt;&gt;"",countif('5) Release_Track'!$G:$G,$B126)=0),"NO CATALOG ID MATCH in Release_Track",iserror(vlookup($A126&amp;$B126,'5) Release_Track'!$F:$F&amp;'5) Release_Track'!$G:$G,1,0)),"NO ISRC-CATALOG ID pair MATCH in Release_Track" )</f>
        <v/>
      </c>
      <c r="D126" s="110" t="str">
        <f t="array" ref="D126">ifs(and(isblank($A126),isblank($B126)),"", not(iserror(vlookup($A126&amp;$B126,'5) Release_Track'!$F:$F&amp;'5) Release_Track'!$G:$G,1,0))),vlookup($A126&amp;$B126,{'5) Release_Track'!$F:$F&amp;'5) Release_Track'!$G:$G,'5) Release_Track'!$I:$I},2,0), or(and(not(isblank($B126)),$B126=$B125,$A126&lt;&gt;$A125),and(not(isblank($A126)),$A126=$A125,$B126&lt;&gt;$B125)),"ID LISTS UNALIGNED",and($A126&lt;&gt;"",countif('5) Release_Track'!$F:$F,$A126)=0),"NO ISRC MATCH in Release_Track",and($B126&lt;&gt;"",countif('5) Release_Track'!$G:$G,$B126)=0),"NO CATALOG ID MATCH in Release_Track",iserror(vlookup($A126&amp;$B126,'5) Release_Track'!$F:$F&amp;'5) Release_Track'!$G:$G,1,0)),"NO ISRC-CATALOG ID pair MATCH in Release_Track" )</f>
        <v/>
      </c>
      <c r="E126" s="20"/>
      <c r="F126" s="20"/>
    </row>
    <row r="127">
      <c r="B127" s="92"/>
      <c r="C127" s="110" t="str">
        <f t="array" ref="C127">ifs(and(isblank($A127),isblank($B127)),"", not(iserror(vlookup($A127&amp;$B127,'5) Release_Track'!$F:$F&amp;'5) Release_Track'!$G:$G,1,0))),vlookup($A127&amp;$B127,{'5) Release_Track'!$F:$F&amp;'5) Release_Track'!$G:$G,'5) Release_Track'!$H:$H},2,0), or(and(not(isblank($B127)),$B127=$B126,$A127&lt;&gt;$A126),and(not(isblank($A127)),$A127=$A126,$B127&lt;&gt;$B126)),"ID LISTS UNALIGNED",and($A127&lt;&gt;"",countif('5) Release_Track'!$F:$F,$A127)=0),"NO ISRC MATCH in Release_Track",and($B127&lt;&gt;"",countif('5) Release_Track'!$G:$G,$B127)=0),"NO CATALOG ID MATCH in Release_Track",iserror(vlookup($A127&amp;$B127,'5) Release_Track'!$F:$F&amp;'5) Release_Track'!$G:$G,1,0)),"NO ISRC-CATALOG ID pair MATCH in Release_Track" )</f>
        <v/>
      </c>
      <c r="D127" s="110" t="str">
        <f t="array" ref="D127">ifs(and(isblank($A127),isblank($B127)),"", not(iserror(vlookup($A127&amp;$B127,'5) Release_Track'!$F:$F&amp;'5) Release_Track'!$G:$G,1,0))),vlookup($A127&amp;$B127,{'5) Release_Track'!$F:$F&amp;'5) Release_Track'!$G:$G,'5) Release_Track'!$I:$I},2,0), or(and(not(isblank($B127)),$B127=$B126,$A127&lt;&gt;$A126),and(not(isblank($A127)),$A127=$A126,$B127&lt;&gt;$B126)),"ID LISTS UNALIGNED",and($A127&lt;&gt;"",countif('5) Release_Track'!$F:$F,$A127)=0),"NO ISRC MATCH in Release_Track",and($B127&lt;&gt;"",countif('5) Release_Track'!$G:$G,$B127)=0),"NO CATALOG ID MATCH in Release_Track",iserror(vlookup($A127&amp;$B127,'5) Release_Track'!$F:$F&amp;'5) Release_Track'!$G:$G,1,0)),"NO ISRC-CATALOG ID pair MATCH in Release_Track" )</f>
        <v/>
      </c>
      <c r="E127" s="20"/>
      <c r="F127" s="20"/>
    </row>
    <row r="128">
      <c r="B128" s="92"/>
      <c r="C128" s="110" t="str">
        <f t="array" ref="C128">ifs(and(isblank($A128),isblank($B128)),"", not(iserror(vlookup($A128&amp;$B128,'5) Release_Track'!$F:$F&amp;'5) Release_Track'!$G:$G,1,0))),vlookup($A128&amp;$B128,{'5) Release_Track'!$F:$F&amp;'5) Release_Track'!$G:$G,'5) Release_Track'!$H:$H},2,0), or(and(not(isblank($B128)),$B128=$B127,$A128&lt;&gt;$A127),and(not(isblank($A128)),$A128=$A127,$B128&lt;&gt;$B127)),"ID LISTS UNALIGNED",and($A128&lt;&gt;"",countif('5) Release_Track'!$F:$F,$A128)=0),"NO ISRC MATCH in Release_Track",and($B128&lt;&gt;"",countif('5) Release_Track'!$G:$G,$B128)=0),"NO CATALOG ID MATCH in Release_Track",iserror(vlookup($A128&amp;$B128,'5) Release_Track'!$F:$F&amp;'5) Release_Track'!$G:$G,1,0)),"NO ISRC-CATALOG ID pair MATCH in Release_Track" )</f>
        <v/>
      </c>
      <c r="D128" s="110" t="str">
        <f t="array" ref="D128">ifs(and(isblank($A128),isblank($B128)),"", not(iserror(vlookup($A128&amp;$B128,'5) Release_Track'!$F:$F&amp;'5) Release_Track'!$G:$G,1,0))),vlookup($A128&amp;$B128,{'5) Release_Track'!$F:$F&amp;'5) Release_Track'!$G:$G,'5) Release_Track'!$I:$I},2,0), or(and(not(isblank($B128)),$B128=$B127,$A128&lt;&gt;$A127),and(not(isblank($A128)),$A128=$A127,$B128&lt;&gt;$B127)),"ID LISTS UNALIGNED",and($A128&lt;&gt;"",countif('5) Release_Track'!$F:$F,$A128)=0),"NO ISRC MATCH in Release_Track",and($B128&lt;&gt;"",countif('5) Release_Track'!$G:$G,$B128)=0),"NO CATALOG ID MATCH in Release_Track",iserror(vlookup($A128&amp;$B128,'5) Release_Track'!$F:$F&amp;'5) Release_Track'!$G:$G,1,0)),"NO ISRC-CATALOG ID pair MATCH in Release_Track" )</f>
        <v/>
      </c>
      <c r="E128" s="20"/>
      <c r="F128" s="20"/>
    </row>
    <row r="129">
      <c r="B129" s="92"/>
      <c r="C129" s="110" t="str">
        <f t="array" ref="C129">ifs(and(isblank($A129),isblank($B129)),"", not(iserror(vlookup($A129&amp;$B129,'5) Release_Track'!$F:$F&amp;'5) Release_Track'!$G:$G,1,0))),vlookup($A129&amp;$B129,{'5) Release_Track'!$F:$F&amp;'5) Release_Track'!$G:$G,'5) Release_Track'!$H:$H},2,0), or(and(not(isblank($B129)),$B129=$B128,$A129&lt;&gt;$A128),and(not(isblank($A129)),$A129=$A128,$B129&lt;&gt;$B128)),"ID LISTS UNALIGNED",and($A129&lt;&gt;"",countif('5) Release_Track'!$F:$F,$A129)=0),"NO ISRC MATCH in Release_Track",and($B129&lt;&gt;"",countif('5) Release_Track'!$G:$G,$B129)=0),"NO CATALOG ID MATCH in Release_Track",iserror(vlookup($A129&amp;$B129,'5) Release_Track'!$F:$F&amp;'5) Release_Track'!$G:$G,1,0)),"NO ISRC-CATALOG ID pair MATCH in Release_Track" )</f>
        <v/>
      </c>
      <c r="D129" s="110" t="str">
        <f t="array" ref="D129">ifs(and(isblank($A129),isblank($B129)),"", not(iserror(vlookup($A129&amp;$B129,'5) Release_Track'!$F:$F&amp;'5) Release_Track'!$G:$G,1,0))),vlookup($A129&amp;$B129,{'5) Release_Track'!$F:$F&amp;'5) Release_Track'!$G:$G,'5) Release_Track'!$I:$I},2,0), or(and(not(isblank($B129)),$B129=$B128,$A129&lt;&gt;$A128),and(not(isblank($A129)),$A129=$A128,$B129&lt;&gt;$B128)),"ID LISTS UNALIGNED",and($A129&lt;&gt;"",countif('5) Release_Track'!$F:$F,$A129)=0),"NO ISRC MATCH in Release_Track",and($B129&lt;&gt;"",countif('5) Release_Track'!$G:$G,$B129)=0),"NO CATALOG ID MATCH in Release_Track",iserror(vlookup($A129&amp;$B129,'5) Release_Track'!$F:$F&amp;'5) Release_Track'!$G:$G,1,0)),"NO ISRC-CATALOG ID pair MATCH in Release_Track" )</f>
        <v/>
      </c>
      <c r="E129" s="20"/>
      <c r="F129" s="20"/>
    </row>
    <row r="130">
      <c r="B130" s="92"/>
      <c r="C130" s="110" t="str">
        <f t="array" ref="C130">ifs(and(isblank($A130),isblank($B130)),"", not(iserror(vlookup($A130&amp;$B130,'5) Release_Track'!$F:$F&amp;'5) Release_Track'!$G:$G,1,0))),vlookup($A130&amp;$B130,{'5) Release_Track'!$F:$F&amp;'5) Release_Track'!$G:$G,'5) Release_Track'!$H:$H},2,0), or(and(not(isblank($B130)),$B130=$B129,$A130&lt;&gt;$A129),and(not(isblank($A130)),$A130=$A129,$B130&lt;&gt;$B129)),"ID LISTS UNALIGNED",and($A130&lt;&gt;"",countif('5) Release_Track'!$F:$F,$A130)=0),"NO ISRC MATCH in Release_Track",and($B130&lt;&gt;"",countif('5) Release_Track'!$G:$G,$B130)=0),"NO CATALOG ID MATCH in Release_Track",iserror(vlookup($A130&amp;$B130,'5) Release_Track'!$F:$F&amp;'5) Release_Track'!$G:$G,1,0)),"NO ISRC-CATALOG ID pair MATCH in Release_Track" )</f>
        <v/>
      </c>
      <c r="D130" s="110" t="str">
        <f t="array" ref="D130">ifs(and(isblank($A130),isblank($B130)),"", not(iserror(vlookup($A130&amp;$B130,'5) Release_Track'!$F:$F&amp;'5) Release_Track'!$G:$G,1,0))),vlookup($A130&amp;$B130,{'5) Release_Track'!$F:$F&amp;'5) Release_Track'!$G:$G,'5) Release_Track'!$I:$I},2,0), or(and(not(isblank($B130)),$B130=$B129,$A130&lt;&gt;$A129),and(not(isblank($A130)),$A130=$A129,$B130&lt;&gt;$B129)),"ID LISTS UNALIGNED",and($A130&lt;&gt;"",countif('5) Release_Track'!$F:$F,$A130)=0),"NO ISRC MATCH in Release_Track",and($B130&lt;&gt;"",countif('5) Release_Track'!$G:$G,$B130)=0),"NO CATALOG ID MATCH in Release_Track",iserror(vlookup($A130&amp;$B130,'5) Release_Track'!$F:$F&amp;'5) Release_Track'!$G:$G,1,0)),"NO ISRC-CATALOG ID pair MATCH in Release_Track" )</f>
        <v/>
      </c>
      <c r="E130" s="20"/>
      <c r="F130" s="20"/>
    </row>
    <row r="131">
      <c r="B131" s="92"/>
      <c r="C131" s="110" t="str">
        <f t="array" ref="C131">ifs(and(isblank($A131),isblank($B131)),"", not(iserror(vlookup($A131&amp;$B131,'5) Release_Track'!$F:$F&amp;'5) Release_Track'!$G:$G,1,0))),vlookup($A131&amp;$B131,{'5) Release_Track'!$F:$F&amp;'5) Release_Track'!$G:$G,'5) Release_Track'!$H:$H},2,0), or(and(not(isblank($B131)),$B131=$B130,$A131&lt;&gt;$A130),and(not(isblank($A131)),$A131=$A130,$B131&lt;&gt;$B130)),"ID LISTS UNALIGNED",and($A131&lt;&gt;"",countif('5) Release_Track'!$F:$F,$A131)=0),"NO ISRC MATCH in Release_Track",and($B131&lt;&gt;"",countif('5) Release_Track'!$G:$G,$B131)=0),"NO CATALOG ID MATCH in Release_Track",iserror(vlookup($A131&amp;$B131,'5) Release_Track'!$F:$F&amp;'5) Release_Track'!$G:$G,1,0)),"NO ISRC-CATALOG ID pair MATCH in Release_Track" )</f>
        <v/>
      </c>
      <c r="D131" s="110" t="str">
        <f t="array" ref="D131">ifs(and(isblank($A131),isblank($B131)),"", not(iserror(vlookup($A131&amp;$B131,'5) Release_Track'!$F:$F&amp;'5) Release_Track'!$G:$G,1,0))),vlookup($A131&amp;$B131,{'5) Release_Track'!$F:$F&amp;'5) Release_Track'!$G:$G,'5) Release_Track'!$I:$I},2,0), or(and(not(isblank($B131)),$B131=$B130,$A131&lt;&gt;$A130),and(not(isblank($A131)),$A131=$A130,$B131&lt;&gt;$B130)),"ID LISTS UNALIGNED",and($A131&lt;&gt;"",countif('5) Release_Track'!$F:$F,$A131)=0),"NO ISRC MATCH in Release_Track",and($B131&lt;&gt;"",countif('5) Release_Track'!$G:$G,$B131)=0),"NO CATALOG ID MATCH in Release_Track",iserror(vlookup($A131&amp;$B131,'5) Release_Track'!$F:$F&amp;'5) Release_Track'!$G:$G,1,0)),"NO ISRC-CATALOG ID pair MATCH in Release_Track" )</f>
        <v/>
      </c>
      <c r="E131" s="20"/>
      <c r="F131" s="20"/>
    </row>
    <row r="132">
      <c r="B132" s="92"/>
      <c r="C132" s="110" t="str">
        <f t="array" ref="C132">ifs(and(isblank($A132),isblank($B132)),"", not(iserror(vlookup($A132&amp;$B132,'5) Release_Track'!$F:$F&amp;'5) Release_Track'!$G:$G,1,0))),vlookup($A132&amp;$B132,{'5) Release_Track'!$F:$F&amp;'5) Release_Track'!$G:$G,'5) Release_Track'!$H:$H},2,0), or(and(not(isblank($B132)),$B132=$B131,$A132&lt;&gt;$A131),and(not(isblank($A132)),$A132=$A131,$B132&lt;&gt;$B131)),"ID LISTS UNALIGNED",and($A132&lt;&gt;"",countif('5) Release_Track'!$F:$F,$A132)=0),"NO ISRC MATCH in Release_Track",and($B132&lt;&gt;"",countif('5) Release_Track'!$G:$G,$B132)=0),"NO CATALOG ID MATCH in Release_Track",iserror(vlookup($A132&amp;$B132,'5) Release_Track'!$F:$F&amp;'5) Release_Track'!$G:$G,1,0)),"NO ISRC-CATALOG ID pair MATCH in Release_Track" )</f>
        <v/>
      </c>
      <c r="D132" s="110" t="str">
        <f t="array" ref="D132">ifs(and(isblank($A132),isblank($B132)),"", not(iserror(vlookup($A132&amp;$B132,'5) Release_Track'!$F:$F&amp;'5) Release_Track'!$G:$G,1,0))),vlookup($A132&amp;$B132,{'5) Release_Track'!$F:$F&amp;'5) Release_Track'!$G:$G,'5) Release_Track'!$I:$I},2,0), or(and(not(isblank($B132)),$B132=$B131,$A132&lt;&gt;$A131),and(not(isblank($A132)),$A132=$A131,$B132&lt;&gt;$B131)),"ID LISTS UNALIGNED",and($A132&lt;&gt;"",countif('5) Release_Track'!$F:$F,$A132)=0),"NO ISRC MATCH in Release_Track",and($B132&lt;&gt;"",countif('5) Release_Track'!$G:$G,$B132)=0),"NO CATALOG ID MATCH in Release_Track",iserror(vlookup($A132&amp;$B132,'5) Release_Track'!$F:$F&amp;'5) Release_Track'!$G:$G,1,0)),"NO ISRC-CATALOG ID pair MATCH in Release_Track" )</f>
        <v/>
      </c>
      <c r="E132" s="20"/>
      <c r="F132" s="20"/>
    </row>
    <row r="133">
      <c r="B133" s="92"/>
      <c r="C133" s="110" t="str">
        <f t="array" ref="C133">ifs(and(isblank($A133),isblank($B133)),"", not(iserror(vlookup($A133&amp;$B133,'5) Release_Track'!$F:$F&amp;'5) Release_Track'!$G:$G,1,0))),vlookup($A133&amp;$B133,{'5) Release_Track'!$F:$F&amp;'5) Release_Track'!$G:$G,'5) Release_Track'!$H:$H},2,0), or(and(not(isblank($B133)),$B133=$B132,$A133&lt;&gt;$A132),and(not(isblank($A133)),$A133=$A132,$B133&lt;&gt;$B132)),"ID LISTS UNALIGNED",and($A133&lt;&gt;"",countif('5) Release_Track'!$F:$F,$A133)=0),"NO ISRC MATCH in Release_Track",and($B133&lt;&gt;"",countif('5) Release_Track'!$G:$G,$B133)=0),"NO CATALOG ID MATCH in Release_Track",iserror(vlookup($A133&amp;$B133,'5) Release_Track'!$F:$F&amp;'5) Release_Track'!$G:$G,1,0)),"NO ISRC-CATALOG ID pair MATCH in Release_Track" )</f>
        <v/>
      </c>
      <c r="D133" s="110" t="str">
        <f t="array" ref="D133">ifs(and(isblank($A133),isblank($B133)),"", not(iserror(vlookup($A133&amp;$B133,'5) Release_Track'!$F:$F&amp;'5) Release_Track'!$G:$G,1,0))),vlookup($A133&amp;$B133,{'5) Release_Track'!$F:$F&amp;'5) Release_Track'!$G:$G,'5) Release_Track'!$I:$I},2,0), or(and(not(isblank($B133)),$B133=$B132,$A133&lt;&gt;$A132),and(not(isblank($A133)),$A133=$A132,$B133&lt;&gt;$B132)),"ID LISTS UNALIGNED",and($A133&lt;&gt;"",countif('5) Release_Track'!$F:$F,$A133)=0),"NO ISRC MATCH in Release_Track",and($B133&lt;&gt;"",countif('5) Release_Track'!$G:$G,$B133)=0),"NO CATALOG ID MATCH in Release_Track",iserror(vlookup($A133&amp;$B133,'5) Release_Track'!$F:$F&amp;'5) Release_Track'!$G:$G,1,0)),"NO ISRC-CATALOG ID pair MATCH in Release_Track" )</f>
        <v/>
      </c>
      <c r="E133" s="20"/>
      <c r="F133" s="20"/>
    </row>
    <row r="134">
      <c r="B134" s="92"/>
      <c r="C134" s="110" t="str">
        <f t="array" ref="C134">ifs(and(isblank($A134),isblank($B134)),"", not(iserror(vlookup($A134&amp;$B134,'5) Release_Track'!$F:$F&amp;'5) Release_Track'!$G:$G,1,0))),vlookup($A134&amp;$B134,{'5) Release_Track'!$F:$F&amp;'5) Release_Track'!$G:$G,'5) Release_Track'!$H:$H},2,0), or(and(not(isblank($B134)),$B134=$B133,$A134&lt;&gt;$A133),and(not(isblank($A134)),$A134=$A133,$B134&lt;&gt;$B133)),"ID LISTS UNALIGNED",and($A134&lt;&gt;"",countif('5) Release_Track'!$F:$F,$A134)=0),"NO ISRC MATCH in Release_Track",and($B134&lt;&gt;"",countif('5) Release_Track'!$G:$G,$B134)=0),"NO CATALOG ID MATCH in Release_Track",iserror(vlookup($A134&amp;$B134,'5) Release_Track'!$F:$F&amp;'5) Release_Track'!$G:$G,1,0)),"NO ISRC-CATALOG ID pair MATCH in Release_Track" )</f>
        <v/>
      </c>
      <c r="D134" s="110" t="str">
        <f t="array" ref="D134">ifs(and(isblank($A134),isblank($B134)),"", not(iserror(vlookup($A134&amp;$B134,'5) Release_Track'!$F:$F&amp;'5) Release_Track'!$G:$G,1,0))),vlookup($A134&amp;$B134,{'5) Release_Track'!$F:$F&amp;'5) Release_Track'!$G:$G,'5) Release_Track'!$I:$I},2,0), or(and(not(isblank($B134)),$B134=$B133,$A134&lt;&gt;$A133),and(not(isblank($A134)),$A134=$A133,$B134&lt;&gt;$B133)),"ID LISTS UNALIGNED",and($A134&lt;&gt;"",countif('5) Release_Track'!$F:$F,$A134)=0),"NO ISRC MATCH in Release_Track",and($B134&lt;&gt;"",countif('5) Release_Track'!$G:$G,$B134)=0),"NO CATALOG ID MATCH in Release_Track",iserror(vlookup($A134&amp;$B134,'5) Release_Track'!$F:$F&amp;'5) Release_Track'!$G:$G,1,0)),"NO ISRC-CATALOG ID pair MATCH in Release_Track" )</f>
        <v/>
      </c>
      <c r="E134" s="20"/>
      <c r="F134" s="20"/>
    </row>
    <row r="135">
      <c r="B135" s="92"/>
      <c r="C135" s="110" t="str">
        <f t="array" ref="C135">ifs(and(isblank($A135),isblank($B135)),"", not(iserror(vlookup($A135&amp;$B135,'5) Release_Track'!$F:$F&amp;'5) Release_Track'!$G:$G,1,0))),vlookup($A135&amp;$B135,{'5) Release_Track'!$F:$F&amp;'5) Release_Track'!$G:$G,'5) Release_Track'!$H:$H},2,0), or(and(not(isblank($B135)),$B135=$B134,$A135&lt;&gt;$A134),and(not(isblank($A135)),$A135=$A134,$B135&lt;&gt;$B134)),"ID LISTS UNALIGNED",and($A135&lt;&gt;"",countif('5) Release_Track'!$F:$F,$A135)=0),"NO ISRC MATCH in Release_Track",and($B135&lt;&gt;"",countif('5) Release_Track'!$G:$G,$B135)=0),"NO CATALOG ID MATCH in Release_Track",iserror(vlookup($A135&amp;$B135,'5) Release_Track'!$F:$F&amp;'5) Release_Track'!$G:$G,1,0)),"NO ISRC-CATALOG ID pair MATCH in Release_Track" )</f>
        <v/>
      </c>
      <c r="D135" s="110" t="str">
        <f t="array" ref="D135">ifs(and(isblank($A135),isblank($B135)),"", not(iserror(vlookup($A135&amp;$B135,'5) Release_Track'!$F:$F&amp;'5) Release_Track'!$G:$G,1,0))),vlookup($A135&amp;$B135,{'5) Release_Track'!$F:$F&amp;'5) Release_Track'!$G:$G,'5) Release_Track'!$I:$I},2,0), or(and(not(isblank($B135)),$B135=$B134,$A135&lt;&gt;$A134),and(not(isblank($A135)),$A135=$A134,$B135&lt;&gt;$B134)),"ID LISTS UNALIGNED",and($A135&lt;&gt;"",countif('5) Release_Track'!$F:$F,$A135)=0),"NO ISRC MATCH in Release_Track",and($B135&lt;&gt;"",countif('5) Release_Track'!$G:$G,$B135)=0),"NO CATALOG ID MATCH in Release_Track",iserror(vlookup($A135&amp;$B135,'5) Release_Track'!$F:$F&amp;'5) Release_Track'!$G:$G,1,0)),"NO ISRC-CATALOG ID pair MATCH in Release_Track" )</f>
        <v/>
      </c>
      <c r="E135" s="20"/>
      <c r="F135" s="20"/>
    </row>
    <row r="136">
      <c r="B136" s="92"/>
      <c r="C136" s="110" t="str">
        <f t="array" ref="C136">ifs(and(isblank($A136),isblank($B136)),"", not(iserror(vlookup($A136&amp;$B136,'5) Release_Track'!$F:$F&amp;'5) Release_Track'!$G:$G,1,0))),vlookup($A136&amp;$B136,{'5) Release_Track'!$F:$F&amp;'5) Release_Track'!$G:$G,'5) Release_Track'!$H:$H},2,0), or(and(not(isblank($B136)),$B136=$B135,$A136&lt;&gt;$A135),and(not(isblank($A136)),$A136=$A135,$B136&lt;&gt;$B135)),"ID LISTS UNALIGNED",and($A136&lt;&gt;"",countif('5) Release_Track'!$F:$F,$A136)=0),"NO ISRC MATCH in Release_Track",and($B136&lt;&gt;"",countif('5) Release_Track'!$G:$G,$B136)=0),"NO CATALOG ID MATCH in Release_Track",iserror(vlookup($A136&amp;$B136,'5) Release_Track'!$F:$F&amp;'5) Release_Track'!$G:$G,1,0)),"NO ISRC-CATALOG ID pair MATCH in Release_Track" )</f>
        <v/>
      </c>
      <c r="D136" s="110" t="str">
        <f t="array" ref="D136">ifs(and(isblank($A136),isblank($B136)),"", not(iserror(vlookup($A136&amp;$B136,'5) Release_Track'!$F:$F&amp;'5) Release_Track'!$G:$G,1,0))),vlookup($A136&amp;$B136,{'5) Release_Track'!$F:$F&amp;'5) Release_Track'!$G:$G,'5) Release_Track'!$I:$I},2,0), or(and(not(isblank($B136)),$B136=$B135,$A136&lt;&gt;$A135),and(not(isblank($A136)),$A136=$A135,$B136&lt;&gt;$B135)),"ID LISTS UNALIGNED",and($A136&lt;&gt;"",countif('5) Release_Track'!$F:$F,$A136)=0),"NO ISRC MATCH in Release_Track",and($B136&lt;&gt;"",countif('5) Release_Track'!$G:$G,$B136)=0),"NO CATALOG ID MATCH in Release_Track",iserror(vlookup($A136&amp;$B136,'5) Release_Track'!$F:$F&amp;'5) Release_Track'!$G:$G,1,0)),"NO ISRC-CATALOG ID pair MATCH in Release_Track" )</f>
        <v/>
      </c>
      <c r="E136" s="20"/>
      <c r="F136" s="20"/>
    </row>
    <row r="137">
      <c r="B137" s="92"/>
      <c r="C137" s="110" t="str">
        <f t="array" ref="C137">ifs(and(isblank($A137),isblank($B137)),"", not(iserror(vlookup($A137&amp;$B137,'5) Release_Track'!$F:$F&amp;'5) Release_Track'!$G:$G,1,0))),vlookup($A137&amp;$B137,{'5) Release_Track'!$F:$F&amp;'5) Release_Track'!$G:$G,'5) Release_Track'!$H:$H},2,0), or(and(not(isblank($B137)),$B137=$B136,$A137&lt;&gt;$A136),and(not(isblank($A137)),$A137=$A136,$B137&lt;&gt;$B136)),"ID LISTS UNALIGNED",and($A137&lt;&gt;"",countif('5) Release_Track'!$F:$F,$A137)=0),"NO ISRC MATCH in Release_Track",and($B137&lt;&gt;"",countif('5) Release_Track'!$G:$G,$B137)=0),"NO CATALOG ID MATCH in Release_Track",iserror(vlookup($A137&amp;$B137,'5) Release_Track'!$F:$F&amp;'5) Release_Track'!$G:$G,1,0)),"NO ISRC-CATALOG ID pair MATCH in Release_Track" )</f>
        <v/>
      </c>
      <c r="D137" s="110" t="str">
        <f t="array" ref="D137">ifs(and(isblank($A137),isblank($B137)),"", not(iserror(vlookup($A137&amp;$B137,'5) Release_Track'!$F:$F&amp;'5) Release_Track'!$G:$G,1,0))),vlookup($A137&amp;$B137,{'5) Release_Track'!$F:$F&amp;'5) Release_Track'!$G:$G,'5) Release_Track'!$I:$I},2,0), or(and(not(isblank($B137)),$B137=$B136,$A137&lt;&gt;$A136),and(not(isblank($A137)),$A137=$A136,$B137&lt;&gt;$B136)),"ID LISTS UNALIGNED",and($A137&lt;&gt;"",countif('5) Release_Track'!$F:$F,$A137)=0),"NO ISRC MATCH in Release_Track",and($B137&lt;&gt;"",countif('5) Release_Track'!$G:$G,$B137)=0),"NO CATALOG ID MATCH in Release_Track",iserror(vlookup($A137&amp;$B137,'5) Release_Track'!$F:$F&amp;'5) Release_Track'!$G:$G,1,0)),"NO ISRC-CATALOG ID pair MATCH in Release_Track" )</f>
        <v/>
      </c>
      <c r="E137" s="20"/>
      <c r="F137" s="20"/>
    </row>
    <row r="138">
      <c r="B138" s="92"/>
      <c r="C138" s="110" t="str">
        <f t="array" ref="C138">ifs(and(isblank($A138),isblank($B138)),"", not(iserror(vlookup($A138&amp;$B138,'5) Release_Track'!$F:$F&amp;'5) Release_Track'!$G:$G,1,0))),vlookup($A138&amp;$B138,{'5) Release_Track'!$F:$F&amp;'5) Release_Track'!$G:$G,'5) Release_Track'!$H:$H},2,0), or(and(not(isblank($B138)),$B138=$B137,$A138&lt;&gt;$A137),and(not(isblank($A138)),$A138=$A137,$B138&lt;&gt;$B137)),"ID LISTS UNALIGNED",and($A138&lt;&gt;"",countif('5) Release_Track'!$F:$F,$A138)=0),"NO ISRC MATCH in Release_Track",and($B138&lt;&gt;"",countif('5) Release_Track'!$G:$G,$B138)=0),"NO CATALOG ID MATCH in Release_Track",iserror(vlookup($A138&amp;$B138,'5) Release_Track'!$F:$F&amp;'5) Release_Track'!$G:$G,1,0)),"NO ISRC-CATALOG ID pair MATCH in Release_Track" )</f>
        <v/>
      </c>
      <c r="D138" s="110" t="str">
        <f t="array" ref="D138">ifs(and(isblank($A138),isblank($B138)),"", not(iserror(vlookup($A138&amp;$B138,'5) Release_Track'!$F:$F&amp;'5) Release_Track'!$G:$G,1,0))),vlookup($A138&amp;$B138,{'5) Release_Track'!$F:$F&amp;'5) Release_Track'!$G:$G,'5) Release_Track'!$I:$I},2,0), or(and(not(isblank($B138)),$B138=$B137,$A138&lt;&gt;$A137),and(not(isblank($A138)),$A138=$A137,$B138&lt;&gt;$B137)),"ID LISTS UNALIGNED",and($A138&lt;&gt;"",countif('5) Release_Track'!$F:$F,$A138)=0),"NO ISRC MATCH in Release_Track",and($B138&lt;&gt;"",countif('5) Release_Track'!$G:$G,$B138)=0),"NO CATALOG ID MATCH in Release_Track",iserror(vlookup($A138&amp;$B138,'5) Release_Track'!$F:$F&amp;'5) Release_Track'!$G:$G,1,0)),"NO ISRC-CATALOG ID pair MATCH in Release_Track" )</f>
        <v/>
      </c>
      <c r="E138" s="20"/>
      <c r="F138" s="20"/>
    </row>
    <row r="139">
      <c r="B139" s="92"/>
      <c r="C139" s="110" t="str">
        <f t="array" ref="C139">ifs(and(isblank($A139),isblank($B139)),"", not(iserror(vlookup($A139&amp;$B139,'5) Release_Track'!$F:$F&amp;'5) Release_Track'!$G:$G,1,0))),vlookup($A139&amp;$B139,{'5) Release_Track'!$F:$F&amp;'5) Release_Track'!$G:$G,'5) Release_Track'!$H:$H},2,0), or(and(not(isblank($B139)),$B139=$B138,$A139&lt;&gt;$A138),and(not(isblank($A139)),$A139=$A138,$B139&lt;&gt;$B138)),"ID LISTS UNALIGNED",and($A139&lt;&gt;"",countif('5) Release_Track'!$F:$F,$A139)=0),"NO ISRC MATCH in Release_Track",and($B139&lt;&gt;"",countif('5) Release_Track'!$G:$G,$B139)=0),"NO CATALOG ID MATCH in Release_Track",iserror(vlookup($A139&amp;$B139,'5) Release_Track'!$F:$F&amp;'5) Release_Track'!$G:$G,1,0)),"NO ISRC-CATALOG ID pair MATCH in Release_Track" )</f>
        <v/>
      </c>
      <c r="D139" s="110" t="str">
        <f t="array" ref="D139">ifs(and(isblank($A139),isblank($B139)),"", not(iserror(vlookup($A139&amp;$B139,'5) Release_Track'!$F:$F&amp;'5) Release_Track'!$G:$G,1,0))),vlookup($A139&amp;$B139,{'5) Release_Track'!$F:$F&amp;'5) Release_Track'!$G:$G,'5) Release_Track'!$I:$I},2,0), or(and(not(isblank($B139)),$B139=$B138,$A139&lt;&gt;$A138),and(not(isblank($A139)),$A139=$A138,$B139&lt;&gt;$B138)),"ID LISTS UNALIGNED",and($A139&lt;&gt;"",countif('5) Release_Track'!$F:$F,$A139)=0),"NO ISRC MATCH in Release_Track",and($B139&lt;&gt;"",countif('5) Release_Track'!$G:$G,$B139)=0),"NO CATALOG ID MATCH in Release_Track",iserror(vlookup($A139&amp;$B139,'5) Release_Track'!$F:$F&amp;'5) Release_Track'!$G:$G,1,0)),"NO ISRC-CATALOG ID pair MATCH in Release_Track" )</f>
        <v/>
      </c>
      <c r="E139" s="20"/>
      <c r="F139" s="20"/>
    </row>
    <row r="140">
      <c r="B140" s="92"/>
      <c r="C140" s="110" t="str">
        <f t="array" ref="C140">ifs(and(isblank($A140),isblank($B140)),"", not(iserror(vlookup($A140&amp;$B140,'5) Release_Track'!$F:$F&amp;'5) Release_Track'!$G:$G,1,0))),vlookup($A140&amp;$B140,{'5) Release_Track'!$F:$F&amp;'5) Release_Track'!$G:$G,'5) Release_Track'!$H:$H},2,0), or(and(not(isblank($B140)),$B140=$B139,$A140&lt;&gt;$A139),and(not(isblank($A140)),$A140=$A139,$B140&lt;&gt;$B139)),"ID LISTS UNALIGNED",and($A140&lt;&gt;"",countif('5) Release_Track'!$F:$F,$A140)=0),"NO ISRC MATCH in Release_Track",and($B140&lt;&gt;"",countif('5) Release_Track'!$G:$G,$B140)=0),"NO CATALOG ID MATCH in Release_Track",iserror(vlookup($A140&amp;$B140,'5) Release_Track'!$F:$F&amp;'5) Release_Track'!$G:$G,1,0)),"NO ISRC-CATALOG ID pair MATCH in Release_Track" )</f>
        <v/>
      </c>
      <c r="D140" s="110" t="str">
        <f t="array" ref="D140">ifs(and(isblank($A140),isblank($B140)),"", not(iserror(vlookup($A140&amp;$B140,'5) Release_Track'!$F:$F&amp;'5) Release_Track'!$G:$G,1,0))),vlookup($A140&amp;$B140,{'5) Release_Track'!$F:$F&amp;'5) Release_Track'!$G:$G,'5) Release_Track'!$I:$I},2,0), or(and(not(isblank($B140)),$B140=$B139,$A140&lt;&gt;$A139),and(not(isblank($A140)),$A140=$A139,$B140&lt;&gt;$B139)),"ID LISTS UNALIGNED",and($A140&lt;&gt;"",countif('5) Release_Track'!$F:$F,$A140)=0),"NO ISRC MATCH in Release_Track",and($B140&lt;&gt;"",countif('5) Release_Track'!$G:$G,$B140)=0),"NO CATALOG ID MATCH in Release_Track",iserror(vlookup($A140&amp;$B140,'5) Release_Track'!$F:$F&amp;'5) Release_Track'!$G:$G,1,0)),"NO ISRC-CATALOG ID pair MATCH in Release_Track" )</f>
        <v/>
      </c>
      <c r="E140" s="20"/>
      <c r="F140" s="20"/>
    </row>
    <row r="141">
      <c r="B141" s="92"/>
      <c r="C141" s="110" t="str">
        <f t="array" ref="C141">ifs(and(isblank($A141),isblank($B141)),"", not(iserror(vlookup($A141&amp;$B141,'5) Release_Track'!$F:$F&amp;'5) Release_Track'!$G:$G,1,0))),vlookup($A141&amp;$B141,{'5) Release_Track'!$F:$F&amp;'5) Release_Track'!$G:$G,'5) Release_Track'!$H:$H},2,0), or(and(not(isblank($B141)),$B141=$B140,$A141&lt;&gt;$A140),and(not(isblank($A141)),$A141=$A140,$B141&lt;&gt;$B140)),"ID LISTS UNALIGNED",and($A141&lt;&gt;"",countif('5) Release_Track'!$F:$F,$A141)=0),"NO ISRC MATCH in Release_Track",and($B141&lt;&gt;"",countif('5) Release_Track'!$G:$G,$B141)=0),"NO CATALOG ID MATCH in Release_Track",iserror(vlookup($A141&amp;$B141,'5) Release_Track'!$F:$F&amp;'5) Release_Track'!$G:$G,1,0)),"NO ISRC-CATALOG ID pair MATCH in Release_Track" )</f>
        <v/>
      </c>
      <c r="D141" s="110" t="str">
        <f t="array" ref="D141">ifs(and(isblank($A141),isblank($B141)),"", not(iserror(vlookup($A141&amp;$B141,'5) Release_Track'!$F:$F&amp;'5) Release_Track'!$G:$G,1,0))),vlookup($A141&amp;$B141,{'5) Release_Track'!$F:$F&amp;'5) Release_Track'!$G:$G,'5) Release_Track'!$I:$I},2,0), or(and(not(isblank($B141)),$B141=$B140,$A141&lt;&gt;$A140),and(not(isblank($A141)),$A141=$A140,$B141&lt;&gt;$B140)),"ID LISTS UNALIGNED",and($A141&lt;&gt;"",countif('5) Release_Track'!$F:$F,$A141)=0),"NO ISRC MATCH in Release_Track",and($B141&lt;&gt;"",countif('5) Release_Track'!$G:$G,$B141)=0),"NO CATALOG ID MATCH in Release_Track",iserror(vlookup($A141&amp;$B141,'5) Release_Track'!$F:$F&amp;'5) Release_Track'!$G:$G,1,0)),"NO ISRC-CATALOG ID pair MATCH in Release_Track" )</f>
        <v/>
      </c>
      <c r="E141" s="20"/>
      <c r="F141" s="20"/>
    </row>
    <row r="142">
      <c r="B142" s="92"/>
      <c r="C142" s="110" t="str">
        <f t="array" ref="C142">ifs(and(isblank($A142),isblank($B142)),"", not(iserror(vlookup($A142&amp;$B142,'5) Release_Track'!$F:$F&amp;'5) Release_Track'!$G:$G,1,0))),vlookup($A142&amp;$B142,{'5) Release_Track'!$F:$F&amp;'5) Release_Track'!$G:$G,'5) Release_Track'!$H:$H},2,0), or(and(not(isblank($B142)),$B142=$B141,$A142&lt;&gt;$A141),and(not(isblank($A142)),$A142=$A141,$B142&lt;&gt;$B141)),"ID LISTS UNALIGNED",and($A142&lt;&gt;"",countif('5) Release_Track'!$F:$F,$A142)=0),"NO ISRC MATCH in Release_Track",and($B142&lt;&gt;"",countif('5) Release_Track'!$G:$G,$B142)=0),"NO CATALOG ID MATCH in Release_Track",iserror(vlookup($A142&amp;$B142,'5) Release_Track'!$F:$F&amp;'5) Release_Track'!$G:$G,1,0)),"NO ISRC-CATALOG ID pair MATCH in Release_Track" )</f>
        <v/>
      </c>
      <c r="D142" s="110" t="str">
        <f t="array" ref="D142">ifs(and(isblank($A142),isblank($B142)),"", not(iserror(vlookup($A142&amp;$B142,'5) Release_Track'!$F:$F&amp;'5) Release_Track'!$G:$G,1,0))),vlookup($A142&amp;$B142,{'5) Release_Track'!$F:$F&amp;'5) Release_Track'!$G:$G,'5) Release_Track'!$I:$I},2,0), or(and(not(isblank($B142)),$B142=$B141,$A142&lt;&gt;$A141),and(not(isblank($A142)),$A142=$A141,$B142&lt;&gt;$B141)),"ID LISTS UNALIGNED",and($A142&lt;&gt;"",countif('5) Release_Track'!$F:$F,$A142)=0),"NO ISRC MATCH in Release_Track",and($B142&lt;&gt;"",countif('5) Release_Track'!$G:$G,$B142)=0),"NO CATALOG ID MATCH in Release_Track",iserror(vlookup($A142&amp;$B142,'5) Release_Track'!$F:$F&amp;'5) Release_Track'!$G:$G,1,0)),"NO ISRC-CATALOG ID pair MATCH in Release_Track" )</f>
        <v/>
      </c>
      <c r="E142" s="20"/>
      <c r="F142" s="20"/>
    </row>
    <row r="143">
      <c r="B143" s="92"/>
      <c r="C143" s="110" t="str">
        <f t="array" ref="C143">ifs(and(isblank($A143),isblank($B143)),"", not(iserror(vlookup($A143&amp;$B143,'5) Release_Track'!$F:$F&amp;'5) Release_Track'!$G:$G,1,0))),vlookup($A143&amp;$B143,{'5) Release_Track'!$F:$F&amp;'5) Release_Track'!$G:$G,'5) Release_Track'!$H:$H},2,0), or(and(not(isblank($B143)),$B143=$B142,$A143&lt;&gt;$A142),and(not(isblank($A143)),$A143=$A142,$B143&lt;&gt;$B142)),"ID LISTS UNALIGNED",and($A143&lt;&gt;"",countif('5) Release_Track'!$F:$F,$A143)=0),"NO ISRC MATCH in Release_Track",and($B143&lt;&gt;"",countif('5) Release_Track'!$G:$G,$B143)=0),"NO CATALOG ID MATCH in Release_Track",iserror(vlookup($A143&amp;$B143,'5) Release_Track'!$F:$F&amp;'5) Release_Track'!$G:$G,1,0)),"NO ISRC-CATALOG ID pair MATCH in Release_Track" )</f>
        <v/>
      </c>
      <c r="D143" s="110" t="str">
        <f t="array" ref="D143">ifs(and(isblank($A143),isblank($B143)),"", not(iserror(vlookup($A143&amp;$B143,'5) Release_Track'!$F:$F&amp;'5) Release_Track'!$G:$G,1,0))),vlookup($A143&amp;$B143,{'5) Release_Track'!$F:$F&amp;'5) Release_Track'!$G:$G,'5) Release_Track'!$I:$I},2,0), or(and(not(isblank($B143)),$B143=$B142,$A143&lt;&gt;$A142),and(not(isblank($A143)),$A143=$A142,$B143&lt;&gt;$B142)),"ID LISTS UNALIGNED",and($A143&lt;&gt;"",countif('5) Release_Track'!$F:$F,$A143)=0),"NO ISRC MATCH in Release_Track",and($B143&lt;&gt;"",countif('5) Release_Track'!$G:$G,$B143)=0),"NO CATALOG ID MATCH in Release_Track",iserror(vlookup($A143&amp;$B143,'5) Release_Track'!$F:$F&amp;'5) Release_Track'!$G:$G,1,0)),"NO ISRC-CATALOG ID pair MATCH in Release_Track" )</f>
        <v/>
      </c>
      <c r="E143" s="20"/>
      <c r="F143" s="20"/>
    </row>
    <row r="144">
      <c r="B144" s="92"/>
      <c r="C144" s="110" t="str">
        <f t="array" ref="C144">ifs(and(isblank($A144),isblank($B144)),"", not(iserror(vlookup($A144&amp;$B144,'5) Release_Track'!$F:$F&amp;'5) Release_Track'!$G:$G,1,0))),vlookup($A144&amp;$B144,{'5) Release_Track'!$F:$F&amp;'5) Release_Track'!$G:$G,'5) Release_Track'!$H:$H},2,0), or(and(not(isblank($B144)),$B144=$B143,$A144&lt;&gt;$A143),and(not(isblank($A144)),$A144=$A143,$B144&lt;&gt;$B143)),"ID LISTS UNALIGNED",and($A144&lt;&gt;"",countif('5) Release_Track'!$F:$F,$A144)=0),"NO ISRC MATCH in Release_Track",and($B144&lt;&gt;"",countif('5) Release_Track'!$G:$G,$B144)=0),"NO CATALOG ID MATCH in Release_Track",iserror(vlookup($A144&amp;$B144,'5) Release_Track'!$F:$F&amp;'5) Release_Track'!$G:$G,1,0)),"NO ISRC-CATALOG ID pair MATCH in Release_Track" )</f>
        <v/>
      </c>
      <c r="D144" s="110" t="str">
        <f t="array" ref="D144">ifs(and(isblank($A144),isblank($B144)),"", not(iserror(vlookup($A144&amp;$B144,'5) Release_Track'!$F:$F&amp;'5) Release_Track'!$G:$G,1,0))),vlookup($A144&amp;$B144,{'5) Release_Track'!$F:$F&amp;'5) Release_Track'!$G:$G,'5) Release_Track'!$I:$I},2,0), or(and(not(isblank($B144)),$B144=$B143,$A144&lt;&gt;$A143),and(not(isblank($A144)),$A144=$A143,$B144&lt;&gt;$B143)),"ID LISTS UNALIGNED",and($A144&lt;&gt;"",countif('5) Release_Track'!$F:$F,$A144)=0),"NO ISRC MATCH in Release_Track",and($B144&lt;&gt;"",countif('5) Release_Track'!$G:$G,$B144)=0),"NO CATALOG ID MATCH in Release_Track",iserror(vlookup($A144&amp;$B144,'5) Release_Track'!$F:$F&amp;'5) Release_Track'!$G:$G,1,0)),"NO ISRC-CATALOG ID pair MATCH in Release_Track" )</f>
        <v/>
      </c>
      <c r="E144" s="20"/>
      <c r="F144" s="20"/>
    </row>
    <row r="145">
      <c r="B145" s="92"/>
      <c r="C145" s="110" t="str">
        <f t="array" ref="C145">ifs(and(isblank($A145),isblank($B145)),"", not(iserror(vlookup($A145&amp;$B145,'5) Release_Track'!$F:$F&amp;'5) Release_Track'!$G:$G,1,0))),vlookup($A145&amp;$B145,{'5) Release_Track'!$F:$F&amp;'5) Release_Track'!$G:$G,'5) Release_Track'!$H:$H},2,0), or(and(not(isblank($B145)),$B145=$B144,$A145&lt;&gt;$A144),and(not(isblank($A145)),$A145=$A144,$B145&lt;&gt;$B144)),"ID LISTS UNALIGNED",and($A145&lt;&gt;"",countif('5) Release_Track'!$F:$F,$A145)=0),"NO ISRC MATCH in Release_Track",and($B145&lt;&gt;"",countif('5) Release_Track'!$G:$G,$B145)=0),"NO CATALOG ID MATCH in Release_Track",iserror(vlookup($A145&amp;$B145,'5) Release_Track'!$F:$F&amp;'5) Release_Track'!$G:$G,1,0)),"NO ISRC-CATALOG ID pair MATCH in Release_Track" )</f>
        <v/>
      </c>
      <c r="D145" s="110" t="str">
        <f t="array" ref="D145">ifs(and(isblank($A145),isblank($B145)),"", not(iserror(vlookup($A145&amp;$B145,'5) Release_Track'!$F:$F&amp;'5) Release_Track'!$G:$G,1,0))),vlookup($A145&amp;$B145,{'5) Release_Track'!$F:$F&amp;'5) Release_Track'!$G:$G,'5) Release_Track'!$I:$I},2,0), or(and(not(isblank($B145)),$B145=$B144,$A145&lt;&gt;$A144),and(not(isblank($A145)),$A145=$A144,$B145&lt;&gt;$B144)),"ID LISTS UNALIGNED",and($A145&lt;&gt;"",countif('5) Release_Track'!$F:$F,$A145)=0),"NO ISRC MATCH in Release_Track",and($B145&lt;&gt;"",countif('5) Release_Track'!$G:$G,$B145)=0),"NO CATALOG ID MATCH in Release_Track",iserror(vlookup($A145&amp;$B145,'5) Release_Track'!$F:$F&amp;'5) Release_Track'!$G:$G,1,0)),"NO ISRC-CATALOG ID pair MATCH in Release_Track" )</f>
        <v/>
      </c>
      <c r="E145" s="20"/>
      <c r="F145" s="20"/>
    </row>
    <row r="146">
      <c r="B146" s="92"/>
      <c r="C146" s="110" t="str">
        <f t="array" ref="C146">ifs(and(isblank($A146),isblank($B146)),"", not(iserror(vlookup($A146&amp;$B146,'5) Release_Track'!$F:$F&amp;'5) Release_Track'!$G:$G,1,0))),vlookup($A146&amp;$B146,{'5) Release_Track'!$F:$F&amp;'5) Release_Track'!$G:$G,'5) Release_Track'!$H:$H},2,0), or(and(not(isblank($B146)),$B146=$B145,$A146&lt;&gt;$A145),and(not(isblank($A146)),$A146=$A145,$B146&lt;&gt;$B145)),"ID LISTS UNALIGNED",and($A146&lt;&gt;"",countif('5) Release_Track'!$F:$F,$A146)=0),"NO ISRC MATCH in Release_Track",and($B146&lt;&gt;"",countif('5) Release_Track'!$G:$G,$B146)=0),"NO CATALOG ID MATCH in Release_Track",iserror(vlookup($A146&amp;$B146,'5) Release_Track'!$F:$F&amp;'5) Release_Track'!$G:$G,1,0)),"NO ISRC-CATALOG ID pair MATCH in Release_Track" )</f>
        <v/>
      </c>
      <c r="D146" s="110" t="str">
        <f t="array" ref="D146">ifs(and(isblank($A146),isblank($B146)),"", not(iserror(vlookup($A146&amp;$B146,'5) Release_Track'!$F:$F&amp;'5) Release_Track'!$G:$G,1,0))),vlookup($A146&amp;$B146,{'5) Release_Track'!$F:$F&amp;'5) Release_Track'!$G:$G,'5) Release_Track'!$I:$I},2,0), or(and(not(isblank($B146)),$B146=$B145,$A146&lt;&gt;$A145),and(not(isblank($A146)),$A146=$A145,$B146&lt;&gt;$B145)),"ID LISTS UNALIGNED",and($A146&lt;&gt;"",countif('5) Release_Track'!$F:$F,$A146)=0),"NO ISRC MATCH in Release_Track",and($B146&lt;&gt;"",countif('5) Release_Track'!$G:$G,$B146)=0),"NO CATALOG ID MATCH in Release_Track",iserror(vlookup($A146&amp;$B146,'5) Release_Track'!$F:$F&amp;'5) Release_Track'!$G:$G,1,0)),"NO ISRC-CATALOG ID pair MATCH in Release_Track" )</f>
        <v/>
      </c>
      <c r="E146" s="20"/>
      <c r="F146" s="20"/>
    </row>
    <row r="147">
      <c r="B147" s="92"/>
      <c r="C147" s="110" t="str">
        <f t="array" ref="C147">ifs(and(isblank($A147),isblank($B147)),"", not(iserror(vlookup($A147&amp;$B147,'5) Release_Track'!$F:$F&amp;'5) Release_Track'!$G:$G,1,0))),vlookup($A147&amp;$B147,{'5) Release_Track'!$F:$F&amp;'5) Release_Track'!$G:$G,'5) Release_Track'!$H:$H},2,0), or(and(not(isblank($B147)),$B147=$B146,$A147&lt;&gt;$A146),and(not(isblank($A147)),$A147=$A146,$B147&lt;&gt;$B146)),"ID LISTS UNALIGNED",and($A147&lt;&gt;"",countif('5) Release_Track'!$F:$F,$A147)=0),"NO ISRC MATCH in Release_Track",and($B147&lt;&gt;"",countif('5) Release_Track'!$G:$G,$B147)=0),"NO CATALOG ID MATCH in Release_Track",iserror(vlookup($A147&amp;$B147,'5) Release_Track'!$F:$F&amp;'5) Release_Track'!$G:$G,1,0)),"NO ISRC-CATALOG ID pair MATCH in Release_Track" )</f>
        <v/>
      </c>
      <c r="D147" s="110" t="str">
        <f t="array" ref="D147">ifs(and(isblank($A147),isblank($B147)),"", not(iserror(vlookup($A147&amp;$B147,'5) Release_Track'!$F:$F&amp;'5) Release_Track'!$G:$G,1,0))),vlookup($A147&amp;$B147,{'5) Release_Track'!$F:$F&amp;'5) Release_Track'!$G:$G,'5) Release_Track'!$I:$I},2,0), or(and(not(isblank($B147)),$B147=$B146,$A147&lt;&gt;$A146),and(not(isblank($A147)),$A147=$A146,$B147&lt;&gt;$B146)),"ID LISTS UNALIGNED",and($A147&lt;&gt;"",countif('5) Release_Track'!$F:$F,$A147)=0),"NO ISRC MATCH in Release_Track",and($B147&lt;&gt;"",countif('5) Release_Track'!$G:$G,$B147)=0),"NO CATALOG ID MATCH in Release_Track",iserror(vlookup($A147&amp;$B147,'5) Release_Track'!$F:$F&amp;'5) Release_Track'!$G:$G,1,0)),"NO ISRC-CATALOG ID pair MATCH in Release_Track" )</f>
        <v/>
      </c>
      <c r="E147" s="20"/>
      <c r="F147" s="20"/>
    </row>
    <row r="148">
      <c r="B148" s="92"/>
      <c r="C148" s="110" t="str">
        <f t="array" ref="C148">ifs(and(isblank($A148),isblank($B148)),"", not(iserror(vlookup($A148&amp;$B148,'5) Release_Track'!$F:$F&amp;'5) Release_Track'!$G:$G,1,0))),vlookup($A148&amp;$B148,{'5) Release_Track'!$F:$F&amp;'5) Release_Track'!$G:$G,'5) Release_Track'!$H:$H},2,0), or(and(not(isblank($B148)),$B148=$B147,$A148&lt;&gt;$A147),and(not(isblank($A148)),$A148=$A147,$B148&lt;&gt;$B147)),"ID LISTS UNALIGNED",and($A148&lt;&gt;"",countif('5) Release_Track'!$F:$F,$A148)=0),"NO ISRC MATCH in Release_Track",and($B148&lt;&gt;"",countif('5) Release_Track'!$G:$G,$B148)=0),"NO CATALOG ID MATCH in Release_Track",iserror(vlookup($A148&amp;$B148,'5) Release_Track'!$F:$F&amp;'5) Release_Track'!$G:$G,1,0)),"NO ISRC-CATALOG ID pair MATCH in Release_Track" )</f>
        <v/>
      </c>
      <c r="D148" s="110" t="str">
        <f t="array" ref="D148">ifs(and(isblank($A148),isblank($B148)),"", not(iserror(vlookup($A148&amp;$B148,'5) Release_Track'!$F:$F&amp;'5) Release_Track'!$G:$G,1,0))),vlookup($A148&amp;$B148,{'5) Release_Track'!$F:$F&amp;'5) Release_Track'!$G:$G,'5) Release_Track'!$I:$I},2,0), or(and(not(isblank($B148)),$B148=$B147,$A148&lt;&gt;$A147),and(not(isblank($A148)),$A148=$A147,$B148&lt;&gt;$B147)),"ID LISTS UNALIGNED",and($A148&lt;&gt;"",countif('5) Release_Track'!$F:$F,$A148)=0),"NO ISRC MATCH in Release_Track",and($B148&lt;&gt;"",countif('5) Release_Track'!$G:$G,$B148)=0),"NO CATALOG ID MATCH in Release_Track",iserror(vlookup($A148&amp;$B148,'5) Release_Track'!$F:$F&amp;'5) Release_Track'!$G:$G,1,0)),"NO ISRC-CATALOG ID pair MATCH in Release_Track" )</f>
        <v/>
      </c>
      <c r="E148" s="20"/>
      <c r="F148" s="20"/>
    </row>
    <row r="149">
      <c r="B149" s="92"/>
      <c r="C149" s="110" t="str">
        <f t="array" ref="C149">ifs(and(isblank($A149),isblank($B149)),"", not(iserror(vlookup($A149&amp;$B149,'5) Release_Track'!$F:$F&amp;'5) Release_Track'!$G:$G,1,0))),vlookup($A149&amp;$B149,{'5) Release_Track'!$F:$F&amp;'5) Release_Track'!$G:$G,'5) Release_Track'!$H:$H},2,0), or(and(not(isblank($B149)),$B149=$B148,$A149&lt;&gt;$A148),and(not(isblank($A149)),$A149=$A148,$B149&lt;&gt;$B148)),"ID LISTS UNALIGNED",and($A149&lt;&gt;"",countif('5) Release_Track'!$F:$F,$A149)=0),"NO ISRC MATCH in Release_Track",and($B149&lt;&gt;"",countif('5) Release_Track'!$G:$G,$B149)=0),"NO CATALOG ID MATCH in Release_Track",iserror(vlookup($A149&amp;$B149,'5) Release_Track'!$F:$F&amp;'5) Release_Track'!$G:$G,1,0)),"NO ISRC-CATALOG ID pair MATCH in Release_Track" )</f>
        <v/>
      </c>
      <c r="D149" s="110" t="str">
        <f t="array" ref="D149">ifs(and(isblank($A149),isblank($B149)),"", not(iserror(vlookup($A149&amp;$B149,'5) Release_Track'!$F:$F&amp;'5) Release_Track'!$G:$G,1,0))),vlookup($A149&amp;$B149,{'5) Release_Track'!$F:$F&amp;'5) Release_Track'!$G:$G,'5) Release_Track'!$I:$I},2,0), or(and(not(isblank($B149)),$B149=$B148,$A149&lt;&gt;$A148),and(not(isblank($A149)),$A149=$A148,$B149&lt;&gt;$B148)),"ID LISTS UNALIGNED",and($A149&lt;&gt;"",countif('5) Release_Track'!$F:$F,$A149)=0),"NO ISRC MATCH in Release_Track",and($B149&lt;&gt;"",countif('5) Release_Track'!$G:$G,$B149)=0),"NO CATALOG ID MATCH in Release_Track",iserror(vlookup($A149&amp;$B149,'5) Release_Track'!$F:$F&amp;'5) Release_Track'!$G:$G,1,0)),"NO ISRC-CATALOG ID pair MATCH in Release_Track" )</f>
        <v/>
      </c>
      <c r="E149" s="20"/>
      <c r="F149" s="20"/>
    </row>
    <row r="150">
      <c r="B150" s="92"/>
      <c r="C150" s="110" t="str">
        <f t="array" ref="C150">ifs(and(isblank($A150),isblank($B150)),"", not(iserror(vlookup($A150&amp;$B150,'5) Release_Track'!$F:$F&amp;'5) Release_Track'!$G:$G,1,0))),vlookup($A150&amp;$B150,{'5) Release_Track'!$F:$F&amp;'5) Release_Track'!$G:$G,'5) Release_Track'!$H:$H},2,0), or(and(not(isblank($B150)),$B150=$B149,$A150&lt;&gt;$A149),and(not(isblank($A150)),$A150=$A149,$B150&lt;&gt;$B149)),"ID LISTS UNALIGNED",and($A150&lt;&gt;"",countif('5) Release_Track'!$F:$F,$A150)=0),"NO ISRC MATCH in Release_Track",and($B150&lt;&gt;"",countif('5) Release_Track'!$G:$G,$B150)=0),"NO CATALOG ID MATCH in Release_Track",iserror(vlookup($A150&amp;$B150,'5) Release_Track'!$F:$F&amp;'5) Release_Track'!$G:$G,1,0)),"NO ISRC-CATALOG ID pair MATCH in Release_Track" )</f>
        <v/>
      </c>
      <c r="D150" s="110" t="str">
        <f t="array" ref="D150">ifs(and(isblank($A150),isblank($B150)),"", not(iserror(vlookup($A150&amp;$B150,'5) Release_Track'!$F:$F&amp;'5) Release_Track'!$G:$G,1,0))),vlookup($A150&amp;$B150,{'5) Release_Track'!$F:$F&amp;'5) Release_Track'!$G:$G,'5) Release_Track'!$I:$I},2,0), or(and(not(isblank($B150)),$B150=$B149,$A150&lt;&gt;$A149),and(not(isblank($A150)),$A150=$A149,$B150&lt;&gt;$B149)),"ID LISTS UNALIGNED",and($A150&lt;&gt;"",countif('5) Release_Track'!$F:$F,$A150)=0),"NO ISRC MATCH in Release_Track",and($B150&lt;&gt;"",countif('5) Release_Track'!$G:$G,$B150)=0),"NO CATALOG ID MATCH in Release_Track",iserror(vlookup($A150&amp;$B150,'5) Release_Track'!$F:$F&amp;'5) Release_Track'!$G:$G,1,0)),"NO ISRC-CATALOG ID pair MATCH in Release_Track" )</f>
        <v/>
      </c>
      <c r="E150" s="20"/>
      <c r="F150" s="20"/>
    </row>
    <row r="151">
      <c r="B151" s="92"/>
      <c r="C151" s="110" t="str">
        <f t="array" ref="C151">ifs(and(isblank($A151),isblank($B151)),"", not(iserror(vlookup($A151&amp;$B151,'5) Release_Track'!$F:$F&amp;'5) Release_Track'!$G:$G,1,0))),vlookup($A151&amp;$B151,{'5) Release_Track'!$F:$F&amp;'5) Release_Track'!$G:$G,'5) Release_Track'!$H:$H},2,0), or(and(not(isblank($B151)),$B151=$B150,$A151&lt;&gt;$A150),and(not(isblank($A151)),$A151=$A150,$B151&lt;&gt;$B150)),"ID LISTS UNALIGNED",and($A151&lt;&gt;"",countif('5) Release_Track'!$F:$F,$A151)=0),"NO ISRC MATCH in Release_Track",and($B151&lt;&gt;"",countif('5) Release_Track'!$G:$G,$B151)=0),"NO CATALOG ID MATCH in Release_Track",iserror(vlookup($A151&amp;$B151,'5) Release_Track'!$F:$F&amp;'5) Release_Track'!$G:$G,1,0)),"NO ISRC-CATALOG ID pair MATCH in Release_Track" )</f>
        <v/>
      </c>
      <c r="D151" s="110" t="str">
        <f t="array" ref="D151">ifs(and(isblank($A151),isblank($B151)),"", not(iserror(vlookup($A151&amp;$B151,'5) Release_Track'!$F:$F&amp;'5) Release_Track'!$G:$G,1,0))),vlookup($A151&amp;$B151,{'5) Release_Track'!$F:$F&amp;'5) Release_Track'!$G:$G,'5) Release_Track'!$I:$I},2,0), or(and(not(isblank($B151)),$B151=$B150,$A151&lt;&gt;$A150),and(not(isblank($A151)),$A151=$A150,$B151&lt;&gt;$B150)),"ID LISTS UNALIGNED",and($A151&lt;&gt;"",countif('5) Release_Track'!$F:$F,$A151)=0),"NO ISRC MATCH in Release_Track",and($B151&lt;&gt;"",countif('5) Release_Track'!$G:$G,$B151)=0),"NO CATALOG ID MATCH in Release_Track",iserror(vlookup($A151&amp;$B151,'5) Release_Track'!$F:$F&amp;'5) Release_Track'!$G:$G,1,0)),"NO ISRC-CATALOG ID pair MATCH in Release_Track" )</f>
        <v/>
      </c>
      <c r="E151" s="20"/>
      <c r="F151" s="20"/>
    </row>
    <row r="152">
      <c r="B152" s="92"/>
      <c r="C152" s="110" t="str">
        <f t="array" ref="C152">ifs(and(isblank($A152),isblank($B152)),"", not(iserror(vlookup($A152&amp;$B152,'5) Release_Track'!$F:$F&amp;'5) Release_Track'!$G:$G,1,0))),vlookup($A152&amp;$B152,{'5) Release_Track'!$F:$F&amp;'5) Release_Track'!$G:$G,'5) Release_Track'!$H:$H},2,0), or(and(not(isblank($B152)),$B152=$B151,$A152&lt;&gt;$A151),and(not(isblank($A152)),$A152=$A151,$B152&lt;&gt;$B151)),"ID LISTS UNALIGNED",and($A152&lt;&gt;"",countif('5) Release_Track'!$F:$F,$A152)=0),"NO ISRC MATCH in Release_Track",and($B152&lt;&gt;"",countif('5) Release_Track'!$G:$G,$B152)=0),"NO CATALOG ID MATCH in Release_Track",iserror(vlookup($A152&amp;$B152,'5) Release_Track'!$F:$F&amp;'5) Release_Track'!$G:$G,1,0)),"NO ISRC-CATALOG ID pair MATCH in Release_Track" )</f>
        <v/>
      </c>
      <c r="D152" s="110" t="str">
        <f t="array" ref="D152">ifs(and(isblank($A152),isblank($B152)),"", not(iserror(vlookup($A152&amp;$B152,'5) Release_Track'!$F:$F&amp;'5) Release_Track'!$G:$G,1,0))),vlookup($A152&amp;$B152,{'5) Release_Track'!$F:$F&amp;'5) Release_Track'!$G:$G,'5) Release_Track'!$I:$I},2,0), or(and(not(isblank($B152)),$B152=$B151,$A152&lt;&gt;$A151),and(not(isblank($A152)),$A152=$A151,$B152&lt;&gt;$B151)),"ID LISTS UNALIGNED",and($A152&lt;&gt;"",countif('5) Release_Track'!$F:$F,$A152)=0),"NO ISRC MATCH in Release_Track",and($B152&lt;&gt;"",countif('5) Release_Track'!$G:$G,$B152)=0),"NO CATALOG ID MATCH in Release_Track",iserror(vlookup($A152&amp;$B152,'5) Release_Track'!$F:$F&amp;'5) Release_Track'!$G:$G,1,0)),"NO ISRC-CATALOG ID pair MATCH in Release_Track" )</f>
        <v/>
      </c>
      <c r="E152" s="20"/>
      <c r="F152" s="20"/>
    </row>
    <row r="153">
      <c r="B153" s="92"/>
      <c r="C153" s="110" t="str">
        <f t="array" ref="C153">ifs(and(isblank($A153),isblank($B153)),"", not(iserror(vlookup($A153&amp;$B153,'5) Release_Track'!$F:$F&amp;'5) Release_Track'!$G:$G,1,0))),vlookup($A153&amp;$B153,{'5) Release_Track'!$F:$F&amp;'5) Release_Track'!$G:$G,'5) Release_Track'!$H:$H},2,0), or(and(not(isblank($B153)),$B153=$B152,$A153&lt;&gt;$A152),and(not(isblank($A153)),$A153=$A152,$B153&lt;&gt;$B152)),"ID LISTS UNALIGNED",and($A153&lt;&gt;"",countif('5) Release_Track'!$F:$F,$A153)=0),"NO ISRC MATCH in Release_Track",and($B153&lt;&gt;"",countif('5) Release_Track'!$G:$G,$B153)=0),"NO CATALOG ID MATCH in Release_Track",iserror(vlookup($A153&amp;$B153,'5) Release_Track'!$F:$F&amp;'5) Release_Track'!$G:$G,1,0)),"NO ISRC-CATALOG ID pair MATCH in Release_Track" )</f>
        <v/>
      </c>
      <c r="D153" s="110" t="str">
        <f t="array" ref="D153">ifs(and(isblank($A153),isblank($B153)),"", not(iserror(vlookup($A153&amp;$B153,'5) Release_Track'!$F:$F&amp;'5) Release_Track'!$G:$G,1,0))),vlookup($A153&amp;$B153,{'5) Release_Track'!$F:$F&amp;'5) Release_Track'!$G:$G,'5) Release_Track'!$I:$I},2,0), or(and(not(isblank($B153)),$B153=$B152,$A153&lt;&gt;$A152),and(not(isblank($A153)),$A153=$A152,$B153&lt;&gt;$B152)),"ID LISTS UNALIGNED",and($A153&lt;&gt;"",countif('5) Release_Track'!$F:$F,$A153)=0),"NO ISRC MATCH in Release_Track",and($B153&lt;&gt;"",countif('5) Release_Track'!$G:$G,$B153)=0),"NO CATALOG ID MATCH in Release_Track",iserror(vlookup($A153&amp;$B153,'5) Release_Track'!$F:$F&amp;'5) Release_Track'!$G:$G,1,0)),"NO ISRC-CATALOG ID pair MATCH in Release_Track" )</f>
        <v/>
      </c>
      <c r="E153" s="20"/>
      <c r="F153" s="20"/>
    </row>
    <row r="154">
      <c r="B154" s="92"/>
      <c r="C154" s="110" t="str">
        <f t="array" ref="C154">ifs(and(isblank($A154),isblank($B154)),"", not(iserror(vlookup($A154&amp;$B154,'5) Release_Track'!$F:$F&amp;'5) Release_Track'!$G:$G,1,0))),vlookup($A154&amp;$B154,{'5) Release_Track'!$F:$F&amp;'5) Release_Track'!$G:$G,'5) Release_Track'!$H:$H},2,0), or(and(not(isblank($B154)),$B154=$B153,$A154&lt;&gt;$A153),and(not(isblank($A154)),$A154=$A153,$B154&lt;&gt;$B153)),"ID LISTS UNALIGNED",and($A154&lt;&gt;"",countif('5) Release_Track'!$F:$F,$A154)=0),"NO ISRC MATCH in Release_Track",and($B154&lt;&gt;"",countif('5) Release_Track'!$G:$G,$B154)=0),"NO CATALOG ID MATCH in Release_Track",iserror(vlookup($A154&amp;$B154,'5) Release_Track'!$F:$F&amp;'5) Release_Track'!$G:$G,1,0)),"NO ISRC-CATALOG ID pair MATCH in Release_Track" )</f>
        <v/>
      </c>
      <c r="D154" s="110" t="str">
        <f t="array" ref="D154">ifs(and(isblank($A154),isblank($B154)),"", not(iserror(vlookup($A154&amp;$B154,'5) Release_Track'!$F:$F&amp;'5) Release_Track'!$G:$G,1,0))),vlookup($A154&amp;$B154,{'5) Release_Track'!$F:$F&amp;'5) Release_Track'!$G:$G,'5) Release_Track'!$I:$I},2,0), or(and(not(isblank($B154)),$B154=$B153,$A154&lt;&gt;$A153),and(not(isblank($A154)),$A154=$A153,$B154&lt;&gt;$B153)),"ID LISTS UNALIGNED",and($A154&lt;&gt;"",countif('5) Release_Track'!$F:$F,$A154)=0),"NO ISRC MATCH in Release_Track",and($B154&lt;&gt;"",countif('5) Release_Track'!$G:$G,$B154)=0),"NO CATALOG ID MATCH in Release_Track",iserror(vlookup($A154&amp;$B154,'5) Release_Track'!$F:$F&amp;'5) Release_Track'!$G:$G,1,0)),"NO ISRC-CATALOG ID pair MATCH in Release_Track" )</f>
        <v/>
      </c>
      <c r="E154" s="20"/>
      <c r="F154" s="20"/>
    </row>
    <row r="155">
      <c r="B155" s="92"/>
      <c r="C155" s="110" t="str">
        <f t="array" ref="C155">ifs(and(isblank($A155),isblank($B155)),"", not(iserror(vlookup($A155&amp;$B155,'5) Release_Track'!$F:$F&amp;'5) Release_Track'!$G:$G,1,0))),vlookup($A155&amp;$B155,{'5) Release_Track'!$F:$F&amp;'5) Release_Track'!$G:$G,'5) Release_Track'!$H:$H},2,0), or(and(not(isblank($B155)),$B155=$B154,$A155&lt;&gt;$A154),and(not(isblank($A155)),$A155=$A154,$B155&lt;&gt;$B154)),"ID LISTS UNALIGNED",and($A155&lt;&gt;"",countif('5) Release_Track'!$F:$F,$A155)=0),"NO ISRC MATCH in Release_Track",and($B155&lt;&gt;"",countif('5) Release_Track'!$G:$G,$B155)=0),"NO CATALOG ID MATCH in Release_Track",iserror(vlookup($A155&amp;$B155,'5) Release_Track'!$F:$F&amp;'5) Release_Track'!$G:$G,1,0)),"NO ISRC-CATALOG ID pair MATCH in Release_Track" )</f>
        <v/>
      </c>
      <c r="D155" s="110" t="str">
        <f t="array" ref="D155">ifs(and(isblank($A155),isblank($B155)),"", not(iserror(vlookup($A155&amp;$B155,'5) Release_Track'!$F:$F&amp;'5) Release_Track'!$G:$G,1,0))),vlookup($A155&amp;$B155,{'5) Release_Track'!$F:$F&amp;'5) Release_Track'!$G:$G,'5) Release_Track'!$I:$I},2,0), or(and(not(isblank($B155)),$B155=$B154,$A155&lt;&gt;$A154),and(not(isblank($A155)),$A155=$A154,$B155&lt;&gt;$B154)),"ID LISTS UNALIGNED",and($A155&lt;&gt;"",countif('5) Release_Track'!$F:$F,$A155)=0),"NO ISRC MATCH in Release_Track",and($B155&lt;&gt;"",countif('5) Release_Track'!$G:$G,$B155)=0),"NO CATALOG ID MATCH in Release_Track",iserror(vlookup($A155&amp;$B155,'5) Release_Track'!$F:$F&amp;'5) Release_Track'!$G:$G,1,0)),"NO ISRC-CATALOG ID pair MATCH in Release_Track" )</f>
        <v/>
      </c>
      <c r="E155" s="20"/>
      <c r="F155" s="20"/>
    </row>
    <row r="156">
      <c r="B156" s="92"/>
      <c r="C156" s="110" t="str">
        <f t="array" ref="C156">ifs(and(isblank($A156),isblank($B156)),"", not(iserror(vlookup($A156&amp;$B156,'5) Release_Track'!$F:$F&amp;'5) Release_Track'!$G:$G,1,0))),vlookup($A156&amp;$B156,{'5) Release_Track'!$F:$F&amp;'5) Release_Track'!$G:$G,'5) Release_Track'!$H:$H},2,0), or(and(not(isblank($B156)),$B156=$B155,$A156&lt;&gt;$A155),and(not(isblank($A156)),$A156=$A155,$B156&lt;&gt;$B155)),"ID LISTS UNALIGNED",and($A156&lt;&gt;"",countif('5) Release_Track'!$F:$F,$A156)=0),"NO ISRC MATCH in Release_Track",and($B156&lt;&gt;"",countif('5) Release_Track'!$G:$G,$B156)=0),"NO CATALOG ID MATCH in Release_Track",iserror(vlookup($A156&amp;$B156,'5) Release_Track'!$F:$F&amp;'5) Release_Track'!$G:$G,1,0)),"NO ISRC-CATALOG ID pair MATCH in Release_Track" )</f>
        <v/>
      </c>
      <c r="D156" s="110" t="str">
        <f t="array" ref="D156">ifs(and(isblank($A156),isblank($B156)),"", not(iserror(vlookup($A156&amp;$B156,'5) Release_Track'!$F:$F&amp;'5) Release_Track'!$G:$G,1,0))),vlookup($A156&amp;$B156,{'5) Release_Track'!$F:$F&amp;'5) Release_Track'!$G:$G,'5) Release_Track'!$I:$I},2,0), or(and(not(isblank($B156)),$B156=$B155,$A156&lt;&gt;$A155),and(not(isblank($A156)),$A156=$A155,$B156&lt;&gt;$B155)),"ID LISTS UNALIGNED",and($A156&lt;&gt;"",countif('5) Release_Track'!$F:$F,$A156)=0),"NO ISRC MATCH in Release_Track",and($B156&lt;&gt;"",countif('5) Release_Track'!$G:$G,$B156)=0),"NO CATALOG ID MATCH in Release_Track",iserror(vlookup($A156&amp;$B156,'5) Release_Track'!$F:$F&amp;'5) Release_Track'!$G:$G,1,0)),"NO ISRC-CATALOG ID pair MATCH in Release_Track" )</f>
        <v/>
      </c>
      <c r="E156" s="20"/>
      <c r="F156" s="20"/>
    </row>
    <row r="157">
      <c r="B157" s="92"/>
      <c r="C157" s="110" t="str">
        <f t="array" ref="C157">ifs(and(isblank($A157),isblank($B157)),"", not(iserror(vlookup($A157&amp;$B157,'5) Release_Track'!$F:$F&amp;'5) Release_Track'!$G:$G,1,0))),vlookup($A157&amp;$B157,{'5) Release_Track'!$F:$F&amp;'5) Release_Track'!$G:$G,'5) Release_Track'!$H:$H},2,0), or(and(not(isblank($B157)),$B157=$B156,$A157&lt;&gt;$A156),and(not(isblank($A157)),$A157=$A156,$B157&lt;&gt;$B156)),"ID LISTS UNALIGNED",and($A157&lt;&gt;"",countif('5) Release_Track'!$F:$F,$A157)=0),"NO ISRC MATCH in Release_Track",and($B157&lt;&gt;"",countif('5) Release_Track'!$G:$G,$B157)=0),"NO CATALOG ID MATCH in Release_Track",iserror(vlookup($A157&amp;$B157,'5) Release_Track'!$F:$F&amp;'5) Release_Track'!$G:$G,1,0)),"NO ISRC-CATALOG ID pair MATCH in Release_Track" )</f>
        <v/>
      </c>
      <c r="D157" s="110" t="str">
        <f t="array" ref="D157">ifs(and(isblank($A157),isblank($B157)),"", not(iserror(vlookup($A157&amp;$B157,'5) Release_Track'!$F:$F&amp;'5) Release_Track'!$G:$G,1,0))),vlookup($A157&amp;$B157,{'5) Release_Track'!$F:$F&amp;'5) Release_Track'!$G:$G,'5) Release_Track'!$I:$I},2,0), or(and(not(isblank($B157)),$B157=$B156,$A157&lt;&gt;$A156),and(not(isblank($A157)),$A157=$A156,$B157&lt;&gt;$B156)),"ID LISTS UNALIGNED",and($A157&lt;&gt;"",countif('5) Release_Track'!$F:$F,$A157)=0),"NO ISRC MATCH in Release_Track",and($B157&lt;&gt;"",countif('5) Release_Track'!$G:$G,$B157)=0),"NO CATALOG ID MATCH in Release_Track",iserror(vlookup($A157&amp;$B157,'5) Release_Track'!$F:$F&amp;'5) Release_Track'!$G:$G,1,0)),"NO ISRC-CATALOG ID pair MATCH in Release_Track" )</f>
        <v/>
      </c>
      <c r="E157" s="20"/>
      <c r="F157" s="20"/>
    </row>
    <row r="158">
      <c r="B158" s="92"/>
      <c r="C158" s="110" t="str">
        <f t="array" ref="C158">ifs(and(isblank($A158),isblank($B158)),"", not(iserror(vlookup($A158&amp;$B158,'5) Release_Track'!$F:$F&amp;'5) Release_Track'!$G:$G,1,0))),vlookup($A158&amp;$B158,{'5) Release_Track'!$F:$F&amp;'5) Release_Track'!$G:$G,'5) Release_Track'!$H:$H},2,0), or(and(not(isblank($B158)),$B158=$B157,$A158&lt;&gt;$A157),and(not(isblank($A158)),$A158=$A157,$B158&lt;&gt;$B157)),"ID LISTS UNALIGNED",and($A158&lt;&gt;"",countif('5) Release_Track'!$F:$F,$A158)=0),"NO ISRC MATCH in Release_Track",and($B158&lt;&gt;"",countif('5) Release_Track'!$G:$G,$B158)=0),"NO CATALOG ID MATCH in Release_Track",iserror(vlookup($A158&amp;$B158,'5) Release_Track'!$F:$F&amp;'5) Release_Track'!$G:$G,1,0)),"NO ISRC-CATALOG ID pair MATCH in Release_Track" )</f>
        <v/>
      </c>
      <c r="D158" s="110" t="str">
        <f t="array" ref="D158">ifs(and(isblank($A158),isblank($B158)),"", not(iserror(vlookup($A158&amp;$B158,'5) Release_Track'!$F:$F&amp;'5) Release_Track'!$G:$G,1,0))),vlookup($A158&amp;$B158,{'5) Release_Track'!$F:$F&amp;'5) Release_Track'!$G:$G,'5) Release_Track'!$I:$I},2,0), or(and(not(isblank($B158)),$B158=$B157,$A158&lt;&gt;$A157),and(not(isblank($A158)),$A158=$A157,$B158&lt;&gt;$B157)),"ID LISTS UNALIGNED",and($A158&lt;&gt;"",countif('5) Release_Track'!$F:$F,$A158)=0),"NO ISRC MATCH in Release_Track",and($B158&lt;&gt;"",countif('5) Release_Track'!$G:$G,$B158)=0),"NO CATALOG ID MATCH in Release_Track",iserror(vlookup($A158&amp;$B158,'5) Release_Track'!$F:$F&amp;'5) Release_Track'!$G:$G,1,0)),"NO ISRC-CATALOG ID pair MATCH in Release_Track" )</f>
        <v/>
      </c>
      <c r="E158" s="20"/>
      <c r="F158" s="20"/>
    </row>
    <row r="159">
      <c r="B159" s="92"/>
      <c r="C159" s="110" t="str">
        <f t="array" ref="C159">ifs(and(isblank($A159),isblank($B159)),"", not(iserror(vlookup($A159&amp;$B159,'5) Release_Track'!$F:$F&amp;'5) Release_Track'!$G:$G,1,0))),vlookup($A159&amp;$B159,{'5) Release_Track'!$F:$F&amp;'5) Release_Track'!$G:$G,'5) Release_Track'!$H:$H},2,0), or(and(not(isblank($B159)),$B159=$B158,$A159&lt;&gt;$A158),and(not(isblank($A159)),$A159=$A158,$B159&lt;&gt;$B158)),"ID LISTS UNALIGNED",and($A159&lt;&gt;"",countif('5) Release_Track'!$F:$F,$A159)=0),"NO ISRC MATCH in Release_Track",and($B159&lt;&gt;"",countif('5) Release_Track'!$G:$G,$B159)=0),"NO CATALOG ID MATCH in Release_Track",iserror(vlookup($A159&amp;$B159,'5) Release_Track'!$F:$F&amp;'5) Release_Track'!$G:$G,1,0)),"NO ISRC-CATALOG ID pair MATCH in Release_Track" )</f>
        <v/>
      </c>
      <c r="D159" s="110" t="str">
        <f t="array" ref="D159">ifs(and(isblank($A159),isblank($B159)),"", not(iserror(vlookup($A159&amp;$B159,'5) Release_Track'!$F:$F&amp;'5) Release_Track'!$G:$G,1,0))),vlookup($A159&amp;$B159,{'5) Release_Track'!$F:$F&amp;'5) Release_Track'!$G:$G,'5) Release_Track'!$I:$I},2,0), or(and(not(isblank($B159)),$B159=$B158,$A159&lt;&gt;$A158),and(not(isblank($A159)),$A159=$A158,$B159&lt;&gt;$B158)),"ID LISTS UNALIGNED",and($A159&lt;&gt;"",countif('5) Release_Track'!$F:$F,$A159)=0),"NO ISRC MATCH in Release_Track",and($B159&lt;&gt;"",countif('5) Release_Track'!$G:$G,$B159)=0),"NO CATALOG ID MATCH in Release_Track",iserror(vlookup($A159&amp;$B159,'5) Release_Track'!$F:$F&amp;'5) Release_Track'!$G:$G,1,0)),"NO ISRC-CATALOG ID pair MATCH in Release_Track" )</f>
        <v/>
      </c>
      <c r="E159" s="20"/>
      <c r="F159" s="20"/>
    </row>
    <row r="160">
      <c r="B160" s="92"/>
      <c r="C160" s="110" t="str">
        <f t="array" ref="C160">ifs(and(isblank($A160),isblank($B160)),"", not(iserror(vlookup($A160&amp;$B160,'5) Release_Track'!$F:$F&amp;'5) Release_Track'!$G:$G,1,0))),vlookup($A160&amp;$B160,{'5) Release_Track'!$F:$F&amp;'5) Release_Track'!$G:$G,'5) Release_Track'!$H:$H},2,0), or(and(not(isblank($B160)),$B160=$B159,$A160&lt;&gt;$A159),and(not(isblank($A160)),$A160=$A159,$B160&lt;&gt;$B159)),"ID LISTS UNALIGNED",and($A160&lt;&gt;"",countif('5) Release_Track'!$F:$F,$A160)=0),"NO ISRC MATCH in Release_Track",and($B160&lt;&gt;"",countif('5) Release_Track'!$G:$G,$B160)=0),"NO CATALOG ID MATCH in Release_Track",iserror(vlookup($A160&amp;$B160,'5) Release_Track'!$F:$F&amp;'5) Release_Track'!$G:$G,1,0)),"NO ISRC-CATALOG ID pair MATCH in Release_Track" )</f>
        <v/>
      </c>
      <c r="D160" s="110" t="str">
        <f t="array" ref="D160">ifs(and(isblank($A160),isblank($B160)),"", not(iserror(vlookup($A160&amp;$B160,'5) Release_Track'!$F:$F&amp;'5) Release_Track'!$G:$G,1,0))),vlookup($A160&amp;$B160,{'5) Release_Track'!$F:$F&amp;'5) Release_Track'!$G:$G,'5) Release_Track'!$I:$I},2,0), or(and(not(isblank($B160)),$B160=$B159,$A160&lt;&gt;$A159),and(not(isblank($A160)),$A160=$A159,$B160&lt;&gt;$B159)),"ID LISTS UNALIGNED",and($A160&lt;&gt;"",countif('5) Release_Track'!$F:$F,$A160)=0),"NO ISRC MATCH in Release_Track",and($B160&lt;&gt;"",countif('5) Release_Track'!$G:$G,$B160)=0),"NO CATALOG ID MATCH in Release_Track",iserror(vlookup($A160&amp;$B160,'5) Release_Track'!$F:$F&amp;'5) Release_Track'!$G:$G,1,0)),"NO ISRC-CATALOG ID pair MATCH in Release_Track" )</f>
        <v/>
      </c>
      <c r="E160" s="20"/>
      <c r="F160" s="20"/>
    </row>
    <row r="161">
      <c r="B161" s="92"/>
      <c r="C161" s="110" t="str">
        <f t="array" ref="C161">ifs(and(isblank($A161),isblank($B161)),"", not(iserror(vlookup($A161&amp;$B161,'5) Release_Track'!$F:$F&amp;'5) Release_Track'!$G:$G,1,0))),vlookup($A161&amp;$B161,{'5) Release_Track'!$F:$F&amp;'5) Release_Track'!$G:$G,'5) Release_Track'!$H:$H},2,0), or(and(not(isblank($B161)),$B161=$B160,$A161&lt;&gt;$A160),and(not(isblank($A161)),$A161=$A160,$B161&lt;&gt;$B160)),"ID LISTS UNALIGNED",and($A161&lt;&gt;"",countif('5) Release_Track'!$F:$F,$A161)=0),"NO ISRC MATCH in Release_Track",and($B161&lt;&gt;"",countif('5) Release_Track'!$G:$G,$B161)=0),"NO CATALOG ID MATCH in Release_Track",iserror(vlookup($A161&amp;$B161,'5) Release_Track'!$F:$F&amp;'5) Release_Track'!$G:$G,1,0)),"NO ISRC-CATALOG ID pair MATCH in Release_Track" )</f>
        <v/>
      </c>
      <c r="D161" s="110" t="str">
        <f t="array" ref="D161">ifs(and(isblank($A161),isblank($B161)),"", not(iserror(vlookup($A161&amp;$B161,'5) Release_Track'!$F:$F&amp;'5) Release_Track'!$G:$G,1,0))),vlookup($A161&amp;$B161,{'5) Release_Track'!$F:$F&amp;'5) Release_Track'!$G:$G,'5) Release_Track'!$I:$I},2,0), or(and(not(isblank($B161)),$B161=$B160,$A161&lt;&gt;$A160),and(not(isblank($A161)),$A161=$A160,$B161&lt;&gt;$B160)),"ID LISTS UNALIGNED",and($A161&lt;&gt;"",countif('5) Release_Track'!$F:$F,$A161)=0),"NO ISRC MATCH in Release_Track",and($B161&lt;&gt;"",countif('5) Release_Track'!$G:$G,$B161)=0),"NO CATALOG ID MATCH in Release_Track",iserror(vlookup($A161&amp;$B161,'5) Release_Track'!$F:$F&amp;'5) Release_Track'!$G:$G,1,0)),"NO ISRC-CATALOG ID pair MATCH in Release_Track" )</f>
        <v/>
      </c>
      <c r="E161" s="20"/>
      <c r="F161" s="20"/>
    </row>
    <row r="162">
      <c r="B162" s="92"/>
      <c r="C162" s="110" t="str">
        <f t="array" ref="C162">ifs(and(isblank($A162),isblank($B162)),"", not(iserror(vlookup($A162&amp;$B162,'5) Release_Track'!$F:$F&amp;'5) Release_Track'!$G:$G,1,0))),vlookup($A162&amp;$B162,{'5) Release_Track'!$F:$F&amp;'5) Release_Track'!$G:$G,'5) Release_Track'!$H:$H},2,0), or(and(not(isblank($B162)),$B162=$B161,$A162&lt;&gt;$A161),and(not(isblank($A162)),$A162=$A161,$B162&lt;&gt;$B161)),"ID LISTS UNALIGNED",and($A162&lt;&gt;"",countif('5) Release_Track'!$F:$F,$A162)=0),"NO ISRC MATCH in Release_Track",and($B162&lt;&gt;"",countif('5) Release_Track'!$G:$G,$B162)=0),"NO CATALOG ID MATCH in Release_Track",iserror(vlookup($A162&amp;$B162,'5) Release_Track'!$F:$F&amp;'5) Release_Track'!$G:$G,1,0)),"NO ISRC-CATALOG ID pair MATCH in Release_Track" )</f>
        <v/>
      </c>
      <c r="D162" s="110" t="str">
        <f t="array" ref="D162">ifs(and(isblank($A162),isblank($B162)),"", not(iserror(vlookup($A162&amp;$B162,'5) Release_Track'!$F:$F&amp;'5) Release_Track'!$G:$G,1,0))),vlookup($A162&amp;$B162,{'5) Release_Track'!$F:$F&amp;'5) Release_Track'!$G:$G,'5) Release_Track'!$I:$I},2,0), or(and(not(isblank($B162)),$B162=$B161,$A162&lt;&gt;$A161),and(not(isblank($A162)),$A162=$A161,$B162&lt;&gt;$B161)),"ID LISTS UNALIGNED",and($A162&lt;&gt;"",countif('5) Release_Track'!$F:$F,$A162)=0),"NO ISRC MATCH in Release_Track",and($B162&lt;&gt;"",countif('5) Release_Track'!$G:$G,$B162)=0),"NO CATALOG ID MATCH in Release_Track",iserror(vlookup($A162&amp;$B162,'5) Release_Track'!$F:$F&amp;'5) Release_Track'!$G:$G,1,0)),"NO ISRC-CATALOG ID pair MATCH in Release_Track" )</f>
        <v/>
      </c>
      <c r="E162" s="20"/>
      <c r="F162" s="20"/>
    </row>
    <row r="163">
      <c r="B163" s="92"/>
      <c r="C163" s="110" t="str">
        <f t="array" ref="C163">ifs(and(isblank($A163),isblank($B163)),"", not(iserror(vlookup($A163&amp;$B163,'5) Release_Track'!$F:$F&amp;'5) Release_Track'!$G:$G,1,0))),vlookup($A163&amp;$B163,{'5) Release_Track'!$F:$F&amp;'5) Release_Track'!$G:$G,'5) Release_Track'!$H:$H},2,0), or(and(not(isblank($B163)),$B163=$B162,$A163&lt;&gt;$A162),and(not(isblank($A163)),$A163=$A162,$B163&lt;&gt;$B162)),"ID LISTS UNALIGNED",and($A163&lt;&gt;"",countif('5) Release_Track'!$F:$F,$A163)=0),"NO ISRC MATCH in Release_Track",and($B163&lt;&gt;"",countif('5) Release_Track'!$G:$G,$B163)=0),"NO CATALOG ID MATCH in Release_Track",iserror(vlookup($A163&amp;$B163,'5) Release_Track'!$F:$F&amp;'5) Release_Track'!$G:$G,1,0)),"NO ISRC-CATALOG ID pair MATCH in Release_Track" )</f>
        <v/>
      </c>
      <c r="D163" s="110" t="str">
        <f t="array" ref="D163">ifs(and(isblank($A163),isblank($B163)),"", not(iserror(vlookup($A163&amp;$B163,'5) Release_Track'!$F:$F&amp;'5) Release_Track'!$G:$G,1,0))),vlookup($A163&amp;$B163,{'5) Release_Track'!$F:$F&amp;'5) Release_Track'!$G:$G,'5) Release_Track'!$I:$I},2,0), or(and(not(isblank($B163)),$B163=$B162,$A163&lt;&gt;$A162),and(not(isblank($A163)),$A163=$A162,$B163&lt;&gt;$B162)),"ID LISTS UNALIGNED",and($A163&lt;&gt;"",countif('5) Release_Track'!$F:$F,$A163)=0),"NO ISRC MATCH in Release_Track",and($B163&lt;&gt;"",countif('5) Release_Track'!$G:$G,$B163)=0),"NO CATALOG ID MATCH in Release_Track",iserror(vlookup($A163&amp;$B163,'5) Release_Track'!$F:$F&amp;'5) Release_Track'!$G:$G,1,0)),"NO ISRC-CATALOG ID pair MATCH in Release_Track" )</f>
        <v/>
      </c>
      <c r="E163" s="20"/>
      <c r="F163" s="20"/>
    </row>
    <row r="164">
      <c r="B164" s="92"/>
      <c r="C164" s="110" t="str">
        <f t="array" ref="C164">ifs(and(isblank($A164),isblank($B164)),"", not(iserror(vlookup($A164&amp;$B164,'5) Release_Track'!$F:$F&amp;'5) Release_Track'!$G:$G,1,0))),vlookup($A164&amp;$B164,{'5) Release_Track'!$F:$F&amp;'5) Release_Track'!$G:$G,'5) Release_Track'!$H:$H},2,0), or(and(not(isblank($B164)),$B164=$B163,$A164&lt;&gt;$A163),and(not(isblank($A164)),$A164=$A163,$B164&lt;&gt;$B163)),"ID LISTS UNALIGNED",and($A164&lt;&gt;"",countif('5) Release_Track'!$F:$F,$A164)=0),"NO ISRC MATCH in Release_Track",and($B164&lt;&gt;"",countif('5) Release_Track'!$G:$G,$B164)=0),"NO CATALOG ID MATCH in Release_Track",iserror(vlookup($A164&amp;$B164,'5) Release_Track'!$F:$F&amp;'5) Release_Track'!$G:$G,1,0)),"NO ISRC-CATALOG ID pair MATCH in Release_Track" )</f>
        <v/>
      </c>
      <c r="D164" s="110" t="str">
        <f t="array" ref="D164">ifs(and(isblank($A164),isblank($B164)),"", not(iserror(vlookup($A164&amp;$B164,'5) Release_Track'!$F:$F&amp;'5) Release_Track'!$G:$G,1,0))),vlookup($A164&amp;$B164,{'5) Release_Track'!$F:$F&amp;'5) Release_Track'!$G:$G,'5) Release_Track'!$I:$I},2,0), or(and(not(isblank($B164)),$B164=$B163,$A164&lt;&gt;$A163),and(not(isblank($A164)),$A164=$A163,$B164&lt;&gt;$B163)),"ID LISTS UNALIGNED",and($A164&lt;&gt;"",countif('5) Release_Track'!$F:$F,$A164)=0),"NO ISRC MATCH in Release_Track",and($B164&lt;&gt;"",countif('5) Release_Track'!$G:$G,$B164)=0),"NO CATALOG ID MATCH in Release_Track",iserror(vlookup($A164&amp;$B164,'5) Release_Track'!$F:$F&amp;'5) Release_Track'!$G:$G,1,0)),"NO ISRC-CATALOG ID pair MATCH in Release_Track" )</f>
        <v/>
      </c>
      <c r="E164" s="20"/>
      <c r="F164" s="20"/>
    </row>
    <row r="165">
      <c r="B165" s="92"/>
      <c r="C165" s="110" t="str">
        <f t="array" ref="C165">ifs(and(isblank($A165),isblank($B165)),"", not(iserror(vlookup($A165&amp;$B165,'5) Release_Track'!$F:$F&amp;'5) Release_Track'!$G:$G,1,0))),vlookup($A165&amp;$B165,{'5) Release_Track'!$F:$F&amp;'5) Release_Track'!$G:$G,'5) Release_Track'!$H:$H},2,0), or(and(not(isblank($B165)),$B165=$B164,$A165&lt;&gt;$A164),and(not(isblank($A165)),$A165=$A164,$B165&lt;&gt;$B164)),"ID LISTS UNALIGNED",and($A165&lt;&gt;"",countif('5) Release_Track'!$F:$F,$A165)=0),"NO ISRC MATCH in Release_Track",and($B165&lt;&gt;"",countif('5) Release_Track'!$G:$G,$B165)=0),"NO CATALOG ID MATCH in Release_Track",iserror(vlookup($A165&amp;$B165,'5) Release_Track'!$F:$F&amp;'5) Release_Track'!$G:$G,1,0)),"NO ISRC-CATALOG ID pair MATCH in Release_Track" )</f>
        <v/>
      </c>
      <c r="D165" s="110" t="str">
        <f t="array" ref="D165">ifs(and(isblank($A165),isblank($B165)),"", not(iserror(vlookup($A165&amp;$B165,'5) Release_Track'!$F:$F&amp;'5) Release_Track'!$G:$G,1,0))),vlookup($A165&amp;$B165,{'5) Release_Track'!$F:$F&amp;'5) Release_Track'!$G:$G,'5) Release_Track'!$I:$I},2,0), or(and(not(isblank($B165)),$B165=$B164,$A165&lt;&gt;$A164),and(not(isblank($A165)),$A165=$A164,$B165&lt;&gt;$B164)),"ID LISTS UNALIGNED",and($A165&lt;&gt;"",countif('5) Release_Track'!$F:$F,$A165)=0),"NO ISRC MATCH in Release_Track",and($B165&lt;&gt;"",countif('5) Release_Track'!$G:$G,$B165)=0),"NO CATALOG ID MATCH in Release_Track",iserror(vlookup($A165&amp;$B165,'5) Release_Track'!$F:$F&amp;'5) Release_Track'!$G:$G,1,0)),"NO ISRC-CATALOG ID pair MATCH in Release_Track" )</f>
        <v/>
      </c>
      <c r="E165" s="20"/>
      <c r="F165" s="20"/>
    </row>
    <row r="166">
      <c r="B166" s="92"/>
      <c r="C166" s="110" t="str">
        <f t="array" ref="C166">ifs(and(isblank($A166),isblank($B166)),"", not(iserror(vlookup($A166&amp;$B166,'5) Release_Track'!$F:$F&amp;'5) Release_Track'!$G:$G,1,0))),vlookup($A166&amp;$B166,{'5) Release_Track'!$F:$F&amp;'5) Release_Track'!$G:$G,'5) Release_Track'!$H:$H},2,0), or(and(not(isblank($B166)),$B166=$B165,$A166&lt;&gt;$A165),and(not(isblank($A166)),$A166=$A165,$B166&lt;&gt;$B165)),"ID LISTS UNALIGNED",and($A166&lt;&gt;"",countif('5) Release_Track'!$F:$F,$A166)=0),"NO ISRC MATCH in Release_Track",and($B166&lt;&gt;"",countif('5) Release_Track'!$G:$G,$B166)=0),"NO CATALOG ID MATCH in Release_Track",iserror(vlookup($A166&amp;$B166,'5) Release_Track'!$F:$F&amp;'5) Release_Track'!$G:$G,1,0)),"NO ISRC-CATALOG ID pair MATCH in Release_Track" )</f>
        <v/>
      </c>
      <c r="D166" s="110" t="str">
        <f t="array" ref="D166">ifs(and(isblank($A166),isblank($B166)),"", not(iserror(vlookup($A166&amp;$B166,'5) Release_Track'!$F:$F&amp;'5) Release_Track'!$G:$G,1,0))),vlookup($A166&amp;$B166,{'5) Release_Track'!$F:$F&amp;'5) Release_Track'!$G:$G,'5) Release_Track'!$I:$I},2,0), or(and(not(isblank($B166)),$B166=$B165,$A166&lt;&gt;$A165),and(not(isblank($A166)),$A166=$A165,$B166&lt;&gt;$B165)),"ID LISTS UNALIGNED",and($A166&lt;&gt;"",countif('5) Release_Track'!$F:$F,$A166)=0),"NO ISRC MATCH in Release_Track",and($B166&lt;&gt;"",countif('5) Release_Track'!$G:$G,$B166)=0),"NO CATALOG ID MATCH in Release_Track",iserror(vlookup($A166&amp;$B166,'5) Release_Track'!$F:$F&amp;'5) Release_Track'!$G:$G,1,0)),"NO ISRC-CATALOG ID pair MATCH in Release_Track" )</f>
        <v/>
      </c>
      <c r="E166" s="20"/>
      <c r="F166" s="20"/>
    </row>
    <row r="167">
      <c r="B167" s="92"/>
      <c r="C167" s="110" t="str">
        <f t="array" ref="C167">ifs(and(isblank($A167),isblank($B167)),"", not(iserror(vlookup($A167&amp;$B167,'5) Release_Track'!$F:$F&amp;'5) Release_Track'!$G:$G,1,0))),vlookup($A167&amp;$B167,{'5) Release_Track'!$F:$F&amp;'5) Release_Track'!$G:$G,'5) Release_Track'!$H:$H},2,0), or(and(not(isblank($B167)),$B167=$B166,$A167&lt;&gt;$A166),and(not(isblank($A167)),$A167=$A166,$B167&lt;&gt;$B166)),"ID LISTS UNALIGNED",and($A167&lt;&gt;"",countif('5) Release_Track'!$F:$F,$A167)=0),"NO ISRC MATCH in Release_Track",and($B167&lt;&gt;"",countif('5) Release_Track'!$G:$G,$B167)=0),"NO CATALOG ID MATCH in Release_Track",iserror(vlookup($A167&amp;$B167,'5) Release_Track'!$F:$F&amp;'5) Release_Track'!$G:$G,1,0)),"NO ISRC-CATALOG ID pair MATCH in Release_Track" )</f>
        <v/>
      </c>
      <c r="D167" s="110" t="str">
        <f t="array" ref="D167">ifs(and(isblank($A167),isblank($B167)),"", not(iserror(vlookup($A167&amp;$B167,'5) Release_Track'!$F:$F&amp;'5) Release_Track'!$G:$G,1,0))),vlookup($A167&amp;$B167,{'5) Release_Track'!$F:$F&amp;'5) Release_Track'!$G:$G,'5) Release_Track'!$I:$I},2,0), or(and(not(isblank($B167)),$B167=$B166,$A167&lt;&gt;$A166),and(not(isblank($A167)),$A167=$A166,$B167&lt;&gt;$B166)),"ID LISTS UNALIGNED",and($A167&lt;&gt;"",countif('5) Release_Track'!$F:$F,$A167)=0),"NO ISRC MATCH in Release_Track",and($B167&lt;&gt;"",countif('5) Release_Track'!$G:$G,$B167)=0),"NO CATALOG ID MATCH in Release_Track",iserror(vlookup($A167&amp;$B167,'5) Release_Track'!$F:$F&amp;'5) Release_Track'!$G:$G,1,0)),"NO ISRC-CATALOG ID pair MATCH in Release_Track" )</f>
        <v/>
      </c>
      <c r="E167" s="20"/>
      <c r="F167" s="20"/>
    </row>
    <row r="168">
      <c r="B168" s="92"/>
      <c r="C168" s="110" t="str">
        <f t="array" ref="C168">ifs(and(isblank($A168),isblank($B168)),"", not(iserror(vlookup($A168&amp;$B168,'5) Release_Track'!$F:$F&amp;'5) Release_Track'!$G:$G,1,0))),vlookup($A168&amp;$B168,{'5) Release_Track'!$F:$F&amp;'5) Release_Track'!$G:$G,'5) Release_Track'!$H:$H},2,0), or(and(not(isblank($B168)),$B168=$B167,$A168&lt;&gt;$A167),and(not(isblank($A168)),$A168=$A167,$B168&lt;&gt;$B167)),"ID LISTS UNALIGNED",and($A168&lt;&gt;"",countif('5) Release_Track'!$F:$F,$A168)=0),"NO ISRC MATCH in Release_Track",and($B168&lt;&gt;"",countif('5) Release_Track'!$G:$G,$B168)=0),"NO CATALOG ID MATCH in Release_Track",iserror(vlookup($A168&amp;$B168,'5) Release_Track'!$F:$F&amp;'5) Release_Track'!$G:$G,1,0)),"NO ISRC-CATALOG ID pair MATCH in Release_Track" )</f>
        <v/>
      </c>
      <c r="D168" s="110" t="str">
        <f t="array" ref="D168">ifs(and(isblank($A168),isblank($B168)),"", not(iserror(vlookup($A168&amp;$B168,'5) Release_Track'!$F:$F&amp;'5) Release_Track'!$G:$G,1,0))),vlookup($A168&amp;$B168,{'5) Release_Track'!$F:$F&amp;'5) Release_Track'!$G:$G,'5) Release_Track'!$I:$I},2,0), or(and(not(isblank($B168)),$B168=$B167,$A168&lt;&gt;$A167),and(not(isblank($A168)),$A168=$A167,$B168&lt;&gt;$B167)),"ID LISTS UNALIGNED",and($A168&lt;&gt;"",countif('5) Release_Track'!$F:$F,$A168)=0),"NO ISRC MATCH in Release_Track",and($B168&lt;&gt;"",countif('5) Release_Track'!$G:$G,$B168)=0),"NO CATALOG ID MATCH in Release_Track",iserror(vlookup($A168&amp;$B168,'5) Release_Track'!$F:$F&amp;'5) Release_Track'!$G:$G,1,0)),"NO ISRC-CATALOG ID pair MATCH in Release_Track" )</f>
        <v/>
      </c>
      <c r="E168" s="20"/>
      <c r="F168" s="20"/>
    </row>
    <row r="169">
      <c r="B169" s="92"/>
      <c r="C169" s="110" t="str">
        <f t="array" ref="C169">ifs(and(isblank($A169),isblank($B169)),"", not(iserror(vlookup($A169&amp;$B169,'5) Release_Track'!$F:$F&amp;'5) Release_Track'!$G:$G,1,0))),vlookup($A169&amp;$B169,{'5) Release_Track'!$F:$F&amp;'5) Release_Track'!$G:$G,'5) Release_Track'!$H:$H},2,0), or(and(not(isblank($B169)),$B169=$B168,$A169&lt;&gt;$A168),and(not(isblank($A169)),$A169=$A168,$B169&lt;&gt;$B168)),"ID LISTS UNALIGNED",and($A169&lt;&gt;"",countif('5) Release_Track'!$F:$F,$A169)=0),"NO ISRC MATCH in Release_Track",and($B169&lt;&gt;"",countif('5) Release_Track'!$G:$G,$B169)=0),"NO CATALOG ID MATCH in Release_Track",iserror(vlookup($A169&amp;$B169,'5) Release_Track'!$F:$F&amp;'5) Release_Track'!$G:$G,1,0)),"NO ISRC-CATALOG ID pair MATCH in Release_Track" )</f>
        <v/>
      </c>
      <c r="D169" s="110" t="str">
        <f t="array" ref="D169">ifs(and(isblank($A169),isblank($B169)),"", not(iserror(vlookup($A169&amp;$B169,'5) Release_Track'!$F:$F&amp;'5) Release_Track'!$G:$G,1,0))),vlookup($A169&amp;$B169,{'5) Release_Track'!$F:$F&amp;'5) Release_Track'!$G:$G,'5) Release_Track'!$I:$I},2,0), or(and(not(isblank($B169)),$B169=$B168,$A169&lt;&gt;$A168),and(not(isblank($A169)),$A169=$A168,$B169&lt;&gt;$B168)),"ID LISTS UNALIGNED",and($A169&lt;&gt;"",countif('5) Release_Track'!$F:$F,$A169)=0),"NO ISRC MATCH in Release_Track",and($B169&lt;&gt;"",countif('5) Release_Track'!$G:$G,$B169)=0),"NO CATALOG ID MATCH in Release_Track",iserror(vlookup($A169&amp;$B169,'5) Release_Track'!$F:$F&amp;'5) Release_Track'!$G:$G,1,0)),"NO ISRC-CATALOG ID pair MATCH in Release_Track" )</f>
        <v/>
      </c>
      <c r="E169" s="20"/>
      <c r="F169" s="20"/>
    </row>
    <row r="170">
      <c r="B170" s="92"/>
      <c r="C170" s="110" t="str">
        <f t="array" ref="C170">ifs(and(isblank($A170),isblank($B170)),"", not(iserror(vlookup($A170&amp;$B170,'5) Release_Track'!$F:$F&amp;'5) Release_Track'!$G:$G,1,0))),vlookup($A170&amp;$B170,{'5) Release_Track'!$F:$F&amp;'5) Release_Track'!$G:$G,'5) Release_Track'!$H:$H},2,0), or(and(not(isblank($B170)),$B170=$B169,$A170&lt;&gt;$A169),and(not(isblank($A170)),$A170=$A169,$B170&lt;&gt;$B169)),"ID LISTS UNALIGNED",and($A170&lt;&gt;"",countif('5) Release_Track'!$F:$F,$A170)=0),"NO ISRC MATCH in Release_Track",and($B170&lt;&gt;"",countif('5) Release_Track'!$G:$G,$B170)=0),"NO CATALOG ID MATCH in Release_Track",iserror(vlookup($A170&amp;$B170,'5) Release_Track'!$F:$F&amp;'5) Release_Track'!$G:$G,1,0)),"NO ISRC-CATALOG ID pair MATCH in Release_Track" )</f>
        <v/>
      </c>
      <c r="D170" s="110" t="str">
        <f t="array" ref="D170">ifs(and(isblank($A170),isblank($B170)),"", not(iserror(vlookup($A170&amp;$B170,'5) Release_Track'!$F:$F&amp;'5) Release_Track'!$G:$G,1,0))),vlookup($A170&amp;$B170,{'5) Release_Track'!$F:$F&amp;'5) Release_Track'!$G:$G,'5) Release_Track'!$I:$I},2,0), or(and(not(isblank($B170)),$B170=$B169,$A170&lt;&gt;$A169),and(not(isblank($A170)),$A170=$A169,$B170&lt;&gt;$B169)),"ID LISTS UNALIGNED",and($A170&lt;&gt;"",countif('5) Release_Track'!$F:$F,$A170)=0),"NO ISRC MATCH in Release_Track",and($B170&lt;&gt;"",countif('5) Release_Track'!$G:$G,$B170)=0),"NO CATALOG ID MATCH in Release_Track",iserror(vlookup($A170&amp;$B170,'5) Release_Track'!$F:$F&amp;'5) Release_Track'!$G:$G,1,0)),"NO ISRC-CATALOG ID pair MATCH in Release_Track" )</f>
        <v/>
      </c>
      <c r="E170" s="20"/>
      <c r="F170" s="20"/>
    </row>
    <row r="171">
      <c r="B171" s="92"/>
      <c r="C171" s="110" t="str">
        <f t="array" ref="C171">ifs(and(isblank($A171),isblank($B171)),"", not(iserror(vlookup($A171&amp;$B171,'5) Release_Track'!$F:$F&amp;'5) Release_Track'!$G:$G,1,0))),vlookup($A171&amp;$B171,{'5) Release_Track'!$F:$F&amp;'5) Release_Track'!$G:$G,'5) Release_Track'!$H:$H},2,0), or(and(not(isblank($B171)),$B171=$B170,$A171&lt;&gt;$A170),and(not(isblank($A171)),$A171=$A170,$B171&lt;&gt;$B170)),"ID LISTS UNALIGNED",and($A171&lt;&gt;"",countif('5) Release_Track'!$F:$F,$A171)=0),"NO ISRC MATCH in Release_Track",and($B171&lt;&gt;"",countif('5) Release_Track'!$G:$G,$B171)=0),"NO CATALOG ID MATCH in Release_Track",iserror(vlookup($A171&amp;$B171,'5) Release_Track'!$F:$F&amp;'5) Release_Track'!$G:$G,1,0)),"NO ISRC-CATALOG ID pair MATCH in Release_Track" )</f>
        <v/>
      </c>
      <c r="D171" s="110" t="str">
        <f t="array" ref="D171">ifs(and(isblank($A171),isblank($B171)),"", not(iserror(vlookup($A171&amp;$B171,'5) Release_Track'!$F:$F&amp;'5) Release_Track'!$G:$G,1,0))),vlookup($A171&amp;$B171,{'5) Release_Track'!$F:$F&amp;'5) Release_Track'!$G:$G,'5) Release_Track'!$I:$I},2,0), or(and(not(isblank($B171)),$B171=$B170,$A171&lt;&gt;$A170),and(not(isblank($A171)),$A171=$A170,$B171&lt;&gt;$B170)),"ID LISTS UNALIGNED",and($A171&lt;&gt;"",countif('5) Release_Track'!$F:$F,$A171)=0),"NO ISRC MATCH in Release_Track",and($B171&lt;&gt;"",countif('5) Release_Track'!$G:$G,$B171)=0),"NO CATALOG ID MATCH in Release_Track",iserror(vlookup($A171&amp;$B171,'5) Release_Track'!$F:$F&amp;'5) Release_Track'!$G:$G,1,0)),"NO ISRC-CATALOG ID pair MATCH in Release_Track" )</f>
        <v/>
      </c>
      <c r="E171" s="20"/>
      <c r="F171" s="20"/>
    </row>
    <row r="172">
      <c r="B172" s="92"/>
      <c r="C172" s="110" t="str">
        <f t="array" ref="C172">ifs(and(isblank($A172),isblank($B172)),"", not(iserror(vlookup($A172&amp;$B172,'5) Release_Track'!$F:$F&amp;'5) Release_Track'!$G:$G,1,0))),vlookup($A172&amp;$B172,{'5) Release_Track'!$F:$F&amp;'5) Release_Track'!$G:$G,'5) Release_Track'!$H:$H},2,0), or(and(not(isblank($B172)),$B172=$B171,$A172&lt;&gt;$A171),and(not(isblank($A172)),$A172=$A171,$B172&lt;&gt;$B171)),"ID LISTS UNALIGNED",and($A172&lt;&gt;"",countif('5) Release_Track'!$F:$F,$A172)=0),"NO ISRC MATCH in Release_Track",and($B172&lt;&gt;"",countif('5) Release_Track'!$G:$G,$B172)=0),"NO CATALOG ID MATCH in Release_Track",iserror(vlookup($A172&amp;$B172,'5) Release_Track'!$F:$F&amp;'5) Release_Track'!$G:$G,1,0)),"NO ISRC-CATALOG ID pair MATCH in Release_Track" )</f>
        <v/>
      </c>
      <c r="D172" s="110" t="str">
        <f t="array" ref="D172">ifs(and(isblank($A172),isblank($B172)),"", not(iserror(vlookup($A172&amp;$B172,'5) Release_Track'!$F:$F&amp;'5) Release_Track'!$G:$G,1,0))),vlookup($A172&amp;$B172,{'5) Release_Track'!$F:$F&amp;'5) Release_Track'!$G:$G,'5) Release_Track'!$I:$I},2,0), or(and(not(isblank($B172)),$B172=$B171,$A172&lt;&gt;$A171),and(not(isblank($A172)),$A172=$A171,$B172&lt;&gt;$B171)),"ID LISTS UNALIGNED",and($A172&lt;&gt;"",countif('5) Release_Track'!$F:$F,$A172)=0),"NO ISRC MATCH in Release_Track",and($B172&lt;&gt;"",countif('5) Release_Track'!$G:$G,$B172)=0),"NO CATALOG ID MATCH in Release_Track",iserror(vlookup($A172&amp;$B172,'5) Release_Track'!$F:$F&amp;'5) Release_Track'!$G:$G,1,0)),"NO ISRC-CATALOG ID pair MATCH in Release_Track" )</f>
        <v/>
      </c>
      <c r="E172" s="20"/>
      <c r="F172" s="20"/>
    </row>
    <row r="173">
      <c r="B173" s="92"/>
      <c r="C173" s="110" t="str">
        <f t="array" ref="C173">ifs(and(isblank($A173),isblank($B173)),"", not(iserror(vlookup($A173&amp;$B173,'5) Release_Track'!$F:$F&amp;'5) Release_Track'!$G:$G,1,0))),vlookup($A173&amp;$B173,{'5) Release_Track'!$F:$F&amp;'5) Release_Track'!$G:$G,'5) Release_Track'!$H:$H},2,0), or(and(not(isblank($B173)),$B173=$B172,$A173&lt;&gt;$A172),and(not(isblank($A173)),$A173=$A172,$B173&lt;&gt;$B172)),"ID LISTS UNALIGNED",and($A173&lt;&gt;"",countif('5) Release_Track'!$F:$F,$A173)=0),"NO ISRC MATCH in Release_Track",and($B173&lt;&gt;"",countif('5) Release_Track'!$G:$G,$B173)=0),"NO CATALOG ID MATCH in Release_Track",iserror(vlookup($A173&amp;$B173,'5) Release_Track'!$F:$F&amp;'5) Release_Track'!$G:$G,1,0)),"NO ISRC-CATALOG ID pair MATCH in Release_Track" )</f>
        <v/>
      </c>
      <c r="D173" s="110" t="str">
        <f t="array" ref="D173">ifs(and(isblank($A173),isblank($B173)),"", not(iserror(vlookup($A173&amp;$B173,'5) Release_Track'!$F:$F&amp;'5) Release_Track'!$G:$G,1,0))),vlookup($A173&amp;$B173,{'5) Release_Track'!$F:$F&amp;'5) Release_Track'!$G:$G,'5) Release_Track'!$I:$I},2,0), or(and(not(isblank($B173)),$B173=$B172,$A173&lt;&gt;$A172),and(not(isblank($A173)),$A173=$A172,$B173&lt;&gt;$B172)),"ID LISTS UNALIGNED",and($A173&lt;&gt;"",countif('5) Release_Track'!$F:$F,$A173)=0),"NO ISRC MATCH in Release_Track",and($B173&lt;&gt;"",countif('5) Release_Track'!$G:$G,$B173)=0),"NO CATALOG ID MATCH in Release_Track",iserror(vlookup($A173&amp;$B173,'5) Release_Track'!$F:$F&amp;'5) Release_Track'!$G:$G,1,0)),"NO ISRC-CATALOG ID pair MATCH in Release_Track" )</f>
        <v/>
      </c>
      <c r="E173" s="20"/>
      <c r="F173" s="20"/>
    </row>
    <row r="174">
      <c r="B174" s="92"/>
      <c r="C174" s="110" t="str">
        <f t="array" ref="C174">ifs(and(isblank($A174),isblank($B174)),"", not(iserror(vlookup($A174&amp;$B174,'5) Release_Track'!$F:$F&amp;'5) Release_Track'!$G:$G,1,0))),vlookup($A174&amp;$B174,{'5) Release_Track'!$F:$F&amp;'5) Release_Track'!$G:$G,'5) Release_Track'!$H:$H},2,0), or(and(not(isblank($B174)),$B174=$B173,$A174&lt;&gt;$A173),and(not(isblank($A174)),$A174=$A173,$B174&lt;&gt;$B173)),"ID LISTS UNALIGNED",and($A174&lt;&gt;"",countif('5) Release_Track'!$F:$F,$A174)=0),"NO ISRC MATCH in Release_Track",and($B174&lt;&gt;"",countif('5) Release_Track'!$G:$G,$B174)=0),"NO CATALOG ID MATCH in Release_Track",iserror(vlookup($A174&amp;$B174,'5) Release_Track'!$F:$F&amp;'5) Release_Track'!$G:$G,1,0)),"NO ISRC-CATALOG ID pair MATCH in Release_Track" )</f>
        <v/>
      </c>
      <c r="D174" s="110" t="str">
        <f t="array" ref="D174">ifs(and(isblank($A174),isblank($B174)),"", not(iserror(vlookup($A174&amp;$B174,'5) Release_Track'!$F:$F&amp;'5) Release_Track'!$G:$G,1,0))),vlookup($A174&amp;$B174,{'5) Release_Track'!$F:$F&amp;'5) Release_Track'!$G:$G,'5) Release_Track'!$I:$I},2,0), or(and(not(isblank($B174)),$B174=$B173,$A174&lt;&gt;$A173),and(not(isblank($A174)),$A174=$A173,$B174&lt;&gt;$B173)),"ID LISTS UNALIGNED",and($A174&lt;&gt;"",countif('5) Release_Track'!$F:$F,$A174)=0),"NO ISRC MATCH in Release_Track",and($B174&lt;&gt;"",countif('5) Release_Track'!$G:$G,$B174)=0),"NO CATALOG ID MATCH in Release_Track",iserror(vlookup($A174&amp;$B174,'5) Release_Track'!$F:$F&amp;'5) Release_Track'!$G:$G,1,0)),"NO ISRC-CATALOG ID pair MATCH in Release_Track" )</f>
        <v/>
      </c>
      <c r="E174" s="20"/>
      <c r="F174" s="20"/>
    </row>
    <row r="175">
      <c r="B175" s="92"/>
      <c r="C175" s="110" t="str">
        <f t="array" ref="C175">ifs(and(isblank($A175),isblank($B175)),"", not(iserror(vlookup($A175&amp;$B175,'5) Release_Track'!$F:$F&amp;'5) Release_Track'!$G:$G,1,0))),vlookup($A175&amp;$B175,{'5) Release_Track'!$F:$F&amp;'5) Release_Track'!$G:$G,'5) Release_Track'!$H:$H},2,0), or(and(not(isblank($B175)),$B175=$B174,$A175&lt;&gt;$A174),and(not(isblank($A175)),$A175=$A174,$B175&lt;&gt;$B174)),"ID LISTS UNALIGNED",and($A175&lt;&gt;"",countif('5) Release_Track'!$F:$F,$A175)=0),"NO ISRC MATCH in Release_Track",and($B175&lt;&gt;"",countif('5) Release_Track'!$G:$G,$B175)=0),"NO CATALOG ID MATCH in Release_Track",iserror(vlookup($A175&amp;$B175,'5) Release_Track'!$F:$F&amp;'5) Release_Track'!$G:$G,1,0)),"NO ISRC-CATALOG ID pair MATCH in Release_Track" )</f>
        <v/>
      </c>
      <c r="D175" s="110" t="str">
        <f t="array" ref="D175">ifs(and(isblank($A175),isblank($B175)),"", not(iserror(vlookup($A175&amp;$B175,'5) Release_Track'!$F:$F&amp;'5) Release_Track'!$G:$G,1,0))),vlookup($A175&amp;$B175,{'5) Release_Track'!$F:$F&amp;'5) Release_Track'!$G:$G,'5) Release_Track'!$I:$I},2,0), or(and(not(isblank($B175)),$B175=$B174,$A175&lt;&gt;$A174),and(not(isblank($A175)),$A175=$A174,$B175&lt;&gt;$B174)),"ID LISTS UNALIGNED",and($A175&lt;&gt;"",countif('5) Release_Track'!$F:$F,$A175)=0),"NO ISRC MATCH in Release_Track",and($B175&lt;&gt;"",countif('5) Release_Track'!$G:$G,$B175)=0),"NO CATALOG ID MATCH in Release_Track",iserror(vlookup($A175&amp;$B175,'5) Release_Track'!$F:$F&amp;'5) Release_Track'!$G:$G,1,0)),"NO ISRC-CATALOG ID pair MATCH in Release_Track" )</f>
        <v/>
      </c>
      <c r="E175" s="20"/>
      <c r="F175" s="20"/>
    </row>
    <row r="176">
      <c r="B176" s="92"/>
      <c r="C176" s="110" t="str">
        <f t="array" ref="C176">ifs(and(isblank($A176),isblank($B176)),"", not(iserror(vlookup($A176&amp;$B176,'5) Release_Track'!$F:$F&amp;'5) Release_Track'!$G:$G,1,0))),vlookup($A176&amp;$B176,{'5) Release_Track'!$F:$F&amp;'5) Release_Track'!$G:$G,'5) Release_Track'!$H:$H},2,0), or(and(not(isblank($B176)),$B176=$B175,$A176&lt;&gt;$A175),and(not(isblank($A176)),$A176=$A175,$B176&lt;&gt;$B175)),"ID LISTS UNALIGNED",and($A176&lt;&gt;"",countif('5) Release_Track'!$F:$F,$A176)=0),"NO ISRC MATCH in Release_Track",and($B176&lt;&gt;"",countif('5) Release_Track'!$G:$G,$B176)=0),"NO CATALOG ID MATCH in Release_Track",iserror(vlookup($A176&amp;$B176,'5) Release_Track'!$F:$F&amp;'5) Release_Track'!$G:$G,1,0)),"NO ISRC-CATALOG ID pair MATCH in Release_Track" )</f>
        <v/>
      </c>
      <c r="D176" s="110" t="str">
        <f t="array" ref="D176">ifs(and(isblank($A176),isblank($B176)),"", not(iserror(vlookup($A176&amp;$B176,'5) Release_Track'!$F:$F&amp;'5) Release_Track'!$G:$G,1,0))),vlookup($A176&amp;$B176,{'5) Release_Track'!$F:$F&amp;'5) Release_Track'!$G:$G,'5) Release_Track'!$I:$I},2,0), or(and(not(isblank($B176)),$B176=$B175,$A176&lt;&gt;$A175),and(not(isblank($A176)),$A176=$A175,$B176&lt;&gt;$B175)),"ID LISTS UNALIGNED",and($A176&lt;&gt;"",countif('5) Release_Track'!$F:$F,$A176)=0),"NO ISRC MATCH in Release_Track",and($B176&lt;&gt;"",countif('5) Release_Track'!$G:$G,$B176)=0),"NO CATALOG ID MATCH in Release_Track",iserror(vlookup($A176&amp;$B176,'5) Release_Track'!$F:$F&amp;'5) Release_Track'!$G:$G,1,0)),"NO ISRC-CATALOG ID pair MATCH in Release_Track" )</f>
        <v/>
      </c>
      <c r="E176" s="20"/>
      <c r="F176" s="20"/>
    </row>
    <row r="177">
      <c r="B177" s="92"/>
      <c r="C177" s="110" t="str">
        <f t="array" ref="C177">ifs(and(isblank($A177),isblank($B177)),"", not(iserror(vlookup($A177&amp;$B177,'5) Release_Track'!$F:$F&amp;'5) Release_Track'!$G:$G,1,0))),vlookup($A177&amp;$B177,{'5) Release_Track'!$F:$F&amp;'5) Release_Track'!$G:$G,'5) Release_Track'!$H:$H},2,0), or(and(not(isblank($B177)),$B177=$B176,$A177&lt;&gt;$A176),and(not(isblank($A177)),$A177=$A176,$B177&lt;&gt;$B176)),"ID LISTS UNALIGNED",and($A177&lt;&gt;"",countif('5) Release_Track'!$F:$F,$A177)=0),"NO ISRC MATCH in Release_Track",and($B177&lt;&gt;"",countif('5) Release_Track'!$G:$G,$B177)=0),"NO CATALOG ID MATCH in Release_Track",iserror(vlookup($A177&amp;$B177,'5) Release_Track'!$F:$F&amp;'5) Release_Track'!$G:$G,1,0)),"NO ISRC-CATALOG ID pair MATCH in Release_Track" )</f>
        <v/>
      </c>
      <c r="D177" s="110" t="str">
        <f t="array" ref="D177">ifs(and(isblank($A177),isblank($B177)),"", not(iserror(vlookup($A177&amp;$B177,'5) Release_Track'!$F:$F&amp;'5) Release_Track'!$G:$G,1,0))),vlookup($A177&amp;$B177,{'5) Release_Track'!$F:$F&amp;'5) Release_Track'!$G:$G,'5) Release_Track'!$I:$I},2,0), or(and(not(isblank($B177)),$B177=$B176,$A177&lt;&gt;$A176),and(not(isblank($A177)),$A177=$A176,$B177&lt;&gt;$B176)),"ID LISTS UNALIGNED",and($A177&lt;&gt;"",countif('5) Release_Track'!$F:$F,$A177)=0),"NO ISRC MATCH in Release_Track",and($B177&lt;&gt;"",countif('5) Release_Track'!$G:$G,$B177)=0),"NO CATALOG ID MATCH in Release_Track",iserror(vlookup($A177&amp;$B177,'5) Release_Track'!$F:$F&amp;'5) Release_Track'!$G:$G,1,0)),"NO ISRC-CATALOG ID pair MATCH in Release_Track" )</f>
        <v/>
      </c>
      <c r="E177" s="20"/>
      <c r="F177" s="20"/>
    </row>
    <row r="178">
      <c r="B178" s="92"/>
      <c r="C178" s="110" t="str">
        <f t="array" ref="C178">ifs(and(isblank($A178),isblank($B178)),"", not(iserror(vlookup($A178&amp;$B178,'5) Release_Track'!$F:$F&amp;'5) Release_Track'!$G:$G,1,0))),vlookup($A178&amp;$B178,{'5) Release_Track'!$F:$F&amp;'5) Release_Track'!$G:$G,'5) Release_Track'!$H:$H},2,0), or(and(not(isblank($B178)),$B178=$B177,$A178&lt;&gt;$A177),and(not(isblank($A178)),$A178=$A177,$B178&lt;&gt;$B177)),"ID LISTS UNALIGNED",and($A178&lt;&gt;"",countif('5) Release_Track'!$F:$F,$A178)=0),"NO ISRC MATCH in Release_Track",and($B178&lt;&gt;"",countif('5) Release_Track'!$G:$G,$B178)=0),"NO CATALOG ID MATCH in Release_Track",iserror(vlookup($A178&amp;$B178,'5) Release_Track'!$F:$F&amp;'5) Release_Track'!$G:$G,1,0)),"NO ISRC-CATALOG ID pair MATCH in Release_Track" )</f>
        <v/>
      </c>
      <c r="D178" s="110" t="str">
        <f t="array" ref="D178">ifs(and(isblank($A178),isblank($B178)),"", not(iserror(vlookup($A178&amp;$B178,'5) Release_Track'!$F:$F&amp;'5) Release_Track'!$G:$G,1,0))),vlookup($A178&amp;$B178,{'5) Release_Track'!$F:$F&amp;'5) Release_Track'!$G:$G,'5) Release_Track'!$I:$I},2,0), or(and(not(isblank($B178)),$B178=$B177,$A178&lt;&gt;$A177),and(not(isblank($A178)),$A178=$A177,$B178&lt;&gt;$B177)),"ID LISTS UNALIGNED",and($A178&lt;&gt;"",countif('5) Release_Track'!$F:$F,$A178)=0),"NO ISRC MATCH in Release_Track",and($B178&lt;&gt;"",countif('5) Release_Track'!$G:$G,$B178)=0),"NO CATALOG ID MATCH in Release_Track",iserror(vlookup($A178&amp;$B178,'5) Release_Track'!$F:$F&amp;'5) Release_Track'!$G:$G,1,0)),"NO ISRC-CATALOG ID pair MATCH in Release_Track" )</f>
        <v/>
      </c>
      <c r="E178" s="20"/>
      <c r="F178" s="20"/>
    </row>
    <row r="179">
      <c r="B179" s="92"/>
      <c r="C179" s="110" t="str">
        <f t="array" ref="C179">ifs(and(isblank($A179),isblank($B179)),"", not(iserror(vlookup($A179&amp;$B179,'5) Release_Track'!$F:$F&amp;'5) Release_Track'!$G:$G,1,0))),vlookup($A179&amp;$B179,{'5) Release_Track'!$F:$F&amp;'5) Release_Track'!$G:$G,'5) Release_Track'!$H:$H},2,0), or(and(not(isblank($B179)),$B179=$B178,$A179&lt;&gt;$A178),and(not(isblank($A179)),$A179=$A178,$B179&lt;&gt;$B178)),"ID LISTS UNALIGNED",and($A179&lt;&gt;"",countif('5) Release_Track'!$F:$F,$A179)=0),"NO ISRC MATCH in Release_Track",and($B179&lt;&gt;"",countif('5) Release_Track'!$G:$G,$B179)=0),"NO CATALOG ID MATCH in Release_Track",iserror(vlookup($A179&amp;$B179,'5) Release_Track'!$F:$F&amp;'5) Release_Track'!$G:$G,1,0)),"NO ISRC-CATALOG ID pair MATCH in Release_Track" )</f>
        <v/>
      </c>
      <c r="D179" s="110" t="str">
        <f t="array" ref="D179">ifs(and(isblank($A179),isblank($B179)),"", not(iserror(vlookup($A179&amp;$B179,'5) Release_Track'!$F:$F&amp;'5) Release_Track'!$G:$G,1,0))),vlookup($A179&amp;$B179,{'5) Release_Track'!$F:$F&amp;'5) Release_Track'!$G:$G,'5) Release_Track'!$I:$I},2,0), or(and(not(isblank($B179)),$B179=$B178,$A179&lt;&gt;$A178),and(not(isblank($A179)),$A179=$A178,$B179&lt;&gt;$B178)),"ID LISTS UNALIGNED",and($A179&lt;&gt;"",countif('5) Release_Track'!$F:$F,$A179)=0),"NO ISRC MATCH in Release_Track",and($B179&lt;&gt;"",countif('5) Release_Track'!$G:$G,$B179)=0),"NO CATALOG ID MATCH in Release_Track",iserror(vlookup($A179&amp;$B179,'5) Release_Track'!$F:$F&amp;'5) Release_Track'!$G:$G,1,0)),"NO ISRC-CATALOG ID pair MATCH in Release_Track" )</f>
        <v/>
      </c>
      <c r="E179" s="20"/>
      <c r="F179" s="20"/>
    </row>
    <row r="180">
      <c r="B180" s="92"/>
      <c r="C180" s="110" t="str">
        <f t="array" ref="C180">ifs(and(isblank($A180),isblank($B180)),"", not(iserror(vlookup($A180&amp;$B180,'5) Release_Track'!$F:$F&amp;'5) Release_Track'!$G:$G,1,0))),vlookup($A180&amp;$B180,{'5) Release_Track'!$F:$F&amp;'5) Release_Track'!$G:$G,'5) Release_Track'!$H:$H},2,0), or(and(not(isblank($B180)),$B180=$B179,$A180&lt;&gt;$A179),and(not(isblank($A180)),$A180=$A179,$B180&lt;&gt;$B179)),"ID LISTS UNALIGNED",and($A180&lt;&gt;"",countif('5) Release_Track'!$F:$F,$A180)=0),"NO ISRC MATCH in Release_Track",and($B180&lt;&gt;"",countif('5) Release_Track'!$G:$G,$B180)=0),"NO CATALOG ID MATCH in Release_Track",iserror(vlookup($A180&amp;$B180,'5) Release_Track'!$F:$F&amp;'5) Release_Track'!$G:$G,1,0)),"NO ISRC-CATALOG ID pair MATCH in Release_Track" )</f>
        <v/>
      </c>
      <c r="D180" s="110" t="str">
        <f t="array" ref="D180">ifs(and(isblank($A180),isblank($B180)),"", not(iserror(vlookup($A180&amp;$B180,'5) Release_Track'!$F:$F&amp;'5) Release_Track'!$G:$G,1,0))),vlookup($A180&amp;$B180,{'5) Release_Track'!$F:$F&amp;'5) Release_Track'!$G:$G,'5) Release_Track'!$I:$I},2,0), or(and(not(isblank($B180)),$B180=$B179,$A180&lt;&gt;$A179),and(not(isblank($A180)),$A180=$A179,$B180&lt;&gt;$B179)),"ID LISTS UNALIGNED",and($A180&lt;&gt;"",countif('5) Release_Track'!$F:$F,$A180)=0),"NO ISRC MATCH in Release_Track",and($B180&lt;&gt;"",countif('5) Release_Track'!$G:$G,$B180)=0),"NO CATALOG ID MATCH in Release_Track",iserror(vlookup($A180&amp;$B180,'5) Release_Track'!$F:$F&amp;'5) Release_Track'!$G:$G,1,0)),"NO ISRC-CATALOG ID pair MATCH in Release_Track" )</f>
        <v/>
      </c>
      <c r="E180" s="20"/>
      <c r="F180" s="20"/>
    </row>
    <row r="181">
      <c r="B181" s="92"/>
      <c r="C181" s="110" t="str">
        <f t="array" ref="C181">ifs(and(isblank($A181),isblank($B181)),"", not(iserror(vlookup($A181&amp;$B181,'5) Release_Track'!$F:$F&amp;'5) Release_Track'!$G:$G,1,0))),vlookup($A181&amp;$B181,{'5) Release_Track'!$F:$F&amp;'5) Release_Track'!$G:$G,'5) Release_Track'!$H:$H},2,0), or(and(not(isblank($B181)),$B181=$B180,$A181&lt;&gt;$A180),and(not(isblank($A181)),$A181=$A180,$B181&lt;&gt;$B180)),"ID LISTS UNALIGNED",and($A181&lt;&gt;"",countif('5) Release_Track'!$F:$F,$A181)=0),"NO ISRC MATCH in Release_Track",and($B181&lt;&gt;"",countif('5) Release_Track'!$G:$G,$B181)=0),"NO CATALOG ID MATCH in Release_Track",iserror(vlookup($A181&amp;$B181,'5) Release_Track'!$F:$F&amp;'5) Release_Track'!$G:$G,1,0)),"NO ISRC-CATALOG ID pair MATCH in Release_Track" )</f>
        <v/>
      </c>
      <c r="D181" s="110" t="str">
        <f t="array" ref="D181">ifs(and(isblank($A181),isblank($B181)),"", not(iserror(vlookup($A181&amp;$B181,'5) Release_Track'!$F:$F&amp;'5) Release_Track'!$G:$G,1,0))),vlookup($A181&amp;$B181,{'5) Release_Track'!$F:$F&amp;'5) Release_Track'!$G:$G,'5) Release_Track'!$I:$I},2,0), or(and(not(isblank($B181)),$B181=$B180,$A181&lt;&gt;$A180),and(not(isblank($A181)),$A181=$A180,$B181&lt;&gt;$B180)),"ID LISTS UNALIGNED",and($A181&lt;&gt;"",countif('5) Release_Track'!$F:$F,$A181)=0),"NO ISRC MATCH in Release_Track",and($B181&lt;&gt;"",countif('5) Release_Track'!$G:$G,$B181)=0),"NO CATALOG ID MATCH in Release_Track",iserror(vlookup($A181&amp;$B181,'5) Release_Track'!$F:$F&amp;'5) Release_Track'!$G:$G,1,0)),"NO ISRC-CATALOG ID pair MATCH in Release_Track" )</f>
        <v/>
      </c>
      <c r="E181" s="20"/>
      <c r="F181" s="20"/>
    </row>
    <row r="182">
      <c r="B182" s="92"/>
      <c r="C182" s="110" t="str">
        <f t="array" ref="C182">ifs(and(isblank($A182),isblank($B182)),"", not(iserror(vlookup($A182&amp;$B182,'5) Release_Track'!$F:$F&amp;'5) Release_Track'!$G:$G,1,0))),vlookup($A182&amp;$B182,{'5) Release_Track'!$F:$F&amp;'5) Release_Track'!$G:$G,'5) Release_Track'!$H:$H},2,0), or(and(not(isblank($B182)),$B182=$B181,$A182&lt;&gt;$A181),and(not(isblank($A182)),$A182=$A181,$B182&lt;&gt;$B181)),"ID LISTS UNALIGNED",and($A182&lt;&gt;"",countif('5) Release_Track'!$F:$F,$A182)=0),"NO ISRC MATCH in Release_Track",and($B182&lt;&gt;"",countif('5) Release_Track'!$G:$G,$B182)=0),"NO CATALOG ID MATCH in Release_Track",iserror(vlookup($A182&amp;$B182,'5) Release_Track'!$F:$F&amp;'5) Release_Track'!$G:$G,1,0)),"NO ISRC-CATALOG ID pair MATCH in Release_Track" )</f>
        <v/>
      </c>
      <c r="D182" s="110" t="str">
        <f t="array" ref="D182">ifs(and(isblank($A182),isblank($B182)),"", not(iserror(vlookup($A182&amp;$B182,'5) Release_Track'!$F:$F&amp;'5) Release_Track'!$G:$G,1,0))),vlookup($A182&amp;$B182,{'5) Release_Track'!$F:$F&amp;'5) Release_Track'!$G:$G,'5) Release_Track'!$I:$I},2,0), or(and(not(isblank($B182)),$B182=$B181,$A182&lt;&gt;$A181),and(not(isblank($A182)),$A182=$A181,$B182&lt;&gt;$B181)),"ID LISTS UNALIGNED",and($A182&lt;&gt;"",countif('5) Release_Track'!$F:$F,$A182)=0),"NO ISRC MATCH in Release_Track",and($B182&lt;&gt;"",countif('5) Release_Track'!$G:$G,$B182)=0),"NO CATALOG ID MATCH in Release_Track",iserror(vlookup($A182&amp;$B182,'5) Release_Track'!$F:$F&amp;'5) Release_Track'!$G:$G,1,0)),"NO ISRC-CATALOG ID pair MATCH in Release_Track" )</f>
        <v/>
      </c>
      <c r="E182" s="20"/>
      <c r="F182" s="20"/>
    </row>
    <row r="183">
      <c r="B183" s="92"/>
      <c r="C183" s="110" t="str">
        <f t="array" ref="C183">ifs(and(isblank($A183),isblank($B183)),"", not(iserror(vlookup($A183&amp;$B183,'5) Release_Track'!$F:$F&amp;'5) Release_Track'!$G:$G,1,0))),vlookup($A183&amp;$B183,{'5) Release_Track'!$F:$F&amp;'5) Release_Track'!$G:$G,'5) Release_Track'!$H:$H},2,0), or(and(not(isblank($B183)),$B183=$B182,$A183&lt;&gt;$A182),and(not(isblank($A183)),$A183=$A182,$B183&lt;&gt;$B182)),"ID LISTS UNALIGNED",and($A183&lt;&gt;"",countif('5) Release_Track'!$F:$F,$A183)=0),"NO ISRC MATCH in Release_Track",and($B183&lt;&gt;"",countif('5) Release_Track'!$G:$G,$B183)=0),"NO CATALOG ID MATCH in Release_Track",iserror(vlookup($A183&amp;$B183,'5) Release_Track'!$F:$F&amp;'5) Release_Track'!$G:$G,1,0)),"NO ISRC-CATALOG ID pair MATCH in Release_Track" )</f>
        <v/>
      </c>
      <c r="D183" s="110" t="str">
        <f t="array" ref="D183">ifs(and(isblank($A183),isblank($B183)),"", not(iserror(vlookup($A183&amp;$B183,'5) Release_Track'!$F:$F&amp;'5) Release_Track'!$G:$G,1,0))),vlookup($A183&amp;$B183,{'5) Release_Track'!$F:$F&amp;'5) Release_Track'!$G:$G,'5) Release_Track'!$I:$I},2,0), or(and(not(isblank($B183)),$B183=$B182,$A183&lt;&gt;$A182),and(not(isblank($A183)),$A183=$A182,$B183&lt;&gt;$B182)),"ID LISTS UNALIGNED",and($A183&lt;&gt;"",countif('5) Release_Track'!$F:$F,$A183)=0),"NO ISRC MATCH in Release_Track",and($B183&lt;&gt;"",countif('5) Release_Track'!$G:$G,$B183)=0),"NO CATALOG ID MATCH in Release_Track",iserror(vlookup($A183&amp;$B183,'5) Release_Track'!$F:$F&amp;'5) Release_Track'!$G:$G,1,0)),"NO ISRC-CATALOG ID pair MATCH in Release_Track" )</f>
        <v/>
      </c>
      <c r="E183" s="20"/>
      <c r="F183" s="20"/>
    </row>
    <row r="184">
      <c r="B184" s="92"/>
      <c r="C184" s="110" t="str">
        <f t="array" ref="C184">ifs(and(isblank($A184),isblank($B184)),"", not(iserror(vlookup($A184&amp;$B184,'5) Release_Track'!$F:$F&amp;'5) Release_Track'!$G:$G,1,0))),vlookup($A184&amp;$B184,{'5) Release_Track'!$F:$F&amp;'5) Release_Track'!$G:$G,'5) Release_Track'!$H:$H},2,0), or(and(not(isblank($B184)),$B184=$B183,$A184&lt;&gt;$A183),and(not(isblank($A184)),$A184=$A183,$B184&lt;&gt;$B183)),"ID LISTS UNALIGNED",and($A184&lt;&gt;"",countif('5) Release_Track'!$F:$F,$A184)=0),"NO ISRC MATCH in Release_Track",and($B184&lt;&gt;"",countif('5) Release_Track'!$G:$G,$B184)=0),"NO CATALOG ID MATCH in Release_Track",iserror(vlookup($A184&amp;$B184,'5) Release_Track'!$F:$F&amp;'5) Release_Track'!$G:$G,1,0)),"NO ISRC-CATALOG ID pair MATCH in Release_Track" )</f>
        <v/>
      </c>
      <c r="D184" s="110" t="str">
        <f t="array" ref="D184">ifs(and(isblank($A184),isblank($B184)),"", not(iserror(vlookup($A184&amp;$B184,'5) Release_Track'!$F:$F&amp;'5) Release_Track'!$G:$G,1,0))),vlookup($A184&amp;$B184,{'5) Release_Track'!$F:$F&amp;'5) Release_Track'!$G:$G,'5) Release_Track'!$I:$I},2,0), or(and(not(isblank($B184)),$B184=$B183,$A184&lt;&gt;$A183),and(not(isblank($A184)),$A184=$A183,$B184&lt;&gt;$B183)),"ID LISTS UNALIGNED",and($A184&lt;&gt;"",countif('5) Release_Track'!$F:$F,$A184)=0),"NO ISRC MATCH in Release_Track",and($B184&lt;&gt;"",countif('5) Release_Track'!$G:$G,$B184)=0),"NO CATALOG ID MATCH in Release_Track",iserror(vlookup($A184&amp;$B184,'5) Release_Track'!$F:$F&amp;'5) Release_Track'!$G:$G,1,0)),"NO ISRC-CATALOG ID pair MATCH in Release_Track" )</f>
        <v/>
      </c>
      <c r="E184" s="20"/>
      <c r="F184" s="20"/>
    </row>
    <row r="185">
      <c r="B185" s="92"/>
      <c r="C185" s="110" t="str">
        <f t="array" ref="C185">ifs(and(isblank($A185),isblank($B185)),"", not(iserror(vlookup($A185&amp;$B185,'5) Release_Track'!$F:$F&amp;'5) Release_Track'!$G:$G,1,0))),vlookup($A185&amp;$B185,{'5) Release_Track'!$F:$F&amp;'5) Release_Track'!$G:$G,'5) Release_Track'!$H:$H},2,0), or(and(not(isblank($B185)),$B185=$B184,$A185&lt;&gt;$A184),and(not(isblank($A185)),$A185=$A184,$B185&lt;&gt;$B184)),"ID LISTS UNALIGNED",and($A185&lt;&gt;"",countif('5) Release_Track'!$F:$F,$A185)=0),"NO ISRC MATCH in Release_Track",and($B185&lt;&gt;"",countif('5) Release_Track'!$G:$G,$B185)=0),"NO CATALOG ID MATCH in Release_Track",iserror(vlookup($A185&amp;$B185,'5) Release_Track'!$F:$F&amp;'5) Release_Track'!$G:$G,1,0)),"NO ISRC-CATALOG ID pair MATCH in Release_Track" )</f>
        <v/>
      </c>
      <c r="D185" s="110" t="str">
        <f t="array" ref="D185">ifs(and(isblank($A185),isblank($B185)),"", not(iserror(vlookup($A185&amp;$B185,'5) Release_Track'!$F:$F&amp;'5) Release_Track'!$G:$G,1,0))),vlookup($A185&amp;$B185,{'5) Release_Track'!$F:$F&amp;'5) Release_Track'!$G:$G,'5) Release_Track'!$I:$I},2,0), or(and(not(isblank($B185)),$B185=$B184,$A185&lt;&gt;$A184),and(not(isblank($A185)),$A185=$A184,$B185&lt;&gt;$B184)),"ID LISTS UNALIGNED",and($A185&lt;&gt;"",countif('5) Release_Track'!$F:$F,$A185)=0),"NO ISRC MATCH in Release_Track",and($B185&lt;&gt;"",countif('5) Release_Track'!$G:$G,$B185)=0),"NO CATALOG ID MATCH in Release_Track",iserror(vlookup($A185&amp;$B185,'5) Release_Track'!$F:$F&amp;'5) Release_Track'!$G:$G,1,0)),"NO ISRC-CATALOG ID pair MATCH in Release_Track" )</f>
        <v/>
      </c>
      <c r="E185" s="20"/>
      <c r="F185" s="20"/>
    </row>
    <row r="186">
      <c r="B186" s="92"/>
      <c r="C186" s="110" t="str">
        <f t="array" ref="C186">ifs(and(isblank($A186),isblank($B186)),"", not(iserror(vlookup($A186&amp;$B186,'5) Release_Track'!$F:$F&amp;'5) Release_Track'!$G:$G,1,0))),vlookup($A186&amp;$B186,{'5) Release_Track'!$F:$F&amp;'5) Release_Track'!$G:$G,'5) Release_Track'!$H:$H},2,0), or(and(not(isblank($B186)),$B186=$B185,$A186&lt;&gt;$A185),and(not(isblank($A186)),$A186=$A185,$B186&lt;&gt;$B185)),"ID LISTS UNALIGNED",and($A186&lt;&gt;"",countif('5) Release_Track'!$F:$F,$A186)=0),"NO ISRC MATCH in Release_Track",and($B186&lt;&gt;"",countif('5) Release_Track'!$G:$G,$B186)=0),"NO CATALOG ID MATCH in Release_Track",iserror(vlookup($A186&amp;$B186,'5) Release_Track'!$F:$F&amp;'5) Release_Track'!$G:$G,1,0)),"NO ISRC-CATALOG ID pair MATCH in Release_Track" )</f>
        <v/>
      </c>
      <c r="D186" s="110" t="str">
        <f t="array" ref="D186">ifs(and(isblank($A186),isblank($B186)),"", not(iserror(vlookup($A186&amp;$B186,'5) Release_Track'!$F:$F&amp;'5) Release_Track'!$G:$G,1,0))),vlookup($A186&amp;$B186,{'5) Release_Track'!$F:$F&amp;'5) Release_Track'!$G:$G,'5) Release_Track'!$I:$I},2,0), or(and(not(isblank($B186)),$B186=$B185,$A186&lt;&gt;$A185),and(not(isblank($A186)),$A186=$A185,$B186&lt;&gt;$B185)),"ID LISTS UNALIGNED",and($A186&lt;&gt;"",countif('5) Release_Track'!$F:$F,$A186)=0),"NO ISRC MATCH in Release_Track",and($B186&lt;&gt;"",countif('5) Release_Track'!$G:$G,$B186)=0),"NO CATALOG ID MATCH in Release_Track",iserror(vlookup($A186&amp;$B186,'5) Release_Track'!$F:$F&amp;'5) Release_Track'!$G:$G,1,0)),"NO ISRC-CATALOG ID pair MATCH in Release_Track" )</f>
        <v/>
      </c>
      <c r="E186" s="20"/>
      <c r="F186" s="20"/>
    </row>
    <row r="187">
      <c r="B187" s="92"/>
      <c r="C187" s="110" t="str">
        <f t="array" ref="C187">ifs(and(isblank($A187),isblank($B187)),"", not(iserror(vlookup($A187&amp;$B187,'5) Release_Track'!$F:$F&amp;'5) Release_Track'!$G:$G,1,0))),vlookup($A187&amp;$B187,{'5) Release_Track'!$F:$F&amp;'5) Release_Track'!$G:$G,'5) Release_Track'!$H:$H},2,0), or(and(not(isblank($B187)),$B187=$B186,$A187&lt;&gt;$A186),and(not(isblank($A187)),$A187=$A186,$B187&lt;&gt;$B186)),"ID LISTS UNALIGNED",and($A187&lt;&gt;"",countif('5) Release_Track'!$F:$F,$A187)=0),"NO ISRC MATCH in Release_Track",and($B187&lt;&gt;"",countif('5) Release_Track'!$G:$G,$B187)=0),"NO CATALOG ID MATCH in Release_Track",iserror(vlookup($A187&amp;$B187,'5) Release_Track'!$F:$F&amp;'5) Release_Track'!$G:$G,1,0)),"NO ISRC-CATALOG ID pair MATCH in Release_Track" )</f>
        <v/>
      </c>
      <c r="D187" s="110" t="str">
        <f t="array" ref="D187">ifs(and(isblank($A187),isblank($B187)),"", not(iserror(vlookup($A187&amp;$B187,'5) Release_Track'!$F:$F&amp;'5) Release_Track'!$G:$G,1,0))),vlookup($A187&amp;$B187,{'5) Release_Track'!$F:$F&amp;'5) Release_Track'!$G:$G,'5) Release_Track'!$I:$I},2,0), or(and(not(isblank($B187)),$B187=$B186,$A187&lt;&gt;$A186),and(not(isblank($A187)),$A187=$A186,$B187&lt;&gt;$B186)),"ID LISTS UNALIGNED",and($A187&lt;&gt;"",countif('5) Release_Track'!$F:$F,$A187)=0),"NO ISRC MATCH in Release_Track",and($B187&lt;&gt;"",countif('5) Release_Track'!$G:$G,$B187)=0),"NO CATALOG ID MATCH in Release_Track",iserror(vlookup($A187&amp;$B187,'5) Release_Track'!$F:$F&amp;'5) Release_Track'!$G:$G,1,0)),"NO ISRC-CATALOG ID pair MATCH in Release_Track" )</f>
        <v/>
      </c>
      <c r="E187" s="20"/>
      <c r="F187" s="20"/>
    </row>
    <row r="188">
      <c r="B188" s="92"/>
      <c r="C188" s="110" t="str">
        <f t="array" ref="C188">ifs(and(isblank($A188),isblank($B188)),"", not(iserror(vlookup($A188&amp;$B188,'5) Release_Track'!$F:$F&amp;'5) Release_Track'!$G:$G,1,0))),vlookup($A188&amp;$B188,{'5) Release_Track'!$F:$F&amp;'5) Release_Track'!$G:$G,'5) Release_Track'!$H:$H},2,0), or(and(not(isblank($B188)),$B188=$B187,$A188&lt;&gt;$A187),and(not(isblank($A188)),$A188=$A187,$B188&lt;&gt;$B187)),"ID LISTS UNALIGNED",and($A188&lt;&gt;"",countif('5) Release_Track'!$F:$F,$A188)=0),"NO ISRC MATCH in Release_Track",and($B188&lt;&gt;"",countif('5) Release_Track'!$G:$G,$B188)=0),"NO CATALOG ID MATCH in Release_Track",iserror(vlookup($A188&amp;$B188,'5) Release_Track'!$F:$F&amp;'5) Release_Track'!$G:$G,1,0)),"NO ISRC-CATALOG ID pair MATCH in Release_Track" )</f>
        <v/>
      </c>
      <c r="D188" s="110" t="str">
        <f t="array" ref="D188">ifs(and(isblank($A188),isblank($B188)),"", not(iserror(vlookup($A188&amp;$B188,'5) Release_Track'!$F:$F&amp;'5) Release_Track'!$G:$G,1,0))),vlookup($A188&amp;$B188,{'5) Release_Track'!$F:$F&amp;'5) Release_Track'!$G:$G,'5) Release_Track'!$I:$I},2,0), or(and(not(isblank($B188)),$B188=$B187,$A188&lt;&gt;$A187),and(not(isblank($A188)),$A188=$A187,$B188&lt;&gt;$B187)),"ID LISTS UNALIGNED",and($A188&lt;&gt;"",countif('5) Release_Track'!$F:$F,$A188)=0),"NO ISRC MATCH in Release_Track",and($B188&lt;&gt;"",countif('5) Release_Track'!$G:$G,$B188)=0),"NO CATALOG ID MATCH in Release_Track",iserror(vlookup($A188&amp;$B188,'5) Release_Track'!$F:$F&amp;'5) Release_Track'!$G:$G,1,0)),"NO ISRC-CATALOG ID pair MATCH in Release_Track" )</f>
        <v/>
      </c>
      <c r="E188" s="20"/>
      <c r="F188" s="20"/>
    </row>
    <row r="189">
      <c r="B189" s="92"/>
      <c r="C189" s="110" t="str">
        <f t="array" ref="C189">ifs(and(isblank($A189),isblank($B189)),"", not(iserror(vlookup($A189&amp;$B189,'5) Release_Track'!$F:$F&amp;'5) Release_Track'!$G:$G,1,0))),vlookup($A189&amp;$B189,{'5) Release_Track'!$F:$F&amp;'5) Release_Track'!$G:$G,'5) Release_Track'!$H:$H},2,0), or(and(not(isblank($B189)),$B189=$B188,$A189&lt;&gt;$A188),and(not(isblank($A189)),$A189=$A188,$B189&lt;&gt;$B188)),"ID LISTS UNALIGNED",and($A189&lt;&gt;"",countif('5) Release_Track'!$F:$F,$A189)=0),"NO ISRC MATCH in Release_Track",and($B189&lt;&gt;"",countif('5) Release_Track'!$G:$G,$B189)=0),"NO CATALOG ID MATCH in Release_Track",iserror(vlookup($A189&amp;$B189,'5) Release_Track'!$F:$F&amp;'5) Release_Track'!$G:$G,1,0)),"NO ISRC-CATALOG ID pair MATCH in Release_Track" )</f>
        <v/>
      </c>
      <c r="D189" s="110" t="str">
        <f t="array" ref="D189">ifs(and(isblank($A189),isblank($B189)),"", not(iserror(vlookup($A189&amp;$B189,'5) Release_Track'!$F:$F&amp;'5) Release_Track'!$G:$G,1,0))),vlookup($A189&amp;$B189,{'5) Release_Track'!$F:$F&amp;'5) Release_Track'!$G:$G,'5) Release_Track'!$I:$I},2,0), or(and(not(isblank($B189)),$B189=$B188,$A189&lt;&gt;$A188),and(not(isblank($A189)),$A189=$A188,$B189&lt;&gt;$B188)),"ID LISTS UNALIGNED",and($A189&lt;&gt;"",countif('5) Release_Track'!$F:$F,$A189)=0),"NO ISRC MATCH in Release_Track",and($B189&lt;&gt;"",countif('5) Release_Track'!$G:$G,$B189)=0),"NO CATALOG ID MATCH in Release_Track",iserror(vlookup($A189&amp;$B189,'5) Release_Track'!$F:$F&amp;'5) Release_Track'!$G:$G,1,0)),"NO ISRC-CATALOG ID pair MATCH in Release_Track" )</f>
        <v/>
      </c>
      <c r="E189" s="20"/>
      <c r="F189" s="20"/>
    </row>
    <row r="190">
      <c r="B190" s="92"/>
      <c r="C190" s="110" t="str">
        <f t="array" ref="C190">ifs(and(isblank($A190),isblank($B190)),"", not(iserror(vlookup($A190&amp;$B190,'5) Release_Track'!$F:$F&amp;'5) Release_Track'!$G:$G,1,0))),vlookup($A190&amp;$B190,{'5) Release_Track'!$F:$F&amp;'5) Release_Track'!$G:$G,'5) Release_Track'!$H:$H},2,0), or(and(not(isblank($B190)),$B190=$B189,$A190&lt;&gt;$A189),and(not(isblank($A190)),$A190=$A189,$B190&lt;&gt;$B189)),"ID LISTS UNALIGNED",and($A190&lt;&gt;"",countif('5) Release_Track'!$F:$F,$A190)=0),"NO ISRC MATCH in Release_Track",and($B190&lt;&gt;"",countif('5) Release_Track'!$G:$G,$B190)=0),"NO CATALOG ID MATCH in Release_Track",iserror(vlookup($A190&amp;$B190,'5) Release_Track'!$F:$F&amp;'5) Release_Track'!$G:$G,1,0)),"NO ISRC-CATALOG ID pair MATCH in Release_Track" )</f>
        <v/>
      </c>
      <c r="D190" s="110" t="str">
        <f t="array" ref="D190">ifs(and(isblank($A190),isblank($B190)),"", not(iserror(vlookup($A190&amp;$B190,'5) Release_Track'!$F:$F&amp;'5) Release_Track'!$G:$G,1,0))),vlookup($A190&amp;$B190,{'5) Release_Track'!$F:$F&amp;'5) Release_Track'!$G:$G,'5) Release_Track'!$I:$I},2,0), or(and(not(isblank($B190)),$B190=$B189,$A190&lt;&gt;$A189),and(not(isblank($A190)),$A190=$A189,$B190&lt;&gt;$B189)),"ID LISTS UNALIGNED",and($A190&lt;&gt;"",countif('5) Release_Track'!$F:$F,$A190)=0),"NO ISRC MATCH in Release_Track",and($B190&lt;&gt;"",countif('5) Release_Track'!$G:$G,$B190)=0),"NO CATALOG ID MATCH in Release_Track",iserror(vlookup($A190&amp;$B190,'5) Release_Track'!$F:$F&amp;'5) Release_Track'!$G:$G,1,0)),"NO ISRC-CATALOG ID pair MATCH in Release_Track" )</f>
        <v/>
      </c>
      <c r="E190" s="20"/>
      <c r="F190" s="20"/>
    </row>
    <row r="191">
      <c r="B191" s="92"/>
      <c r="C191" s="110" t="str">
        <f t="array" ref="C191">ifs(and(isblank($A191),isblank($B191)),"", not(iserror(vlookup($A191&amp;$B191,'5) Release_Track'!$F:$F&amp;'5) Release_Track'!$G:$G,1,0))),vlookup($A191&amp;$B191,{'5) Release_Track'!$F:$F&amp;'5) Release_Track'!$G:$G,'5) Release_Track'!$H:$H},2,0), or(and(not(isblank($B191)),$B191=$B190,$A191&lt;&gt;$A190),and(not(isblank($A191)),$A191=$A190,$B191&lt;&gt;$B190)),"ID LISTS UNALIGNED",and($A191&lt;&gt;"",countif('5) Release_Track'!$F:$F,$A191)=0),"NO ISRC MATCH in Release_Track",and($B191&lt;&gt;"",countif('5) Release_Track'!$G:$G,$B191)=0),"NO CATALOG ID MATCH in Release_Track",iserror(vlookup($A191&amp;$B191,'5) Release_Track'!$F:$F&amp;'5) Release_Track'!$G:$G,1,0)),"NO ISRC-CATALOG ID pair MATCH in Release_Track" )</f>
        <v/>
      </c>
      <c r="D191" s="110" t="str">
        <f t="array" ref="D191">ifs(and(isblank($A191),isblank($B191)),"", not(iserror(vlookup($A191&amp;$B191,'5) Release_Track'!$F:$F&amp;'5) Release_Track'!$G:$G,1,0))),vlookup($A191&amp;$B191,{'5) Release_Track'!$F:$F&amp;'5) Release_Track'!$G:$G,'5) Release_Track'!$I:$I},2,0), or(and(not(isblank($B191)),$B191=$B190,$A191&lt;&gt;$A190),and(not(isblank($A191)),$A191=$A190,$B191&lt;&gt;$B190)),"ID LISTS UNALIGNED",and($A191&lt;&gt;"",countif('5) Release_Track'!$F:$F,$A191)=0),"NO ISRC MATCH in Release_Track",and($B191&lt;&gt;"",countif('5) Release_Track'!$G:$G,$B191)=0),"NO CATALOG ID MATCH in Release_Track",iserror(vlookup($A191&amp;$B191,'5) Release_Track'!$F:$F&amp;'5) Release_Track'!$G:$G,1,0)),"NO ISRC-CATALOG ID pair MATCH in Release_Track" )</f>
        <v/>
      </c>
      <c r="E191" s="20"/>
      <c r="F191" s="20"/>
    </row>
    <row r="192">
      <c r="B192" s="92"/>
      <c r="C192" s="110" t="str">
        <f t="array" ref="C192">ifs(and(isblank($A192),isblank($B192)),"", not(iserror(vlookup($A192&amp;$B192,'5) Release_Track'!$F:$F&amp;'5) Release_Track'!$G:$G,1,0))),vlookup($A192&amp;$B192,{'5) Release_Track'!$F:$F&amp;'5) Release_Track'!$G:$G,'5) Release_Track'!$H:$H},2,0), or(and(not(isblank($B192)),$B192=$B191,$A192&lt;&gt;$A191),and(not(isblank($A192)),$A192=$A191,$B192&lt;&gt;$B191)),"ID LISTS UNALIGNED",and($A192&lt;&gt;"",countif('5) Release_Track'!$F:$F,$A192)=0),"NO ISRC MATCH in Release_Track",and($B192&lt;&gt;"",countif('5) Release_Track'!$G:$G,$B192)=0),"NO CATALOG ID MATCH in Release_Track",iserror(vlookup($A192&amp;$B192,'5) Release_Track'!$F:$F&amp;'5) Release_Track'!$G:$G,1,0)),"NO ISRC-CATALOG ID pair MATCH in Release_Track" )</f>
        <v/>
      </c>
      <c r="D192" s="110" t="str">
        <f t="array" ref="D192">ifs(and(isblank($A192),isblank($B192)),"", not(iserror(vlookup($A192&amp;$B192,'5) Release_Track'!$F:$F&amp;'5) Release_Track'!$G:$G,1,0))),vlookup($A192&amp;$B192,{'5) Release_Track'!$F:$F&amp;'5) Release_Track'!$G:$G,'5) Release_Track'!$I:$I},2,0), or(and(not(isblank($B192)),$B192=$B191,$A192&lt;&gt;$A191),and(not(isblank($A192)),$A192=$A191,$B192&lt;&gt;$B191)),"ID LISTS UNALIGNED",and($A192&lt;&gt;"",countif('5) Release_Track'!$F:$F,$A192)=0),"NO ISRC MATCH in Release_Track",and($B192&lt;&gt;"",countif('5) Release_Track'!$G:$G,$B192)=0),"NO CATALOG ID MATCH in Release_Track",iserror(vlookup($A192&amp;$B192,'5) Release_Track'!$F:$F&amp;'5) Release_Track'!$G:$G,1,0)),"NO ISRC-CATALOG ID pair MATCH in Release_Track" )</f>
        <v/>
      </c>
      <c r="E192" s="20"/>
      <c r="F192" s="20"/>
    </row>
    <row r="193">
      <c r="B193" s="92"/>
      <c r="C193" s="110" t="str">
        <f t="array" ref="C193">ifs(and(isblank($A193),isblank($B193)),"", not(iserror(vlookup($A193&amp;$B193,'5) Release_Track'!$F:$F&amp;'5) Release_Track'!$G:$G,1,0))),vlookup($A193&amp;$B193,{'5) Release_Track'!$F:$F&amp;'5) Release_Track'!$G:$G,'5) Release_Track'!$H:$H},2,0), or(and(not(isblank($B193)),$B193=$B192,$A193&lt;&gt;$A192),and(not(isblank($A193)),$A193=$A192,$B193&lt;&gt;$B192)),"ID LISTS UNALIGNED",and($A193&lt;&gt;"",countif('5) Release_Track'!$F:$F,$A193)=0),"NO ISRC MATCH in Release_Track",and($B193&lt;&gt;"",countif('5) Release_Track'!$G:$G,$B193)=0),"NO CATALOG ID MATCH in Release_Track",iserror(vlookup($A193&amp;$B193,'5) Release_Track'!$F:$F&amp;'5) Release_Track'!$G:$G,1,0)),"NO ISRC-CATALOG ID pair MATCH in Release_Track" )</f>
        <v/>
      </c>
      <c r="D193" s="110" t="str">
        <f t="array" ref="D193">ifs(and(isblank($A193),isblank($B193)),"", not(iserror(vlookup($A193&amp;$B193,'5) Release_Track'!$F:$F&amp;'5) Release_Track'!$G:$G,1,0))),vlookup($A193&amp;$B193,{'5) Release_Track'!$F:$F&amp;'5) Release_Track'!$G:$G,'5) Release_Track'!$I:$I},2,0), or(and(not(isblank($B193)),$B193=$B192,$A193&lt;&gt;$A192),and(not(isblank($A193)),$A193=$A192,$B193&lt;&gt;$B192)),"ID LISTS UNALIGNED",and($A193&lt;&gt;"",countif('5) Release_Track'!$F:$F,$A193)=0),"NO ISRC MATCH in Release_Track",and($B193&lt;&gt;"",countif('5) Release_Track'!$G:$G,$B193)=0),"NO CATALOG ID MATCH in Release_Track",iserror(vlookup($A193&amp;$B193,'5) Release_Track'!$F:$F&amp;'5) Release_Track'!$G:$G,1,0)),"NO ISRC-CATALOG ID pair MATCH in Release_Track" )</f>
        <v/>
      </c>
      <c r="E193" s="20"/>
      <c r="F193" s="20"/>
    </row>
    <row r="194">
      <c r="B194" s="92"/>
      <c r="C194" s="110" t="str">
        <f t="array" ref="C194">ifs(and(isblank($A194),isblank($B194)),"", not(iserror(vlookup($A194&amp;$B194,'5) Release_Track'!$F:$F&amp;'5) Release_Track'!$G:$G,1,0))),vlookup($A194&amp;$B194,{'5) Release_Track'!$F:$F&amp;'5) Release_Track'!$G:$G,'5) Release_Track'!$H:$H},2,0), or(and(not(isblank($B194)),$B194=$B193,$A194&lt;&gt;$A193),and(not(isblank($A194)),$A194=$A193,$B194&lt;&gt;$B193)),"ID LISTS UNALIGNED",and($A194&lt;&gt;"",countif('5) Release_Track'!$F:$F,$A194)=0),"NO ISRC MATCH in Release_Track",and($B194&lt;&gt;"",countif('5) Release_Track'!$G:$G,$B194)=0),"NO CATALOG ID MATCH in Release_Track",iserror(vlookup($A194&amp;$B194,'5) Release_Track'!$F:$F&amp;'5) Release_Track'!$G:$G,1,0)),"NO ISRC-CATALOG ID pair MATCH in Release_Track" )</f>
        <v/>
      </c>
      <c r="D194" s="110" t="str">
        <f t="array" ref="D194">ifs(and(isblank($A194),isblank($B194)),"", not(iserror(vlookup($A194&amp;$B194,'5) Release_Track'!$F:$F&amp;'5) Release_Track'!$G:$G,1,0))),vlookup($A194&amp;$B194,{'5) Release_Track'!$F:$F&amp;'5) Release_Track'!$G:$G,'5) Release_Track'!$I:$I},2,0), or(and(not(isblank($B194)),$B194=$B193,$A194&lt;&gt;$A193),and(not(isblank($A194)),$A194=$A193,$B194&lt;&gt;$B193)),"ID LISTS UNALIGNED",and($A194&lt;&gt;"",countif('5) Release_Track'!$F:$F,$A194)=0),"NO ISRC MATCH in Release_Track",and($B194&lt;&gt;"",countif('5) Release_Track'!$G:$G,$B194)=0),"NO CATALOG ID MATCH in Release_Track",iserror(vlookup($A194&amp;$B194,'5) Release_Track'!$F:$F&amp;'5) Release_Track'!$G:$G,1,0)),"NO ISRC-CATALOG ID pair MATCH in Release_Track" )</f>
        <v/>
      </c>
      <c r="E194" s="20"/>
      <c r="F194" s="20"/>
    </row>
    <row r="195">
      <c r="B195" s="92"/>
      <c r="C195" s="110" t="str">
        <f t="array" ref="C195">ifs(and(isblank($A195),isblank($B195)),"", not(iserror(vlookup($A195&amp;$B195,'5) Release_Track'!$F:$F&amp;'5) Release_Track'!$G:$G,1,0))),vlookup($A195&amp;$B195,{'5) Release_Track'!$F:$F&amp;'5) Release_Track'!$G:$G,'5) Release_Track'!$H:$H},2,0), or(and(not(isblank($B195)),$B195=$B194,$A195&lt;&gt;$A194),and(not(isblank($A195)),$A195=$A194,$B195&lt;&gt;$B194)),"ID LISTS UNALIGNED",and($A195&lt;&gt;"",countif('5) Release_Track'!$F:$F,$A195)=0),"NO ISRC MATCH in Release_Track",and($B195&lt;&gt;"",countif('5) Release_Track'!$G:$G,$B195)=0),"NO CATALOG ID MATCH in Release_Track",iserror(vlookup($A195&amp;$B195,'5) Release_Track'!$F:$F&amp;'5) Release_Track'!$G:$G,1,0)),"NO ISRC-CATALOG ID pair MATCH in Release_Track" )</f>
        <v/>
      </c>
      <c r="D195" s="110" t="str">
        <f t="array" ref="D195">ifs(and(isblank($A195),isblank($B195)),"", not(iserror(vlookup($A195&amp;$B195,'5) Release_Track'!$F:$F&amp;'5) Release_Track'!$G:$G,1,0))),vlookup($A195&amp;$B195,{'5) Release_Track'!$F:$F&amp;'5) Release_Track'!$G:$G,'5) Release_Track'!$I:$I},2,0), or(and(not(isblank($B195)),$B195=$B194,$A195&lt;&gt;$A194),and(not(isblank($A195)),$A195=$A194,$B195&lt;&gt;$B194)),"ID LISTS UNALIGNED",and($A195&lt;&gt;"",countif('5) Release_Track'!$F:$F,$A195)=0),"NO ISRC MATCH in Release_Track",and($B195&lt;&gt;"",countif('5) Release_Track'!$G:$G,$B195)=0),"NO CATALOG ID MATCH in Release_Track",iserror(vlookup($A195&amp;$B195,'5) Release_Track'!$F:$F&amp;'5) Release_Track'!$G:$G,1,0)),"NO ISRC-CATALOG ID pair MATCH in Release_Track" )</f>
        <v/>
      </c>
      <c r="E195" s="20"/>
      <c r="F195" s="20"/>
    </row>
    <row r="196">
      <c r="B196" s="92"/>
      <c r="C196" s="110" t="str">
        <f t="array" ref="C196">ifs(and(isblank($A196),isblank($B196)),"", not(iserror(vlookup($A196&amp;$B196,'5) Release_Track'!$F:$F&amp;'5) Release_Track'!$G:$G,1,0))),vlookup($A196&amp;$B196,{'5) Release_Track'!$F:$F&amp;'5) Release_Track'!$G:$G,'5) Release_Track'!$H:$H},2,0), or(and(not(isblank($B196)),$B196=$B195,$A196&lt;&gt;$A195),and(not(isblank($A196)),$A196=$A195,$B196&lt;&gt;$B195)),"ID LISTS UNALIGNED",and($A196&lt;&gt;"",countif('5) Release_Track'!$F:$F,$A196)=0),"NO ISRC MATCH in Release_Track",and($B196&lt;&gt;"",countif('5) Release_Track'!$G:$G,$B196)=0),"NO CATALOG ID MATCH in Release_Track",iserror(vlookup($A196&amp;$B196,'5) Release_Track'!$F:$F&amp;'5) Release_Track'!$G:$G,1,0)),"NO ISRC-CATALOG ID pair MATCH in Release_Track" )</f>
        <v/>
      </c>
      <c r="D196" s="110" t="str">
        <f t="array" ref="D196">ifs(and(isblank($A196),isblank($B196)),"", not(iserror(vlookup($A196&amp;$B196,'5) Release_Track'!$F:$F&amp;'5) Release_Track'!$G:$G,1,0))),vlookup($A196&amp;$B196,{'5) Release_Track'!$F:$F&amp;'5) Release_Track'!$G:$G,'5) Release_Track'!$I:$I},2,0), or(and(not(isblank($B196)),$B196=$B195,$A196&lt;&gt;$A195),and(not(isblank($A196)),$A196=$A195,$B196&lt;&gt;$B195)),"ID LISTS UNALIGNED",and($A196&lt;&gt;"",countif('5) Release_Track'!$F:$F,$A196)=0),"NO ISRC MATCH in Release_Track",and($B196&lt;&gt;"",countif('5) Release_Track'!$G:$G,$B196)=0),"NO CATALOG ID MATCH in Release_Track",iserror(vlookup($A196&amp;$B196,'5) Release_Track'!$F:$F&amp;'5) Release_Track'!$G:$G,1,0)),"NO ISRC-CATALOG ID pair MATCH in Release_Track" )</f>
        <v/>
      </c>
      <c r="E196" s="20"/>
      <c r="F196" s="20"/>
    </row>
    <row r="197">
      <c r="B197" s="92"/>
      <c r="C197" s="110" t="str">
        <f t="array" ref="C197">ifs(and(isblank($A197),isblank($B197)),"", not(iserror(vlookup($A197&amp;$B197,'5) Release_Track'!$F:$F&amp;'5) Release_Track'!$G:$G,1,0))),vlookup($A197&amp;$B197,{'5) Release_Track'!$F:$F&amp;'5) Release_Track'!$G:$G,'5) Release_Track'!$H:$H},2,0), or(and(not(isblank($B197)),$B197=$B196,$A197&lt;&gt;$A196),and(not(isblank($A197)),$A197=$A196,$B197&lt;&gt;$B196)),"ID LISTS UNALIGNED",and($A197&lt;&gt;"",countif('5) Release_Track'!$F:$F,$A197)=0),"NO ISRC MATCH in Release_Track",and($B197&lt;&gt;"",countif('5) Release_Track'!$G:$G,$B197)=0),"NO CATALOG ID MATCH in Release_Track",iserror(vlookup($A197&amp;$B197,'5) Release_Track'!$F:$F&amp;'5) Release_Track'!$G:$G,1,0)),"NO ISRC-CATALOG ID pair MATCH in Release_Track" )</f>
        <v/>
      </c>
      <c r="D197" s="110" t="str">
        <f t="array" ref="D197">ifs(and(isblank($A197),isblank($B197)),"", not(iserror(vlookup($A197&amp;$B197,'5) Release_Track'!$F:$F&amp;'5) Release_Track'!$G:$G,1,0))),vlookup($A197&amp;$B197,{'5) Release_Track'!$F:$F&amp;'5) Release_Track'!$G:$G,'5) Release_Track'!$I:$I},2,0), or(and(not(isblank($B197)),$B197=$B196,$A197&lt;&gt;$A196),and(not(isblank($A197)),$A197=$A196,$B197&lt;&gt;$B196)),"ID LISTS UNALIGNED",and($A197&lt;&gt;"",countif('5) Release_Track'!$F:$F,$A197)=0),"NO ISRC MATCH in Release_Track",and($B197&lt;&gt;"",countif('5) Release_Track'!$G:$G,$B197)=0),"NO CATALOG ID MATCH in Release_Track",iserror(vlookup($A197&amp;$B197,'5) Release_Track'!$F:$F&amp;'5) Release_Track'!$G:$G,1,0)),"NO ISRC-CATALOG ID pair MATCH in Release_Track" )</f>
        <v/>
      </c>
      <c r="E197" s="20"/>
      <c r="F197" s="20"/>
    </row>
    <row r="198">
      <c r="B198" s="92"/>
      <c r="C198" s="110" t="str">
        <f t="array" ref="C198">ifs(and(isblank($A198),isblank($B198)),"", not(iserror(vlookup($A198&amp;$B198,'5) Release_Track'!$F:$F&amp;'5) Release_Track'!$G:$G,1,0))),vlookup($A198&amp;$B198,{'5) Release_Track'!$F:$F&amp;'5) Release_Track'!$G:$G,'5) Release_Track'!$H:$H},2,0), or(and(not(isblank($B198)),$B198=$B197,$A198&lt;&gt;$A197),and(not(isblank($A198)),$A198=$A197,$B198&lt;&gt;$B197)),"ID LISTS UNALIGNED",and($A198&lt;&gt;"",countif('5) Release_Track'!$F:$F,$A198)=0),"NO ISRC MATCH in Release_Track",and($B198&lt;&gt;"",countif('5) Release_Track'!$G:$G,$B198)=0),"NO CATALOG ID MATCH in Release_Track",iserror(vlookup($A198&amp;$B198,'5) Release_Track'!$F:$F&amp;'5) Release_Track'!$G:$G,1,0)),"NO ISRC-CATALOG ID pair MATCH in Release_Track" )</f>
        <v/>
      </c>
      <c r="D198" s="110" t="str">
        <f t="array" ref="D198">ifs(and(isblank($A198),isblank($B198)),"", not(iserror(vlookup($A198&amp;$B198,'5) Release_Track'!$F:$F&amp;'5) Release_Track'!$G:$G,1,0))),vlookup($A198&amp;$B198,{'5) Release_Track'!$F:$F&amp;'5) Release_Track'!$G:$G,'5) Release_Track'!$I:$I},2,0), or(and(not(isblank($B198)),$B198=$B197,$A198&lt;&gt;$A197),and(not(isblank($A198)),$A198=$A197,$B198&lt;&gt;$B197)),"ID LISTS UNALIGNED",and($A198&lt;&gt;"",countif('5) Release_Track'!$F:$F,$A198)=0),"NO ISRC MATCH in Release_Track",and($B198&lt;&gt;"",countif('5) Release_Track'!$G:$G,$B198)=0),"NO CATALOG ID MATCH in Release_Track",iserror(vlookup($A198&amp;$B198,'5) Release_Track'!$F:$F&amp;'5) Release_Track'!$G:$G,1,0)),"NO ISRC-CATALOG ID pair MATCH in Release_Track" )</f>
        <v/>
      </c>
      <c r="E198" s="20"/>
      <c r="F198" s="20"/>
    </row>
    <row r="199">
      <c r="B199" s="92"/>
      <c r="C199" s="110" t="str">
        <f t="array" ref="C199">ifs(and(isblank($A199),isblank($B199)),"", not(iserror(vlookup($A199&amp;$B199,'5) Release_Track'!$F:$F&amp;'5) Release_Track'!$G:$G,1,0))),vlookup($A199&amp;$B199,{'5) Release_Track'!$F:$F&amp;'5) Release_Track'!$G:$G,'5) Release_Track'!$H:$H},2,0), or(and(not(isblank($B199)),$B199=$B198,$A199&lt;&gt;$A198),and(not(isblank($A199)),$A199=$A198,$B199&lt;&gt;$B198)),"ID LISTS UNALIGNED",and($A199&lt;&gt;"",countif('5) Release_Track'!$F:$F,$A199)=0),"NO ISRC MATCH in Release_Track",and($B199&lt;&gt;"",countif('5) Release_Track'!$G:$G,$B199)=0),"NO CATALOG ID MATCH in Release_Track",iserror(vlookup($A199&amp;$B199,'5) Release_Track'!$F:$F&amp;'5) Release_Track'!$G:$G,1,0)),"NO ISRC-CATALOG ID pair MATCH in Release_Track" )</f>
        <v/>
      </c>
      <c r="D199" s="110" t="str">
        <f t="array" ref="D199">ifs(and(isblank($A199),isblank($B199)),"", not(iserror(vlookup($A199&amp;$B199,'5) Release_Track'!$F:$F&amp;'5) Release_Track'!$G:$G,1,0))),vlookup($A199&amp;$B199,{'5) Release_Track'!$F:$F&amp;'5) Release_Track'!$G:$G,'5) Release_Track'!$I:$I},2,0), or(and(not(isblank($B199)),$B199=$B198,$A199&lt;&gt;$A198),and(not(isblank($A199)),$A199=$A198,$B199&lt;&gt;$B198)),"ID LISTS UNALIGNED",and($A199&lt;&gt;"",countif('5) Release_Track'!$F:$F,$A199)=0),"NO ISRC MATCH in Release_Track",and($B199&lt;&gt;"",countif('5) Release_Track'!$G:$G,$B199)=0),"NO CATALOG ID MATCH in Release_Track",iserror(vlookup($A199&amp;$B199,'5) Release_Track'!$F:$F&amp;'5) Release_Track'!$G:$G,1,0)),"NO ISRC-CATALOG ID pair MATCH in Release_Track" )</f>
        <v/>
      </c>
      <c r="E199" s="20"/>
      <c r="F199" s="20"/>
    </row>
    <row r="200">
      <c r="B200" s="92"/>
      <c r="C200" s="110" t="str">
        <f t="array" ref="C200">ifs(and(isblank($A200),isblank($B200)),"", not(iserror(vlookup($A200&amp;$B200,'5) Release_Track'!$F:$F&amp;'5) Release_Track'!$G:$G,1,0))),vlookup($A200&amp;$B200,{'5) Release_Track'!$F:$F&amp;'5) Release_Track'!$G:$G,'5) Release_Track'!$H:$H},2,0), or(and(not(isblank($B200)),$B200=$B199,$A200&lt;&gt;$A199),and(not(isblank($A200)),$A200=$A199,$B200&lt;&gt;$B199)),"ID LISTS UNALIGNED",and($A200&lt;&gt;"",countif('5) Release_Track'!$F:$F,$A200)=0),"NO ISRC MATCH in Release_Track",and($B200&lt;&gt;"",countif('5) Release_Track'!$G:$G,$B200)=0),"NO CATALOG ID MATCH in Release_Track",iserror(vlookup($A200&amp;$B200,'5) Release_Track'!$F:$F&amp;'5) Release_Track'!$G:$G,1,0)),"NO ISRC-CATALOG ID pair MATCH in Release_Track" )</f>
        <v/>
      </c>
      <c r="D200" s="110" t="str">
        <f t="array" ref="D200">ifs(and(isblank($A200),isblank($B200)),"", not(iserror(vlookup($A200&amp;$B200,'5) Release_Track'!$F:$F&amp;'5) Release_Track'!$G:$G,1,0))),vlookup($A200&amp;$B200,{'5) Release_Track'!$F:$F&amp;'5) Release_Track'!$G:$G,'5) Release_Track'!$I:$I},2,0), or(and(not(isblank($B200)),$B200=$B199,$A200&lt;&gt;$A199),and(not(isblank($A200)),$A200=$A199,$B200&lt;&gt;$B199)),"ID LISTS UNALIGNED",and($A200&lt;&gt;"",countif('5) Release_Track'!$F:$F,$A200)=0),"NO ISRC MATCH in Release_Track",and($B200&lt;&gt;"",countif('5) Release_Track'!$G:$G,$B200)=0),"NO CATALOG ID MATCH in Release_Track",iserror(vlookup($A200&amp;$B200,'5) Release_Track'!$F:$F&amp;'5) Release_Track'!$G:$G,1,0)),"NO ISRC-CATALOG ID pair MATCH in Release_Track" )</f>
        <v/>
      </c>
      <c r="E200" s="20"/>
      <c r="F200" s="20"/>
    </row>
    <row r="201">
      <c r="B201" s="92"/>
      <c r="C201" s="110" t="str">
        <f t="array" ref="C201">ifs(and(isblank($A201),isblank($B201)),"", not(iserror(vlookup($A201&amp;$B201,'5) Release_Track'!$F:$F&amp;'5) Release_Track'!$G:$G,1,0))),vlookup($A201&amp;$B201,{'5) Release_Track'!$F:$F&amp;'5) Release_Track'!$G:$G,'5) Release_Track'!$H:$H},2,0), or(and(not(isblank($B201)),$B201=$B200,$A201&lt;&gt;$A200),and(not(isblank($A201)),$A201=$A200,$B201&lt;&gt;$B200)),"ID LISTS UNALIGNED",and($A201&lt;&gt;"",countif('5) Release_Track'!$F:$F,$A201)=0),"NO ISRC MATCH in Release_Track",and($B201&lt;&gt;"",countif('5) Release_Track'!$G:$G,$B201)=0),"NO CATALOG ID MATCH in Release_Track",iserror(vlookup($A201&amp;$B201,'5) Release_Track'!$F:$F&amp;'5) Release_Track'!$G:$G,1,0)),"NO ISRC-CATALOG ID pair MATCH in Release_Track" )</f>
        <v/>
      </c>
      <c r="D201" s="110" t="str">
        <f t="array" ref="D201">ifs(and(isblank($A201),isblank($B201)),"", not(iserror(vlookup($A201&amp;$B201,'5) Release_Track'!$F:$F&amp;'5) Release_Track'!$G:$G,1,0))),vlookup($A201&amp;$B201,{'5) Release_Track'!$F:$F&amp;'5) Release_Track'!$G:$G,'5) Release_Track'!$I:$I},2,0), or(and(not(isblank($B201)),$B201=$B200,$A201&lt;&gt;$A200),and(not(isblank($A201)),$A201=$A200,$B201&lt;&gt;$B200)),"ID LISTS UNALIGNED",and($A201&lt;&gt;"",countif('5) Release_Track'!$F:$F,$A201)=0),"NO ISRC MATCH in Release_Track",and($B201&lt;&gt;"",countif('5) Release_Track'!$G:$G,$B201)=0),"NO CATALOG ID MATCH in Release_Track",iserror(vlookup($A201&amp;$B201,'5) Release_Track'!$F:$F&amp;'5) Release_Track'!$G:$G,1,0)),"NO ISRC-CATALOG ID pair MATCH in Release_Track" )</f>
        <v/>
      </c>
      <c r="E201" s="20"/>
      <c r="F201" s="20"/>
    </row>
    <row r="202">
      <c r="B202" s="92"/>
      <c r="C202" s="110" t="str">
        <f t="array" ref="C202">ifs(and(isblank($A202),isblank($B202)),"", not(iserror(vlookup($A202&amp;$B202,'5) Release_Track'!$F:$F&amp;'5) Release_Track'!$G:$G,1,0))),vlookup($A202&amp;$B202,{'5) Release_Track'!$F:$F&amp;'5) Release_Track'!$G:$G,'5) Release_Track'!$H:$H},2,0), or(and(not(isblank($B202)),$B202=$B201,$A202&lt;&gt;$A201),and(not(isblank($A202)),$A202=$A201,$B202&lt;&gt;$B201)),"ID LISTS UNALIGNED",and($A202&lt;&gt;"",countif('5) Release_Track'!$F:$F,$A202)=0),"NO ISRC MATCH in Release_Track",and($B202&lt;&gt;"",countif('5) Release_Track'!$G:$G,$B202)=0),"NO CATALOG ID MATCH in Release_Track",iserror(vlookup($A202&amp;$B202,'5) Release_Track'!$F:$F&amp;'5) Release_Track'!$G:$G,1,0)),"NO ISRC-CATALOG ID pair MATCH in Release_Track" )</f>
        <v/>
      </c>
      <c r="D202" s="110" t="str">
        <f t="array" ref="D202">ifs(and(isblank($A202),isblank($B202)),"", not(iserror(vlookup($A202&amp;$B202,'5) Release_Track'!$F:$F&amp;'5) Release_Track'!$G:$G,1,0))),vlookup($A202&amp;$B202,{'5) Release_Track'!$F:$F&amp;'5) Release_Track'!$G:$G,'5) Release_Track'!$I:$I},2,0), or(and(not(isblank($B202)),$B202=$B201,$A202&lt;&gt;$A201),and(not(isblank($A202)),$A202=$A201,$B202&lt;&gt;$B201)),"ID LISTS UNALIGNED",and($A202&lt;&gt;"",countif('5) Release_Track'!$F:$F,$A202)=0),"NO ISRC MATCH in Release_Track",and($B202&lt;&gt;"",countif('5) Release_Track'!$G:$G,$B202)=0),"NO CATALOG ID MATCH in Release_Track",iserror(vlookup($A202&amp;$B202,'5) Release_Track'!$F:$F&amp;'5) Release_Track'!$G:$G,1,0)),"NO ISRC-CATALOG ID pair MATCH in Release_Track" )</f>
        <v/>
      </c>
      <c r="E202" s="20"/>
      <c r="F202" s="20"/>
    </row>
    <row r="203">
      <c r="B203" s="92"/>
      <c r="C203" s="110" t="str">
        <f t="array" ref="C203">ifs(and(isblank($A203),isblank($B203)),"", not(iserror(vlookup($A203&amp;$B203,'5) Release_Track'!$F:$F&amp;'5) Release_Track'!$G:$G,1,0))),vlookup($A203&amp;$B203,{'5) Release_Track'!$F:$F&amp;'5) Release_Track'!$G:$G,'5) Release_Track'!$H:$H},2,0), or(and(not(isblank($B203)),$B203=$B202,$A203&lt;&gt;$A202),and(not(isblank($A203)),$A203=$A202,$B203&lt;&gt;$B202)),"ID LISTS UNALIGNED",and($A203&lt;&gt;"",countif('5) Release_Track'!$F:$F,$A203)=0),"NO ISRC MATCH in Release_Track",and($B203&lt;&gt;"",countif('5) Release_Track'!$G:$G,$B203)=0),"NO CATALOG ID MATCH in Release_Track",iserror(vlookup($A203&amp;$B203,'5) Release_Track'!$F:$F&amp;'5) Release_Track'!$G:$G,1,0)),"NO ISRC-CATALOG ID pair MATCH in Release_Track" )</f>
        <v/>
      </c>
      <c r="D203" s="110" t="str">
        <f t="array" ref="D203">ifs(and(isblank($A203),isblank($B203)),"", not(iserror(vlookup($A203&amp;$B203,'5) Release_Track'!$F:$F&amp;'5) Release_Track'!$G:$G,1,0))),vlookup($A203&amp;$B203,{'5) Release_Track'!$F:$F&amp;'5) Release_Track'!$G:$G,'5) Release_Track'!$I:$I},2,0), or(and(not(isblank($B203)),$B203=$B202,$A203&lt;&gt;$A202),and(not(isblank($A203)),$A203=$A202,$B203&lt;&gt;$B202)),"ID LISTS UNALIGNED",and($A203&lt;&gt;"",countif('5) Release_Track'!$F:$F,$A203)=0),"NO ISRC MATCH in Release_Track",and($B203&lt;&gt;"",countif('5) Release_Track'!$G:$G,$B203)=0),"NO CATALOG ID MATCH in Release_Track",iserror(vlookup($A203&amp;$B203,'5) Release_Track'!$F:$F&amp;'5) Release_Track'!$G:$G,1,0)),"NO ISRC-CATALOG ID pair MATCH in Release_Track" )</f>
        <v/>
      </c>
      <c r="E203" s="20"/>
      <c r="F203" s="20"/>
    </row>
    <row r="204">
      <c r="B204" s="92"/>
      <c r="C204" s="110" t="str">
        <f t="array" ref="C204">ifs(and(isblank($A204),isblank($B204)),"", not(iserror(vlookup($A204&amp;$B204,'5) Release_Track'!$F:$F&amp;'5) Release_Track'!$G:$G,1,0))),vlookup($A204&amp;$B204,{'5) Release_Track'!$F:$F&amp;'5) Release_Track'!$G:$G,'5) Release_Track'!$H:$H},2,0), or(and(not(isblank($B204)),$B204=$B203,$A204&lt;&gt;$A203),and(not(isblank($A204)),$A204=$A203,$B204&lt;&gt;$B203)),"ID LISTS UNALIGNED",and($A204&lt;&gt;"",countif('5) Release_Track'!$F:$F,$A204)=0),"NO ISRC MATCH in Release_Track",and($B204&lt;&gt;"",countif('5) Release_Track'!$G:$G,$B204)=0),"NO CATALOG ID MATCH in Release_Track",iserror(vlookup($A204&amp;$B204,'5) Release_Track'!$F:$F&amp;'5) Release_Track'!$G:$G,1,0)),"NO ISRC-CATALOG ID pair MATCH in Release_Track" )</f>
        <v/>
      </c>
      <c r="D204" s="110" t="str">
        <f t="array" ref="D204">ifs(and(isblank($A204),isblank($B204)),"", not(iserror(vlookup($A204&amp;$B204,'5) Release_Track'!$F:$F&amp;'5) Release_Track'!$G:$G,1,0))),vlookup($A204&amp;$B204,{'5) Release_Track'!$F:$F&amp;'5) Release_Track'!$G:$G,'5) Release_Track'!$I:$I},2,0), or(and(not(isblank($B204)),$B204=$B203,$A204&lt;&gt;$A203),and(not(isblank($A204)),$A204=$A203,$B204&lt;&gt;$B203)),"ID LISTS UNALIGNED",and($A204&lt;&gt;"",countif('5) Release_Track'!$F:$F,$A204)=0),"NO ISRC MATCH in Release_Track",and($B204&lt;&gt;"",countif('5) Release_Track'!$G:$G,$B204)=0),"NO CATALOG ID MATCH in Release_Track",iserror(vlookup($A204&amp;$B204,'5) Release_Track'!$F:$F&amp;'5) Release_Track'!$G:$G,1,0)),"NO ISRC-CATALOG ID pair MATCH in Release_Track" )</f>
        <v/>
      </c>
      <c r="E204" s="20"/>
      <c r="F204" s="20"/>
    </row>
    <row r="205">
      <c r="B205" s="92"/>
      <c r="C205" s="110" t="str">
        <f t="array" ref="C205">ifs(and(isblank($A205),isblank($B205)),"", not(iserror(vlookup($A205&amp;$B205,'5) Release_Track'!$F:$F&amp;'5) Release_Track'!$G:$G,1,0))),vlookup($A205&amp;$B205,{'5) Release_Track'!$F:$F&amp;'5) Release_Track'!$G:$G,'5) Release_Track'!$H:$H},2,0), or(and(not(isblank($B205)),$B205=$B204,$A205&lt;&gt;$A204),and(not(isblank($A205)),$A205=$A204,$B205&lt;&gt;$B204)),"ID LISTS UNALIGNED",and($A205&lt;&gt;"",countif('5) Release_Track'!$F:$F,$A205)=0),"NO ISRC MATCH in Release_Track",and($B205&lt;&gt;"",countif('5) Release_Track'!$G:$G,$B205)=0),"NO CATALOG ID MATCH in Release_Track",iserror(vlookup($A205&amp;$B205,'5) Release_Track'!$F:$F&amp;'5) Release_Track'!$G:$G,1,0)),"NO ISRC-CATALOG ID pair MATCH in Release_Track" )</f>
        <v/>
      </c>
      <c r="D205" s="110" t="str">
        <f t="array" ref="D205">ifs(and(isblank($A205),isblank($B205)),"", not(iserror(vlookup($A205&amp;$B205,'5) Release_Track'!$F:$F&amp;'5) Release_Track'!$G:$G,1,0))),vlookup($A205&amp;$B205,{'5) Release_Track'!$F:$F&amp;'5) Release_Track'!$G:$G,'5) Release_Track'!$I:$I},2,0), or(and(not(isblank($B205)),$B205=$B204,$A205&lt;&gt;$A204),and(not(isblank($A205)),$A205=$A204,$B205&lt;&gt;$B204)),"ID LISTS UNALIGNED",and($A205&lt;&gt;"",countif('5) Release_Track'!$F:$F,$A205)=0),"NO ISRC MATCH in Release_Track",and($B205&lt;&gt;"",countif('5) Release_Track'!$G:$G,$B205)=0),"NO CATALOG ID MATCH in Release_Track",iserror(vlookup($A205&amp;$B205,'5) Release_Track'!$F:$F&amp;'5) Release_Track'!$G:$G,1,0)),"NO ISRC-CATALOG ID pair MATCH in Release_Track" )</f>
        <v/>
      </c>
      <c r="E205" s="20"/>
      <c r="F205" s="20"/>
    </row>
    <row r="206">
      <c r="B206" s="92"/>
      <c r="C206" s="110" t="str">
        <f t="array" ref="C206">ifs(and(isblank($A206),isblank($B206)),"", not(iserror(vlookup($A206&amp;$B206,'5) Release_Track'!$F:$F&amp;'5) Release_Track'!$G:$G,1,0))),vlookup($A206&amp;$B206,{'5) Release_Track'!$F:$F&amp;'5) Release_Track'!$G:$G,'5) Release_Track'!$H:$H},2,0), or(and(not(isblank($B206)),$B206=$B205,$A206&lt;&gt;$A205),and(not(isblank($A206)),$A206=$A205,$B206&lt;&gt;$B205)),"ID LISTS UNALIGNED",and($A206&lt;&gt;"",countif('5) Release_Track'!$F:$F,$A206)=0),"NO ISRC MATCH in Release_Track",and($B206&lt;&gt;"",countif('5) Release_Track'!$G:$G,$B206)=0),"NO CATALOG ID MATCH in Release_Track",iserror(vlookup($A206&amp;$B206,'5) Release_Track'!$F:$F&amp;'5) Release_Track'!$G:$G,1,0)),"NO ISRC-CATALOG ID pair MATCH in Release_Track" )</f>
        <v/>
      </c>
      <c r="D206" s="110" t="str">
        <f t="array" ref="D206">ifs(and(isblank($A206),isblank($B206)),"", not(iserror(vlookup($A206&amp;$B206,'5) Release_Track'!$F:$F&amp;'5) Release_Track'!$G:$G,1,0))),vlookup($A206&amp;$B206,{'5) Release_Track'!$F:$F&amp;'5) Release_Track'!$G:$G,'5) Release_Track'!$I:$I},2,0), or(and(not(isblank($B206)),$B206=$B205,$A206&lt;&gt;$A205),and(not(isblank($A206)),$A206=$A205,$B206&lt;&gt;$B205)),"ID LISTS UNALIGNED",and($A206&lt;&gt;"",countif('5) Release_Track'!$F:$F,$A206)=0),"NO ISRC MATCH in Release_Track",and($B206&lt;&gt;"",countif('5) Release_Track'!$G:$G,$B206)=0),"NO CATALOG ID MATCH in Release_Track",iserror(vlookup($A206&amp;$B206,'5) Release_Track'!$F:$F&amp;'5) Release_Track'!$G:$G,1,0)),"NO ISRC-CATALOG ID pair MATCH in Release_Track" )</f>
        <v/>
      </c>
      <c r="E206" s="20"/>
      <c r="F206" s="20"/>
    </row>
    <row r="207">
      <c r="B207" s="92"/>
      <c r="C207" s="110" t="str">
        <f t="array" ref="C207">ifs(and(isblank($A207),isblank($B207)),"", not(iserror(vlookup($A207&amp;$B207,'5) Release_Track'!$F:$F&amp;'5) Release_Track'!$G:$G,1,0))),vlookup($A207&amp;$B207,{'5) Release_Track'!$F:$F&amp;'5) Release_Track'!$G:$G,'5) Release_Track'!$H:$H},2,0), or(and(not(isblank($B207)),$B207=$B206,$A207&lt;&gt;$A206),and(not(isblank($A207)),$A207=$A206,$B207&lt;&gt;$B206)),"ID LISTS UNALIGNED",and($A207&lt;&gt;"",countif('5) Release_Track'!$F:$F,$A207)=0),"NO ISRC MATCH in Release_Track",and($B207&lt;&gt;"",countif('5) Release_Track'!$G:$G,$B207)=0),"NO CATALOG ID MATCH in Release_Track",iserror(vlookup($A207&amp;$B207,'5) Release_Track'!$F:$F&amp;'5) Release_Track'!$G:$G,1,0)),"NO ISRC-CATALOG ID pair MATCH in Release_Track" )</f>
        <v/>
      </c>
      <c r="D207" s="110" t="str">
        <f t="array" ref="D207">ifs(and(isblank($A207),isblank($B207)),"", not(iserror(vlookup($A207&amp;$B207,'5) Release_Track'!$F:$F&amp;'5) Release_Track'!$G:$G,1,0))),vlookup($A207&amp;$B207,{'5) Release_Track'!$F:$F&amp;'5) Release_Track'!$G:$G,'5) Release_Track'!$I:$I},2,0), or(and(not(isblank($B207)),$B207=$B206,$A207&lt;&gt;$A206),and(not(isblank($A207)),$A207=$A206,$B207&lt;&gt;$B206)),"ID LISTS UNALIGNED",and($A207&lt;&gt;"",countif('5) Release_Track'!$F:$F,$A207)=0),"NO ISRC MATCH in Release_Track",and($B207&lt;&gt;"",countif('5) Release_Track'!$G:$G,$B207)=0),"NO CATALOG ID MATCH in Release_Track",iserror(vlookup($A207&amp;$B207,'5) Release_Track'!$F:$F&amp;'5) Release_Track'!$G:$G,1,0)),"NO ISRC-CATALOG ID pair MATCH in Release_Track" )</f>
        <v/>
      </c>
      <c r="E207" s="20"/>
      <c r="F207" s="20"/>
    </row>
    <row r="208">
      <c r="B208" s="92"/>
      <c r="C208" s="110" t="str">
        <f t="array" ref="C208">ifs(and(isblank($A208),isblank($B208)),"", not(iserror(vlookup($A208&amp;$B208,'5) Release_Track'!$F:$F&amp;'5) Release_Track'!$G:$G,1,0))),vlookup($A208&amp;$B208,{'5) Release_Track'!$F:$F&amp;'5) Release_Track'!$G:$G,'5) Release_Track'!$H:$H},2,0), or(and(not(isblank($B208)),$B208=$B207,$A208&lt;&gt;$A207),and(not(isblank($A208)),$A208=$A207,$B208&lt;&gt;$B207)),"ID LISTS UNALIGNED",and($A208&lt;&gt;"",countif('5) Release_Track'!$F:$F,$A208)=0),"NO ISRC MATCH in Release_Track",and($B208&lt;&gt;"",countif('5) Release_Track'!$G:$G,$B208)=0),"NO CATALOG ID MATCH in Release_Track",iserror(vlookup($A208&amp;$B208,'5) Release_Track'!$F:$F&amp;'5) Release_Track'!$G:$G,1,0)),"NO ISRC-CATALOG ID pair MATCH in Release_Track" )</f>
        <v/>
      </c>
      <c r="D208" s="110" t="str">
        <f t="array" ref="D208">ifs(and(isblank($A208),isblank($B208)),"", not(iserror(vlookup($A208&amp;$B208,'5) Release_Track'!$F:$F&amp;'5) Release_Track'!$G:$G,1,0))),vlookup($A208&amp;$B208,{'5) Release_Track'!$F:$F&amp;'5) Release_Track'!$G:$G,'5) Release_Track'!$I:$I},2,0), or(and(not(isblank($B208)),$B208=$B207,$A208&lt;&gt;$A207),and(not(isblank($A208)),$A208=$A207,$B208&lt;&gt;$B207)),"ID LISTS UNALIGNED",and($A208&lt;&gt;"",countif('5) Release_Track'!$F:$F,$A208)=0),"NO ISRC MATCH in Release_Track",and($B208&lt;&gt;"",countif('5) Release_Track'!$G:$G,$B208)=0),"NO CATALOG ID MATCH in Release_Track",iserror(vlookup($A208&amp;$B208,'5) Release_Track'!$F:$F&amp;'5) Release_Track'!$G:$G,1,0)),"NO ISRC-CATALOG ID pair MATCH in Release_Track" )</f>
        <v/>
      </c>
      <c r="E208" s="20"/>
      <c r="F208" s="20"/>
    </row>
    <row r="209">
      <c r="B209" s="92"/>
      <c r="C209" s="110" t="str">
        <f t="array" ref="C209">ifs(and(isblank($A209),isblank($B209)),"", not(iserror(vlookup($A209&amp;$B209,'5) Release_Track'!$F:$F&amp;'5) Release_Track'!$G:$G,1,0))),vlookup($A209&amp;$B209,{'5) Release_Track'!$F:$F&amp;'5) Release_Track'!$G:$G,'5) Release_Track'!$H:$H},2,0), or(and(not(isblank($B209)),$B209=$B208,$A209&lt;&gt;$A208),and(not(isblank($A209)),$A209=$A208,$B209&lt;&gt;$B208)),"ID LISTS UNALIGNED",and($A209&lt;&gt;"",countif('5) Release_Track'!$F:$F,$A209)=0),"NO ISRC MATCH in Release_Track",and($B209&lt;&gt;"",countif('5) Release_Track'!$G:$G,$B209)=0),"NO CATALOG ID MATCH in Release_Track",iserror(vlookup($A209&amp;$B209,'5) Release_Track'!$F:$F&amp;'5) Release_Track'!$G:$G,1,0)),"NO ISRC-CATALOG ID pair MATCH in Release_Track" )</f>
        <v/>
      </c>
      <c r="D209" s="110" t="str">
        <f t="array" ref="D209">ifs(and(isblank($A209),isblank($B209)),"", not(iserror(vlookup($A209&amp;$B209,'5) Release_Track'!$F:$F&amp;'5) Release_Track'!$G:$G,1,0))),vlookup($A209&amp;$B209,{'5) Release_Track'!$F:$F&amp;'5) Release_Track'!$G:$G,'5) Release_Track'!$I:$I},2,0), or(and(not(isblank($B209)),$B209=$B208,$A209&lt;&gt;$A208),and(not(isblank($A209)),$A209=$A208,$B209&lt;&gt;$B208)),"ID LISTS UNALIGNED",and($A209&lt;&gt;"",countif('5) Release_Track'!$F:$F,$A209)=0),"NO ISRC MATCH in Release_Track",and($B209&lt;&gt;"",countif('5) Release_Track'!$G:$G,$B209)=0),"NO CATALOG ID MATCH in Release_Track",iserror(vlookup($A209&amp;$B209,'5) Release_Track'!$F:$F&amp;'5) Release_Track'!$G:$G,1,0)),"NO ISRC-CATALOG ID pair MATCH in Release_Track" )</f>
        <v/>
      </c>
      <c r="E209" s="20"/>
      <c r="F209" s="20"/>
    </row>
    <row r="210">
      <c r="B210" s="92"/>
      <c r="C210" s="110" t="str">
        <f t="array" ref="C210">ifs(and(isblank($A210),isblank($B210)),"", not(iserror(vlookup($A210&amp;$B210,'5) Release_Track'!$F:$F&amp;'5) Release_Track'!$G:$G,1,0))),vlookup($A210&amp;$B210,{'5) Release_Track'!$F:$F&amp;'5) Release_Track'!$G:$G,'5) Release_Track'!$H:$H},2,0), or(and(not(isblank($B210)),$B210=$B209,$A210&lt;&gt;$A209),and(not(isblank($A210)),$A210=$A209,$B210&lt;&gt;$B209)),"ID LISTS UNALIGNED",and($A210&lt;&gt;"",countif('5) Release_Track'!$F:$F,$A210)=0),"NO ISRC MATCH in Release_Track",and($B210&lt;&gt;"",countif('5) Release_Track'!$G:$G,$B210)=0),"NO CATALOG ID MATCH in Release_Track",iserror(vlookup($A210&amp;$B210,'5) Release_Track'!$F:$F&amp;'5) Release_Track'!$G:$G,1,0)),"NO ISRC-CATALOG ID pair MATCH in Release_Track" )</f>
        <v/>
      </c>
      <c r="D210" s="110" t="str">
        <f t="array" ref="D210">ifs(and(isblank($A210),isblank($B210)),"", not(iserror(vlookup($A210&amp;$B210,'5) Release_Track'!$F:$F&amp;'5) Release_Track'!$G:$G,1,0))),vlookup($A210&amp;$B210,{'5) Release_Track'!$F:$F&amp;'5) Release_Track'!$G:$G,'5) Release_Track'!$I:$I},2,0), or(and(not(isblank($B210)),$B210=$B209,$A210&lt;&gt;$A209),and(not(isblank($A210)),$A210=$A209,$B210&lt;&gt;$B209)),"ID LISTS UNALIGNED",and($A210&lt;&gt;"",countif('5) Release_Track'!$F:$F,$A210)=0),"NO ISRC MATCH in Release_Track",and($B210&lt;&gt;"",countif('5) Release_Track'!$G:$G,$B210)=0),"NO CATALOG ID MATCH in Release_Track",iserror(vlookup($A210&amp;$B210,'5) Release_Track'!$F:$F&amp;'5) Release_Track'!$G:$G,1,0)),"NO ISRC-CATALOG ID pair MATCH in Release_Track" )</f>
        <v/>
      </c>
      <c r="E210" s="20"/>
      <c r="F210" s="20"/>
    </row>
    <row r="211">
      <c r="B211" s="92"/>
      <c r="C211" s="110" t="str">
        <f t="array" ref="C211">ifs(and(isblank($A211),isblank($B211)),"", not(iserror(vlookup($A211&amp;$B211,'5) Release_Track'!$F:$F&amp;'5) Release_Track'!$G:$G,1,0))),vlookup($A211&amp;$B211,{'5) Release_Track'!$F:$F&amp;'5) Release_Track'!$G:$G,'5) Release_Track'!$H:$H},2,0), or(and(not(isblank($B211)),$B211=$B210,$A211&lt;&gt;$A210),and(not(isblank($A211)),$A211=$A210,$B211&lt;&gt;$B210)),"ID LISTS UNALIGNED",and($A211&lt;&gt;"",countif('5) Release_Track'!$F:$F,$A211)=0),"NO ISRC MATCH in Release_Track",and($B211&lt;&gt;"",countif('5) Release_Track'!$G:$G,$B211)=0),"NO CATALOG ID MATCH in Release_Track",iserror(vlookup($A211&amp;$B211,'5) Release_Track'!$F:$F&amp;'5) Release_Track'!$G:$G,1,0)),"NO ISRC-CATALOG ID pair MATCH in Release_Track" )</f>
        <v/>
      </c>
      <c r="D211" s="110" t="str">
        <f t="array" ref="D211">ifs(and(isblank($A211),isblank($B211)),"", not(iserror(vlookup($A211&amp;$B211,'5) Release_Track'!$F:$F&amp;'5) Release_Track'!$G:$G,1,0))),vlookup($A211&amp;$B211,{'5) Release_Track'!$F:$F&amp;'5) Release_Track'!$G:$G,'5) Release_Track'!$I:$I},2,0), or(and(not(isblank($B211)),$B211=$B210,$A211&lt;&gt;$A210),and(not(isblank($A211)),$A211=$A210,$B211&lt;&gt;$B210)),"ID LISTS UNALIGNED",and($A211&lt;&gt;"",countif('5) Release_Track'!$F:$F,$A211)=0),"NO ISRC MATCH in Release_Track",and($B211&lt;&gt;"",countif('5) Release_Track'!$G:$G,$B211)=0),"NO CATALOG ID MATCH in Release_Track",iserror(vlookup($A211&amp;$B211,'5) Release_Track'!$F:$F&amp;'5) Release_Track'!$G:$G,1,0)),"NO ISRC-CATALOG ID pair MATCH in Release_Track" )</f>
        <v/>
      </c>
      <c r="E211" s="20"/>
      <c r="F211" s="20"/>
    </row>
    <row r="212">
      <c r="B212" s="92"/>
      <c r="C212" s="110" t="str">
        <f t="array" ref="C212">ifs(and(isblank($A212),isblank($B212)),"", not(iserror(vlookup($A212&amp;$B212,'5) Release_Track'!$F:$F&amp;'5) Release_Track'!$G:$G,1,0))),vlookup($A212&amp;$B212,{'5) Release_Track'!$F:$F&amp;'5) Release_Track'!$G:$G,'5) Release_Track'!$H:$H},2,0), or(and(not(isblank($B212)),$B212=$B211,$A212&lt;&gt;$A211),and(not(isblank($A212)),$A212=$A211,$B212&lt;&gt;$B211)),"ID LISTS UNALIGNED",and($A212&lt;&gt;"",countif('5) Release_Track'!$F:$F,$A212)=0),"NO ISRC MATCH in Release_Track",and($B212&lt;&gt;"",countif('5) Release_Track'!$G:$G,$B212)=0),"NO CATALOG ID MATCH in Release_Track",iserror(vlookup($A212&amp;$B212,'5) Release_Track'!$F:$F&amp;'5) Release_Track'!$G:$G,1,0)),"NO ISRC-CATALOG ID pair MATCH in Release_Track" )</f>
        <v/>
      </c>
      <c r="D212" s="110" t="str">
        <f t="array" ref="D212">ifs(and(isblank($A212),isblank($B212)),"", not(iserror(vlookup($A212&amp;$B212,'5) Release_Track'!$F:$F&amp;'5) Release_Track'!$G:$G,1,0))),vlookup($A212&amp;$B212,{'5) Release_Track'!$F:$F&amp;'5) Release_Track'!$G:$G,'5) Release_Track'!$I:$I},2,0), or(and(not(isblank($B212)),$B212=$B211,$A212&lt;&gt;$A211),and(not(isblank($A212)),$A212=$A211,$B212&lt;&gt;$B211)),"ID LISTS UNALIGNED",and($A212&lt;&gt;"",countif('5) Release_Track'!$F:$F,$A212)=0),"NO ISRC MATCH in Release_Track",and($B212&lt;&gt;"",countif('5) Release_Track'!$G:$G,$B212)=0),"NO CATALOG ID MATCH in Release_Track",iserror(vlookup($A212&amp;$B212,'5) Release_Track'!$F:$F&amp;'5) Release_Track'!$G:$G,1,0)),"NO ISRC-CATALOG ID pair MATCH in Release_Track" )</f>
        <v/>
      </c>
      <c r="E212" s="20"/>
      <c r="F212" s="20"/>
    </row>
    <row r="213">
      <c r="B213" s="92"/>
      <c r="C213" s="110" t="str">
        <f t="array" ref="C213">ifs(and(isblank($A213),isblank($B213)),"", not(iserror(vlookup($A213&amp;$B213,'5) Release_Track'!$F:$F&amp;'5) Release_Track'!$G:$G,1,0))),vlookup($A213&amp;$B213,{'5) Release_Track'!$F:$F&amp;'5) Release_Track'!$G:$G,'5) Release_Track'!$H:$H},2,0), or(and(not(isblank($B213)),$B213=$B212,$A213&lt;&gt;$A212),and(not(isblank($A213)),$A213=$A212,$B213&lt;&gt;$B212)),"ID LISTS UNALIGNED",and($A213&lt;&gt;"",countif('5) Release_Track'!$F:$F,$A213)=0),"NO ISRC MATCH in Release_Track",and($B213&lt;&gt;"",countif('5) Release_Track'!$G:$G,$B213)=0),"NO CATALOG ID MATCH in Release_Track",iserror(vlookup($A213&amp;$B213,'5) Release_Track'!$F:$F&amp;'5) Release_Track'!$G:$G,1,0)),"NO ISRC-CATALOG ID pair MATCH in Release_Track" )</f>
        <v/>
      </c>
      <c r="D213" s="110" t="str">
        <f t="array" ref="D213">ifs(and(isblank($A213),isblank($B213)),"", not(iserror(vlookup($A213&amp;$B213,'5) Release_Track'!$F:$F&amp;'5) Release_Track'!$G:$G,1,0))),vlookup($A213&amp;$B213,{'5) Release_Track'!$F:$F&amp;'5) Release_Track'!$G:$G,'5) Release_Track'!$I:$I},2,0), or(and(not(isblank($B213)),$B213=$B212,$A213&lt;&gt;$A212),and(not(isblank($A213)),$A213=$A212,$B213&lt;&gt;$B212)),"ID LISTS UNALIGNED",and($A213&lt;&gt;"",countif('5) Release_Track'!$F:$F,$A213)=0),"NO ISRC MATCH in Release_Track",and($B213&lt;&gt;"",countif('5) Release_Track'!$G:$G,$B213)=0),"NO CATALOG ID MATCH in Release_Track",iserror(vlookup($A213&amp;$B213,'5) Release_Track'!$F:$F&amp;'5) Release_Track'!$G:$G,1,0)),"NO ISRC-CATALOG ID pair MATCH in Release_Track" )</f>
        <v/>
      </c>
      <c r="E213" s="20"/>
      <c r="F213" s="20"/>
    </row>
    <row r="214">
      <c r="B214" s="92"/>
      <c r="C214" s="110" t="str">
        <f t="array" ref="C214">ifs(and(isblank($A214),isblank($B214)),"", not(iserror(vlookup($A214&amp;$B214,'5) Release_Track'!$F:$F&amp;'5) Release_Track'!$G:$G,1,0))),vlookup($A214&amp;$B214,{'5) Release_Track'!$F:$F&amp;'5) Release_Track'!$G:$G,'5) Release_Track'!$H:$H},2,0), or(and(not(isblank($B214)),$B214=$B213,$A214&lt;&gt;$A213),and(not(isblank($A214)),$A214=$A213,$B214&lt;&gt;$B213)),"ID LISTS UNALIGNED",and($A214&lt;&gt;"",countif('5) Release_Track'!$F:$F,$A214)=0),"NO ISRC MATCH in Release_Track",and($B214&lt;&gt;"",countif('5) Release_Track'!$G:$G,$B214)=0),"NO CATALOG ID MATCH in Release_Track",iserror(vlookup($A214&amp;$B214,'5) Release_Track'!$F:$F&amp;'5) Release_Track'!$G:$G,1,0)),"NO ISRC-CATALOG ID pair MATCH in Release_Track" )</f>
        <v/>
      </c>
      <c r="D214" s="110" t="str">
        <f t="array" ref="D214">ifs(and(isblank($A214),isblank($B214)),"", not(iserror(vlookup($A214&amp;$B214,'5) Release_Track'!$F:$F&amp;'5) Release_Track'!$G:$G,1,0))),vlookup($A214&amp;$B214,{'5) Release_Track'!$F:$F&amp;'5) Release_Track'!$G:$G,'5) Release_Track'!$I:$I},2,0), or(and(not(isblank($B214)),$B214=$B213,$A214&lt;&gt;$A213),and(not(isblank($A214)),$A214=$A213,$B214&lt;&gt;$B213)),"ID LISTS UNALIGNED",and($A214&lt;&gt;"",countif('5) Release_Track'!$F:$F,$A214)=0),"NO ISRC MATCH in Release_Track",and($B214&lt;&gt;"",countif('5) Release_Track'!$G:$G,$B214)=0),"NO CATALOG ID MATCH in Release_Track",iserror(vlookup($A214&amp;$B214,'5) Release_Track'!$F:$F&amp;'5) Release_Track'!$G:$G,1,0)),"NO ISRC-CATALOG ID pair MATCH in Release_Track" )</f>
        <v/>
      </c>
      <c r="E214" s="20"/>
      <c r="F214" s="20"/>
    </row>
    <row r="215">
      <c r="B215" s="92"/>
      <c r="C215" s="110" t="str">
        <f t="array" ref="C215">ifs(and(isblank($A215),isblank($B215)),"", not(iserror(vlookup($A215&amp;$B215,'5) Release_Track'!$F:$F&amp;'5) Release_Track'!$G:$G,1,0))),vlookup($A215&amp;$B215,{'5) Release_Track'!$F:$F&amp;'5) Release_Track'!$G:$G,'5) Release_Track'!$H:$H},2,0), or(and(not(isblank($B215)),$B215=$B214,$A215&lt;&gt;$A214),and(not(isblank($A215)),$A215=$A214,$B215&lt;&gt;$B214)),"ID LISTS UNALIGNED",and($A215&lt;&gt;"",countif('5) Release_Track'!$F:$F,$A215)=0),"NO ISRC MATCH in Release_Track",and($B215&lt;&gt;"",countif('5) Release_Track'!$G:$G,$B215)=0),"NO CATALOG ID MATCH in Release_Track",iserror(vlookup($A215&amp;$B215,'5) Release_Track'!$F:$F&amp;'5) Release_Track'!$G:$G,1,0)),"NO ISRC-CATALOG ID pair MATCH in Release_Track" )</f>
        <v/>
      </c>
      <c r="D215" s="110" t="str">
        <f t="array" ref="D215">ifs(and(isblank($A215),isblank($B215)),"", not(iserror(vlookup($A215&amp;$B215,'5) Release_Track'!$F:$F&amp;'5) Release_Track'!$G:$G,1,0))),vlookup($A215&amp;$B215,{'5) Release_Track'!$F:$F&amp;'5) Release_Track'!$G:$G,'5) Release_Track'!$I:$I},2,0), or(and(not(isblank($B215)),$B215=$B214,$A215&lt;&gt;$A214),and(not(isblank($A215)),$A215=$A214,$B215&lt;&gt;$B214)),"ID LISTS UNALIGNED",and($A215&lt;&gt;"",countif('5) Release_Track'!$F:$F,$A215)=0),"NO ISRC MATCH in Release_Track",and($B215&lt;&gt;"",countif('5) Release_Track'!$G:$G,$B215)=0),"NO CATALOG ID MATCH in Release_Track",iserror(vlookup($A215&amp;$B215,'5) Release_Track'!$F:$F&amp;'5) Release_Track'!$G:$G,1,0)),"NO ISRC-CATALOG ID pair MATCH in Release_Track" )</f>
        <v/>
      </c>
      <c r="E215" s="20"/>
      <c r="F215" s="20"/>
    </row>
    <row r="216">
      <c r="B216" s="92"/>
      <c r="C216" s="110" t="str">
        <f t="array" ref="C216">ifs(and(isblank($A216),isblank($B216)),"", not(iserror(vlookup($A216&amp;$B216,'5) Release_Track'!$F:$F&amp;'5) Release_Track'!$G:$G,1,0))),vlookup($A216&amp;$B216,{'5) Release_Track'!$F:$F&amp;'5) Release_Track'!$G:$G,'5) Release_Track'!$H:$H},2,0), or(and(not(isblank($B216)),$B216=$B215,$A216&lt;&gt;$A215),and(not(isblank($A216)),$A216=$A215,$B216&lt;&gt;$B215)),"ID LISTS UNALIGNED",and($A216&lt;&gt;"",countif('5) Release_Track'!$F:$F,$A216)=0),"NO ISRC MATCH in Release_Track",and($B216&lt;&gt;"",countif('5) Release_Track'!$G:$G,$B216)=0),"NO CATALOG ID MATCH in Release_Track",iserror(vlookup($A216&amp;$B216,'5) Release_Track'!$F:$F&amp;'5) Release_Track'!$G:$G,1,0)),"NO ISRC-CATALOG ID pair MATCH in Release_Track" )</f>
        <v/>
      </c>
      <c r="D216" s="110" t="str">
        <f t="array" ref="D216">ifs(and(isblank($A216),isblank($B216)),"", not(iserror(vlookup($A216&amp;$B216,'5) Release_Track'!$F:$F&amp;'5) Release_Track'!$G:$G,1,0))),vlookup($A216&amp;$B216,{'5) Release_Track'!$F:$F&amp;'5) Release_Track'!$G:$G,'5) Release_Track'!$I:$I},2,0), or(and(not(isblank($B216)),$B216=$B215,$A216&lt;&gt;$A215),and(not(isblank($A216)),$A216=$A215,$B216&lt;&gt;$B215)),"ID LISTS UNALIGNED",and($A216&lt;&gt;"",countif('5) Release_Track'!$F:$F,$A216)=0),"NO ISRC MATCH in Release_Track",and($B216&lt;&gt;"",countif('5) Release_Track'!$G:$G,$B216)=0),"NO CATALOG ID MATCH in Release_Track",iserror(vlookup($A216&amp;$B216,'5) Release_Track'!$F:$F&amp;'5) Release_Track'!$G:$G,1,0)),"NO ISRC-CATALOG ID pair MATCH in Release_Track" )</f>
        <v/>
      </c>
      <c r="E216" s="20"/>
      <c r="F216" s="20"/>
    </row>
    <row r="217">
      <c r="B217" s="92"/>
      <c r="C217" s="110" t="str">
        <f t="array" ref="C217">ifs(and(isblank($A217),isblank($B217)),"", not(iserror(vlookup($A217&amp;$B217,'5) Release_Track'!$F:$F&amp;'5) Release_Track'!$G:$G,1,0))),vlookup($A217&amp;$B217,{'5) Release_Track'!$F:$F&amp;'5) Release_Track'!$G:$G,'5) Release_Track'!$H:$H},2,0), or(and(not(isblank($B217)),$B217=$B216,$A217&lt;&gt;$A216),and(not(isblank($A217)),$A217=$A216,$B217&lt;&gt;$B216)),"ID LISTS UNALIGNED",and($A217&lt;&gt;"",countif('5) Release_Track'!$F:$F,$A217)=0),"NO ISRC MATCH in Release_Track",and($B217&lt;&gt;"",countif('5) Release_Track'!$G:$G,$B217)=0),"NO CATALOG ID MATCH in Release_Track",iserror(vlookup($A217&amp;$B217,'5) Release_Track'!$F:$F&amp;'5) Release_Track'!$G:$G,1,0)),"NO ISRC-CATALOG ID pair MATCH in Release_Track" )</f>
        <v/>
      </c>
      <c r="D217" s="110" t="str">
        <f t="array" ref="D217">ifs(and(isblank($A217),isblank($B217)),"", not(iserror(vlookup($A217&amp;$B217,'5) Release_Track'!$F:$F&amp;'5) Release_Track'!$G:$G,1,0))),vlookup($A217&amp;$B217,{'5) Release_Track'!$F:$F&amp;'5) Release_Track'!$G:$G,'5) Release_Track'!$I:$I},2,0), or(and(not(isblank($B217)),$B217=$B216,$A217&lt;&gt;$A216),and(not(isblank($A217)),$A217=$A216,$B217&lt;&gt;$B216)),"ID LISTS UNALIGNED",and($A217&lt;&gt;"",countif('5) Release_Track'!$F:$F,$A217)=0),"NO ISRC MATCH in Release_Track",and($B217&lt;&gt;"",countif('5) Release_Track'!$G:$G,$B217)=0),"NO CATALOG ID MATCH in Release_Track",iserror(vlookup($A217&amp;$B217,'5) Release_Track'!$F:$F&amp;'5) Release_Track'!$G:$G,1,0)),"NO ISRC-CATALOG ID pair MATCH in Release_Track" )</f>
        <v/>
      </c>
      <c r="E217" s="20"/>
      <c r="F217" s="20"/>
    </row>
    <row r="218">
      <c r="B218" s="92"/>
      <c r="C218" s="110" t="str">
        <f t="array" ref="C218">ifs(and(isblank($A218),isblank($B218)),"", not(iserror(vlookup($A218&amp;$B218,'5) Release_Track'!$F:$F&amp;'5) Release_Track'!$G:$G,1,0))),vlookup($A218&amp;$B218,{'5) Release_Track'!$F:$F&amp;'5) Release_Track'!$G:$G,'5) Release_Track'!$H:$H},2,0), or(and(not(isblank($B218)),$B218=$B217,$A218&lt;&gt;$A217),and(not(isblank($A218)),$A218=$A217,$B218&lt;&gt;$B217)),"ID LISTS UNALIGNED",and($A218&lt;&gt;"",countif('5) Release_Track'!$F:$F,$A218)=0),"NO ISRC MATCH in Release_Track",and($B218&lt;&gt;"",countif('5) Release_Track'!$G:$G,$B218)=0),"NO CATALOG ID MATCH in Release_Track",iserror(vlookup($A218&amp;$B218,'5) Release_Track'!$F:$F&amp;'5) Release_Track'!$G:$G,1,0)),"NO ISRC-CATALOG ID pair MATCH in Release_Track" )</f>
        <v/>
      </c>
      <c r="D218" s="110" t="str">
        <f t="array" ref="D218">ifs(and(isblank($A218),isblank($B218)),"", not(iserror(vlookup($A218&amp;$B218,'5) Release_Track'!$F:$F&amp;'5) Release_Track'!$G:$G,1,0))),vlookup($A218&amp;$B218,{'5) Release_Track'!$F:$F&amp;'5) Release_Track'!$G:$G,'5) Release_Track'!$I:$I},2,0), or(and(not(isblank($B218)),$B218=$B217,$A218&lt;&gt;$A217),and(not(isblank($A218)),$A218=$A217,$B218&lt;&gt;$B217)),"ID LISTS UNALIGNED",and($A218&lt;&gt;"",countif('5) Release_Track'!$F:$F,$A218)=0),"NO ISRC MATCH in Release_Track",and($B218&lt;&gt;"",countif('5) Release_Track'!$G:$G,$B218)=0),"NO CATALOG ID MATCH in Release_Track",iserror(vlookup($A218&amp;$B218,'5) Release_Track'!$F:$F&amp;'5) Release_Track'!$G:$G,1,0)),"NO ISRC-CATALOG ID pair MATCH in Release_Track" )</f>
        <v/>
      </c>
      <c r="E218" s="20"/>
      <c r="F218" s="20"/>
    </row>
    <row r="219">
      <c r="B219" s="92"/>
      <c r="C219" s="110" t="str">
        <f t="array" ref="C219">ifs(and(isblank($A219),isblank($B219)),"", not(iserror(vlookup($A219&amp;$B219,'5) Release_Track'!$F:$F&amp;'5) Release_Track'!$G:$G,1,0))),vlookup($A219&amp;$B219,{'5) Release_Track'!$F:$F&amp;'5) Release_Track'!$G:$G,'5) Release_Track'!$H:$H},2,0), or(and(not(isblank($B219)),$B219=$B218,$A219&lt;&gt;$A218),and(not(isblank($A219)),$A219=$A218,$B219&lt;&gt;$B218)),"ID LISTS UNALIGNED",and($A219&lt;&gt;"",countif('5) Release_Track'!$F:$F,$A219)=0),"NO ISRC MATCH in Release_Track",and($B219&lt;&gt;"",countif('5) Release_Track'!$G:$G,$B219)=0),"NO CATALOG ID MATCH in Release_Track",iserror(vlookup($A219&amp;$B219,'5) Release_Track'!$F:$F&amp;'5) Release_Track'!$G:$G,1,0)),"NO ISRC-CATALOG ID pair MATCH in Release_Track" )</f>
        <v/>
      </c>
      <c r="D219" s="110" t="str">
        <f t="array" ref="D219">ifs(and(isblank($A219),isblank($B219)),"", not(iserror(vlookup($A219&amp;$B219,'5) Release_Track'!$F:$F&amp;'5) Release_Track'!$G:$G,1,0))),vlookup($A219&amp;$B219,{'5) Release_Track'!$F:$F&amp;'5) Release_Track'!$G:$G,'5) Release_Track'!$I:$I},2,0), or(and(not(isblank($B219)),$B219=$B218,$A219&lt;&gt;$A218),and(not(isblank($A219)),$A219=$A218,$B219&lt;&gt;$B218)),"ID LISTS UNALIGNED",and($A219&lt;&gt;"",countif('5) Release_Track'!$F:$F,$A219)=0),"NO ISRC MATCH in Release_Track",and($B219&lt;&gt;"",countif('5) Release_Track'!$G:$G,$B219)=0),"NO CATALOG ID MATCH in Release_Track",iserror(vlookup($A219&amp;$B219,'5) Release_Track'!$F:$F&amp;'5) Release_Track'!$G:$G,1,0)),"NO ISRC-CATALOG ID pair MATCH in Release_Track" )</f>
        <v/>
      </c>
      <c r="E219" s="20"/>
      <c r="F219" s="20"/>
    </row>
    <row r="220">
      <c r="B220" s="92"/>
      <c r="C220" s="110" t="str">
        <f t="array" ref="C220">ifs(and(isblank($A220),isblank($B220)),"", not(iserror(vlookup($A220&amp;$B220,'5) Release_Track'!$F:$F&amp;'5) Release_Track'!$G:$G,1,0))),vlookup($A220&amp;$B220,{'5) Release_Track'!$F:$F&amp;'5) Release_Track'!$G:$G,'5) Release_Track'!$H:$H},2,0), or(and(not(isblank($B220)),$B220=$B219,$A220&lt;&gt;$A219),and(not(isblank($A220)),$A220=$A219,$B220&lt;&gt;$B219)),"ID LISTS UNALIGNED",and($A220&lt;&gt;"",countif('5) Release_Track'!$F:$F,$A220)=0),"NO ISRC MATCH in Release_Track",and($B220&lt;&gt;"",countif('5) Release_Track'!$G:$G,$B220)=0),"NO CATALOG ID MATCH in Release_Track",iserror(vlookup($A220&amp;$B220,'5) Release_Track'!$F:$F&amp;'5) Release_Track'!$G:$G,1,0)),"NO ISRC-CATALOG ID pair MATCH in Release_Track" )</f>
        <v/>
      </c>
      <c r="D220" s="110" t="str">
        <f t="array" ref="D220">ifs(and(isblank($A220),isblank($B220)),"", not(iserror(vlookup($A220&amp;$B220,'5) Release_Track'!$F:$F&amp;'5) Release_Track'!$G:$G,1,0))),vlookup($A220&amp;$B220,{'5) Release_Track'!$F:$F&amp;'5) Release_Track'!$G:$G,'5) Release_Track'!$I:$I},2,0), or(and(not(isblank($B220)),$B220=$B219,$A220&lt;&gt;$A219),and(not(isblank($A220)),$A220=$A219,$B220&lt;&gt;$B219)),"ID LISTS UNALIGNED",and($A220&lt;&gt;"",countif('5) Release_Track'!$F:$F,$A220)=0),"NO ISRC MATCH in Release_Track",and($B220&lt;&gt;"",countif('5) Release_Track'!$G:$G,$B220)=0),"NO CATALOG ID MATCH in Release_Track",iserror(vlookup($A220&amp;$B220,'5) Release_Track'!$F:$F&amp;'5) Release_Track'!$G:$G,1,0)),"NO ISRC-CATALOG ID pair MATCH in Release_Track" )</f>
        <v/>
      </c>
      <c r="E220" s="20"/>
      <c r="F220" s="20"/>
    </row>
    <row r="221">
      <c r="B221" s="92"/>
      <c r="C221" s="110" t="str">
        <f t="array" ref="C221">ifs(and(isblank($A221),isblank($B221)),"", not(iserror(vlookup($A221&amp;$B221,'5) Release_Track'!$F:$F&amp;'5) Release_Track'!$G:$G,1,0))),vlookup($A221&amp;$B221,{'5) Release_Track'!$F:$F&amp;'5) Release_Track'!$G:$G,'5) Release_Track'!$H:$H},2,0), or(and(not(isblank($B221)),$B221=$B220,$A221&lt;&gt;$A220),and(not(isblank($A221)),$A221=$A220,$B221&lt;&gt;$B220)),"ID LISTS UNALIGNED",and($A221&lt;&gt;"",countif('5) Release_Track'!$F:$F,$A221)=0),"NO ISRC MATCH in Release_Track",and($B221&lt;&gt;"",countif('5) Release_Track'!$G:$G,$B221)=0),"NO CATALOG ID MATCH in Release_Track",iserror(vlookup($A221&amp;$B221,'5) Release_Track'!$F:$F&amp;'5) Release_Track'!$G:$G,1,0)),"NO ISRC-CATALOG ID pair MATCH in Release_Track" )</f>
        <v/>
      </c>
      <c r="D221" s="110" t="str">
        <f t="array" ref="D221">ifs(and(isblank($A221),isblank($B221)),"", not(iserror(vlookup($A221&amp;$B221,'5) Release_Track'!$F:$F&amp;'5) Release_Track'!$G:$G,1,0))),vlookup($A221&amp;$B221,{'5) Release_Track'!$F:$F&amp;'5) Release_Track'!$G:$G,'5) Release_Track'!$I:$I},2,0), or(and(not(isblank($B221)),$B221=$B220,$A221&lt;&gt;$A220),and(not(isblank($A221)),$A221=$A220,$B221&lt;&gt;$B220)),"ID LISTS UNALIGNED",and($A221&lt;&gt;"",countif('5) Release_Track'!$F:$F,$A221)=0),"NO ISRC MATCH in Release_Track",and($B221&lt;&gt;"",countif('5) Release_Track'!$G:$G,$B221)=0),"NO CATALOG ID MATCH in Release_Track",iserror(vlookup($A221&amp;$B221,'5) Release_Track'!$F:$F&amp;'5) Release_Track'!$G:$G,1,0)),"NO ISRC-CATALOG ID pair MATCH in Release_Track" )</f>
        <v/>
      </c>
      <c r="E221" s="20"/>
      <c r="F221" s="20"/>
    </row>
    <row r="222">
      <c r="B222" s="92"/>
      <c r="C222" s="110" t="str">
        <f t="array" ref="C222">ifs(and(isblank($A222),isblank($B222)),"", not(iserror(vlookup($A222&amp;$B222,'5) Release_Track'!$F:$F&amp;'5) Release_Track'!$G:$G,1,0))),vlookup($A222&amp;$B222,{'5) Release_Track'!$F:$F&amp;'5) Release_Track'!$G:$G,'5) Release_Track'!$H:$H},2,0), or(and(not(isblank($B222)),$B222=$B221,$A222&lt;&gt;$A221),and(not(isblank($A222)),$A222=$A221,$B222&lt;&gt;$B221)),"ID LISTS UNALIGNED",and($A222&lt;&gt;"",countif('5) Release_Track'!$F:$F,$A222)=0),"NO ISRC MATCH in Release_Track",and($B222&lt;&gt;"",countif('5) Release_Track'!$G:$G,$B222)=0),"NO CATALOG ID MATCH in Release_Track",iserror(vlookup($A222&amp;$B222,'5) Release_Track'!$F:$F&amp;'5) Release_Track'!$G:$G,1,0)),"NO ISRC-CATALOG ID pair MATCH in Release_Track" )</f>
        <v/>
      </c>
      <c r="D222" s="110" t="str">
        <f t="array" ref="D222">ifs(and(isblank($A222),isblank($B222)),"", not(iserror(vlookup($A222&amp;$B222,'5) Release_Track'!$F:$F&amp;'5) Release_Track'!$G:$G,1,0))),vlookup($A222&amp;$B222,{'5) Release_Track'!$F:$F&amp;'5) Release_Track'!$G:$G,'5) Release_Track'!$I:$I},2,0), or(and(not(isblank($B222)),$B222=$B221,$A222&lt;&gt;$A221),and(not(isblank($A222)),$A222=$A221,$B222&lt;&gt;$B221)),"ID LISTS UNALIGNED",and($A222&lt;&gt;"",countif('5) Release_Track'!$F:$F,$A222)=0),"NO ISRC MATCH in Release_Track",and($B222&lt;&gt;"",countif('5) Release_Track'!$G:$G,$B222)=0),"NO CATALOG ID MATCH in Release_Track",iserror(vlookup($A222&amp;$B222,'5) Release_Track'!$F:$F&amp;'5) Release_Track'!$G:$G,1,0)),"NO ISRC-CATALOG ID pair MATCH in Release_Track" )</f>
        <v/>
      </c>
      <c r="E222" s="20"/>
      <c r="F222" s="20"/>
    </row>
    <row r="223">
      <c r="B223" s="92"/>
      <c r="C223" s="110" t="str">
        <f t="array" ref="C223">ifs(and(isblank($A223),isblank($B223)),"", not(iserror(vlookup($A223&amp;$B223,'5) Release_Track'!$F:$F&amp;'5) Release_Track'!$G:$G,1,0))),vlookup($A223&amp;$B223,{'5) Release_Track'!$F:$F&amp;'5) Release_Track'!$G:$G,'5) Release_Track'!$H:$H},2,0), or(and(not(isblank($B223)),$B223=$B222,$A223&lt;&gt;$A222),and(not(isblank($A223)),$A223=$A222,$B223&lt;&gt;$B222)),"ID LISTS UNALIGNED",and($A223&lt;&gt;"",countif('5) Release_Track'!$F:$F,$A223)=0),"NO ISRC MATCH in Release_Track",and($B223&lt;&gt;"",countif('5) Release_Track'!$G:$G,$B223)=0),"NO CATALOG ID MATCH in Release_Track",iserror(vlookup($A223&amp;$B223,'5) Release_Track'!$F:$F&amp;'5) Release_Track'!$G:$G,1,0)),"NO ISRC-CATALOG ID pair MATCH in Release_Track" )</f>
        <v/>
      </c>
      <c r="D223" s="110" t="str">
        <f t="array" ref="D223">ifs(and(isblank($A223),isblank($B223)),"", not(iserror(vlookup($A223&amp;$B223,'5) Release_Track'!$F:$F&amp;'5) Release_Track'!$G:$G,1,0))),vlookup($A223&amp;$B223,{'5) Release_Track'!$F:$F&amp;'5) Release_Track'!$G:$G,'5) Release_Track'!$I:$I},2,0), or(and(not(isblank($B223)),$B223=$B222,$A223&lt;&gt;$A222),and(not(isblank($A223)),$A223=$A222,$B223&lt;&gt;$B222)),"ID LISTS UNALIGNED",and($A223&lt;&gt;"",countif('5) Release_Track'!$F:$F,$A223)=0),"NO ISRC MATCH in Release_Track",and($B223&lt;&gt;"",countif('5) Release_Track'!$G:$G,$B223)=0),"NO CATALOG ID MATCH in Release_Track",iserror(vlookup($A223&amp;$B223,'5) Release_Track'!$F:$F&amp;'5) Release_Track'!$G:$G,1,0)),"NO ISRC-CATALOG ID pair MATCH in Release_Track" )</f>
        <v/>
      </c>
      <c r="E223" s="20"/>
      <c r="F223" s="20"/>
    </row>
    <row r="224">
      <c r="B224" s="92"/>
      <c r="C224" s="110" t="str">
        <f t="array" ref="C224">ifs(and(isblank($A224),isblank($B224)),"", not(iserror(vlookup($A224&amp;$B224,'5) Release_Track'!$F:$F&amp;'5) Release_Track'!$G:$G,1,0))),vlookup($A224&amp;$B224,{'5) Release_Track'!$F:$F&amp;'5) Release_Track'!$G:$G,'5) Release_Track'!$H:$H},2,0), or(and(not(isblank($B224)),$B224=$B223,$A224&lt;&gt;$A223),and(not(isblank($A224)),$A224=$A223,$B224&lt;&gt;$B223)),"ID LISTS UNALIGNED",and($A224&lt;&gt;"",countif('5) Release_Track'!$F:$F,$A224)=0),"NO ISRC MATCH in Release_Track",and($B224&lt;&gt;"",countif('5) Release_Track'!$G:$G,$B224)=0),"NO CATALOG ID MATCH in Release_Track",iserror(vlookup($A224&amp;$B224,'5) Release_Track'!$F:$F&amp;'5) Release_Track'!$G:$G,1,0)),"NO ISRC-CATALOG ID pair MATCH in Release_Track" )</f>
        <v/>
      </c>
      <c r="D224" s="110" t="str">
        <f t="array" ref="D224">ifs(and(isblank($A224),isblank($B224)),"", not(iserror(vlookup($A224&amp;$B224,'5) Release_Track'!$F:$F&amp;'5) Release_Track'!$G:$G,1,0))),vlookup($A224&amp;$B224,{'5) Release_Track'!$F:$F&amp;'5) Release_Track'!$G:$G,'5) Release_Track'!$I:$I},2,0), or(and(not(isblank($B224)),$B224=$B223,$A224&lt;&gt;$A223),and(not(isblank($A224)),$A224=$A223,$B224&lt;&gt;$B223)),"ID LISTS UNALIGNED",and($A224&lt;&gt;"",countif('5) Release_Track'!$F:$F,$A224)=0),"NO ISRC MATCH in Release_Track",and($B224&lt;&gt;"",countif('5) Release_Track'!$G:$G,$B224)=0),"NO CATALOG ID MATCH in Release_Track",iserror(vlookup($A224&amp;$B224,'5) Release_Track'!$F:$F&amp;'5) Release_Track'!$G:$G,1,0)),"NO ISRC-CATALOG ID pair MATCH in Release_Track" )</f>
        <v/>
      </c>
      <c r="E224" s="20"/>
      <c r="F224" s="20"/>
    </row>
    <row r="225">
      <c r="B225" s="92"/>
      <c r="C225" s="110" t="str">
        <f t="array" ref="C225">ifs(and(isblank($A225),isblank($B225)),"", not(iserror(vlookup($A225&amp;$B225,'5) Release_Track'!$F:$F&amp;'5) Release_Track'!$G:$G,1,0))),vlookup($A225&amp;$B225,{'5) Release_Track'!$F:$F&amp;'5) Release_Track'!$G:$G,'5) Release_Track'!$H:$H},2,0), or(and(not(isblank($B225)),$B225=$B224,$A225&lt;&gt;$A224),and(not(isblank($A225)),$A225=$A224,$B225&lt;&gt;$B224)),"ID LISTS UNALIGNED",and($A225&lt;&gt;"",countif('5) Release_Track'!$F:$F,$A225)=0),"NO ISRC MATCH in Release_Track",and($B225&lt;&gt;"",countif('5) Release_Track'!$G:$G,$B225)=0),"NO CATALOG ID MATCH in Release_Track",iserror(vlookup($A225&amp;$B225,'5) Release_Track'!$F:$F&amp;'5) Release_Track'!$G:$G,1,0)),"NO ISRC-CATALOG ID pair MATCH in Release_Track" )</f>
        <v/>
      </c>
      <c r="D225" s="110" t="str">
        <f t="array" ref="D225">ifs(and(isblank($A225),isblank($B225)),"", not(iserror(vlookup($A225&amp;$B225,'5) Release_Track'!$F:$F&amp;'5) Release_Track'!$G:$G,1,0))),vlookup($A225&amp;$B225,{'5) Release_Track'!$F:$F&amp;'5) Release_Track'!$G:$G,'5) Release_Track'!$I:$I},2,0), or(and(not(isblank($B225)),$B225=$B224,$A225&lt;&gt;$A224),and(not(isblank($A225)),$A225=$A224,$B225&lt;&gt;$B224)),"ID LISTS UNALIGNED",and($A225&lt;&gt;"",countif('5) Release_Track'!$F:$F,$A225)=0),"NO ISRC MATCH in Release_Track",and($B225&lt;&gt;"",countif('5) Release_Track'!$G:$G,$B225)=0),"NO CATALOG ID MATCH in Release_Track",iserror(vlookup($A225&amp;$B225,'5) Release_Track'!$F:$F&amp;'5) Release_Track'!$G:$G,1,0)),"NO ISRC-CATALOG ID pair MATCH in Release_Track" )</f>
        <v/>
      </c>
      <c r="E225" s="20"/>
      <c r="F225" s="20"/>
    </row>
    <row r="226">
      <c r="B226" s="92"/>
      <c r="C226" s="110" t="str">
        <f t="array" ref="C226">ifs(and(isblank($A226),isblank($B226)),"", not(iserror(vlookup($A226&amp;$B226,'5) Release_Track'!$F:$F&amp;'5) Release_Track'!$G:$G,1,0))),vlookup($A226&amp;$B226,{'5) Release_Track'!$F:$F&amp;'5) Release_Track'!$G:$G,'5) Release_Track'!$H:$H},2,0), or(and(not(isblank($B226)),$B226=$B225,$A226&lt;&gt;$A225),and(not(isblank($A226)),$A226=$A225,$B226&lt;&gt;$B225)),"ID LISTS UNALIGNED",and($A226&lt;&gt;"",countif('5) Release_Track'!$F:$F,$A226)=0),"NO ISRC MATCH in Release_Track",and($B226&lt;&gt;"",countif('5) Release_Track'!$G:$G,$B226)=0),"NO CATALOG ID MATCH in Release_Track",iserror(vlookup($A226&amp;$B226,'5) Release_Track'!$F:$F&amp;'5) Release_Track'!$G:$G,1,0)),"NO ISRC-CATALOG ID pair MATCH in Release_Track" )</f>
        <v/>
      </c>
      <c r="D226" s="110" t="str">
        <f t="array" ref="D226">ifs(and(isblank($A226),isblank($B226)),"", not(iserror(vlookup($A226&amp;$B226,'5) Release_Track'!$F:$F&amp;'5) Release_Track'!$G:$G,1,0))),vlookup($A226&amp;$B226,{'5) Release_Track'!$F:$F&amp;'5) Release_Track'!$G:$G,'5) Release_Track'!$I:$I},2,0), or(and(not(isblank($B226)),$B226=$B225,$A226&lt;&gt;$A225),and(not(isblank($A226)),$A226=$A225,$B226&lt;&gt;$B225)),"ID LISTS UNALIGNED",and($A226&lt;&gt;"",countif('5) Release_Track'!$F:$F,$A226)=0),"NO ISRC MATCH in Release_Track",and($B226&lt;&gt;"",countif('5) Release_Track'!$G:$G,$B226)=0),"NO CATALOG ID MATCH in Release_Track",iserror(vlookup($A226&amp;$B226,'5) Release_Track'!$F:$F&amp;'5) Release_Track'!$G:$G,1,0)),"NO ISRC-CATALOG ID pair MATCH in Release_Track" )</f>
        <v/>
      </c>
      <c r="E226" s="20"/>
      <c r="F226" s="20"/>
    </row>
    <row r="227">
      <c r="B227" s="92"/>
      <c r="C227" s="110" t="str">
        <f t="array" ref="C227">ifs(and(isblank($A227),isblank($B227)),"", not(iserror(vlookup($A227&amp;$B227,'5) Release_Track'!$F:$F&amp;'5) Release_Track'!$G:$G,1,0))),vlookup($A227&amp;$B227,{'5) Release_Track'!$F:$F&amp;'5) Release_Track'!$G:$G,'5) Release_Track'!$H:$H},2,0), or(and(not(isblank($B227)),$B227=$B226,$A227&lt;&gt;$A226),and(not(isblank($A227)),$A227=$A226,$B227&lt;&gt;$B226)),"ID LISTS UNALIGNED",and($A227&lt;&gt;"",countif('5) Release_Track'!$F:$F,$A227)=0),"NO ISRC MATCH in Release_Track",and($B227&lt;&gt;"",countif('5) Release_Track'!$G:$G,$B227)=0),"NO CATALOG ID MATCH in Release_Track",iserror(vlookup($A227&amp;$B227,'5) Release_Track'!$F:$F&amp;'5) Release_Track'!$G:$G,1,0)),"NO ISRC-CATALOG ID pair MATCH in Release_Track" )</f>
        <v/>
      </c>
      <c r="D227" s="110" t="str">
        <f t="array" ref="D227">ifs(and(isblank($A227),isblank($B227)),"", not(iserror(vlookup($A227&amp;$B227,'5) Release_Track'!$F:$F&amp;'5) Release_Track'!$G:$G,1,0))),vlookup($A227&amp;$B227,{'5) Release_Track'!$F:$F&amp;'5) Release_Track'!$G:$G,'5) Release_Track'!$I:$I},2,0), or(and(not(isblank($B227)),$B227=$B226,$A227&lt;&gt;$A226),and(not(isblank($A227)),$A227=$A226,$B227&lt;&gt;$B226)),"ID LISTS UNALIGNED",and($A227&lt;&gt;"",countif('5) Release_Track'!$F:$F,$A227)=0),"NO ISRC MATCH in Release_Track",and($B227&lt;&gt;"",countif('5) Release_Track'!$G:$G,$B227)=0),"NO CATALOG ID MATCH in Release_Track",iserror(vlookup($A227&amp;$B227,'5) Release_Track'!$F:$F&amp;'5) Release_Track'!$G:$G,1,0)),"NO ISRC-CATALOG ID pair MATCH in Release_Track" )</f>
        <v/>
      </c>
      <c r="E227" s="20"/>
      <c r="F227" s="20"/>
    </row>
    <row r="228">
      <c r="B228" s="92"/>
      <c r="C228" s="110" t="str">
        <f t="array" ref="C228">ifs(and(isblank($A228),isblank($B228)),"", not(iserror(vlookup($A228&amp;$B228,'5) Release_Track'!$F:$F&amp;'5) Release_Track'!$G:$G,1,0))),vlookup($A228&amp;$B228,{'5) Release_Track'!$F:$F&amp;'5) Release_Track'!$G:$G,'5) Release_Track'!$H:$H},2,0), or(and(not(isblank($B228)),$B228=$B227,$A228&lt;&gt;$A227),and(not(isblank($A228)),$A228=$A227,$B228&lt;&gt;$B227)),"ID LISTS UNALIGNED",and($A228&lt;&gt;"",countif('5) Release_Track'!$F:$F,$A228)=0),"NO ISRC MATCH in Release_Track",and($B228&lt;&gt;"",countif('5) Release_Track'!$G:$G,$B228)=0),"NO CATALOG ID MATCH in Release_Track",iserror(vlookup($A228&amp;$B228,'5) Release_Track'!$F:$F&amp;'5) Release_Track'!$G:$G,1,0)),"NO ISRC-CATALOG ID pair MATCH in Release_Track" )</f>
        <v/>
      </c>
      <c r="D228" s="110" t="str">
        <f t="array" ref="D228">ifs(and(isblank($A228),isblank($B228)),"", not(iserror(vlookup($A228&amp;$B228,'5) Release_Track'!$F:$F&amp;'5) Release_Track'!$G:$G,1,0))),vlookup($A228&amp;$B228,{'5) Release_Track'!$F:$F&amp;'5) Release_Track'!$G:$G,'5) Release_Track'!$I:$I},2,0), or(and(not(isblank($B228)),$B228=$B227,$A228&lt;&gt;$A227),and(not(isblank($A228)),$A228=$A227,$B228&lt;&gt;$B227)),"ID LISTS UNALIGNED",and($A228&lt;&gt;"",countif('5) Release_Track'!$F:$F,$A228)=0),"NO ISRC MATCH in Release_Track",and($B228&lt;&gt;"",countif('5) Release_Track'!$G:$G,$B228)=0),"NO CATALOG ID MATCH in Release_Track",iserror(vlookup($A228&amp;$B228,'5) Release_Track'!$F:$F&amp;'5) Release_Track'!$G:$G,1,0)),"NO ISRC-CATALOG ID pair MATCH in Release_Track" )</f>
        <v/>
      </c>
      <c r="E228" s="20"/>
      <c r="F228" s="20"/>
    </row>
    <row r="229">
      <c r="B229" s="92"/>
      <c r="C229" s="110" t="str">
        <f t="array" ref="C229">ifs(and(isblank($A229),isblank($B229)),"", not(iserror(vlookup($A229&amp;$B229,'5) Release_Track'!$F:$F&amp;'5) Release_Track'!$G:$G,1,0))),vlookup($A229&amp;$B229,{'5) Release_Track'!$F:$F&amp;'5) Release_Track'!$G:$G,'5) Release_Track'!$H:$H},2,0), or(and(not(isblank($B229)),$B229=$B228,$A229&lt;&gt;$A228),and(not(isblank($A229)),$A229=$A228,$B229&lt;&gt;$B228)),"ID LISTS UNALIGNED",and($A229&lt;&gt;"",countif('5) Release_Track'!$F:$F,$A229)=0),"NO ISRC MATCH in Release_Track",and($B229&lt;&gt;"",countif('5) Release_Track'!$G:$G,$B229)=0),"NO CATALOG ID MATCH in Release_Track",iserror(vlookup($A229&amp;$B229,'5) Release_Track'!$F:$F&amp;'5) Release_Track'!$G:$G,1,0)),"NO ISRC-CATALOG ID pair MATCH in Release_Track" )</f>
        <v/>
      </c>
      <c r="D229" s="110" t="str">
        <f t="array" ref="D229">ifs(and(isblank($A229),isblank($B229)),"", not(iserror(vlookup($A229&amp;$B229,'5) Release_Track'!$F:$F&amp;'5) Release_Track'!$G:$G,1,0))),vlookup($A229&amp;$B229,{'5) Release_Track'!$F:$F&amp;'5) Release_Track'!$G:$G,'5) Release_Track'!$I:$I},2,0), or(and(not(isblank($B229)),$B229=$B228,$A229&lt;&gt;$A228),and(not(isblank($A229)),$A229=$A228,$B229&lt;&gt;$B228)),"ID LISTS UNALIGNED",and($A229&lt;&gt;"",countif('5) Release_Track'!$F:$F,$A229)=0),"NO ISRC MATCH in Release_Track",and($B229&lt;&gt;"",countif('5) Release_Track'!$G:$G,$B229)=0),"NO CATALOG ID MATCH in Release_Track",iserror(vlookup($A229&amp;$B229,'5) Release_Track'!$F:$F&amp;'5) Release_Track'!$G:$G,1,0)),"NO ISRC-CATALOG ID pair MATCH in Release_Track" )</f>
        <v/>
      </c>
      <c r="E229" s="20"/>
      <c r="F229" s="20"/>
    </row>
    <row r="230">
      <c r="B230" s="92"/>
      <c r="C230" s="110" t="str">
        <f t="array" ref="C230">ifs(and(isblank($A230),isblank($B230)),"", not(iserror(vlookup($A230&amp;$B230,'5) Release_Track'!$F:$F&amp;'5) Release_Track'!$G:$G,1,0))),vlookup($A230&amp;$B230,{'5) Release_Track'!$F:$F&amp;'5) Release_Track'!$G:$G,'5) Release_Track'!$H:$H},2,0), or(and(not(isblank($B230)),$B230=$B229,$A230&lt;&gt;$A229),and(not(isblank($A230)),$A230=$A229,$B230&lt;&gt;$B229)),"ID LISTS UNALIGNED",and($A230&lt;&gt;"",countif('5) Release_Track'!$F:$F,$A230)=0),"NO ISRC MATCH in Release_Track",and($B230&lt;&gt;"",countif('5) Release_Track'!$G:$G,$B230)=0),"NO CATALOG ID MATCH in Release_Track",iserror(vlookup($A230&amp;$B230,'5) Release_Track'!$F:$F&amp;'5) Release_Track'!$G:$G,1,0)),"NO ISRC-CATALOG ID pair MATCH in Release_Track" )</f>
        <v/>
      </c>
      <c r="D230" s="110" t="str">
        <f t="array" ref="D230">ifs(and(isblank($A230),isblank($B230)),"", not(iserror(vlookup($A230&amp;$B230,'5) Release_Track'!$F:$F&amp;'5) Release_Track'!$G:$G,1,0))),vlookup($A230&amp;$B230,{'5) Release_Track'!$F:$F&amp;'5) Release_Track'!$G:$G,'5) Release_Track'!$I:$I},2,0), or(and(not(isblank($B230)),$B230=$B229,$A230&lt;&gt;$A229),and(not(isblank($A230)),$A230=$A229,$B230&lt;&gt;$B229)),"ID LISTS UNALIGNED",and($A230&lt;&gt;"",countif('5) Release_Track'!$F:$F,$A230)=0),"NO ISRC MATCH in Release_Track",and($B230&lt;&gt;"",countif('5) Release_Track'!$G:$G,$B230)=0),"NO CATALOG ID MATCH in Release_Track",iserror(vlookup($A230&amp;$B230,'5) Release_Track'!$F:$F&amp;'5) Release_Track'!$G:$G,1,0)),"NO ISRC-CATALOG ID pair MATCH in Release_Track" )</f>
        <v/>
      </c>
      <c r="E230" s="20"/>
      <c r="F230" s="20"/>
    </row>
    <row r="231">
      <c r="B231" s="92"/>
      <c r="C231" s="110" t="str">
        <f t="array" ref="C231">ifs(and(isblank($A231),isblank($B231)),"", not(iserror(vlookup($A231&amp;$B231,'5) Release_Track'!$F:$F&amp;'5) Release_Track'!$G:$G,1,0))),vlookup($A231&amp;$B231,{'5) Release_Track'!$F:$F&amp;'5) Release_Track'!$G:$G,'5) Release_Track'!$H:$H},2,0), or(and(not(isblank($B231)),$B231=$B230,$A231&lt;&gt;$A230),and(not(isblank($A231)),$A231=$A230,$B231&lt;&gt;$B230)),"ID LISTS UNALIGNED",and($A231&lt;&gt;"",countif('5) Release_Track'!$F:$F,$A231)=0),"NO ISRC MATCH in Release_Track",and($B231&lt;&gt;"",countif('5) Release_Track'!$G:$G,$B231)=0),"NO CATALOG ID MATCH in Release_Track",iserror(vlookup($A231&amp;$B231,'5) Release_Track'!$F:$F&amp;'5) Release_Track'!$G:$G,1,0)),"NO ISRC-CATALOG ID pair MATCH in Release_Track" )</f>
        <v/>
      </c>
      <c r="D231" s="110" t="str">
        <f t="array" ref="D231">ifs(and(isblank($A231),isblank($B231)),"", not(iserror(vlookup($A231&amp;$B231,'5) Release_Track'!$F:$F&amp;'5) Release_Track'!$G:$G,1,0))),vlookup($A231&amp;$B231,{'5) Release_Track'!$F:$F&amp;'5) Release_Track'!$G:$G,'5) Release_Track'!$I:$I},2,0), or(and(not(isblank($B231)),$B231=$B230,$A231&lt;&gt;$A230),and(not(isblank($A231)),$A231=$A230,$B231&lt;&gt;$B230)),"ID LISTS UNALIGNED",and($A231&lt;&gt;"",countif('5) Release_Track'!$F:$F,$A231)=0),"NO ISRC MATCH in Release_Track",and($B231&lt;&gt;"",countif('5) Release_Track'!$G:$G,$B231)=0),"NO CATALOG ID MATCH in Release_Track",iserror(vlookup($A231&amp;$B231,'5) Release_Track'!$F:$F&amp;'5) Release_Track'!$G:$G,1,0)),"NO ISRC-CATALOG ID pair MATCH in Release_Track" )</f>
        <v/>
      </c>
      <c r="E231" s="20"/>
      <c r="F231" s="20"/>
    </row>
    <row r="232">
      <c r="B232" s="92"/>
      <c r="C232" s="110" t="str">
        <f t="array" ref="C232">ifs(and(isblank($A232),isblank($B232)),"", not(iserror(vlookup($A232&amp;$B232,'5) Release_Track'!$F:$F&amp;'5) Release_Track'!$G:$G,1,0))),vlookup($A232&amp;$B232,{'5) Release_Track'!$F:$F&amp;'5) Release_Track'!$G:$G,'5) Release_Track'!$H:$H},2,0), or(and(not(isblank($B232)),$B232=$B231,$A232&lt;&gt;$A231),and(not(isblank($A232)),$A232=$A231,$B232&lt;&gt;$B231)),"ID LISTS UNALIGNED",and($A232&lt;&gt;"",countif('5) Release_Track'!$F:$F,$A232)=0),"NO ISRC MATCH in Release_Track",and($B232&lt;&gt;"",countif('5) Release_Track'!$G:$G,$B232)=0),"NO CATALOG ID MATCH in Release_Track",iserror(vlookup($A232&amp;$B232,'5) Release_Track'!$F:$F&amp;'5) Release_Track'!$G:$G,1,0)),"NO ISRC-CATALOG ID pair MATCH in Release_Track" )</f>
        <v/>
      </c>
      <c r="D232" s="110" t="str">
        <f t="array" ref="D232">ifs(and(isblank($A232),isblank($B232)),"", not(iserror(vlookup($A232&amp;$B232,'5) Release_Track'!$F:$F&amp;'5) Release_Track'!$G:$G,1,0))),vlookup($A232&amp;$B232,{'5) Release_Track'!$F:$F&amp;'5) Release_Track'!$G:$G,'5) Release_Track'!$I:$I},2,0), or(and(not(isblank($B232)),$B232=$B231,$A232&lt;&gt;$A231),and(not(isblank($A232)),$A232=$A231,$B232&lt;&gt;$B231)),"ID LISTS UNALIGNED",and($A232&lt;&gt;"",countif('5) Release_Track'!$F:$F,$A232)=0),"NO ISRC MATCH in Release_Track",and($B232&lt;&gt;"",countif('5) Release_Track'!$G:$G,$B232)=0),"NO CATALOG ID MATCH in Release_Track",iserror(vlookup($A232&amp;$B232,'5) Release_Track'!$F:$F&amp;'5) Release_Track'!$G:$G,1,0)),"NO ISRC-CATALOG ID pair MATCH in Release_Track" )</f>
        <v/>
      </c>
      <c r="E232" s="20"/>
      <c r="F232" s="20"/>
    </row>
    <row r="233">
      <c r="B233" s="92"/>
      <c r="C233" s="110" t="str">
        <f t="array" ref="C233">ifs(and(isblank($A233),isblank($B233)),"", not(iserror(vlookup($A233&amp;$B233,'5) Release_Track'!$F:$F&amp;'5) Release_Track'!$G:$G,1,0))),vlookup($A233&amp;$B233,{'5) Release_Track'!$F:$F&amp;'5) Release_Track'!$G:$G,'5) Release_Track'!$H:$H},2,0), or(and(not(isblank($B233)),$B233=$B232,$A233&lt;&gt;$A232),and(not(isblank($A233)),$A233=$A232,$B233&lt;&gt;$B232)),"ID LISTS UNALIGNED",and($A233&lt;&gt;"",countif('5) Release_Track'!$F:$F,$A233)=0),"NO ISRC MATCH in Release_Track",and($B233&lt;&gt;"",countif('5) Release_Track'!$G:$G,$B233)=0),"NO CATALOG ID MATCH in Release_Track",iserror(vlookup($A233&amp;$B233,'5) Release_Track'!$F:$F&amp;'5) Release_Track'!$G:$G,1,0)),"NO ISRC-CATALOG ID pair MATCH in Release_Track" )</f>
        <v/>
      </c>
      <c r="D233" s="110" t="str">
        <f t="array" ref="D233">ifs(and(isblank($A233),isblank($B233)),"", not(iserror(vlookup($A233&amp;$B233,'5) Release_Track'!$F:$F&amp;'5) Release_Track'!$G:$G,1,0))),vlookup($A233&amp;$B233,{'5) Release_Track'!$F:$F&amp;'5) Release_Track'!$G:$G,'5) Release_Track'!$I:$I},2,0), or(and(not(isblank($B233)),$B233=$B232,$A233&lt;&gt;$A232),and(not(isblank($A233)),$A233=$A232,$B233&lt;&gt;$B232)),"ID LISTS UNALIGNED",and($A233&lt;&gt;"",countif('5) Release_Track'!$F:$F,$A233)=0),"NO ISRC MATCH in Release_Track",and($B233&lt;&gt;"",countif('5) Release_Track'!$G:$G,$B233)=0),"NO CATALOG ID MATCH in Release_Track",iserror(vlookup($A233&amp;$B233,'5) Release_Track'!$F:$F&amp;'5) Release_Track'!$G:$G,1,0)),"NO ISRC-CATALOG ID pair MATCH in Release_Track" )</f>
        <v/>
      </c>
      <c r="E233" s="20"/>
      <c r="F233" s="20"/>
    </row>
    <row r="234">
      <c r="B234" s="92"/>
      <c r="C234" s="110" t="str">
        <f t="array" ref="C234">ifs(and(isblank($A234),isblank($B234)),"", not(iserror(vlookup($A234&amp;$B234,'5) Release_Track'!$F:$F&amp;'5) Release_Track'!$G:$G,1,0))),vlookup($A234&amp;$B234,{'5) Release_Track'!$F:$F&amp;'5) Release_Track'!$G:$G,'5) Release_Track'!$H:$H},2,0), or(and(not(isblank($B234)),$B234=$B233,$A234&lt;&gt;$A233),and(not(isblank($A234)),$A234=$A233,$B234&lt;&gt;$B233)),"ID LISTS UNALIGNED",and($A234&lt;&gt;"",countif('5) Release_Track'!$F:$F,$A234)=0),"NO ISRC MATCH in Release_Track",and($B234&lt;&gt;"",countif('5) Release_Track'!$G:$G,$B234)=0),"NO CATALOG ID MATCH in Release_Track",iserror(vlookup($A234&amp;$B234,'5) Release_Track'!$F:$F&amp;'5) Release_Track'!$G:$G,1,0)),"NO ISRC-CATALOG ID pair MATCH in Release_Track" )</f>
        <v/>
      </c>
      <c r="D234" s="110" t="str">
        <f t="array" ref="D234">ifs(and(isblank($A234),isblank($B234)),"", not(iserror(vlookup($A234&amp;$B234,'5) Release_Track'!$F:$F&amp;'5) Release_Track'!$G:$G,1,0))),vlookup($A234&amp;$B234,{'5) Release_Track'!$F:$F&amp;'5) Release_Track'!$G:$G,'5) Release_Track'!$I:$I},2,0), or(and(not(isblank($B234)),$B234=$B233,$A234&lt;&gt;$A233),and(not(isblank($A234)),$A234=$A233,$B234&lt;&gt;$B233)),"ID LISTS UNALIGNED",and($A234&lt;&gt;"",countif('5) Release_Track'!$F:$F,$A234)=0),"NO ISRC MATCH in Release_Track",and($B234&lt;&gt;"",countif('5) Release_Track'!$G:$G,$B234)=0),"NO CATALOG ID MATCH in Release_Track",iserror(vlookup($A234&amp;$B234,'5) Release_Track'!$F:$F&amp;'5) Release_Track'!$G:$G,1,0)),"NO ISRC-CATALOG ID pair MATCH in Release_Track" )</f>
        <v/>
      </c>
      <c r="E234" s="20"/>
      <c r="F234" s="20"/>
    </row>
    <row r="235">
      <c r="B235" s="92"/>
      <c r="C235" s="110" t="str">
        <f t="array" ref="C235">ifs(and(isblank($A235),isblank($B235)),"", not(iserror(vlookup($A235&amp;$B235,'5) Release_Track'!$F:$F&amp;'5) Release_Track'!$G:$G,1,0))),vlookup($A235&amp;$B235,{'5) Release_Track'!$F:$F&amp;'5) Release_Track'!$G:$G,'5) Release_Track'!$H:$H},2,0), or(and(not(isblank($B235)),$B235=$B234,$A235&lt;&gt;$A234),and(not(isblank($A235)),$A235=$A234,$B235&lt;&gt;$B234)),"ID LISTS UNALIGNED",and($A235&lt;&gt;"",countif('5) Release_Track'!$F:$F,$A235)=0),"NO ISRC MATCH in Release_Track",and($B235&lt;&gt;"",countif('5) Release_Track'!$G:$G,$B235)=0),"NO CATALOG ID MATCH in Release_Track",iserror(vlookup($A235&amp;$B235,'5) Release_Track'!$F:$F&amp;'5) Release_Track'!$G:$G,1,0)),"NO ISRC-CATALOG ID pair MATCH in Release_Track" )</f>
        <v/>
      </c>
      <c r="D235" s="110" t="str">
        <f t="array" ref="D235">ifs(and(isblank($A235),isblank($B235)),"", not(iserror(vlookup($A235&amp;$B235,'5) Release_Track'!$F:$F&amp;'5) Release_Track'!$G:$G,1,0))),vlookup($A235&amp;$B235,{'5) Release_Track'!$F:$F&amp;'5) Release_Track'!$G:$G,'5) Release_Track'!$I:$I},2,0), or(and(not(isblank($B235)),$B235=$B234,$A235&lt;&gt;$A234),and(not(isblank($A235)),$A235=$A234,$B235&lt;&gt;$B234)),"ID LISTS UNALIGNED",and($A235&lt;&gt;"",countif('5) Release_Track'!$F:$F,$A235)=0),"NO ISRC MATCH in Release_Track",and($B235&lt;&gt;"",countif('5) Release_Track'!$G:$G,$B235)=0),"NO CATALOG ID MATCH in Release_Track",iserror(vlookup($A235&amp;$B235,'5) Release_Track'!$F:$F&amp;'5) Release_Track'!$G:$G,1,0)),"NO ISRC-CATALOG ID pair MATCH in Release_Track" )</f>
        <v/>
      </c>
      <c r="E235" s="20"/>
      <c r="F235" s="20"/>
    </row>
    <row r="236">
      <c r="B236" s="92"/>
      <c r="C236" s="110" t="str">
        <f t="array" ref="C236">ifs(and(isblank($A236),isblank($B236)),"", not(iserror(vlookup($A236&amp;$B236,'5) Release_Track'!$F:$F&amp;'5) Release_Track'!$G:$G,1,0))),vlookup($A236&amp;$B236,{'5) Release_Track'!$F:$F&amp;'5) Release_Track'!$G:$G,'5) Release_Track'!$H:$H},2,0), or(and(not(isblank($B236)),$B236=$B235,$A236&lt;&gt;$A235),and(not(isblank($A236)),$A236=$A235,$B236&lt;&gt;$B235)),"ID LISTS UNALIGNED",and($A236&lt;&gt;"",countif('5) Release_Track'!$F:$F,$A236)=0),"NO ISRC MATCH in Release_Track",and($B236&lt;&gt;"",countif('5) Release_Track'!$G:$G,$B236)=0),"NO CATALOG ID MATCH in Release_Track",iserror(vlookup($A236&amp;$B236,'5) Release_Track'!$F:$F&amp;'5) Release_Track'!$G:$G,1,0)),"NO ISRC-CATALOG ID pair MATCH in Release_Track" )</f>
        <v/>
      </c>
      <c r="D236" s="110" t="str">
        <f t="array" ref="D236">ifs(and(isblank($A236),isblank($B236)),"", not(iserror(vlookup($A236&amp;$B236,'5) Release_Track'!$F:$F&amp;'5) Release_Track'!$G:$G,1,0))),vlookup($A236&amp;$B236,{'5) Release_Track'!$F:$F&amp;'5) Release_Track'!$G:$G,'5) Release_Track'!$I:$I},2,0), or(and(not(isblank($B236)),$B236=$B235,$A236&lt;&gt;$A235),and(not(isblank($A236)),$A236=$A235,$B236&lt;&gt;$B235)),"ID LISTS UNALIGNED",and($A236&lt;&gt;"",countif('5) Release_Track'!$F:$F,$A236)=0),"NO ISRC MATCH in Release_Track",and($B236&lt;&gt;"",countif('5) Release_Track'!$G:$G,$B236)=0),"NO CATALOG ID MATCH in Release_Track",iserror(vlookup($A236&amp;$B236,'5) Release_Track'!$F:$F&amp;'5) Release_Track'!$G:$G,1,0)),"NO ISRC-CATALOG ID pair MATCH in Release_Track" )</f>
        <v/>
      </c>
      <c r="E236" s="20"/>
      <c r="F236" s="20"/>
    </row>
    <row r="237">
      <c r="B237" s="92"/>
      <c r="C237" s="110" t="str">
        <f t="array" ref="C237">ifs(and(isblank($A237),isblank($B237)),"", not(iserror(vlookup($A237&amp;$B237,'5) Release_Track'!$F:$F&amp;'5) Release_Track'!$G:$G,1,0))),vlookup($A237&amp;$B237,{'5) Release_Track'!$F:$F&amp;'5) Release_Track'!$G:$G,'5) Release_Track'!$H:$H},2,0), or(and(not(isblank($B237)),$B237=$B236,$A237&lt;&gt;$A236),and(not(isblank($A237)),$A237=$A236,$B237&lt;&gt;$B236)),"ID LISTS UNALIGNED",and($A237&lt;&gt;"",countif('5) Release_Track'!$F:$F,$A237)=0),"NO ISRC MATCH in Release_Track",and($B237&lt;&gt;"",countif('5) Release_Track'!$G:$G,$B237)=0),"NO CATALOG ID MATCH in Release_Track",iserror(vlookup($A237&amp;$B237,'5) Release_Track'!$F:$F&amp;'5) Release_Track'!$G:$G,1,0)),"NO ISRC-CATALOG ID pair MATCH in Release_Track" )</f>
        <v/>
      </c>
      <c r="D237" s="110" t="str">
        <f t="array" ref="D237">ifs(and(isblank($A237),isblank($B237)),"", not(iserror(vlookup($A237&amp;$B237,'5) Release_Track'!$F:$F&amp;'5) Release_Track'!$G:$G,1,0))),vlookup($A237&amp;$B237,{'5) Release_Track'!$F:$F&amp;'5) Release_Track'!$G:$G,'5) Release_Track'!$I:$I},2,0), or(and(not(isblank($B237)),$B237=$B236,$A237&lt;&gt;$A236),and(not(isblank($A237)),$A237=$A236,$B237&lt;&gt;$B236)),"ID LISTS UNALIGNED",and($A237&lt;&gt;"",countif('5) Release_Track'!$F:$F,$A237)=0),"NO ISRC MATCH in Release_Track",and($B237&lt;&gt;"",countif('5) Release_Track'!$G:$G,$B237)=0),"NO CATALOG ID MATCH in Release_Track",iserror(vlookup($A237&amp;$B237,'5) Release_Track'!$F:$F&amp;'5) Release_Track'!$G:$G,1,0)),"NO ISRC-CATALOG ID pair MATCH in Release_Track" )</f>
        <v/>
      </c>
      <c r="E237" s="20"/>
      <c r="F237" s="20"/>
    </row>
    <row r="238">
      <c r="B238" s="92"/>
      <c r="C238" s="110" t="str">
        <f t="array" ref="C238">ifs(and(isblank($A238),isblank($B238)),"", not(iserror(vlookup($A238&amp;$B238,'5) Release_Track'!$F:$F&amp;'5) Release_Track'!$G:$G,1,0))),vlookup($A238&amp;$B238,{'5) Release_Track'!$F:$F&amp;'5) Release_Track'!$G:$G,'5) Release_Track'!$H:$H},2,0), or(and(not(isblank($B238)),$B238=$B237,$A238&lt;&gt;$A237),and(not(isblank($A238)),$A238=$A237,$B238&lt;&gt;$B237)),"ID LISTS UNALIGNED",and($A238&lt;&gt;"",countif('5) Release_Track'!$F:$F,$A238)=0),"NO ISRC MATCH in Release_Track",and($B238&lt;&gt;"",countif('5) Release_Track'!$G:$G,$B238)=0),"NO CATALOG ID MATCH in Release_Track",iserror(vlookup($A238&amp;$B238,'5) Release_Track'!$F:$F&amp;'5) Release_Track'!$G:$G,1,0)),"NO ISRC-CATALOG ID pair MATCH in Release_Track" )</f>
        <v/>
      </c>
      <c r="D238" s="110" t="str">
        <f t="array" ref="D238">ifs(and(isblank($A238),isblank($B238)),"", not(iserror(vlookup($A238&amp;$B238,'5) Release_Track'!$F:$F&amp;'5) Release_Track'!$G:$G,1,0))),vlookup($A238&amp;$B238,{'5) Release_Track'!$F:$F&amp;'5) Release_Track'!$G:$G,'5) Release_Track'!$I:$I},2,0), or(and(not(isblank($B238)),$B238=$B237,$A238&lt;&gt;$A237),and(not(isblank($A238)),$A238=$A237,$B238&lt;&gt;$B237)),"ID LISTS UNALIGNED",and($A238&lt;&gt;"",countif('5) Release_Track'!$F:$F,$A238)=0),"NO ISRC MATCH in Release_Track",and($B238&lt;&gt;"",countif('5) Release_Track'!$G:$G,$B238)=0),"NO CATALOG ID MATCH in Release_Track",iserror(vlookup($A238&amp;$B238,'5) Release_Track'!$F:$F&amp;'5) Release_Track'!$G:$G,1,0)),"NO ISRC-CATALOG ID pair MATCH in Release_Track" )</f>
        <v/>
      </c>
      <c r="E238" s="20"/>
      <c r="F238" s="20"/>
    </row>
    <row r="239">
      <c r="B239" s="92"/>
      <c r="C239" s="110" t="str">
        <f t="array" ref="C239">ifs(and(isblank($A239),isblank($B239)),"", not(iserror(vlookup($A239&amp;$B239,'5) Release_Track'!$F:$F&amp;'5) Release_Track'!$G:$G,1,0))),vlookup($A239&amp;$B239,{'5) Release_Track'!$F:$F&amp;'5) Release_Track'!$G:$G,'5) Release_Track'!$H:$H},2,0), or(and(not(isblank($B239)),$B239=$B238,$A239&lt;&gt;$A238),and(not(isblank($A239)),$A239=$A238,$B239&lt;&gt;$B238)),"ID LISTS UNALIGNED",and($A239&lt;&gt;"",countif('5) Release_Track'!$F:$F,$A239)=0),"NO ISRC MATCH in Release_Track",and($B239&lt;&gt;"",countif('5) Release_Track'!$G:$G,$B239)=0),"NO CATALOG ID MATCH in Release_Track",iserror(vlookup($A239&amp;$B239,'5) Release_Track'!$F:$F&amp;'5) Release_Track'!$G:$G,1,0)),"NO ISRC-CATALOG ID pair MATCH in Release_Track" )</f>
        <v/>
      </c>
      <c r="D239" s="110" t="str">
        <f t="array" ref="D239">ifs(and(isblank($A239),isblank($B239)),"", not(iserror(vlookup($A239&amp;$B239,'5) Release_Track'!$F:$F&amp;'5) Release_Track'!$G:$G,1,0))),vlookup($A239&amp;$B239,{'5) Release_Track'!$F:$F&amp;'5) Release_Track'!$G:$G,'5) Release_Track'!$I:$I},2,0), or(and(not(isblank($B239)),$B239=$B238,$A239&lt;&gt;$A238),and(not(isblank($A239)),$A239=$A238,$B239&lt;&gt;$B238)),"ID LISTS UNALIGNED",and($A239&lt;&gt;"",countif('5) Release_Track'!$F:$F,$A239)=0),"NO ISRC MATCH in Release_Track",and($B239&lt;&gt;"",countif('5) Release_Track'!$G:$G,$B239)=0),"NO CATALOG ID MATCH in Release_Track",iserror(vlookup($A239&amp;$B239,'5) Release_Track'!$F:$F&amp;'5) Release_Track'!$G:$G,1,0)),"NO ISRC-CATALOG ID pair MATCH in Release_Track" )</f>
        <v/>
      </c>
      <c r="E239" s="20"/>
      <c r="F239" s="20"/>
    </row>
    <row r="240">
      <c r="B240" s="92"/>
      <c r="C240" s="110" t="str">
        <f t="array" ref="C240">ifs(and(isblank($A240),isblank($B240)),"", not(iserror(vlookup($A240&amp;$B240,'5) Release_Track'!$F:$F&amp;'5) Release_Track'!$G:$G,1,0))),vlookup($A240&amp;$B240,{'5) Release_Track'!$F:$F&amp;'5) Release_Track'!$G:$G,'5) Release_Track'!$H:$H},2,0), or(and(not(isblank($B240)),$B240=$B239,$A240&lt;&gt;$A239),and(not(isblank($A240)),$A240=$A239,$B240&lt;&gt;$B239)),"ID LISTS UNALIGNED",and($A240&lt;&gt;"",countif('5) Release_Track'!$F:$F,$A240)=0),"NO ISRC MATCH in Release_Track",and($B240&lt;&gt;"",countif('5) Release_Track'!$G:$G,$B240)=0),"NO CATALOG ID MATCH in Release_Track",iserror(vlookup($A240&amp;$B240,'5) Release_Track'!$F:$F&amp;'5) Release_Track'!$G:$G,1,0)),"NO ISRC-CATALOG ID pair MATCH in Release_Track" )</f>
        <v/>
      </c>
      <c r="D240" s="110" t="str">
        <f t="array" ref="D240">ifs(and(isblank($A240),isblank($B240)),"", not(iserror(vlookup($A240&amp;$B240,'5) Release_Track'!$F:$F&amp;'5) Release_Track'!$G:$G,1,0))),vlookup($A240&amp;$B240,{'5) Release_Track'!$F:$F&amp;'5) Release_Track'!$G:$G,'5) Release_Track'!$I:$I},2,0), or(and(not(isblank($B240)),$B240=$B239,$A240&lt;&gt;$A239),and(not(isblank($A240)),$A240=$A239,$B240&lt;&gt;$B239)),"ID LISTS UNALIGNED",and($A240&lt;&gt;"",countif('5) Release_Track'!$F:$F,$A240)=0),"NO ISRC MATCH in Release_Track",and($B240&lt;&gt;"",countif('5) Release_Track'!$G:$G,$B240)=0),"NO CATALOG ID MATCH in Release_Track",iserror(vlookup($A240&amp;$B240,'5) Release_Track'!$F:$F&amp;'5) Release_Track'!$G:$G,1,0)),"NO ISRC-CATALOG ID pair MATCH in Release_Track" )</f>
        <v/>
      </c>
      <c r="E240" s="20"/>
      <c r="F240" s="20"/>
    </row>
    <row r="241">
      <c r="B241" s="92"/>
      <c r="C241" s="110" t="str">
        <f t="array" ref="C241">ifs(and(isblank($A241),isblank($B241)),"", not(iserror(vlookup($A241&amp;$B241,'5) Release_Track'!$F:$F&amp;'5) Release_Track'!$G:$G,1,0))),vlookup($A241&amp;$B241,{'5) Release_Track'!$F:$F&amp;'5) Release_Track'!$G:$G,'5) Release_Track'!$H:$H},2,0), or(and(not(isblank($B241)),$B241=$B240,$A241&lt;&gt;$A240),and(not(isblank($A241)),$A241=$A240,$B241&lt;&gt;$B240)),"ID LISTS UNALIGNED",and($A241&lt;&gt;"",countif('5) Release_Track'!$F:$F,$A241)=0),"NO ISRC MATCH in Release_Track",and($B241&lt;&gt;"",countif('5) Release_Track'!$G:$G,$B241)=0),"NO CATALOG ID MATCH in Release_Track",iserror(vlookup($A241&amp;$B241,'5) Release_Track'!$F:$F&amp;'5) Release_Track'!$G:$G,1,0)),"NO ISRC-CATALOG ID pair MATCH in Release_Track" )</f>
        <v/>
      </c>
      <c r="D241" s="110" t="str">
        <f t="array" ref="D241">ifs(and(isblank($A241),isblank($B241)),"", not(iserror(vlookup($A241&amp;$B241,'5) Release_Track'!$F:$F&amp;'5) Release_Track'!$G:$G,1,0))),vlookup($A241&amp;$B241,{'5) Release_Track'!$F:$F&amp;'5) Release_Track'!$G:$G,'5) Release_Track'!$I:$I},2,0), or(and(not(isblank($B241)),$B241=$B240,$A241&lt;&gt;$A240),and(not(isblank($A241)),$A241=$A240,$B241&lt;&gt;$B240)),"ID LISTS UNALIGNED",and($A241&lt;&gt;"",countif('5) Release_Track'!$F:$F,$A241)=0),"NO ISRC MATCH in Release_Track",and($B241&lt;&gt;"",countif('5) Release_Track'!$G:$G,$B241)=0),"NO CATALOG ID MATCH in Release_Track",iserror(vlookup($A241&amp;$B241,'5) Release_Track'!$F:$F&amp;'5) Release_Track'!$G:$G,1,0)),"NO ISRC-CATALOG ID pair MATCH in Release_Track" )</f>
        <v/>
      </c>
      <c r="E241" s="20"/>
      <c r="F241" s="20"/>
    </row>
    <row r="242">
      <c r="B242" s="92"/>
      <c r="C242" s="110" t="str">
        <f t="array" ref="C242">ifs(and(isblank($A242),isblank($B242)),"", not(iserror(vlookup($A242&amp;$B242,'5) Release_Track'!$F:$F&amp;'5) Release_Track'!$G:$G,1,0))),vlookup($A242&amp;$B242,{'5) Release_Track'!$F:$F&amp;'5) Release_Track'!$G:$G,'5) Release_Track'!$H:$H},2,0), or(and(not(isblank($B242)),$B242=$B241,$A242&lt;&gt;$A241),and(not(isblank($A242)),$A242=$A241,$B242&lt;&gt;$B241)),"ID LISTS UNALIGNED",and($A242&lt;&gt;"",countif('5) Release_Track'!$F:$F,$A242)=0),"NO ISRC MATCH in Release_Track",and($B242&lt;&gt;"",countif('5) Release_Track'!$G:$G,$B242)=0),"NO CATALOG ID MATCH in Release_Track",iserror(vlookup($A242&amp;$B242,'5) Release_Track'!$F:$F&amp;'5) Release_Track'!$G:$G,1,0)),"NO ISRC-CATALOG ID pair MATCH in Release_Track" )</f>
        <v/>
      </c>
      <c r="D242" s="110" t="str">
        <f t="array" ref="D242">ifs(and(isblank($A242),isblank($B242)),"", not(iserror(vlookup($A242&amp;$B242,'5) Release_Track'!$F:$F&amp;'5) Release_Track'!$G:$G,1,0))),vlookup($A242&amp;$B242,{'5) Release_Track'!$F:$F&amp;'5) Release_Track'!$G:$G,'5) Release_Track'!$I:$I},2,0), or(and(not(isblank($B242)),$B242=$B241,$A242&lt;&gt;$A241),and(not(isblank($A242)),$A242=$A241,$B242&lt;&gt;$B241)),"ID LISTS UNALIGNED",and($A242&lt;&gt;"",countif('5) Release_Track'!$F:$F,$A242)=0),"NO ISRC MATCH in Release_Track",and($B242&lt;&gt;"",countif('5) Release_Track'!$G:$G,$B242)=0),"NO CATALOG ID MATCH in Release_Track",iserror(vlookup($A242&amp;$B242,'5) Release_Track'!$F:$F&amp;'5) Release_Track'!$G:$G,1,0)),"NO ISRC-CATALOG ID pair MATCH in Release_Track" )</f>
        <v/>
      </c>
      <c r="E242" s="20"/>
      <c r="F242" s="20"/>
    </row>
    <row r="243">
      <c r="B243" s="92"/>
      <c r="C243" s="110" t="str">
        <f t="array" ref="C243">ifs(and(isblank($A243),isblank($B243)),"", not(iserror(vlookup($A243&amp;$B243,'5) Release_Track'!$F:$F&amp;'5) Release_Track'!$G:$G,1,0))),vlookup($A243&amp;$B243,{'5) Release_Track'!$F:$F&amp;'5) Release_Track'!$G:$G,'5) Release_Track'!$H:$H},2,0), or(and(not(isblank($B243)),$B243=$B242,$A243&lt;&gt;$A242),and(not(isblank($A243)),$A243=$A242,$B243&lt;&gt;$B242)),"ID LISTS UNALIGNED",and($A243&lt;&gt;"",countif('5) Release_Track'!$F:$F,$A243)=0),"NO ISRC MATCH in Release_Track",and($B243&lt;&gt;"",countif('5) Release_Track'!$G:$G,$B243)=0),"NO CATALOG ID MATCH in Release_Track",iserror(vlookup($A243&amp;$B243,'5) Release_Track'!$F:$F&amp;'5) Release_Track'!$G:$G,1,0)),"NO ISRC-CATALOG ID pair MATCH in Release_Track" )</f>
        <v/>
      </c>
      <c r="D243" s="110" t="str">
        <f t="array" ref="D243">ifs(and(isblank($A243),isblank($B243)),"", not(iserror(vlookup($A243&amp;$B243,'5) Release_Track'!$F:$F&amp;'5) Release_Track'!$G:$G,1,0))),vlookup($A243&amp;$B243,{'5) Release_Track'!$F:$F&amp;'5) Release_Track'!$G:$G,'5) Release_Track'!$I:$I},2,0), or(and(not(isblank($B243)),$B243=$B242,$A243&lt;&gt;$A242),and(not(isblank($A243)),$A243=$A242,$B243&lt;&gt;$B242)),"ID LISTS UNALIGNED",and($A243&lt;&gt;"",countif('5) Release_Track'!$F:$F,$A243)=0),"NO ISRC MATCH in Release_Track",and($B243&lt;&gt;"",countif('5) Release_Track'!$G:$G,$B243)=0),"NO CATALOG ID MATCH in Release_Track",iserror(vlookup($A243&amp;$B243,'5) Release_Track'!$F:$F&amp;'5) Release_Track'!$G:$G,1,0)),"NO ISRC-CATALOG ID pair MATCH in Release_Track" )</f>
        <v/>
      </c>
      <c r="E243" s="20"/>
      <c r="F243" s="20"/>
    </row>
    <row r="244">
      <c r="B244" s="92"/>
      <c r="C244" s="110" t="str">
        <f t="array" ref="C244">ifs(and(isblank($A244),isblank($B244)),"", not(iserror(vlookup($A244&amp;$B244,'5) Release_Track'!$F:$F&amp;'5) Release_Track'!$G:$G,1,0))),vlookup($A244&amp;$B244,{'5) Release_Track'!$F:$F&amp;'5) Release_Track'!$G:$G,'5) Release_Track'!$H:$H},2,0), or(and(not(isblank($B244)),$B244=$B243,$A244&lt;&gt;$A243),and(not(isblank($A244)),$A244=$A243,$B244&lt;&gt;$B243)),"ID LISTS UNALIGNED",and($A244&lt;&gt;"",countif('5) Release_Track'!$F:$F,$A244)=0),"NO ISRC MATCH in Release_Track",and($B244&lt;&gt;"",countif('5) Release_Track'!$G:$G,$B244)=0),"NO CATALOG ID MATCH in Release_Track",iserror(vlookup($A244&amp;$B244,'5) Release_Track'!$F:$F&amp;'5) Release_Track'!$G:$G,1,0)),"NO ISRC-CATALOG ID pair MATCH in Release_Track" )</f>
        <v/>
      </c>
      <c r="D244" s="110" t="str">
        <f t="array" ref="D244">ifs(and(isblank($A244),isblank($B244)),"", not(iserror(vlookup($A244&amp;$B244,'5) Release_Track'!$F:$F&amp;'5) Release_Track'!$G:$G,1,0))),vlookup($A244&amp;$B244,{'5) Release_Track'!$F:$F&amp;'5) Release_Track'!$G:$G,'5) Release_Track'!$I:$I},2,0), or(and(not(isblank($B244)),$B244=$B243,$A244&lt;&gt;$A243),and(not(isblank($A244)),$A244=$A243,$B244&lt;&gt;$B243)),"ID LISTS UNALIGNED",and($A244&lt;&gt;"",countif('5) Release_Track'!$F:$F,$A244)=0),"NO ISRC MATCH in Release_Track",and($B244&lt;&gt;"",countif('5) Release_Track'!$G:$G,$B244)=0),"NO CATALOG ID MATCH in Release_Track",iserror(vlookup($A244&amp;$B244,'5) Release_Track'!$F:$F&amp;'5) Release_Track'!$G:$G,1,0)),"NO ISRC-CATALOG ID pair MATCH in Release_Track" )</f>
        <v/>
      </c>
      <c r="E244" s="20"/>
      <c r="F244" s="20"/>
    </row>
    <row r="245">
      <c r="B245" s="92"/>
      <c r="C245" s="110" t="str">
        <f t="array" ref="C245">ifs(and(isblank($A245),isblank($B245)),"", not(iserror(vlookup($A245&amp;$B245,'5) Release_Track'!$F:$F&amp;'5) Release_Track'!$G:$G,1,0))),vlookup($A245&amp;$B245,{'5) Release_Track'!$F:$F&amp;'5) Release_Track'!$G:$G,'5) Release_Track'!$H:$H},2,0), or(and(not(isblank($B245)),$B245=$B244,$A245&lt;&gt;$A244),and(not(isblank($A245)),$A245=$A244,$B245&lt;&gt;$B244)),"ID LISTS UNALIGNED",and($A245&lt;&gt;"",countif('5) Release_Track'!$F:$F,$A245)=0),"NO ISRC MATCH in Release_Track",and($B245&lt;&gt;"",countif('5) Release_Track'!$G:$G,$B245)=0),"NO CATALOG ID MATCH in Release_Track",iserror(vlookup($A245&amp;$B245,'5) Release_Track'!$F:$F&amp;'5) Release_Track'!$G:$G,1,0)),"NO ISRC-CATALOG ID pair MATCH in Release_Track" )</f>
        <v/>
      </c>
      <c r="D245" s="110" t="str">
        <f t="array" ref="D245">ifs(and(isblank($A245),isblank($B245)),"", not(iserror(vlookup($A245&amp;$B245,'5) Release_Track'!$F:$F&amp;'5) Release_Track'!$G:$G,1,0))),vlookup($A245&amp;$B245,{'5) Release_Track'!$F:$F&amp;'5) Release_Track'!$G:$G,'5) Release_Track'!$I:$I},2,0), or(and(not(isblank($B245)),$B245=$B244,$A245&lt;&gt;$A244),and(not(isblank($A245)),$A245=$A244,$B245&lt;&gt;$B244)),"ID LISTS UNALIGNED",and($A245&lt;&gt;"",countif('5) Release_Track'!$F:$F,$A245)=0),"NO ISRC MATCH in Release_Track",and($B245&lt;&gt;"",countif('5) Release_Track'!$G:$G,$B245)=0),"NO CATALOG ID MATCH in Release_Track",iserror(vlookup($A245&amp;$B245,'5) Release_Track'!$F:$F&amp;'5) Release_Track'!$G:$G,1,0)),"NO ISRC-CATALOG ID pair MATCH in Release_Track" )</f>
        <v/>
      </c>
      <c r="E245" s="20"/>
      <c r="F245" s="20"/>
    </row>
    <row r="246">
      <c r="B246" s="92"/>
      <c r="C246" s="110" t="str">
        <f t="array" ref="C246">ifs(and(isblank($A246),isblank($B246)),"", not(iserror(vlookup($A246&amp;$B246,'5) Release_Track'!$F:$F&amp;'5) Release_Track'!$G:$G,1,0))),vlookup($A246&amp;$B246,{'5) Release_Track'!$F:$F&amp;'5) Release_Track'!$G:$G,'5) Release_Track'!$H:$H},2,0), or(and(not(isblank($B246)),$B246=$B245,$A246&lt;&gt;$A245),and(not(isblank($A246)),$A246=$A245,$B246&lt;&gt;$B245)),"ID LISTS UNALIGNED",and($A246&lt;&gt;"",countif('5) Release_Track'!$F:$F,$A246)=0),"NO ISRC MATCH in Release_Track",and($B246&lt;&gt;"",countif('5) Release_Track'!$G:$G,$B246)=0),"NO CATALOG ID MATCH in Release_Track",iserror(vlookup($A246&amp;$B246,'5) Release_Track'!$F:$F&amp;'5) Release_Track'!$G:$G,1,0)),"NO ISRC-CATALOG ID pair MATCH in Release_Track" )</f>
        <v/>
      </c>
      <c r="D246" s="110" t="str">
        <f t="array" ref="D246">ifs(and(isblank($A246),isblank($B246)),"", not(iserror(vlookup($A246&amp;$B246,'5) Release_Track'!$F:$F&amp;'5) Release_Track'!$G:$G,1,0))),vlookup($A246&amp;$B246,{'5) Release_Track'!$F:$F&amp;'5) Release_Track'!$G:$G,'5) Release_Track'!$I:$I},2,0), or(and(not(isblank($B246)),$B246=$B245,$A246&lt;&gt;$A245),and(not(isblank($A246)),$A246=$A245,$B246&lt;&gt;$B245)),"ID LISTS UNALIGNED",and($A246&lt;&gt;"",countif('5) Release_Track'!$F:$F,$A246)=0),"NO ISRC MATCH in Release_Track",and($B246&lt;&gt;"",countif('5) Release_Track'!$G:$G,$B246)=0),"NO CATALOG ID MATCH in Release_Track",iserror(vlookup($A246&amp;$B246,'5) Release_Track'!$F:$F&amp;'5) Release_Track'!$G:$G,1,0)),"NO ISRC-CATALOG ID pair MATCH in Release_Track" )</f>
        <v/>
      </c>
      <c r="E246" s="20"/>
      <c r="F246" s="20"/>
    </row>
    <row r="247">
      <c r="B247" s="92"/>
      <c r="C247" s="110" t="str">
        <f t="array" ref="C247">ifs(and(isblank($A247),isblank($B247)),"", not(iserror(vlookup($A247&amp;$B247,'5) Release_Track'!$F:$F&amp;'5) Release_Track'!$G:$G,1,0))),vlookup($A247&amp;$B247,{'5) Release_Track'!$F:$F&amp;'5) Release_Track'!$G:$G,'5) Release_Track'!$H:$H},2,0), or(and(not(isblank($B247)),$B247=$B246,$A247&lt;&gt;$A246),and(not(isblank($A247)),$A247=$A246,$B247&lt;&gt;$B246)),"ID LISTS UNALIGNED",and($A247&lt;&gt;"",countif('5) Release_Track'!$F:$F,$A247)=0),"NO ISRC MATCH in Release_Track",and($B247&lt;&gt;"",countif('5) Release_Track'!$G:$G,$B247)=0),"NO CATALOG ID MATCH in Release_Track",iserror(vlookup($A247&amp;$B247,'5) Release_Track'!$F:$F&amp;'5) Release_Track'!$G:$G,1,0)),"NO ISRC-CATALOG ID pair MATCH in Release_Track" )</f>
        <v/>
      </c>
      <c r="D247" s="110" t="str">
        <f t="array" ref="D247">ifs(and(isblank($A247),isblank($B247)),"", not(iserror(vlookup($A247&amp;$B247,'5) Release_Track'!$F:$F&amp;'5) Release_Track'!$G:$G,1,0))),vlookup($A247&amp;$B247,{'5) Release_Track'!$F:$F&amp;'5) Release_Track'!$G:$G,'5) Release_Track'!$I:$I},2,0), or(and(not(isblank($B247)),$B247=$B246,$A247&lt;&gt;$A246),and(not(isblank($A247)),$A247=$A246,$B247&lt;&gt;$B246)),"ID LISTS UNALIGNED",and($A247&lt;&gt;"",countif('5) Release_Track'!$F:$F,$A247)=0),"NO ISRC MATCH in Release_Track",and($B247&lt;&gt;"",countif('5) Release_Track'!$G:$G,$B247)=0),"NO CATALOG ID MATCH in Release_Track",iserror(vlookup($A247&amp;$B247,'5) Release_Track'!$F:$F&amp;'5) Release_Track'!$G:$G,1,0)),"NO ISRC-CATALOG ID pair MATCH in Release_Track" )</f>
        <v/>
      </c>
      <c r="E247" s="20"/>
      <c r="F247" s="20"/>
    </row>
    <row r="248">
      <c r="B248" s="92"/>
      <c r="C248" s="110" t="str">
        <f t="array" ref="C248">ifs(and(isblank($A248),isblank($B248)),"", not(iserror(vlookup($A248&amp;$B248,'5) Release_Track'!$F:$F&amp;'5) Release_Track'!$G:$G,1,0))),vlookup($A248&amp;$B248,{'5) Release_Track'!$F:$F&amp;'5) Release_Track'!$G:$G,'5) Release_Track'!$H:$H},2,0), or(and(not(isblank($B248)),$B248=$B247,$A248&lt;&gt;$A247),and(not(isblank($A248)),$A248=$A247,$B248&lt;&gt;$B247)),"ID LISTS UNALIGNED",and($A248&lt;&gt;"",countif('5) Release_Track'!$F:$F,$A248)=0),"NO ISRC MATCH in Release_Track",and($B248&lt;&gt;"",countif('5) Release_Track'!$G:$G,$B248)=0),"NO CATALOG ID MATCH in Release_Track",iserror(vlookup($A248&amp;$B248,'5) Release_Track'!$F:$F&amp;'5) Release_Track'!$G:$G,1,0)),"NO ISRC-CATALOG ID pair MATCH in Release_Track" )</f>
        <v/>
      </c>
      <c r="D248" s="110" t="str">
        <f t="array" ref="D248">ifs(and(isblank($A248),isblank($B248)),"", not(iserror(vlookup($A248&amp;$B248,'5) Release_Track'!$F:$F&amp;'5) Release_Track'!$G:$G,1,0))),vlookup($A248&amp;$B248,{'5) Release_Track'!$F:$F&amp;'5) Release_Track'!$G:$G,'5) Release_Track'!$I:$I},2,0), or(and(not(isblank($B248)),$B248=$B247,$A248&lt;&gt;$A247),and(not(isblank($A248)),$A248=$A247,$B248&lt;&gt;$B247)),"ID LISTS UNALIGNED",and($A248&lt;&gt;"",countif('5) Release_Track'!$F:$F,$A248)=0),"NO ISRC MATCH in Release_Track",and($B248&lt;&gt;"",countif('5) Release_Track'!$G:$G,$B248)=0),"NO CATALOG ID MATCH in Release_Track",iserror(vlookup($A248&amp;$B248,'5) Release_Track'!$F:$F&amp;'5) Release_Track'!$G:$G,1,0)),"NO ISRC-CATALOG ID pair MATCH in Release_Track" )</f>
        <v/>
      </c>
      <c r="E248" s="20"/>
      <c r="F248" s="20"/>
    </row>
    <row r="249">
      <c r="B249" s="92"/>
      <c r="C249" s="110" t="str">
        <f t="array" ref="C249">ifs(and(isblank($A249),isblank($B249)),"", not(iserror(vlookup($A249&amp;$B249,'5) Release_Track'!$F:$F&amp;'5) Release_Track'!$G:$G,1,0))),vlookup($A249&amp;$B249,{'5) Release_Track'!$F:$F&amp;'5) Release_Track'!$G:$G,'5) Release_Track'!$H:$H},2,0), or(and(not(isblank($B249)),$B249=$B248,$A249&lt;&gt;$A248),and(not(isblank($A249)),$A249=$A248,$B249&lt;&gt;$B248)),"ID LISTS UNALIGNED",and($A249&lt;&gt;"",countif('5) Release_Track'!$F:$F,$A249)=0),"NO ISRC MATCH in Release_Track",and($B249&lt;&gt;"",countif('5) Release_Track'!$G:$G,$B249)=0),"NO CATALOG ID MATCH in Release_Track",iserror(vlookup($A249&amp;$B249,'5) Release_Track'!$F:$F&amp;'5) Release_Track'!$G:$G,1,0)),"NO ISRC-CATALOG ID pair MATCH in Release_Track" )</f>
        <v/>
      </c>
      <c r="D249" s="110" t="str">
        <f t="array" ref="D249">ifs(and(isblank($A249),isblank($B249)),"", not(iserror(vlookup($A249&amp;$B249,'5) Release_Track'!$F:$F&amp;'5) Release_Track'!$G:$G,1,0))),vlookup($A249&amp;$B249,{'5) Release_Track'!$F:$F&amp;'5) Release_Track'!$G:$G,'5) Release_Track'!$I:$I},2,0), or(and(not(isblank($B249)),$B249=$B248,$A249&lt;&gt;$A248),and(not(isblank($A249)),$A249=$A248,$B249&lt;&gt;$B248)),"ID LISTS UNALIGNED",and($A249&lt;&gt;"",countif('5) Release_Track'!$F:$F,$A249)=0),"NO ISRC MATCH in Release_Track",and($B249&lt;&gt;"",countif('5) Release_Track'!$G:$G,$B249)=0),"NO CATALOG ID MATCH in Release_Track",iserror(vlookup($A249&amp;$B249,'5) Release_Track'!$F:$F&amp;'5) Release_Track'!$G:$G,1,0)),"NO ISRC-CATALOG ID pair MATCH in Release_Track" )</f>
        <v/>
      </c>
      <c r="E249" s="20"/>
      <c r="F249" s="20"/>
    </row>
    <row r="250">
      <c r="B250" s="92"/>
      <c r="C250" s="110" t="str">
        <f t="array" ref="C250">ifs(and(isblank($A250),isblank($B250)),"", not(iserror(vlookup($A250&amp;$B250,'5) Release_Track'!$F:$F&amp;'5) Release_Track'!$G:$G,1,0))),vlookup($A250&amp;$B250,{'5) Release_Track'!$F:$F&amp;'5) Release_Track'!$G:$G,'5) Release_Track'!$H:$H},2,0), or(and(not(isblank($B250)),$B250=$B249,$A250&lt;&gt;$A249),and(not(isblank($A250)),$A250=$A249,$B250&lt;&gt;$B249)),"ID LISTS UNALIGNED",and($A250&lt;&gt;"",countif('5) Release_Track'!$F:$F,$A250)=0),"NO ISRC MATCH in Release_Track",and($B250&lt;&gt;"",countif('5) Release_Track'!$G:$G,$B250)=0),"NO CATALOG ID MATCH in Release_Track",iserror(vlookup($A250&amp;$B250,'5) Release_Track'!$F:$F&amp;'5) Release_Track'!$G:$G,1,0)),"NO ISRC-CATALOG ID pair MATCH in Release_Track" )</f>
        <v/>
      </c>
      <c r="D250" s="110" t="str">
        <f t="array" ref="D250">ifs(and(isblank($A250),isblank($B250)),"", not(iserror(vlookup($A250&amp;$B250,'5) Release_Track'!$F:$F&amp;'5) Release_Track'!$G:$G,1,0))),vlookup($A250&amp;$B250,{'5) Release_Track'!$F:$F&amp;'5) Release_Track'!$G:$G,'5) Release_Track'!$I:$I},2,0), or(and(not(isblank($B250)),$B250=$B249,$A250&lt;&gt;$A249),and(not(isblank($A250)),$A250=$A249,$B250&lt;&gt;$B249)),"ID LISTS UNALIGNED",and($A250&lt;&gt;"",countif('5) Release_Track'!$F:$F,$A250)=0),"NO ISRC MATCH in Release_Track",and($B250&lt;&gt;"",countif('5) Release_Track'!$G:$G,$B250)=0),"NO CATALOG ID MATCH in Release_Track",iserror(vlookup($A250&amp;$B250,'5) Release_Track'!$F:$F&amp;'5) Release_Track'!$G:$G,1,0)),"NO ISRC-CATALOG ID pair MATCH in Release_Track" )</f>
        <v/>
      </c>
      <c r="E250" s="20"/>
      <c r="F250" s="20"/>
    </row>
    <row r="251">
      <c r="B251" s="92"/>
      <c r="C251" s="110" t="str">
        <f t="array" ref="C251">ifs(and(isblank($A251),isblank($B251)),"", not(iserror(vlookup($A251&amp;$B251,'5) Release_Track'!$F:$F&amp;'5) Release_Track'!$G:$G,1,0))),vlookup($A251&amp;$B251,{'5) Release_Track'!$F:$F&amp;'5) Release_Track'!$G:$G,'5) Release_Track'!$H:$H},2,0), or(and(not(isblank($B251)),$B251=$B250,$A251&lt;&gt;$A250),and(not(isblank($A251)),$A251=$A250,$B251&lt;&gt;$B250)),"ID LISTS UNALIGNED",and($A251&lt;&gt;"",countif('5) Release_Track'!$F:$F,$A251)=0),"NO ISRC MATCH in Release_Track",and($B251&lt;&gt;"",countif('5) Release_Track'!$G:$G,$B251)=0),"NO CATALOG ID MATCH in Release_Track",iserror(vlookup($A251&amp;$B251,'5) Release_Track'!$F:$F&amp;'5) Release_Track'!$G:$G,1,0)),"NO ISRC-CATALOG ID pair MATCH in Release_Track" )</f>
        <v/>
      </c>
      <c r="D251" s="110" t="str">
        <f t="array" ref="D251">ifs(and(isblank($A251),isblank($B251)),"", not(iserror(vlookup($A251&amp;$B251,'5) Release_Track'!$F:$F&amp;'5) Release_Track'!$G:$G,1,0))),vlookup($A251&amp;$B251,{'5) Release_Track'!$F:$F&amp;'5) Release_Track'!$G:$G,'5) Release_Track'!$I:$I},2,0), or(and(not(isblank($B251)),$B251=$B250,$A251&lt;&gt;$A250),and(not(isblank($A251)),$A251=$A250,$B251&lt;&gt;$B250)),"ID LISTS UNALIGNED",and($A251&lt;&gt;"",countif('5) Release_Track'!$F:$F,$A251)=0),"NO ISRC MATCH in Release_Track",and($B251&lt;&gt;"",countif('5) Release_Track'!$G:$G,$B251)=0),"NO CATALOG ID MATCH in Release_Track",iserror(vlookup($A251&amp;$B251,'5) Release_Track'!$F:$F&amp;'5) Release_Track'!$G:$G,1,0)),"NO ISRC-CATALOG ID pair MATCH in Release_Track" )</f>
        <v/>
      </c>
      <c r="E251" s="20"/>
      <c r="F251" s="20"/>
    </row>
    <row r="252">
      <c r="B252" s="92"/>
      <c r="C252" s="110" t="str">
        <f t="array" ref="C252">ifs(and(isblank($A252),isblank($B252)),"", not(iserror(vlookup($A252&amp;$B252,'5) Release_Track'!$F:$F&amp;'5) Release_Track'!$G:$G,1,0))),vlookup($A252&amp;$B252,{'5) Release_Track'!$F:$F&amp;'5) Release_Track'!$G:$G,'5) Release_Track'!$H:$H},2,0), or(and(not(isblank($B252)),$B252=$B251,$A252&lt;&gt;$A251),and(not(isblank($A252)),$A252=$A251,$B252&lt;&gt;$B251)),"ID LISTS UNALIGNED",and($A252&lt;&gt;"",countif('5) Release_Track'!$F:$F,$A252)=0),"NO ISRC MATCH in Release_Track",and($B252&lt;&gt;"",countif('5) Release_Track'!$G:$G,$B252)=0),"NO CATALOG ID MATCH in Release_Track",iserror(vlookup($A252&amp;$B252,'5) Release_Track'!$F:$F&amp;'5) Release_Track'!$G:$G,1,0)),"NO ISRC-CATALOG ID pair MATCH in Release_Track" )</f>
        <v/>
      </c>
      <c r="D252" s="110" t="str">
        <f t="array" ref="D252">ifs(and(isblank($A252),isblank($B252)),"", not(iserror(vlookup($A252&amp;$B252,'5) Release_Track'!$F:$F&amp;'5) Release_Track'!$G:$G,1,0))),vlookup($A252&amp;$B252,{'5) Release_Track'!$F:$F&amp;'5) Release_Track'!$G:$G,'5) Release_Track'!$I:$I},2,0), or(and(not(isblank($B252)),$B252=$B251,$A252&lt;&gt;$A251),and(not(isblank($A252)),$A252=$A251,$B252&lt;&gt;$B251)),"ID LISTS UNALIGNED",and($A252&lt;&gt;"",countif('5) Release_Track'!$F:$F,$A252)=0),"NO ISRC MATCH in Release_Track",and($B252&lt;&gt;"",countif('5) Release_Track'!$G:$G,$B252)=0),"NO CATALOG ID MATCH in Release_Track",iserror(vlookup($A252&amp;$B252,'5) Release_Track'!$F:$F&amp;'5) Release_Track'!$G:$G,1,0)),"NO ISRC-CATALOG ID pair MATCH in Release_Track" )</f>
        <v/>
      </c>
      <c r="E252" s="20"/>
      <c r="F252" s="20"/>
    </row>
    <row r="253">
      <c r="B253" s="92"/>
      <c r="C253" s="110" t="str">
        <f t="array" ref="C253">ifs(and(isblank($A253),isblank($B253)),"", not(iserror(vlookup($A253&amp;$B253,'5) Release_Track'!$F:$F&amp;'5) Release_Track'!$G:$G,1,0))),vlookup($A253&amp;$B253,{'5) Release_Track'!$F:$F&amp;'5) Release_Track'!$G:$G,'5) Release_Track'!$H:$H},2,0), or(and(not(isblank($B253)),$B253=$B252,$A253&lt;&gt;$A252),and(not(isblank($A253)),$A253=$A252,$B253&lt;&gt;$B252)),"ID LISTS UNALIGNED",and($A253&lt;&gt;"",countif('5) Release_Track'!$F:$F,$A253)=0),"NO ISRC MATCH in Release_Track",and($B253&lt;&gt;"",countif('5) Release_Track'!$G:$G,$B253)=0),"NO CATALOG ID MATCH in Release_Track",iserror(vlookup($A253&amp;$B253,'5) Release_Track'!$F:$F&amp;'5) Release_Track'!$G:$G,1,0)),"NO ISRC-CATALOG ID pair MATCH in Release_Track" )</f>
        <v/>
      </c>
      <c r="D253" s="110" t="str">
        <f t="array" ref="D253">ifs(and(isblank($A253),isblank($B253)),"", not(iserror(vlookup($A253&amp;$B253,'5) Release_Track'!$F:$F&amp;'5) Release_Track'!$G:$G,1,0))),vlookup($A253&amp;$B253,{'5) Release_Track'!$F:$F&amp;'5) Release_Track'!$G:$G,'5) Release_Track'!$I:$I},2,0), or(and(not(isblank($B253)),$B253=$B252,$A253&lt;&gt;$A252),and(not(isblank($A253)),$A253=$A252,$B253&lt;&gt;$B252)),"ID LISTS UNALIGNED",and($A253&lt;&gt;"",countif('5) Release_Track'!$F:$F,$A253)=0),"NO ISRC MATCH in Release_Track",and($B253&lt;&gt;"",countif('5) Release_Track'!$G:$G,$B253)=0),"NO CATALOG ID MATCH in Release_Track",iserror(vlookup($A253&amp;$B253,'5) Release_Track'!$F:$F&amp;'5) Release_Track'!$G:$G,1,0)),"NO ISRC-CATALOG ID pair MATCH in Release_Track" )</f>
        <v/>
      </c>
      <c r="E253" s="20"/>
      <c r="F253" s="20"/>
    </row>
    <row r="254">
      <c r="B254" s="92"/>
      <c r="C254" s="110" t="str">
        <f t="array" ref="C254">ifs(and(isblank($A254),isblank($B254)),"", not(iserror(vlookup($A254&amp;$B254,'5) Release_Track'!$F:$F&amp;'5) Release_Track'!$G:$G,1,0))),vlookup($A254&amp;$B254,{'5) Release_Track'!$F:$F&amp;'5) Release_Track'!$G:$G,'5) Release_Track'!$H:$H},2,0), or(and(not(isblank($B254)),$B254=$B253,$A254&lt;&gt;$A253),and(not(isblank($A254)),$A254=$A253,$B254&lt;&gt;$B253)),"ID LISTS UNALIGNED",and($A254&lt;&gt;"",countif('5) Release_Track'!$F:$F,$A254)=0),"NO ISRC MATCH in Release_Track",and($B254&lt;&gt;"",countif('5) Release_Track'!$G:$G,$B254)=0),"NO CATALOG ID MATCH in Release_Track",iserror(vlookup($A254&amp;$B254,'5) Release_Track'!$F:$F&amp;'5) Release_Track'!$G:$G,1,0)),"NO ISRC-CATALOG ID pair MATCH in Release_Track" )</f>
        <v/>
      </c>
      <c r="D254" s="110" t="str">
        <f t="array" ref="D254">ifs(and(isblank($A254),isblank($B254)),"", not(iserror(vlookup($A254&amp;$B254,'5) Release_Track'!$F:$F&amp;'5) Release_Track'!$G:$G,1,0))),vlookup($A254&amp;$B254,{'5) Release_Track'!$F:$F&amp;'5) Release_Track'!$G:$G,'5) Release_Track'!$I:$I},2,0), or(and(not(isblank($B254)),$B254=$B253,$A254&lt;&gt;$A253),and(not(isblank($A254)),$A254=$A253,$B254&lt;&gt;$B253)),"ID LISTS UNALIGNED",and($A254&lt;&gt;"",countif('5) Release_Track'!$F:$F,$A254)=0),"NO ISRC MATCH in Release_Track",and($B254&lt;&gt;"",countif('5) Release_Track'!$G:$G,$B254)=0),"NO CATALOG ID MATCH in Release_Track",iserror(vlookup($A254&amp;$B254,'5) Release_Track'!$F:$F&amp;'5) Release_Track'!$G:$G,1,0)),"NO ISRC-CATALOG ID pair MATCH in Release_Track" )</f>
        <v/>
      </c>
      <c r="E254" s="20"/>
      <c r="F254" s="20"/>
    </row>
    <row r="255">
      <c r="B255" s="92"/>
      <c r="C255" s="110" t="str">
        <f t="array" ref="C255">ifs(and(isblank($A255),isblank($B255)),"", not(iserror(vlookup($A255&amp;$B255,'5) Release_Track'!$F:$F&amp;'5) Release_Track'!$G:$G,1,0))),vlookup($A255&amp;$B255,{'5) Release_Track'!$F:$F&amp;'5) Release_Track'!$G:$G,'5) Release_Track'!$H:$H},2,0), or(and(not(isblank($B255)),$B255=$B254,$A255&lt;&gt;$A254),and(not(isblank($A255)),$A255=$A254,$B255&lt;&gt;$B254)),"ID LISTS UNALIGNED",and($A255&lt;&gt;"",countif('5) Release_Track'!$F:$F,$A255)=0),"NO ISRC MATCH in Release_Track",and($B255&lt;&gt;"",countif('5) Release_Track'!$G:$G,$B255)=0),"NO CATALOG ID MATCH in Release_Track",iserror(vlookup($A255&amp;$B255,'5) Release_Track'!$F:$F&amp;'5) Release_Track'!$G:$G,1,0)),"NO ISRC-CATALOG ID pair MATCH in Release_Track" )</f>
        <v/>
      </c>
      <c r="D255" s="110" t="str">
        <f t="array" ref="D255">ifs(and(isblank($A255),isblank($B255)),"", not(iserror(vlookup($A255&amp;$B255,'5) Release_Track'!$F:$F&amp;'5) Release_Track'!$G:$G,1,0))),vlookup($A255&amp;$B255,{'5) Release_Track'!$F:$F&amp;'5) Release_Track'!$G:$G,'5) Release_Track'!$I:$I},2,0), or(and(not(isblank($B255)),$B255=$B254,$A255&lt;&gt;$A254),and(not(isblank($A255)),$A255=$A254,$B255&lt;&gt;$B254)),"ID LISTS UNALIGNED",and($A255&lt;&gt;"",countif('5) Release_Track'!$F:$F,$A255)=0),"NO ISRC MATCH in Release_Track",and($B255&lt;&gt;"",countif('5) Release_Track'!$G:$G,$B255)=0),"NO CATALOG ID MATCH in Release_Track",iserror(vlookup($A255&amp;$B255,'5) Release_Track'!$F:$F&amp;'5) Release_Track'!$G:$G,1,0)),"NO ISRC-CATALOG ID pair MATCH in Release_Track" )</f>
        <v/>
      </c>
      <c r="E255" s="20"/>
      <c r="F255" s="20"/>
    </row>
    <row r="256">
      <c r="B256" s="92"/>
      <c r="C256" s="110" t="str">
        <f t="array" ref="C256">ifs(and(isblank($A256),isblank($B256)),"", not(iserror(vlookup($A256&amp;$B256,'5) Release_Track'!$F:$F&amp;'5) Release_Track'!$G:$G,1,0))),vlookup($A256&amp;$B256,{'5) Release_Track'!$F:$F&amp;'5) Release_Track'!$G:$G,'5) Release_Track'!$H:$H},2,0), or(and(not(isblank($B256)),$B256=$B255,$A256&lt;&gt;$A255),and(not(isblank($A256)),$A256=$A255,$B256&lt;&gt;$B255)),"ID LISTS UNALIGNED",and($A256&lt;&gt;"",countif('5) Release_Track'!$F:$F,$A256)=0),"NO ISRC MATCH in Release_Track",and($B256&lt;&gt;"",countif('5) Release_Track'!$G:$G,$B256)=0),"NO CATALOG ID MATCH in Release_Track",iserror(vlookup($A256&amp;$B256,'5) Release_Track'!$F:$F&amp;'5) Release_Track'!$G:$G,1,0)),"NO ISRC-CATALOG ID pair MATCH in Release_Track" )</f>
        <v/>
      </c>
      <c r="D256" s="110" t="str">
        <f t="array" ref="D256">ifs(and(isblank($A256),isblank($B256)),"", not(iserror(vlookup($A256&amp;$B256,'5) Release_Track'!$F:$F&amp;'5) Release_Track'!$G:$G,1,0))),vlookup($A256&amp;$B256,{'5) Release_Track'!$F:$F&amp;'5) Release_Track'!$G:$G,'5) Release_Track'!$I:$I},2,0), or(and(not(isblank($B256)),$B256=$B255,$A256&lt;&gt;$A255),and(not(isblank($A256)),$A256=$A255,$B256&lt;&gt;$B255)),"ID LISTS UNALIGNED",and($A256&lt;&gt;"",countif('5) Release_Track'!$F:$F,$A256)=0),"NO ISRC MATCH in Release_Track",and($B256&lt;&gt;"",countif('5) Release_Track'!$G:$G,$B256)=0),"NO CATALOG ID MATCH in Release_Track",iserror(vlookup($A256&amp;$B256,'5) Release_Track'!$F:$F&amp;'5) Release_Track'!$G:$G,1,0)),"NO ISRC-CATALOG ID pair MATCH in Release_Track" )</f>
        <v/>
      </c>
      <c r="E256" s="20"/>
      <c r="F256" s="20"/>
    </row>
    <row r="257">
      <c r="B257" s="92"/>
      <c r="C257" s="110" t="str">
        <f t="array" ref="C257">ifs(and(isblank($A257),isblank($B257)),"", not(iserror(vlookup($A257&amp;$B257,'5) Release_Track'!$F:$F&amp;'5) Release_Track'!$G:$G,1,0))),vlookup($A257&amp;$B257,{'5) Release_Track'!$F:$F&amp;'5) Release_Track'!$G:$G,'5) Release_Track'!$H:$H},2,0), or(and(not(isblank($B257)),$B257=$B256,$A257&lt;&gt;$A256),and(not(isblank($A257)),$A257=$A256,$B257&lt;&gt;$B256)),"ID LISTS UNALIGNED",and($A257&lt;&gt;"",countif('5) Release_Track'!$F:$F,$A257)=0),"NO ISRC MATCH in Release_Track",and($B257&lt;&gt;"",countif('5) Release_Track'!$G:$G,$B257)=0),"NO CATALOG ID MATCH in Release_Track",iserror(vlookup($A257&amp;$B257,'5) Release_Track'!$F:$F&amp;'5) Release_Track'!$G:$G,1,0)),"NO ISRC-CATALOG ID pair MATCH in Release_Track" )</f>
        <v/>
      </c>
      <c r="D257" s="110" t="str">
        <f t="array" ref="D257">ifs(and(isblank($A257),isblank($B257)),"", not(iserror(vlookup($A257&amp;$B257,'5) Release_Track'!$F:$F&amp;'5) Release_Track'!$G:$G,1,0))),vlookup($A257&amp;$B257,{'5) Release_Track'!$F:$F&amp;'5) Release_Track'!$G:$G,'5) Release_Track'!$I:$I},2,0), or(and(not(isblank($B257)),$B257=$B256,$A257&lt;&gt;$A256),and(not(isblank($A257)),$A257=$A256,$B257&lt;&gt;$B256)),"ID LISTS UNALIGNED",and($A257&lt;&gt;"",countif('5) Release_Track'!$F:$F,$A257)=0),"NO ISRC MATCH in Release_Track",and($B257&lt;&gt;"",countif('5) Release_Track'!$G:$G,$B257)=0),"NO CATALOG ID MATCH in Release_Track",iserror(vlookup($A257&amp;$B257,'5) Release_Track'!$F:$F&amp;'5) Release_Track'!$G:$G,1,0)),"NO ISRC-CATALOG ID pair MATCH in Release_Track" )</f>
        <v/>
      </c>
      <c r="E257" s="20"/>
      <c r="F257" s="20"/>
    </row>
    <row r="258">
      <c r="B258" s="92"/>
      <c r="C258" s="110" t="str">
        <f t="array" ref="C258">ifs(and(isblank($A258),isblank($B258)),"", not(iserror(vlookup($A258&amp;$B258,'5) Release_Track'!$F:$F&amp;'5) Release_Track'!$G:$G,1,0))),vlookup($A258&amp;$B258,{'5) Release_Track'!$F:$F&amp;'5) Release_Track'!$G:$G,'5) Release_Track'!$H:$H},2,0), or(and(not(isblank($B258)),$B258=$B257,$A258&lt;&gt;$A257),and(not(isblank($A258)),$A258=$A257,$B258&lt;&gt;$B257)),"ID LISTS UNALIGNED",and($A258&lt;&gt;"",countif('5) Release_Track'!$F:$F,$A258)=0),"NO ISRC MATCH in Release_Track",and($B258&lt;&gt;"",countif('5) Release_Track'!$G:$G,$B258)=0),"NO CATALOG ID MATCH in Release_Track",iserror(vlookup($A258&amp;$B258,'5) Release_Track'!$F:$F&amp;'5) Release_Track'!$G:$G,1,0)),"NO ISRC-CATALOG ID pair MATCH in Release_Track" )</f>
        <v/>
      </c>
      <c r="D258" s="110" t="str">
        <f t="array" ref="D258">ifs(and(isblank($A258),isblank($B258)),"", not(iserror(vlookup($A258&amp;$B258,'5) Release_Track'!$F:$F&amp;'5) Release_Track'!$G:$G,1,0))),vlookup($A258&amp;$B258,{'5) Release_Track'!$F:$F&amp;'5) Release_Track'!$G:$G,'5) Release_Track'!$I:$I},2,0), or(and(not(isblank($B258)),$B258=$B257,$A258&lt;&gt;$A257),and(not(isblank($A258)),$A258=$A257,$B258&lt;&gt;$B257)),"ID LISTS UNALIGNED",and($A258&lt;&gt;"",countif('5) Release_Track'!$F:$F,$A258)=0),"NO ISRC MATCH in Release_Track",and($B258&lt;&gt;"",countif('5) Release_Track'!$G:$G,$B258)=0),"NO CATALOG ID MATCH in Release_Track",iserror(vlookup($A258&amp;$B258,'5) Release_Track'!$F:$F&amp;'5) Release_Track'!$G:$G,1,0)),"NO ISRC-CATALOG ID pair MATCH in Release_Track" )</f>
        <v/>
      </c>
      <c r="E258" s="20"/>
      <c r="F258" s="20"/>
    </row>
    <row r="259">
      <c r="B259" s="92"/>
      <c r="C259" s="110" t="str">
        <f t="array" ref="C259">ifs(and(isblank($A259),isblank($B259)),"", not(iserror(vlookup($A259&amp;$B259,'5) Release_Track'!$F:$F&amp;'5) Release_Track'!$G:$G,1,0))),vlookup($A259&amp;$B259,{'5) Release_Track'!$F:$F&amp;'5) Release_Track'!$G:$G,'5) Release_Track'!$H:$H},2,0), or(and(not(isblank($B259)),$B259=$B258,$A259&lt;&gt;$A258),and(not(isblank($A259)),$A259=$A258,$B259&lt;&gt;$B258)),"ID LISTS UNALIGNED",and($A259&lt;&gt;"",countif('5) Release_Track'!$F:$F,$A259)=0),"NO ISRC MATCH in Release_Track",and($B259&lt;&gt;"",countif('5) Release_Track'!$G:$G,$B259)=0),"NO CATALOG ID MATCH in Release_Track",iserror(vlookup($A259&amp;$B259,'5) Release_Track'!$F:$F&amp;'5) Release_Track'!$G:$G,1,0)),"NO ISRC-CATALOG ID pair MATCH in Release_Track" )</f>
        <v/>
      </c>
      <c r="D259" s="110" t="str">
        <f t="array" ref="D259">ifs(and(isblank($A259),isblank($B259)),"", not(iserror(vlookup($A259&amp;$B259,'5) Release_Track'!$F:$F&amp;'5) Release_Track'!$G:$G,1,0))),vlookup($A259&amp;$B259,{'5) Release_Track'!$F:$F&amp;'5) Release_Track'!$G:$G,'5) Release_Track'!$I:$I},2,0), or(and(not(isblank($B259)),$B259=$B258,$A259&lt;&gt;$A258),and(not(isblank($A259)),$A259=$A258,$B259&lt;&gt;$B258)),"ID LISTS UNALIGNED",and($A259&lt;&gt;"",countif('5) Release_Track'!$F:$F,$A259)=0),"NO ISRC MATCH in Release_Track",and($B259&lt;&gt;"",countif('5) Release_Track'!$G:$G,$B259)=0),"NO CATALOG ID MATCH in Release_Track",iserror(vlookup($A259&amp;$B259,'5) Release_Track'!$F:$F&amp;'5) Release_Track'!$G:$G,1,0)),"NO ISRC-CATALOG ID pair MATCH in Release_Track" )</f>
        <v/>
      </c>
      <c r="E259" s="20"/>
      <c r="F259" s="20"/>
    </row>
    <row r="260">
      <c r="B260" s="92"/>
      <c r="C260" s="110" t="str">
        <f t="array" ref="C260">ifs(and(isblank($A260),isblank($B260)),"", not(iserror(vlookup($A260&amp;$B260,'5) Release_Track'!$F:$F&amp;'5) Release_Track'!$G:$G,1,0))),vlookup($A260&amp;$B260,{'5) Release_Track'!$F:$F&amp;'5) Release_Track'!$G:$G,'5) Release_Track'!$H:$H},2,0), or(and(not(isblank($B260)),$B260=$B259,$A260&lt;&gt;$A259),and(not(isblank($A260)),$A260=$A259,$B260&lt;&gt;$B259)),"ID LISTS UNALIGNED",and($A260&lt;&gt;"",countif('5) Release_Track'!$F:$F,$A260)=0),"NO ISRC MATCH in Release_Track",and($B260&lt;&gt;"",countif('5) Release_Track'!$G:$G,$B260)=0),"NO CATALOG ID MATCH in Release_Track",iserror(vlookup($A260&amp;$B260,'5) Release_Track'!$F:$F&amp;'5) Release_Track'!$G:$G,1,0)),"NO ISRC-CATALOG ID pair MATCH in Release_Track" )</f>
        <v/>
      </c>
      <c r="D260" s="110" t="str">
        <f t="array" ref="D260">ifs(and(isblank($A260),isblank($B260)),"", not(iserror(vlookup($A260&amp;$B260,'5) Release_Track'!$F:$F&amp;'5) Release_Track'!$G:$G,1,0))),vlookup($A260&amp;$B260,{'5) Release_Track'!$F:$F&amp;'5) Release_Track'!$G:$G,'5) Release_Track'!$I:$I},2,0), or(and(not(isblank($B260)),$B260=$B259,$A260&lt;&gt;$A259),and(not(isblank($A260)),$A260=$A259,$B260&lt;&gt;$B259)),"ID LISTS UNALIGNED",and($A260&lt;&gt;"",countif('5) Release_Track'!$F:$F,$A260)=0),"NO ISRC MATCH in Release_Track",and($B260&lt;&gt;"",countif('5) Release_Track'!$G:$G,$B260)=0),"NO CATALOG ID MATCH in Release_Track",iserror(vlookup($A260&amp;$B260,'5) Release_Track'!$F:$F&amp;'5) Release_Track'!$G:$G,1,0)),"NO ISRC-CATALOG ID pair MATCH in Release_Track" )</f>
        <v/>
      </c>
      <c r="E260" s="20"/>
      <c r="F260" s="20"/>
    </row>
    <row r="261">
      <c r="B261" s="92"/>
      <c r="C261" s="110" t="str">
        <f t="array" ref="C261">ifs(and(isblank($A261),isblank($B261)),"", not(iserror(vlookup($A261&amp;$B261,'5) Release_Track'!$F:$F&amp;'5) Release_Track'!$G:$G,1,0))),vlookup($A261&amp;$B261,{'5) Release_Track'!$F:$F&amp;'5) Release_Track'!$G:$G,'5) Release_Track'!$H:$H},2,0), or(and(not(isblank($B261)),$B261=$B260,$A261&lt;&gt;$A260),and(not(isblank($A261)),$A261=$A260,$B261&lt;&gt;$B260)),"ID LISTS UNALIGNED",and($A261&lt;&gt;"",countif('5) Release_Track'!$F:$F,$A261)=0),"NO ISRC MATCH in Release_Track",and($B261&lt;&gt;"",countif('5) Release_Track'!$G:$G,$B261)=0),"NO CATALOG ID MATCH in Release_Track",iserror(vlookup($A261&amp;$B261,'5) Release_Track'!$F:$F&amp;'5) Release_Track'!$G:$G,1,0)),"NO ISRC-CATALOG ID pair MATCH in Release_Track" )</f>
        <v/>
      </c>
      <c r="D261" s="110" t="str">
        <f t="array" ref="D261">ifs(and(isblank($A261),isblank($B261)),"", not(iserror(vlookup($A261&amp;$B261,'5) Release_Track'!$F:$F&amp;'5) Release_Track'!$G:$G,1,0))),vlookup($A261&amp;$B261,{'5) Release_Track'!$F:$F&amp;'5) Release_Track'!$G:$G,'5) Release_Track'!$I:$I},2,0), or(and(not(isblank($B261)),$B261=$B260,$A261&lt;&gt;$A260),and(not(isblank($A261)),$A261=$A260,$B261&lt;&gt;$B260)),"ID LISTS UNALIGNED",and($A261&lt;&gt;"",countif('5) Release_Track'!$F:$F,$A261)=0),"NO ISRC MATCH in Release_Track",and($B261&lt;&gt;"",countif('5) Release_Track'!$G:$G,$B261)=0),"NO CATALOG ID MATCH in Release_Track",iserror(vlookup($A261&amp;$B261,'5) Release_Track'!$F:$F&amp;'5) Release_Track'!$G:$G,1,0)),"NO ISRC-CATALOG ID pair MATCH in Release_Track" )</f>
        <v/>
      </c>
      <c r="E261" s="20"/>
      <c r="F261" s="20"/>
    </row>
    <row r="262">
      <c r="B262" s="92"/>
      <c r="C262" s="110" t="str">
        <f t="array" ref="C262">ifs(and(isblank($A262),isblank($B262)),"", not(iserror(vlookup($A262&amp;$B262,'5) Release_Track'!$F:$F&amp;'5) Release_Track'!$G:$G,1,0))),vlookup($A262&amp;$B262,{'5) Release_Track'!$F:$F&amp;'5) Release_Track'!$G:$G,'5) Release_Track'!$H:$H},2,0), or(and(not(isblank($B262)),$B262=$B261,$A262&lt;&gt;$A261),and(not(isblank($A262)),$A262=$A261,$B262&lt;&gt;$B261)),"ID LISTS UNALIGNED",and($A262&lt;&gt;"",countif('5) Release_Track'!$F:$F,$A262)=0),"NO ISRC MATCH in Release_Track",and($B262&lt;&gt;"",countif('5) Release_Track'!$G:$G,$B262)=0),"NO CATALOG ID MATCH in Release_Track",iserror(vlookup($A262&amp;$B262,'5) Release_Track'!$F:$F&amp;'5) Release_Track'!$G:$G,1,0)),"NO ISRC-CATALOG ID pair MATCH in Release_Track" )</f>
        <v/>
      </c>
      <c r="D262" s="110" t="str">
        <f t="array" ref="D262">ifs(and(isblank($A262),isblank($B262)),"", not(iserror(vlookup($A262&amp;$B262,'5) Release_Track'!$F:$F&amp;'5) Release_Track'!$G:$G,1,0))),vlookup($A262&amp;$B262,{'5) Release_Track'!$F:$F&amp;'5) Release_Track'!$G:$G,'5) Release_Track'!$I:$I},2,0), or(and(not(isblank($B262)),$B262=$B261,$A262&lt;&gt;$A261),and(not(isblank($A262)),$A262=$A261,$B262&lt;&gt;$B261)),"ID LISTS UNALIGNED",and($A262&lt;&gt;"",countif('5) Release_Track'!$F:$F,$A262)=0),"NO ISRC MATCH in Release_Track",and($B262&lt;&gt;"",countif('5) Release_Track'!$G:$G,$B262)=0),"NO CATALOG ID MATCH in Release_Track",iserror(vlookup($A262&amp;$B262,'5) Release_Track'!$F:$F&amp;'5) Release_Track'!$G:$G,1,0)),"NO ISRC-CATALOG ID pair MATCH in Release_Track" )</f>
        <v/>
      </c>
      <c r="E262" s="20"/>
      <c r="F262" s="20"/>
    </row>
    <row r="263">
      <c r="B263" s="92"/>
      <c r="C263" s="110" t="str">
        <f t="array" ref="C263">ifs(and(isblank($A263),isblank($B263)),"", not(iserror(vlookup($A263&amp;$B263,'5) Release_Track'!$F:$F&amp;'5) Release_Track'!$G:$G,1,0))),vlookup($A263&amp;$B263,{'5) Release_Track'!$F:$F&amp;'5) Release_Track'!$G:$G,'5) Release_Track'!$H:$H},2,0), or(and(not(isblank($B263)),$B263=$B262,$A263&lt;&gt;$A262),and(not(isblank($A263)),$A263=$A262,$B263&lt;&gt;$B262)),"ID LISTS UNALIGNED",and($A263&lt;&gt;"",countif('5) Release_Track'!$F:$F,$A263)=0),"NO ISRC MATCH in Release_Track",and($B263&lt;&gt;"",countif('5) Release_Track'!$G:$G,$B263)=0),"NO CATALOG ID MATCH in Release_Track",iserror(vlookup($A263&amp;$B263,'5) Release_Track'!$F:$F&amp;'5) Release_Track'!$G:$G,1,0)),"NO ISRC-CATALOG ID pair MATCH in Release_Track" )</f>
        <v/>
      </c>
      <c r="D263" s="110" t="str">
        <f t="array" ref="D263">ifs(and(isblank($A263),isblank($B263)),"", not(iserror(vlookup($A263&amp;$B263,'5) Release_Track'!$F:$F&amp;'5) Release_Track'!$G:$G,1,0))),vlookup($A263&amp;$B263,{'5) Release_Track'!$F:$F&amp;'5) Release_Track'!$G:$G,'5) Release_Track'!$I:$I},2,0), or(and(not(isblank($B263)),$B263=$B262,$A263&lt;&gt;$A262),and(not(isblank($A263)),$A263=$A262,$B263&lt;&gt;$B262)),"ID LISTS UNALIGNED",and($A263&lt;&gt;"",countif('5) Release_Track'!$F:$F,$A263)=0),"NO ISRC MATCH in Release_Track",and($B263&lt;&gt;"",countif('5) Release_Track'!$G:$G,$B263)=0),"NO CATALOG ID MATCH in Release_Track",iserror(vlookup($A263&amp;$B263,'5) Release_Track'!$F:$F&amp;'5) Release_Track'!$G:$G,1,0)),"NO ISRC-CATALOG ID pair MATCH in Release_Track" )</f>
        <v/>
      </c>
      <c r="E263" s="20"/>
      <c r="F263" s="20"/>
    </row>
    <row r="264">
      <c r="B264" s="92"/>
      <c r="C264" s="110" t="str">
        <f t="array" ref="C264">ifs(and(isblank($A264),isblank($B264)),"", not(iserror(vlookup($A264&amp;$B264,'5) Release_Track'!$F:$F&amp;'5) Release_Track'!$G:$G,1,0))),vlookup($A264&amp;$B264,{'5) Release_Track'!$F:$F&amp;'5) Release_Track'!$G:$G,'5) Release_Track'!$H:$H},2,0), or(and(not(isblank($B264)),$B264=$B263,$A264&lt;&gt;$A263),and(not(isblank($A264)),$A264=$A263,$B264&lt;&gt;$B263)),"ID LISTS UNALIGNED",and($A264&lt;&gt;"",countif('5) Release_Track'!$F:$F,$A264)=0),"NO ISRC MATCH in Release_Track",and($B264&lt;&gt;"",countif('5) Release_Track'!$G:$G,$B264)=0),"NO CATALOG ID MATCH in Release_Track",iserror(vlookup($A264&amp;$B264,'5) Release_Track'!$F:$F&amp;'5) Release_Track'!$G:$G,1,0)),"NO ISRC-CATALOG ID pair MATCH in Release_Track" )</f>
        <v/>
      </c>
      <c r="D264" s="110" t="str">
        <f t="array" ref="D264">ifs(and(isblank($A264),isblank($B264)),"", not(iserror(vlookup($A264&amp;$B264,'5) Release_Track'!$F:$F&amp;'5) Release_Track'!$G:$G,1,0))),vlookup($A264&amp;$B264,{'5) Release_Track'!$F:$F&amp;'5) Release_Track'!$G:$G,'5) Release_Track'!$I:$I},2,0), or(and(not(isblank($B264)),$B264=$B263,$A264&lt;&gt;$A263),and(not(isblank($A264)),$A264=$A263,$B264&lt;&gt;$B263)),"ID LISTS UNALIGNED",and($A264&lt;&gt;"",countif('5) Release_Track'!$F:$F,$A264)=0),"NO ISRC MATCH in Release_Track",and($B264&lt;&gt;"",countif('5) Release_Track'!$G:$G,$B264)=0),"NO CATALOG ID MATCH in Release_Track",iserror(vlookup($A264&amp;$B264,'5) Release_Track'!$F:$F&amp;'5) Release_Track'!$G:$G,1,0)),"NO ISRC-CATALOG ID pair MATCH in Release_Track" )</f>
        <v/>
      </c>
      <c r="E264" s="20"/>
      <c r="F264" s="20"/>
    </row>
    <row r="265">
      <c r="B265" s="92"/>
      <c r="C265" s="110" t="str">
        <f t="array" ref="C265">ifs(and(isblank($A265),isblank($B265)),"", not(iserror(vlookup($A265&amp;$B265,'5) Release_Track'!$F:$F&amp;'5) Release_Track'!$G:$G,1,0))),vlookup($A265&amp;$B265,{'5) Release_Track'!$F:$F&amp;'5) Release_Track'!$G:$G,'5) Release_Track'!$H:$H},2,0), or(and(not(isblank($B265)),$B265=$B264,$A265&lt;&gt;$A264),and(not(isblank($A265)),$A265=$A264,$B265&lt;&gt;$B264)),"ID LISTS UNALIGNED",and($A265&lt;&gt;"",countif('5) Release_Track'!$F:$F,$A265)=0),"NO ISRC MATCH in Release_Track",and($B265&lt;&gt;"",countif('5) Release_Track'!$G:$G,$B265)=0),"NO CATALOG ID MATCH in Release_Track",iserror(vlookup($A265&amp;$B265,'5) Release_Track'!$F:$F&amp;'5) Release_Track'!$G:$G,1,0)),"NO ISRC-CATALOG ID pair MATCH in Release_Track" )</f>
        <v/>
      </c>
      <c r="D265" s="110" t="str">
        <f t="array" ref="D265">ifs(and(isblank($A265),isblank($B265)),"", not(iserror(vlookup($A265&amp;$B265,'5) Release_Track'!$F:$F&amp;'5) Release_Track'!$G:$G,1,0))),vlookup($A265&amp;$B265,{'5) Release_Track'!$F:$F&amp;'5) Release_Track'!$G:$G,'5) Release_Track'!$I:$I},2,0), or(and(not(isblank($B265)),$B265=$B264,$A265&lt;&gt;$A264),and(not(isblank($A265)),$A265=$A264,$B265&lt;&gt;$B264)),"ID LISTS UNALIGNED",and($A265&lt;&gt;"",countif('5) Release_Track'!$F:$F,$A265)=0),"NO ISRC MATCH in Release_Track",and($B265&lt;&gt;"",countif('5) Release_Track'!$G:$G,$B265)=0),"NO CATALOG ID MATCH in Release_Track",iserror(vlookup($A265&amp;$B265,'5) Release_Track'!$F:$F&amp;'5) Release_Track'!$G:$G,1,0)),"NO ISRC-CATALOG ID pair MATCH in Release_Track" )</f>
        <v/>
      </c>
      <c r="E265" s="20"/>
      <c r="F265" s="20"/>
    </row>
    <row r="266">
      <c r="B266" s="92"/>
      <c r="C266" s="110" t="str">
        <f t="array" ref="C266">ifs(and(isblank($A266),isblank($B266)),"", not(iserror(vlookup($A266&amp;$B266,'5) Release_Track'!$F:$F&amp;'5) Release_Track'!$G:$G,1,0))),vlookup($A266&amp;$B266,{'5) Release_Track'!$F:$F&amp;'5) Release_Track'!$G:$G,'5) Release_Track'!$H:$H},2,0), or(and(not(isblank($B266)),$B266=$B265,$A266&lt;&gt;$A265),and(not(isblank($A266)),$A266=$A265,$B266&lt;&gt;$B265)),"ID LISTS UNALIGNED",and($A266&lt;&gt;"",countif('5) Release_Track'!$F:$F,$A266)=0),"NO ISRC MATCH in Release_Track",and($B266&lt;&gt;"",countif('5) Release_Track'!$G:$G,$B266)=0),"NO CATALOG ID MATCH in Release_Track",iserror(vlookup($A266&amp;$B266,'5) Release_Track'!$F:$F&amp;'5) Release_Track'!$G:$G,1,0)),"NO ISRC-CATALOG ID pair MATCH in Release_Track" )</f>
        <v/>
      </c>
      <c r="D266" s="110" t="str">
        <f t="array" ref="D266">ifs(and(isblank($A266),isblank($B266)),"", not(iserror(vlookup($A266&amp;$B266,'5) Release_Track'!$F:$F&amp;'5) Release_Track'!$G:$G,1,0))),vlookup($A266&amp;$B266,{'5) Release_Track'!$F:$F&amp;'5) Release_Track'!$G:$G,'5) Release_Track'!$I:$I},2,0), or(and(not(isblank($B266)),$B266=$B265,$A266&lt;&gt;$A265),and(not(isblank($A266)),$A266=$A265,$B266&lt;&gt;$B265)),"ID LISTS UNALIGNED",and($A266&lt;&gt;"",countif('5) Release_Track'!$F:$F,$A266)=0),"NO ISRC MATCH in Release_Track",and($B266&lt;&gt;"",countif('5) Release_Track'!$G:$G,$B266)=0),"NO CATALOG ID MATCH in Release_Track",iserror(vlookup($A266&amp;$B266,'5) Release_Track'!$F:$F&amp;'5) Release_Track'!$G:$G,1,0)),"NO ISRC-CATALOG ID pair MATCH in Release_Track" )</f>
        <v/>
      </c>
      <c r="E266" s="20"/>
      <c r="F266" s="20"/>
    </row>
    <row r="267">
      <c r="B267" s="92"/>
      <c r="C267" s="110" t="str">
        <f t="array" ref="C267">ifs(and(isblank($A267),isblank($B267)),"", not(iserror(vlookup($A267&amp;$B267,'5) Release_Track'!$F:$F&amp;'5) Release_Track'!$G:$G,1,0))),vlookup($A267&amp;$B267,{'5) Release_Track'!$F:$F&amp;'5) Release_Track'!$G:$G,'5) Release_Track'!$H:$H},2,0), or(and(not(isblank($B267)),$B267=$B266,$A267&lt;&gt;$A266),and(not(isblank($A267)),$A267=$A266,$B267&lt;&gt;$B266)),"ID LISTS UNALIGNED",and($A267&lt;&gt;"",countif('5) Release_Track'!$F:$F,$A267)=0),"NO ISRC MATCH in Release_Track",and($B267&lt;&gt;"",countif('5) Release_Track'!$G:$G,$B267)=0),"NO CATALOG ID MATCH in Release_Track",iserror(vlookup($A267&amp;$B267,'5) Release_Track'!$F:$F&amp;'5) Release_Track'!$G:$G,1,0)),"NO ISRC-CATALOG ID pair MATCH in Release_Track" )</f>
        <v/>
      </c>
      <c r="D267" s="110" t="str">
        <f t="array" ref="D267">ifs(and(isblank($A267),isblank($B267)),"", not(iserror(vlookup($A267&amp;$B267,'5) Release_Track'!$F:$F&amp;'5) Release_Track'!$G:$G,1,0))),vlookup($A267&amp;$B267,{'5) Release_Track'!$F:$F&amp;'5) Release_Track'!$G:$G,'5) Release_Track'!$I:$I},2,0), or(and(not(isblank($B267)),$B267=$B266,$A267&lt;&gt;$A266),and(not(isblank($A267)),$A267=$A266,$B267&lt;&gt;$B266)),"ID LISTS UNALIGNED",and($A267&lt;&gt;"",countif('5) Release_Track'!$F:$F,$A267)=0),"NO ISRC MATCH in Release_Track",and($B267&lt;&gt;"",countif('5) Release_Track'!$G:$G,$B267)=0),"NO CATALOG ID MATCH in Release_Track",iserror(vlookup($A267&amp;$B267,'5) Release_Track'!$F:$F&amp;'5) Release_Track'!$G:$G,1,0)),"NO ISRC-CATALOG ID pair MATCH in Release_Track" )</f>
        <v/>
      </c>
      <c r="E267" s="20"/>
      <c r="F267" s="20"/>
    </row>
    <row r="268">
      <c r="B268" s="92"/>
      <c r="C268" s="110" t="str">
        <f t="array" ref="C268">ifs(and(isblank($A268),isblank($B268)),"", not(iserror(vlookup($A268&amp;$B268,'5) Release_Track'!$F:$F&amp;'5) Release_Track'!$G:$G,1,0))),vlookup($A268&amp;$B268,{'5) Release_Track'!$F:$F&amp;'5) Release_Track'!$G:$G,'5) Release_Track'!$H:$H},2,0), or(and(not(isblank($B268)),$B268=$B267,$A268&lt;&gt;$A267),and(not(isblank($A268)),$A268=$A267,$B268&lt;&gt;$B267)),"ID LISTS UNALIGNED",and($A268&lt;&gt;"",countif('5) Release_Track'!$F:$F,$A268)=0),"NO ISRC MATCH in Release_Track",and($B268&lt;&gt;"",countif('5) Release_Track'!$G:$G,$B268)=0),"NO CATALOG ID MATCH in Release_Track",iserror(vlookup($A268&amp;$B268,'5) Release_Track'!$F:$F&amp;'5) Release_Track'!$G:$G,1,0)),"NO ISRC-CATALOG ID pair MATCH in Release_Track" )</f>
        <v/>
      </c>
      <c r="D268" s="110" t="str">
        <f t="array" ref="D268">ifs(and(isblank($A268),isblank($B268)),"", not(iserror(vlookup($A268&amp;$B268,'5) Release_Track'!$F:$F&amp;'5) Release_Track'!$G:$G,1,0))),vlookup($A268&amp;$B268,{'5) Release_Track'!$F:$F&amp;'5) Release_Track'!$G:$G,'5) Release_Track'!$I:$I},2,0), or(and(not(isblank($B268)),$B268=$B267,$A268&lt;&gt;$A267),and(not(isblank($A268)),$A268=$A267,$B268&lt;&gt;$B267)),"ID LISTS UNALIGNED",and($A268&lt;&gt;"",countif('5) Release_Track'!$F:$F,$A268)=0),"NO ISRC MATCH in Release_Track",and($B268&lt;&gt;"",countif('5) Release_Track'!$G:$G,$B268)=0),"NO CATALOG ID MATCH in Release_Track",iserror(vlookup($A268&amp;$B268,'5) Release_Track'!$F:$F&amp;'5) Release_Track'!$G:$G,1,0)),"NO ISRC-CATALOG ID pair MATCH in Release_Track" )</f>
        <v/>
      </c>
      <c r="E268" s="20"/>
      <c r="F268" s="20"/>
    </row>
    <row r="269">
      <c r="B269" s="92"/>
      <c r="C269" s="110" t="str">
        <f t="array" ref="C269">ifs(and(isblank($A269),isblank($B269)),"", not(iserror(vlookup($A269&amp;$B269,'5) Release_Track'!$F:$F&amp;'5) Release_Track'!$G:$G,1,0))),vlookup($A269&amp;$B269,{'5) Release_Track'!$F:$F&amp;'5) Release_Track'!$G:$G,'5) Release_Track'!$H:$H},2,0), or(and(not(isblank($B269)),$B269=$B268,$A269&lt;&gt;$A268),and(not(isblank($A269)),$A269=$A268,$B269&lt;&gt;$B268)),"ID LISTS UNALIGNED",and($A269&lt;&gt;"",countif('5) Release_Track'!$F:$F,$A269)=0),"NO ISRC MATCH in Release_Track",and($B269&lt;&gt;"",countif('5) Release_Track'!$G:$G,$B269)=0),"NO CATALOG ID MATCH in Release_Track",iserror(vlookup($A269&amp;$B269,'5) Release_Track'!$F:$F&amp;'5) Release_Track'!$G:$G,1,0)),"NO ISRC-CATALOG ID pair MATCH in Release_Track" )</f>
        <v/>
      </c>
      <c r="D269" s="110" t="str">
        <f t="array" ref="D269">ifs(and(isblank($A269),isblank($B269)),"", not(iserror(vlookup($A269&amp;$B269,'5) Release_Track'!$F:$F&amp;'5) Release_Track'!$G:$G,1,0))),vlookup($A269&amp;$B269,{'5) Release_Track'!$F:$F&amp;'5) Release_Track'!$G:$G,'5) Release_Track'!$I:$I},2,0), or(and(not(isblank($B269)),$B269=$B268,$A269&lt;&gt;$A268),and(not(isblank($A269)),$A269=$A268,$B269&lt;&gt;$B268)),"ID LISTS UNALIGNED",and($A269&lt;&gt;"",countif('5) Release_Track'!$F:$F,$A269)=0),"NO ISRC MATCH in Release_Track",and($B269&lt;&gt;"",countif('5) Release_Track'!$G:$G,$B269)=0),"NO CATALOG ID MATCH in Release_Track",iserror(vlookup($A269&amp;$B269,'5) Release_Track'!$F:$F&amp;'5) Release_Track'!$G:$G,1,0)),"NO ISRC-CATALOG ID pair MATCH in Release_Track" )</f>
        <v/>
      </c>
      <c r="E269" s="20"/>
      <c r="F269" s="20"/>
    </row>
    <row r="270">
      <c r="B270" s="92"/>
      <c r="C270" s="110" t="str">
        <f t="array" ref="C270">ifs(and(isblank($A270),isblank($B270)),"", not(iserror(vlookup($A270&amp;$B270,'5) Release_Track'!$F:$F&amp;'5) Release_Track'!$G:$G,1,0))),vlookup($A270&amp;$B270,{'5) Release_Track'!$F:$F&amp;'5) Release_Track'!$G:$G,'5) Release_Track'!$H:$H},2,0), or(and(not(isblank($B270)),$B270=$B269,$A270&lt;&gt;$A269),and(not(isblank($A270)),$A270=$A269,$B270&lt;&gt;$B269)),"ID LISTS UNALIGNED",and($A270&lt;&gt;"",countif('5) Release_Track'!$F:$F,$A270)=0),"NO ISRC MATCH in Release_Track",and($B270&lt;&gt;"",countif('5) Release_Track'!$G:$G,$B270)=0),"NO CATALOG ID MATCH in Release_Track",iserror(vlookup($A270&amp;$B270,'5) Release_Track'!$F:$F&amp;'5) Release_Track'!$G:$G,1,0)),"NO ISRC-CATALOG ID pair MATCH in Release_Track" )</f>
        <v/>
      </c>
      <c r="D270" s="110" t="str">
        <f t="array" ref="D270">ifs(and(isblank($A270),isblank($B270)),"", not(iserror(vlookup($A270&amp;$B270,'5) Release_Track'!$F:$F&amp;'5) Release_Track'!$G:$G,1,0))),vlookup($A270&amp;$B270,{'5) Release_Track'!$F:$F&amp;'5) Release_Track'!$G:$G,'5) Release_Track'!$I:$I},2,0), or(and(not(isblank($B270)),$B270=$B269,$A270&lt;&gt;$A269),and(not(isblank($A270)),$A270=$A269,$B270&lt;&gt;$B269)),"ID LISTS UNALIGNED",and($A270&lt;&gt;"",countif('5) Release_Track'!$F:$F,$A270)=0),"NO ISRC MATCH in Release_Track",and($B270&lt;&gt;"",countif('5) Release_Track'!$G:$G,$B270)=0),"NO CATALOG ID MATCH in Release_Track",iserror(vlookup($A270&amp;$B270,'5) Release_Track'!$F:$F&amp;'5) Release_Track'!$G:$G,1,0)),"NO ISRC-CATALOG ID pair MATCH in Release_Track" )</f>
        <v/>
      </c>
      <c r="E270" s="20"/>
      <c r="F270" s="20"/>
    </row>
    <row r="271">
      <c r="B271" s="92"/>
      <c r="C271" s="110" t="str">
        <f t="array" ref="C271">ifs(and(isblank($A271),isblank($B271)),"", not(iserror(vlookup($A271&amp;$B271,'5) Release_Track'!$F:$F&amp;'5) Release_Track'!$G:$G,1,0))),vlookup($A271&amp;$B271,{'5) Release_Track'!$F:$F&amp;'5) Release_Track'!$G:$G,'5) Release_Track'!$H:$H},2,0), or(and(not(isblank($B271)),$B271=$B270,$A271&lt;&gt;$A270),and(not(isblank($A271)),$A271=$A270,$B271&lt;&gt;$B270)),"ID LISTS UNALIGNED",and($A271&lt;&gt;"",countif('5) Release_Track'!$F:$F,$A271)=0),"NO ISRC MATCH in Release_Track",and($B271&lt;&gt;"",countif('5) Release_Track'!$G:$G,$B271)=0),"NO CATALOG ID MATCH in Release_Track",iserror(vlookup($A271&amp;$B271,'5) Release_Track'!$F:$F&amp;'5) Release_Track'!$G:$G,1,0)),"NO ISRC-CATALOG ID pair MATCH in Release_Track" )</f>
        <v/>
      </c>
      <c r="D271" s="110" t="str">
        <f t="array" ref="D271">ifs(and(isblank($A271),isblank($B271)),"", not(iserror(vlookup($A271&amp;$B271,'5) Release_Track'!$F:$F&amp;'5) Release_Track'!$G:$G,1,0))),vlookup($A271&amp;$B271,{'5) Release_Track'!$F:$F&amp;'5) Release_Track'!$G:$G,'5) Release_Track'!$I:$I},2,0), or(and(not(isblank($B271)),$B271=$B270,$A271&lt;&gt;$A270),and(not(isblank($A271)),$A271=$A270,$B271&lt;&gt;$B270)),"ID LISTS UNALIGNED",and($A271&lt;&gt;"",countif('5) Release_Track'!$F:$F,$A271)=0),"NO ISRC MATCH in Release_Track",and($B271&lt;&gt;"",countif('5) Release_Track'!$G:$G,$B271)=0),"NO CATALOG ID MATCH in Release_Track",iserror(vlookup($A271&amp;$B271,'5) Release_Track'!$F:$F&amp;'5) Release_Track'!$G:$G,1,0)),"NO ISRC-CATALOG ID pair MATCH in Release_Track" )</f>
        <v/>
      </c>
      <c r="E271" s="20"/>
      <c r="F271" s="20"/>
    </row>
    <row r="272">
      <c r="B272" s="92"/>
      <c r="C272" s="110" t="str">
        <f t="array" ref="C272">ifs(and(isblank($A272),isblank($B272)),"", not(iserror(vlookup($A272&amp;$B272,'5) Release_Track'!$F:$F&amp;'5) Release_Track'!$G:$G,1,0))),vlookup($A272&amp;$B272,{'5) Release_Track'!$F:$F&amp;'5) Release_Track'!$G:$G,'5) Release_Track'!$H:$H},2,0), or(and(not(isblank($B272)),$B272=$B271,$A272&lt;&gt;$A271),and(not(isblank($A272)),$A272=$A271,$B272&lt;&gt;$B271)),"ID LISTS UNALIGNED",and($A272&lt;&gt;"",countif('5) Release_Track'!$F:$F,$A272)=0),"NO ISRC MATCH in Release_Track",and($B272&lt;&gt;"",countif('5) Release_Track'!$G:$G,$B272)=0),"NO CATALOG ID MATCH in Release_Track",iserror(vlookup($A272&amp;$B272,'5) Release_Track'!$F:$F&amp;'5) Release_Track'!$G:$G,1,0)),"NO ISRC-CATALOG ID pair MATCH in Release_Track" )</f>
        <v/>
      </c>
      <c r="D272" s="110" t="str">
        <f t="array" ref="D272">ifs(and(isblank($A272),isblank($B272)),"", not(iserror(vlookup($A272&amp;$B272,'5) Release_Track'!$F:$F&amp;'5) Release_Track'!$G:$G,1,0))),vlookup($A272&amp;$B272,{'5) Release_Track'!$F:$F&amp;'5) Release_Track'!$G:$G,'5) Release_Track'!$I:$I},2,0), or(and(not(isblank($B272)),$B272=$B271,$A272&lt;&gt;$A271),and(not(isblank($A272)),$A272=$A271,$B272&lt;&gt;$B271)),"ID LISTS UNALIGNED",and($A272&lt;&gt;"",countif('5) Release_Track'!$F:$F,$A272)=0),"NO ISRC MATCH in Release_Track",and($B272&lt;&gt;"",countif('5) Release_Track'!$G:$G,$B272)=0),"NO CATALOG ID MATCH in Release_Track",iserror(vlookup($A272&amp;$B272,'5) Release_Track'!$F:$F&amp;'5) Release_Track'!$G:$G,1,0)),"NO ISRC-CATALOG ID pair MATCH in Release_Track" )</f>
        <v/>
      </c>
      <c r="E272" s="20"/>
      <c r="F272" s="20"/>
    </row>
    <row r="273">
      <c r="B273" s="92"/>
      <c r="C273" s="110" t="str">
        <f t="array" ref="C273">ifs(and(isblank($A273),isblank($B273)),"", not(iserror(vlookup($A273&amp;$B273,'5) Release_Track'!$F:$F&amp;'5) Release_Track'!$G:$G,1,0))),vlookup($A273&amp;$B273,{'5) Release_Track'!$F:$F&amp;'5) Release_Track'!$G:$G,'5) Release_Track'!$H:$H},2,0), or(and(not(isblank($B273)),$B273=$B272,$A273&lt;&gt;$A272),and(not(isblank($A273)),$A273=$A272,$B273&lt;&gt;$B272)),"ID LISTS UNALIGNED",and($A273&lt;&gt;"",countif('5) Release_Track'!$F:$F,$A273)=0),"NO ISRC MATCH in Release_Track",and($B273&lt;&gt;"",countif('5) Release_Track'!$G:$G,$B273)=0),"NO CATALOG ID MATCH in Release_Track",iserror(vlookup($A273&amp;$B273,'5) Release_Track'!$F:$F&amp;'5) Release_Track'!$G:$G,1,0)),"NO ISRC-CATALOG ID pair MATCH in Release_Track" )</f>
        <v/>
      </c>
      <c r="D273" s="110" t="str">
        <f t="array" ref="D273">ifs(and(isblank($A273),isblank($B273)),"", not(iserror(vlookup($A273&amp;$B273,'5) Release_Track'!$F:$F&amp;'5) Release_Track'!$G:$G,1,0))),vlookup($A273&amp;$B273,{'5) Release_Track'!$F:$F&amp;'5) Release_Track'!$G:$G,'5) Release_Track'!$I:$I},2,0), or(and(not(isblank($B273)),$B273=$B272,$A273&lt;&gt;$A272),and(not(isblank($A273)),$A273=$A272,$B273&lt;&gt;$B272)),"ID LISTS UNALIGNED",and($A273&lt;&gt;"",countif('5) Release_Track'!$F:$F,$A273)=0),"NO ISRC MATCH in Release_Track",and($B273&lt;&gt;"",countif('5) Release_Track'!$G:$G,$B273)=0),"NO CATALOG ID MATCH in Release_Track",iserror(vlookup($A273&amp;$B273,'5) Release_Track'!$F:$F&amp;'5) Release_Track'!$G:$G,1,0)),"NO ISRC-CATALOG ID pair MATCH in Release_Track" )</f>
        <v/>
      </c>
      <c r="E273" s="20"/>
      <c r="F273" s="20"/>
    </row>
    <row r="274">
      <c r="B274" s="92"/>
      <c r="C274" s="110" t="str">
        <f t="array" ref="C274">ifs(and(isblank($A274),isblank($B274)),"", not(iserror(vlookup($A274&amp;$B274,'5) Release_Track'!$F:$F&amp;'5) Release_Track'!$G:$G,1,0))),vlookup($A274&amp;$B274,{'5) Release_Track'!$F:$F&amp;'5) Release_Track'!$G:$G,'5) Release_Track'!$H:$H},2,0), or(and(not(isblank($B274)),$B274=$B273,$A274&lt;&gt;$A273),and(not(isblank($A274)),$A274=$A273,$B274&lt;&gt;$B273)),"ID LISTS UNALIGNED",and($A274&lt;&gt;"",countif('5) Release_Track'!$F:$F,$A274)=0),"NO ISRC MATCH in Release_Track",and($B274&lt;&gt;"",countif('5) Release_Track'!$G:$G,$B274)=0),"NO CATALOG ID MATCH in Release_Track",iserror(vlookup($A274&amp;$B274,'5) Release_Track'!$F:$F&amp;'5) Release_Track'!$G:$G,1,0)),"NO ISRC-CATALOG ID pair MATCH in Release_Track" )</f>
        <v/>
      </c>
      <c r="D274" s="110" t="str">
        <f t="array" ref="D274">ifs(and(isblank($A274),isblank($B274)),"", not(iserror(vlookup($A274&amp;$B274,'5) Release_Track'!$F:$F&amp;'5) Release_Track'!$G:$G,1,0))),vlookup($A274&amp;$B274,{'5) Release_Track'!$F:$F&amp;'5) Release_Track'!$G:$G,'5) Release_Track'!$I:$I},2,0), or(and(not(isblank($B274)),$B274=$B273,$A274&lt;&gt;$A273),and(not(isblank($A274)),$A274=$A273,$B274&lt;&gt;$B273)),"ID LISTS UNALIGNED",and($A274&lt;&gt;"",countif('5) Release_Track'!$F:$F,$A274)=0),"NO ISRC MATCH in Release_Track",and($B274&lt;&gt;"",countif('5) Release_Track'!$G:$G,$B274)=0),"NO CATALOG ID MATCH in Release_Track",iserror(vlookup($A274&amp;$B274,'5) Release_Track'!$F:$F&amp;'5) Release_Track'!$G:$G,1,0)),"NO ISRC-CATALOG ID pair MATCH in Release_Track" )</f>
        <v/>
      </c>
      <c r="E274" s="20"/>
      <c r="F274" s="20"/>
    </row>
    <row r="275">
      <c r="B275" s="92"/>
      <c r="C275" s="110" t="str">
        <f t="array" ref="C275">ifs(and(isblank($A275),isblank($B275)),"", not(iserror(vlookup($A275&amp;$B275,'5) Release_Track'!$F:$F&amp;'5) Release_Track'!$G:$G,1,0))),vlookup($A275&amp;$B275,{'5) Release_Track'!$F:$F&amp;'5) Release_Track'!$G:$G,'5) Release_Track'!$H:$H},2,0), or(and(not(isblank($B275)),$B275=$B274,$A275&lt;&gt;$A274),and(not(isblank($A275)),$A275=$A274,$B275&lt;&gt;$B274)),"ID LISTS UNALIGNED",and($A275&lt;&gt;"",countif('5) Release_Track'!$F:$F,$A275)=0),"NO ISRC MATCH in Release_Track",and($B275&lt;&gt;"",countif('5) Release_Track'!$G:$G,$B275)=0),"NO CATALOG ID MATCH in Release_Track",iserror(vlookup($A275&amp;$B275,'5) Release_Track'!$F:$F&amp;'5) Release_Track'!$G:$G,1,0)),"NO ISRC-CATALOG ID pair MATCH in Release_Track" )</f>
        <v/>
      </c>
      <c r="D275" s="110" t="str">
        <f t="array" ref="D275">ifs(and(isblank($A275),isblank($B275)),"", not(iserror(vlookup($A275&amp;$B275,'5) Release_Track'!$F:$F&amp;'5) Release_Track'!$G:$G,1,0))),vlookup($A275&amp;$B275,{'5) Release_Track'!$F:$F&amp;'5) Release_Track'!$G:$G,'5) Release_Track'!$I:$I},2,0), or(and(not(isblank($B275)),$B275=$B274,$A275&lt;&gt;$A274),and(not(isblank($A275)),$A275=$A274,$B275&lt;&gt;$B274)),"ID LISTS UNALIGNED",and($A275&lt;&gt;"",countif('5) Release_Track'!$F:$F,$A275)=0),"NO ISRC MATCH in Release_Track",and($B275&lt;&gt;"",countif('5) Release_Track'!$G:$G,$B275)=0),"NO CATALOG ID MATCH in Release_Track",iserror(vlookup($A275&amp;$B275,'5) Release_Track'!$F:$F&amp;'5) Release_Track'!$G:$G,1,0)),"NO ISRC-CATALOG ID pair MATCH in Release_Track" )</f>
        <v/>
      </c>
      <c r="E275" s="20"/>
      <c r="F275" s="20"/>
    </row>
    <row r="276">
      <c r="B276" s="92"/>
      <c r="C276" s="110" t="str">
        <f t="array" ref="C276">ifs(and(isblank($A276),isblank($B276)),"", not(iserror(vlookup($A276&amp;$B276,'5) Release_Track'!$F:$F&amp;'5) Release_Track'!$G:$G,1,0))),vlookup($A276&amp;$B276,{'5) Release_Track'!$F:$F&amp;'5) Release_Track'!$G:$G,'5) Release_Track'!$H:$H},2,0), or(and(not(isblank($B276)),$B276=$B275,$A276&lt;&gt;$A275),and(not(isblank($A276)),$A276=$A275,$B276&lt;&gt;$B275)),"ID LISTS UNALIGNED",and($A276&lt;&gt;"",countif('5) Release_Track'!$F:$F,$A276)=0),"NO ISRC MATCH in Release_Track",and($B276&lt;&gt;"",countif('5) Release_Track'!$G:$G,$B276)=0),"NO CATALOG ID MATCH in Release_Track",iserror(vlookup($A276&amp;$B276,'5) Release_Track'!$F:$F&amp;'5) Release_Track'!$G:$G,1,0)),"NO ISRC-CATALOG ID pair MATCH in Release_Track" )</f>
        <v/>
      </c>
      <c r="D276" s="110" t="str">
        <f t="array" ref="D276">ifs(and(isblank($A276),isblank($B276)),"", not(iserror(vlookup($A276&amp;$B276,'5) Release_Track'!$F:$F&amp;'5) Release_Track'!$G:$G,1,0))),vlookup($A276&amp;$B276,{'5) Release_Track'!$F:$F&amp;'5) Release_Track'!$G:$G,'5) Release_Track'!$I:$I},2,0), or(and(not(isblank($B276)),$B276=$B275,$A276&lt;&gt;$A275),and(not(isblank($A276)),$A276=$A275,$B276&lt;&gt;$B275)),"ID LISTS UNALIGNED",and($A276&lt;&gt;"",countif('5) Release_Track'!$F:$F,$A276)=0),"NO ISRC MATCH in Release_Track",and($B276&lt;&gt;"",countif('5) Release_Track'!$G:$G,$B276)=0),"NO CATALOG ID MATCH in Release_Track",iserror(vlookup($A276&amp;$B276,'5) Release_Track'!$F:$F&amp;'5) Release_Track'!$G:$G,1,0)),"NO ISRC-CATALOG ID pair MATCH in Release_Track" )</f>
        <v/>
      </c>
      <c r="E276" s="20"/>
      <c r="F276" s="20"/>
    </row>
    <row r="277">
      <c r="B277" s="92"/>
      <c r="C277" s="110" t="str">
        <f t="array" ref="C277">ifs(and(isblank($A277),isblank($B277)),"", not(iserror(vlookup($A277&amp;$B277,'5) Release_Track'!$F:$F&amp;'5) Release_Track'!$G:$G,1,0))),vlookup($A277&amp;$B277,{'5) Release_Track'!$F:$F&amp;'5) Release_Track'!$G:$G,'5) Release_Track'!$H:$H},2,0), or(and(not(isblank($B277)),$B277=$B276,$A277&lt;&gt;$A276),and(not(isblank($A277)),$A277=$A276,$B277&lt;&gt;$B276)),"ID LISTS UNALIGNED",and($A277&lt;&gt;"",countif('5) Release_Track'!$F:$F,$A277)=0),"NO ISRC MATCH in Release_Track",and($B277&lt;&gt;"",countif('5) Release_Track'!$G:$G,$B277)=0),"NO CATALOG ID MATCH in Release_Track",iserror(vlookup($A277&amp;$B277,'5) Release_Track'!$F:$F&amp;'5) Release_Track'!$G:$G,1,0)),"NO ISRC-CATALOG ID pair MATCH in Release_Track" )</f>
        <v/>
      </c>
      <c r="D277" s="110" t="str">
        <f t="array" ref="D277">ifs(and(isblank($A277),isblank($B277)),"", not(iserror(vlookup($A277&amp;$B277,'5) Release_Track'!$F:$F&amp;'5) Release_Track'!$G:$G,1,0))),vlookup($A277&amp;$B277,{'5) Release_Track'!$F:$F&amp;'5) Release_Track'!$G:$G,'5) Release_Track'!$I:$I},2,0), or(and(not(isblank($B277)),$B277=$B276,$A277&lt;&gt;$A276),and(not(isblank($A277)),$A277=$A276,$B277&lt;&gt;$B276)),"ID LISTS UNALIGNED",and($A277&lt;&gt;"",countif('5) Release_Track'!$F:$F,$A277)=0),"NO ISRC MATCH in Release_Track",and($B277&lt;&gt;"",countif('5) Release_Track'!$G:$G,$B277)=0),"NO CATALOG ID MATCH in Release_Track",iserror(vlookup($A277&amp;$B277,'5) Release_Track'!$F:$F&amp;'5) Release_Track'!$G:$G,1,0)),"NO ISRC-CATALOG ID pair MATCH in Release_Track" )</f>
        <v/>
      </c>
      <c r="E277" s="20"/>
      <c r="F277" s="20"/>
    </row>
    <row r="278">
      <c r="B278" s="92"/>
      <c r="C278" s="110" t="str">
        <f t="array" ref="C278">ifs(and(isblank($A278),isblank($B278)),"", not(iserror(vlookup($A278&amp;$B278,'5) Release_Track'!$F:$F&amp;'5) Release_Track'!$G:$G,1,0))),vlookup($A278&amp;$B278,{'5) Release_Track'!$F:$F&amp;'5) Release_Track'!$G:$G,'5) Release_Track'!$H:$H},2,0), or(and(not(isblank($B278)),$B278=$B277,$A278&lt;&gt;$A277),and(not(isblank($A278)),$A278=$A277,$B278&lt;&gt;$B277)),"ID LISTS UNALIGNED",and($A278&lt;&gt;"",countif('5) Release_Track'!$F:$F,$A278)=0),"NO ISRC MATCH in Release_Track",and($B278&lt;&gt;"",countif('5) Release_Track'!$G:$G,$B278)=0),"NO CATALOG ID MATCH in Release_Track",iserror(vlookup($A278&amp;$B278,'5) Release_Track'!$F:$F&amp;'5) Release_Track'!$G:$G,1,0)),"NO ISRC-CATALOG ID pair MATCH in Release_Track" )</f>
        <v/>
      </c>
      <c r="D278" s="110" t="str">
        <f t="array" ref="D278">ifs(and(isblank($A278),isblank($B278)),"", not(iserror(vlookup($A278&amp;$B278,'5) Release_Track'!$F:$F&amp;'5) Release_Track'!$G:$G,1,0))),vlookup($A278&amp;$B278,{'5) Release_Track'!$F:$F&amp;'5) Release_Track'!$G:$G,'5) Release_Track'!$I:$I},2,0), or(and(not(isblank($B278)),$B278=$B277,$A278&lt;&gt;$A277),and(not(isblank($A278)),$A278=$A277,$B278&lt;&gt;$B277)),"ID LISTS UNALIGNED",and($A278&lt;&gt;"",countif('5) Release_Track'!$F:$F,$A278)=0),"NO ISRC MATCH in Release_Track",and($B278&lt;&gt;"",countif('5) Release_Track'!$G:$G,$B278)=0),"NO CATALOG ID MATCH in Release_Track",iserror(vlookup($A278&amp;$B278,'5) Release_Track'!$F:$F&amp;'5) Release_Track'!$G:$G,1,0)),"NO ISRC-CATALOG ID pair MATCH in Release_Track" )</f>
        <v/>
      </c>
      <c r="E278" s="20"/>
      <c r="F278" s="20"/>
    </row>
    <row r="279">
      <c r="B279" s="92"/>
      <c r="C279" s="110" t="str">
        <f t="array" ref="C279">ifs(and(isblank($A279),isblank($B279)),"", not(iserror(vlookup($A279&amp;$B279,'5) Release_Track'!$F:$F&amp;'5) Release_Track'!$G:$G,1,0))),vlookup($A279&amp;$B279,{'5) Release_Track'!$F:$F&amp;'5) Release_Track'!$G:$G,'5) Release_Track'!$H:$H},2,0), or(and(not(isblank($B279)),$B279=$B278,$A279&lt;&gt;$A278),and(not(isblank($A279)),$A279=$A278,$B279&lt;&gt;$B278)),"ID LISTS UNALIGNED",and($A279&lt;&gt;"",countif('5) Release_Track'!$F:$F,$A279)=0),"NO ISRC MATCH in Release_Track",and($B279&lt;&gt;"",countif('5) Release_Track'!$G:$G,$B279)=0),"NO CATALOG ID MATCH in Release_Track",iserror(vlookup($A279&amp;$B279,'5) Release_Track'!$F:$F&amp;'5) Release_Track'!$G:$G,1,0)),"NO ISRC-CATALOG ID pair MATCH in Release_Track" )</f>
        <v/>
      </c>
      <c r="D279" s="110" t="str">
        <f t="array" ref="D279">ifs(and(isblank($A279),isblank($B279)),"", not(iserror(vlookup($A279&amp;$B279,'5) Release_Track'!$F:$F&amp;'5) Release_Track'!$G:$G,1,0))),vlookup($A279&amp;$B279,{'5) Release_Track'!$F:$F&amp;'5) Release_Track'!$G:$G,'5) Release_Track'!$I:$I},2,0), or(and(not(isblank($B279)),$B279=$B278,$A279&lt;&gt;$A278),and(not(isblank($A279)),$A279=$A278,$B279&lt;&gt;$B278)),"ID LISTS UNALIGNED",and($A279&lt;&gt;"",countif('5) Release_Track'!$F:$F,$A279)=0),"NO ISRC MATCH in Release_Track",and($B279&lt;&gt;"",countif('5) Release_Track'!$G:$G,$B279)=0),"NO CATALOG ID MATCH in Release_Track",iserror(vlookup($A279&amp;$B279,'5) Release_Track'!$F:$F&amp;'5) Release_Track'!$G:$G,1,0)),"NO ISRC-CATALOG ID pair MATCH in Release_Track" )</f>
        <v/>
      </c>
      <c r="E279" s="20"/>
      <c r="F279" s="20"/>
    </row>
    <row r="280">
      <c r="B280" s="92"/>
      <c r="C280" s="110" t="str">
        <f t="array" ref="C280">ifs(and(isblank($A280),isblank($B280)),"", not(iserror(vlookup($A280&amp;$B280,'5) Release_Track'!$F:$F&amp;'5) Release_Track'!$G:$G,1,0))),vlookup($A280&amp;$B280,{'5) Release_Track'!$F:$F&amp;'5) Release_Track'!$G:$G,'5) Release_Track'!$H:$H},2,0), or(and(not(isblank($B280)),$B280=$B279,$A280&lt;&gt;$A279),and(not(isblank($A280)),$A280=$A279,$B280&lt;&gt;$B279)),"ID LISTS UNALIGNED",and($A280&lt;&gt;"",countif('5) Release_Track'!$F:$F,$A280)=0),"NO ISRC MATCH in Release_Track",and($B280&lt;&gt;"",countif('5) Release_Track'!$G:$G,$B280)=0),"NO CATALOG ID MATCH in Release_Track",iserror(vlookup($A280&amp;$B280,'5) Release_Track'!$F:$F&amp;'5) Release_Track'!$G:$G,1,0)),"NO ISRC-CATALOG ID pair MATCH in Release_Track" )</f>
        <v/>
      </c>
      <c r="D280" s="110" t="str">
        <f t="array" ref="D280">ifs(and(isblank($A280),isblank($B280)),"", not(iserror(vlookup($A280&amp;$B280,'5) Release_Track'!$F:$F&amp;'5) Release_Track'!$G:$G,1,0))),vlookup($A280&amp;$B280,{'5) Release_Track'!$F:$F&amp;'5) Release_Track'!$G:$G,'5) Release_Track'!$I:$I},2,0), or(and(not(isblank($B280)),$B280=$B279,$A280&lt;&gt;$A279),and(not(isblank($A280)),$A280=$A279,$B280&lt;&gt;$B279)),"ID LISTS UNALIGNED",and($A280&lt;&gt;"",countif('5) Release_Track'!$F:$F,$A280)=0),"NO ISRC MATCH in Release_Track",and($B280&lt;&gt;"",countif('5) Release_Track'!$G:$G,$B280)=0),"NO CATALOG ID MATCH in Release_Track",iserror(vlookup($A280&amp;$B280,'5) Release_Track'!$F:$F&amp;'5) Release_Track'!$G:$G,1,0)),"NO ISRC-CATALOG ID pair MATCH in Release_Track" )</f>
        <v/>
      </c>
      <c r="E280" s="20"/>
      <c r="F280" s="20"/>
    </row>
    <row r="281">
      <c r="B281" s="92"/>
      <c r="C281" s="110" t="str">
        <f t="array" ref="C281">ifs(and(isblank($A281),isblank($B281)),"", not(iserror(vlookup($A281&amp;$B281,'5) Release_Track'!$F:$F&amp;'5) Release_Track'!$G:$G,1,0))),vlookup($A281&amp;$B281,{'5) Release_Track'!$F:$F&amp;'5) Release_Track'!$G:$G,'5) Release_Track'!$H:$H},2,0), or(and(not(isblank($B281)),$B281=$B280,$A281&lt;&gt;$A280),and(not(isblank($A281)),$A281=$A280,$B281&lt;&gt;$B280)),"ID LISTS UNALIGNED",and($A281&lt;&gt;"",countif('5) Release_Track'!$F:$F,$A281)=0),"NO ISRC MATCH in Release_Track",and($B281&lt;&gt;"",countif('5) Release_Track'!$G:$G,$B281)=0),"NO CATALOG ID MATCH in Release_Track",iserror(vlookup($A281&amp;$B281,'5) Release_Track'!$F:$F&amp;'5) Release_Track'!$G:$G,1,0)),"NO ISRC-CATALOG ID pair MATCH in Release_Track" )</f>
        <v/>
      </c>
      <c r="D281" s="110" t="str">
        <f t="array" ref="D281">ifs(and(isblank($A281),isblank($B281)),"", not(iserror(vlookup($A281&amp;$B281,'5) Release_Track'!$F:$F&amp;'5) Release_Track'!$G:$G,1,0))),vlookup($A281&amp;$B281,{'5) Release_Track'!$F:$F&amp;'5) Release_Track'!$G:$G,'5) Release_Track'!$I:$I},2,0), or(and(not(isblank($B281)),$B281=$B280,$A281&lt;&gt;$A280),and(not(isblank($A281)),$A281=$A280,$B281&lt;&gt;$B280)),"ID LISTS UNALIGNED",and($A281&lt;&gt;"",countif('5) Release_Track'!$F:$F,$A281)=0),"NO ISRC MATCH in Release_Track",and($B281&lt;&gt;"",countif('5) Release_Track'!$G:$G,$B281)=0),"NO CATALOG ID MATCH in Release_Track",iserror(vlookup($A281&amp;$B281,'5) Release_Track'!$F:$F&amp;'5) Release_Track'!$G:$G,1,0)),"NO ISRC-CATALOG ID pair MATCH in Release_Track" )</f>
        <v/>
      </c>
      <c r="E281" s="20"/>
      <c r="F281" s="20"/>
    </row>
    <row r="282">
      <c r="B282" s="92"/>
      <c r="C282" s="110" t="str">
        <f t="array" ref="C282">ifs(and(isblank($A282),isblank($B282)),"", not(iserror(vlookup($A282&amp;$B282,'5) Release_Track'!$F:$F&amp;'5) Release_Track'!$G:$G,1,0))),vlookup($A282&amp;$B282,{'5) Release_Track'!$F:$F&amp;'5) Release_Track'!$G:$G,'5) Release_Track'!$H:$H},2,0), or(and(not(isblank($B282)),$B282=$B281,$A282&lt;&gt;$A281),and(not(isblank($A282)),$A282=$A281,$B282&lt;&gt;$B281)),"ID LISTS UNALIGNED",and($A282&lt;&gt;"",countif('5) Release_Track'!$F:$F,$A282)=0),"NO ISRC MATCH in Release_Track",and($B282&lt;&gt;"",countif('5) Release_Track'!$G:$G,$B282)=0),"NO CATALOG ID MATCH in Release_Track",iserror(vlookup($A282&amp;$B282,'5) Release_Track'!$F:$F&amp;'5) Release_Track'!$G:$G,1,0)),"NO ISRC-CATALOG ID pair MATCH in Release_Track" )</f>
        <v/>
      </c>
      <c r="D282" s="110" t="str">
        <f t="array" ref="D282">ifs(and(isblank($A282),isblank($B282)),"", not(iserror(vlookup($A282&amp;$B282,'5) Release_Track'!$F:$F&amp;'5) Release_Track'!$G:$G,1,0))),vlookup($A282&amp;$B282,{'5) Release_Track'!$F:$F&amp;'5) Release_Track'!$G:$G,'5) Release_Track'!$I:$I},2,0), or(and(not(isblank($B282)),$B282=$B281,$A282&lt;&gt;$A281),and(not(isblank($A282)),$A282=$A281,$B282&lt;&gt;$B281)),"ID LISTS UNALIGNED",and($A282&lt;&gt;"",countif('5) Release_Track'!$F:$F,$A282)=0),"NO ISRC MATCH in Release_Track",and($B282&lt;&gt;"",countif('5) Release_Track'!$G:$G,$B282)=0),"NO CATALOG ID MATCH in Release_Track",iserror(vlookup($A282&amp;$B282,'5) Release_Track'!$F:$F&amp;'5) Release_Track'!$G:$G,1,0)),"NO ISRC-CATALOG ID pair MATCH in Release_Track" )</f>
        <v/>
      </c>
      <c r="E282" s="20"/>
      <c r="F282" s="20"/>
    </row>
    <row r="283">
      <c r="B283" s="92"/>
      <c r="C283" s="110" t="str">
        <f t="array" ref="C283">ifs(and(isblank($A283),isblank($B283)),"", not(iserror(vlookup($A283&amp;$B283,'5) Release_Track'!$F:$F&amp;'5) Release_Track'!$G:$G,1,0))),vlookup($A283&amp;$B283,{'5) Release_Track'!$F:$F&amp;'5) Release_Track'!$G:$G,'5) Release_Track'!$H:$H},2,0), or(and(not(isblank($B283)),$B283=$B282,$A283&lt;&gt;$A282),and(not(isblank($A283)),$A283=$A282,$B283&lt;&gt;$B282)),"ID LISTS UNALIGNED",and($A283&lt;&gt;"",countif('5) Release_Track'!$F:$F,$A283)=0),"NO ISRC MATCH in Release_Track",and($B283&lt;&gt;"",countif('5) Release_Track'!$G:$G,$B283)=0),"NO CATALOG ID MATCH in Release_Track",iserror(vlookup($A283&amp;$B283,'5) Release_Track'!$F:$F&amp;'5) Release_Track'!$G:$G,1,0)),"NO ISRC-CATALOG ID pair MATCH in Release_Track" )</f>
        <v/>
      </c>
      <c r="D283" s="110" t="str">
        <f t="array" ref="D283">ifs(and(isblank($A283),isblank($B283)),"", not(iserror(vlookup($A283&amp;$B283,'5) Release_Track'!$F:$F&amp;'5) Release_Track'!$G:$G,1,0))),vlookup($A283&amp;$B283,{'5) Release_Track'!$F:$F&amp;'5) Release_Track'!$G:$G,'5) Release_Track'!$I:$I},2,0), or(and(not(isblank($B283)),$B283=$B282,$A283&lt;&gt;$A282),and(not(isblank($A283)),$A283=$A282,$B283&lt;&gt;$B282)),"ID LISTS UNALIGNED",and($A283&lt;&gt;"",countif('5) Release_Track'!$F:$F,$A283)=0),"NO ISRC MATCH in Release_Track",and($B283&lt;&gt;"",countif('5) Release_Track'!$G:$G,$B283)=0),"NO CATALOG ID MATCH in Release_Track",iserror(vlookup($A283&amp;$B283,'5) Release_Track'!$F:$F&amp;'5) Release_Track'!$G:$G,1,0)),"NO ISRC-CATALOG ID pair MATCH in Release_Track" )</f>
        <v/>
      </c>
      <c r="E283" s="20"/>
      <c r="F283" s="20"/>
    </row>
    <row r="284">
      <c r="B284" s="92"/>
      <c r="C284" s="110" t="str">
        <f t="array" ref="C284">ifs(and(isblank($A284),isblank($B284)),"", not(iserror(vlookup($A284&amp;$B284,'5) Release_Track'!$F:$F&amp;'5) Release_Track'!$G:$G,1,0))),vlookup($A284&amp;$B284,{'5) Release_Track'!$F:$F&amp;'5) Release_Track'!$G:$G,'5) Release_Track'!$H:$H},2,0), or(and(not(isblank($B284)),$B284=$B283,$A284&lt;&gt;$A283),and(not(isblank($A284)),$A284=$A283,$B284&lt;&gt;$B283)),"ID LISTS UNALIGNED",and($A284&lt;&gt;"",countif('5) Release_Track'!$F:$F,$A284)=0),"NO ISRC MATCH in Release_Track",and($B284&lt;&gt;"",countif('5) Release_Track'!$G:$G,$B284)=0),"NO CATALOG ID MATCH in Release_Track",iserror(vlookup($A284&amp;$B284,'5) Release_Track'!$F:$F&amp;'5) Release_Track'!$G:$G,1,0)),"NO ISRC-CATALOG ID pair MATCH in Release_Track" )</f>
        <v/>
      </c>
      <c r="D284" s="110" t="str">
        <f t="array" ref="D284">ifs(and(isblank($A284),isblank($B284)),"", not(iserror(vlookup($A284&amp;$B284,'5) Release_Track'!$F:$F&amp;'5) Release_Track'!$G:$G,1,0))),vlookup($A284&amp;$B284,{'5) Release_Track'!$F:$F&amp;'5) Release_Track'!$G:$G,'5) Release_Track'!$I:$I},2,0), or(and(not(isblank($B284)),$B284=$B283,$A284&lt;&gt;$A283),and(not(isblank($A284)),$A284=$A283,$B284&lt;&gt;$B283)),"ID LISTS UNALIGNED",and($A284&lt;&gt;"",countif('5) Release_Track'!$F:$F,$A284)=0),"NO ISRC MATCH in Release_Track",and($B284&lt;&gt;"",countif('5) Release_Track'!$G:$G,$B284)=0),"NO CATALOG ID MATCH in Release_Track",iserror(vlookup($A284&amp;$B284,'5) Release_Track'!$F:$F&amp;'5) Release_Track'!$G:$G,1,0)),"NO ISRC-CATALOG ID pair MATCH in Release_Track" )</f>
        <v/>
      </c>
      <c r="E284" s="20"/>
      <c r="F284" s="20"/>
    </row>
    <row r="285">
      <c r="B285" s="92"/>
      <c r="C285" s="110" t="str">
        <f t="array" ref="C285">ifs(and(isblank($A285),isblank($B285)),"", not(iserror(vlookup($A285&amp;$B285,'5) Release_Track'!$F:$F&amp;'5) Release_Track'!$G:$G,1,0))),vlookup($A285&amp;$B285,{'5) Release_Track'!$F:$F&amp;'5) Release_Track'!$G:$G,'5) Release_Track'!$H:$H},2,0), or(and(not(isblank($B285)),$B285=$B284,$A285&lt;&gt;$A284),and(not(isblank($A285)),$A285=$A284,$B285&lt;&gt;$B284)),"ID LISTS UNALIGNED",and($A285&lt;&gt;"",countif('5) Release_Track'!$F:$F,$A285)=0),"NO ISRC MATCH in Release_Track",and($B285&lt;&gt;"",countif('5) Release_Track'!$G:$G,$B285)=0),"NO CATALOG ID MATCH in Release_Track",iserror(vlookup($A285&amp;$B285,'5) Release_Track'!$F:$F&amp;'5) Release_Track'!$G:$G,1,0)),"NO ISRC-CATALOG ID pair MATCH in Release_Track" )</f>
        <v/>
      </c>
      <c r="D285" s="110" t="str">
        <f t="array" ref="D285">ifs(and(isblank($A285),isblank($B285)),"", not(iserror(vlookup($A285&amp;$B285,'5) Release_Track'!$F:$F&amp;'5) Release_Track'!$G:$G,1,0))),vlookup($A285&amp;$B285,{'5) Release_Track'!$F:$F&amp;'5) Release_Track'!$G:$G,'5) Release_Track'!$I:$I},2,0), or(and(not(isblank($B285)),$B285=$B284,$A285&lt;&gt;$A284),and(not(isblank($A285)),$A285=$A284,$B285&lt;&gt;$B284)),"ID LISTS UNALIGNED",and($A285&lt;&gt;"",countif('5) Release_Track'!$F:$F,$A285)=0),"NO ISRC MATCH in Release_Track",and($B285&lt;&gt;"",countif('5) Release_Track'!$G:$G,$B285)=0),"NO CATALOG ID MATCH in Release_Track",iserror(vlookup($A285&amp;$B285,'5) Release_Track'!$F:$F&amp;'5) Release_Track'!$G:$G,1,0)),"NO ISRC-CATALOG ID pair MATCH in Release_Track" )</f>
        <v/>
      </c>
      <c r="E285" s="20"/>
      <c r="F285" s="20"/>
    </row>
    <row r="286">
      <c r="B286" s="92"/>
      <c r="C286" s="110" t="str">
        <f t="array" ref="C286">ifs(and(isblank($A286),isblank($B286)),"", not(iserror(vlookup($A286&amp;$B286,'5) Release_Track'!$F:$F&amp;'5) Release_Track'!$G:$G,1,0))),vlookup($A286&amp;$B286,{'5) Release_Track'!$F:$F&amp;'5) Release_Track'!$G:$G,'5) Release_Track'!$H:$H},2,0), or(and(not(isblank($B286)),$B286=$B285,$A286&lt;&gt;$A285),and(not(isblank($A286)),$A286=$A285,$B286&lt;&gt;$B285)),"ID LISTS UNALIGNED",and($A286&lt;&gt;"",countif('5) Release_Track'!$F:$F,$A286)=0),"NO ISRC MATCH in Release_Track",and($B286&lt;&gt;"",countif('5) Release_Track'!$G:$G,$B286)=0),"NO CATALOG ID MATCH in Release_Track",iserror(vlookup($A286&amp;$B286,'5) Release_Track'!$F:$F&amp;'5) Release_Track'!$G:$G,1,0)),"NO ISRC-CATALOG ID pair MATCH in Release_Track" )</f>
        <v/>
      </c>
      <c r="D286" s="110" t="str">
        <f t="array" ref="D286">ifs(and(isblank($A286),isblank($B286)),"", not(iserror(vlookup($A286&amp;$B286,'5) Release_Track'!$F:$F&amp;'5) Release_Track'!$G:$G,1,0))),vlookup($A286&amp;$B286,{'5) Release_Track'!$F:$F&amp;'5) Release_Track'!$G:$G,'5) Release_Track'!$I:$I},2,0), or(and(not(isblank($B286)),$B286=$B285,$A286&lt;&gt;$A285),and(not(isblank($A286)),$A286=$A285,$B286&lt;&gt;$B285)),"ID LISTS UNALIGNED",and($A286&lt;&gt;"",countif('5) Release_Track'!$F:$F,$A286)=0),"NO ISRC MATCH in Release_Track",and($B286&lt;&gt;"",countif('5) Release_Track'!$G:$G,$B286)=0),"NO CATALOG ID MATCH in Release_Track",iserror(vlookup($A286&amp;$B286,'5) Release_Track'!$F:$F&amp;'5) Release_Track'!$G:$G,1,0)),"NO ISRC-CATALOG ID pair MATCH in Release_Track" )</f>
        <v/>
      </c>
      <c r="E286" s="20"/>
      <c r="F286" s="20"/>
    </row>
    <row r="287">
      <c r="B287" s="92"/>
      <c r="C287" s="110" t="str">
        <f t="array" ref="C287">ifs(and(isblank($A287),isblank($B287)),"", not(iserror(vlookup($A287&amp;$B287,'5) Release_Track'!$F:$F&amp;'5) Release_Track'!$G:$G,1,0))),vlookup($A287&amp;$B287,{'5) Release_Track'!$F:$F&amp;'5) Release_Track'!$G:$G,'5) Release_Track'!$H:$H},2,0), or(and(not(isblank($B287)),$B287=$B286,$A287&lt;&gt;$A286),and(not(isblank($A287)),$A287=$A286,$B287&lt;&gt;$B286)),"ID LISTS UNALIGNED",and($A287&lt;&gt;"",countif('5) Release_Track'!$F:$F,$A287)=0),"NO ISRC MATCH in Release_Track",and($B287&lt;&gt;"",countif('5) Release_Track'!$G:$G,$B287)=0),"NO CATALOG ID MATCH in Release_Track",iserror(vlookup($A287&amp;$B287,'5) Release_Track'!$F:$F&amp;'5) Release_Track'!$G:$G,1,0)),"NO ISRC-CATALOG ID pair MATCH in Release_Track" )</f>
        <v/>
      </c>
      <c r="D287" s="110" t="str">
        <f t="array" ref="D287">ifs(and(isblank($A287),isblank($B287)),"", not(iserror(vlookup($A287&amp;$B287,'5) Release_Track'!$F:$F&amp;'5) Release_Track'!$G:$G,1,0))),vlookup($A287&amp;$B287,{'5) Release_Track'!$F:$F&amp;'5) Release_Track'!$G:$G,'5) Release_Track'!$I:$I},2,0), or(and(not(isblank($B287)),$B287=$B286,$A287&lt;&gt;$A286),and(not(isblank($A287)),$A287=$A286,$B287&lt;&gt;$B286)),"ID LISTS UNALIGNED",and($A287&lt;&gt;"",countif('5) Release_Track'!$F:$F,$A287)=0),"NO ISRC MATCH in Release_Track",and($B287&lt;&gt;"",countif('5) Release_Track'!$G:$G,$B287)=0),"NO CATALOG ID MATCH in Release_Track",iserror(vlookup($A287&amp;$B287,'5) Release_Track'!$F:$F&amp;'5) Release_Track'!$G:$G,1,0)),"NO ISRC-CATALOG ID pair MATCH in Release_Track" )</f>
        <v/>
      </c>
      <c r="E287" s="20"/>
      <c r="F287" s="20"/>
    </row>
    <row r="288">
      <c r="B288" s="92"/>
      <c r="C288" s="110" t="str">
        <f t="array" ref="C288">ifs(and(isblank($A288),isblank($B288)),"", not(iserror(vlookup($A288&amp;$B288,'5) Release_Track'!$F:$F&amp;'5) Release_Track'!$G:$G,1,0))),vlookup($A288&amp;$B288,{'5) Release_Track'!$F:$F&amp;'5) Release_Track'!$G:$G,'5) Release_Track'!$H:$H},2,0), or(and(not(isblank($B288)),$B288=$B287,$A288&lt;&gt;$A287),and(not(isblank($A288)),$A288=$A287,$B288&lt;&gt;$B287)),"ID LISTS UNALIGNED",and($A288&lt;&gt;"",countif('5) Release_Track'!$F:$F,$A288)=0),"NO ISRC MATCH in Release_Track",and($B288&lt;&gt;"",countif('5) Release_Track'!$G:$G,$B288)=0),"NO CATALOG ID MATCH in Release_Track",iserror(vlookup($A288&amp;$B288,'5) Release_Track'!$F:$F&amp;'5) Release_Track'!$G:$G,1,0)),"NO ISRC-CATALOG ID pair MATCH in Release_Track" )</f>
        <v/>
      </c>
      <c r="D288" s="110" t="str">
        <f t="array" ref="D288">ifs(and(isblank($A288),isblank($B288)),"", not(iserror(vlookup($A288&amp;$B288,'5) Release_Track'!$F:$F&amp;'5) Release_Track'!$G:$G,1,0))),vlookup($A288&amp;$B288,{'5) Release_Track'!$F:$F&amp;'5) Release_Track'!$G:$G,'5) Release_Track'!$I:$I},2,0), or(and(not(isblank($B288)),$B288=$B287,$A288&lt;&gt;$A287),and(not(isblank($A288)),$A288=$A287,$B288&lt;&gt;$B287)),"ID LISTS UNALIGNED",and($A288&lt;&gt;"",countif('5) Release_Track'!$F:$F,$A288)=0),"NO ISRC MATCH in Release_Track",and($B288&lt;&gt;"",countif('5) Release_Track'!$G:$G,$B288)=0),"NO CATALOG ID MATCH in Release_Track",iserror(vlookup($A288&amp;$B288,'5) Release_Track'!$F:$F&amp;'5) Release_Track'!$G:$G,1,0)),"NO ISRC-CATALOG ID pair MATCH in Release_Track" )</f>
        <v/>
      </c>
      <c r="E288" s="20"/>
      <c r="F288" s="20"/>
    </row>
    <row r="289">
      <c r="B289" s="92"/>
      <c r="C289" s="110" t="str">
        <f t="array" ref="C289">ifs(and(isblank($A289),isblank($B289)),"", not(iserror(vlookup($A289&amp;$B289,'5) Release_Track'!$F:$F&amp;'5) Release_Track'!$G:$G,1,0))),vlookup($A289&amp;$B289,{'5) Release_Track'!$F:$F&amp;'5) Release_Track'!$G:$G,'5) Release_Track'!$H:$H},2,0), or(and(not(isblank($B289)),$B289=$B288,$A289&lt;&gt;$A288),and(not(isblank($A289)),$A289=$A288,$B289&lt;&gt;$B288)),"ID LISTS UNALIGNED",and($A289&lt;&gt;"",countif('5) Release_Track'!$F:$F,$A289)=0),"NO ISRC MATCH in Release_Track",and($B289&lt;&gt;"",countif('5) Release_Track'!$G:$G,$B289)=0),"NO CATALOG ID MATCH in Release_Track",iserror(vlookup($A289&amp;$B289,'5) Release_Track'!$F:$F&amp;'5) Release_Track'!$G:$G,1,0)),"NO ISRC-CATALOG ID pair MATCH in Release_Track" )</f>
        <v/>
      </c>
      <c r="D289" s="110" t="str">
        <f t="array" ref="D289">ifs(and(isblank($A289),isblank($B289)),"", not(iserror(vlookup($A289&amp;$B289,'5) Release_Track'!$F:$F&amp;'5) Release_Track'!$G:$G,1,0))),vlookup($A289&amp;$B289,{'5) Release_Track'!$F:$F&amp;'5) Release_Track'!$G:$G,'5) Release_Track'!$I:$I},2,0), or(and(not(isblank($B289)),$B289=$B288,$A289&lt;&gt;$A288),and(not(isblank($A289)),$A289=$A288,$B289&lt;&gt;$B288)),"ID LISTS UNALIGNED",and($A289&lt;&gt;"",countif('5) Release_Track'!$F:$F,$A289)=0),"NO ISRC MATCH in Release_Track",and($B289&lt;&gt;"",countif('5) Release_Track'!$G:$G,$B289)=0),"NO CATALOG ID MATCH in Release_Track",iserror(vlookup($A289&amp;$B289,'5) Release_Track'!$F:$F&amp;'5) Release_Track'!$G:$G,1,0)),"NO ISRC-CATALOG ID pair MATCH in Release_Track" )</f>
        <v/>
      </c>
      <c r="E289" s="20"/>
      <c r="F289" s="20"/>
    </row>
    <row r="290">
      <c r="B290" s="92"/>
      <c r="C290" s="110" t="str">
        <f t="array" ref="C290">ifs(and(isblank($A290),isblank($B290)),"", not(iserror(vlookup($A290&amp;$B290,'5) Release_Track'!$F:$F&amp;'5) Release_Track'!$G:$G,1,0))),vlookup($A290&amp;$B290,{'5) Release_Track'!$F:$F&amp;'5) Release_Track'!$G:$G,'5) Release_Track'!$H:$H},2,0), or(and(not(isblank($B290)),$B290=$B289,$A290&lt;&gt;$A289),and(not(isblank($A290)),$A290=$A289,$B290&lt;&gt;$B289)),"ID LISTS UNALIGNED",and($A290&lt;&gt;"",countif('5) Release_Track'!$F:$F,$A290)=0),"NO ISRC MATCH in Release_Track",and($B290&lt;&gt;"",countif('5) Release_Track'!$G:$G,$B290)=0),"NO CATALOG ID MATCH in Release_Track",iserror(vlookup($A290&amp;$B290,'5) Release_Track'!$F:$F&amp;'5) Release_Track'!$G:$G,1,0)),"NO ISRC-CATALOG ID pair MATCH in Release_Track" )</f>
        <v/>
      </c>
      <c r="D290" s="110" t="str">
        <f t="array" ref="D290">ifs(and(isblank($A290),isblank($B290)),"", not(iserror(vlookup($A290&amp;$B290,'5) Release_Track'!$F:$F&amp;'5) Release_Track'!$G:$G,1,0))),vlookup($A290&amp;$B290,{'5) Release_Track'!$F:$F&amp;'5) Release_Track'!$G:$G,'5) Release_Track'!$I:$I},2,0), or(and(not(isblank($B290)),$B290=$B289,$A290&lt;&gt;$A289),and(not(isblank($A290)),$A290=$A289,$B290&lt;&gt;$B289)),"ID LISTS UNALIGNED",and($A290&lt;&gt;"",countif('5) Release_Track'!$F:$F,$A290)=0),"NO ISRC MATCH in Release_Track",and($B290&lt;&gt;"",countif('5) Release_Track'!$G:$G,$B290)=0),"NO CATALOG ID MATCH in Release_Track",iserror(vlookup($A290&amp;$B290,'5) Release_Track'!$F:$F&amp;'5) Release_Track'!$G:$G,1,0)),"NO ISRC-CATALOG ID pair MATCH in Release_Track" )</f>
        <v/>
      </c>
      <c r="E290" s="20"/>
      <c r="F290" s="20"/>
    </row>
    <row r="291">
      <c r="B291" s="92"/>
      <c r="C291" s="110" t="str">
        <f t="array" ref="C291">ifs(and(isblank($A291),isblank($B291)),"", not(iserror(vlookup($A291&amp;$B291,'5) Release_Track'!$F:$F&amp;'5) Release_Track'!$G:$G,1,0))),vlookup($A291&amp;$B291,{'5) Release_Track'!$F:$F&amp;'5) Release_Track'!$G:$G,'5) Release_Track'!$H:$H},2,0), or(and(not(isblank($B291)),$B291=$B290,$A291&lt;&gt;$A290),and(not(isblank($A291)),$A291=$A290,$B291&lt;&gt;$B290)),"ID LISTS UNALIGNED",and($A291&lt;&gt;"",countif('5) Release_Track'!$F:$F,$A291)=0),"NO ISRC MATCH in Release_Track",and($B291&lt;&gt;"",countif('5) Release_Track'!$G:$G,$B291)=0),"NO CATALOG ID MATCH in Release_Track",iserror(vlookup($A291&amp;$B291,'5) Release_Track'!$F:$F&amp;'5) Release_Track'!$G:$G,1,0)),"NO ISRC-CATALOG ID pair MATCH in Release_Track" )</f>
        <v/>
      </c>
      <c r="D291" s="110" t="str">
        <f t="array" ref="D291">ifs(and(isblank($A291),isblank($B291)),"", not(iserror(vlookup($A291&amp;$B291,'5) Release_Track'!$F:$F&amp;'5) Release_Track'!$G:$G,1,0))),vlookup($A291&amp;$B291,{'5) Release_Track'!$F:$F&amp;'5) Release_Track'!$G:$G,'5) Release_Track'!$I:$I},2,0), or(and(not(isblank($B291)),$B291=$B290,$A291&lt;&gt;$A290),and(not(isblank($A291)),$A291=$A290,$B291&lt;&gt;$B290)),"ID LISTS UNALIGNED",and($A291&lt;&gt;"",countif('5) Release_Track'!$F:$F,$A291)=0),"NO ISRC MATCH in Release_Track",and($B291&lt;&gt;"",countif('5) Release_Track'!$G:$G,$B291)=0),"NO CATALOG ID MATCH in Release_Track",iserror(vlookup($A291&amp;$B291,'5) Release_Track'!$F:$F&amp;'5) Release_Track'!$G:$G,1,0)),"NO ISRC-CATALOG ID pair MATCH in Release_Track" )</f>
        <v/>
      </c>
      <c r="E291" s="20"/>
      <c r="F291" s="20"/>
    </row>
    <row r="292">
      <c r="B292" s="92"/>
      <c r="C292" s="110" t="str">
        <f t="array" ref="C292">ifs(and(isblank($A292),isblank($B292)),"", not(iserror(vlookup($A292&amp;$B292,'5) Release_Track'!$F:$F&amp;'5) Release_Track'!$G:$G,1,0))),vlookup($A292&amp;$B292,{'5) Release_Track'!$F:$F&amp;'5) Release_Track'!$G:$G,'5) Release_Track'!$H:$H},2,0), or(and(not(isblank($B292)),$B292=$B291,$A292&lt;&gt;$A291),and(not(isblank($A292)),$A292=$A291,$B292&lt;&gt;$B291)),"ID LISTS UNALIGNED",and($A292&lt;&gt;"",countif('5) Release_Track'!$F:$F,$A292)=0),"NO ISRC MATCH in Release_Track",and($B292&lt;&gt;"",countif('5) Release_Track'!$G:$G,$B292)=0),"NO CATALOG ID MATCH in Release_Track",iserror(vlookup($A292&amp;$B292,'5) Release_Track'!$F:$F&amp;'5) Release_Track'!$G:$G,1,0)),"NO ISRC-CATALOG ID pair MATCH in Release_Track" )</f>
        <v/>
      </c>
      <c r="D292" s="110" t="str">
        <f t="array" ref="D292">ifs(and(isblank($A292),isblank($B292)),"", not(iserror(vlookup($A292&amp;$B292,'5) Release_Track'!$F:$F&amp;'5) Release_Track'!$G:$G,1,0))),vlookup($A292&amp;$B292,{'5) Release_Track'!$F:$F&amp;'5) Release_Track'!$G:$G,'5) Release_Track'!$I:$I},2,0), or(and(not(isblank($B292)),$B292=$B291,$A292&lt;&gt;$A291),and(not(isblank($A292)),$A292=$A291,$B292&lt;&gt;$B291)),"ID LISTS UNALIGNED",and($A292&lt;&gt;"",countif('5) Release_Track'!$F:$F,$A292)=0),"NO ISRC MATCH in Release_Track",and($B292&lt;&gt;"",countif('5) Release_Track'!$G:$G,$B292)=0),"NO CATALOG ID MATCH in Release_Track",iserror(vlookup($A292&amp;$B292,'5) Release_Track'!$F:$F&amp;'5) Release_Track'!$G:$G,1,0)),"NO ISRC-CATALOG ID pair MATCH in Release_Track" )</f>
        <v/>
      </c>
      <c r="E292" s="20"/>
      <c r="F292" s="20"/>
    </row>
    <row r="293">
      <c r="B293" s="92"/>
      <c r="C293" s="110" t="str">
        <f t="array" ref="C293">ifs(and(isblank($A293),isblank($B293)),"", not(iserror(vlookup($A293&amp;$B293,'5) Release_Track'!$F:$F&amp;'5) Release_Track'!$G:$G,1,0))),vlookup($A293&amp;$B293,{'5) Release_Track'!$F:$F&amp;'5) Release_Track'!$G:$G,'5) Release_Track'!$H:$H},2,0), or(and(not(isblank($B293)),$B293=$B292,$A293&lt;&gt;$A292),and(not(isblank($A293)),$A293=$A292,$B293&lt;&gt;$B292)),"ID LISTS UNALIGNED",and($A293&lt;&gt;"",countif('5) Release_Track'!$F:$F,$A293)=0),"NO ISRC MATCH in Release_Track",and($B293&lt;&gt;"",countif('5) Release_Track'!$G:$G,$B293)=0),"NO CATALOG ID MATCH in Release_Track",iserror(vlookup($A293&amp;$B293,'5) Release_Track'!$F:$F&amp;'5) Release_Track'!$G:$G,1,0)),"NO ISRC-CATALOG ID pair MATCH in Release_Track" )</f>
        <v/>
      </c>
      <c r="D293" s="110" t="str">
        <f t="array" ref="D293">ifs(and(isblank($A293),isblank($B293)),"", not(iserror(vlookup($A293&amp;$B293,'5) Release_Track'!$F:$F&amp;'5) Release_Track'!$G:$G,1,0))),vlookup($A293&amp;$B293,{'5) Release_Track'!$F:$F&amp;'5) Release_Track'!$G:$G,'5) Release_Track'!$I:$I},2,0), or(and(not(isblank($B293)),$B293=$B292,$A293&lt;&gt;$A292),and(not(isblank($A293)),$A293=$A292,$B293&lt;&gt;$B292)),"ID LISTS UNALIGNED",and($A293&lt;&gt;"",countif('5) Release_Track'!$F:$F,$A293)=0),"NO ISRC MATCH in Release_Track",and($B293&lt;&gt;"",countif('5) Release_Track'!$G:$G,$B293)=0),"NO CATALOG ID MATCH in Release_Track",iserror(vlookup($A293&amp;$B293,'5) Release_Track'!$F:$F&amp;'5) Release_Track'!$G:$G,1,0)),"NO ISRC-CATALOG ID pair MATCH in Release_Track" )</f>
        <v/>
      </c>
      <c r="E293" s="20"/>
      <c r="F293" s="20"/>
    </row>
    <row r="294">
      <c r="B294" s="92"/>
      <c r="C294" s="110" t="str">
        <f t="array" ref="C294">ifs(and(isblank($A294),isblank($B294)),"", not(iserror(vlookup($A294&amp;$B294,'5) Release_Track'!$F:$F&amp;'5) Release_Track'!$G:$G,1,0))),vlookup($A294&amp;$B294,{'5) Release_Track'!$F:$F&amp;'5) Release_Track'!$G:$G,'5) Release_Track'!$H:$H},2,0), or(and(not(isblank($B294)),$B294=$B293,$A294&lt;&gt;$A293),and(not(isblank($A294)),$A294=$A293,$B294&lt;&gt;$B293)),"ID LISTS UNALIGNED",and($A294&lt;&gt;"",countif('5) Release_Track'!$F:$F,$A294)=0),"NO ISRC MATCH in Release_Track",and($B294&lt;&gt;"",countif('5) Release_Track'!$G:$G,$B294)=0),"NO CATALOG ID MATCH in Release_Track",iserror(vlookup($A294&amp;$B294,'5) Release_Track'!$F:$F&amp;'5) Release_Track'!$G:$G,1,0)),"NO ISRC-CATALOG ID pair MATCH in Release_Track" )</f>
        <v/>
      </c>
      <c r="D294" s="110" t="str">
        <f t="array" ref="D294">ifs(and(isblank($A294),isblank($B294)),"", not(iserror(vlookup($A294&amp;$B294,'5) Release_Track'!$F:$F&amp;'5) Release_Track'!$G:$G,1,0))),vlookup($A294&amp;$B294,{'5) Release_Track'!$F:$F&amp;'5) Release_Track'!$G:$G,'5) Release_Track'!$I:$I},2,0), or(and(not(isblank($B294)),$B294=$B293,$A294&lt;&gt;$A293),and(not(isblank($A294)),$A294=$A293,$B294&lt;&gt;$B293)),"ID LISTS UNALIGNED",and($A294&lt;&gt;"",countif('5) Release_Track'!$F:$F,$A294)=0),"NO ISRC MATCH in Release_Track",and($B294&lt;&gt;"",countif('5) Release_Track'!$G:$G,$B294)=0),"NO CATALOG ID MATCH in Release_Track",iserror(vlookup($A294&amp;$B294,'5) Release_Track'!$F:$F&amp;'5) Release_Track'!$G:$G,1,0)),"NO ISRC-CATALOG ID pair MATCH in Release_Track" )</f>
        <v/>
      </c>
      <c r="E294" s="20"/>
      <c r="F294" s="20"/>
    </row>
    <row r="295">
      <c r="B295" s="92"/>
      <c r="C295" s="110" t="str">
        <f t="array" ref="C295">ifs(and(isblank($A295),isblank($B295)),"", not(iserror(vlookup($A295&amp;$B295,'5) Release_Track'!$F:$F&amp;'5) Release_Track'!$G:$G,1,0))),vlookup($A295&amp;$B295,{'5) Release_Track'!$F:$F&amp;'5) Release_Track'!$G:$G,'5) Release_Track'!$H:$H},2,0), or(and(not(isblank($B295)),$B295=$B294,$A295&lt;&gt;$A294),and(not(isblank($A295)),$A295=$A294,$B295&lt;&gt;$B294)),"ID LISTS UNALIGNED",and($A295&lt;&gt;"",countif('5) Release_Track'!$F:$F,$A295)=0),"NO ISRC MATCH in Release_Track",and($B295&lt;&gt;"",countif('5) Release_Track'!$G:$G,$B295)=0),"NO CATALOG ID MATCH in Release_Track",iserror(vlookup($A295&amp;$B295,'5) Release_Track'!$F:$F&amp;'5) Release_Track'!$G:$G,1,0)),"NO ISRC-CATALOG ID pair MATCH in Release_Track" )</f>
        <v/>
      </c>
      <c r="D295" s="110" t="str">
        <f t="array" ref="D295">ifs(and(isblank($A295),isblank($B295)),"", not(iserror(vlookup($A295&amp;$B295,'5) Release_Track'!$F:$F&amp;'5) Release_Track'!$G:$G,1,0))),vlookup($A295&amp;$B295,{'5) Release_Track'!$F:$F&amp;'5) Release_Track'!$G:$G,'5) Release_Track'!$I:$I},2,0), or(and(not(isblank($B295)),$B295=$B294,$A295&lt;&gt;$A294),and(not(isblank($A295)),$A295=$A294,$B295&lt;&gt;$B294)),"ID LISTS UNALIGNED",and($A295&lt;&gt;"",countif('5) Release_Track'!$F:$F,$A295)=0),"NO ISRC MATCH in Release_Track",and($B295&lt;&gt;"",countif('5) Release_Track'!$G:$G,$B295)=0),"NO CATALOG ID MATCH in Release_Track",iserror(vlookup($A295&amp;$B295,'5) Release_Track'!$F:$F&amp;'5) Release_Track'!$G:$G,1,0)),"NO ISRC-CATALOG ID pair MATCH in Release_Track" )</f>
        <v/>
      </c>
      <c r="E295" s="20"/>
      <c r="F295" s="20"/>
    </row>
    <row r="296">
      <c r="B296" s="92"/>
      <c r="C296" s="110" t="str">
        <f t="array" ref="C296">ifs(and(isblank($A296),isblank($B296)),"", not(iserror(vlookup($A296&amp;$B296,'5) Release_Track'!$F:$F&amp;'5) Release_Track'!$G:$G,1,0))),vlookup($A296&amp;$B296,{'5) Release_Track'!$F:$F&amp;'5) Release_Track'!$G:$G,'5) Release_Track'!$H:$H},2,0), or(and(not(isblank($B296)),$B296=$B295,$A296&lt;&gt;$A295),and(not(isblank($A296)),$A296=$A295,$B296&lt;&gt;$B295)),"ID LISTS UNALIGNED",and($A296&lt;&gt;"",countif('5) Release_Track'!$F:$F,$A296)=0),"NO ISRC MATCH in Release_Track",and($B296&lt;&gt;"",countif('5) Release_Track'!$G:$G,$B296)=0),"NO CATALOG ID MATCH in Release_Track",iserror(vlookup($A296&amp;$B296,'5) Release_Track'!$F:$F&amp;'5) Release_Track'!$G:$G,1,0)),"NO ISRC-CATALOG ID pair MATCH in Release_Track" )</f>
        <v/>
      </c>
      <c r="D296" s="110" t="str">
        <f t="array" ref="D296">ifs(and(isblank($A296),isblank($B296)),"", not(iserror(vlookup($A296&amp;$B296,'5) Release_Track'!$F:$F&amp;'5) Release_Track'!$G:$G,1,0))),vlookup($A296&amp;$B296,{'5) Release_Track'!$F:$F&amp;'5) Release_Track'!$G:$G,'5) Release_Track'!$I:$I},2,0), or(and(not(isblank($B296)),$B296=$B295,$A296&lt;&gt;$A295),and(not(isblank($A296)),$A296=$A295,$B296&lt;&gt;$B295)),"ID LISTS UNALIGNED",and($A296&lt;&gt;"",countif('5) Release_Track'!$F:$F,$A296)=0),"NO ISRC MATCH in Release_Track",and($B296&lt;&gt;"",countif('5) Release_Track'!$G:$G,$B296)=0),"NO CATALOG ID MATCH in Release_Track",iserror(vlookup($A296&amp;$B296,'5) Release_Track'!$F:$F&amp;'5) Release_Track'!$G:$G,1,0)),"NO ISRC-CATALOG ID pair MATCH in Release_Track" )</f>
        <v/>
      </c>
      <c r="E296" s="20"/>
      <c r="F296" s="20"/>
    </row>
    <row r="297">
      <c r="B297" s="92"/>
      <c r="C297" s="110" t="str">
        <f t="array" ref="C297">ifs(and(isblank($A297),isblank($B297)),"", not(iserror(vlookup($A297&amp;$B297,'5) Release_Track'!$F:$F&amp;'5) Release_Track'!$G:$G,1,0))),vlookup($A297&amp;$B297,{'5) Release_Track'!$F:$F&amp;'5) Release_Track'!$G:$G,'5) Release_Track'!$H:$H},2,0), or(and(not(isblank($B297)),$B297=$B296,$A297&lt;&gt;$A296),and(not(isblank($A297)),$A297=$A296,$B297&lt;&gt;$B296)),"ID LISTS UNALIGNED",and($A297&lt;&gt;"",countif('5) Release_Track'!$F:$F,$A297)=0),"NO ISRC MATCH in Release_Track",and($B297&lt;&gt;"",countif('5) Release_Track'!$G:$G,$B297)=0),"NO CATALOG ID MATCH in Release_Track",iserror(vlookup($A297&amp;$B297,'5) Release_Track'!$F:$F&amp;'5) Release_Track'!$G:$G,1,0)),"NO ISRC-CATALOG ID pair MATCH in Release_Track" )</f>
        <v/>
      </c>
      <c r="D297" s="110" t="str">
        <f t="array" ref="D297">ifs(and(isblank($A297),isblank($B297)),"", not(iserror(vlookup($A297&amp;$B297,'5) Release_Track'!$F:$F&amp;'5) Release_Track'!$G:$G,1,0))),vlookup($A297&amp;$B297,{'5) Release_Track'!$F:$F&amp;'5) Release_Track'!$G:$G,'5) Release_Track'!$I:$I},2,0), or(and(not(isblank($B297)),$B297=$B296,$A297&lt;&gt;$A296),and(not(isblank($A297)),$A297=$A296,$B297&lt;&gt;$B296)),"ID LISTS UNALIGNED",and($A297&lt;&gt;"",countif('5) Release_Track'!$F:$F,$A297)=0),"NO ISRC MATCH in Release_Track",and($B297&lt;&gt;"",countif('5) Release_Track'!$G:$G,$B297)=0),"NO CATALOG ID MATCH in Release_Track",iserror(vlookup($A297&amp;$B297,'5) Release_Track'!$F:$F&amp;'5) Release_Track'!$G:$G,1,0)),"NO ISRC-CATALOG ID pair MATCH in Release_Track" )</f>
        <v/>
      </c>
      <c r="E297" s="20"/>
      <c r="F297" s="20"/>
    </row>
    <row r="298">
      <c r="B298" s="92"/>
      <c r="C298" s="110" t="str">
        <f t="array" ref="C298">ifs(and(isblank($A298),isblank($B298)),"", not(iserror(vlookup($A298&amp;$B298,'5) Release_Track'!$F:$F&amp;'5) Release_Track'!$G:$G,1,0))),vlookup($A298&amp;$B298,{'5) Release_Track'!$F:$F&amp;'5) Release_Track'!$G:$G,'5) Release_Track'!$H:$H},2,0), or(and(not(isblank($B298)),$B298=$B297,$A298&lt;&gt;$A297),and(not(isblank($A298)),$A298=$A297,$B298&lt;&gt;$B297)),"ID LISTS UNALIGNED",and($A298&lt;&gt;"",countif('5) Release_Track'!$F:$F,$A298)=0),"NO ISRC MATCH in Release_Track",and($B298&lt;&gt;"",countif('5) Release_Track'!$G:$G,$B298)=0),"NO CATALOG ID MATCH in Release_Track",iserror(vlookup($A298&amp;$B298,'5) Release_Track'!$F:$F&amp;'5) Release_Track'!$G:$G,1,0)),"NO ISRC-CATALOG ID pair MATCH in Release_Track" )</f>
        <v/>
      </c>
      <c r="D298" s="110" t="str">
        <f t="array" ref="D298">ifs(and(isblank($A298),isblank($B298)),"", not(iserror(vlookup($A298&amp;$B298,'5) Release_Track'!$F:$F&amp;'5) Release_Track'!$G:$G,1,0))),vlookup($A298&amp;$B298,{'5) Release_Track'!$F:$F&amp;'5) Release_Track'!$G:$G,'5) Release_Track'!$I:$I},2,0), or(and(not(isblank($B298)),$B298=$B297,$A298&lt;&gt;$A297),and(not(isblank($A298)),$A298=$A297,$B298&lt;&gt;$B297)),"ID LISTS UNALIGNED",and($A298&lt;&gt;"",countif('5) Release_Track'!$F:$F,$A298)=0),"NO ISRC MATCH in Release_Track",and($B298&lt;&gt;"",countif('5) Release_Track'!$G:$G,$B298)=0),"NO CATALOG ID MATCH in Release_Track",iserror(vlookup($A298&amp;$B298,'5) Release_Track'!$F:$F&amp;'5) Release_Track'!$G:$G,1,0)),"NO ISRC-CATALOG ID pair MATCH in Release_Track" )</f>
        <v/>
      </c>
      <c r="E298" s="20"/>
      <c r="F298" s="20"/>
    </row>
    <row r="299">
      <c r="B299" s="92"/>
      <c r="C299" s="110" t="str">
        <f t="array" ref="C299">ifs(and(isblank($A299),isblank($B299)),"", not(iserror(vlookup($A299&amp;$B299,'5) Release_Track'!$F:$F&amp;'5) Release_Track'!$G:$G,1,0))),vlookup($A299&amp;$B299,{'5) Release_Track'!$F:$F&amp;'5) Release_Track'!$G:$G,'5) Release_Track'!$H:$H},2,0), or(and(not(isblank($B299)),$B299=$B298,$A299&lt;&gt;$A298),and(not(isblank($A299)),$A299=$A298,$B299&lt;&gt;$B298)),"ID LISTS UNALIGNED",and($A299&lt;&gt;"",countif('5) Release_Track'!$F:$F,$A299)=0),"NO ISRC MATCH in Release_Track",and($B299&lt;&gt;"",countif('5) Release_Track'!$G:$G,$B299)=0),"NO CATALOG ID MATCH in Release_Track",iserror(vlookup($A299&amp;$B299,'5) Release_Track'!$F:$F&amp;'5) Release_Track'!$G:$G,1,0)),"NO ISRC-CATALOG ID pair MATCH in Release_Track" )</f>
        <v/>
      </c>
      <c r="D299" s="110" t="str">
        <f t="array" ref="D299">ifs(and(isblank($A299),isblank($B299)),"", not(iserror(vlookup($A299&amp;$B299,'5) Release_Track'!$F:$F&amp;'5) Release_Track'!$G:$G,1,0))),vlookup($A299&amp;$B299,{'5) Release_Track'!$F:$F&amp;'5) Release_Track'!$G:$G,'5) Release_Track'!$I:$I},2,0), or(and(not(isblank($B299)),$B299=$B298,$A299&lt;&gt;$A298),and(not(isblank($A299)),$A299=$A298,$B299&lt;&gt;$B298)),"ID LISTS UNALIGNED",and($A299&lt;&gt;"",countif('5) Release_Track'!$F:$F,$A299)=0),"NO ISRC MATCH in Release_Track",and($B299&lt;&gt;"",countif('5) Release_Track'!$G:$G,$B299)=0),"NO CATALOG ID MATCH in Release_Track",iserror(vlookup($A299&amp;$B299,'5) Release_Track'!$F:$F&amp;'5) Release_Track'!$G:$G,1,0)),"NO ISRC-CATALOG ID pair MATCH in Release_Track" )</f>
        <v/>
      </c>
      <c r="E299" s="20"/>
      <c r="F299" s="20"/>
    </row>
    <row r="300">
      <c r="B300" s="92"/>
      <c r="C300" s="110" t="str">
        <f t="array" ref="C300">ifs(and(isblank($A300),isblank($B300)),"", not(iserror(vlookup($A300&amp;$B300,'5) Release_Track'!$F:$F&amp;'5) Release_Track'!$G:$G,1,0))),vlookup($A300&amp;$B300,{'5) Release_Track'!$F:$F&amp;'5) Release_Track'!$G:$G,'5) Release_Track'!$H:$H},2,0), or(and(not(isblank($B300)),$B300=$B299,$A300&lt;&gt;$A299),and(not(isblank($A300)),$A300=$A299,$B300&lt;&gt;$B299)),"ID LISTS UNALIGNED",and($A300&lt;&gt;"",countif('5) Release_Track'!$F:$F,$A300)=0),"NO ISRC MATCH in Release_Track",and($B300&lt;&gt;"",countif('5) Release_Track'!$G:$G,$B300)=0),"NO CATALOG ID MATCH in Release_Track",iserror(vlookup($A300&amp;$B300,'5) Release_Track'!$F:$F&amp;'5) Release_Track'!$G:$G,1,0)),"NO ISRC-CATALOG ID pair MATCH in Release_Track" )</f>
        <v/>
      </c>
      <c r="D300" s="110" t="str">
        <f t="array" ref="D300">ifs(and(isblank($A300),isblank($B300)),"", not(iserror(vlookup($A300&amp;$B300,'5) Release_Track'!$F:$F&amp;'5) Release_Track'!$G:$G,1,0))),vlookup($A300&amp;$B300,{'5) Release_Track'!$F:$F&amp;'5) Release_Track'!$G:$G,'5) Release_Track'!$I:$I},2,0), or(and(not(isblank($B300)),$B300=$B299,$A300&lt;&gt;$A299),and(not(isblank($A300)),$A300=$A299,$B300&lt;&gt;$B299)),"ID LISTS UNALIGNED",and($A300&lt;&gt;"",countif('5) Release_Track'!$F:$F,$A300)=0),"NO ISRC MATCH in Release_Track",and($B300&lt;&gt;"",countif('5) Release_Track'!$G:$G,$B300)=0),"NO CATALOG ID MATCH in Release_Track",iserror(vlookup($A300&amp;$B300,'5) Release_Track'!$F:$F&amp;'5) Release_Track'!$G:$G,1,0)),"NO ISRC-CATALOG ID pair MATCH in Release_Track" )</f>
        <v/>
      </c>
      <c r="E300" s="20"/>
      <c r="F300" s="20"/>
    </row>
    <row r="301">
      <c r="B301" s="92"/>
      <c r="C301" s="110" t="str">
        <f t="array" ref="C301">ifs(and(isblank($A301),isblank($B301)),"", not(iserror(vlookup($A301&amp;$B301,'5) Release_Track'!$F:$F&amp;'5) Release_Track'!$G:$G,1,0))),vlookup($A301&amp;$B301,{'5) Release_Track'!$F:$F&amp;'5) Release_Track'!$G:$G,'5) Release_Track'!$H:$H},2,0), or(and(not(isblank($B301)),$B301=$B300,$A301&lt;&gt;$A300),and(not(isblank($A301)),$A301=$A300,$B301&lt;&gt;$B300)),"ID LISTS UNALIGNED",and($A301&lt;&gt;"",countif('5) Release_Track'!$F:$F,$A301)=0),"NO ISRC MATCH in Release_Track",and($B301&lt;&gt;"",countif('5) Release_Track'!$G:$G,$B301)=0),"NO CATALOG ID MATCH in Release_Track",iserror(vlookup($A301&amp;$B301,'5) Release_Track'!$F:$F&amp;'5) Release_Track'!$G:$G,1,0)),"NO ISRC-CATALOG ID pair MATCH in Release_Track" )</f>
        <v/>
      </c>
      <c r="D301" s="110" t="str">
        <f t="array" ref="D301">ifs(and(isblank($A301),isblank($B301)),"", not(iserror(vlookup($A301&amp;$B301,'5) Release_Track'!$F:$F&amp;'5) Release_Track'!$G:$G,1,0))),vlookup($A301&amp;$B301,{'5) Release_Track'!$F:$F&amp;'5) Release_Track'!$G:$G,'5) Release_Track'!$I:$I},2,0), or(and(not(isblank($B301)),$B301=$B300,$A301&lt;&gt;$A300),and(not(isblank($A301)),$A301=$A300,$B301&lt;&gt;$B300)),"ID LISTS UNALIGNED",and($A301&lt;&gt;"",countif('5) Release_Track'!$F:$F,$A301)=0),"NO ISRC MATCH in Release_Track",and($B301&lt;&gt;"",countif('5) Release_Track'!$G:$G,$B301)=0),"NO CATALOG ID MATCH in Release_Track",iserror(vlookup($A301&amp;$B301,'5) Release_Track'!$F:$F&amp;'5) Release_Track'!$G:$G,1,0)),"NO ISRC-CATALOG ID pair MATCH in Release_Track" )</f>
        <v/>
      </c>
      <c r="E301" s="20"/>
      <c r="F301" s="20"/>
    </row>
    <row r="302">
      <c r="B302" s="92"/>
      <c r="C302" s="110" t="str">
        <f t="array" ref="C302">ifs(and(isblank($A302),isblank($B302)),"", not(iserror(vlookup($A302&amp;$B302,'5) Release_Track'!$F:$F&amp;'5) Release_Track'!$G:$G,1,0))),vlookup($A302&amp;$B302,{'5) Release_Track'!$F:$F&amp;'5) Release_Track'!$G:$G,'5) Release_Track'!$H:$H},2,0), or(and(not(isblank($B302)),$B302=$B301,$A302&lt;&gt;$A301),and(not(isblank($A302)),$A302=$A301,$B302&lt;&gt;$B301)),"ID LISTS UNALIGNED",and($A302&lt;&gt;"",countif('5) Release_Track'!$F:$F,$A302)=0),"NO ISRC MATCH in Release_Track",and($B302&lt;&gt;"",countif('5) Release_Track'!$G:$G,$B302)=0),"NO CATALOG ID MATCH in Release_Track",iserror(vlookup($A302&amp;$B302,'5) Release_Track'!$F:$F&amp;'5) Release_Track'!$G:$G,1,0)),"NO ISRC-CATALOG ID pair MATCH in Release_Track" )</f>
        <v/>
      </c>
      <c r="D302" s="110" t="str">
        <f t="array" ref="D302">ifs(and(isblank($A302),isblank($B302)),"", not(iserror(vlookup($A302&amp;$B302,'5) Release_Track'!$F:$F&amp;'5) Release_Track'!$G:$G,1,0))),vlookup($A302&amp;$B302,{'5) Release_Track'!$F:$F&amp;'5) Release_Track'!$G:$G,'5) Release_Track'!$I:$I},2,0), or(and(not(isblank($B302)),$B302=$B301,$A302&lt;&gt;$A301),and(not(isblank($A302)),$A302=$A301,$B302&lt;&gt;$B301)),"ID LISTS UNALIGNED",and($A302&lt;&gt;"",countif('5) Release_Track'!$F:$F,$A302)=0),"NO ISRC MATCH in Release_Track",and($B302&lt;&gt;"",countif('5) Release_Track'!$G:$G,$B302)=0),"NO CATALOG ID MATCH in Release_Track",iserror(vlookup($A302&amp;$B302,'5) Release_Track'!$F:$F&amp;'5) Release_Track'!$G:$G,1,0)),"NO ISRC-CATALOG ID pair MATCH in Release_Track" )</f>
        <v/>
      </c>
      <c r="E302" s="20"/>
      <c r="F302" s="20"/>
    </row>
    <row r="303">
      <c r="B303" s="92"/>
      <c r="C303" s="110" t="str">
        <f t="array" ref="C303">ifs(and(isblank($A303),isblank($B303)),"", not(iserror(vlookup($A303&amp;$B303,'5) Release_Track'!$F:$F&amp;'5) Release_Track'!$G:$G,1,0))),vlookup($A303&amp;$B303,{'5) Release_Track'!$F:$F&amp;'5) Release_Track'!$G:$G,'5) Release_Track'!$H:$H},2,0), or(and(not(isblank($B303)),$B303=$B302,$A303&lt;&gt;$A302),and(not(isblank($A303)),$A303=$A302,$B303&lt;&gt;$B302)),"ID LISTS UNALIGNED",and($A303&lt;&gt;"",countif('5) Release_Track'!$F:$F,$A303)=0),"NO ISRC MATCH in Release_Track",and($B303&lt;&gt;"",countif('5) Release_Track'!$G:$G,$B303)=0),"NO CATALOG ID MATCH in Release_Track",iserror(vlookup($A303&amp;$B303,'5) Release_Track'!$F:$F&amp;'5) Release_Track'!$G:$G,1,0)),"NO ISRC-CATALOG ID pair MATCH in Release_Track" )</f>
        <v/>
      </c>
      <c r="D303" s="110" t="str">
        <f t="array" ref="D303">ifs(and(isblank($A303),isblank($B303)),"", not(iserror(vlookup($A303&amp;$B303,'5) Release_Track'!$F:$F&amp;'5) Release_Track'!$G:$G,1,0))),vlookup($A303&amp;$B303,{'5) Release_Track'!$F:$F&amp;'5) Release_Track'!$G:$G,'5) Release_Track'!$I:$I},2,0), or(and(not(isblank($B303)),$B303=$B302,$A303&lt;&gt;$A302),and(not(isblank($A303)),$A303=$A302,$B303&lt;&gt;$B302)),"ID LISTS UNALIGNED",and($A303&lt;&gt;"",countif('5) Release_Track'!$F:$F,$A303)=0),"NO ISRC MATCH in Release_Track",and($B303&lt;&gt;"",countif('5) Release_Track'!$G:$G,$B303)=0),"NO CATALOG ID MATCH in Release_Track",iserror(vlookup($A303&amp;$B303,'5) Release_Track'!$F:$F&amp;'5) Release_Track'!$G:$G,1,0)),"NO ISRC-CATALOG ID pair MATCH in Release_Track" )</f>
        <v/>
      </c>
      <c r="E303" s="20"/>
      <c r="F303" s="20"/>
    </row>
    <row r="304">
      <c r="B304" s="92"/>
      <c r="C304" s="110" t="str">
        <f t="array" ref="C304">ifs(and(isblank($A304),isblank($B304)),"", not(iserror(vlookup($A304&amp;$B304,'5) Release_Track'!$F:$F&amp;'5) Release_Track'!$G:$G,1,0))),vlookup($A304&amp;$B304,{'5) Release_Track'!$F:$F&amp;'5) Release_Track'!$G:$G,'5) Release_Track'!$H:$H},2,0), or(and(not(isblank($B304)),$B304=$B303,$A304&lt;&gt;$A303),and(not(isblank($A304)),$A304=$A303,$B304&lt;&gt;$B303)),"ID LISTS UNALIGNED",and($A304&lt;&gt;"",countif('5) Release_Track'!$F:$F,$A304)=0),"NO ISRC MATCH in Release_Track",and($B304&lt;&gt;"",countif('5) Release_Track'!$G:$G,$B304)=0),"NO CATALOG ID MATCH in Release_Track",iserror(vlookup($A304&amp;$B304,'5) Release_Track'!$F:$F&amp;'5) Release_Track'!$G:$G,1,0)),"NO ISRC-CATALOG ID pair MATCH in Release_Track" )</f>
        <v/>
      </c>
      <c r="D304" s="110" t="str">
        <f t="array" ref="D304">ifs(and(isblank($A304),isblank($B304)),"", not(iserror(vlookup($A304&amp;$B304,'5) Release_Track'!$F:$F&amp;'5) Release_Track'!$G:$G,1,0))),vlookup($A304&amp;$B304,{'5) Release_Track'!$F:$F&amp;'5) Release_Track'!$G:$G,'5) Release_Track'!$I:$I},2,0), or(and(not(isblank($B304)),$B304=$B303,$A304&lt;&gt;$A303),and(not(isblank($A304)),$A304=$A303,$B304&lt;&gt;$B303)),"ID LISTS UNALIGNED",and($A304&lt;&gt;"",countif('5) Release_Track'!$F:$F,$A304)=0),"NO ISRC MATCH in Release_Track",and($B304&lt;&gt;"",countif('5) Release_Track'!$G:$G,$B304)=0),"NO CATALOG ID MATCH in Release_Track",iserror(vlookup($A304&amp;$B304,'5) Release_Track'!$F:$F&amp;'5) Release_Track'!$G:$G,1,0)),"NO ISRC-CATALOG ID pair MATCH in Release_Track" )</f>
        <v/>
      </c>
      <c r="E304" s="20"/>
      <c r="F304" s="20"/>
    </row>
    <row r="305">
      <c r="B305" s="92"/>
      <c r="C305" s="110" t="str">
        <f t="array" ref="C305">ifs(and(isblank($A305),isblank($B305)),"", not(iserror(vlookup($A305&amp;$B305,'5) Release_Track'!$F:$F&amp;'5) Release_Track'!$G:$G,1,0))),vlookup($A305&amp;$B305,{'5) Release_Track'!$F:$F&amp;'5) Release_Track'!$G:$G,'5) Release_Track'!$H:$H},2,0), or(and(not(isblank($B305)),$B305=$B304,$A305&lt;&gt;$A304),and(not(isblank($A305)),$A305=$A304,$B305&lt;&gt;$B304)),"ID LISTS UNALIGNED",and($A305&lt;&gt;"",countif('5) Release_Track'!$F:$F,$A305)=0),"NO ISRC MATCH in Release_Track",and($B305&lt;&gt;"",countif('5) Release_Track'!$G:$G,$B305)=0),"NO CATALOG ID MATCH in Release_Track",iserror(vlookup($A305&amp;$B305,'5) Release_Track'!$F:$F&amp;'5) Release_Track'!$G:$G,1,0)),"NO ISRC-CATALOG ID pair MATCH in Release_Track" )</f>
        <v/>
      </c>
      <c r="D305" s="110" t="str">
        <f t="array" ref="D305">ifs(and(isblank($A305),isblank($B305)),"", not(iserror(vlookup($A305&amp;$B305,'5) Release_Track'!$F:$F&amp;'5) Release_Track'!$G:$G,1,0))),vlookup($A305&amp;$B305,{'5) Release_Track'!$F:$F&amp;'5) Release_Track'!$G:$G,'5) Release_Track'!$I:$I},2,0), or(and(not(isblank($B305)),$B305=$B304,$A305&lt;&gt;$A304),and(not(isblank($A305)),$A305=$A304,$B305&lt;&gt;$B304)),"ID LISTS UNALIGNED",and($A305&lt;&gt;"",countif('5) Release_Track'!$F:$F,$A305)=0),"NO ISRC MATCH in Release_Track",and($B305&lt;&gt;"",countif('5) Release_Track'!$G:$G,$B305)=0),"NO CATALOG ID MATCH in Release_Track",iserror(vlookup($A305&amp;$B305,'5) Release_Track'!$F:$F&amp;'5) Release_Track'!$G:$G,1,0)),"NO ISRC-CATALOG ID pair MATCH in Release_Track" )</f>
        <v/>
      </c>
      <c r="E305" s="20"/>
      <c r="F305" s="20"/>
    </row>
    <row r="306">
      <c r="B306" s="92"/>
      <c r="C306" s="110" t="str">
        <f t="array" ref="C306">ifs(and(isblank($A306),isblank($B306)),"", not(iserror(vlookup($A306&amp;$B306,'5) Release_Track'!$F:$F&amp;'5) Release_Track'!$G:$G,1,0))),vlookup($A306&amp;$B306,{'5) Release_Track'!$F:$F&amp;'5) Release_Track'!$G:$G,'5) Release_Track'!$H:$H},2,0), or(and(not(isblank($B306)),$B306=$B305,$A306&lt;&gt;$A305),and(not(isblank($A306)),$A306=$A305,$B306&lt;&gt;$B305)),"ID LISTS UNALIGNED",and($A306&lt;&gt;"",countif('5) Release_Track'!$F:$F,$A306)=0),"NO ISRC MATCH in Release_Track",and($B306&lt;&gt;"",countif('5) Release_Track'!$G:$G,$B306)=0),"NO CATALOG ID MATCH in Release_Track",iserror(vlookup($A306&amp;$B306,'5) Release_Track'!$F:$F&amp;'5) Release_Track'!$G:$G,1,0)),"NO ISRC-CATALOG ID pair MATCH in Release_Track" )</f>
        <v/>
      </c>
      <c r="D306" s="110" t="str">
        <f t="array" ref="D306">ifs(and(isblank($A306),isblank($B306)),"", not(iserror(vlookup($A306&amp;$B306,'5) Release_Track'!$F:$F&amp;'5) Release_Track'!$G:$G,1,0))),vlookup($A306&amp;$B306,{'5) Release_Track'!$F:$F&amp;'5) Release_Track'!$G:$G,'5) Release_Track'!$I:$I},2,0), or(and(not(isblank($B306)),$B306=$B305,$A306&lt;&gt;$A305),and(not(isblank($A306)),$A306=$A305,$B306&lt;&gt;$B305)),"ID LISTS UNALIGNED",and($A306&lt;&gt;"",countif('5) Release_Track'!$F:$F,$A306)=0),"NO ISRC MATCH in Release_Track",and($B306&lt;&gt;"",countif('5) Release_Track'!$G:$G,$B306)=0),"NO CATALOG ID MATCH in Release_Track",iserror(vlookup($A306&amp;$B306,'5) Release_Track'!$F:$F&amp;'5) Release_Track'!$G:$G,1,0)),"NO ISRC-CATALOG ID pair MATCH in Release_Track" )</f>
        <v/>
      </c>
      <c r="E306" s="20"/>
      <c r="F306" s="20"/>
    </row>
    <row r="307">
      <c r="B307" s="92"/>
      <c r="C307" s="110" t="str">
        <f t="array" ref="C307">ifs(and(isblank($A307),isblank($B307)),"", not(iserror(vlookup($A307&amp;$B307,'5) Release_Track'!$F:$F&amp;'5) Release_Track'!$G:$G,1,0))),vlookup($A307&amp;$B307,{'5) Release_Track'!$F:$F&amp;'5) Release_Track'!$G:$G,'5) Release_Track'!$H:$H},2,0), or(and(not(isblank($B307)),$B307=$B306,$A307&lt;&gt;$A306),and(not(isblank($A307)),$A307=$A306,$B307&lt;&gt;$B306)),"ID LISTS UNALIGNED",and($A307&lt;&gt;"",countif('5) Release_Track'!$F:$F,$A307)=0),"NO ISRC MATCH in Release_Track",and($B307&lt;&gt;"",countif('5) Release_Track'!$G:$G,$B307)=0),"NO CATALOG ID MATCH in Release_Track",iserror(vlookup($A307&amp;$B307,'5) Release_Track'!$F:$F&amp;'5) Release_Track'!$G:$G,1,0)),"NO ISRC-CATALOG ID pair MATCH in Release_Track" )</f>
        <v/>
      </c>
      <c r="D307" s="110" t="str">
        <f t="array" ref="D307">ifs(and(isblank($A307),isblank($B307)),"", not(iserror(vlookup($A307&amp;$B307,'5) Release_Track'!$F:$F&amp;'5) Release_Track'!$G:$G,1,0))),vlookup($A307&amp;$B307,{'5) Release_Track'!$F:$F&amp;'5) Release_Track'!$G:$G,'5) Release_Track'!$I:$I},2,0), or(and(not(isblank($B307)),$B307=$B306,$A307&lt;&gt;$A306),and(not(isblank($A307)),$A307=$A306,$B307&lt;&gt;$B306)),"ID LISTS UNALIGNED",and($A307&lt;&gt;"",countif('5) Release_Track'!$F:$F,$A307)=0),"NO ISRC MATCH in Release_Track",and($B307&lt;&gt;"",countif('5) Release_Track'!$G:$G,$B307)=0),"NO CATALOG ID MATCH in Release_Track",iserror(vlookup($A307&amp;$B307,'5) Release_Track'!$F:$F&amp;'5) Release_Track'!$G:$G,1,0)),"NO ISRC-CATALOG ID pair MATCH in Release_Track" )</f>
        <v/>
      </c>
      <c r="E307" s="20"/>
      <c r="F307" s="20"/>
    </row>
    <row r="308">
      <c r="B308" s="92"/>
      <c r="C308" s="110" t="str">
        <f t="array" ref="C308">ifs(and(isblank($A308),isblank($B308)),"", not(iserror(vlookup($A308&amp;$B308,'5) Release_Track'!$F:$F&amp;'5) Release_Track'!$G:$G,1,0))),vlookup($A308&amp;$B308,{'5) Release_Track'!$F:$F&amp;'5) Release_Track'!$G:$G,'5) Release_Track'!$H:$H},2,0), or(and(not(isblank($B308)),$B308=$B307,$A308&lt;&gt;$A307),and(not(isblank($A308)),$A308=$A307,$B308&lt;&gt;$B307)),"ID LISTS UNALIGNED",and($A308&lt;&gt;"",countif('5) Release_Track'!$F:$F,$A308)=0),"NO ISRC MATCH in Release_Track",and($B308&lt;&gt;"",countif('5) Release_Track'!$G:$G,$B308)=0),"NO CATALOG ID MATCH in Release_Track",iserror(vlookup($A308&amp;$B308,'5) Release_Track'!$F:$F&amp;'5) Release_Track'!$G:$G,1,0)),"NO ISRC-CATALOG ID pair MATCH in Release_Track" )</f>
        <v/>
      </c>
      <c r="D308" s="110" t="str">
        <f t="array" ref="D308">ifs(and(isblank($A308),isblank($B308)),"", not(iserror(vlookup($A308&amp;$B308,'5) Release_Track'!$F:$F&amp;'5) Release_Track'!$G:$G,1,0))),vlookup($A308&amp;$B308,{'5) Release_Track'!$F:$F&amp;'5) Release_Track'!$G:$G,'5) Release_Track'!$I:$I},2,0), or(and(not(isblank($B308)),$B308=$B307,$A308&lt;&gt;$A307),and(not(isblank($A308)),$A308=$A307,$B308&lt;&gt;$B307)),"ID LISTS UNALIGNED",and($A308&lt;&gt;"",countif('5) Release_Track'!$F:$F,$A308)=0),"NO ISRC MATCH in Release_Track",and($B308&lt;&gt;"",countif('5) Release_Track'!$G:$G,$B308)=0),"NO CATALOG ID MATCH in Release_Track",iserror(vlookup($A308&amp;$B308,'5) Release_Track'!$F:$F&amp;'5) Release_Track'!$G:$G,1,0)),"NO ISRC-CATALOG ID pair MATCH in Release_Track" )</f>
        <v/>
      </c>
      <c r="E308" s="20"/>
      <c r="F308" s="20"/>
    </row>
    <row r="309">
      <c r="B309" s="92"/>
      <c r="C309" s="110" t="str">
        <f t="array" ref="C309">ifs(and(isblank($A309),isblank($B309)),"", not(iserror(vlookup($A309&amp;$B309,'5) Release_Track'!$F:$F&amp;'5) Release_Track'!$G:$G,1,0))),vlookup($A309&amp;$B309,{'5) Release_Track'!$F:$F&amp;'5) Release_Track'!$G:$G,'5) Release_Track'!$H:$H},2,0), or(and(not(isblank($B309)),$B309=$B308,$A309&lt;&gt;$A308),and(not(isblank($A309)),$A309=$A308,$B309&lt;&gt;$B308)),"ID LISTS UNALIGNED",and($A309&lt;&gt;"",countif('5) Release_Track'!$F:$F,$A309)=0),"NO ISRC MATCH in Release_Track",and($B309&lt;&gt;"",countif('5) Release_Track'!$G:$G,$B309)=0),"NO CATALOG ID MATCH in Release_Track",iserror(vlookup($A309&amp;$B309,'5) Release_Track'!$F:$F&amp;'5) Release_Track'!$G:$G,1,0)),"NO ISRC-CATALOG ID pair MATCH in Release_Track" )</f>
        <v/>
      </c>
      <c r="D309" s="110" t="str">
        <f t="array" ref="D309">ifs(and(isblank($A309),isblank($B309)),"", not(iserror(vlookup($A309&amp;$B309,'5) Release_Track'!$F:$F&amp;'5) Release_Track'!$G:$G,1,0))),vlookup($A309&amp;$B309,{'5) Release_Track'!$F:$F&amp;'5) Release_Track'!$G:$G,'5) Release_Track'!$I:$I},2,0), or(and(not(isblank($B309)),$B309=$B308,$A309&lt;&gt;$A308),and(not(isblank($A309)),$A309=$A308,$B309&lt;&gt;$B308)),"ID LISTS UNALIGNED",and($A309&lt;&gt;"",countif('5) Release_Track'!$F:$F,$A309)=0),"NO ISRC MATCH in Release_Track",and($B309&lt;&gt;"",countif('5) Release_Track'!$G:$G,$B309)=0),"NO CATALOG ID MATCH in Release_Track",iserror(vlookup($A309&amp;$B309,'5) Release_Track'!$F:$F&amp;'5) Release_Track'!$G:$G,1,0)),"NO ISRC-CATALOG ID pair MATCH in Release_Track" )</f>
        <v/>
      </c>
      <c r="E309" s="20"/>
      <c r="F309" s="20"/>
    </row>
    <row r="310">
      <c r="B310" s="92"/>
      <c r="C310" s="110" t="str">
        <f t="array" ref="C310">ifs(and(isblank($A310),isblank($B310)),"", not(iserror(vlookup($A310&amp;$B310,'5) Release_Track'!$F:$F&amp;'5) Release_Track'!$G:$G,1,0))),vlookup($A310&amp;$B310,{'5) Release_Track'!$F:$F&amp;'5) Release_Track'!$G:$G,'5) Release_Track'!$H:$H},2,0), or(and(not(isblank($B310)),$B310=$B309,$A310&lt;&gt;$A309),and(not(isblank($A310)),$A310=$A309,$B310&lt;&gt;$B309)),"ID LISTS UNALIGNED",and($A310&lt;&gt;"",countif('5) Release_Track'!$F:$F,$A310)=0),"NO ISRC MATCH in Release_Track",and($B310&lt;&gt;"",countif('5) Release_Track'!$G:$G,$B310)=0),"NO CATALOG ID MATCH in Release_Track",iserror(vlookup($A310&amp;$B310,'5) Release_Track'!$F:$F&amp;'5) Release_Track'!$G:$G,1,0)),"NO ISRC-CATALOG ID pair MATCH in Release_Track" )</f>
        <v/>
      </c>
      <c r="D310" s="110" t="str">
        <f t="array" ref="D310">ifs(and(isblank($A310),isblank($B310)),"", not(iserror(vlookup($A310&amp;$B310,'5) Release_Track'!$F:$F&amp;'5) Release_Track'!$G:$G,1,0))),vlookup($A310&amp;$B310,{'5) Release_Track'!$F:$F&amp;'5) Release_Track'!$G:$G,'5) Release_Track'!$I:$I},2,0), or(and(not(isblank($B310)),$B310=$B309,$A310&lt;&gt;$A309),and(not(isblank($A310)),$A310=$A309,$B310&lt;&gt;$B309)),"ID LISTS UNALIGNED",and($A310&lt;&gt;"",countif('5) Release_Track'!$F:$F,$A310)=0),"NO ISRC MATCH in Release_Track",and($B310&lt;&gt;"",countif('5) Release_Track'!$G:$G,$B310)=0),"NO CATALOG ID MATCH in Release_Track",iserror(vlookup($A310&amp;$B310,'5) Release_Track'!$F:$F&amp;'5) Release_Track'!$G:$G,1,0)),"NO ISRC-CATALOG ID pair MATCH in Release_Track" )</f>
        <v/>
      </c>
      <c r="E310" s="20"/>
      <c r="F310" s="20"/>
    </row>
    <row r="311">
      <c r="B311" s="92"/>
      <c r="C311" s="110" t="str">
        <f t="array" ref="C311">ifs(and(isblank($A311),isblank($B311)),"", not(iserror(vlookup($A311&amp;$B311,'5) Release_Track'!$F:$F&amp;'5) Release_Track'!$G:$G,1,0))),vlookup($A311&amp;$B311,{'5) Release_Track'!$F:$F&amp;'5) Release_Track'!$G:$G,'5) Release_Track'!$H:$H},2,0), or(and(not(isblank($B311)),$B311=$B310,$A311&lt;&gt;$A310),and(not(isblank($A311)),$A311=$A310,$B311&lt;&gt;$B310)),"ID LISTS UNALIGNED",and($A311&lt;&gt;"",countif('5) Release_Track'!$F:$F,$A311)=0),"NO ISRC MATCH in Release_Track",and($B311&lt;&gt;"",countif('5) Release_Track'!$G:$G,$B311)=0),"NO CATALOG ID MATCH in Release_Track",iserror(vlookup($A311&amp;$B311,'5) Release_Track'!$F:$F&amp;'5) Release_Track'!$G:$G,1,0)),"NO ISRC-CATALOG ID pair MATCH in Release_Track" )</f>
        <v/>
      </c>
      <c r="D311" s="110" t="str">
        <f t="array" ref="D311">ifs(and(isblank($A311),isblank($B311)),"", not(iserror(vlookup($A311&amp;$B311,'5) Release_Track'!$F:$F&amp;'5) Release_Track'!$G:$G,1,0))),vlookup($A311&amp;$B311,{'5) Release_Track'!$F:$F&amp;'5) Release_Track'!$G:$G,'5) Release_Track'!$I:$I},2,0), or(and(not(isblank($B311)),$B311=$B310,$A311&lt;&gt;$A310),and(not(isblank($A311)),$A311=$A310,$B311&lt;&gt;$B310)),"ID LISTS UNALIGNED",and($A311&lt;&gt;"",countif('5) Release_Track'!$F:$F,$A311)=0),"NO ISRC MATCH in Release_Track",and($B311&lt;&gt;"",countif('5) Release_Track'!$G:$G,$B311)=0),"NO CATALOG ID MATCH in Release_Track",iserror(vlookup($A311&amp;$B311,'5) Release_Track'!$F:$F&amp;'5) Release_Track'!$G:$G,1,0)),"NO ISRC-CATALOG ID pair MATCH in Release_Track" )</f>
        <v/>
      </c>
      <c r="E311" s="20"/>
      <c r="F311" s="20"/>
    </row>
    <row r="312">
      <c r="B312" s="92"/>
      <c r="C312" s="110" t="str">
        <f t="array" ref="C312">ifs(and(isblank($A312),isblank($B312)),"", not(iserror(vlookup($A312&amp;$B312,'5) Release_Track'!$F:$F&amp;'5) Release_Track'!$G:$G,1,0))),vlookup($A312&amp;$B312,{'5) Release_Track'!$F:$F&amp;'5) Release_Track'!$G:$G,'5) Release_Track'!$H:$H},2,0), or(and(not(isblank($B312)),$B312=$B311,$A312&lt;&gt;$A311),and(not(isblank($A312)),$A312=$A311,$B312&lt;&gt;$B311)),"ID LISTS UNALIGNED",and($A312&lt;&gt;"",countif('5) Release_Track'!$F:$F,$A312)=0),"NO ISRC MATCH in Release_Track",and($B312&lt;&gt;"",countif('5) Release_Track'!$G:$G,$B312)=0),"NO CATALOG ID MATCH in Release_Track",iserror(vlookup($A312&amp;$B312,'5) Release_Track'!$F:$F&amp;'5) Release_Track'!$G:$G,1,0)),"NO ISRC-CATALOG ID pair MATCH in Release_Track" )</f>
        <v/>
      </c>
      <c r="D312" s="110" t="str">
        <f t="array" ref="D312">ifs(and(isblank($A312),isblank($B312)),"", not(iserror(vlookup($A312&amp;$B312,'5) Release_Track'!$F:$F&amp;'5) Release_Track'!$G:$G,1,0))),vlookup($A312&amp;$B312,{'5) Release_Track'!$F:$F&amp;'5) Release_Track'!$G:$G,'5) Release_Track'!$I:$I},2,0), or(and(not(isblank($B312)),$B312=$B311,$A312&lt;&gt;$A311),and(not(isblank($A312)),$A312=$A311,$B312&lt;&gt;$B311)),"ID LISTS UNALIGNED",and($A312&lt;&gt;"",countif('5) Release_Track'!$F:$F,$A312)=0),"NO ISRC MATCH in Release_Track",and($B312&lt;&gt;"",countif('5) Release_Track'!$G:$G,$B312)=0),"NO CATALOG ID MATCH in Release_Track",iserror(vlookup($A312&amp;$B312,'5) Release_Track'!$F:$F&amp;'5) Release_Track'!$G:$G,1,0)),"NO ISRC-CATALOG ID pair MATCH in Release_Track" )</f>
        <v/>
      </c>
      <c r="E312" s="20"/>
      <c r="F312" s="20"/>
    </row>
    <row r="313">
      <c r="B313" s="92"/>
      <c r="C313" s="110" t="str">
        <f t="array" ref="C313">ifs(and(isblank($A313),isblank($B313)),"", not(iserror(vlookup($A313&amp;$B313,'5) Release_Track'!$F:$F&amp;'5) Release_Track'!$G:$G,1,0))),vlookup($A313&amp;$B313,{'5) Release_Track'!$F:$F&amp;'5) Release_Track'!$G:$G,'5) Release_Track'!$H:$H},2,0), or(and(not(isblank($B313)),$B313=$B312,$A313&lt;&gt;$A312),and(not(isblank($A313)),$A313=$A312,$B313&lt;&gt;$B312)),"ID LISTS UNALIGNED",and($A313&lt;&gt;"",countif('5) Release_Track'!$F:$F,$A313)=0),"NO ISRC MATCH in Release_Track",and($B313&lt;&gt;"",countif('5) Release_Track'!$G:$G,$B313)=0),"NO CATALOG ID MATCH in Release_Track",iserror(vlookup($A313&amp;$B313,'5) Release_Track'!$F:$F&amp;'5) Release_Track'!$G:$G,1,0)),"NO ISRC-CATALOG ID pair MATCH in Release_Track" )</f>
        <v/>
      </c>
      <c r="D313" s="110" t="str">
        <f t="array" ref="D313">ifs(and(isblank($A313),isblank($B313)),"", not(iserror(vlookup($A313&amp;$B313,'5) Release_Track'!$F:$F&amp;'5) Release_Track'!$G:$G,1,0))),vlookup($A313&amp;$B313,{'5) Release_Track'!$F:$F&amp;'5) Release_Track'!$G:$G,'5) Release_Track'!$I:$I},2,0), or(and(not(isblank($B313)),$B313=$B312,$A313&lt;&gt;$A312),and(not(isblank($A313)),$A313=$A312,$B313&lt;&gt;$B312)),"ID LISTS UNALIGNED",and($A313&lt;&gt;"",countif('5) Release_Track'!$F:$F,$A313)=0),"NO ISRC MATCH in Release_Track",and($B313&lt;&gt;"",countif('5) Release_Track'!$G:$G,$B313)=0),"NO CATALOG ID MATCH in Release_Track",iserror(vlookup($A313&amp;$B313,'5) Release_Track'!$F:$F&amp;'5) Release_Track'!$G:$G,1,0)),"NO ISRC-CATALOG ID pair MATCH in Release_Track" )</f>
        <v/>
      </c>
      <c r="E313" s="20"/>
      <c r="F313" s="20"/>
    </row>
    <row r="314">
      <c r="B314" s="92"/>
      <c r="C314" s="110" t="str">
        <f t="array" ref="C314">ifs(and(isblank($A314),isblank($B314)),"", not(iserror(vlookup($A314&amp;$B314,'5) Release_Track'!$F:$F&amp;'5) Release_Track'!$G:$G,1,0))),vlookup($A314&amp;$B314,{'5) Release_Track'!$F:$F&amp;'5) Release_Track'!$G:$G,'5) Release_Track'!$H:$H},2,0), or(and(not(isblank($B314)),$B314=$B313,$A314&lt;&gt;$A313),and(not(isblank($A314)),$A314=$A313,$B314&lt;&gt;$B313)),"ID LISTS UNALIGNED",and($A314&lt;&gt;"",countif('5) Release_Track'!$F:$F,$A314)=0),"NO ISRC MATCH in Release_Track",and($B314&lt;&gt;"",countif('5) Release_Track'!$G:$G,$B314)=0),"NO CATALOG ID MATCH in Release_Track",iserror(vlookup($A314&amp;$B314,'5) Release_Track'!$F:$F&amp;'5) Release_Track'!$G:$G,1,0)),"NO ISRC-CATALOG ID pair MATCH in Release_Track" )</f>
        <v/>
      </c>
      <c r="D314" s="110" t="str">
        <f t="array" ref="D314">ifs(and(isblank($A314),isblank($B314)),"", not(iserror(vlookup($A314&amp;$B314,'5) Release_Track'!$F:$F&amp;'5) Release_Track'!$G:$G,1,0))),vlookup($A314&amp;$B314,{'5) Release_Track'!$F:$F&amp;'5) Release_Track'!$G:$G,'5) Release_Track'!$I:$I},2,0), or(and(not(isblank($B314)),$B314=$B313,$A314&lt;&gt;$A313),and(not(isblank($A314)),$A314=$A313,$B314&lt;&gt;$B313)),"ID LISTS UNALIGNED",and($A314&lt;&gt;"",countif('5) Release_Track'!$F:$F,$A314)=0),"NO ISRC MATCH in Release_Track",and($B314&lt;&gt;"",countif('5) Release_Track'!$G:$G,$B314)=0),"NO CATALOG ID MATCH in Release_Track",iserror(vlookup($A314&amp;$B314,'5) Release_Track'!$F:$F&amp;'5) Release_Track'!$G:$G,1,0)),"NO ISRC-CATALOG ID pair MATCH in Release_Track" )</f>
        <v/>
      </c>
      <c r="E314" s="20"/>
      <c r="F314" s="20"/>
    </row>
    <row r="315">
      <c r="B315" s="92"/>
      <c r="C315" s="110" t="str">
        <f t="array" ref="C315">ifs(and(isblank($A315),isblank($B315)),"", not(iserror(vlookup($A315&amp;$B315,'5) Release_Track'!$F:$F&amp;'5) Release_Track'!$G:$G,1,0))),vlookup($A315&amp;$B315,{'5) Release_Track'!$F:$F&amp;'5) Release_Track'!$G:$G,'5) Release_Track'!$H:$H},2,0), or(and(not(isblank($B315)),$B315=$B314,$A315&lt;&gt;$A314),and(not(isblank($A315)),$A315=$A314,$B315&lt;&gt;$B314)),"ID LISTS UNALIGNED",and($A315&lt;&gt;"",countif('5) Release_Track'!$F:$F,$A315)=0),"NO ISRC MATCH in Release_Track",and($B315&lt;&gt;"",countif('5) Release_Track'!$G:$G,$B315)=0),"NO CATALOG ID MATCH in Release_Track",iserror(vlookup($A315&amp;$B315,'5) Release_Track'!$F:$F&amp;'5) Release_Track'!$G:$G,1,0)),"NO ISRC-CATALOG ID pair MATCH in Release_Track" )</f>
        <v/>
      </c>
      <c r="D315" s="110" t="str">
        <f t="array" ref="D315">ifs(and(isblank($A315),isblank($B315)),"", not(iserror(vlookup($A315&amp;$B315,'5) Release_Track'!$F:$F&amp;'5) Release_Track'!$G:$G,1,0))),vlookup($A315&amp;$B315,{'5) Release_Track'!$F:$F&amp;'5) Release_Track'!$G:$G,'5) Release_Track'!$I:$I},2,0), or(and(not(isblank($B315)),$B315=$B314,$A315&lt;&gt;$A314),and(not(isblank($A315)),$A315=$A314,$B315&lt;&gt;$B314)),"ID LISTS UNALIGNED",and($A315&lt;&gt;"",countif('5) Release_Track'!$F:$F,$A315)=0),"NO ISRC MATCH in Release_Track",and($B315&lt;&gt;"",countif('5) Release_Track'!$G:$G,$B315)=0),"NO CATALOG ID MATCH in Release_Track",iserror(vlookup($A315&amp;$B315,'5) Release_Track'!$F:$F&amp;'5) Release_Track'!$G:$G,1,0)),"NO ISRC-CATALOG ID pair MATCH in Release_Track" )</f>
        <v/>
      </c>
      <c r="E315" s="20"/>
      <c r="F315" s="20"/>
    </row>
    <row r="316">
      <c r="B316" s="92"/>
      <c r="C316" s="110" t="str">
        <f t="array" ref="C316">ifs(and(isblank($A316),isblank($B316)),"", not(iserror(vlookup($A316&amp;$B316,'5) Release_Track'!$F:$F&amp;'5) Release_Track'!$G:$G,1,0))),vlookup($A316&amp;$B316,{'5) Release_Track'!$F:$F&amp;'5) Release_Track'!$G:$G,'5) Release_Track'!$H:$H},2,0), or(and(not(isblank($B316)),$B316=$B315,$A316&lt;&gt;$A315),and(not(isblank($A316)),$A316=$A315,$B316&lt;&gt;$B315)),"ID LISTS UNALIGNED",and($A316&lt;&gt;"",countif('5) Release_Track'!$F:$F,$A316)=0),"NO ISRC MATCH in Release_Track",and($B316&lt;&gt;"",countif('5) Release_Track'!$G:$G,$B316)=0),"NO CATALOG ID MATCH in Release_Track",iserror(vlookup($A316&amp;$B316,'5) Release_Track'!$F:$F&amp;'5) Release_Track'!$G:$G,1,0)),"NO ISRC-CATALOG ID pair MATCH in Release_Track" )</f>
        <v/>
      </c>
      <c r="D316" s="110" t="str">
        <f t="array" ref="D316">ifs(and(isblank($A316),isblank($B316)),"", not(iserror(vlookup($A316&amp;$B316,'5) Release_Track'!$F:$F&amp;'5) Release_Track'!$G:$G,1,0))),vlookup($A316&amp;$B316,{'5) Release_Track'!$F:$F&amp;'5) Release_Track'!$G:$G,'5) Release_Track'!$I:$I},2,0), or(and(not(isblank($B316)),$B316=$B315,$A316&lt;&gt;$A315),and(not(isblank($A316)),$A316=$A315,$B316&lt;&gt;$B315)),"ID LISTS UNALIGNED",and($A316&lt;&gt;"",countif('5) Release_Track'!$F:$F,$A316)=0),"NO ISRC MATCH in Release_Track",and($B316&lt;&gt;"",countif('5) Release_Track'!$G:$G,$B316)=0),"NO CATALOG ID MATCH in Release_Track",iserror(vlookup($A316&amp;$B316,'5) Release_Track'!$F:$F&amp;'5) Release_Track'!$G:$G,1,0)),"NO ISRC-CATALOG ID pair MATCH in Release_Track" )</f>
        <v/>
      </c>
      <c r="E316" s="20"/>
      <c r="F316" s="20"/>
    </row>
    <row r="317">
      <c r="B317" s="92"/>
      <c r="C317" s="110" t="str">
        <f t="array" ref="C317">ifs(and(isblank($A317),isblank($B317)),"", not(iserror(vlookup($A317&amp;$B317,'5) Release_Track'!$F:$F&amp;'5) Release_Track'!$G:$G,1,0))),vlookup($A317&amp;$B317,{'5) Release_Track'!$F:$F&amp;'5) Release_Track'!$G:$G,'5) Release_Track'!$H:$H},2,0), or(and(not(isblank($B317)),$B317=$B316,$A317&lt;&gt;$A316),and(not(isblank($A317)),$A317=$A316,$B317&lt;&gt;$B316)),"ID LISTS UNALIGNED",and($A317&lt;&gt;"",countif('5) Release_Track'!$F:$F,$A317)=0),"NO ISRC MATCH in Release_Track",and($B317&lt;&gt;"",countif('5) Release_Track'!$G:$G,$B317)=0),"NO CATALOG ID MATCH in Release_Track",iserror(vlookup($A317&amp;$B317,'5) Release_Track'!$F:$F&amp;'5) Release_Track'!$G:$G,1,0)),"NO ISRC-CATALOG ID pair MATCH in Release_Track" )</f>
        <v/>
      </c>
      <c r="D317" s="110" t="str">
        <f t="array" ref="D317">ifs(and(isblank($A317),isblank($B317)),"", not(iserror(vlookup($A317&amp;$B317,'5) Release_Track'!$F:$F&amp;'5) Release_Track'!$G:$G,1,0))),vlookup($A317&amp;$B317,{'5) Release_Track'!$F:$F&amp;'5) Release_Track'!$G:$G,'5) Release_Track'!$I:$I},2,0), or(and(not(isblank($B317)),$B317=$B316,$A317&lt;&gt;$A316),and(not(isblank($A317)),$A317=$A316,$B317&lt;&gt;$B316)),"ID LISTS UNALIGNED",and($A317&lt;&gt;"",countif('5) Release_Track'!$F:$F,$A317)=0),"NO ISRC MATCH in Release_Track",and($B317&lt;&gt;"",countif('5) Release_Track'!$G:$G,$B317)=0),"NO CATALOG ID MATCH in Release_Track",iserror(vlookup($A317&amp;$B317,'5) Release_Track'!$F:$F&amp;'5) Release_Track'!$G:$G,1,0)),"NO ISRC-CATALOG ID pair MATCH in Release_Track" )</f>
        <v/>
      </c>
      <c r="E317" s="20"/>
      <c r="F317" s="20"/>
    </row>
    <row r="318">
      <c r="B318" s="92"/>
      <c r="C318" s="110" t="str">
        <f t="array" ref="C318">ifs(and(isblank($A318),isblank($B318)),"", not(iserror(vlookup($A318&amp;$B318,'5) Release_Track'!$F:$F&amp;'5) Release_Track'!$G:$G,1,0))),vlookup($A318&amp;$B318,{'5) Release_Track'!$F:$F&amp;'5) Release_Track'!$G:$G,'5) Release_Track'!$H:$H},2,0), or(and(not(isblank($B318)),$B318=$B317,$A318&lt;&gt;$A317),and(not(isblank($A318)),$A318=$A317,$B318&lt;&gt;$B317)),"ID LISTS UNALIGNED",and($A318&lt;&gt;"",countif('5) Release_Track'!$F:$F,$A318)=0),"NO ISRC MATCH in Release_Track",and($B318&lt;&gt;"",countif('5) Release_Track'!$G:$G,$B318)=0),"NO CATALOG ID MATCH in Release_Track",iserror(vlookup($A318&amp;$B318,'5) Release_Track'!$F:$F&amp;'5) Release_Track'!$G:$G,1,0)),"NO ISRC-CATALOG ID pair MATCH in Release_Track" )</f>
        <v/>
      </c>
      <c r="D318" s="110" t="str">
        <f t="array" ref="D318">ifs(and(isblank($A318),isblank($B318)),"", not(iserror(vlookup($A318&amp;$B318,'5) Release_Track'!$F:$F&amp;'5) Release_Track'!$G:$G,1,0))),vlookup($A318&amp;$B318,{'5) Release_Track'!$F:$F&amp;'5) Release_Track'!$G:$G,'5) Release_Track'!$I:$I},2,0), or(and(not(isblank($B318)),$B318=$B317,$A318&lt;&gt;$A317),and(not(isblank($A318)),$A318=$A317,$B318&lt;&gt;$B317)),"ID LISTS UNALIGNED",and($A318&lt;&gt;"",countif('5) Release_Track'!$F:$F,$A318)=0),"NO ISRC MATCH in Release_Track",and($B318&lt;&gt;"",countif('5) Release_Track'!$G:$G,$B318)=0),"NO CATALOG ID MATCH in Release_Track",iserror(vlookup($A318&amp;$B318,'5) Release_Track'!$F:$F&amp;'5) Release_Track'!$G:$G,1,0)),"NO ISRC-CATALOG ID pair MATCH in Release_Track" )</f>
        <v/>
      </c>
      <c r="E318" s="20"/>
      <c r="F318" s="20"/>
    </row>
    <row r="319">
      <c r="B319" s="92"/>
      <c r="C319" s="110" t="str">
        <f t="array" ref="C319">ifs(and(isblank($A319),isblank($B319)),"", not(iserror(vlookup($A319&amp;$B319,'5) Release_Track'!$F:$F&amp;'5) Release_Track'!$G:$G,1,0))),vlookup($A319&amp;$B319,{'5) Release_Track'!$F:$F&amp;'5) Release_Track'!$G:$G,'5) Release_Track'!$H:$H},2,0), or(and(not(isblank($B319)),$B319=$B318,$A319&lt;&gt;$A318),and(not(isblank($A319)),$A319=$A318,$B319&lt;&gt;$B318)),"ID LISTS UNALIGNED",and($A319&lt;&gt;"",countif('5) Release_Track'!$F:$F,$A319)=0),"NO ISRC MATCH in Release_Track",and($B319&lt;&gt;"",countif('5) Release_Track'!$G:$G,$B319)=0),"NO CATALOG ID MATCH in Release_Track",iserror(vlookup($A319&amp;$B319,'5) Release_Track'!$F:$F&amp;'5) Release_Track'!$G:$G,1,0)),"NO ISRC-CATALOG ID pair MATCH in Release_Track" )</f>
        <v/>
      </c>
      <c r="D319" s="110" t="str">
        <f t="array" ref="D319">ifs(and(isblank($A319),isblank($B319)),"", not(iserror(vlookup($A319&amp;$B319,'5) Release_Track'!$F:$F&amp;'5) Release_Track'!$G:$G,1,0))),vlookup($A319&amp;$B319,{'5) Release_Track'!$F:$F&amp;'5) Release_Track'!$G:$G,'5) Release_Track'!$I:$I},2,0), or(and(not(isblank($B319)),$B319=$B318,$A319&lt;&gt;$A318),and(not(isblank($A319)),$A319=$A318,$B319&lt;&gt;$B318)),"ID LISTS UNALIGNED",and($A319&lt;&gt;"",countif('5) Release_Track'!$F:$F,$A319)=0),"NO ISRC MATCH in Release_Track",and($B319&lt;&gt;"",countif('5) Release_Track'!$G:$G,$B319)=0),"NO CATALOG ID MATCH in Release_Track",iserror(vlookup($A319&amp;$B319,'5) Release_Track'!$F:$F&amp;'5) Release_Track'!$G:$G,1,0)),"NO ISRC-CATALOG ID pair MATCH in Release_Track" )</f>
        <v/>
      </c>
      <c r="E319" s="20"/>
      <c r="F319" s="20"/>
    </row>
    <row r="320">
      <c r="B320" s="92"/>
      <c r="C320" s="110" t="str">
        <f t="array" ref="C320">ifs(and(isblank($A320),isblank($B320)),"", not(iserror(vlookup($A320&amp;$B320,'5) Release_Track'!$F:$F&amp;'5) Release_Track'!$G:$G,1,0))),vlookup($A320&amp;$B320,{'5) Release_Track'!$F:$F&amp;'5) Release_Track'!$G:$G,'5) Release_Track'!$H:$H},2,0), or(and(not(isblank($B320)),$B320=$B319,$A320&lt;&gt;$A319),and(not(isblank($A320)),$A320=$A319,$B320&lt;&gt;$B319)),"ID LISTS UNALIGNED",and($A320&lt;&gt;"",countif('5) Release_Track'!$F:$F,$A320)=0),"NO ISRC MATCH in Release_Track",and($B320&lt;&gt;"",countif('5) Release_Track'!$G:$G,$B320)=0),"NO CATALOG ID MATCH in Release_Track",iserror(vlookup($A320&amp;$B320,'5) Release_Track'!$F:$F&amp;'5) Release_Track'!$G:$G,1,0)),"NO ISRC-CATALOG ID pair MATCH in Release_Track" )</f>
        <v/>
      </c>
      <c r="D320" s="110" t="str">
        <f t="array" ref="D320">ifs(and(isblank($A320),isblank($B320)),"", not(iserror(vlookup($A320&amp;$B320,'5) Release_Track'!$F:$F&amp;'5) Release_Track'!$G:$G,1,0))),vlookup($A320&amp;$B320,{'5) Release_Track'!$F:$F&amp;'5) Release_Track'!$G:$G,'5) Release_Track'!$I:$I},2,0), or(and(not(isblank($B320)),$B320=$B319,$A320&lt;&gt;$A319),and(not(isblank($A320)),$A320=$A319,$B320&lt;&gt;$B319)),"ID LISTS UNALIGNED",and($A320&lt;&gt;"",countif('5) Release_Track'!$F:$F,$A320)=0),"NO ISRC MATCH in Release_Track",and($B320&lt;&gt;"",countif('5) Release_Track'!$G:$G,$B320)=0),"NO CATALOG ID MATCH in Release_Track",iserror(vlookup($A320&amp;$B320,'5) Release_Track'!$F:$F&amp;'5) Release_Track'!$G:$G,1,0)),"NO ISRC-CATALOG ID pair MATCH in Release_Track" )</f>
        <v/>
      </c>
      <c r="E320" s="20"/>
      <c r="F320" s="20"/>
    </row>
    <row r="321">
      <c r="B321" s="92"/>
      <c r="C321" s="110" t="str">
        <f t="array" ref="C321">ifs(and(isblank($A321),isblank($B321)),"", not(iserror(vlookup($A321&amp;$B321,'5) Release_Track'!$F:$F&amp;'5) Release_Track'!$G:$G,1,0))),vlookup($A321&amp;$B321,{'5) Release_Track'!$F:$F&amp;'5) Release_Track'!$G:$G,'5) Release_Track'!$H:$H},2,0), or(and(not(isblank($B321)),$B321=$B320,$A321&lt;&gt;$A320),and(not(isblank($A321)),$A321=$A320,$B321&lt;&gt;$B320)),"ID LISTS UNALIGNED",and($A321&lt;&gt;"",countif('5) Release_Track'!$F:$F,$A321)=0),"NO ISRC MATCH in Release_Track",and($B321&lt;&gt;"",countif('5) Release_Track'!$G:$G,$B321)=0),"NO CATALOG ID MATCH in Release_Track",iserror(vlookup($A321&amp;$B321,'5) Release_Track'!$F:$F&amp;'5) Release_Track'!$G:$G,1,0)),"NO ISRC-CATALOG ID pair MATCH in Release_Track" )</f>
        <v/>
      </c>
      <c r="D321" s="110" t="str">
        <f t="array" ref="D321">ifs(and(isblank($A321),isblank($B321)),"", not(iserror(vlookup($A321&amp;$B321,'5) Release_Track'!$F:$F&amp;'5) Release_Track'!$G:$G,1,0))),vlookup($A321&amp;$B321,{'5) Release_Track'!$F:$F&amp;'5) Release_Track'!$G:$G,'5) Release_Track'!$I:$I},2,0), or(and(not(isblank($B321)),$B321=$B320,$A321&lt;&gt;$A320),and(not(isblank($A321)),$A321=$A320,$B321&lt;&gt;$B320)),"ID LISTS UNALIGNED",and($A321&lt;&gt;"",countif('5) Release_Track'!$F:$F,$A321)=0),"NO ISRC MATCH in Release_Track",and($B321&lt;&gt;"",countif('5) Release_Track'!$G:$G,$B321)=0),"NO CATALOG ID MATCH in Release_Track",iserror(vlookup($A321&amp;$B321,'5) Release_Track'!$F:$F&amp;'5) Release_Track'!$G:$G,1,0)),"NO ISRC-CATALOG ID pair MATCH in Release_Track" )</f>
        <v/>
      </c>
      <c r="E321" s="20"/>
      <c r="F321" s="20"/>
    </row>
    <row r="322">
      <c r="B322" s="92"/>
      <c r="C322" s="110" t="str">
        <f t="array" ref="C322">ifs(and(isblank($A322),isblank($B322)),"", not(iserror(vlookup($A322&amp;$B322,'5) Release_Track'!$F:$F&amp;'5) Release_Track'!$G:$G,1,0))),vlookup($A322&amp;$B322,{'5) Release_Track'!$F:$F&amp;'5) Release_Track'!$G:$G,'5) Release_Track'!$H:$H},2,0), or(and(not(isblank($B322)),$B322=$B321,$A322&lt;&gt;$A321),and(not(isblank($A322)),$A322=$A321,$B322&lt;&gt;$B321)),"ID LISTS UNALIGNED",and($A322&lt;&gt;"",countif('5) Release_Track'!$F:$F,$A322)=0),"NO ISRC MATCH in Release_Track",and($B322&lt;&gt;"",countif('5) Release_Track'!$G:$G,$B322)=0),"NO CATALOG ID MATCH in Release_Track",iserror(vlookup($A322&amp;$B322,'5) Release_Track'!$F:$F&amp;'5) Release_Track'!$G:$G,1,0)),"NO ISRC-CATALOG ID pair MATCH in Release_Track" )</f>
        <v/>
      </c>
      <c r="D322" s="110" t="str">
        <f t="array" ref="D322">ifs(and(isblank($A322),isblank($B322)),"", not(iserror(vlookup($A322&amp;$B322,'5) Release_Track'!$F:$F&amp;'5) Release_Track'!$G:$G,1,0))),vlookup($A322&amp;$B322,{'5) Release_Track'!$F:$F&amp;'5) Release_Track'!$G:$G,'5) Release_Track'!$I:$I},2,0), or(and(not(isblank($B322)),$B322=$B321,$A322&lt;&gt;$A321),and(not(isblank($A322)),$A322=$A321,$B322&lt;&gt;$B321)),"ID LISTS UNALIGNED",and($A322&lt;&gt;"",countif('5) Release_Track'!$F:$F,$A322)=0),"NO ISRC MATCH in Release_Track",and($B322&lt;&gt;"",countif('5) Release_Track'!$G:$G,$B322)=0),"NO CATALOG ID MATCH in Release_Track",iserror(vlookup($A322&amp;$B322,'5) Release_Track'!$F:$F&amp;'5) Release_Track'!$G:$G,1,0)),"NO ISRC-CATALOG ID pair MATCH in Release_Track" )</f>
        <v/>
      </c>
      <c r="E322" s="20"/>
      <c r="F322" s="20"/>
    </row>
    <row r="323">
      <c r="B323" s="92"/>
      <c r="C323" s="110" t="str">
        <f t="array" ref="C323">ifs(and(isblank($A323),isblank($B323)),"", not(iserror(vlookup($A323&amp;$B323,'5) Release_Track'!$F:$F&amp;'5) Release_Track'!$G:$G,1,0))),vlookup($A323&amp;$B323,{'5) Release_Track'!$F:$F&amp;'5) Release_Track'!$G:$G,'5) Release_Track'!$H:$H},2,0), or(and(not(isblank($B323)),$B323=$B322,$A323&lt;&gt;$A322),and(not(isblank($A323)),$A323=$A322,$B323&lt;&gt;$B322)),"ID LISTS UNALIGNED",and($A323&lt;&gt;"",countif('5) Release_Track'!$F:$F,$A323)=0),"NO ISRC MATCH in Release_Track",and($B323&lt;&gt;"",countif('5) Release_Track'!$G:$G,$B323)=0),"NO CATALOG ID MATCH in Release_Track",iserror(vlookup($A323&amp;$B323,'5) Release_Track'!$F:$F&amp;'5) Release_Track'!$G:$G,1,0)),"NO ISRC-CATALOG ID pair MATCH in Release_Track" )</f>
        <v/>
      </c>
      <c r="D323" s="110" t="str">
        <f t="array" ref="D323">ifs(and(isblank($A323),isblank($B323)),"", not(iserror(vlookup($A323&amp;$B323,'5) Release_Track'!$F:$F&amp;'5) Release_Track'!$G:$G,1,0))),vlookup($A323&amp;$B323,{'5) Release_Track'!$F:$F&amp;'5) Release_Track'!$G:$G,'5) Release_Track'!$I:$I},2,0), or(and(not(isblank($B323)),$B323=$B322,$A323&lt;&gt;$A322),and(not(isblank($A323)),$A323=$A322,$B323&lt;&gt;$B322)),"ID LISTS UNALIGNED",and($A323&lt;&gt;"",countif('5) Release_Track'!$F:$F,$A323)=0),"NO ISRC MATCH in Release_Track",and($B323&lt;&gt;"",countif('5) Release_Track'!$G:$G,$B323)=0),"NO CATALOG ID MATCH in Release_Track",iserror(vlookup($A323&amp;$B323,'5) Release_Track'!$F:$F&amp;'5) Release_Track'!$G:$G,1,0)),"NO ISRC-CATALOG ID pair MATCH in Release_Track" )</f>
        <v/>
      </c>
      <c r="E323" s="20"/>
      <c r="F323" s="20"/>
    </row>
    <row r="324">
      <c r="B324" s="92"/>
      <c r="C324" s="110" t="str">
        <f t="array" ref="C324">ifs(and(isblank($A324),isblank($B324)),"", not(iserror(vlookup($A324&amp;$B324,'5) Release_Track'!$F:$F&amp;'5) Release_Track'!$G:$G,1,0))),vlookup($A324&amp;$B324,{'5) Release_Track'!$F:$F&amp;'5) Release_Track'!$G:$G,'5) Release_Track'!$H:$H},2,0), or(and(not(isblank($B324)),$B324=$B323,$A324&lt;&gt;$A323),and(not(isblank($A324)),$A324=$A323,$B324&lt;&gt;$B323)),"ID LISTS UNALIGNED",and($A324&lt;&gt;"",countif('5) Release_Track'!$F:$F,$A324)=0),"NO ISRC MATCH in Release_Track",and($B324&lt;&gt;"",countif('5) Release_Track'!$G:$G,$B324)=0),"NO CATALOG ID MATCH in Release_Track",iserror(vlookup($A324&amp;$B324,'5) Release_Track'!$F:$F&amp;'5) Release_Track'!$G:$G,1,0)),"NO ISRC-CATALOG ID pair MATCH in Release_Track" )</f>
        <v/>
      </c>
      <c r="D324" s="110" t="str">
        <f t="array" ref="D324">ifs(and(isblank($A324),isblank($B324)),"", not(iserror(vlookup($A324&amp;$B324,'5) Release_Track'!$F:$F&amp;'5) Release_Track'!$G:$G,1,0))),vlookup($A324&amp;$B324,{'5) Release_Track'!$F:$F&amp;'5) Release_Track'!$G:$G,'5) Release_Track'!$I:$I},2,0), or(and(not(isblank($B324)),$B324=$B323,$A324&lt;&gt;$A323),and(not(isblank($A324)),$A324=$A323,$B324&lt;&gt;$B323)),"ID LISTS UNALIGNED",and($A324&lt;&gt;"",countif('5) Release_Track'!$F:$F,$A324)=0),"NO ISRC MATCH in Release_Track",and($B324&lt;&gt;"",countif('5) Release_Track'!$G:$G,$B324)=0),"NO CATALOG ID MATCH in Release_Track",iserror(vlookup($A324&amp;$B324,'5) Release_Track'!$F:$F&amp;'5) Release_Track'!$G:$G,1,0)),"NO ISRC-CATALOG ID pair MATCH in Release_Track" )</f>
        <v/>
      </c>
      <c r="E324" s="20"/>
      <c r="F324" s="20"/>
    </row>
    <row r="325">
      <c r="B325" s="92"/>
      <c r="C325" s="110" t="str">
        <f t="array" ref="C325">ifs(and(isblank($A325),isblank($B325)),"", not(iserror(vlookup($A325&amp;$B325,'5) Release_Track'!$F:$F&amp;'5) Release_Track'!$G:$G,1,0))),vlookup($A325&amp;$B325,{'5) Release_Track'!$F:$F&amp;'5) Release_Track'!$G:$G,'5) Release_Track'!$H:$H},2,0), or(and(not(isblank($B325)),$B325=$B324,$A325&lt;&gt;$A324),and(not(isblank($A325)),$A325=$A324,$B325&lt;&gt;$B324)),"ID LISTS UNALIGNED",and($A325&lt;&gt;"",countif('5) Release_Track'!$F:$F,$A325)=0),"NO ISRC MATCH in Release_Track",and($B325&lt;&gt;"",countif('5) Release_Track'!$G:$G,$B325)=0),"NO CATALOG ID MATCH in Release_Track",iserror(vlookup($A325&amp;$B325,'5) Release_Track'!$F:$F&amp;'5) Release_Track'!$G:$G,1,0)),"NO ISRC-CATALOG ID pair MATCH in Release_Track" )</f>
        <v/>
      </c>
      <c r="D325" s="110" t="str">
        <f t="array" ref="D325">ifs(and(isblank($A325),isblank($B325)),"", not(iserror(vlookup($A325&amp;$B325,'5) Release_Track'!$F:$F&amp;'5) Release_Track'!$G:$G,1,0))),vlookup($A325&amp;$B325,{'5) Release_Track'!$F:$F&amp;'5) Release_Track'!$G:$G,'5) Release_Track'!$I:$I},2,0), or(and(not(isblank($B325)),$B325=$B324,$A325&lt;&gt;$A324),and(not(isblank($A325)),$A325=$A324,$B325&lt;&gt;$B324)),"ID LISTS UNALIGNED",and($A325&lt;&gt;"",countif('5) Release_Track'!$F:$F,$A325)=0),"NO ISRC MATCH in Release_Track",and($B325&lt;&gt;"",countif('5) Release_Track'!$G:$G,$B325)=0),"NO CATALOG ID MATCH in Release_Track",iserror(vlookup($A325&amp;$B325,'5) Release_Track'!$F:$F&amp;'5) Release_Track'!$G:$G,1,0)),"NO ISRC-CATALOG ID pair MATCH in Release_Track" )</f>
        <v/>
      </c>
      <c r="E325" s="20"/>
      <c r="F325" s="20"/>
    </row>
    <row r="326">
      <c r="B326" s="92"/>
      <c r="C326" s="110" t="str">
        <f t="array" ref="C326">ifs(and(isblank($A326),isblank($B326)),"", not(iserror(vlookup($A326&amp;$B326,'5) Release_Track'!$F:$F&amp;'5) Release_Track'!$G:$G,1,0))),vlookup($A326&amp;$B326,{'5) Release_Track'!$F:$F&amp;'5) Release_Track'!$G:$G,'5) Release_Track'!$H:$H},2,0), or(and(not(isblank($B326)),$B326=$B325,$A326&lt;&gt;$A325),and(not(isblank($A326)),$A326=$A325,$B326&lt;&gt;$B325)),"ID LISTS UNALIGNED",and($A326&lt;&gt;"",countif('5) Release_Track'!$F:$F,$A326)=0),"NO ISRC MATCH in Release_Track",and($B326&lt;&gt;"",countif('5) Release_Track'!$G:$G,$B326)=0),"NO CATALOG ID MATCH in Release_Track",iserror(vlookup($A326&amp;$B326,'5) Release_Track'!$F:$F&amp;'5) Release_Track'!$G:$G,1,0)),"NO ISRC-CATALOG ID pair MATCH in Release_Track" )</f>
        <v/>
      </c>
      <c r="D326" s="110" t="str">
        <f t="array" ref="D326">ifs(and(isblank($A326),isblank($B326)),"", not(iserror(vlookup($A326&amp;$B326,'5) Release_Track'!$F:$F&amp;'5) Release_Track'!$G:$G,1,0))),vlookup($A326&amp;$B326,{'5) Release_Track'!$F:$F&amp;'5) Release_Track'!$G:$G,'5) Release_Track'!$I:$I},2,0), or(and(not(isblank($B326)),$B326=$B325,$A326&lt;&gt;$A325),and(not(isblank($A326)),$A326=$A325,$B326&lt;&gt;$B325)),"ID LISTS UNALIGNED",and($A326&lt;&gt;"",countif('5) Release_Track'!$F:$F,$A326)=0),"NO ISRC MATCH in Release_Track",and($B326&lt;&gt;"",countif('5) Release_Track'!$G:$G,$B326)=0),"NO CATALOG ID MATCH in Release_Track",iserror(vlookup($A326&amp;$B326,'5) Release_Track'!$F:$F&amp;'5) Release_Track'!$G:$G,1,0)),"NO ISRC-CATALOG ID pair MATCH in Release_Track" )</f>
        <v/>
      </c>
      <c r="E326" s="20"/>
      <c r="F326" s="20"/>
    </row>
    <row r="327">
      <c r="B327" s="92"/>
      <c r="C327" s="110" t="str">
        <f t="array" ref="C327">ifs(and(isblank($A327),isblank($B327)),"", not(iserror(vlookup($A327&amp;$B327,'5) Release_Track'!$F:$F&amp;'5) Release_Track'!$G:$G,1,0))),vlookup($A327&amp;$B327,{'5) Release_Track'!$F:$F&amp;'5) Release_Track'!$G:$G,'5) Release_Track'!$H:$H},2,0), or(and(not(isblank($B327)),$B327=$B326,$A327&lt;&gt;$A326),and(not(isblank($A327)),$A327=$A326,$B327&lt;&gt;$B326)),"ID LISTS UNALIGNED",and($A327&lt;&gt;"",countif('5) Release_Track'!$F:$F,$A327)=0),"NO ISRC MATCH in Release_Track",and($B327&lt;&gt;"",countif('5) Release_Track'!$G:$G,$B327)=0),"NO CATALOG ID MATCH in Release_Track",iserror(vlookup($A327&amp;$B327,'5) Release_Track'!$F:$F&amp;'5) Release_Track'!$G:$G,1,0)),"NO ISRC-CATALOG ID pair MATCH in Release_Track" )</f>
        <v/>
      </c>
      <c r="D327" s="110" t="str">
        <f t="array" ref="D327">ifs(and(isblank($A327),isblank($B327)),"", not(iserror(vlookup($A327&amp;$B327,'5) Release_Track'!$F:$F&amp;'5) Release_Track'!$G:$G,1,0))),vlookup($A327&amp;$B327,{'5) Release_Track'!$F:$F&amp;'5) Release_Track'!$G:$G,'5) Release_Track'!$I:$I},2,0), or(and(not(isblank($B327)),$B327=$B326,$A327&lt;&gt;$A326),and(not(isblank($A327)),$A327=$A326,$B327&lt;&gt;$B326)),"ID LISTS UNALIGNED",and($A327&lt;&gt;"",countif('5) Release_Track'!$F:$F,$A327)=0),"NO ISRC MATCH in Release_Track",and($B327&lt;&gt;"",countif('5) Release_Track'!$G:$G,$B327)=0),"NO CATALOG ID MATCH in Release_Track",iserror(vlookup($A327&amp;$B327,'5) Release_Track'!$F:$F&amp;'5) Release_Track'!$G:$G,1,0)),"NO ISRC-CATALOG ID pair MATCH in Release_Track" )</f>
        <v/>
      </c>
      <c r="E327" s="20"/>
      <c r="F327" s="20"/>
    </row>
    <row r="328">
      <c r="B328" s="92"/>
      <c r="C328" s="110" t="str">
        <f t="array" ref="C328">ifs(and(isblank($A328),isblank($B328)),"", not(iserror(vlookup($A328&amp;$B328,'5) Release_Track'!$F:$F&amp;'5) Release_Track'!$G:$G,1,0))),vlookup($A328&amp;$B328,{'5) Release_Track'!$F:$F&amp;'5) Release_Track'!$G:$G,'5) Release_Track'!$H:$H},2,0), or(and(not(isblank($B328)),$B328=$B327,$A328&lt;&gt;$A327),and(not(isblank($A328)),$A328=$A327,$B328&lt;&gt;$B327)),"ID LISTS UNALIGNED",and($A328&lt;&gt;"",countif('5) Release_Track'!$F:$F,$A328)=0),"NO ISRC MATCH in Release_Track",and($B328&lt;&gt;"",countif('5) Release_Track'!$G:$G,$B328)=0),"NO CATALOG ID MATCH in Release_Track",iserror(vlookup($A328&amp;$B328,'5) Release_Track'!$F:$F&amp;'5) Release_Track'!$G:$G,1,0)),"NO ISRC-CATALOG ID pair MATCH in Release_Track" )</f>
        <v/>
      </c>
      <c r="D328" s="110" t="str">
        <f t="array" ref="D328">ifs(and(isblank($A328),isblank($B328)),"", not(iserror(vlookup($A328&amp;$B328,'5) Release_Track'!$F:$F&amp;'5) Release_Track'!$G:$G,1,0))),vlookup($A328&amp;$B328,{'5) Release_Track'!$F:$F&amp;'5) Release_Track'!$G:$G,'5) Release_Track'!$I:$I},2,0), or(and(not(isblank($B328)),$B328=$B327,$A328&lt;&gt;$A327),and(not(isblank($A328)),$A328=$A327,$B328&lt;&gt;$B327)),"ID LISTS UNALIGNED",and($A328&lt;&gt;"",countif('5) Release_Track'!$F:$F,$A328)=0),"NO ISRC MATCH in Release_Track",and($B328&lt;&gt;"",countif('5) Release_Track'!$G:$G,$B328)=0),"NO CATALOG ID MATCH in Release_Track",iserror(vlookup($A328&amp;$B328,'5) Release_Track'!$F:$F&amp;'5) Release_Track'!$G:$G,1,0)),"NO ISRC-CATALOG ID pair MATCH in Release_Track" )</f>
        <v/>
      </c>
      <c r="E328" s="20"/>
      <c r="F328" s="20"/>
    </row>
    <row r="329">
      <c r="B329" s="92"/>
      <c r="C329" s="110" t="str">
        <f t="array" ref="C329">ifs(and(isblank($A329),isblank($B329)),"", not(iserror(vlookup($A329&amp;$B329,'5) Release_Track'!$F:$F&amp;'5) Release_Track'!$G:$G,1,0))),vlookup($A329&amp;$B329,{'5) Release_Track'!$F:$F&amp;'5) Release_Track'!$G:$G,'5) Release_Track'!$H:$H},2,0), or(and(not(isblank($B329)),$B329=$B328,$A329&lt;&gt;$A328),and(not(isblank($A329)),$A329=$A328,$B329&lt;&gt;$B328)),"ID LISTS UNALIGNED",and($A329&lt;&gt;"",countif('5) Release_Track'!$F:$F,$A329)=0),"NO ISRC MATCH in Release_Track",and($B329&lt;&gt;"",countif('5) Release_Track'!$G:$G,$B329)=0),"NO CATALOG ID MATCH in Release_Track",iserror(vlookup($A329&amp;$B329,'5) Release_Track'!$F:$F&amp;'5) Release_Track'!$G:$G,1,0)),"NO ISRC-CATALOG ID pair MATCH in Release_Track" )</f>
        <v/>
      </c>
      <c r="D329" s="110" t="str">
        <f t="array" ref="D329">ifs(and(isblank($A329),isblank($B329)),"", not(iserror(vlookup($A329&amp;$B329,'5) Release_Track'!$F:$F&amp;'5) Release_Track'!$G:$G,1,0))),vlookup($A329&amp;$B329,{'5) Release_Track'!$F:$F&amp;'5) Release_Track'!$G:$G,'5) Release_Track'!$I:$I},2,0), or(and(not(isblank($B329)),$B329=$B328,$A329&lt;&gt;$A328),and(not(isblank($A329)),$A329=$A328,$B329&lt;&gt;$B328)),"ID LISTS UNALIGNED",and($A329&lt;&gt;"",countif('5) Release_Track'!$F:$F,$A329)=0),"NO ISRC MATCH in Release_Track",and($B329&lt;&gt;"",countif('5) Release_Track'!$G:$G,$B329)=0),"NO CATALOG ID MATCH in Release_Track",iserror(vlookup($A329&amp;$B329,'5) Release_Track'!$F:$F&amp;'5) Release_Track'!$G:$G,1,0)),"NO ISRC-CATALOG ID pair MATCH in Release_Track" )</f>
        <v/>
      </c>
      <c r="E329" s="20"/>
      <c r="F329" s="20"/>
    </row>
    <row r="330">
      <c r="B330" s="92"/>
      <c r="C330" s="110" t="str">
        <f t="array" ref="C330">ifs(and(isblank($A330),isblank($B330)),"", not(iserror(vlookup($A330&amp;$B330,'5) Release_Track'!$F:$F&amp;'5) Release_Track'!$G:$G,1,0))),vlookup($A330&amp;$B330,{'5) Release_Track'!$F:$F&amp;'5) Release_Track'!$G:$G,'5) Release_Track'!$H:$H},2,0), or(and(not(isblank($B330)),$B330=$B329,$A330&lt;&gt;$A329),and(not(isblank($A330)),$A330=$A329,$B330&lt;&gt;$B329)),"ID LISTS UNALIGNED",and($A330&lt;&gt;"",countif('5) Release_Track'!$F:$F,$A330)=0),"NO ISRC MATCH in Release_Track",and($B330&lt;&gt;"",countif('5) Release_Track'!$G:$G,$B330)=0),"NO CATALOG ID MATCH in Release_Track",iserror(vlookup($A330&amp;$B330,'5) Release_Track'!$F:$F&amp;'5) Release_Track'!$G:$G,1,0)),"NO ISRC-CATALOG ID pair MATCH in Release_Track" )</f>
        <v/>
      </c>
      <c r="D330" s="110" t="str">
        <f t="array" ref="D330">ifs(and(isblank($A330),isblank($B330)),"", not(iserror(vlookup($A330&amp;$B330,'5) Release_Track'!$F:$F&amp;'5) Release_Track'!$G:$G,1,0))),vlookup($A330&amp;$B330,{'5) Release_Track'!$F:$F&amp;'5) Release_Track'!$G:$G,'5) Release_Track'!$I:$I},2,0), or(and(not(isblank($B330)),$B330=$B329,$A330&lt;&gt;$A329),and(not(isblank($A330)),$A330=$A329,$B330&lt;&gt;$B329)),"ID LISTS UNALIGNED",and($A330&lt;&gt;"",countif('5) Release_Track'!$F:$F,$A330)=0),"NO ISRC MATCH in Release_Track",and($B330&lt;&gt;"",countif('5) Release_Track'!$G:$G,$B330)=0),"NO CATALOG ID MATCH in Release_Track",iserror(vlookup($A330&amp;$B330,'5) Release_Track'!$F:$F&amp;'5) Release_Track'!$G:$G,1,0)),"NO ISRC-CATALOG ID pair MATCH in Release_Track" )</f>
        <v/>
      </c>
      <c r="E330" s="20"/>
      <c r="F330" s="20"/>
    </row>
    <row r="331">
      <c r="B331" s="92"/>
      <c r="C331" s="110" t="str">
        <f t="array" ref="C331">ifs(and(isblank($A331),isblank($B331)),"", not(iserror(vlookup($A331&amp;$B331,'5) Release_Track'!$F:$F&amp;'5) Release_Track'!$G:$G,1,0))),vlookup($A331&amp;$B331,{'5) Release_Track'!$F:$F&amp;'5) Release_Track'!$G:$G,'5) Release_Track'!$H:$H},2,0), or(and(not(isblank($B331)),$B331=$B330,$A331&lt;&gt;$A330),and(not(isblank($A331)),$A331=$A330,$B331&lt;&gt;$B330)),"ID LISTS UNALIGNED",and($A331&lt;&gt;"",countif('5) Release_Track'!$F:$F,$A331)=0),"NO ISRC MATCH in Release_Track",and($B331&lt;&gt;"",countif('5) Release_Track'!$G:$G,$B331)=0),"NO CATALOG ID MATCH in Release_Track",iserror(vlookup($A331&amp;$B331,'5) Release_Track'!$F:$F&amp;'5) Release_Track'!$G:$G,1,0)),"NO ISRC-CATALOG ID pair MATCH in Release_Track" )</f>
        <v/>
      </c>
      <c r="D331" s="110" t="str">
        <f t="array" ref="D331">ifs(and(isblank($A331),isblank($B331)),"", not(iserror(vlookup($A331&amp;$B331,'5) Release_Track'!$F:$F&amp;'5) Release_Track'!$G:$G,1,0))),vlookup($A331&amp;$B331,{'5) Release_Track'!$F:$F&amp;'5) Release_Track'!$G:$G,'5) Release_Track'!$I:$I},2,0), or(and(not(isblank($B331)),$B331=$B330,$A331&lt;&gt;$A330),and(not(isblank($A331)),$A331=$A330,$B331&lt;&gt;$B330)),"ID LISTS UNALIGNED",and($A331&lt;&gt;"",countif('5) Release_Track'!$F:$F,$A331)=0),"NO ISRC MATCH in Release_Track",and($B331&lt;&gt;"",countif('5) Release_Track'!$G:$G,$B331)=0),"NO CATALOG ID MATCH in Release_Track",iserror(vlookup($A331&amp;$B331,'5) Release_Track'!$F:$F&amp;'5) Release_Track'!$G:$G,1,0)),"NO ISRC-CATALOG ID pair MATCH in Release_Track" )</f>
        <v/>
      </c>
      <c r="E331" s="20"/>
      <c r="F331" s="20"/>
    </row>
    <row r="332">
      <c r="B332" s="92"/>
      <c r="C332" s="110" t="str">
        <f t="array" ref="C332">ifs(and(isblank($A332),isblank($B332)),"", not(iserror(vlookup($A332&amp;$B332,'5) Release_Track'!$F:$F&amp;'5) Release_Track'!$G:$G,1,0))),vlookup($A332&amp;$B332,{'5) Release_Track'!$F:$F&amp;'5) Release_Track'!$G:$G,'5) Release_Track'!$H:$H},2,0), or(and(not(isblank($B332)),$B332=$B331,$A332&lt;&gt;$A331),and(not(isblank($A332)),$A332=$A331,$B332&lt;&gt;$B331)),"ID LISTS UNALIGNED",and($A332&lt;&gt;"",countif('5) Release_Track'!$F:$F,$A332)=0),"NO ISRC MATCH in Release_Track",and($B332&lt;&gt;"",countif('5) Release_Track'!$G:$G,$B332)=0),"NO CATALOG ID MATCH in Release_Track",iserror(vlookup($A332&amp;$B332,'5) Release_Track'!$F:$F&amp;'5) Release_Track'!$G:$G,1,0)),"NO ISRC-CATALOG ID pair MATCH in Release_Track" )</f>
        <v/>
      </c>
      <c r="D332" s="110" t="str">
        <f t="array" ref="D332">ifs(and(isblank($A332),isblank($B332)),"", not(iserror(vlookup($A332&amp;$B332,'5) Release_Track'!$F:$F&amp;'5) Release_Track'!$G:$G,1,0))),vlookup($A332&amp;$B332,{'5) Release_Track'!$F:$F&amp;'5) Release_Track'!$G:$G,'5) Release_Track'!$I:$I},2,0), or(and(not(isblank($B332)),$B332=$B331,$A332&lt;&gt;$A331),and(not(isblank($A332)),$A332=$A331,$B332&lt;&gt;$B331)),"ID LISTS UNALIGNED",and($A332&lt;&gt;"",countif('5) Release_Track'!$F:$F,$A332)=0),"NO ISRC MATCH in Release_Track",and($B332&lt;&gt;"",countif('5) Release_Track'!$G:$G,$B332)=0),"NO CATALOG ID MATCH in Release_Track",iserror(vlookup($A332&amp;$B332,'5) Release_Track'!$F:$F&amp;'5) Release_Track'!$G:$G,1,0)),"NO ISRC-CATALOG ID pair MATCH in Release_Track" )</f>
        <v/>
      </c>
      <c r="E332" s="20"/>
      <c r="F332" s="20"/>
    </row>
    <row r="333">
      <c r="B333" s="92"/>
      <c r="C333" s="110" t="str">
        <f t="array" ref="C333">ifs(and(isblank($A333),isblank($B333)),"", not(iserror(vlookup($A333&amp;$B333,'5) Release_Track'!$F:$F&amp;'5) Release_Track'!$G:$G,1,0))),vlookup($A333&amp;$B333,{'5) Release_Track'!$F:$F&amp;'5) Release_Track'!$G:$G,'5) Release_Track'!$H:$H},2,0), or(and(not(isblank($B333)),$B333=$B332,$A333&lt;&gt;$A332),and(not(isblank($A333)),$A333=$A332,$B333&lt;&gt;$B332)),"ID LISTS UNALIGNED",and($A333&lt;&gt;"",countif('5) Release_Track'!$F:$F,$A333)=0),"NO ISRC MATCH in Release_Track",and($B333&lt;&gt;"",countif('5) Release_Track'!$G:$G,$B333)=0),"NO CATALOG ID MATCH in Release_Track",iserror(vlookup($A333&amp;$B333,'5) Release_Track'!$F:$F&amp;'5) Release_Track'!$G:$G,1,0)),"NO ISRC-CATALOG ID pair MATCH in Release_Track" )</f>
        <v/>
      </c>
      <c r="D333" s="110" t="str">
        <f t="array" ref="D333">ifs(and(isblank($A333),isblank($B333)),"", not(iserror(vlookup($A333&amp;$B333,'5) Release_Track'!$F:$F&amp;'5) Release_Track'!$G:$G,1,0))),vlookup($A333&amp;$B333,{'5) Release_Track'!$F:$F&amp;'5) Release_Track'!$G:$G,'5) Release_Track'!$I:$I},2,0), or(and(not(isblank($B333)),$B333=$B332,$A333&lt;&gt;$A332),and(not(isblank($A333)),$A333=$A332,$B333&lt;&gt;$B332)),"ID LISTS UNALIGNED",and($A333&lt;&gt;"",countif('5) Release_Track'!$F:$F,$A333)=0),"NO ISRC MATCH in Release_Track",and($B333&lt;&gt;"",countif('5) Release_Track'!$G:$G,$B333)=0),"NO CATALOG ID MATCH in Release_Track",iserror(vlookup($A333&amp;$B333,'5) Release_Track'!$F:$F&amp;'5) Release_Track'!$G:$G,1,0)),"NO ISRC-CATALOG ID pair MATCH in Release_Track" )</f>
        <v/>
      </c>
      <c r="E333" s="20"/>
      <c r="F333" s="20"/>
    </row>
    <row r="334">
      <c r="B334" s="92"/>
      <c r="C334" s="110" t="str">
        <f t="array" ref="C334">ifs(and(isblank($A334),isblank($B334)),"", not(iserror(vlookup($A334&amp;$B334,'5) Release_Track'!$F:$F&amp;'5) Release_Track'!$G:$G,1,0))),vlookup($A334&amp;$B334,{'5) Release_Track'!$F:$F&amp;'5) Release_Track'!$G:$G,'5) Release_Track'!$H:$H},2,0), or(and(not(isblank($B334)),$B334=$B333,$A334&lt;&gt;$A333),and(not(isblank($A334)),$A334=$A333,$B334&lt;&gt;$B333)),"ID LISTS UNALIGNED",and($A334&lt;&gt;"",countif('5) Release_Track'!$F:$F,$A334)=0),"NO ISRC MATCH in Release_Track",and($B334&lt;&gt;"",countif('5) Release_Track'!$G:$G,$B334)=0),"NO CATALOG ID MATCH in Release_Track",iserror(vlookup($A334&amp;$B334,'5) Release_Track'!$F:$F&amp;'5) Release_Track'!$G:$G,1,0)),"NO ISRC-CATALOG ID pair MATCH in Release_Track" )</f>
        <v/>
      </c>
      <c r="D334" s="110" t="str">
        <f t="array" ref="D334">ifs(and(isblank($A334),isblank($B334)),"", not(iserror(vlookup($A334&amp;$B334,'5) Release_Track'!$F:$F&amp;'5) Release_Track'!$G:$G,1,0))),vlookup($A334&amp;$B334,{'5) Release_Track'!$F:$F&amp;'5) Release_Track'!$G:$G,'5) Release_Track'!$I:$I},2,0), or(and(not(isblank($B334)),$B334=$B333,$A334&lt;&gt;$A333),and(not(isblank($A334)),$A334=$A333,$B334&lt;&gt;$B333)),"ID LISTS UNALIGNED",and($A334&lt;&gt;"",countif('5) Release_Track'!$F:$F,$A334)=0),"NO ISRC MATCH in Release_Track",and($B334&lt;&gt;"",countif('5) Release_Track'!$G:$G,$B334)=0),"NO CATALOG ID MATCH in Release_Track",iserror(vlookup($A334&amp;$B334,'5) Release_Track'!$F:$F&amp;'5) Release_Track'!$G:$G,1,0)),"NO ISRC-CATALOG ID pair MATCH in Release_Track" )</f>
        <v/>
      </c>
      <c r="E334" s="20"/>
      <c r="F334" s="20"/>
    </row>
    <row r="335">
      <c r="B335" s="92"/>
      <c r="C335" s="110" t="str">
        <f t="array" ref="C335">ifs(and(isblank($A335),isblank($B335)),"", not(iserror(vlookup($A335&amp;$B335,'5) Release_Track'!$F:$F&amp;'5) Release_Track'!$G:$G,1,0))),vlookup($A335&amp;$B335,{'5) Release_Track'!$F:$F&amp;'5) Release_Track'!$G:$G,'5) Release_Track'!$H:$H},2,0), or(and(not(isblank($B335)),$B335=$B334,$A335&lt;&gt;$A334),and(not(isblank($A335)),$A335=$A334,$B335&lt;&gt;$B334)),"ID LISTS UNALIGNED",and($A335&lt;&gt;"",countif('5) Release_Track'!$F:$F,$A335)=0),"NO ISRC MATCH in Release_Track",and($B335&lt;&gt;"",countif('5) Release_Track'!$G:$G,$B335)=0),"NO CATALOG ID MATCH in Release_Track",iserror(vlookup($A335&amp;$B335,'5) Release_Track'!$F:$F&amp;'5) Release_Track'!$G:$G,1,0)),"NO ISRC-CATALOG ID pair MATCH in Release_Track" )</f>
        <v/>
      </c>
      <c r="D335" s="110" t="str">
        <f t="array" ref="D335">ifs(and(isblank($A335),isblank($B335)),"", not(iserror(vlookup($A335&amp;$B335,'5) Release_Track'!$F:$F&amp;'5) Release_Track'!$G:$G,1,0))),vlookup($A335&amp;$B335,{'5) Release_Track'!$F:$F&amp;'5) Release_Track'!$G:$G,'5) Release_Track'!$I:$I},2,0), or(and(not(isblank($B335)),$B335=$B334,$A335&lt;&gt;$A334),and(not(isblank($A335)),$A335=$A334,$B335&lt;&gt;$B334)),"ID LISTS UNALIGNED",and($A335&lt;&gt;"",countif('5) Release_Track'!$F:$F,$A335)=0),"NO ISRC MATCH in Release_Track",and($B335&lt;&gt;"",countif('5) Release_Track'!$G:$G,$B335)=0),"NO CATALOG ID MATCH in Release_Track",iserror(vlookup($A335&amp;$B335,'5) Release_Track'!$F:$F&amp;'5) Release_Track'!$G:$G,1,0)),"NO ISRC-CATALOG ID pair MATCH in Release_Track" )</f>
        <v/>
      </c>
      <c r="E335" s="20"/>
      <c r="F335" s="20"/>
    </row>
    <row r="336">
      <c r="B336" s="92"/>
      <c r="C336" s="110" t="str">
        <f t="array" ref="C336">ifs(and(isblank($A336),isblank($B336)),"", not(iserror(vlookup($A336&amp;$B336,'5) Release_Track'!$F:$F&amp;'5) Release_Track'!$G:$G,1,0))),vlookup($A336&amp;$B336,{'5) Release_Track'!$F:$F&amp;'5) Release_Track'!$G:$G,'5) Release_Track'!$H:$H},2,0), or(and(not(isblank($B336)),$B336=$B335,$A336&lt;&gt;$A335),and(not(isblank($A336)),$A336=$A335,$B336&lt;&gt;$B335)),"ID LISTS UNALIGNED",and($A336&lt;&gt;"",countif('5) Release_Track'!$F:$F,$A336)=0),"NO ISRC MATCH in Release_Track",and($B336&lt;&gt;"",countif('5) Release_Track'!$G:$G,$B336)=0),"NO CATALOG ID MATCH in Release_Track",iserror(vlookup($A336&amp;$B336,'5) Release_Track'!$F:$F&amp;'5) Release_Track'!$G:$G,1,0)),"NO ISRC-CATALOG ID pair MATCH in Release_Track" )</f>
        <v/>
      </c>
      <c r="D336" s="110" t="str">
        <f t="array" ref="D336">ifs(and(isblank($A336),isblank($B336)),"", not(iserror(vlookup($A336&amp;$B336,'5) Release_Track'!$F:$F&amp;'5) Release_Track'!$G:$G,1,0))),vlookup($A336&amp;$B336,{'5) Release_Track'!$F:$F&amp;'5) Release_Track'!$G:$G,'5) Release_Track'!$I:$I},2,0), or(and(not(isblank($B336)),$B336=$B335,$A336&lt;&gt;$A335),and(not(isblank($A336)),$A336=$A335,$B336&lt;&gt;$B335)),"ID LISTS UNALIGNED",and($A336&lt;&gt;"",countif('5) Release_Track'!$F:$F,$A336)=0),"NO ISRC MATCH in Release_Track",and($B336&lt;&gt;"",countif('5) Release_Track'!$G:$G,$B336)=0),"NO CATALOG ID MATCH in Release_Track",iserror(vlookup($A336&amp;$B336,'5) Release_Track'!$F:$F&amp;'5) Release_Track'!$G:$G,1,0)),"NO ISRC-CATALOG ID pair MATCH in Release_Track" )</f>
        <v/>
      </c>
      <c r="E336" s="20"/>
      <c r="F336" s="20"/>
    </row>
    <row r="337">
      <c r="B337" s="92"/>
      <c r="C337" s="110" t="str">
        <f t="array" ref="C337">ifs(and(isblank($A337),isblank($B337)),"", not(iserror(vlookup($A337&amp;$B337,'5) Release_Track'!$F:$F&amp;'5) Release_Track'!$G:$G,1,0))),vlookup($A337&amp;$B337,{'5) Release_Track'!$F:$F&amp;'5) Release_Track'!$G:$G,'5) Release_Track'!$H:$H},2,0), or(and(not(isblank($B337)),$B337=$B336,$A337&lt;&gt;$A336),and(not(isblank($A337)),$A337=$A336,$B337&lt;&gt;$B336)),"ID LISTS UNALIGNED",and($A337&lt;&gt;"",countif('5) Release_Track'!$F:$F,$A337)=0),"NO ISRC MATCH in Release_Track",and($B337&lt;&gt;"",countif('5) Release_Track'!$G:$G,$B337)=0),"NO CATALOG ID MATCH in Release_Track",iserror(vlookup($A337&amp;$B337,'5) Release_Track'!$F:$F&amp;'5) Release_Track'!$G:$G,1,0)),"NO ISRC-CATALOG ID pair MATCH in Release_Track" )</f>
        <v/>
      </c>
      <c r="D337" s="110" t="str">
        <f t="array" ref="D337">ifs(and(isblank($A337),isblank($B337)),"", not(iserror(vlookup($A337&amp;$B337,'5) Release_Track'!$F:$F&amp;'5) Release_Track'!$G:$G,1,0))),vlookup($A337&amp;$B337,{'5) Release_Track'!$F:$F&amp;'5) Release_Track'!$G:$G,'5) Release_Track'!$I:$I},2,0), or(and(not(isblank($B337)),$B337=$B336,$A337&lt;&gt;$A336),and(not(isblank($A337)),$A337=$A336,$B337&lt;&gt;$B336)),"ID LISTS UNALIGNED",and($A337&lt;&gt;"",countif('5) Release_Track'!$F:$F,$A337)=0),"NO ISRC MATCH in Release_Track",and($B337&lt;&gt;"",countif('5) Release_Track'!$G:$G,$B337)=0),"NO CATALOG ID MATCH in Release_Track",iserror(vlookup($A337&amp;$B337,'5) Release_Track'!$F:$F&amp;'5) Release_Track'!$G:$G,1,0)),"NO ISRC-CATALOG ID pair MATCH in Release_Track" )</f>
        <v/>
      </c>
      <c r="E337" s="20"/>
      <c r="F337" s="20"/>
    </row>
    <row r="338">
      <c r="B338" s="92"/>
      <c r="C338" s="110" t="str">
        <f t="array" ref="C338">ifs(and(isblank($A338),isblank($B338)),"", not(iserror(vlookup($A338&amp;$B338,'5) Release_Track'!$F:$F&amp;'5) Release_Track'!$G:$G,1,0))),vlookup($A338&amp;$B338,{'5) Release_Track'!$F:$F&amp;'5) Release_Track'!$G:$G,'5) Release_Track'!$H:$H},2,0), or(and(not(isblank($B338)),$B338=$B337,$A338&lt;&gt;$A337),and(not(isblank($A338)),$A338=$A337,$B338&lt;&gt;$B337)),"ID LISTS UNALIGNED",and($A338&lt;&gt;"",countif('5) Release_Track'!$F:$F,$A338)=0),"NO ISRC MATCH in Release_Track",and($B338&lt;&gt;"",countif('5) Release_Track'!$G:$G,$B338)=0),"NO CATALOG ID MATCH in Release_Track",iserror(vlookup($A338&amp;$B338,'5) Release_Track'!$F:$F&amp;'5) Release_Track'!$G:$G,1,0)),"NO ISRC-CATALOG ID pair MATCH in Release_Track" )</f>
        <v/>
      </c>
      <c r="D338" s="110" t="str">
        <f t="array" ref="D338">ifs(and(isblank($A338),isblank($B338)),"", not(iserror(vlookup($A338&amp;$B338,'5) Release_Track'!$F:$F&amp;'5) Release_Track'!$G:$G,1,0))),vlookup($A338&amp;$B338,{'5) Release_Track'!$F:$F&amp;'5) Release_Track'!$G:$G,'5) Release_Track'!$I:$I},2,0), or(and(not(isblank($B338)),$B338=$B337,$A338&lt;&gt;$A337),and(not(isblank($A338)),$A338=$A337,$B338&lt;&gt;$B337)),"ID LISTS UNALIGNED",and($A338&lt;&gt;"",countif('5) Release_Track'!$F:$F,$A338)=0),"NO ISRC MATCH in Release_Track",and($B338&lt;&gt;"",countif('5) Release_Track'!$G:$G,$B338)=0),"NO CATALOG ID MATCH in Release_Track",iserror(vlookup($A338&amp;$B338,'5) Release_Track'!$F:$F&amp;'5) Release_Track'!$G:$G,1,0)),"NO ISRC-CATALOG ID pair MATCH in Release_Track" )</f>
        <v/>
      </c>
      <c r="E338" s="20"/>
      <c r="F338" s="20"/>
    </row>
    <row r="339">
      <c r="B339" s="92"/>
      <c r="C339" s="110" t="str">
        <f t="array" ref="C339">ifs(and(isblank($A339),isblank($B339)),"", not(iserror(vlookup($A339&amp;$B339,'5) Release_Track'!$F:$F&amp;'5) Release_Track'!$G:$G,1,0))),vlookup($A339&amp;$B339,{'5) Release_Track'!$F:$F&amp;'5) Release_Track'!$G:$G,'5) Release_Track'!$H:$H},2,0), or(and(not(isblank($B339)),$B339=$B338,$A339&lt;&gt;$A338),and(not(isblank($A339)),$A339=$A338,$B339&lt;&gt;$B338)),"ID LISTS UNALIGNED",and($A339&lt;&gt;"",countif('5) Release_Track'!$F:$F,$A339)=0),"NO ISRC MATCH in Release_Track",and($B339&lt;&gt;"",countif('5) Release_Track'!$G:$G,$B339)=0),"NO CATALOG ID MATCH in Release_Track",iserror(vlookup($A339&amp;$B339,'5) Release_Track'!$F:$F&amp;'5) Release_Track'!$G:$G,1,0)),"NO ISRC-CATALOG ID pair MATCH in Release_Track" )</f>
        <v/>
      </c>
      <c r="D339" s="110" t="str">
        <f t="array" ref="D339">ifs(and(isblank($A339),isblank($B339)),"", not(iserror(vlookup($A339&amp;$B339,'5) Release_Track'!$F:$F&amp;'5) Release_Track'!$G:$G,1,0))),vlookup($A339&amp;$B339,{'5) Release_Track'!$F:$F&amp;'5) Release_Track'!$G:$G,'5) Release_Track'!$I:$I},2,0), or(and(not(isblank($B339)),$B339=$B338,$A339&lt;&gt;$A338),and(not(isblank($A339)),$A339=$A338,$B339&lt;&gt;$B338)),"ID LISTS UNALIGNED",and($A339&lt;&gt;"",countif('5) Release_Track'!$F:$F,$A339)=0),"NO ISRC MATCH in Release_Track",and($B339&lt;&gt;"",countif('5) Release_Track'!$G:$G,$B339)=0),"NO CATALOG ID MATCH in Release_Track",iserror(vlookup($A339&amp;$B339,'5) Release_Track'!$F:$F&amp;'5) Release_Track'!$G:$G,1,0)),"NO ISRC-CATALOG ID pair MATCH in Release_Track" )</f>
        <v/>
      </c>
      <c r="E339" s="20"/>
      <c r="F339" s="20"/>
    </row>
    <row r="340">
      <c r="B340" s="92"/>
      <c r="C340" s="110" t="str">
        <f t="array" ref="C340">ifs(and(isblank($A340),isblank($B340)),"", not(iserror(vlookup($A340&amp;$B340,'5) Release_Track'!$F:$F&amp;'5) Release_Track'!$G:$G,1,0))),vlookup($A340&amp;$B340,{'5) Release_Track'!$F:$F&amp;'5) Release_Track'!$G:$G,'5) Release_Track'!$H:$H},2,0), or(and(not(isblank($B340)),$B340=$B339,$A340&lt;&gt;$A339),and(not(isblank($A340)),$A340=$A339,$B340&lt;&gt;$B339)),"ID LISTS UNALIGNED",and($A340&lt;&gt;"",countif('5) Release_Track'!$F:$F,$A340)=0),"NO ISRC MATCH in Release_Track",and($B340&lt;&gt;"",countif('5) Release_Track'!$G:$G,$B340)=0),"NO CATALOG ID MATCH in Release_Track",iserror(vlookup($A340&amp;$B340,'5) Release_Track'!$F:$F&amp;'5) Release_Track'!$G:$G,1,0)),"NO ISRC-CATALOG ID pair MATCH in Release_Track" )</f>
        <v/>
      </c>
      <c r="D340" s="110" t="str">
        <f t="array" ref="D340">ifs(and(isblank($A340),isblank($B340)),"", not(iserror(vlookup($A340&amp;$B340,'5) Release_Track'!$F:$F&amp;'5) Release_Track'!$G:$G,1,0))),vlookup($A340&amp;$B340,{'5) Release_Track'!$F:$F&amp;'5) Release_Track'!$G:$G,'5) Release_Track'!$I:$I},2,0), or(and(not(isblank($B340)),$B340=$B339,$A340&lt;&gt;$A339),and(not(isblank($A340)),$A340=$A339,$B340&lt;&gt;$B339)),"ID LISTS UNALIGNED",and($A340&lt;&gt;"",countif('5) Release_Track'!$F:$F,$A340)=0),"NO ISRC MATCH in Release_Track",and($B340&lt;&gt;"",countif('5) Release_Track'!$G:$G,$B340)=0),"NO CATALOG ID MATCH in Release_Track",iserror(vlookup($A340&amp;$B340,'5) Release_Track'!$F:$F&amp;'5) Release_Track'!$G:$G,1,0)),"NO ISRC-CATALOG ID pair MATCH in Release_Track" )</f>
        <v/>
      </c>
      <c r="E340" s="20"/>
      <c r="F340" s="20"/>
    </row>
    <row r="341">
      <c r="B341" s="92"/>
      <c r="C341" s="110" t="str">
        <f t="array" ref="C341">ifs(and(isblank($A341),isblank($B341)),"", not(iserror(vlookup($A341&amp;$B341,'5) Release_Track'!$F:$F&amp;'5) Release_Track'!$G:$G,1,0))),vlookup($A341&amp;$B341,{'5) Release_Track'!$F:$F&amp;'5) Release_Track'!$G:$G,'5) Release_Track'!$H:$H},2,0), or(and(not(isblank($B341)),$B341=$B340,$A341&lt;&gt;$A340),and(not(isblank($A341)),$A341=$A340,$B341&lt;&gt;$B340)),"ID LISTS UNALIGNED",and($A341&lt;&gt;"",countif('5) Release_Track'!$F:$F,$A341)=0),"NO ISRC MATCH in Release_Track",and($B341&lt;&gt;"",countif('5) Release_Track'!$G:$G,$B341)=0),"NO CATALOG ID MATCH in Release_Track",iserror(vlookup($A341&amp;$B341,'5) Release_Track'!$F:$F&amp;'5) Release_Track'!$G:$G,1,0)),"NO ISRC-CATALOG ID pair MATCH in Release_Track" )</f>
        <v/>
      </c>
      <c r="D341" s="110" t="str">
        <f t="array" ref="D341">ifs(and(isblank($A341),isblank($B341)),"", not(iserror(vlookup($A341&amp;$B341,'5) Release_Track'!$F:$F&amp;'5) Release_Track'!$G:$G,1,0))),vlookup($A341&amp;$B341,{'5) Release_Track'!$F:$F&amp;'5) Release_Track'!$G:$G,'5) Release_Track'!$I:$I},2,0), or(and(not(isblank($B341)),$B341=$B340,$A341&lt;&gt;$A340),and(not(isblank($A341)),$A341=$A340,$B341&lt;&gt;$B340)),"ID LISTS UNALIGNED",and($A341&lt;&gt;"",countif('5) Release_Track'!$F:$F,$A341)=0),"NO ISRC MATCH in Release_Track",and($B341&lt;&gt;"",countif('5) Release_Track'!$G:$G,$B341)=0),"NO CATALOG ID MATCH in Release_Track",iserror(vlookup($A341&amp;$B341,'5) Release_Track'!$F:$F&amp;'5) Release_Track'!$G:$G,1,0)),"NO ISRC-CATALOG ID pair MATCH in Release_Track" )</f>
        <v/>
      </c>
      <c r="E341" s="20"/>
      <c r="F341" s="20"/>
    </row>
    <row r="342">
      <c r="B342" s="92"/>
      <c r="C342" s="110" t="str">
        <f t="array" ref="C342">ifs(and(isblank($A342),isblank($B342)),"", not(iserror(vlookup($A342&amp;$B342,'5) Release_Track'!$F:$F&amp;'5) Release_Track'!$G:$G,1,0))),vlookup($A342&amp;$B342,{'5) Release_Track'!$F:$F&amp;'5) Release_Track'!$G:$G,'5) Release_Track'!$H:$H},2,0), or(and(not(isblank($B342)),$B342=$B341,$A342&lt;&gt;$A341),and(not(isblank($A342)),$A342=$A341,$B342&lt;&gt;$B341)),"ID LISTS UNALIGNED",and($A342&lt;&gt;"",countif('5) Release_Track'!$F:$F,$A342)=0),"NO ISRC MATCH in Release_Track",and($B342&lt;&gt;"",countif('5) Release_Track'!$G:$G,$B342)=0),"NO CATALOG ID MATCH in Release_Track",iserror(vlookup($A342&amp;$B342,'5) Release_Track'!$F:$F&amp;'5) Release_Track'!$G:$G,1,0)),"NO ISRC-CATALOG ID pair MATCH in Release_Track" )</f>
        <v/>
      </c>
      <c r="D342" s="110" t="str">
        <f t="array" ref="D342">ifs(and(isblank($A342),isblank($B342)),"", not(iserror(vlookup($A342&amp;$B342,'5) Release_Track'!$F:$F&amp;'5) Release_Track'!$G:$G,1,0))),vlookup($A342&amp;$B342,{'5) Release_Track'!$F:$F&amp;'5) Release_Track'!$G:$G,'5) Release_Track'!$I:$I},2,0), or(and(not(isblank($B342)),$B342=$B341,$A342&lt;&gt;$A341),and(not(isblank($A342)),$A342=$A341,$B342&lt;&gt;$B341)),"ID LISTS UNALIGNED",and($A342&lt;&gt;"",countif('5) Release_Track'!$F:$F,$A342)=0),"NO ISRC MATCH in Release_Track",and($B342&lt;&gt;"",countif('5) Release_Track'!$G:$G,$B342)=0),"NO CATALOG ID MATCH in Release_Track",iserror(vlookup($A342&amp;$B342,'5) Release_Track'!$F:$F&amp;'5) Release_Track'!$G:$G,1,0)),"NO ISRC-CATALOG ID pair MATCH in Release_Track" )</f>
        <v/>
      </c>
      <c r="E342" s="20"/>
      <c r="F342" s="20"/>
    </row>
    <row r="343">
      <c r="B343" s="92"/>
      <c r="C343" s="110" t="str">
        <f t="array" ref="C343">ifs(and(isblank($A343),isblank($B343)),"", not(iserror(vlookup($A343&amp;$B343,'5) Release_Track'!$F:$F&amp;'5) Release_Track'!$G:$G,1,0))),vlookup($A343&amp;$B343,{'5) Release_Track'!$F:$F&amp;'5) Release_Track'!$G:$G,'5) Release_Track'!$H:$H},2,0), or(and(not(isblank($B343)),$B343=$B342,$A343&lt;&gt;$A342),and(not(isblank($A343)),$A343=$A342,$B343&lt;&gt;$B342)),"ID LISTS UNALIGNED",and($A343&lt;&gt;"",countif('5) Release_Track'!$F:$F,$A343)=0),"NO ISRC MATCH in Release_Track",and($B343&lt;&gt;"",countif('5) Release_Track'!$G:$G,$B343)=0),"NO CATALOG ID MATCH in Release_Track",iserror(vlookup($A343&amp;$B343,'5) Release_Track'!$F:$F&amp;'5) Release_Track'!$G:$G,1,0)),"NO ISRC-CATALOG ID pair MATCH in Release_Track" )</f>
        <v/>
      </c>
      <c r="D343" s="110" t="str">
        <f t="array" ref="D343">ifs(and(isblank($A343),isblank($B343)),"", not(iserror(vlookup($A343&amp;$B343,'5) Release_Track'!$F:$F&amp;'5) Release_Track'!$G:$G,1,0))),vlookup($A343&amp;$B343,{'5) Release_Track'!$F:$F&amp;'5) Release_Track'!$G:$G,'5) Release_Track'!$I:$I},2,0), or(and(not(isblank($B343)),$B343=$B342,$A343&lt;&gt;$A342),and(not(isblank($A343)),$A343=$A342,$B343&lt;&gt;$B342)),"ID LISTS UNALIGNED",and($A343&lt;&gt;"",countif('5) Release_Track'!$F:$F,$A343)=0),"NO ISRC MATCH in Release_Track",and($B343&lt;&gt;"",countif('5) Release_Track'!$G:$G,$B343)=0),"NO CATALOG ID MATCH in Release_Track",iserror(vlookup($A343&amp;$B343,'5) Release_Track'!$F:$F&amp;'5) Release_Track'!$G:$G,1,0)),"NO ISRC-CATALOG ID pair MATCH in Release_Track" )</f>
        <v/>
      </c>
      <c r="E343" s="20"/>
      <c r="F343" s="20"/>
    </row>
    <row r="344">
      <c r="B344" s="92"/>
      <c r="C344" s="110" t="str">
        <f t="array" ref="C344">ifs(and(isblank($A344),isblank($B344)),"", not(iserror(vlookup($A344&amp;$B344,'5) Release_Track'!$F:$F&amp;'5) Release_Track'!$G:$G,1,0))),vlookup($A344&amp;$B344,{'5) Release_Track'!$F:$F&amp;'5) Release_Track'!$G:$G,'5) Release_Track'!$H:$H},2,0), or(and(not(isblank($B344)),$B344=$B343,$A344&lt;&gt;$A343),and(not(isblank($A344)),$A344=$A343,$B344&lt;&gt;$B343)),"ID LISTS UNALIGNED",and($A344&lt;&gt;"",countif('5) Release_Track'!$F:$F,$A344)=0),"NO ISRC MATCH in Release_Track",and($B344&lt;&gt;"",countif('5) Release_Track'!$G:$G,$B344)=0),"NO CATALOG ID MATCH in Release_Track",iserror(vlookup($A344&amp;$B344,'5) Release_Track'!$F:$F&amp;'5) Release_Track'!$G:$G,1,0)),"NO ISRC-CATALOG ID pair MATCH in Release_Track" )</f>
        <v/>
      </c>
      <c r="D344" s="110" t="str">
        <f t="array" ref="D344">ifs(and(isblank($A344),isblank($B344)),"", not(iserror(vlookup($A344&amp;$B344,'5) Release_Track'!$F:$F&amp;'5) Release_Track'!$G:$G,1,0))),vlookup($A344&amp;$B344,{'5) Release_Track'!$F:$F&amp;'5) Release_Track'!$G:$G,'5) Release_Track'!$I:$I},2,0), or(and(not(isblank($B344)),$B344=$B343,$A344&lt;&gt;$A343),and(not(isblank($A344)),$A344=$A343,$B344&lt;&gt;$B343)),"ID LISTS UNALIGNED",and($A344&lt;&gt;"",countif('5) Release_Track'!$F:$F,$A344)=0),"NO ISRC MATCH in Release_Track",and($B344&lt;&gt;"",countif('5) Release_Track'!$G:$G,$B344)=0),"NO CATALOG ID MATCH in Release_Track",iserror(vlookup($A344&amp;$B344,'5) Release_Track'!$F:$F&amp;'5) Release_Track'!$G:$G,1,0)),"NO ISRC-CATALOG ID pair MATCH in Release_Track" )</f>
        <v/>
      </c>
      <c r="E344" s="20"/>
      <c r="F344" s="20"/>
    </row>
    <row r="345">
      <c r="B345" s="92"/>
      <c r="C345" s="110" t="str">
        <f t="array" ref="C345">ifs(and(isblank($A345),isblank($B345)),"", not(iserror(vlookup($A345&amp;$B345,'5) Release_Track'!$F:$F&amp;'5) Release_Track'!$G:$G,1,0))),vlookup($A345&amp;$B345,{'5) Release_Track'!$F:$F&amp;'5) Release_Track'!$G:$G,'5) Release_Track'!$H:$H},2,0), or(and(not(isblank($B345)),$B345=$B344,$A345&lt;&gt;$A344),and(not(isblank($A345)),$A345=$A344,$B345&lt;&gt;$B344)),"ID LISTS UNALIGNED",and($A345&lt;&gt;"",countif('5) Release_Track'!$F:$F,$A345)=0),"NO ISRC MATCH in Release_Track",and($B345&lt;&gt;"",countif('5) Release_Track'!$G:$G,$B345)=0),"NO CATALOG ID MATCH in Release_Track",iserror(vlookup($A345&amp;$B345,'5) Release_Track'!$F:$F&amp;'5) Release_Track'!$G:$G,1,0)),"NO ISRC-CATALOG ID pair MATCH in Release_Track" )</f>
        <v/>
      </c>
      <c r="D345" s="110" t="str">
        <f t="array" ref="D345">ifs(and(isblank($A345),isblank($B345)),"", not(iserror(vlookup($A345&amp;$B345,'5) Release_Track'!$F:$F&amp;'5) Release_Track'!$G:$G,1,0))),vlookup($A345&amp;$B345,{'5) Release_Track'!$F:$F&amp;'5) Release_Track'!$G:$G,'5) Release_Track'!$I:$I},2,0), or(and(not(isblank($B345)),$B345=$B344,$A345&lt;&gt;$A344),and(not(isblank($A345)),$A345=$A344,$B345&lt;&gt;$B344)),"ID LISTS UNALIGNED",and($A345&lt;&gt;"",countif('5) Release_Track'!$F:$F,$A345)=0),"NO ISRC MATCH in Release_Track",and($B345&lt;&gt;"",countif('5) Release_Track'!$G:$G,$B345)=0),"NO CATALOG ID MATCH in Release_Track",iserror(vlookup($A345&amp;$B345,'5) Release_Track'!$F:$F&amp;'5) Release_Track'!$G:$G,1,0)),"NO ISRC-CATALOG ID pair MATCH in Release_Track" )</f>
        <v/>
      </c>
      <c r="E345" s="20"/>
      <c r="F345" s="20"/>
    </row>
    <row r="346">
      <c r="B346" s="92"/>
      <c r="C346" s="110" t="str">
        <f t="array" ref="C346">ifs(and(isblank($A346),isblank($B346)),"", not(iserror(vlookup($A346&amp;$B346,'5) Release_Track'!$F:$F&amp;'5) Release_Track'!$G:$G,1,0))),vlookup($A346&amp;$B346,{'5) Release_Track'!$F:$F&amp;'5) Release_Track'!$G:$G,'5) Release_Track'!$H:$H},2,0), or(and(not(isblank($B346)),$B346=$B345,$A346&lt;&gt;$A345),and(not(isblank($A346)),$A346=$A345,$B346&lt;&gt;$B345)),"ID LISTS UNALIGNED",and($A346&lt;&gt;"",countif('5) Release_Track'!$F:$F,$A346)=0),"NO ISRC MATCH in Release_Track",and($B346&lt;&gt;"",countif('5) Release_Track'!$G:$G,$B346)=0),"NO CATALOG ID MATCH in Release_Track",iserror(vlookup($A346&amp;$B346,'5) Release_Track'!$F:$F&amp;'5) Release_Track'!$G:$G,1,0)),"NO ISRC-CATALOG ID pair MATCH in Release_Track" )</f>
        <v/>
      </c>
      <c r="D346" s="110" t="str">
        <f t="array" ref="D346">ifs(and(isblank($A346),isblank($B346)),"", not(iserror(vlookup($A346&amp;$B346,'5) Release_Track'!$F:$F&amp;'5) Release_Track'!$G:$G,1,0))),vlookup($A346&amp;$B346,{'5) Release_Track'!$F:$F&amp;'5) Release_Track'!$G:$G,'5) Release_Track'!$I:$I},2,0), or(and(not(isblank($B346)),$B346=$B345,$A346&lt;&gt;$A345),and(not(isblank($A346)),$A346=$A345,$B346&lt;&gt;$B345)),"ID LISTS UNALIGNED",and($A346&lt;&gt;"",countif('5) Release_Track'!$F:$F,$A346)=0),"NO ISRC MATCH in Release_Track",and($B346&lt;&gt;"",countif('5) Release_Track'!$G:$G,$B346)=0),"NO CATALOG ID MATCH in Release_Track",iserror(vlookup($A346&amp;$B346,'5) Release_Track'!$F:$F&amp;'5) Release_Track'!$G:$G,1,0)),"NO ISRC-CATALOG ID pair MATCH in Release_Track" )</f>
        <v/>
      </c>
      <c r="E346" s="20"/>
      <c r="F346" s="20"/>
    </row>
    <row r="347">
      <c r="B347" s="92"/>
      <c r="C347" s="110" t="str">
        <f t="array" ref="C347">ifs(and(isblank($A347),isblank($B347)),"", not(iserror(vlookup($A347&amp;$B347,'5) Release_Track'!$F:$F&amp;'5) Release_Track'!$G:$G,1,0))),vlookup($A347&amp;$B347,{'5) Release_Track'!$F:$F&amp;'5) Release_Track'!$G:$G,'5) Release_Track'!$H:$H},2,0), or(and(not(isblank($B347)),$B347=$B346,$A347&lt;&gt;$A346),and(not(isblank($A347)),$A347=$A346,$B347&lt;&gt;$B346)),"ID LISTS UNALIGNED",and($A347&lt;&gt;"",countif('5) Release_Track'!$F:$F,$A347)=0),"NO ISRC MATCH in Release_Track",and($B347&lt;&gt;"",countif('5) Release_Track'!$G:$G,$B347)=0),"NO CATALOG ID MATCH in Release_Track",iserror(vlookup($A347&amp;$B347,'5) Release_Track'!$F:$F&amp;'5) Release_Track'!$G:$G,1,0)),"NO ISRC-CATALOG ID pair MATCH in Release_Track" )</f>
        <v/>
      </c>
      <c r="D347" s="110" t="str">
        <f t="array" ref="D347">ifs(and(isblank($A347),isblank($B347)),"", not(iserror(vlookup($A347&amp;$B347,'5) Release_Track'!$F:$F&amp;'5) Release_Track'!$G:$G,1,0))),vlookup($A347&amp;$B347,{'5) Release_Track'!$F:$F&amp;'5) Release_Track'!$G:$G,'5) Release_Track'!$I:$I},2,0), or(and(not(isblank($B347)),$B347=$B346,$A347&lt;&gt;$A346),and(not(isblank($A347)),$A347=$A346,$B347&lt;&gt;$B346)),"ID LISTS UNALIGNED",and($A347&lt;&gt;"",countif('5) Release_Track'!$F:$F,$A347)=0),"NO ISRC MATCH in Release_Track",and($B347&lt;&gt;"",countif('5) Release_Track'!$G:$G,$B347)=0),"NO CATALOG ID MATCH in Release_Track",iserror(vlookup($A347&amp;$B347,'5) Release_Track'!$F:$F&amp;'5) Release_Track'!$G:$G,1,0)),"NO ISRC-CATALOG ID pair MATCH in Release_Track" )</f>
        <v/>
      </c>
      <c r="E347" s="20"/>
      <c r="F347" s="20"/>
    </row>
    <row r="348">
      <c r="B348" s="92"/>
      <c r="C348" s="110" t="str">
        <f t="array" ref="C348">ifs(and(isblank($A348),isblank($B348)),"", not(iserror(vlookup($A348&amp;$B348,'5) Release_Track'!$F:$F&amp;'5) Release_Track'!$G:$G,1,0))),vlookup($A348&amp;$B348,{'5) Release_Track'!$F:$F&amp;'5) Release_Track'!$G:$G,'5) Release_Track'!$H:$H},2,0), or(and(not(isblank($B348)),$B348=$B347,$A348&lt;&gt;$A347),and(not(isblank($A348)),$A348=$A347,$B348&lt;&gt;$B347)),"ID LISTS UNALIGNED",and($A348&lt;&gt;"",countif('5) Release_Track'!$F:$F,$A348)=0),"NO ISRC MATCH in Release_Track",and($B348&lt;&gt;"",countif('5) Release_Track'!$G:$G,$B348)=0),"NO CATALOG ID MATCH in Release_Track",iserror(vlookup($A348&amp;$B348,'5) Release_Track'!$F:$F&amp;'5) Release_Track'!$G:$G,1,0)),"NO ISRC-CATALOG ID pair MATCH in Release_Track" )</f>
        <v/>
      </c>
      <c r="D348" s="110" t="str">
        <f t="array" ref="D348">ifs(and(isblank($A348),isblank($B348)),"", not(iserror(vlookup($A348&amp;$B348,'5) Release_Track'!$F:$F&amp;'5) Release_Track'!$G:$G,1,0))),vlookup($A348&amp;$B348,{'5) Release_Track'!$F:$F&amp;'5) Release_Track'!$G:$G,'5) Release_Track'!$I:$I},2,0), or(and(not(isblank($B348)),$B348=$B347,$A348&lt;&gt;$A347),and(not(isblank($A348)),$A348=$A347,$B348&lt;&gt;$B347)),"ID LISTS UNALIGNED",and($A348&lt;&gt;"",countif('5) Release_Track'!$F:$F,$A348)=0),"NO ISRC MATCH in Release_Track",and($B348&lt;&gt;"",countif('5) Release_Track'!$G:$G,$B348)=0),"NO CATALOG ID MATCH in Release_Track",iserror(vlookup($A348&amp;$B348,'5) Release_Track'!$F:$F&amp;'5) Release_Track'!$G:$G,1,0)),"NO ISRC-CATALOG ID pair MATCH in Release_Track" )</f>
        <v/>
      </c>
      <c r="E348" s="20"/>
      <c r="F348" s="20"/>
    </row>
    <row r="349">
      <c r="B349" s="92"/>
      <c r="C349" s="110" t="str">
        <f t="array" ref="C349">ifs(and(isblank($A349),isblank($B349)),"", not(iserror(vlookup($A349&amp;$B349,'5) Release_Track'!$F:$F&amp;'5) Release_Track'!$G:$G,1,0))),vlookup($A349&amp;$B349,{'5) Release_Track'!$F:$F&amp;'5) Release_Track'!$G:$G,'5) Release_Track'!$H:$H},2,0), or(and(not(isblank($B349)),$B349=$B348,$A349&lt;&gt;$A348),and(not(isblank($A349)),$A349=$A348,$B349&lt;&gt;$B348)),"ID LISTS UNALIGNED",and($A349&lt;&gt;"",countif('5) Release_Track'!$F:$F,$A349)=0),"NO ISRC MATCH in Release_Track",and($B349&lt;&gt;"",countif('5) Release_Track'!$G:$G,$B349)=0),"NO CATALOG ID MATCH in Release_Track",iserror(vlookup($A349&amp;$B349,'5) Release_Track'!$F:$F&amp;'5) Release_Track'!$G:$G,1,0)),"NO ISRC-CATALOG ID pair MATCH in Release_Track" )</f>
        <v/>
      </c>
      <c r="D349" s="110" t="str">
        <f t="array" ref="D349">ifs(and(isblank($A349),isblank($B349)),"", not(iserror(vlookup($A349&amp;$B349,'5) Release_Track'!$F:$F&amp;'5) Release_Track'!$G:$G,1,0))),vlookup($A349&amp;$B349,{'5) Release_Track'!$F:$F&amp;'5) Release_Track'!$G:$G,'5) Release_Track'!$I:$I},2,0), or(and(not(isblank($B349)),$B349=$B348,$A349&lt;&gt;$A348),and(not(isblank($A349)),$A349=$A348,$B349&lt;&gt;$B348)),"ID LISTS UNALIGNED",and($A349&lt;&gt;"",countif('5) Release_Track'!$F:$F,$A349)=0),"NO ISRC MATCH in Release_Track",and($B349&lt;&gt;"",countif('5) Release_Track'!$G:$G,$B349)=0),"NO CATALOG ID MATCH in Release_Track",iserror(vlookup($A349&amp;$B349,'5) Release_Track'!$F:$F&amp;'5) Release_Track'!$G:$G,1,0)),"NO ISRC-CATALOG ID pair MATCH in Release_Track" )</f>
        <v/>
      </c>
      <c r="E349" s="20"/>
      <c r="F349" s="20"/>
    </row>
    <row r="350">
      <c r="B350" s="92"/>
      <c r="C350" s="110" t="str">
        <f t="array" ref="C350">ifs(and(isblank($A350),isblank($B350)),"", not(iserror(vlookup($A350&amp;$B350,'5) Release_Track'!$F:$F&amp;'5) Release_Track'!$G:$G,1,0))),vlookup($A350&amp;$B350,{'5) Release_Track'!$F:$F&amp;'5) Release_Track'!$G:$G,'5) Release_Track'!$H:$H},2,0), or(and(not(isblank($B350)),$B350=$B349,$A350&lt;&gt;$A349),and(not(isblank($A350)),$A350=$A349,$B350&lt;&gt;$B349)),"ID LISTS UNALIGNED",and($A350&lt;&gt;"",countif('5) Release_Track'!$F:$F,$A350)=0),"NO ISRC MATCH in Release_Track",and($B350&lt;&gt;"",countif('5) Release_Track'!$G:$G,$B350)=0),"NO CATALOG ID MATCH in Release_Track",iserror(vlookup($A350&amp;$B350,'5) Release_Track'!$F:$F&amp;'5) Release_Track'!$G:$G,1,0)),"NO ISRC-CATALOG ID pair MATCH in Release_Track" )</f>
        <v/>
      </c>
      <c r="D350" s="110" t="str">
        <f t="array" ref="D350">ifs(and(isblank($A350),isblank($B350)),"", not(iserror(vlookup($A350&amp;$B350,'5) Release_Track'!$F:$F&amp;'5) Release_Track'!$G:$G,1,0))),vlookup($A350&amp;$B350,{'5) Release_Track'!$F:$F&amp;'5) Release_Track'!$G:$G,'5) Release_Track'!$I:$I},2,0), or(and(not(isblank($B350)),$B350=$B349,$A350&lt;&gt;$A349),and(not(isblank($A350)),$A350=$A349,$B350&lt;&gt;$B349)),"ID LISTS UNALIGNED",and($A350&lt;&gt;"",countif('5) Release_Track'!$F:$F,$A350)=0),"NO ISRC MATCH in Release_Track",and($B350&lt;&gt;"",countif('5) Release_Track'!$G:$G,$B350)=0),"NO CATALOG ID MATCH in Release_Track",iserror(vlookup($A350&amp;$B350,'5) Release_Track'!$F:$F&amp;'5) Release_Track'!$G:$G,1,0)),"NO ISRC-CATALOG ID pair MATCH in Release_Track" )</f>
        <v/>
      </c>
      <c r="E350" s="20"/>
      <c r="F350" s="20"/>
    </row>
    <row r="351">
      <c r="B351" s="92"/>
      <c r="C351" s="110" t="str">
        <f t="array" ref="C351">ifs(and(isblank($A351),isblank($B351)),"", not(iserror(vlookup($A351&amp;$B351,'5) Release_Track'!$F:$F&amp;'5) Release_Track'!$G:$G,1,0))),vlookup($A351&amp;$B351,{'5) Release_Track'!$F:$F&amp;'5) Release_Track'!$G:$G,'5) Release_Track'!$H:$H},2,0), or(and(not(isblank($B351)),$B351=$B350,$A351&lt;&gt;$A350),and(not(isblank($A351)),$A351=$A350,$B351&lt;&gt;$B350)),"ID LISTS UNALIGNED",and($A351&lt;&gt;"",countif('5) Release_Track'!$F:$F,$A351)=0),"NO ISRC MATCH in Release_Track",and($B351&lt;&gt;"",countif('5) Release_Track'!$G:$G,$B351)=0),"NO CATALOG ID MATCH in Release_Track",iserror(vlookup($A351&amp;$B351,'5) Release_Track'!$F:$F&amp;'5) Release_Track'!$G:$G,1,0)),"NO ISRC-CATALOG ID pair MATCH in Release_Track" )</f>
        <v/>
      </c>
      <c r="D351" s="110" t="str">
        <f t="array" ref="D351">ifs(and(isblank($A351),isblank($B351)),"", not(iserror(vlookup($A351&amp;$B351,'5) Release_Track'!$F:$F&amp;'5) Release_Track'!$G:$G,1,0))),vlookup($A351&amp;$B351,{'5) Release_Track'!$F:$F&amp;'5) Release_Track'!$G:$G,'5) Release_Track'!$I:$I},2,0), or(and(not(isblank($B351)),$B351=$B350,$A351&lt;&gt;$A350),and(not(isblank($A351)),$A351=$A350,$B351&lt;&gt;$B350)),"ID LISTS UNALIGNED",and($A351&lt;&gt;"",countif('5) Release_Track'!$F:$F,$A351)=0),"NO ISRC MATCH in Release_Track",and($B351&lt;&gt;"",countif('5) Release_Track'!$G:$G,$B351)=0),"NO CATALOG ID MATCH in Release_Track",iserror(vlookup($A351&amp;$B351,'5) Release_Track'!$F:$F&amp;'5) Release_Track'!$G:$G,1,0)),"NO ISRC-CATALOG ID pair MATCH in Release_Track" )</f>
        <v/>
      </c>
      <c r="E351" s="20"/>
      <c r="F351" s="20"/>
    </row>
    <row r="352">
      <c r="B352" s="92"/>
      <c r="C352" s="110" t="str">
        <f t="array" ref="C352">ifs(and(isblank($A352),isblank($B352)),"", not(iserror(vlookup($A352&amp;$B352,'5) Release_Track'!$F:$F&amp;'5) Release_Track'!$G:$G,1,0))),vlookup($A352&amp;$B352,{'5) Release_Track'!$F:$F&amp;'5) Release_Track'!$G:$G,'5) Release_Track'!$H:$H},2,0), or(and(not(isblank($B352)),$B352=$B351,$A352&lt;&gt;$A351),and(not(isblank($A352)),$A352=$A351,$B352&lt;&gt;$B351)),"ID LISTS UNALIGNED",and($A352&lt;&gt;"",countif('5) Release_Track'!$F:$F,$A352)=0),"NO ISRC MATCH in Release_Track",and($B352&lt;&gt;"",countif('5) Release_Track'!$G:$G,$B352)=0),"NO CATALOG ID MATCH in Release_Track",iserror(vlookup($A352&amp;$B352,'5) Release_Track'!$F:$F&amp;'5) Release_Track'!$G:$G,1,0)),"NO ISRC-CATALOG ID pair MATCH in Release_Track" )</f>
        <v/>
      </c>
      <c r="D352" s="110" t="str">
        <f t="array" ref="D352">ifs(and(isblank($A352),isblank($B352)),"", not(iserror(vlookup($A352&amp;$B352,'5) Release_Track'!$F:$F&amp;'5) Release_Track'!$G:$G,1,0))),vlookup($A352&amp;$B352,{'5) Release_Track'!$F:$F&amp;'5) Release_Track'!$G:$G,'5) Release_Track'!$I:$I},2,0), or(and(not(isblank($B352)),$B352=$B351,$A352&lt;&gt;$A351),and(not(isblank($A352)),$A352=$A351,$B352&lt;&gt;$B351)),"ID LISTS UNALIGNED",and($A352&lt;&gt;"",countif('5) Release_Track'!$F:$F,$A352)=0),"NO ISRC MATCH in Release_Track",and($B352&lt;&gt;"",countif('5) Release_Track'!$G:$G,$B352)=0),"NO CATALOG ID MATCH in Release_Track",iserror(vlookup($A352&amp;$B352,'5) Release_Track'!$F:$F&amp;'5) Release_Track'!$G:$G,1,0)),"NO ISRC-CATALOG ID pair MATCH in Release_Track" )</f>
        <v/>
      </c>
      <c r="E352" s="20"/>
      <c r="F352" s="20"/>
    </row>
    <row r="353">
      <c r="B353" s="92"/>
      <c r="C353" s="110" t="str">
        <f t="array" ref="C353">ifs(and(isblank($A353),isblank($B353)),"", not(iserror(vlookup($A353&amp;$B353,'5) Release_Track'!$F:$F&amp;'5) Release_Track'!$G:$G,1,0))),vlookup($A353&amp;$B353,{'5) Release_Track'!$F:$F&amp;'5) Release_Track'!$G:$G,'5) Release_Track'!$H:$H},2,0), or(and(not(isblank($B353)),$B353=$B352,$A353&lt;&gt;$A352),and(not(isblank($A353)),$A353=$A352,$B353&lt;&gt;$B352)),"ID LISTS UNALIGNED",and($A353&lt;&gt;"",countif('5) Release_Track'!$F:$F,$A353)=0),"NO ISRC MATCH in Release_Track",and($B353&lt;&gt;"",countif('5) Release_Track'!$G:$G,$B353)=0),"NO CATALOG ID MATCH in Release_Track",iserror(vlookup($A353&amp;$B353,'5) Release_Track'!$F:$F&amp;'5) Release_Track'!$G:$G,1,0)),"NO ISRC-CATALOG ID pair MATCH in Release_Track" )</f>
        <v/>
      </c>
      <c r="D353" s="110" t="str">
        <f t="array" ref="D353">ifs(and(isblank($A353),isblank($B353)),"", not(iserror(vlookup($A353&amp;$B353,'5) Release_Track'!$F:$F&amp;'5) Release_Track'!$G:$G,1,0))),vlookup($A353&amp;$B353,{'5) Release_Track'!$F:$F&amp;'5) Release_Track'!$G:$G,'5) Release_Track'!$I:$I},2,0), or(and(not(isblank($B353)),$B353=$B352,$A353&lt;&gt;$A352),and(not(isblank($A353)),$A353=$A352,$B353&lt;&gt;$B352)),"ID LISTS UNALIGNED",and($A353&lt;&gt;"",countif('5) Release_Track'!$F:$F,$A353)=0),"NO ISRC MATCH in Release_Track",and($B353&lt;&gt;"",countif('5) Release_Track'!$G:$G,$B353)=0),"NO CATALOG ID MATCH in Release_Track",iserror(vlookup($A353&amp;$B353,'5) Release_Track'!$F:$F&amp;'5) Release_Track'!$G:$G,1,0)),"NO ISRC-CATALOG ID pair MATCH in Release_Track" )</f>
        <v/>
      </c>
      <c r="E353" s="20"/>
      <c r="F353" s="20"/>
    </row>
    <row r="354">
      <c r="B354" s="92"/>
      <c r="C354" s="110" t="str">
        <f t="array" ref="C354">ifs(and(isblank($A354),isblank($B354)),"", not(iserror(vlookup($A354&amp;$B354,'5) Release_Track'!$F:$F&amp;'5) Release_Track'!$G:$G,1,0))),vlookup($A354&amp;$B354,{'5) Release_Track'!$F:$F&amp;'5) Release_Track'!$G:$G,'5) Release_Track'!$H:$H},2,0), or(and(not(isblank($B354)),$B354=$B353,$A354&lt;&gt;$A353),and(not(isblank($A354)),$A354=$A353,$B354&lt;&gt;$B353)),"ID LISTS UNALIGNED",and($A354&lt;&gt;"",countif('5) Release_Track'!$F:$F,$A354)=0),"NO ISRC MATCH in Release_Track",and($B354&lt;&gt;"",countif('5) Release_Track'!$G:$G,$B354)=0),"NO CATALOG ID MATCH in Release_Track",iserror(vlookup($A354&amp;$B354,'5) Release_Track'!$F:$F&amp;'5) Release_Track'!$G:$G,1,0)),"NO ISRC-CATALOG ID pair MATCH in Release_Track" )</f>
        <v/>
      </c>
      <c r="D354" s="110" t="str">
        <f t="array" ref="D354">ifs(and(isblank($A354),isblank($B354)),"", not(iserror(vlookup($A354&amp;$B354,'5) Release_Track'!$F:$F&amp;'5) Release_Track'!$G:$G,1,0))),vlookup($A354&amp;$B354,{'5) Release_Track'!$F:$F&amp;'5) Release_Track'!$G:$G,'5) Release_Track'!$I:$I},2,0), or(and(not(isblank($B354)),$B354=$B353,$A354&lt;&gt;$A353),and(not(isblank($A354)),$A354=$A353,$B354&lt;&gt;$B353)),"ID LISTS UNALIGNED",and($A354&lt;&gt;"",countif('5) Release_Track'!$F:$F,$A354)=0),"NO ISRC MATCH in Release_Track",and($B354&lt;&gt;"",countif('5) Release_Track'!$G:$G,$B354)=0),"NO CATALOG ID MATCH in Release_Track",iserror(vlookup($A354&amp;$B354,'5) Release_Track'!$F:$F&amp;'5) Release_Track'!$G:$G,1,0)),"NO ISRC-CATALOG ID pair MATCH in Release_Track" )</f>
        <v/>
      </c>
      <c r="E354" s="20"/>
      <c r="F354" s="20"/>
    </row>
    <row r="355">
      <c r="B355" s="92"/>
      <c r="C355" s="110" t="str">
        <f t="array" ref="C355">ifs(and(isblank($A355),isblank($B355)),"", not(iserror(vlookup($A355&amp;$B355,'5) Release_Track'!$F:$F&amp;'5) Release_Track'!$G:$G,1,0))),vlookup($A355&amp;$B355,{'5) Release_Track'!$F:$F&amp;'5) Release_Track'!$G:$G,'5) Release_Track'!$H:$H},2,0), or(and(not(isblank($B355)),$B355=$B354,$A355&lt;&gt;$A354),and(not(isblank($A355)),$A355=$A354,$B355&lt;&gt;$B354)),"ID LISTS UNALIGNED",and($A355&lt;&gt;"",countif('5) Release_Track'!$F:$F,$A355)=0),"NO ISRC MATCH in Release_Track",and($B355&lt;&gt;"",countif('5) Release_Track'!$G:$G,$B355)=0),"NO CATALOG ID MATCH in Release_Track",iserror(vlookup($A355&amp;$B355,'5) Release_Track'!$F:$F&amp;'5) Release_Track'!$G:$G,1,0)),"NO ISRC-CATALOG ID pair MATCH in Release_Track" )</f>
        <v/>
      </c>
      <c r="D355" s="110" t="str">
        <f t="array" ref="D355">ifs(and(isblank($A355),isblank($B355)),"", not(iserror(vlookup($A355&amp;$B355,'5) Release_Track'!$F:$F&amp;'5) Release_Track'!$G:$G,1,0))),vlookup($A355&amp;$B355,{'5) Release_Track'!$F:$F&amp;'5) Release_Track'!$G:$G,'5) Release_Track'!$I:$I},2,0), or(and(not(isblank($B355)),$B355=$B354,$A355&lt;&gt;$A354),and(not(isblank($A355)),$A355=$A354,$B355&lt;&gt;$B354)),"ID LISTS UNALIGNED",and($A355&lt;&gt;"",countif('5) Release_Track'!$F:$F,$A355)=0),"NO ISRC MATCH in Release_Track",and($B355&lt;&gt;"",countif('5) Release_Track'!$G:$G,$B355)=0),"NO CATALOG ID MATCH in Release_Track",iserror(vlookup($A355&amp;$B355,'5) Release_Track'!$F:$F&amp;'5) Release_Track'!$G:$G,1,0)),"NO ISRC-CATALOG ID pair MATCH in Release_Track" )</f>
        <v/>
      </c>
      <c r="E355" s="20"/>
      <c r="F355" s="20"/>
    </row>
    <row r="356">
      <c r="B356" s="92"/>
      <c r="C356" s="110" t="str">
        <f t="array" ref="C356">ifs(and(isblank($A356),isblank($B356)),"", not(iserror(vlookup($A356&amp;$B356,'5) Release_Track'!$F:$F&amp;'5) Release_Track'!$G:$G,1,0))),vlookup($A356&amp;$B356,{'5) Release_Track'!$F:$F&amp;'5) Release_Track'!$G:$G,'5) Release_Track'!$H:$H},2,0), or(and(not(isblank($B356)),$B356=$B355,$A356&lt;&gt;$A355),and(not(isblank($A356)),$A356=$A355,$B356&lt;&gt;$B355)),"ID LISTS UNALIGNED",and($A356&lt;&gt;"",countif('5) Release_Track'!$F:$F,$A356)=0),"NO ISRC MATCH in Release_Track",and($B356&lt;&gt;"",countif('5) Release_Track'!$G:$G,$B356)=0),"NO CATALOG ID MATCH in Release_Track",iserror(vlookup($A356&amp;$B356,'5) Release_Track'!$F:$F&amp;'5) Release_Track'!$G:$G,1,0)),"NO ISRC-CATALOG ID pair MATCH in Release_Track" )</f>
        <v/>
      </c>
      <c r="D356" s="110" t="str">
        <f t="array" ref="D356">ifs(and(isblank($A356),isblank($B356)),"", not(iserror(vlookup($A356&amp;$B356,'5) Release_Track'!$F:$F&amp;'5) Release_Track'!$G:$G,1,0))),vlookup($A356&amp;$B356,{'5) Release_Track'!$F:$F&amp;'5) Release_Track'!$G:$G,'5) Release_Track'!$I:$I},2,0), or(and(not(isblank($B356)),$B356=$B355,$A356&lt;&gt;$A355),and(not(isblank($A356)),$A356=$A355,$B356&lt;&gt;$B355)),"ID LISTS UNALIGNED",and($A356&lt;&gt;"",countif('5) Release_Track'!$F:$F,$A356)=0),"NO ISRC MATCH in Release_Track",and($B356&lt;&gt;"",countif('5) Release_Track'!$G:$G,$B356)=0),"NO CATALOG ID MATCH in Release_Track",iserror(vlookup($A356&amp;$B356,'5) Release_Track'!$F:$F&amp;'5) Release_Track'!$G:$G,1,0)),"NO ISRC-CATALOG ID pair MATCH in Release_Track" )</f>
        <v/>
      </c>
      <c r="E356" s="20"/>
      <c r="F356" s="20"/>
    </row>
    <row r="357">
      <c r="B357" s="92"/>
      <c r="C357" s="110" t="str">
        <f t="array" ref="C357">ifs(and(isblank($A357),isblank($B357)),"", not(iserror(vlookup($A357&amp;$B357,'5) Release_Track'!$F:$F&amp;'5) Release_Track'!$G:$G,1,0))),vlookup($A357&amp;$B357,{'5) Release_Track'!$F:$F&amp;'5) Release_Track'!$G:$G,'5) Release_Track'!$H:$H},2,0), or(and(not(isblank($B357)),$B357=$B356,$A357&lt;&gt;$A356),and(not(isblank($A357)),$A357=$A356,$B357&lt;&gt;$B356)),"ID LISTS UNALIGNED",and($A357&lt;&gt;"",countif('5) Release_Track'!$F:$F,$A357)=0),"NO ISRC MATCH in Release_Track",and($B357&lt;&gt;"",countif('5) Release_Track'!$G:$G,$B357)=0),"NO CATALOG ID MATCH in Release_Track",iserror(vlookup($A357&amp;$B357,'5) Release_Track'!$F:$F&amp;'5) Release_Track'!$G:$G,1,0)),"NO ISRC-CATALOG ID pair MATCH in Release_Track" )</f>
        <v/>
      </c>
      <c r="D357" s="110" t="str">
        <f t="array" ref="D357">ifs(and(isblank($A357),isblank($B357)),"", not(iserror(vlookup($A357&amp;$B357,'5) Release_Track'!$F:$F&amp;'5) Release_Track'!$G:$G,1,0))),vlookup($A357&amp;$B357,{'5) Release_Track'!$F:$F&amp;'5) Release_Track'!$G:$G,'5) Release_Track'!$I:$I},2,0), or(and(not(isblank($B357)),$B357=$B356,$A357&lt;&gt;$A356),and(not(isblank($A357)),$A357=$A356,$B357&lt;&gt;$B356)),"ID LISTS UNALIGNED",and($A357&lt;&gt;"",countif('5) Release_Track'!$F:$F,$A357)=0),"NO ISRC MATCH in Release_Track",and($B357&lt;&gt;"",countif('5) Release_Track'!$G:$G,$B357)=0),"NO CATALOG ID MATCH in Release_Track",iserror(vlookup($A357&amp;$B357,'5) Release_Track'!$F:$F&amp;'5) Release_Track'!$G:$G,1,0)),"NO ISRC-CATALOG ID pair MATCH in Release_Track" )</f>
        <v/>
      </c>
      <c r="E357" s="20"/>
      <c r="F357" s="20"/>
    </row>
    <row r="358">
      <c r="B358" s="92"/>
      <c r="C358" s="110" t="str">
        <f t="array" ref="C358">ifs(and(isblank($A358),isblank($B358)),"", not(iserror(vlookup($A358&amp;$B358,'5) Release_Track'!$F:$F&amp;'5) Release_Track'!$G:$G,1,0))),vlookup($A358&amp;$B358,{'5) Release_Track'!$F:$F&amp;'5) Release_Track'!$G:$G,'5) Release_Track'!$H:$H},2,0), or(and(not(isblank($B358)),$B358=$B357,$A358&lt;&gt;$A357),and(not(isblank($A358)),$A358=$A357,$B358&lt;&gt;$B357)),"ID LISTS UNALIGNED",and($A358&lt;&gt;"",countif('5) Release_Track'!$F:$F,$A358)=0),"NO ISRC MATCH in Release_Track",and($B358&lt;&gt;"",countif('5) Release_Track'!$G:$G,$B358)=0),"NO CATALOG ID MATCH in Release_Track",iserror(vlookup($A358&amp;$B358,'5) Release_Track'!$F:$F&amp;'5) Release_Track'!$G:$G,1,0)),"NO ISRC-CATALOG ID pair MATCH in Release_Track" )</f>
        <v/>
      </c>
      <c r="D358" s="110" t="str">
        <f t="array" ref="D358">ifs(and(isblank($A358),isblank($B358)),"", not(iserror(vlookup($A358&amp;$B358,'5) Release_Track'!$F:$F&amp;'5) Release_Track'!$G:$G,1,0))),vlookup($A358&amp;$B358,{'5) Release_Track'!$F:$F&amp;'5) Release_Track'!$G:$G,'5) Release_Track'!$I:$I},2,0), or(and(not(isblank($B358)),$B358=$B357,$A358&lt;&gt;$A357),and(not(isblank($A358)),$A358=$A357,$B358&lt;&gt;$B357)),"ID LISTS UNALIGNED",and($A358&lt;&gt;"",countif('5) Release_Track'!$F:$F,$A358)=0),"NO ISRC MATCH in Release_Track",and($B358&lt;&gt;"",countif('5) Release_Track'!$G:$G,$B358)=0),"NO CATALOG ID MATCH in Release_Track",iserror(vlookup($A358&amp;$B358,'5) Release_Track'!$F:$F&amp;'5) Release_Track'!$G:$G,1,0)),"NO ISRC-CATALOG ID pair MATCH in Release_Track" )</f>
        <v/>
      </c>
      <c r="E358" s="20"/>
      <c r="F358" s="20"/>
    </row>
    <row r="359">
      <c r="B359" s="92"/>
      <c r="C359" s="110" t="str">
        <f t="array" ref="C359">ifs(and(isblank($A359),isblank($B359)),"", not(iserror(vlookup($A359&amp;$B359,'5) Release_Track'!$F:$F&amp;'5) Release_Track'!$G:$G,1,0))),vlookup($A359&amp;$B359,{'5) Release_Track'!$F:$F&amp;'5) Release_Track'!$G:$G,'5) Release_Track'!$H:$H},2,0), or(and(not(isblank($B359)),$B359=$B358,$A359&lt;&gt;$A358),and(not(isblank($A359)),$A359=$A358,$B359&lt;&gt;$B358)),"ID LISTS UNALIGNED",and($A359&lt;&gt;"",countif('5) Release_Track'!$F:$F,$A359)=0),"NO ISRC MATCH in Release_Track",and($B359&lt;&gt;"",countif('5) Release_Track'!$G:$G,$B359)=0),"NO CATALOG ID MATCH in Release_Track",iserror(vlookup($A359&amp;$B359,'5) Release_Track'!$F:$F&amp;'5) Release_Track'!$G:$G,1,0)),"NO ISRC-CATALOG ID pair MATCH in Release_Track" )</f>
        <v/>
      </c>
      <c r="D359" s="110" t="str">
        <f t="array" ref="D359">ifs(and(isblank($A359),isblank($B359)),"", not(iserror(vlookup($A359&amp;$B359,'5) Release_Track'!$F:$F&amp;'5) Release_Track'!$G:$G,1,0))),vlookup($A359&amp;$B359,{'5) Release_Track'!$F:$F&amp;'5) Release_Track'!$G:$G,'5) Release_Track'!$I:$I},2,0), or(and(not(isblank($B359)),$B359=$B358,$A359&lt;&gt;$A358),and(not(isblank($A359)),$A359=$A358,$B359&lt;&gt;$B358)),"ID LISTS UNALIGNED",and($A359&lt;&gt;"",countif('5) Release_Track'!$F:$F,$A359)=0),"NO ISRC MATCH in Release_Track",and($B359&lt;&gt;"",countif('5) Release_Track'!$G:$G,$B359)=0),"NO CATALOG ID MATCH in Release_Track",iserror(vlookup($A359&amp;$B359,'5) Release_Track'!$F:$F&amp;'5) Release_Track'!$G:$G,1,0)),"NO ISRC-CATALOG ID pair MATCH in Release_Track" )</f>
        <v/>
      </c>
      <c r="E359" s="20"/>
      <c r="F359" s="20"/>
    </row>
    <row r="360">
      <c r="B360" s="92"/>
      <c r="C360" s="110" t="str">
        <f t="array" ref="C360">ifs(and(isblank($A360),isblank($B360)),"", not(iserror(vlookup($A360&amp;$B360,'5) Release_Track'!$F:$F&amp;'5) Release_Track'!$G:$G,1,0))),vlookup($A360&amp;$B360,{'5) Release_Track'!$F:$F&amp;'5) Release_Track'!$G:$G,'5) Release_Track'!$H:$H},2,0), or(and(not(isblank($B360)),$B360=$B359,$A360&lt;&gt;$A359),and(not(isblank($A360)),$A360=$A359,$B360&lt;&gt;$B359)),"ID LISTS UNALIGNED",and($A360&lt;&gt;"",countif('5) Release_Track'!$F:$F,$A360)=0),"NO ISRC MATCH in Release_Track",and($B360&lt;&gt;"",countif('5) Release_Track'!$G:$G,$B360)=0),"NO CATALOG ID MATCH in Release_Track",iserror(vlookup($A360&amp;$B360,'5) Release_Track'!$F:$F&amp;'5) Release_Track'!$G:$G,1,0)),"NO ISRC-CATALOG ID pair MATCH in Release_Track" )</f>
        <v/>
      </c>
      <c r="D360" s="110" t="str">
        <f t="array" ref="D360">ifs(and(isblank($A360),isblank($B360)),"", not(iserror(vlookup($A360&amp;$B360,'5) Release_Track'!$F:$F&amp;'5) Release_Track'!$G:$G,1,0))),vlookup($A360&amp;$B360,{'5) Release_Track'!$F:$F&amp;'5) Release_Track'!$G:$G,'5) Release_Track'!$I:$I},2,0), or(and(not(isblank($B360)),$B360=$B359,$A360&lt;&gt;$A359),and(not(isblank($A360)),$A360=$A359,$B360&lt;&gt;$B359)),"ID LISTS UNALIGNED",and($A360&lt;&gt;"",countif('5) Release_Track'!$F:$F,$A360)=0),"NO ISRC MATCH in Release_Track",and($B360&lt;&gt;"",countif('5) Release_Track'!$G:$G,$B360)=0),"NO CATALOG ID MATCH in Release_Track",iserror(vlookup($A360&amp;$B360,'5) Release_Track'!$F:$F&amp;'5) Release_Track'!$G:$G,1,0)),"NO ISRC-CATALOG ID pair MATCH in Release_Track" )</f>
        <v/>
      </c>
      <c r="E360" s="20"/>
      <c r="F360" s="20"/>
    </row>
    <row r="361">
      <c r="B361" s="92"/>
      <c r="C361" s="110" t="str">
        <f t="array" ref="C361">ifs(and(isblank($A361),isblank($B361)),"", not(iserror(vlookup($A361&amp;$B361,'5) Release_Track'!$F:$F&amp;'5) Release_Track'!$G:$G,1,0))),vlookup($A361&amp;$B361,{'5) Release_Track'!$F:$F&amp;'5) Release_Track'!$G:$G,'5) Release_Track'!$H:$H},2,0), or(and(not(isblank($B361)),$B361=$B360,$A361&lt;&gt;$A360),and(not(isblank($A361)),$A361=$A360,$B361&lt;&gt;$B360)),"ID LISTS UNALIGNED",and($A361&lt;&gt;"",countif('5) Release_Track'!$F:$F,$A361)=0),"NO ISRC MATCH in Release_Track",and($B361&lt;&gt;"",countif('5) Release_Track'!$G:$G,$B361)=0),"NO CATALOG ID MATCH in Release_Track",iserror(vlookup($A361&amp;$B361,'5) Release_Track'!$F:$F&amp;'5) Release_Track'!$G:$G,1,0)),"NO ISRC-CATALOG ID pair MATCH in Release_Track" )</f>
        <v/>
      </c>
      <c r="D361" s="110" t="str">
        <f t="array" ref="D361">ifs(and(isblank($A361),isblank($B361)),"", not(iserror(vlookup($A361&amp;$B361,'5) Release_Track'!$F:$F&amp;'5) Release_Track'!$G:$G,1,0))),vlookup($A361&amp;$B361,{'5) Release_Track'!$F:$F&amp;'5) Release_Track'!$G:$G,'5) Release_Track'!$I:$I},2,0), or(and(not(isblank($B361)),$B361=$B360,$A361&lt;&gt;$A360),and(not(isblank($A361)),$A361=$A360,$B361&lt;&gt;$B360)),"ID LISTS UNALIGNED",and($A361&lt;&gt;"",countif('5) Release_Track'!$F:$F,$A361)=0),"NO ISRC MATCH in Release_Track",and($B361&lt;&gt;"",countif('5) Release_Track'!$G:$G,$B361)=0),"NO CATALOG ID MATCH in Release_Track",iserror(vlookup($A361&amp;$B361,'5) Release_Track'!$F:$F&amp;'5) Release_Track'!$G:$G,1,0)),"NO ISRC-CATALOG ID pair MATCH in Release_Track" )</f>
        <v/>
      </c>
      <c r="E361" s="20"/>
      <c r="F361" s="20"/>
    </row>
    <row r="362">
      <c r="B362" s="92"/>
      <c r="C362" s="110" t="str">
        <f t="array" ref="C362">ifs(and(isblank($A362),isblank($B362)),"", not(iserror(vlookup($A362&amp;$B362,'5) Release_Track'!$F:$F&amp;'5) Release_Track'!$G:$G,1,0))),vlookup($A362&amp;$B362,{'5) Release_Track'!$F:$F&amp;'5) Release_Track'!$G:$G,'5) Release_Track'!$H:$H},2,0), or(and(not(isblank($B362)),$B362=$B361,$A362&lt;&gt;$A361),and(not(isblank($A362)),$A362=$A361,$B362&lt;&gt;$B361)),"ID LISTS UNALIGNED",and($A362&lt;&gt;"",countif('5) Release_Track'!$F:$F,$A362)=0),"NO ISRC MATCH in Release_Track",and($B362&lt;&gt;"",countif('5) Release_Track'!$G:$G,$B362)=0),"NO CATALOG ID MATCH in Release_Track",iserror(vlookup($A362&amp;$B362,'5) Release_Track'!$F:$F&amp;'5) Release_Track'!$G:$G,1,0)),"NO ISRC-CATALOG ID pair MATCH in Release_Track" )</f>
        <v/>
      </c>
      <c r="D362" s="110" t="str">
        <f t="array" ref="D362">ifs(and(isblank($A362),isblank($B362)),"", not(iserror(vlookup($A362&amp;$B362,'5) Release_Track'!$F:$F&amp;'5) Release_Track'!$G:$G,1,0))),vlookup($A362&amp;$B362,{'5) Release_Track'!$F:$F&amp;'5) Release_Track'!$G:$G,'5) Release_Track'!$I:$I},2,0), or(and(not(isblank($B362)),$B362=$B361,$A362&lt;&gt;$A361),and(not(isblank($A362)),$A362=$A361,$B362&lt;&gt;$B361)),"ID LISTS UNALIGNED",and($A362&lt;&gt;"",countif('5) Release_Track'!$F:$F,$A362)=0),"NO ISRC MATCH in Release_Track",and($B362&lt;&gt;"",countif('5) Release_Track'!$G:$G,$B362)=0),"NO CATALOG ID MATCH in Release_Track",iserror(vlookup($A362&amp;$B362,'5) Release_Track'!$F:$F&amp;'5) Release_Track'!$G:$G,1,0)),"NO ISRC-CATALOG ID pair MATCH in Release_Track" )</f>
        <v/>
      </c>
      <c r="E362" s="20"/>
      <c r="F362" s="20"/>
    </row>
    <row r="363">
      <c r="B363" s="92"/>
      <c r="C363" s="110" t="str">
        <f t="array" ref="C363">ifs(and(isblank($A363),isblank($B363)),"", not(iserror(vlookup($A363&amp;$B363,'5) Release_Track'!$F:$F&amp;'5) Release_Track'!$G:$G,1,0))),vlookup($A363&amp;$B363,{'5) Release_Track'!$F:$F&amp;'5) Release_Track'!$G:$G,'5) Release_Track'!$H:$H},2,0), or(and(not(isblank($B363)),$B363=$B362,$A363&lt;&gt;$A362),and(not(isblank($A363)),$A363=$A362,$B363&lt;&gt;$B362)),"ID LISTS UNALIGNED",and($A363&lt;&gt;"",countif('5) Release_Track'!$F:$F,$A363)=0),"NO ISRC MATCH in Release_Track",and($B363&lt;&gt;"",countif('5) Release_Track'!$G:$G,$B363)=0),"NO CATALOG ID MATCH in Release_Track",iserror(vlookup($A363&amp;$B363,'5) Release_Track'!$F:$F&amp;'5) Release_Track'!$G:$G,1,0)),"NO ISRC-CATALOG ID pair MATCH in Release_Track" )</f>
        <v/>
      </c>
      <c r="D363" s="110" t="str">
        <f t="array" ref="D363">ifs(and(isblank($A363),isblank($B363)),"", not(iserror(vlookup($A363&amp;$B363,'5) Release_Track'!$F:$F&amp;'5) Release_Track'!$G:$G,1,0))),vlookup($A363&amp;$B363,{'5) Release_Track'!$F:$F&amp;'5) Release_Track'!$G:$G,'5) Release_Track'!$I:$I},2,0), or(and(not(isblank($B363)),$B363=$B362,$A363&lt;&gt;$A362),and(not(isblank($A363)),$A363=$A362,$B363&lt;&gt;$B362)),"ID LISTS UNALIGNED",and($A363&lt;&gt;"",countif('5) Release_Track'!$F:$F,$A363)=0),"NO ISRC MATCH in Release_Track",and($B363&lt;&gt;"",countif('5) Release_Track'!$G:$G,$B363)=0),"NO CATALOG ID MATCH in Release_Track",iserror(vlookup($A363&amp;$B363,'5) Release_Track'!$F:$F&amp;'5) Release_Track'!$G:$G,1,0)),"NO ISRC-CATALOG ID pair MATCH in Release_Track" )</f>
        <v/>
      </c>
      <c r="E363" s="20"/>
      <c r="F363" s="20"/>
    </row>
    <row r="364">
      <c r="B364" s="92"/>
      <c r="C364" s="110" t="str">
        <f t="array" ref="C364">ifs(and(isblank($A364),isblank($B364)),"", not(iserror(vlookup($A364&amp;$B364,'5) Release_Track'!$F:$F&amp;'5) Release_Track'!$G:$G,1,0))),vlookup($A364&amp;$B364,{'5) Release_Track'!$F:$F&amp;'5) Release_Track'!$G:$G,'5) Release_Track'!$H:$H},2,0), or(and(not(isblank($B364)),$B364=$B363,$A364&lt;&gt;$A363),and(not(isblank($A364)),$A364=$A363,$B364&lt;&gt;$B363)),"ID LISTS UNALIGNED",and($A364&lt;&gt;"",countif('5) Release_Track'!$F:$F,$A364)=0),"NO ISRC MATCH in Release_Track",and($B364&lt;&gt;"",countif('5) Release_Track'!$G:$G,$B364)=0),"NO CATALOG ID MATCH in Release_Track",iserror(vlookup($A364&amp;$B364,'5) Release_Track'!$F:$F&amp;'5) Release_Track'!$G:$G,1,0)),"NO ISRC-CATALOG ID pair MATCH in Release_Track" )</f>
        <v/>
      </c>
      <c r="D364" s="110" t="str">
        <f t="array" ref="D364">ifs(and(isblank($A364),isblank($B364)),"", not(iserror(vlookup($A364&amp;$B364,'5) Release_Track'!$F:$F&amp;'5) Release_Track'!$G:$G,1,0))),vlookup($A364&amp;$B364,{'5) Release_Track'!$F:$F&amp;'5) Release_Track'!$G:$G,'5) Release_Track'!$I:$I},2,0), or(and(not(isblank($B364)),$B364=$B363,$A364&lt;&gt;$A363),and(not(isblank($A364)),$A364=$A363,$B364&lt;&gt;$B363)),"ID LISTS UNALIGNED",and($A364&lt;&gt;"",countif('5) Release_Track'!$F:$F,$A364)=0),"NO ISRC MATCH in Release_Track",and($B364&lt;&gt;"",countif('5) Release_Track'!$G:$G,$B364)=0),"NO CATALOG ID MATCH in Release_Track",iserror(vlookup($A364&amp;$B364,'5) Release_Track'!$F:$F&amp;'5) Release_Track'!$G:$G,1,0)),"NO ISRC-CATALOG ID pair MATCH in Release_Track" )</f>
        <v/>
      </c>
      <c r="E364" s="20"/>
      <c r="F364" s="20"/>
    </row>
    <row r="365">
      <c r="B365" s="92"/>
      <c r="C365" s="110" t="str">
        <f t="array" ref="C365">ifs(and(isblank($A365),isblank($B365)),"", not(iserror(vlookup($A365&amp;$B365,'5) Release_Track'!$F:$F&amp;'5) Release_Track'!$G:$G,1,0))),vlookup($A365&amp;$B365,{'5) Release_Track'!$F:$F&amp;'5) Release_Track'!$G:$G,'5) Release_Track'!$H:$H},2,0), or(and(not(isblank($B365)),$B365=$B364,$A365&lt;&gt;$A364),and(not(isblank($A365)),$A365=$A364,$B365&lt;&gt;$B364)),"ID LISTS UNALIGNED",and($A365&lt;&gt;"",countif('5) Release_Track'!$F:$F,$A365)=0),"NO ISRC MATCH in Release_Track",and($B365&lt;&gt;"",countif('5) Release_Track'!$G:$G,$B365)=0),"NO CATALOG ID MATCH in Release_Track",iserror(vlookup($A365&amp;$B365,'5) Release_Track'!$F:$F&amp;'5) Release_Track'!$G:$G,1,0)),"NO ISRC-CATALOG ID pair MATCH in Release_Track" )</f>
        <v/>
      </c>
      <c r="D365" s="110" t="str">
        <f t="array" ref="D365">ifs(and(isblank($A365),isblank($B365)),"", not(iserror(vlookup($A365&amp;$B365,'5) Release_Track'!$F:$F&amp;'5) Release_Track'!$G:$G,1,0))),vlookup($A365&amp;$B365,{'5) Release_Track'!$F:$F&amp;'5) Release_Track'!$G:$G,'5) Release_Track'!$I:$I},2,0), or(and(not(isblank($B365)),$B365=$B364,$A365&lt;&gt;$A364),and(not(isblank($A365)),$A365=$A364,$B365&lt;&gt;$B364)),"ID LISTS UNALIGNED",and($A365&lt;&gt;"",countif('5) Release_Track'!$F:$F,$A365)=0),"NO ISRC MATCH in Release_Track",and($B365&lt;&gt;"",countif('5) Release_Track'!$G:$G,$B365)=0),"NO CATALOG ID MATCH in Release_Track",iserror(vlookup($A365&amp;$B365,'5) Release_Track'!$F:$F&amp;'5) Release_Track'!$G:$G,1,0)),"NO ISRC-CATALOG ID pair MATCH in Release_Track" )</f>
        <v/>
      </c>
      <c r="E365" s="20"/>
      <c r="F365" s="20"/>
    </row>
    <row r="366">
      <c r="B366" s="92"/>
      <c r="C366" s="110" t="str">
        <f t="array" ref="C366">ifs(and(isblank($A366),isblank($B366)),"", not(iserror(vlookup($A366&amp;$B366,'5) Release_Track'!$F:$F&amp;'5) Release_Track'!$G:$G,1,0))),vlookup($A366&amp;$B366,{'5) Release_Track'!$F:$F&amp;'5) Release_Track'!$G:$G,'5) Release_Track'!$H:$H},2,0), or(and(not(isblank($B366)),$B366=$B365,$A366&lt;&gt;$A365),and(not(isblank($A366)),$A366=$A365,$B366&lt;&gt;$B365)),"ID LISTS UNALIGNED",and($A366&lt;&gt;"",countif('5) Release_Track'!$F:$F,$A366)=0),"NO ISRC MATCH in Release_Track",and($B366&lt;&gt;"",countif('5) Release_Track'!$G:$G,$B366)=0),"NO CATALOG ID MATCH in Release_Track",iserror(vlookup($A366&amp;$B366,'5) Release_Track'!$F:$F&amp;'5) Release_Track'!$G:$G,1,0)),"NO ISRC-CATALOG ID pair MATCH in Release_Track" )</f>
        <v/>
      </c>
      <c r="D366" s="110" t="str">
        <f t="array" ref="D366">ifs(and(isblank($A366),isblank($B366)),"", not(iserror(vlookup($A366&amp;$B366,'5) Release_Track'!$F:$F&amp;'5) Release_Track'!$G:$G,1,0))),vlookup($A366&amp;$B366,{'5) Release_Track'!$F:$F&amp;'5) Release_Track'!$G:$G,'5) Release_Track'!$I:$I},2,0), or(and(not(isblank($B366)),$B366=$B365,$A366&lt;&gt;$A365),and(not(isblank($A366)),$A366=$A365,$B366&lt;&gt;$B365)),"ID LISTS UNALIGNED",and($A366&lt;&gt;"",countif('5) Release_Track'!$F:$F,$A366)=0),"NO ISRC MATCH in Release_Track",and($B366&lt;&gt;"",countif('5) Release_Track'!$G:$G,$B366)=0),"NO CATALOG ID MATCH in Release_Track",iserror(vlookup($A366&amp;$B366,'5) Release_Track'!$F:$F&amp;'5) Release_Track'!$G:$G,1,0)),"NO ISRC-CATALOG ID pair MATCH in Release_Track" )</f>
        <v/>
      </c>
      <c r="E366" s="20"/>
      <c r="F366" s="20"/>
    </row>
    <row r="367">
      <c r="B367" s="92"/>
      <c r="C367" s="110" t="str">
        <f t="array" ref="C367">ifs(and(isblank($A367),isblank($B367)),"", not(iserror(vlookup($A367&amp;$B367,'5) Release_Track'!$F:$F&amp;'5) Release_Track'!$G:$G,1,0))),vlookup($A367&amp;$B367,{'5) Release_Track'!$F:$F&amp;'5) Release_Track'!$G:$G,'5) Release_Track'!$H:$H},2,0), or(and(not(isblank($B367)),$B367=$B366,$A367&lt;&gt;$A366),and(not(isblank($A367)),$A367=$A366,$B367&lt;&gt;$B366)),"ID LISTS UNALIGNED",and($A367&lt;&gt;"",countif('5) Release_Track'!$F:$F,$A367)=0),"NO ISRC MATCH in Release_Track",and($B367&lt;&gt;"",countif('5) Release_Track'!$G:$G,$B367)=0),"NO CATALOG ID MATCH in Release_Track",iserror(vlookup($A367&amp;$B367,'5) Release_Track'!$F:$F&amp;'5) Release_Track'!$G:$G,1,0)),"NO ISRC-CATALOG ID pair MATCH in Release_Track" )</f>
        <v/>
      </c>
      <c r="D367" s="110" t="str">
        <f t="array" ref="D367">ifs(and(isblank($A367),isblank($B367)),"", not(iserror(vlookup($A367&amp;$B367,'5) Release_Track'!$F:$F&amp;'5) Release_Track'!$G:$G,1,0))),vlookup($A367&amp;$B367,{'5) Release_Track'!$F:$F&amp;'5) Release_Track'!$G:$G,'5) Release_Track'!$I:$I},2,0), or(and(not(isblank($B367)),$B367=$B366,$A367&lt;&gt;$A366),and(not(isblank($A367)),$A367=$A366,$B367&lt;&gt;$B366)),"ID LISTS UNALIGNED",and($A367&lt;&gt;"",countif('5) Release_Track'!$F:$F,$A367)=0),"NO ISRC MATCH in Release_Track",and($B367&lt;&gt;"",countif('5) Release_Track'!$G:$G,$B367)=0),"NO CATALOG ID MATCH in Release_Track",iserror(vlookup($A367&amp;$B367,'5) Release_Track'!$F:$F&amp;'5) Release_Track'!$G:$G,1,0)),"NO ISRC-CATALOG ID pair MATCH in Release_Track" )</f>
        <v/>
      </c>
      <c r="E367" s="20"/>
      <c r="F367" s="20"/>
    </row>
    <row r="368">
      <c r="B368" s="92"/>
      <c r="C368" s="110" t="str">
        <f t="array" ref="C368">ifs(and(isblank($A368),isblank($B368)),"", not(iserror(vlookup($A368&amp;$B368,'5) Release_Track'!$F:$F&amp;'5) Release_Track'!$G:$G,1,0))),vlookup($A368&amp;$B368,{'5) Release_Track'!$F:$F&amp;'5) Release_Track'!$G:$G,'5) Release_Track'!$H:$H},2,0), or(and(not(isblank($B368)),$B368=$B367,$A368&lt;&gt;$A367),and(not(isblank($A368)),$A368=$A367,$B368&lt;&gt;$B367)),"ID LISTS UNALIGNED",and($A368&lt;&gt;"",countif('5) Release_Track'!$F:$F,$A368)=0),"NO ISRC MATCH in Release_Track",and($B368&lt;&gt;"",countif('5) Release_Track'!$G:$G,$B368)=0),"NO CATALOG ID MATCH in Release_Track",iserror(vlookup($A368&amp;$B368,'5) Release_Track'!$F:$F&amp;'5) Release_Track'!$G:$G,1,0)),"NO ISRC-CATALOG ID pair MATCH in Release_Track" )</f>
        <v/>
      </c>
      <c r="D368" s="110" t="str">
        <f t="array" ref="D368">ifs(and(isblank($A368),isblank($B368)),"", not(iserror(vlookup($A368&amp;$B368,'5) Release_Track'!$F:$F&amp;'5) Release_Track'!$G:$G,1,0))),vlookup($A368&amp;$B368,{'5) Release_Track'!$F:$F&amp;'5) Release_Track'!$G:$G,'5) Release_Track'!$I:$I},2,0), or(and(not(isblank($B368)),$B368=$B367,$A368&lt;&gt;$A367),and(not(isblank($A368)),$A368=$A367,$B368&lt;&gt;$B367)),"ID LISTS UNALIGNED",and($A368&lt;&gt;"",countif('5) Release_Track'!$F:$F,$A368)=0),"NO ISRC MATCH in Release_Track",and($B368&lt;&gt;"",countif('5) Release_Track'!$G:$G,$B368)=0),"NO CATALOG ID MATCH in Release_Track",iserror(vlookup($A368&amp;$B368,'5) Release_Track'!$F:$F&amp;'5) Release_Track'!$G:$G,1,0)),"NO ISRC-CATALOG ID pair MATCH in Release_Track" )</f>
        <v/>
      </c>
      <c r="E368" s="20"/>
      <c r="F368" s="20"/>
    </row>
    <row r="369">
      <c r="B369" s="92"/>
      <c r="C369" s="110" t="str">
        <f t="array" ref="C369">ifs(and(isblank($A369),isblank($B369)),"", not(iserror(vlookup($A369&amp;$B369,'5) Release_Track'!$F:$F&amp;'5) Release_Track'!$G:$G,1,0))),vlookup($A369&amp;$B369,{'5) Release_Track'!$F:$F&amp;'5) Release_Track'!$G:$G,'5) Release_Track'!$H:$H},2,0), or(and(not(isblank($B369)),$B369=$B368,$A369&lt;&gt;$A368),and(not(isblank($A369)),$A369=$A368,$B369&lt;&gt;$B368)),"ID LISTS UNALIGNED",and($A369&lt;&gt;"",countif('5) Release_Track'!$F:$F,$A369)=0),"NO ISRC MATCH in Release_Track",and($B369&lt;&gt;"",countif('5) Release_Track'!$G:$G,$B369)=0),"NO CATALOG ID MATCH in Release_Track",iserror(vlookup($A369&amp;$B369,'5) Release_Track'!$F:$F&amp;'5) Release_Track'!$G:$G,1,0)),"NO ISRC-CATALOG ID pair MATCH in Release_Track" )</f>
        <v/>
      </c>
      <c r="D369" s="110" t="str">
        <f t="array" ref="D369">ifs(and(isblank($A369),isblank($B369)),"", not(iserror(vlookup($A369&amp;$B369,'5) Release_Track'!$F:$F&amp;'5) Release_Track'!$G:$G,1,0))),vlookup($A369&amp;$B369,{'5) Release_Track'!$F:$F&amp;'5) Release_Track'!$G:$G,'5) Release_Track'!$I:$I},2,0), or(and(not(isblank($B369)),$B369=$B368,$A369&lt;&gt;$A368),and(not(isblank($A369)),$A369=$A368,$B369&lt;&gt;$B368)),"ID LISTS UNALIGNED",and($A369&lt;&gt;"",countif('5) Release_Track'!$F:$F,$A369)=0),"NO ISRC MATCH in Release_Track",and($B369&lt;&gt;"",countif('5) Release_Track'!$G:$G,$B369)=0),"NO CATALOG ID MATCH in Release_Track",iserror(vlookup($A369&amp;$B369,'5) Release_Track'!$F:$F&amp;'5) Release_Track'!$G:$G,1,0)),"NO ISRC-CATALOG ID pair MATCH in Release_Track" )</f>
        <v/>
      </c>
      <c r="E369" s="20"/>
      <c r="F369" s="20"/>
    </row>
    <row r="370">
      <c r="B370" s="92"/>
      <c r="C370" s="110" t="str">
        <f t="array" ref="C370">ifs(and(isblank($A370),isblank($B370)),"", not(iserror(vlookup($A370&amp;$B370,'5) Release_Track'!$F:$F&amp;'5) Release_Track'!$G:$G,1,0))),vlookup($A370&amp;$B370,{'5) Release_Track'!$F:$F&amp;'5) Release_Track'!$G:$G,'5) Release_Track'!$H:$H},2,0), or(and(not(isblank($B370)),$B370=$B369,$A370&lt;&gt;$A369),and(not(isblank($A370)),$A370=$A369,$B370&lt;&gt;$B369)),"ID LISTS UNALIGNED",and($A370&lt;&gt;"",countif('5) Release_Track'!$F:$F,$A370)=0),"NO ISRC MATCH in Release_Track",and($B370&lt;&gt;"",countif('5) Release_Track'!$G:$G,$B370)=0),"NO CATALOG ID MATCH in Release_Track",iserror(vlookup($A370&amp;$B370,'5) Release_Track'!$F:$F&amp;'5) Release_Track'!$G:$G,1,0)),"NO ISRC-CATALOG ID pair MATCH in Release_Track" )</f>
        <v/>
      </c>
      <c r="D370" s="110" t="str">
        <f t="array" ref="D370">ifs(and(isblank($A370),isblank($B370)),"", not(iserror(vlookup($A370&amp;$B370,'5) Release_Track'!$F:$F&amp;'5) Release_Track'!$G:$G,1,0))),vlookup($A370&amp;$B370,{'5) Release_Track'!$F:$F&amp;'5) Release_Track'!$G:$G,'5) Release_Track'!$I:$I},2,0), or(and(not(isblank($B370)),$B370=$B369,$A370&lt;&gt;$A369),and(not(isblank($A370)),$A370=$A369,$B370&lt;&gt;$B369)),"ID LISTS UNALIGNED",and($A370&lt;&gt;"",countif('5) Release_Track'!$F:$F,$A370)=0),"NO ISRC MATCH in Release_Track",and($B370&lt;&gt;"",countif('5) Release_Track'!$G:$G,$B370)=0),"NO CATALOG ID MATCH in Release_Track",iserror(vlookup($A370&amp;$B370,'5) Release_Track'!$F:$F&amp;'5) Release_Track'!$G:$G,1,0)),"NO ISRC-CATALOG ID pair MATCH in Release_Track" )</f>
        <v/>
      </c>
      <c r="E370" s="20"/>
      <c r="F370" s="20"/>
    </row>
    <row r="371">
      <c r="B371" s="92"/>
      <c r="C371" s="110" t="str">
        <f t="array" ref="C371">ifs(and(isblank($A371),isblank($B371)),"", not(iserror(vlookup($A371&amp;$B371,'5) Release_Track'!$F:$F&amp;'5) Release_Track'!$G:$G,1,0))),vlookup($A371&amp;$B371,{'5) Release_Track'!$F:$F&amp;'5) Release_Track'!$G:$G,'5) Release_Track'!$H:$H},2,0), or(and(not(isblank($B371)),$B371=$B370,$A371&lt;&gt;$A370),and(not(isblank($A371)),$A371=$A370,$B371&lt;&gt;$B370)),"ID LISTS UNALIGNED",and($A371&lt;&gt;"",countif('5) Release_Track'!$F:$F,$A371)=0),"NO ISRC MATCH in Release_Track",and($B371&lt;&gt;"",countif('5) Release_Track'!$G:$G,$B371)=0),"NO CATALOG ID MATCH in Release_Track",iserror(vlookup($A371&amp;$B371,'5) Release_Track'!$F:$F&amp;'5) Release_Track'!$G:$G,1,0)),"NO ISRC-CATALOG ID pair MATCH in Release_Track" )</f>
        <v/>
      </c>
      <c r="D371" s="110" t="str">
        <f t="array" ref="D371">ifs(and(isblank($A371),isblank($B371)),"", not(iserror(vlookup($A371&amp;$B371,'5) Release_Track'!$F:$F&amp;'5) Release_Track'!$G:$G,1,0))),vlookup($A371&amp;$B371,{'5) Release_Track'!$F:$F&amp;'5) Release_Track'!$G:$G,'5) Release_Track'!$I:$I},2,0), or(and(not(isblank($B371)),$B371=$B370,$A371&lt;&gt;$A370),and(not(isblank($A371)),$A371=$A370,$B371&lt;&gt;$B370)),"ID LISTS UNALIGNED",and($A371&lt;&gt;"",countif('5) Release_Track'!$F:$F,$A371)=0),"NO ISRC MATCH in Release_Track",and($B371&lt;&gt;"",countif('5) Release_Track'!$G:$G,$B371)=0),"NO CATALOG ID MATCH in Release_Track",iserror(vlookup($A371&amp;$B371,'5) Release_Track'!$F:$F&amp;'5) Release_Track'!$G:$G,1,0)),"NO ISRC-CATALOG ID pair MATCH in Release_Track" )</f>
        <v/>
      </c>
      <c r="E371" s="20"/>
      <c r="F371" s="20"/>
    </row>
    <row r="372">
      <c r="B372" s="92"/>
      <c r="C372" s="110" t="str">
        <f t="array" ref="C372">ifs(and(isblank($A372),isblank($B372)),"", not(iserror(vlookup($A372&amp;$B372,'5) Release_Track'!$F:$F&amp;'5) Release_Track'!$G:$G,1,0))),vlookup($A372&amp;$B372,{'5) Release_Track'!$F:$F&amp;'5) Release_Track'!$G:$G,'5) Release_Track'!$H:$H},2,0), or(and(not(isblank($B372)),$B372=$B371,$A372&lt;&gt;$A371),and(not(isblank($A372)),$A372=$A371,$B372&lt;&gt;$B371)),"ID LISTS UNALIGNED",and($A372&lt;&gt;"",countif('5) Release_Track'!$F:$F,$A372)=0),"NO ISRC MATCH in Release_Track",and($B372&lt;&gt;"",countif('5) Release_Track'!$G:$G,$B372)=0),"NO CATALOG ID MATCH in Release_Track",iserror(vlookup($A372&amp;$B372,'5) Release_Track'!$F:$F&amp;'5) Release_Track'!$G:$G,1,0)),"NO ISRC-CATALOG ID pair MATCH in Release_Track" )</f>
        <v/>
      </c>
      <c r="D372" s="110" t="str">
        <f t="array" ref="D372">ifs(and(isblank($A372),isblank($B372)),"", not(iserror(vlookup($A372&amp;$B372,'5) Release_Track'!$F:$F&amp;'5) Release_Track'!$G:$G,1,0))),vlookup($A372&amp;$B372,{'5) Release_Track'!$F:$F&amp;'5) Release_Track'!$G:$G,'5) Release_Track'!$I:$I},2,0), or(and(not(isblank($B372)),$B372=$B371,$A372&lt;&gt;$A371),and(not(isblank($A372)),$A372=$A371,$B372&lt;&gt;$B371)),"ID LISTS UNALIGNED",and($A372&lt;&gt;"",countif('5) Release_Track'!$F:$F,$A372)=0),"NO ISRC MATCH in Release_Track",and($B372&lt;&gt;"",countif('5) Release_Track'!$G:$G,$B372)=0),"NO CATALOG ID MATCH in Release_Track",iserror(vlookup($A372&amp;$B372,'5) Release_Track'!$F:$F&amp;'5) Release_Track'!$G:$G,1,0)),"NO ISRC-CATALOG ID pair MATCH in Release_Track" )</f>
        <v/>
      </c>
      <c r="E372" s="20"/>
      <c r="F372" s="20"/>
    </row>
    <row r="373">
      <c r="B373" s="92"/>
      <c r="C373" s="110" t="str">
        <f t="array" ref="C373">ifs(and(isblank($A373),isblank($B373)),"", not(iserror(vlookup($A373&amp;$B373,'5) Release_Track'!$F:$F&amp;'5) Release_Track'!$G:$G,1,0))),vlookup($A373&amp;$B373,{'5) Release_Track'!$F:$F&amp;'5) Release_Track'!$G:$G,'5) Release_Track'!$H:$H},2,0), or(and(not(isblank($B373)),$B373=$B372,$A373&lt;&gt;$A372),and(not(isblank($A373)),$A373=$A372,$B373&lt;&gt;$B372)),"ID LISTS UNALIGNED",and($A373&lt;&gt;"",countif('5) Release_Track'!$F:$F,$A373)=0),"NO ISRC MATCH in Release_Track",and($B373&lt;&gt;"",countif('5) Release_Track'!$G:$G,$B373)=0),"NO CATALOG ID MATCH in Release_Track",iserror(vlookup($A373&amp;$B373,'5) Release_Track'!$F:$F&amp;'5) Release_Track'!$G:$G,1,0)),"NO ISRC-CATALOG ID pair MATCH in Release_Track" )</f>
        <v/>
      </c>
      <c r="D373" s="110" t="str">
        <f t="array" ref="D373">ifs(and(isblank($A373),isblank($B373)),"", not(iserror(vlookup($A373&amp;$B373,'5) Release_Track'!$F:$F&amp;'5) Release_Track'!$G:$G,1,0))),vlookup($A373&amp;$B373,{'5) Release_Track'!$F:$F&amp;'5) Release_Track'!$G:$G,'5) Release_Track'!$I:$I},2,0), or(and(not(isblank($B373)),$B373=$B372,$A373&lt;&gt;$A372),and(not(isblank($A373)),$A373=$A372,$B373&lt;&gt;$B372)),"ID LISTS UNALIGNED",and($A373&lt;&gt;"",countif('5) Release_Track'!$F:$F,$A373)=0),"NO ISRC MATCH in Release_Track",and($B373&lt;&gt;"",countif('5) Release_Track'!$G:$G,$B373)=0),"NO CATALOG ID MATCH in Release_Track",iserror(vlookup($A373&amp;$B373,'5) Release_Track'!$F:$F&amp;'5) Release_Track'!$G:$G,1,0)),"NO ISRC-CATALOG ID pair MATCH in Release_Track" )</f>
        <v/>
      </c>
      <c r="E373" s="20"/>
      <c r="F373" s="20"/>
    </row>
    <row r="374">
      <c r="B374" s="92"/>
      <c r="C374" s="110" t="str">
        <f t="array" ref="C374">ifs(and(isblank($A374),isblank($B374)),"", not(iserror(vlookup($A374&amp;$B374,'5) Release_Track'!$F:$F&amp;'5) Release_Track'!$G:$G,1,0))),vlookup($A374&amp;$B374,{'5) Release_Track'!$F:$F&amp;'5) Release_Track'!$G:$G,'5) Release_Track'!$H:$H},2,0), or(and(not(isblank($B374)),$B374=$B373,$A374&lt;&gt;$A373),and(not(isblank($A374)),$A374=$A373,$B374&lt;&gt;$B373)),"ID LISTS UNALIGNED",and($A374&lt;&gt;"",countif('5) Release_Track'!$F:$F,$A374)=0),"NO ISRC MATCH in Release_Track",and($B374&lt;&gt;"",countif('5) Release_Track'!$G:$G,$B374)=0),"NO CATALOG ID MATCH in Release_Track",iserror(vlookup($A374&amp;$B374,'5) Release_Track'!$F:$F&amp;'5) Release_Track'!$G:$G,1,0)),"NO ISRC-CATALOG ID pair MATCH in Release_Track" )</f>
        <v/>
      </c>
      <c r="D374" s="110" t="str">
        <f t="array" ref="D374">ifs(and(isblank($A374),isblank($B374)),"", not(iserror(vlookup($A374&amp;$B374,'5) Release_Track'!$F:$F&amp;'5) Release_Track'!$G:$G,1,0))),vlookup($A374&amp;$B374,{'5) Release_Track'!$F:$F&amp;'5) Release_Track'!$G:$G,'5) Release_Track'!$I:$I},2,0), or(and(not(isblank($B374)),$B374=$B373,$A374&lt;&gt;$A373),and(not(isblank($A374)),$A374=$A373,$B374&lt;&gt;$B373)),"ID LISTS UNALIGNED",and($A374&lt;&gt;"",countif('5) Release_Track'!$F:$F,$A374)=0),"NO ISRC MATCH in Release_Track",and($B374&lt;&gt;"",countif('5) Release_Track'!$G:$G,$B374)=0),"NO CATALOG ID MATCH in Release_Track",iserror(vlookup($A374&amp;$B374,'5) Release_Track'!$F:$F&amp;'5) Release_Track'!$G:$G,1,0)),"NO ISRC-CATALOG ID pair MATCH in Release_Track" )</f>
        <v/>
      </c>
      <c r="E374" s="20"/>
      <c r="F374" s="20"/>
    </row>
    <row r="375">
      <c r="B375" s="92"/>
      <c r="C375" s="110" t="str">
        <f t="array" ref="C375">ifs(and(isblank($A375),isblank($B375)),"", not(iserror(vlookup($A375&amp;$B375,'5) Release_Track'!$F:$F&amp;'5) Release_Track'!$G:$G,1,0))),vlookup($A375&amp;$B375,{'5) Release_Track'!$F:$F&amp;'5) Release_Track'!$G:$G,'5) Release_Track'!$H:$H},2,0), or(and(not(isblank($B375)),$B375=$B374,$A375&lt;&gt;$A374),and(not(isblank($A375)),$A375=$A374,$B375&lt;&gt;$B374)),"ID LISTS UNALIGNED",and($A375&lt;&gt;"",countif('5) Release_Track'!$F:$F,$A375)=0),"NO ISRC MATCH in Release_Track",and($B375&lt;&gt;"",countif('5) Release_Track'!$G:$G,$B375)=0),"NO CATALOG ID MATCH in Release_Track",iserror(vlookup($A375&amp;$B375,'5) Release_Track'!$F:$F&amp;'5) Release_Track'!$G:$G,1,0)),"NO ISRC-CATALOG ID pair MATCH in Release_Track" )</f>
        <v/>
      </c>
      <c r="D375" s="110" t="str">
        <f t="array" ref="D375">ifs(and(isblank($A375),isblank($B375)),"", not(iserror(vlookup($A375&amp;$B375,'5) Release_Track'!$F:$F&amp;'5) Release_Track'!$G:$G,1,0))),vlookup($A375&amp;$B375,{'5) Release_Track'!$F:$F&amp;'5) Release_Track'!$G:$G,'5) Release_Track'!$I:$I},2,0), or(and(not(isblank($B375)),$B375=$B374,$A375&lt;&gt;$A374),and(not(isblank($A375)),$A375=$A374,$B375&lt;&gt;$B374)),"ID LISTS UNALIGNED",and($A375&lt;&gt;"",countif('5) Release_Track'!$F:$F,$A375)=0),"NO ISRC MATCH in Release_Track",and($B375&lt;&gt;"",countif('5) Release_Track'!$G:$G,$B375)=0),"NO CATALOG ID MATCH in Release_Track",iserror(vlookup($A375&amp;$B375,'5) Release_Track'!$F:$F&amp;'5) Release_Track'!$G:$G,1,0)),"NO ISRC-CATALOG ID pair MATCH in Release_Track" )</f>
        <v/>
      </c>
      <c r="E375" s="20"/>
      <c r="F375" s="20"/>
    </row>
    <row r="376">
      <c r="B376" s="92"/>
      <c r="C376" s="110" t="str">
        <f t="array" ref="C376">ifs(and(isblank($A376),isblank($B376)),"", not(iserror(vlookup($A376&amp;$B376,'5) Release_Track'!$F:$F&amp;'5) Release_Track'!$G:$G,1,0))),vlookup($A376&amp;$B376,{'5) Release_Track'!$F:$F&amp;'5) Release_Track'!$G:$G,'5) Release_Track'!$H:$H},2,0), or(and(not(isblank($B376)),$B376=$B375,$A376&lt;&gt;$A375),and(not(isblank($A376)),$A376=$A375,$B376&lt;&gt;$B375)),"ID LISTS UNALIGNED",and($A376&lt;&gt;"",countif('5) Release_Track'!$F:$F,$A376)=0),"NO ISRC MATCH in Release_Track",and($B376&lt;&gt;"",countif('5) Release_Track'!$G:$G,$B376)=0),"NO CATALOG ID MATCH in Release_Track",iserror(vlookup($A376&amp;$B376,'5) Release_Track'!$F:$F&amp;'5) Release_Track'!$G:$G,1,0)),"NO ISRC-CATALOG ID pair MATCH in Release_Track" )</f>
        <v/>
      </c>
      <c r="D376" s="110" t="str">
        <f t="array" ref="D376">ifs(and(isblank($A376),isblank($B376)),"", not(iserror(vlookup($A376&amp;$B376,'5) Release_Track'!$F:$F&amp;'5) Release_Track'!$G:$G,1,0))),vlookup($A376&amp;$B376,{'5) Release_Track'!$F:$F&amp;'5) Release_Track'!$G:$G,'5) Release_Track'!$I:$I},2,0), or(and(not(isblank($B376)),$B376=$B375,$A376&lt;&gt;$A375),and(not(isblank($A376)),$A376=$A375,$B376&lt;&gt;$B375)),"ID LISTS UNALIGNED",and($A376&lt;&gt;"",countif('5) Release_Track'!$F:$F,$A376)=0),"NO ISRC MATCH in Release_Track",and($B376&lt;&gt;"",countif('5) Release_Track'!$G:$G,$B376)=0),"NO CATALOG ID MATCH in Release_Track",iserror(vlookup($A376&amp;$B376,'5) Release_Track'!$F:$F&amp;'5) Release_Track'!$G:$G,1,0)),"NO ISRC-CATALOG ID pair MATCH in Release_Track" )</f>
        <v/>
      </c>
      <c r="E376" s="20"/>
      <c r="F376" s="20"/>
    </row>
    <row r="377">
      <c r="B377" s="92"/>
      <c r="C377" s="110" t="str">
        <f t="array" ref="C377">ifs(and(isblank($A377),isblank($B377)),"", not(iserror(vlookup($A377&amp;$B377,'5) Release_Track'!$F:$F&amp;'5) Release_Track'!$G:$G,1,0))),vlookup($A377&amp;$B377,{'5) Release_Track'!$F:$F&amp;'5) Release_Track'!$G:$G,'5) Release_Track'!$H:$H},2,0), or(and(not(isblank($B377)),$B377=$B376,$A377&lt;&gt;$A376),and(not(isblank($A377)),$A377=$A376,$B377&lt;&gt;$B376)),"ID LISTS UNALIGNED",and($A377&lt;&gt;"",countif('5) Release_Track'!$F:$F,$A377)=0),"NO ISRC MATCH in Release_Track",and($B377&lt;&gt;"",countif('5) Release_Track'!$G:$G,$B377)=0),"NO CATALOG ID MATCH in Release_Track",iserror(vlookup($A377&amp;$B377,'5) Release_Track'!$F:$F&amp;'5) Release_Track'!$G:$G,1,0)),"NO ISRC-CATALOG ID pair MATCH in Release_Track" )</f>
        <v/>
      </c>
      <c r="D377" s="110" t="str">
        <f t="array" ref="D377">ifs(and(isblank($A377),isblank($B377)),"", not(iserror(vlookup($A377&amp;$B377,'5) Release_Track'!$F:$F&amp;'5) Release_Track'!$G:$G,1,0))),vlookup($A377&amp;$B377,{'5) Release_Track'!$F:$F&amp;'5) Release_Track'!$G:$G,'5) Release_Track'!$I:$I},2,0), or(and(not(isblank($B377)),$B377=$B376,$A377&lt;&gt;$A376),and(not(isblank($A377)),$A377=$A376,$B377&lt;&gt;$B376)),"ID LISTS UNALIGNED",and($A377&lt;&gt;"",countif('5) Release_Track'!$F:$F,$A377)=0),"NO ISRC MATCH in Release_Track",and($B377&lt;&gt;"",countif('5) Release_Track'!$G:$G,$B377)=0),"NO CATALOG ID MATCH in Release_Track",iserror(vlookup($A377&amp;$B377,'5) Release_Track'!$F:$F&amp;'5) Release_Track'!$G:$G,1,0)),"NO ISRC-CATALOG ID pair MATCH in Release_Track" )</f>
        <v/>
      </c>
      <c r="E377" s="20"/>
      <c r="F377" s="20"/>
    </row>
    <row r="378">
      <c r="B378" s="92"/>
      <c r="C378" s="110" t="str">
        <f t="array" ref="C378">ifs(and(isblank($A378),isblank($B378)),"", not(iserror(vlookup($A378&amp;$B378,'5) Release_Track'!$F:$F&amp;'5) Release_Track'!$G:$G,1,0))),vlookup($A378&amp;$B378,{'5) Release_Track'!$F:$F&amp;'5) Release_Track'!$G:$G,'5) Release_Track'!$H:$H},2,0), or(and(not(isblank($B378)),$B378=$B377,$A378&lt;&gt;$A377),and(not(isblank($A378)),$A378=$A377,$B378&lt;&gt;$B377)),"ID LISTS UNALIGNED",and($A378&lt;&gt;"",countif('5) Release_Track'!$F:$F,$A378)=0),"NO ISRC MATCH in Release_Track",and($B378&lt;&gt;"",countif('5) Release_Track'!$G:$G,$B378)=0),"NO CATALOG ID MATCH in Release_Track",iserror(vlookup($A378&amp;$B378,'5) Release_Track'!$F:$F&amp;'5) Release_Track'!$G:$G,1,0)),"NO ISRC-CATALOG ID pair MATCH in Release_Track" )</f>
        <v/>
      </c>
      <c r="D378" s="110" t="str">
        <f t="array" ref="D378">ifs(and(isblank($A378),isblank($B378)),"", not(iserror(vlookup($A378&amp;$B378,'5) Release_Track'!$F:$F&amp;'5) Release_Track'!$G:$G,1,0))),vlookup($A378&amp;$B378,{'5) Release_Track'!$F:$F&amp;'5) Release_Track'!$G:$G,'5) Release_Track'!$I:$I},2,0), or(and(not(isblank($B378)),$B378=$B377,$A378&lt;&gt;$A377),and(not(isblank($A378)),$A378=$A377,$B378&lt;&gt;$B377)),"ID LISTS UNALIGNED",and($A378&lt;&gt;"",countif('5) Release_Track'!$F:$F,$A378)=0),"NO ISRC MATCH in Release_Track",and($B378&lt;&gt;"",countif('5) Release_Track'!$G:$G,$B378)=0),"NO CATALOG ID MATCH in Release_Track",iserror(vlookup($A378&amp;$B378,'5) Release_Track'!$F:$F&amp;'5) Release_Track'!$G:$G,1,0)),"NO ISRC-CATALOG ID pair MATCH in Release_Track" )</f>
        <v/>
      </c>
      <c r="E378" s="20"/>
      <c r="F378" s="20"/>
    </row>
    <row r="379">
      <c r="B379" s="92"/>
      <c r="C379" s="110" t="str">
        <f t="array" ref="C379">ifs(and(isblank($A379),isblank($B379)),"", not(iserror(vlookup($A379&amp;$B379,'5) Release_Track'!$F:$F&amp;'5) Release_Track'!$G:$G,1,0))),vlookup($A379&amp;$B379,{'5) Release_Track'!$F:$F&amp;'5) Release_Track'!$G:$G,'5) Release_Track'!$H:$H},2,0), or(and(not(isblank($B379)),$B379=$B378,$A379&lt;&gt;$A378),and(not(isblank($A379)),$A379=$A378,$B379&lt;&gt;$B378)),"ID LISTS UNALIGNED",and($A379&lt;&gt;"",countif('5) Release_Track'!$F:$F,$A379)=0),"NO ISRC MATCH in Release_Track",and($B379&lt;&gt;"",countif('5) Release_Track'!$G:$G,$B379)=0),"NO CATALOG ID MATCH in Release_Track",iserror(vlookup($A379&amp;$B379,'5) Release_Track'!$F:$F&amp;'5) Release_Track'!$G:$G,1,0)),"NO ISRC-CATALOG ID pair MATCH in Release_Track" )</f>
        <v/>
      </c>
      <c r="D379" s="110" t="str">
        <f t="array" ref="D379">ifs(and(isblank($A379),isblank($B379)),"", not(iserror(vlookup($A379&amp;$B379,'5) Release_Track'!$F:$F&amp;'5) Release_Track'!$G:$G,1,0))),vlookup($A379&amp;$B379,{'5) Release_Track'!$F:$F&amp;'5) Release_Track'!$G:$G,'5) Release_Track'!$I:$I},2,0), or(and(not(isblank($B379)),$B379=$B378,$A379&lt;&gt;$A378),and(not(isblank($A379)),$A379=$A378,$B379&lt;&gt;$B378)),"ID LISTS UNALIGNED",and($A379&lt;&gt;"",countif('5) Release_Track'!$F:$F,$A379)=0),"NO ISRC MATCH in Release_Track",and($B379&lt;&gt;"",countif('5) Release_Track'!$G:$G,$B379)=0),"NO CATALOG ID MATCH in Release_Track",iserror(vlookup($A379&amp;$B379,'5) Release_Track'!$F:$F&amp;'5) Release_Track'!$G:$G,1,0)),"NO ISRC-CATALOG ID pair MATCH in Release_Track" )</f>
        <v/>
      </c>
      <c r="E379" s="20"/>
      <c r="F379" s="20"/>
    </row>
    <row r="380">
      <c r="B380" s="92"/>
      <c r="C380" s="110" t="str">
        <f t="array" ref="C380">ifs(and(isblank($A380),isblank($B380)),"", not(iserror(vlookup($A380&amp;$B380,'5) Release_Track'!$F:$F&amp;'5) Release_Track'!$G:$G,1,0))),vlookup($A380&amp;$B380,{'5) Release_Track'!$F:$F&amp;'5) Release_Track'!$G:$G,'5) Release_Track'!$H:$H},2,0), or(and(not(isblank($B380)),$B380=$B379,$A380&lt;&gt;$A379),and(not(isblank($A380)),$A380=$A379,$B380&lt;&gt;$B379)),"ID LISTS UNALIGNED",and($A380&lt;&gt;"",countif('5) Release_Track'!$F:$F,$A380)=0),"NO ISRC MATCH in Release_Track",and($B380&lt;&gt;"",countif('5) Release_Track'!$G:$G,$B380)=0),"NO CATALOG ID MATCH in Release_Track",iserror(vlookup($A380&amp;$B380,'5) Release_Track'!$F:$F&amp;'5) Release_Track'!$G:$G,1,0)),"NO ISRC-CATALOG ID pair MATCH in Release_Track" )</f>
        <v/>
      </c>
      <c r="D380" s="110" t="str">
        <f t="array" ref="D380">ifs(and(isblank($A380),isblank($B380)),"", not(iserror(vlookup($A380&amp;$B380,'5) Release_Track'!$F:$F&amp;'5) Release_Track'!$G:$G,1,0))),vlookup($A380&amp;$B380,{'5) Release_Track'!$F:$F&amp;'5) Release_Track'!$G:$G,'5) Release_Track'!$I:$I},2,0), or(and(not(isblank($B380)),$B380=$B379,$A380&lt;&gt;$A379),and(not(isblank($A380)),$A380=$A379,$B380&lt;&gt;$B379)),"ID LISTS UNALIGNED",and($A380&lt;&gt;"",countif('5) Release_Track'!$F:$F,$A380)=0),"NO ISRC MATCH in Release_Track",and($B380&lt;&gt;"",countif('5) Release_Track'!$G:$G,$B380)=0),"NO CATALOG ID MATCH in Release_Track",iserror(vlookup($A380&amp;$B380,'5) Release_Track'!$F:$F&amp;'5) Release_Track'!$G:$G,1,0)),"NO ISRC-CATALOG ID pair MATCH in Release_Track" )</f>
        <v/>
      </c>
      <c r="E380" s="20"/>
      <c r="F380" s="20"/>
    </row>
    <row r="381">
      <c r="B381" s="92"/>
      <c r="C381" s="110" t="str">
        <f t="array" ref="C381">ifs(and(isblank($A381),isblank($B381)),"", not(iserror(vlookup($A381&amp;$B381,'5) Release_Track'!$F:$F&amp;'5) Release_Track'!$G:$G,1,0))),vlookup($A381&amp;$B381,{'5) Release_Track'!$F:$F&amp;'5) Release_Track'!$G:$G,'5) Release_Track'!$H:$H},2,0), or(and(not(isblank($B381)),$B381=$B380,$A381&lt;&gt;$A380),and(not(isblank($A381)),$A381=$A380,$B381&lt;&gt;$B380)),"ID LISTS UNALIGNED",and($A381&lt;&gt;"",countif('5) Release_Track'!$F:$F,$A381)=0),"NO ISRC MATCH in Release_Track",and($B381&lt;&gt;"",countif('5) Release_Track'!$G:$G,$B381)=0),"NO CATALOG ID MATCH in Release_Track",iserror(vlookup($A381&amp;$B381,'5) Release_Track'!$F:$F&amp;'5) Release_Track'!$G:$G,1,0)),"NO ISRC-CATALOG ID pair MATCH in Release_Track" )</f>
        <v/>
      </c>
      <c r="D381" s="110" t="str">
        <f t="array" ref="D381">ifs(and(isblank($A381),isblank($B381)),"", not(iserror(vlookup($A381&amp;$B381,'5) Release_Track'!$F:$F&amp;'5) Release_Track'!$G:$G,1,0))),vlookup($A381&amp;$B381,{'5) Release_Track'!$F:$F&amp;'5) Release_Track'!$G:$G,'5) Release_Track'!$I:$I},2,0), or(and(not(isblank($B381)),$B381=$B380,$A381&lt;&gt;$A380),and(not(isblank($A381)),$A381=$A380,$B381&lt;&gt;$B380)),"ID LISTS UNALIGNED",and($A381&lt;&gt;"",countif('5) Release_Track'!$F:$F,$A381)=0),"NO ISRC MATCH in Release_Track",and($B381&lt;&gt;"",countif('5) Release_Track'!$G:$G,$B381)=0),"NO CATALOG ID MATCH in Release_Track",iserror(vlookup($A381&amp;$B381,'5) Release_Track'!$F:$F&amp;'5) Release_Track'!$G:$G,1,0)),"NO ISRC-CATALOG ID pair MATCH in Release_Track" )</f>
        <v/>
      </c>
      <c r="E381" s="20"/>
      <c r="F381" s="20"/>
    </row>
    <row r="382">
      <c r="B382" s="92"/>
      <c r="C382" s="110" t="str">
        <f t="array" ref="C382">ifs(and(isblank($A382),isblank($B382)),"", not(iserror(vlookup($A382&amp;$B382,'5) Release_Track'!$F:$F&amp;'5) Release_Track'!$G:$G,1,0))),vlookup($A382&amp;$B382,{'5) Release_Track'!$F:$F&amp;'5) Release_Track'!$G:$G,'5) Release_Track'!$H:$H},2,0), or(and(not(isblank($B382)),$B382=$B381,$A382&lt;&gt;$A381),and(not(isblank($A382)),$A382=$A381,$B382&lt;&gt;$B381)),"ID LISTS UNALIGNED",and($A382&lt;&gt;"",countif('5) Release_Track'!$F:$F,$A382)=0),"NO ISRC MATCH in Release_Track",and($B382&lt;&gt;"",countif('5) Release_Track'!$G:$G,$B382)=0),"NO CATALOG ID MATCH in Release_Track",iserror(vlookup($A382&amp;$B382,'5) Release_Track'!$F:$F&amp;'5) Release_Track'!$G:$G,1,0)),"NO ISRC-CATALOG ID pair MATCH in Release_Track" )</f>
        <v/>
      </c>
      <c r="D382" s="110" t="str">
        <f t="array" ref="D382">ifs(and(isblank($A382),isblank($B382)),"", not(iserror(vlookup($A382&amp;$B382,'5) Release_Track'!$F:$F&amp;'5) Release_Track'!$G:$G,1,0))),vlookup($A382&amp;$B382,{'5) Release_Track'!$F:$F&amp;'5) Release_Track'!$G:$G,'5) Release_Track'!$I:$I},2,0), or(and(not(isblank($B382)),$B382=$B381,$A382&lt;&gt;$A381),and(not(isblank($A382)),$A382=$A381,$B382&lt;&gt;$B381)),"ID LISTS UNALIGNED",and($A382&lt;&gt;"",countif('5) Release_Track'!$F:$F,$A382)=0),"NO ISRC MATCH in Release_Track",and($B382&lt;&gt;"",countif('5) Release_Track'!$G:$G,$B382)=0),"NO CATALOG ID MATCH in Release_Track",iserror(vlookup($A382&amp;$B382,'5) Release_Track'!$F:$F&amp;'5) Release_Track'!$G:$G,1,0)),"NO ISRC-CATALOG ID pair MATCH in Release_Track" )</f>
        <v/>
      </c>
      <c r="E382" s="20"/>
      <c r="F382" s="20"/>
    </row>
    <row r="383">
      <c r="B383" s="92"/>
      <c r="C383" s="110" t="str">
        <f t="array" ref="C383">ifs(and(isblank($A383),isblank($B383)),"", not(iserror(vlookup($A383&amp;$B383,'5) Release_Track'!$F:$F&amp;'5) Release_Track'!$G:$G,1,0))),vlookup($A383&amp;$B383,{'5) Release_Track'!$F:$F&amp;'5) Release_Track'!$G:$G,'5) Release_Track'!$H:$H},2,0), or(and(not(isblank($B383)),$B383=$B382,$A383&lt;&gt;$A382),and(not(isblank($A383)),$A383=$A382,$B383&lt;&gt;$B382)),"ID LISTS UNALIGNED",and($A383&lt;&gt;"",countif('5) Release_Track'!$F:$F,$A383)=0),"NO ISRC MATCH in Release_Track",and($B383&lt;&gt;"",countif('5) Release_Track'!$G:$G,$B383)=0),"NO CATALOG ID MATCH in Release_Track",iserror(vlookup($A383&amp;$B383,'5) Release_Track'!$F:$F&amp;'5) Release_Track'!$G:$G,1,0)),"NO ISRC-CATALOG ID pair MATCH in Release_Track" )</f>
        <v/>
      </c>
      <c r="D383" s="110" t="str">
        <f t="array" ref="D383">ifs(and(isblank($A383),isblank($B383)),"", not(iserror(vlookup($A383&amp;$B383,'5) Release_Track'!$F:$F&amp;'5) Release_Track'!$G:$G,1,0))),vlookup($A383&amp;$B383,{'5) Release_Track'!$F:$F&amp;'5) Release_Track'!$G:$G,'5) Release_Track'!$I:$I},2,0), or(and(not(isblank($B383)),$B383=$B382,$A383&lt;&gt;$A382),and(not(isblank($A383)),$A383=$A382,$B383&lt;&gt;$B382)),"ID LISTS UNALIGNED",and($A383&lt;&gt;"",countif('5) Release_Track'!$F:$F,$A383)=0),"NO ISRC MATCH in Release_Track",and($B383&lt;&gt;"",countif('5) Release_Track'!$G:$G,$B383)=0),"NO CATALOG ID MATCH in Release_Track",iserror(vlookup($A383&amp;$B383,'5) Release_Track'!$F:$F&amp;'5) Release_Track'!$G:$G,1,0)),"NO ISRC-CATALOG ID pair MATCH in Release_Track" )</f>
        <v/>
      </c>
      <c r="E383" s="20"/>
      <c r="F383" s="20"/>
    </row>
    <row r="384">
      <c r="B384" s="92"/>
      <c r="C384" s="110" t="str">
        <f t="array" ref="C384">ifs(and(isblank($A384),isblank($B384)),"", not(iserror(vlookup($A384&amp;$B384,'5) Release_Track'!$F:$F&amp;'5) Release_Track'!$G:$G,1,0))),vlookup($A384&amp;$B384,{'5) Release_Track'!$F:$F&amp;'5) Release_Track'!$G:$G,'5) Release_Track'!$H:$H},2,0), or(and(not(isblank($B384)),$B384=$B383,$A384&lt;&gt;$A383),and(not(isblank($A384)),$A384=$A383,$B384&lt;&gt;$B383)),"ID LISTS UNALIGNED",and($A384&lt;&gt;"",countif('5) Release_Track'!$F:$F,$A384)=0),"NO ISRC MATCH in Release_Track",and($B384&lt;&gt;"",countif('5) Release_Track'!$G:$G,$B384)=0),"NO CATALOG ID MATCH in Release_Track",iserror(vlookup($A384&amp;$B384,'5) Release_Track'!$F:$F&amp;'5) Release_Track'!$G:$G,1,0)),"NO ISRC-CATALOG ID pair MATCH in Release_Track" )</f>
        <v/>
      </c>
      <c r="D384" s="110" t="str">
        <f t="array" ref="D384">ifs(and(isblank($A384),isblank($B384)),"", not(iserror(vlookup($A384&amp;$B384,'5) Release_Track'!$F:$F&amp;'5) Release_Track'!$G:$G,1,0))),vlookup($A384&amp;$B384,{'5) Release_Track'!$F:$F&amp;'5) Release_Track'!$G:$G,'5) Release_Track'!$I:$I},2,0), or(and(not(isblank($B384)),$B384=$B383,$A384&lt;&gt;$A383),and(not(isblank($A384)),$A384=$A383,$B384&lt;&gt;$B383)),"ID LISTS UNALIGNED",and($A384&lt;&gt;"",countif('5) Release_Track'!$F:$F,$A384)=0),"NO ISRC MATCH in Release_Track",and($B384&lt;&gt;"",countif('5) Release_Track'!$G:$G,$B384)=0),"NO CATALOG ID MATCH in Release_Track",iserror(vlookup($A384&amp;$B384,'5) Release_Track'!$F:$F&amp;'5) Release_Track'!$G:$G,1,0)),"NO ISRC-CATALOG ID pair MATCH in Release_Track" )</f>
        <v/>
      </c>
      <c r="E384" s="20"/>
      <c r="F384" s="20"/>
    </row>
    <row r="385">
      <c r="B385" s="92"/>
      <c r="C385" s="110" t="str">
        <f t="array" ref="C385">ifs(and(isblank($A385),isblank($B385)),"", not(iserror(vlookup($A385&amp;$B385,'5) Release_Track'!$F:$F&amp;'5) Release_Track'!$G:$G,1,0))),vlookup($A385&amp;$B385,{'5) Release_Track'!$F:$F&amp;'5) Release_Track'!$G:$G,'5) Release_Track'!$H:$H},2,0), or(and(not(isblank($B385)),$B385=$B384,$A385&lt;&gt;$A384),and(not(isblank($A385)),$A385=$A384,$B385&lt;&gt;$B384)),"ID LISTS UNALIGNED",and($A385&lt;&gt;"",countif('5) Release_Track'!$F:$F,$A385)=0),"NO ISRC MATCH in Release_Track",and($B385&lt;&gt;"",countif('5) Release_Track'!$G:$G,$B385)=0),"NO CATALOG ID MATCH in Release_Track",iserror(vlookup($A385&amp;$B385,'5) Release_Track'!$F:$F&amp;'5) Release_Track'!$G:$G,1,0)),"NO ISRC-CATALOG ID pair MATCH in Release_Track" )</f>
        <v/>
      </c>
      <c r="D385" s="110" t="str">
        <f t="array" ref="D385">ifs(and(isblank($A385),isblank($B385)),"", not(iserror(vlookup($A385&amp;$B385,'5) Release_Track'!$F:$F&amp;'5) Release_Track'!$G:$G,1,0))),vlookup($A385&amp;$B385,{'5) Release_Track'!$F:$F&amp;'5) Release_Track'!$G:$G,'5) Release_Track'!$I:$I},2,0), or(and(not(isblank($B385)),$B385=$B384,$A385&lt;&gt;$A384),and(not(isblank($A385)),$A385=$A384,$B385&lt;&gt;$B384)),"ID LISTS UNALIGNED",and($A385&lt;&gt;"",countif('5) Release_Track'!$F:$F,$A385)=0),"NO ISRC MATCH in Release_Track",and($B385&lt;&gt;"",countif('5) Release_Track'!$G:$G,$B385)=0),"NO CATALOG ID MATCH in Release_Track",iserror(vlookup($A385&amp;$B385,'5) Release_Track'!$F:$F&amp;'5) Release_Track'!$G:$G,1,0)),"NO ISRC-CATALOG ID pair MATCH in Release_Track" )</f>
        <v/>
      </c>
      <c r="E385" s="20"/>
      <c r="F385" s="20"/>
    </row>
    <row r="386">
      <c r="B386" s="92"/>
      <c r="C386" s="110" t="str">
        <f t="array" ref="C386">ifs(and(isblank($A386),isblank($B386)),"", not(iserror(vlookup($A386&amp;$B386,'5) Release_Track'!$F:$F&amp;'5) Release_Track'!$G:$G,1,0))),vlookup($A386&amp;$B386,{'5) Release_Track'!$F:$F&amp;'5) Release_Track'!$G:$G,'5) Release_Track'!$H:$H},2,0), or(and(not(isblank($B386)),$B386=$B385,$A386&lt;&gt;$A385),and(not(isblank($A386)),$A386=$A385,$B386&lt;&gt;$B385)),"ID LISTS UNALIGNED",and($A386&lt;&gt;"",countif('5) Release_Track'!$F:$F,$A386)=0),"NO ISRC MATCH in Release_Track",and($B386&lt;&gt;"",countif('5) Release_Track'!$G:$G,$B386)=0),"NO CATALOG ID MATCH in Release_Track",iserror(vlookup($A386&amp;$B386,'5) Release_Track'!$F:$F&amp;'5) Release_Track'!$G:$G,1,0)),"NO ISRC-CATALOG ID pair MATCH in Release_Track" )</f>
        <v/>
      </c>
      <c r="D386" s="110" t="str">
        <f t="array" ref="D386">ifs(and(isblank($A386),isblank($B386)),"", not(iserror(vlookup($A386&amp;$B386,'5) Release_Track'!$F:$F&amp;'5) Release_Track'!$G:$G,1,0))),vlookup($A386&amp;$B386,{'5) Release_Track'!$F:$F&amp;'5) Release_Track'!$G:$G,'5) Release_Track'!$I:$I},2,0), or(and(not(isblank($B386)),$B386=$B385,$A386&lt;&gt;$A385),and(not(isblank($A386)),$A386=$A385,$B386&lt;&gt;$B385)),"ID LISTS UNALIGNED",and($A386&lt;&gt;"",countif('5) Release_Track'!$F:$F,$A386)=0),"NO ISRC MATCH in Release_Track",and($B386&lt;&gt;"",countif('5) Release_Track'!$G:$G,$B386)=0),"NO CATALOG ID MATCH in Release_Track",iserror(vlookup($A386&amp;$B386,'5) Release_Track'!$F:$F&amp;'5) Release_Track'!$G:$G,1,0)),"NO ISRC-CATALOG ID pair MATCH in Release_Track" )</f>
        <v/>
      </c>
      <c r="E386" s="20"/>
      <c r="F386" s="20"/>
    </row>
    <row r="387">
      <c r="B387" s="92"/>
      <c r="C387" s="110" t="str">
        <f t="array" ref="C387">ifs(and(isblank($A387),isblank($B387)),"", not(iserror(vlookup($A387&amp;$B387,'5) Release_Track'!$F:$F&amp;'5) Release_Track'!$G:$G,1,0))),vlookup($A387&amp;$B387,{'5) Release_Track'!$F:$F&amp;'5) Release_Track'!$G:$G,'5) Release_Track'!$H:$H},2,0), or(and(not(isblank($B387)),$B387=$B386,$A387&lt;&gt;$A386),and(not(isblank($A387)),$A387=$A386,$B387&lt;&gt;$B386)),"ID LISTS UNALIGNED",and($A387&lt;&gt;"",countif('5) Release_Track'!$F:$F,$A387)=0),"NO ISRC MATCH in Release_Track",and($B387&lt;&gt;"",countif('5) Release_Track'!$G:$G,$B387)=0),"NO CATALOG ID MATCH in Release_Track",iserror(vlookup($A387&amp;$B387,'5) Release_Track'!$F:$F&amp;'5) Release_Track'!$G:$G,1,0)),"NO ISRC-CATALOG ID pair MATCH in Release_Track" )</f>
        <v/>
      </c>
      <c r="D387" s="110" t="str">
        <f t="array" ref="D387">ifs(and(isblank($A387),isblank($B387)),"", not(iserror(vlookup($A387&amp;$B387,'5) Release_Track'!$F:$F&amp;'5) Release_Track'!$G:$G,1,0))),vlookup($A387&amp;$B387,{'5) Release_Track'!$F:$F&amp;'5) Release_Track'!$G:$G,'5) Release_Track'!$I:$I},2,0), or(and(not(isblank($B387)),$B387=$B386,$A387&lt;&gt;$A386),and(not(isblank($A387)),$A387=$A386,$B387&lt;&gt;$B386)),"ID LISTS UNALIGNED",and($A387&lt;&gt;"",countif('5) Release_Track'!$F:$F,$A387)=0),"NO ISRC MATCH in Release_Track",and($B387&lt;&gt;"",countif('5) Release_Track'!$G:$G,$B387)=0),"NO CATALOG ID MATCH in Release_Track",iserror(vlookup($A387&amp;$B387,'5) Release_Track'!$F:$F&amp;'5) Release_Track'!$G:$G,1,0)),"NO ISRC-CATALOG ID pair MATCH in Release_Track" )</f>
        <v/>
      </c>
      <c r="E387" s="20"/>
      <c r="F387" s="20"/>
    </row>
    <row r="388">
      <c r="B388" s="92"/>
      <c r="C388" s="110" t="str">
        <f t="array" ref="C388">ifs(and(isblank($A388),isblank($B388)),"", not(iserror(vlookup($A388&amp;$B388,'5) Release_Track'!$F:$F&amp;'5) Release_Track'!$G:$G,1,0))),vlookup($A388&amp;$B388,{'5) Release_Track'!$F:$F&amp;'5) Release_Track'!$G:$G,'5) Release_Track'!$H:$H},2,0), or(and(not(isblank($B388)),$B388=$B387,$A388&lt;&gt;$A387),and(not(isblank($A388)),$A388=$A387,$B388&lt;&gt;$B387)),"ID LISTS UNALIGNED",and($A388&lt;&gt;"",countif('5) Release_Track'!$F:$F,$A388)=0),"NO ISRC MATCH in Release_Track",and($B388&lt;&gt;"",countif('5) Release_Track'!$G:$G,$B388)=0),"NO CATALOG ID MATCH in Release_Track",iserror(vlookup($A388&amp;$B388,'5) Release_Track'!$F:$F&amp;'5) Release_Track'!$G:$G,1,0)),"NO ISRC-CATALOG ID pair MATCH in Release_Track" )</f>
        <v/>
      </c>
      <c r="D388" s="110" t="str">
        <f t="array" ref="D388">ifs(and(isblank($A388),isblank($B388)),"", not(iserror(vlookup($A388&amp;$B388,'5) Release_Track'!$F:$F&amp;'5) Release_Track'!$G:$G,1,0))),vlookup($A388&amp;$B388,{'5) Release_Track'!$F:$F&amp;'5) Release_Track'!$G:$G,'5) Release_Track'!$I:$I},2,0), or(and(not(isblank($B388)),$B388=$B387,$A388&lt;&gt;$A387),and(not(isblank($A388)),$A388=$A387,$B388&lt;&gt;$B387)),"ID LISTS UNALIGNED",and($A388&lt;&gt;"",countif('5) Release_Track'!$F:$F,$A388)=0),"NO ISRC MATCH in Release_Track",and($B388&lt;&gt;"",countif('5) Release_Track'!$G:$G,$B388)=0),"NO CATALOG ID MATCH in Release_Track",iserror(vlookup($A388&amp;$B388,'5) Release_Track'!$F:$F&amp;'5) Release_Track'!$G:$G,1,0)),"NO ISRC-CATALOG ID pair MATCH in Release_Track" )</f>
        <v/>
      </c>
      <c r="E388" s="20"/>
      <c r="F388" s="20"/>
    </row>
    <row r="389">
      <c r="B389" s="92"/>
      <c r="C389" s="110" t="str">
        <f t="array" ref="C389">ifs(and(isblank($A389),isblank($B389)),"", not(iserror(vlookup($A389&amp;$B389,'5) Release_Track'!$F:$F&amp;'5) Release_Track'!$G:$G,1,0))),vlookup($A389&amp;$B389,{'5) Release_Track'!$F:$F&amp;'5) Release_Track'!$G:$G,'5) Release_Track'!$H:$H},2,0), or(and(not(isblank($B389)),$B389=$B388,$A389&lt;&gt;$A388),and(not(isblank($A389)),$A389=$A388,$B389&lt;&gt;$B388)),"ID LISTS UNALIGNED",and($A389&lt;&gt;"",countif('5) Release_Track'!$F:$F,$A389)=0),"NO ISRC MATCH in Release_Track",and($B389&lt;&gt;"",countif('5) Release_Track'!$G:$G,$B389)=0),"NO CATALOG ID MATCH in Release_Track",iserror(vlookup($A389&amp;$B389,'5) Release_Track'!$F:$F&amp;'5) Release_Track'!$G:$G,1,0)),"NO ISRC-CATALOG ID pair MATCH in Release_Track" )</f>
        <v/>
      </c>
      <c r="D389" s="110" t="str">
        <f t="array" ref="D389">ifs(and(isblank($A389),isblank($B389)),"", not(iserror(vlookup($A389&amp;$B389,'5) Release_Track'!$F:$F&amp;'5) Release_Track'!$G:$G,1,0))),vlookup($A389&amp;$B389,{'5) Release_Track'!$F:$F&amp;'5) Release_Track'!$G:$G,'5) Release_Track'!$I:$I},2,0), or(and(not(isblank($B389)),$B389=$B388,$A389&lt;&gt;$A388),and(not(isblank($A389)),$A389=$A388,$B389&lt;&gt;$B388)),"ID LISTS UNALIGNED",and($A389&lt;&gt;"",countif('5) Release_Track'!$F:$F,$A389)=0),"NO ISRC MATCH in Release_Track",and($B389&lt;&gt;"",countif('5) Release_Track'!$G:$G,$B389)=0),"NO CATALOG ID MATCH in Release_Track",iserror(vlookup($A389&amp;$B389,'5) Release_Track'!$F:$F&amp;'5) Release_Track'!$G:$G,1,0)),"NO ISRC-CATALOG ID pair MATCH in Release_Track" )</f>
        <v/>
      </c>
      <c r="E389" s="20"/>
      <c r="F389" s="20"/>
    </row>
    <row r="390">
      <c r="B390" s="92"/>
      <c r="C390" s="110" t="str">
        <f t="array" ref="C390">ifs(and(isblank($A390),isblank($B390)),"", not(iserror(vlookup($A390&amp;$B390,'5) Release_Track'!$F:$F&amp;'5) Release_Track'!$G:$G,1,0))),vlookup($A390&amp;$B390,{'5) Release_Track'!$F:$F&amp;'5) Release_Track'!$G:$G,'5) Release_Track'!$H:$H},2,0), or(and(not(isblank($B390)),$B390=$B389,$A390&lt;&gt;$A389),and(not(isblank($A390)),$A390=$A389,$B390&lt;&gt;$B389)),"ID LISTS UNALIGNED",and($A390&lt;&gt;"",countif('5) Release_Track'!$F:$F,$A390)=0),"NO ISRC MATCH in Release_Track",and($B390&lt;&gt;"",countif('5) Release_Track'!$G:$G,$B390)=0),"NO CATALOG ID MATCH in Release_Track",iserror(vlookup($A390&amp;$B390,'5) Release_Track'!$F:$F&amp;'5) Release_Track'!$G:$G,1,0)),"NO ISRC-CATALOG ID pair MATCH in Release_Track" )</f>
        <v/>
      </c>
      <c r="D390" s="110" t="str">
        <f t="array" ref="D390">ifs(and(isblank($A390),isblank($B390)),"", not(iserror(vlookup($A390&amp;$B390,'5) Release_Track'!$F:$F&amp;'5) Release_Track'!$G:$G,1,0))),vlookup($A390&amp;$B390,{'5) Release_Track'!$F:$F&amp;'5) Release_Track'!$G:$G,'5) Release_Track'!$I:$I},2,0), or(and(not(isblank($B390)),$B390=$B389,$A390&lt;&gt;$A389),and(not(isblank($A390)),$A390=$A389,$B390&lt;&gt;$B389)),"ID LISTS UNALIGNED",and($A390&lt;&gt;"",countif('5) Release_Track'!$F:$F,$A390)=0),"NO ISRC MATCH in Release_Track",and($B390&lt;&gt;"",countif('5) Release_Track'!$G:$G,$B390)=0),"NO CATALOG ID MATCH in Release_Track",iserror(vlookup($A390&amp;$B390,'5) Release_Track'!$F:$F&amp;'5) Release_Track'!$G:$G,1,0)),"NO ISRC-CATALOG ID pair MATCH in Release_Track" )</f>
        <v/>
      </c>
      <c r="E390" s="20"/>
      <c r="F390" s="20"/>
    </row>
    <row r="391">
      <c r="B391" s="92"/>
      <c r="C391" s="110" t="str">
        <f t="array" ref="C391">ifs(and(isblank($A391),isblank($B391)),"", not(iserror(vlookup($A391&amp;$B391,'5) Release_Track'!$F:$F&amp;'5) Release_Track'!$G:$G,1,0))),vlookup($A391&amp;$B391,{'5) Release_Track'!$F:$F&amp;'5) Release_Track'!$G:$G,'5) Release_Track'!$H:$H},2,0), or(and(not(isblank($B391)),$B391=$B390,$A391&lt;&gt;$A390),and(not(isblank($A391)),$A391=$A390,$B391&lt;&gt;$B390)),"ID LISTS UNALIGNED",and($A391&lt;&gt;"",countif('5) Release_Track'!$F:$F,$A391)=0),"NO ISRC MATCH in Release_Track",and($B391&lt;&gt;"",countif('5) Release_Track'!$G:$G,$B391)=0),"NO CATALOG ID MATCH in Release_Track",iserror(vlookup($A391&amp;$B391,'5) Release_Track'!$F:$F&amp;'5) Release_Track'!$G:$G,1,0)),"NO ISRC-CATALOG ID pair MATCH in Release_Track" )</f>
        <v/>
      </c>
      <c r="D391" s="110" t="str">
        <f t="array" ref="D391">ifs(and(isblank($A391),isblank($B391)),"", not(iserror(vlookup($A391&amp;$B391,'5) Release_Track'!$F:$F&amp;'5) Release_Track'!$G:$G,1,0))),vlookup($A391&amp;$B391,{'5) Release_Track'!$F:$F&amp;'5) Release_Track'!$G:$G,'5) Release_Track'!$I:$I},2,0), or(and(not(isblank($B391)),$B391=$B390,$A391&lt;&gt;$A390),and(not(isblank($A391)),$A391=$A390,$B391&lt;&gt;$B390)),"ID LISTS UNALIGNED",and($A391&lt;&gt;"",countif('5) Release_Track'!$F:$F,$A391)=0),"NO ISRC MATCH in Release_Track",and($B391&lt;&gt;"",countif('5) Release_Track'!$G:$G,$B391)=0),"NO CATALOG ID MATCH in Release_Track",iserror(vlookup($A391&amp;$B391,'5) Release_Track'!$F:$F&amp;'5) Release_Track'!$G:$G,1,0)),"NO ISRC-CATALOG ID pair MATCH in Release_Track" )</f>
        <v/>
      </c>
      <c r="E391" s="20"/>
      <c r="F391" s="20"/>
    </row>
    <row r="392">
      <c r="B392" s="92"/>
      <c r="C392" s="110" t="str">
        <f t="array" ref="C392">ifs(and(isblank($A392),isblank($B392)),"", not(iserror(vlookup($A392&amp;$B392,'5) Release_Track'!$F:$F&amp;'5) Release_Track'!$G:$G,1,0))),vlookup($A392&amp;$B392,{'5) Release_Track'!$F:$F&amp;'5) Release_Track'!$G:$G,'5) Release_Track'!$H:$H},2,0), or(and(not(isblank($B392)),$B392=$B391,$A392&lt;&gt;$A391),and(not(isblank($A392)),$A392=$A391,$B392&lt;&gt;$B391)),"ID LISTS UNALIGNED",and($A392&lt;&gt;"",countif('5) Release_Track'!$F:$F,$A392)=0),"NO ISRC MATCH in Release_Track",and($B392&lt;&gt;"",countif('5) Release_Track'!$G:$G,$B392)=0),"NO CATALOG ID MATCH in Release_Track",iserror(vlookup($A392&amp;$B392,'5) Release_Track'!$F:$F&amp;'5) Release_Track'!$G:$G,1,0)),"NO ISRC-CATALOG ID pair MATCH in Release_Track" )</f>
        <v/>
      </c>
      <c r="D392" s="110" t="str">
        <f t="array" ref="D392">ifs(and(isblank($A392),isblank($B392)),"", not(iserror(vlookup($A392&amp;$B392,'5) Release_Track'!$F:$F&amp;'5) Release_Track'!$G:$G,1,0))),vlookup($A392&amp;$B392,{'5) Release_Track'!$F:$F&amp;'5) Release_Track'!$G:$G,'5) Release_Track'!$I:$I},2,0), or(and(not(isblank($B392)),$B392=$B391,$A392&lt;&gt;$A391),and(not(isblank($A392)),$A392=$A391,$B392&lt;&gt;$B391)),"ID LISTS UNALIGNED",and($A392&lt;&gt;"",countif('5) Release_Track'!$F:$F,$A392)=0),"NO ISRC MATCH in Release_Track",and($B392&lt;&gt;"",countif('5) Release_Track'!$G:$G,$B392)=0),"NO CATALOG ID MATCH in Release_Track",iserror(vlookup($A392&amp;$B392,'5) Release_Track'!$F:$F&amp;'5) Release_Track'!$G:$G,1,0)),"NO ISRC-CATALOG ID pair MATCH in Release_Track" )</f>
        <v/>
      </c>
      <c r="E392" s="20"/>
      <c r="F392" s="20"/>
    </row>
    <row r="393">
      <c r="B393" s="92"/>
      <c r="C393" s="110" t="str">
        <f t="array" ref="C393">ifs(and(isblank($A393),isblank($B393)),"", not(iserror(vlookup($A393&amp;$B393,'5) Release_Track'!$F:$F&amp;'5) Release_Track'!$G:$G,1,0))),vlookup($A393&amp;$B393,{'5) Release_Track'!$F:$F&amp;'5) Release_Track'!$G:$G,'5) Release_Track'!$H:$H},2,0), or(and(not(isblank($B393)),$B393=$B392,$A393&lt;&gt;$A392),and(not(isblank($A393)),$A393=$A392,$B393&lt;&gt;$B392)),"ID LISTS UNALIGNED",and($A393&lt;&gt;"",countif('5) Release_Track'!$F:$F,$A393)=0),"NO ISRC MATCH in Release_Track",and($B393&lt;&gt;"",countif('5) Release_Track'!$G:$G,$B393)=0),"NO CATALOG ID MATCH in Release_Track",iserror(vlookup($A393&amp;$B393,'5) Release_Track'!$F:$F&amp;'5) Release_Track'!$G:$G,1,0)),"NO ISRC-CATALOG ID pair MATCH in Release_Track" )</f>
        <v/>
      </c>
      <c r="D393" s="110" t="str">
        <f t="array" ref="D393">ifs(and(isblank($A393),isblank($B393)),"", not(iserror(vlookup($A393&amp;$B393,'5) Release_Track'!$F:$F&amp;'5) Release_Track'!$G:$G,1,0))),vlookup($A393&amp;$B393,{'5) Release_Track'!$F:$F&amp;'5) Release_Track'!$G:$G,'5) Release_Track'!$I:$I},2,0), or(and(not(isblank($B393)),$B393=$B392,$A393&lt;&gt;$A392),and(not(isblank($A393)),$A393=$A392,$B393&lt;&gt;$B392)),"ID LISTS UNALIGNED",and($A393&lt;&gt;"",countif('5) Release_Track'!$F:$F,$A393)=0),"NO ISRC MATCH in Release_Track",and($B393&lt;&gt;"",countif('5) Release_Track'!$G:$G,$B393)=0),"NO CATALOG ID MATCH in Release_Track",iserror(vlookup($A393&amp;$B393,'5) Release_Track'!$F:$F&amp;'5) Release_Track'!$G:$G,1,0)),"NO ISRC-CATALOG ID pair MATCH in Release_Track" )</f>
        <v/>
      </c>
      <c r="E393" s="20"/>
      <c r="F393" s="20"/>
    </row>
  </sheetData>
  <mergeCells count="1">
    <mergeCell ref="C4:D4"/>
  </mergeCells>
  <conditionalFormatting sqref="A1:B1 G1 H3">
    <cfRule type="cellIs" dxfId="3" priority="1" operator="notEqual">
      <formula>0</formula>
    </cfRule>
  </conditionalFormatting>
  <conditionalFormatting sqref="E5:E393">
    <cfRule type="expression" dxfId="0" priority="2">
      <formula>or(E5="Various Artists",and(or(not(isblank(#REF!)),not(isblank(B5))),isblank(E5)),and(not(isblank(E5)),iserror(match(E5,indirect("'1) Artists list'!a:a"),0))))</formula>
    </cfRule>
  </conditionalFormatting>
  <conditionalFormatting sqref="F5:F393">
    <cfRule type="expression" dxfId="0" priority="3">
      <formula>or(and(or(A5&lt;&gt;"",B5&lt;&gt;""),isblank(F5)),and(F5&lt;&gt;"", iserror(match(F5,indirect("'Reference info'!j:j"),0))))</formula>
    </cfRule>
  </conditionalFormatting>
  <conditionalFormatting sqref="F5:F393">
    <cfRule type="expression" dxfId="3" priority="4">
      <formula>or(and(A5&lt;&gt;"",A5=A6,F5="Main Primary Artist",F5=F6),and(B5&lt;&gt;"",B5=B6,F5="Main Primary Artist",F5=F6),and(A5&lt;&gt;"",A5=A4,F5="Main Primary Artist",F5=F4),and(B5&lt;&gt;"",B5=B4,F5="Main Primary Artist",F5=F4))</formula>
    </cfRule>
  </conditionalFormatting>
  <conditionalFormatting sqref="A5:B393">
    <cfRule type="expression" dxfId="5" priority="5">
      <formula>and(A5&lt;&gt;"",B5&lt;&gt;"",countif(A:A,A5)&lt;&gt;countif(B:B,B5))</formula>
    </cfRule>
  </conditionalFormatting>
  <conditionalFormatting sqref="A5:A393">
    <cfRule type="expression" dxfId="3" priority="6">
      <formula>COUNTIFS($A$5:A393, A5, $F$5:F393, "Main Primary Artist") &gt; 1</formula>
    </cfRule>
  </conditionalFormatting>
  <conditionalFormatting sqref="A5:A393">
    <cfRule type="expression" dxfId="3" priority="7">
      <formula>AND(A5&lt;&gt;"", COUNTIFS($A$5:A393, A5, $G$5:G393, "Producer &amp; Engineer") = 0)</formula>
    </cfRule>
  </conditionalFormatting>
  <dataValidations>
    <dataValidation type="list" allowBlank="1" showInputMessage="1" showErrorMessage="1" prompt="select from list, type or drag. Each release MUST have only ONE Artist assigned the 'Primary - Top' role." sqref="F4:F393">
      <formula1>ArtistRole</formula1>
    </dataValidation>
    <dataValidation type="list" allowBlank="1" showInputMessage="1" showErrorMessage="1" prompt="select from Artists list, start typing or drag" sqref="E5:E393">
      <formula1>Artist</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40.13"/>
    <col customWidth="1" min="4" max="4" width="38.0"/>
  </cols>
  <sheetData>
    <row r="1">
      <c r="A1" s="14" t="s">
        <v>142</v>
      </c>
      <c r="B1" s="13">
        <f>IFERROR(__xludf.DUMMYFUNCTION("COUNTUNIQUE(A5:A995)"),2.0)</f>
        <v>2</v>
      </c>
      <c r="D1" s="14" t="s">
        <v>143</v>
      </c>
      <c r="E1" s="13">
        <f>IFERROR(__xludf.DUMMYFUNCTION("COUNTUNIQUE(D5:D995)"),0.0)</f>
        <v>0</v>
      </c>
      <c r="G1" s="8" t="str">
        <f>"select * from Composers where EnterpriseId="&amp;EntId</f>
        <v>select * from Composers where EnterpriseId=414849</v>
      </c>
      <c r="H1" s="34" t="str">
        <f>"select * from Publishers where EnterpriseId="&amp;EntId</f>
        <v>select * from Publishers where EnterpriseId=414849</v>
      </c>
    </row>
    <row r="2">
      <c r="A2" s="22" t="s">
        <v>27</v>
      </c>
      <c r="B2" s="16" t="s">
        <v>37</v>
      </c>
      <c r="D2" s="143" t="s">
        <v>29</v>
      </c>
      <c r="E2" s="16" t="s">
        <v>37</v>
      </c>
    </row>
    <row r="3">
      <c r="A3" s="103" t="s">
        <v>144</v>
      </c>
      <c r="B3" s="48">
        <f>IFERROR(__xludf.DUMMYFUNCTION("counta(A5:A995)-COUNTUNIQUE(A5:A995)"),0.0)</f>
        <v>0</v>
      </c>
      <c r="D3" s="118" t="s">
        <v>145</v>
      </c>
      <c r="E3" s="48">
        <f>IFERROR(__xludf.DUMMYFUNCTION("counta(D5:D995)-COUNTUNIQUE(D5:D995)"),0.0)</f>
        <v>0</v>
      </c>
    </row>
    <row r="4">
      <c r="A4" s="144" t="s">
        <v>146</v>
      </c>
      <c r="D4" s="76" t="s">
        <v>147</v>
      </c>
    </row>
    <row r="5">
      <c r="A5" s="43" t="s">
        <v>148</v>
      </c>
      <c r="C5" s="145" t="str">
        <f>"insert into Composers VALUES(N'"&amp;SUBSTITUTE(trim(A5),"'","''")&amp;"', null, null, (select CreatedBy from Enterprises where EnterpriseId="&amp;EntId&amp;"), getdate(), null, null, null,"&amp;TenantId&amp;", "&amp;EntId&amp;", null, null, null, null)"</f>
        <v>insert into Composers VALUES(N'Agnaldo Paulino de Jesus Júnior', null, null, (select CreatedBy from Enterprises where EnterpriseId=414849), getdate(), null, null, null,332920, 414849, null, null, null, null)</v>
      </c>
      <c r="F5" s="146"/>
      <c r="G5" s="136" t="s">
        <v>149</v>
      </c>
    </row>
    <row r="6">
      <c r="A6" s="49" t="s">
        <v>150</v>
      </c>
      <c r="C6" s="145" t="str">
        <f>"insert into Composers VALUES(N'"&amp;SUBSTITUTE(trim(A6),"'","''")&amp;"', null, null, (select CreatedBy from Enterprises where EnterpriseId="&amp;EntId&amp;"), getdate(), null, null, null,"&amp;TenantId&amp;", "&amp;EntId&amp;", null, null, null, null)"</f>
        <v>insert into Composers VALUES(N'Jackson Bertholdo Dos Santos', null, null, (select CreatedBy from Enterprises where EnterpriseId=414849), getdate(), null, null, null,332920, 414849, null, null, null, null)</v>
      </c>
    </row>
  </sheetData>
  <conditionalFormatting sqref="B3 E3">
    <cfRule type="cellIs" dxfId="1" priority="1" operator="equal">
      <formula>0</formula>
    </cfRule>
  </conditionalFormatting>
  <conditionalFormatting sqref="B3 E3">
    <cfRule type="cellIs" dxfId="2" priority="2" operator="notEqual">
      <formula>0</formula>
    </cfRule>
  </conditionalFormatting>
  <conditionalFormatting sqref="A5:A995">
    <cfRule type="expression" dxfId="3" priority="3">
      <formula>countif(B:B,A5)&gt;0</formula>
    </cfRule>
  </conditionalFormatting>
  <conditionalFormatting sqref="D5:D995">
    <cfRule type="expression" dxfId="3" priority="4">
      <formula>countif(E:E,D5)&gt;0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0.0"/>
    <col customWidth="1" min="2" max="2" width="16.0"/>
    <col customWidth="1" min="3" max="3" width="28.75"/>
    <col customWidth="1" min="4" max="4" width="14.5"/>
    <col customWidth="1" min="5" max="5" width="26.63"/>
    <col customWidth="1" min="6" max="6" width="17.0"/>
    <col customWidth="1" min="7" max="8" width="8.13"/>
    <col customWidth="1" min="9" max="9" width="29.5"/>
    <col customWidth="1" min="10" max="10" width="16.0"/>
    <col customWidth="1" min="11" max="11" width="9.75"/>
    <col customWidth="1" min="12" max="12" width="17.0"/>
    <col customWidth="1" min="13" max="13" width="9.75"/>
    <col customWidth="1" min="14" max="14" width="8.0"/>
    <col customWidth="1" min="15" max="15" width="9.5"/>
    <col customWidth="1" min="16" max="16" width="9.0"/>
    <col customWidth="1" min="17" max="17" width="12.5"/>
    <col customWidth="1" min="18" max="18" width="4.38"/>
    <col customWidth="1" min="19" max="19" width="8.38"/>
    <col customWidth="1" min="20" max="20" width="6.75"/>
    <col customWidth="1" min="24" max="24" width="11.0"/>
  </cols>
  <sheetData>
    <row r="1">
      <c r="A1" s="13">
        <f>IFERROR(__xludf.DUMMYFUNCTION("COUNTUNIQUE(A5:A547)-'5) Release_Track'!F1"),0.0)</f>
        <v>0</v>
      </c>
      <c r="B1" s="13">
        <f>IFERROR(__xludf.DUMMYFUNCTION("COUNTUNIQUE(B5:B547)-'5) Release_Track'!G1"),0.0)</f>
        <v>0</v>
      </c>
      <c r="C1" s="147" t="s">
        <v>92</v>
      </c>
      <c r="D1" s="105"/>
      <c r="E1" s="13">
        <f>IFERROR(__xludf.DUMMYFUNCTION("COUNTUNIQUE(E5:E547)"),2.0)</f>
        <v>2</v>
      </c>
      <c r="F1" s="22" t="s">
        <v>27</v>
      </c>
      <c r="G1" s="148">
        <f>IFERROR(__xludf.DUMMYFUNCTION("sum(G5:G547)-arrayformula(COUNTUNIQUE(A5:A547&amp;B5:B547))"),0.0)</f>
        <v>0</v>
      </c>
      <c r="H1" s="105"/>
      <c r="I1" s="13">
        <f>countif(I5:I547,"Published (managed by a publisher)")</f>
        <v>0</v>
      </c>
      <c r="J1" s="13">
        <f>COUNTA(J5:J547)</f>
        <v>0</v>
      </c>
      <c r="K1" s="13">
        <f>IFERROR(__xludf.DUMMYFUNCTION("COUNTUNIQUE(J5:J547)"),0.0)</f>
        <v>0</v>
      </c>
      <c r="M1" s="134"/>
    </row>
    <row r="2">
      <c r="A2" s="149" t="s">
        <v>151</v>
      </c>
      <c r="B2" s="101"/>
      <c r="C2" s="135"/>
      <c r="D2" s="135"/>
      <c r="E2" s="135"/>
      <c r="F2" s="135"/>
      <c r="G2" s="101"/>
      <c r="H2" s="135"/>
      <c r="I2" s="135"/>
      <c r="J2" s="135"/>
      <c r="K2" s="150" t="s">
        <v>29</v>
      </c>
      <c r="L2" s="151"/>
    </row>
    <row r="3">
      <c r="A3" s="118" t="s">
        <v>108</v>
      </c>
      <c r="B3" s="67" t="s">
        <v>109</v>
      </c>
      <c r="C3" s="137" t="s">
        <v>110</v>
      </c>
      <c r="D3" s="137" t="s">
        <v>111</v>
      </c>
      <c r="E3" s="103" t="s">
        <v>152</v>
      </c>
      <c r="F3" s="103" t="s">
        <v>153</v>
      </c>
      <c r="G3" s="152" t="s">
        <v>154</v>
      </c>
      <c r="H3" s="137" t="s">
        <v>155</v>
      </c>
      <c r="I3" s="103" t="s">
        <v>156</v>
      </c>
      <c r="J3" s="64" t="s">
        <v>157</v>
      </c>
    </row>
    <row r="4">
      <c r="A4" s="76" t="s">
        <v>138</v>
      </c>
      <c r="B4" s="139" t="s">
        <v>138</v>
      </c>
      <c r="C4" s="105" t="s">
        <v>139</v>
      </c>
      <c r="E4" s="106" t="s">
        <v>158</v>
      </c>
      <c r="F4" s="35" t="s">
        <v>77</v>
      </c>
      <c r="G4" s="153" t="s">
        <v>159</v>
      </c>
      <c r="H4" s="105" t="s">
        <v>160</v>
      </c>
      <c r="I4" s="35" t="s">
        <v>77</v>
      </c>
      <c r="J4" s="154" t="s">
        <v>161</v>
      </c>
      <c r="M4" s="155"/>
    </row>
    <row r="5">
      <c r="A5" s="8" t="s">
        <v>128</v>
      </c>
      <c r="B5" s="109"/>
      <c r="C5" s="114" t="str">
        <f t="array" ref="C5">ifs(and(isblank($A5),isblank($B5)),"", not(iserror(vlookup($A5&amp;$B5,'5) Release_Track'!$F:$F&amp;'5) Release_Track'!$G:$G,1,0))),vlookup($A5&amp;$B5,{'5) Release_Track'!$F:$F&amp;'5) Release_Track'!$G:$G,'5) Release_Track'!$H:$H},2,0), or(and(not(isblank($B5)),$B5=#REF!,$A5&lt;&gt;#REF!),and(not(isblank($A5)),$A5=#REF!,$B5&lt;&gt;#REF!)),"ID LISTS UNALIGNED",and($A5&lt;&gt;"",countif('5) Release_Track'!$F:$F,$A5)=0),"NO ISRC MATCH in Release_Track",and($B5&lt;&gt;"",countif('5) Release_Track'!$G:$G,$B5)=0),"NO CATALOG ID MATCH in Release_Track",iserror(vlookup($A5&amp;$B5,'5) Release_Track'!$F:$F&amp;'5) Release_Track'!$G:$G,1,0)),"NO ISRC-CATALOG ID pair MATCH in Release_Track" )</f>
        <v>Receba</v>
      </c>
      <c r="D5" s="114" t="str">
        <f t="array" ref="D5">ifs(and(isblank($A5),isblank($B5)),"", not(iserror(vlookup($A5&amp;$B5,'5) Release_Track'!$F:$F&amp;'5) Release_Track'!$G:$G,1,0))),vlookup($A5&amp;$B5,{'5) Release_Track'!$F:$F&amp;'5) Release_Track'!$G:$G,'5) Release_Track'!$I:$I},2,0), or(and(not(isblank($B5)),$B5=#REF!,$A5&lt;&gt;#REF!),and(not(isblank($A5)),$A5=#REF!,$B5&lt;&gt;#REF!)),"ID LISTS UNALIGNED",and($A5&lt;&gt;"",countif('5) Release_Track'!$F:$F,$A5)=0),"NO ISRC MATCH in Release_Track",and($B5&lt;&gt;"",countif('5) Release_Track'!$G:$G,$B5)=0),"NO CATALOG ID MATCH in Release_Track",iserror(vlookup($A5&amp;$B5,'5) Release_Track'!$F:$F&amp;'5) Release_Track'!$G:$G,1,0)),"NO ISRC-CATALOG ID pair MATCH in Release_Track" )</f>
        <v/>
      </c>
      <c r="E5" s="43" t="s">
        <v>148</v>
      </c>
      <c r="F5" s="111" t="s">
        <v>162</v>
      </c>
      <c r="G5" s="156">
        <v>0.6</v>
      </c>
      <c r="H5" s="157">
        <f t="shared" ref="H5:H547" si="1">if(isblank(G5),"",if(not(iserror(find("MATCH in ",D5))),D5,if(and(not(isblank($B5)),$B5=$B4,$A5&lt;&gt;$A4),"ID LISTS UNALIGNED",if(not(isblank($A5)),if($A5=$A4,G5+H4,G5),if($B5=$B4,G5+H4,G5)))))</f>
        <v>0.6</v>
      </c>
      <c r="I5" s="8" t="s">
        <v>163</v>
      </c>
      <c r="J5" s="158"/>
      <c r="K5" s="28"/>
      <c r="L5" s="8" t="str">
        <f>"insert into ComposerContent VALUES ((select max(ComposerId) from Composers where Name=N'"&amp;SUBSTITUTE(trim(E5),"'","''")&amp;"' and EnterpriseId="&amp;EntId&amp;"), "&amp;G5*100&amp;", "&amp;if(ISBLANK(B5),"(select max(TrackId) from tracks where isrc='"&amp;A5&amp;"' and EnterpriseId="&amp;EntId&amp;")","(select max(TrackId) from Tracks where TrackVendorId='"&amp;SUBSTITUTE(B5,"'","''")&amp;"' and  EnterpriseId="&amp;EntId&amp;")")&amp;", null, 0, 0, "&amp;if(I5&lt;&gt;"Published (managed by a publisher)", "null", "(select PublisherId from Publishers where name=N'"&amp;SUBSTITUTE(trim(J5),"'","''")&amp;"' and EnterpriseId="&amp;EntId&amp;")")&amp;" , null, (select RightsId from MechanicalsRights where RightsName='"&amp;SUBSTITUTE(I5,"'","''")&amp;"'), null, null, (select RoleId from ContributorRoles where Name='"&amp;F5&amp;"'))"</f>
        <v>insert into ComposerContent VALUES ((select max(ComposerId) from Composers where Name=N'Agnaldo Paulino de Jesus Júnior' and EnterpriseId=414849), 60, (select max(TrackId) from tracks where isrc='QZW9M2221000' and EnterpriseId=414849), null, 0, 0, null , null, (select RightsId from MechanicalsRights where RightsName='Copyright control (self-published)'), null, null, (select RoleId from ContributorRoles where Name='Composer &amp; Lyricist'))</v>
      </c>
      <c r="N5" s="28"/>
      <c r="O5" s="28"/>
      <c r="P5" s="28"/>
      <c r="Q5" s="28"/>
      <c r="R5" s="28"/>
      <c r="S5" s="28"/>
      <c r="T5" s="28"/>
      <c r="U5" s="28"/>
      <c r="V5" s="28"/>
      <c r="W5" s="28"/>
      <c r="X5" s="28"/>
      <c r="Y5" s="28"/>
      <c r="Z5" s="28"/>
    </row>
    <row r="6">
      <c r="A6" s="8" t="s">
        <v>128</v>
      </c>
      <c r="B6" s="109"/>
      <c r="C6" s="114" t="str">
        <f t="array" ref="C6">ifs(and(isblank($A6),isblank($B6)),"", not(iserror(vlookup($A6&amp;$B6,'5) Release_Track'!$F:$F&amp;'5) Release_Track'!$G:$G,1,0))),vlookup($A6&amp;$B6,{'5) Release_Track'!$F:$F&amp;'5) Release_Track'!$G:$G,'5) Release_Track'!$H:$H},2,0), or(and(not(isblank($B6)),$B6=#REF!,$A6&lt;&gt;#REF!),and(not(isblank($A6)),$A6=#REF!,$B6&lt;&gt;#REF!)),"ID LISTS UNALIGNED",and($A6&lt;&gt;"",countif('5) Release_Track'!$F:$F,$A6)=0),"NO ISRC MATCH in Release_Track",and($B6&lt;&gt;"",countif('5) Release_Track'!$G:$G,$B6)=0),"NO CATALOG ID MATCH in Release_Track",iserror(vlookup($A6&amp;$B6,'5) Release_Track'!$F:$F&amp;'5) Release_Track'!$G:$G,1,0)),"NO ISRC-CATALOG ID pair MATCH in Release_Track" )</f>
        <v>Receba</v>
      </c>
      <c r="D6" s="114" t="str">
        <f t="array" ref="D6">ifs(and(isblank($A6),isblank($B6)),"", not(iserror(vlookup($A6&amp;$B6,'5) Release_Track'!$F:$F&amp;'5) Release_Track'!$G:$G,1,0))),vlookup($A6&amp;$B6,{'5) Release_Track'!$F:$F&amp;'5) Release_Track'!$G:$G,'5) Release_Track'!$I:$I},2,0), or(and(not(isblank($B6)),$B6=#REF!,$A6&lt;&gt;#REF!),and(not(isblank($A6)),$A6=#REF!,$B6&lt;&gt;#REF!)),"ID LISTS UNALIGNED",and($A6&lt;&gt;"",countif('5) Release_Track'!$F:$F,$A6)=0),"NO ISRC MATCH in Release_Track",and($B6&lt;&gt;"",countif('5) Release_Track'!$G:$G,$B6)=0),"NO CATALOG ID MATCH in Release_Track",iserror(vlookup($A6&amp;$B6,'5) Release_Track'!$F:$F&amp;'5) Release_Track'!$G:$G,1,0)),"NO ISRC-CATALOG ID pair MATCH in Release_Track" )</f>
        <v/>
      </c>
      <c r="E6" s="49" t="s">
        <v>150</v>
      </c>
      <c r="F6" s="111" t="s">
        <v>162</v>
      </c>
      <c r="G6" s="156">
        <v>0.4</v>
      </c>
      <c r="H6" s="157">
        <f t="shared" si="1"/>
        <v>1</v>
      </c>
      <c r="I6" s="8" t="s">
        <v>163</v>
      </c>
      <c r="J6" s="158"/>
      <c r="K6" s="28"/>
      <c r="L6" s="8" t="str">
        <f>"insert into ComposerContent VALUES ((select max(ComposerId) from Composers where Name=N'"&amp;SUBSTITUTE(trim(E6),"'","''")&amp;"' and EnterpriseId="&amp;EntId&amp;"), "&amp;G6*100&amp;", "&amp;if(ISBLANK(B6),"(select max(TrackId) from tracks where isrc='"&amp;A6&amp;"' and EnterpriseId="&amp;EntId&amp;")","(select max(TrackId) from Tracks where TrackVendorId='"&amp;SUBSTITUTE(B6,"'","''")&amp;"' and  EnterpriseId="&amp;EntId&amp;")")&amp;", null, 0, 0, "&amp;if(I6&lt;&gt;"Published (managed by a publisher)", "null", "(select PublisherId from Publishers where name=N'"&amp;SUBSTITUTE(trim(J6),"'","''")&amp;"' and EnterpriseId="&amp;EntId&amp;")")&amp;" , null, (select RightsId from MechanicalsRights where RightsName='"&amp;SUBSTITUTE(I6,"'","''")&amp;"'), null, null, (select RoleId from ContributorRoles where Name='"&amp;F6&amp;"'))"</f>
        <v>insert into ComposerContent VALUES ((select max(ComposerId) from Composers where Name=N'Jackson Bertholdo Dos Santos' and EnterpriseId=414849), 40, (select max(TrackId) from tracks where isrc='QZW9M2221000' and EnterpriseId=414849), null, 0, 0, null , null, (select RightsId from MechanicalsRights where RightsName='Copyright control (self-published)'), null, null, (select RoleId from ContributorRoles where Name='Composer &amp; Lyricist'))</v>
      </c>
      <c r="N6" s="28"/>
      <c r="O6" s="28"/>
      <c r="P6" s="28"/>
      <c r="Q6" s="28"/>
      <c r="R6" s="28"/>
      <c r="S6" s="28"/>
      <c r="T6" s="28"/>
      <c r="U6" s="28"/>
      <c r="V6" s="28"/>
      <c r="W6" s="28"/>
      <c r="X6" s="28"/>
      <c r="Y6" s="28"/>
      <c r="Z6" s="28"/>
    </row>
    <row r="7">
      <c r="A7" s="8" t="s">
        <v>133</v>
      </c>
      <c r="B7" s="109"/>
      <c r="C7" s="114" t="str">
        <f t="array" ref="C7">ifs(and(isblank($A7),isblank($B7)),"", not(iserror(vlookup($A7&amp;$B7,'5) Release_Track'!$F:$F&amp;'5) Release_Track'!$G:$G,1,0))),vlookup($A7&amp;$B7,{'5) Release_Track'!$F:$F&amp;'5) Release_Track'!$G:$G,'5) Release_Track'!$H:$H},2,0), or(and(not(isblank($B7)),$B7=$B5,$A7&lt;&gt;$A5),and(not(isblank($A7)),$A7=$A5,$B7&lt;&gt;$B5)),"ID LISTS UNALIGNED",and($A7&lt;&gt;"",countif('5) Release_Track'!$F:$F,$A7)=0),"NO ISRC MATCH in Release_Track",and($B7&lt;&gt;"",countif('5) Release_Track'!$G:$G,$B7)=0),"NO CATALOG ID MATCH in Release_Track",iserror(vlookup($A7&amp;$B7,'5) Release_Track'!$F:$F&amp;'5) Release_Track'!$G:$G,1,0)),"NO ISRC-CATALOG ID pair MATCH in Release_Track" )</f>
        <v>A Cláusula do Contrato</v>
      </c>
      <c r="D7" s="114" t="str">
        <f t="array" ref="D7">ifs(and(isblank($A7),isblank($B7)),"", not(iserror(vlookup($A7&amp;$B7,'5) Release_Track'!$F:$F&amp;'5) Release_Track'!$G:$G,1,0))),vlookup($A7&amp;$B7,{'5) Release_Track'!$F:$F&amp;'5) Release_Track'!$G:$G,'5) Release_Track'!$I:$I},2,0), or(and(not(isblank($B7)),$B7=$B5,$A7&lt;&gt;$A5),and(not(isblank($A7)),$A7=$A5,$B7&lt;&gt;$B5)),"ID LISTS UNALIGNED",and($A7&lt;&gt;"",countif('5) Release_Track'!$F:$F,$A7)=0),"NO ISRC MATCH in Release_Track",and($B7&lt;&gt;"",countif('5) Release_Track'!$G:$G,$B7)=0),"NO CATALOG ID MATCH in Release_Track",iserror(vlookup($A7&amp;$B7,'5) Release_Track'!$F:$F&amp;'5) Release_Track'!$G:$G,1,0)),"NO ISRC-CATALOG ID pair MATCH in Release_Track" )</f>
        <v/>
      </c>
      <c r="E7" s="49" t="s">
        <v>150</v>
      </c>
      <c r="F7" s="111" t="s">
        <v>162</v>
      </c>
      <c r="G7" s="156">
        <v>0.5</v>
      </c>
      <c r="H7" s="157">
        <f t="shared" si="1"/>
        <v>0.5</v>
      </c>
      <c r="I7" s="8" t="s">
        <v>163</v>
      </c>
      <c r="J7" s="158"/>
      <c r="K7" s="28"/>
      <c r="L7" s="8" t="str">
        <f>"insert into ComposerContent VALUES ((select max(ComposerId) from Composers where Name=N'"&amp;SUBSTITUTE(trim(E7),"'","''")&amp;"' and EnterpriseId="&amp;EntId&amp;"), "&amp;G7*100&amp;", "&amp;if(ISBLANK(B7),"(select max(TrackId) from tracks where isrc='"&amp;A7&amp;"' and EnterpriseId="&amp;EntId&amp;")","(select max(TrackId) from Tracks where TrackVendorId='"&amp;SUBSTITUTE(B7,"'","''")&amp;"' and  EnterpriseId="&amp;EntId&amp;")")&amp;", null, 0, 0, "&amp;if(I7&lt;&gt;"Published (managed by a publisher)", "null", "(select PublisherId from Publishers where name=N'"&amp;SUBSTITUTE(trim(J7),"'","''")&amp;"' and EnterpriseId="&amp;EntId&amp;")")&amp;" , null, (select RightsId from MechanicalsRights where RightsName='"&amp;SUBSTITUTE(I7,"'","''")&amp;"'), null, null, (select RoleId from ContributorRoles where Name='"&amp;F7&amp;"'))"</f>
        <v>insert into ComposerContent VALUES ((select max(ComposerId) from Composers where Name=N'Jackson Bertholdo Dos Santos' and EnterpriseId=414849), 50, (select max(TrackId) from tracks where isrc='QZW9M2236571' and EnterpriseId=414849), null, 0, 0, null , null, (select RightsId from MechanicalsRights where RightsName='Copyright control (self-published)'), null, null, (select RoleId from ContributorRoles where Name='Composer &amp; Lyricist'))</v>
      </c>
      <c r="M7" s="28" t="str">
        <f>VLOOKUP(A7,'9) Audio_Properties'!A:A,1,0)</f>
        <v>QZW9M2236571</v>
      </c>
      <c r="N7" s="28"/>
      <c r="O7" s="28"/>
      <c r="P7" s="28"/>
      <c r="Q7" s="28"/>
      <c r="R7" s="28"/>
      <c r="S7" s="28"/>
      <c r="T7" s="28"/>
      <c r="U7" s="28"/>
      <c r="V7" s="28"/>
      <c r="W7" s="28"/>
      <c r="X7" s="28"/>
      <c r="Y7" s="28"/>
      <c r="Z7" s="28"/>
    </row>
    <row r="8">
      <c r="A8" s="8" t="s">
        <v>133</v>
      </c>
      <c r="B8" s="109"/>
      <c r="C8" s="114" t="str">
        <f t="array" ref="C8">ifs(and(isblank($A8),isblank($B8)),"", not(iserror(vlookup($A8&amp;$B8,'5) Release_Track'!$F:$F&amp;'5) Release_Track'!$G:$G,1,0))),vlookup($A8&amp;$B8,{'5) Release_Track'!$F:$F&amp;'5) Release_Track'!$G:$G,'5) Release_Track'!$H:$H},2,0), or(and(not(isblank($B8)),$B8=$B6,$A8&lt;&gt;$A6),and(not(isblank($A8)),$A8=$A6,$B8&lt;&gt;$B6)),"ID LISTS UNALIGNED",and($A8&lt;&gt;"",countif('5) Release_Track'!$F:$F,$A8)=0),"NO ISRC MATCH in Release_Track",and($B8&lt;&gt;"",countif('5) Release_Track'!$G:$G,$B8)=0),"NO CATALOG ID MATCH in Release_Track",iserror(vlookup($A8&amp;$B8,'5) Release_Track'!$F:$F&amp;'5) Release_Track'!$G:$G,1,0)),"NO ISRC-CATALOG ID pair MATCH in Release_Track" )</f>
        <v>A Cláusula do Contrato</v>
      </c>
      <c r="D8" s="114" t="str">
        <f t="array" ref="D8">ifs(and(isblank($A8),isblank($B8)),"", not(iserror(vlookup($A8&amp;$B8,'5) Release_Track'!$F:$F&amp;'5) Release_Track'!$G:$G,1,0))),vlookup($A8&amp;$B8,{'5) Release_Track'!$F:$F&amp;'5) Release_Track'!$G:$G,'5) Release_Track'!$I:$I},2,0), or(and(not(isblank($B8)),$B8=$B6,$A8&lt;&gt;$A6),and(not(isblank($A8)),$A8=$A6,$B8&lt;&gt;$B6)),"ID LISTS UNALIGNED",and($A8&lt;&gt;"",countif('5) Release_Track'!$F:$F,$A8)=0),"NO ISRC MATCH in Release_Track",and($B8&lt;&gt;"",countif('5) Release_Track'!$G:$G,$B8)=0),"NO CATALOG ID MATCH in Release_Track",iserror(vlookup($A8&amp;$B8,'5) Release_Track'!$F:$F&amp;'5) Release_Track'!$G:$G,1,0)),"NO ISRC-CATALOG ID pair MATCH in Release_Track" )</f>
        <v/>
      </c>
      <c r="E8" s="43" t="s">
        <v>148</v>
      </c>
      <c r="F8" s="111" t="s">
        <v>162</v>
      </c>
      <c r="G8" s="156">
        <v>0.5</v>
      </c>
      <c r="H8" s="157">
        <f t="shared" si="1"/>
        <v>1</v>
      </c>
      <c r="I8" s="8" t="s">
        <v>163</v>
      </c>
      <c r="J8" s="158"/>
      <c r="K8" s="28"/>
      <c r="L8" s="8" t="str">
        <f>"insert into ComposerContent VALUES ((select max(ComposerId) from Composers where Name=N'"&amp;SUBSTITUTE(trim(E8),"'","''")&amp;"' and EnterpriseId="&amp;EntId&amp;"), "&amp;G8*100&amp;", "&amp;if(ISBLANK(B8),"(select max(TrackId) from tracks where isrc='"&amp;A8&amp;"' and EnterpriseId="&amp;EntId&amp;")","(select max(TrackId) from Tracks where TrackVendorId='"&amp;SUBSTITUTE(B8,"'","''")&amp;"' and  EnterpriseId="&amp;EntId&amp;")")&amp;", null, 0, 0, "&amp;if(I8&lt;&gt;"Published (managed by a publisher)", "null", "(select PublisherId from Publishers where name=N'"&amp;SUBSTITUTE(trim(J8),"'","''")&amp;"' and EnterpriseId="&amp;EntId&amp;")")&amp;" , null, (select RightsId from MechanicalsRights where RightsName='"&amp;SUBSTITUTE(I8,"'","''")&amp;"'), null, null, (select RoleId from ContributorRoles where Name='"&amp;F8&amp;"'))"</f>
        <v>insert into ComposerContent VALUES ((select max(ComposerId) from Composers where Name=N'Agnaldo Paulino de Jesus Júnior' and EnterpriseId=414849), 50, (select max(TrackId) from tracks where isrc='QZW9M2236571' and EnterpriseId=414849), null, 0, 0, null , null, (select RightsId from MechanicalsRights where RightsName='Copyright control (self-published)'), null, null, (select RoleId from ContributorRoles where Name='Composer &amp; Lyricist'))</v>
      </c>
      <c r="M8" s="28" t="str">
        <f>VLOOKUP(A8,'9) Audio_Properties'!A:A,1,0)</f>
        <v>QZW9M2236571</v>
      </c>
      <c r="N8" s="28"/>
      <c r="O8" s="28"/>
      <c r="P8" s="28"/>
      <c r="Q8" s="28"/>
      <c r="R8" s="28"/>
      <c r="S8" s="28"/>
      <c r="T8" s="28"/>
      <c r="U8" s="28"/>
      <c r="V8" s="28"/>
      <c r="W8" s="28"/>
      <c r="X8" s="28"/>
      <c r="Y8" s="28"/>
      <c r="Z8" s="28"/>
    </row>
    <row r="9">
      <c r="B9" s="92"/>
      <c r="C9" s="114" t="str">
        <f t="array" ref="C9">ifs(and(isblank($A9),isblank($B9)),"", not(iserror(vlookup($A9&amp;$B9,'5) Release_Track'!$F:$F&amp;'5) Release_Track'!$G:$G,1,0))),vlookup($A9&amp;$B9,{'5) Release_Track'!$F:$F&amp;'5) Release_Track'!$G:$G,'5) Release_Track'!$H:$H},2,0), or(and(not(isblank($B9)),$B9=$B8,$A9&lt;&gt;$A8),and(not(isblank($A9)),$A9=$A8,$B9&lt;&gt;$B8)),"ID LISTS UNALIGNED",and($A9&lt;&gt;"",countif('5) Release_Track'!$F:$F,$A9)=0),"NO ISRC MATCH in Release_Track",and($B9&lt;&gt;"",countif('5) Release_Track'!$G:$G,$B9)=0),"NO CATALOG ID MATCH in Release_Track",iserror(vlookup($A9&amp;$B9,'5) Release_Track'!$F:$F&amp;'5) Release_Track'!$G:$G,1,0)),"NO ISRC-CATALOG ID pair MATCH in Release_Track" )</f>
        <v/>
      </c>
      <c r="D9" s="114" t="str">
        <f t="array" ref="D9">ifs(and(isblank($A9),isblank($B9)),"", not(iserror(vlookup($A9&amp;$B9,'5) Release_Track'!$F:$F&amp;'5) Release_Track'!$G:$G,1,0))),vlookup($A9&amp;$B9,{'5) Release_Track'!$F:$F&amp;'5) Release_Track'!$G:$G,'5) Release_Track'!$I:$I},2,0), or(and(not(isblank($B9)),$B9=$B8,$A9&lt;&gt;$A8),and(not(isblank($A9)),$A9=$A8,$B9&lt;&gt;$B8)),"ID LISTS UNALIGNED",and($A9&lt;&gt;"",countif('5) Release_Track'!$F:$F,$A9)=0),"NO ISRC MATCH in Release_Track",and($B9&lt;&gt;"",countif('5) Release_Track'!$G:$G,$B9)=0),"NO CATALOG ID MATCH in Release_Track",iserror(vlookup($A9&amp;$B9,'5) Release_Track'!$F:$F&amp;'5) Release_Track'!$G:$G,1,0)),"NO ISRC-CATALOG ID pair MATCH in Release_Track" )</f>
        <v/>
      </c>
      <c r="E9" s="111"/>
      <c r="F9" s="20"/>
      <c r="G9" s="159"/>
      <c r="H9" s="114" t="str">
        <f t="shared" si="1"/>
        <v/>
      </c>
      <c r="I9" s="20"/>
      <c r="J9" s="20"/>
      <c r="K9" s="20"/>
    </row>
    <row r="10">
      <c r="B10" s="92"/>
      <c r="C10" s="114" t="str">
        <f t="array" ref="C10">ifs(and(isblank($A10),isblank($B10)),"", not(iserror(vlookup($A10&amp;$B10,'5) Release_Track'!$F:$F&amp;'5) Release_Track'!$G:$G,1,0))),vlookup($A10&amp;$B10,{'5) Release_Track'!$F:$F&amp;'5) Release_Track'!$G:$G,'5) Release_Track'!$H:$H},2,0), or(and(not(isblank($B10)),$B10=$B9,$A10&lt;&gt;$A9),and(not(isblank($A10)),$A10=$A9,$B10&lt;&gt;$B9)),"ID LISTS UNALIGNED",and($A10&lt;&gt;"",countif('5) Release_Track'!$F:$F,$A10)=0),"NO ISRC MATCH in Release_Track",and($B10&lt;&gt;"",countif('5) Release_Track'!$G:$G,$B10)=0),"NO CATALOG ID MATCH in Release_Track",iserror(vlookup($A10&amp;$B10,'5) Release_Track'!$F:$F&amp;'5) Release_Track'!$G:$G,1,0)),"NO ISRC-CATALOG ID pair MATCH in Release_Track" )</f>
        <v/>
      </c>
      <c r="D10" s="114" t="str">
        <f t="array" ref="D10">ifs(and(isblank($A10),isblank($B10)),"", not(iserror(vlookup($A10&amp;$B10,'5) Release_Track'!$F:$F&amp;'5) Release_Track'!$G:$G,1,0))),vlookup($A10&amp;$B10,{'5) Release_Track'!$F:$F&amp;'5) Release_Track'!$G:$G,'5) Release_Track'!$I:$I},2,0), or(and(not(isblank($B10)),$B10=$B9,$A10&lt;&gt;$A9),and(not(isblank($A10)),$A10=$A9,$B10&lt;&gt;$B9)),"ID LISTS UNALIGNED",and($A10&lt;&gt;"",countif('5) Release_Track'!$F:$F,$A10)=0),"NO ISRC MATCH in Release_Track",and($B10&lt;&gt;"",countif('5) Release_Track'!$G:$G,$B10)=0),"NO CATALOG ID MATCH in Release_Track",iserror(vlookup($A10&amp;$B10,'5) Release_Track'!$F:$F&amp;'5) Release_Track'!$G:$G,1,0)),"NO ISRC-CATALOG ID pair MATCH in Release_Track" )</f>
        <v/>
      </c>
      <c r="E10" s="111"/>
      <c r="F10" s="20"/>
      <c r="G10" s="159"/>
      <c r="H10" s="114" t="str">
        <f t="shared" si="1"/>
        <v/>
      </c>
      <c r="I10" s="20"/>
      <c r="J10" s="20"/>
      <c r="K10" s="20"/>
    </row>
    <row r="11">
      <c r="B11" s="92"/>
      <c r="C11" s="114" t="str">
        <f t="array" ref="C11">ifs(and(isblank($A11),isblank($B11)),"", not(iserror(vlookup($A11&amp;$B11,'5) Release_Track'!$F:$F&amp;'5) Release_Track'!$G:$G,1,0))),vlookup($A11&amp;$B11,{'5) Release_Track'!$F:$F&amp;'5) Release_Track'!$G:$G,'5) Release_Track'!$H:$H},2,0), or(and(not(isblank($B11)),$B11=$B10,$A11&lt;&gt;$A10),and(not(isblank($A11)),$A11=$A10,$B11&lt;&gt;$B10)),"ID LISTS UNALIGNED",and($A11&lt;&gt;"",countif('5) Release_Track'!$F:$F,$A11)=0),"NO ISRC MATCH in Release_Track",and($B11&lt;&gt;"",countif('5) Release_Track'!$G:$G,$B11)=0),"NO CATALOG ID MATCH in Release_Track",iserror(vlookup($A11&amp;$B11,'5) Release_Track'!$F:$F&amp;'5) Release_Track'!$G:$G,1,0)),"NO ISRC-CATALOG ID pair MATCH in Release_Track" )</f>
        <v/>
      </c>
      <c r="D11" s="114" t="str">
        <f t="array" ref="D11">ifs(and(isblank($A11),isblank($B11)),"", not(iserror(vlookup($A11&amp;$B11,'5) Release_Track'!$F:$F&amp;'5) Release_Track'!$G:$G,1,0))),vlookup($A11&amp;$B11,{'5) Release_Track'!$F:$F&amp;'5) Release_Track'!$G:$G,'5) Release_Track'!$I:$I},2,0), or(and(not(isblank($B11)),$B11=$B10,$A11&lt;&gt;$A10),and(not(isblank($A11)),$A11=$A10,$B11&lt;&gt;$B10)),"ID LISTS UNALIGNED",and($A11&lt;&gt;"",countif('5) Release_Track'!$F:$F,$A11)=0),"NO ISRC MATCH in Release_Track",and($B11&lt;&gt;"",countif('5) Release_Track'!$G:$G,$B11)=0),"NO CATALOG ID MATCH in Release_Track",iserror(vlookup($A11&amp;$B11,'5) Release_Track'!$F:$F&amp;'5) Release_Track'!$G:$G,1,0)),"NO ISRC-CATALOG ID pair MATCH in Release_Track" )</f>
        <v/>
      </c>
      <c r="E11" s="111"/>
      <c r="F11" s="20"/>
      <c r="G11" s="159"/>
      <c r="H11" s="114" t="str">
        <f t="shared" si="1"/>
        <v/>
      </c>
      <c r="I11" s="20"/>
      <c r="J11" s="20"/>
      <c r="K11" s="20"/>
    </row>
    <row r="12">
      <c r="B12" s="92"/>
      <c r="C12" s="114" t="str">
        <f t="array" ref="C12">ifs(and(isblank($A12),isblank($B12)),"", not(iserror(vlookup($A12&amp;$B12,'5) Release_Track'!$F:$F&amp;'5) Release_Track'!$G:$G,1,0))),vlookup($A12&amp;$B12,{'5) Release_Track'!$F:$F&amp;'5) Release_Track'!$G:$G,'5) Release_Track'!$H:$H},2,0), or(and(not(isblank($B12)),$B12=$B11,$A12&lt;&gt;$A11),and(not(isblank($A12)),$A12=$A11,$B12&lt;&gt;$B11)),"ID LISTS UNALIGNED",and($A12&lt;&gt;"",countif('5) Release_Track'!$F:$F,$A12)=0),"NO ISRC MATCH in Release_Track",and($B12&lt;&gt;"",countif('5) Release_Track'!$G:$G,$B12)=0),"NO CATALOG ID MATCH in Release_Track",iserror(vlookup($A12&amp;$B12,'5) Release_Track'!$F:$F&amp;'5) Release_Track'!$G:$G,1,0)),"NO ISRC-CATALOG ID pair MATCH in Release_Track" )</f>
        <v/>
      </c>
      <c r="D12" s="114" t="str">
        <f t="array" ref="D12">ifs(and(isblank($A12),isblank($B12)),"", not(iserror(vlookup($A12&amp;$B12,'5) Release_Track'!$F:$F&amp;'5) Release_Track'!$G:$G,1,0))),vlookup($A12&amp;$B12,{'5) Release_Track'!$F:$F&amp;'5) Release_Track'!$G:$G,'5) Release_Track'!$I:$I},2,0), or(and(not(isblank($B12)),$B12=$B11,$A12&lt;&gt;$A11),and(not(isblank($A12)),$A12=$A11,$B12&lt;&gt;$B11)),"ID LISTS UNALIGNED",and($A12&lt;&gt;"",countif('5) Release_Track'!$F:$F,$A12)=0),"NO ISRC MATCH in Release_Track",and($B12&lt;&gt;"",countif('5) Release_Track'!$G:$G,$B12)=0),"NO CATALOG ID MATCH in Release_Track",iserror(vlookup($A12&amp;$B12,'5) Release_Track'!$F:$F&amp;'5) Release_Track'!$G:$G,1,0)),"NO ISRC-CATALOG ID pair MATCH in Release_Track" )</f>
        <v/>
      </c>
      <c r="E12" s="111"/>
      <c r="F12" s="20"/>
      <c r="G12" s="159"/>
      <c r="H12" s="114" t="str">
        <f t="shared" si="1"/>
        <v/>
      </c>
      <c r="I12" s="20"/>
      <c r="J12" s="20"/>
      <c r="K12" s="20"/>
    </row>
    <row r="13">
      <c r="B13" s="92"/>
      <c r="C13" s="114" t="str">
        <f t="array" ref="C13">ifs(and(isblank($A13),isblank($B13)),"", not(iserror(vlookup($A13&amp;$B13,'5) Release_Track'!$F:$F&amp;'5) Release_Track'!$G:$G,1,0))),vlookup($A13&amp;$B13,{'5) Release_Track'!$F:$F&amp;'5) Release_Track'!$G:$G,'5) Release_Track'!$H:$H},2,0), or(and(not(isblank($B13)),$B13=$B12,$A13&lt;&gt;$A12),and(not(isblank($A13)),$A13=$A12,$B13&lt;&gt;$B12)),"ID LISTS UNALIGNED",and($A13&lt;&gt;"",countif('5) Release_Track'!$F:$F,$A13)=0),"NO ISRC MATCH in Release_Track",and($B13&lt;&gt;"",countif('5) Release_Track'!$G:$G,$B13)=0),"NO CATALOG ID MATCH in Release_Track",iserror(vlookup($A13&amp;$B13,'5) Release_Track'!$F:$F&amp;'5) Release_Track'!$G:$G,1,0)),"NO ISRC-CATALOG ID pair MATCH in Release_Track" )</f>
        <v/>
      </c>
      <c r="D13" s="114" t="str">
        <f t="array" ref="D13">ifs(and(isblank($A13),isblank($B13)),"", not(iserror(vlookup($A13&amp;$B13,'5) Release_Track'!$F:$F&amp;'5) Release_Track'!$G:$G,1,0))),vlookup($A13&amp;$B13,{'5) Release_Track'!$F:$F&amp;'5) Release_Track'!$G:$G,'5) Release_Track'!$I:$I},2,0), or(and(not(isblank($B13)),$B13=$B12,$A13&lt;&gt;$A12),and(not(isblank($A13)),$A13=$A12,$B13&lt;&gt;$B12)),"ID LISTS UNALIGNED",and($A13&lt;&gt;"",countif('5) Release_Track'!$F:$F,$A13)=0),"NO ISRC MATCH in Release_Track",and($B13&lt;&gt;"",countif('5) Release_Track'!$G:$G,$B13)=0),"NO CATALOG ID MATCH in Release_Track",iserror(vlookup($A13&amp;$B13,'5) Release_Track'!$F:$F&amp;'5) Release_Track'!$G:$G,1,0)),"NO ISRC-CATALOG ID pair MATCH in Release_Track" )</f>
        <v/>
      </c>
      <c r="E13" s="111"/>
      <c r="F13" s="20"/>
      <c r="G13" s="159"/>
      <c r="H13" s="114" t="str">
        <f t="shared" si="1"/>
        <v/>
      </c>
      <c r="I13" s="20"/>
      <c r="J13" s="20"/>
      <c r="K13" s="20"/>
    </row>
    <row r="14">
      <c r="B14" s="92"/>
      <c r="C14" s="114" t="str">
        <f t="array" ref="C14">ifs(and(isblank($A14),isblank($B14)),"", not(iserror(vlookup($A14&amp;$B14,'5) Release_Track'!$F:$F&amp;'5) Release_Track'!$G:$G,1,0))),vlookup($A14&amp;$B14,{'5) Release_Track'!$F:$F&amp;'5) Release_Track'!$G:$G,'5) Release_Track'!$H:$H},2,0), or(and(not(isblank($B14)),$B14=$B13,$A14&lt;&gt;$A13),and(not(isblank($A14)),$A14=$A13,$B14&lt;&gt;$B13)),"ID LISTS UNALIGNED",and($A14&lt;&gt;"",countif('5) Release_Track'!$F:$F,$A14)=0),"NO ISRC MATCH in Release_Track",and($B14&lt;&gt;"",countif('5) Release_Track'!$G:$G,$B14)=0),"NO CATALOG ID MATCH in Release_Track",iserror(vlookup($A14&amp;$B14,'5) Release_Track'!$F:$F&amp;'5) Release_Track'!$G:$G,1,0)),"NO ISRC-CATALOG ID pair MATCH in Release_Track" )</f>
        <v/>
      </c>
      <c r="D14" s="114" t="str">
        <f t="array" ref="D14">ifs(and(isblank($A14),isblank($B14)),"", not(iserror(vlookup($A14&amp;$B14,'5) Release_Track'!$F:$F&amp;'5) Release_Track'!$G:$G,1,0))),vlookup($A14&amp;$B14,{'5) Release_Track'!$F:$F&amp;'5) Release_Track'!$G:$G,'5) Release_Track'!$I:$I},2,0), or(and(not(isblank($B14)),$B14=$B13,$A14&lt;&gt;$A13),and(not(isblank($A14)),$A14=$A13,$B14&lt;&gt;$B13)),"ID LISTS UNALIGNED",and($A14&lt;&gt;"",countif('5) Release_Track'!$F:$F,$A14)=0),"NO ISRC MATCH in Release_Track",and($B14&lt;&gt;"",countif('5) Release_Track'!$G:$G,$B14)=0),"NO CATALOG ID MATCH in Release_Track",iserror(vlookup($A14&amp;$B14,'5) Release_Track'!$F:$F&amp;'5) Release_Track'!$G:$G,1,0)),"NO ISRC-CATALOG ID pair MATCH in Release_Track" )</f>
        <v/>
      </c>
      <c r="E14" s="111"/>
      <c r="F14" s="20"/>
      <c r="G14" s="159"/>
      <c r="H14" s="114" t="str">
        <f t="shared" si="1"/>
        <v/>
      </c>
      <c r="I14" s="20"/>
      <c r="J14" s="20"/>
      <c r="K14" s="20"/>
    </row>
    <row r="15">
      <c r="B15" s="92"/>
      <c r="C15" s="114" t="str">
        <f t="array" ref="C15">ifs(and(isblank($A15),isblank($B15)),"", not(iserror(vlookup($A15&amp;$B15,'5) Release_Track'!$F:$F&amp;'5) Release_Track'!$G:$G,1,0))),vlookup($A15&amp;$B15,{'5) Release_Track'!$F:$F&amp;'5) Release_Track'!$G:$G,'5) Release_Track'!$H:$H},2,0), or(and(not(isblank($B15)),$B15=$B14,$A15&lt;&gt;$A14),and(not(isblank($A15)),$A15=$A14,$B15&lt;&gt;$B14)),"ID LISTS UNALIGNED",and($A15&lt;&gt;"",countif('5) Release_Track'!$F:$F,$A15)=0),"NO ISRC MATCH in Release_Track",and($B15&lt;&gt;"",countif('5) Release_Track'!$G:$G,$B15)=0),"NO CATALOG ID MATCH in Release_Track",iserror(vlookup($A15&amp;$B15,'5) Release_Track'!$F:$F&amp;'5) Release_Track'!$G:$G,1,0)),"NO ISRC-CATALOG ID pair MATCH in Release_Track" )</f>
        <v/>
      </c>
      <c r="D15" s="114" t="str">
        <f t="array" ref="D15">ifs(and(isblank($A15),isblank($B15)),"", not(iserror(vlookup($A15&amp;$B15,'5) Release_Track'!$F:$F&amp;'5) Release_Track'!$G:$G,1,0))),vlookup($A15&amp;$B15,{'5) Release_Track'!$F:$F&amp;'5) Release_Track'!$G:$G,'5) Release_Track'!$I:$I},2,0), or(and(not(isblank($B15)),$B15=$B14,$A15&lt;&gt;$A14),and(not(isblank($A15)),$A15=$A14,$B15&lt;&gt;$B14)),"ID LISTS UNALIGNED",and($A15&lt;&gt;"",countif('5) Release_Track'!$F:$F,$A15)=0),"NO ISRC MATCH in Release_Track",and($B15&lt;&gt;"",countif('5) Release_Track'!$G:$G,$B15)=0),"NO CATALOG ID MATCH in Release_Track",iserror(vlookup($A15&amp;$B15,'5) Release_Track'!$F:$F&amp;'5) Release_Track'!$G:$G,1,0)),"NO ISRC-CATALOG ID pair MATCH in Release_Track" )</f>
        <v/>
      </c>
      <c r="E15" s="111"/>
      <c r="F15" s="20"/>
      <c r="G15" s="159"/>
      <c r="H15" s="114" t="str">
        <f t="shared" si="1"/>
        <v/>
      </c>
      <c r="I15" s="20"/>
      <c r="J15" s="20"/>
      <c r="K15" s="20"/>
    </row>
    <row r="16">
      <c r="B16" s="92"/>
      <c r="C16" s="114" t="str">
        <f t="array" ref="C16">ifs(and(isblank($A16),isblank($B16)),"", not(iserror(vlookup($A16&amp;$B16,'5) Release_Track'!$F:$F&amp;'5) Release_Track'!$G:$G,1,0))),vlookup($A16&amp;$B16,{'5) Release_Track'!$F:$F&amp;'5) Release_Track'!$G:$G,'5) Release_Track'!$H:$H},2,0), or(and(not(isblank($B16)),$B16=$B15,$A16&lt;&gt;$A15),and(not(isblank($A16)),$A16=$A15,$B16&lt;&gt;$B15)),"ID LISTS UNALIGNED",and($A16&lt;&gt;"",countif('5) Release_Track'!$F:$F,$A16)=0),"NO ISRC MATCH in Release_Track",and($B16&lt;&gt;"",countif('5) Release_Track'!$G:$G,$B16)=0),"NO CATALOG ID MATCH in Release_Track",iserror(vlookup($A16&amp;$B16,'5) Release_Track'!$F:$F&amp;'5) Release_Track'!$G:$G,1,0)),"NO ISRC-CATALOG ID pair MATCH in Release_Track" )</f>
        <v/>
      </c>
      <c r="D16" s="114" t="str">
        <f t="array" ref="D16">ifs(and(isblank($A16),isblank($B16)),"", not(iserror(vlookup($A16&amp;$B16,'5) Release_Track'!$F:$F&amp;'5) Release_Track'!$G:$G,1,0))),vlookup($A16&amp;$B16,{'5) Release_Track'!$F:$F&amp;'5) Release_Track'!$G:$G,'5) Release_Track'!$I:$I},2,0), or(and(not(isblank($B16)),$B16=$B15,$A16&lt;&gt;$A15),and(not(isblank($A16)),$A16=$A15,$B16&lt;&gt;$B15)),"ID LISTS UNALIGNED",and($A16&lt;&gt;"",countif('5) Release_Track'!$F:$F,$A16)=0),"NO ISRC MATCH in Release_Track",and($B16&lt;&gt;"",countif('5) Release_Track'!$G:$G,$B16)=0),"NO CATALOG ID MATCH in Release_Track",iserror(vlookup($A16&amp;$B16,'5) Release_Track'!$F:$F&amp;'5) Release_Track'!$G:$G,1,0)),"NO ISRC-CATALOG ID pair MATCH in Release_Track" )</f>
        <v/>
      </c>
      <c r="E16" s="111"/>
      <c r="F16" s="20"/>
      <c r="G16" s="159"/>
      <c r="H16" s="114" t="str">
        <f t="shared" si="1"/>
        <v/>
      </c>
      <c r="I16" s="20"/>
      <c r="J16" s="20"/>
      <c r="K16" s="20"/>
    </row>
    <row r="17">
      <c r="B17" s="92"/>
      <c r="C17" s="114" t="str">
        <f t="array" ref="C17">ifs(and(isblank($A17),isblank($B17)),"", not(iserror(vlookup($A17&amp;$B17,'5) Release_Track'!$F:$F&amp;'5) Release_Track'!$G:$G,1,0))),vlookup($A17&amp;$B17,{'5) Release_Track'!$F:$F&amp;'5) Release_Track'!$G:$G,'5) Release_Track'!$H:$H},2,0), or(and(not(isblank($B17)),$B17=$B16,$A17&lt;&gt;$A16),and(not(isblank($A17)),$A17=$A16,$B17&lt;&gt;$B16)),"ID LISTS UNALIGNED",and($A17&lt;&gt;"",countif('5) Release_Track'!$F:$F,$A17)=0),"NO ISRC MATCH in Release_Track",and($B17&lt;&gt;"",countif('5) Release_Track'!$G:$G,$B17)=0),"NO CATALOG ID MATCH in Release_Track",iserror(vlookup($A17&amp;$B17,'5) Release_Track'!$F:$F&amp;'5) Release_Track'!$G:$G,1,0)),"NO ISRC-CATALOG ID pair MATCH in Release_Track" )</f>
        <v/>
      </c>
      <c r="D17" s="114" t="str">
        <f t="array" ref="D17">ifs(and(isblank($A17),isblank($B17)),"", not(iserror(vlookup($A17&amp;$B17,'5) Release_Track'!$F:$F&amp;'5) Release_Track'!$G:$G,1,0))),vlookup($A17&amp;$B17,{'5) Release_Track'!$F:$F&amp;'5) Release_Track'!$G:$G,'5) Release_Track'!$I:$I},2,0), or(and(not(isblank($B17)),$B17=$B16,$A17&lt;&gt;$A16),and(not(isblank($A17)),$A17=$A16,$B17&lt;&gt;$B16)),"ID LISTS UNALIGNED",and($A17&lt;&gt;"",countif('5) Release_Track'!$F:$F,$A17)=0),"NO ISRC MATCH in Release_Track",and($B17&lt;&gt;"",countif('5) Release_Track'!$G:$G,$B17)=0),"NO CATALOG ID MATCH in Release_Track",iserror(vlookup($A17&amp;$B17,'5) Release_Track'!$F:$F&amp;'5) Release_Track'!$G:$G,1,0)),"NO ISRC-CATALOG ID pair MATCH in Release_Track" )</f>
        <v/>
      </c>
      <c r="E17" s="111"/>
      <c r="F17" s="20"/>
      <c r="G17" s="159"/>
      <c r="H17" s="114" t="str">
        <f t="shared" si="1"/>
        <v/>
      </c>
      <c r="I17" s="20"/>
      <c r="J17" s="20"/>
      <c r="K17" s="20"/>
    </row>
    <row r="18">
      <c r="B18" s="92"/>
      <c r="C18" s="114" t="str">
        <f t="array" ref="C18">ifs(and(isblank($A18),isblank($B18)),"", not(iserror(vlookup($A18&amp;$B18,'5) Release_Track'!$F:$F&amp;'5) Release_Track'!$G:$G,1,0))),vlookup($A18&amp;$B18,{'5) Release_Track'!$F:$F&amp;'5) Release_Track'!$G:$G,'5) Release_Track'!$H:$H},2,0), or(and(not(isblank($B18)),$B18=$B17,$A18&lt;&gt;$A17),and(not(isblank($A18)),$A18=$A17,$B18&lt;&gt;$B17)),"ID LISTS UNALIGNED",and($A18&lt;&gt;"",countif('5) Release_Track'!$F:$F,$A18)=0),"NO ISRC MATCH in Release_Track",and($B18&lt;&gt;"",countif('5) Release_Track'!$G:$G,$B18)=0),"NO CATALOG ID MATCH in Release_Track",iserror(vlookup($A18&amp;$B18,'5) Release_Track'!$F:$F&amp;'5) Release_Track'!$G:$G,1,0)),"NO ISRC-CATALOG ID pair MATCH in Release_Track" )</f>
        <v/>
      </c>
      <c r="D18" s="114" t="str">
        <f t="array" ref="D18">ifs(and(isblank($A18),isblank($B18)),"", not(iserror(vlookup($A18&amp;$B18,'5) Release_Track'!$F:$F&amp;'5) Release_Track'!$G:$G,1,0))),vlookup($A18&amp;$B18,{'5) Release_Track'!$F:$F&amp;'5) Release_Track'!$G:$G,'5) Release_Track'!$I:$I},2,0), or(and(not(isblank($B18)),$B18=$B17,$A18&lt;&gt;$A17),and(not(isblank($A18)),$A18=$A17,$B18&lt;&gt;$B17)),"ID LISTS UNALIGNED",and($A18&lt;&gt;"",countif('5) Release_Track'!$F:$F,$A18)=0),"NO ISRC MATCH in Release_Track",and($B18&lt;&gt;"",countif('5) Release_Track'!$G:$G,$B18)=0),"NO CATALOG ID MATCH in Release_Track",iserror(vlookup($A18&amp;$B18,'5) Release_Track'!$F:$F&amp;'5) Release_Track'!$G:$G,1,0)),"NO ISRC-CATALOG ID pair MATCH in Release_Track" )</f>
        <v/>
      </c>
      <c r="E18" s="111"/>
      <c r="F18" s="20"/>
      <c r="G18" s="159"/>
      <c r="H18" s="114" t="str">
        <f t="shared" si="1"/>
        <v/>
      </c>
      <c r="I18" s="20"/>
      <c r="J18" s="20"/>
      <c r="K18" s="20"/>
    </row>
    <row r="19">
      <c r="B19" s="92"/>
      <c r="C19" s="114" t="str">
        <f t="array" ref="C19">ifs(and(isblank($A19),isblank($B19)),"", not(iserror(vlookup($A19&amp;$B19,'5) Release_Track'!$F:$F&amp;'5) Release_Track'!$G:$G,1,0))),vlookup($A19&amp;$B19,{'5) Release_Track'!$F:$F&amp;'5) Release_Track'!$G:$G,'5) Release_Track'!$H:$H},2,0), or(and(not(isblank($B19)),$B19=$B18,$A19&lt;&gt;$A18),and(not(isblank($A19)),$A19=$A18,$B19&lt;&gt;$B18)),"ID LISTS UNALIGNED",and($A19&lt;&gt;"",countif('5) Release_Track'!$F:$F,$A19)=0),"NO ISRC MATCH in Release_Track",and($B19&lt;&gt;"",countif('5) Release_Track'!$G:$G,$B19)=0),"NO CATALOG ID MATCH in Release_Track",iserror(vlookup($A19&amp;$B19,'5) Release_Track'!$F:$F&amp;'5) Release_Track'!$G:$G,1,0)),"NO ISRC-CATALOG ID pair MATCH in Release_Track" )</f>
        <v/>
      </c>
      <c r="D19" s="114" t="str">
        <f t="array" ref="D19">ifs(and(isblank($A19),isblank($B19)),"", not(iserror(vlookup($A19&amp;$B19,'5) Release_Track'!$F:$F&amp;'5) Release_Track'!$G:$G,1,0))),vlookup($A19&amp;$B19,{'5) Release_Track'!$F:$F&amp;'5) Release_Track'!$G:$G,'5) Release_Track'!$I:$I},2,0), or(and(not(isblank($B19)),$B19=$B18,$A19&lt;&gt;$A18),and(not(isblank($A19)),$A19=$A18,$B19&lt;&gt;$B18)),"ID LISTS UNALIGNED",and($A19&lt;&gt;"",countif('5) Release_Track'!$F:$F,$A19)=0),"NO ISRC MATCH in Release_Track",and($B19&lt;&gt;"",countif('5) Release_Track'!$G:$G,$B19)=0),"NO CATALOG ID MATCH in Release_Track",iserror(vlookup($A19&amp;$B19,'5) Release_Track'!$F:$F&amp;'5) Release_Track'!$G:$G,1,0)),"NO ISRC-CATALOG ID pair MATCH in Release_Track" )</f>
        <v/>
      </c>
      <c r="E19" s="111"/>
      <c r="F19" s="20"/>
      <c r="G19" s="159"/>
      <c r="H19" s="114" t="str">
        <f t="shared" si="1"/>
        <v/>
      </c>
      <c r="I19" s="20"/>
      <c r="J19" s="20"/>
      <c r="K19" s="20"/>
    </row>
    <row r="20">
      <c r="B20" s="92"/>
      <c r="C20" s="114" t="str">
        <f t="array" ref="C20">ifs(and(isblank($A20),isblank($B20)),"", not(iserror(vlookup($A20&amp;$B20,'5) Release_Track'!$F:$F&amp;'5) Release_Track'!$G:$G,1,0))),vlookup($A20&amp;$B20,{'5) Release_Track'!$F:$F&amp;'5) Release_Track'!$G:$G,'5) Release_Track'!$H:$H},2,0), or(and(not(isblank($B20)),$B20=$B19,$A20&lt;&gt;$A19),and(not(isblank($A20)),$A20=$A19,$B20&lt;&gt;$B19)),"ID LISTS UNALIGNED",and($A20&lt;&gt;"",countif('5) Release_Track'!$F:$F,$A20)=0),"NO ISRC MATCH in Release_Track",and($B20&lt;&gt;"",countif('5) Release_Track'!$G:$G,$B20)=0),"NO CATALOG ID MATCH in Release_Track",iserror(vlookup($A20&amp;$B20,'5) Release_Track'!$F:$F&amp;'5) Release_Track'!$G:$G,1,0)),"NO ISRC-CATALOG ID pair MATCH in Release_Track" )</f>
        <v/>
      </c>
      <c r="D20" s="114" t="str">
        <f t="array" ref="D20">ifs(and(isblank($A20),isblank($B20)),"", not(iserror(vlookup($A20&amp;$B20,'5) Release_Track'!$F:$F&amp;'5) Release_Track'!$G:$G,1,0))),vlookup($A20&amp;$B20,{'5) Release_Track'!$F:$F&amp;'5) Release_Track'!$G:$G,'5) Release_Track'!$I:$I},2,0), or(and(not(isblank($B20)),$B20=$B19,$A20&lt;&gt;$A19),and(not(isblank($A20)),$A20=$A19,$B20&lt;&gt;$B19)),"ID LISTS UNALIGNED",and($A20&lt;&gt;"",countif('5) Release_Track'!$F:$F,$A20)=0),"NO ISRC MATCH in Release_Track",and($B20&lt;&gt;"",countif('5) Release_Track'!$G:$G,$B20)=0),"NO CATALOG ID MATCH in Release_Track",iserror(vlookup($A20&amp;$B20,'5) Release_Track'!$F:$F&amp;'5) Release_Track'!$G:$G,1,0)),"NO ISRC-CATALOG ID pair MATCH in Release_Track" )</f>
        <v/>
      </c>
      <c r="E20" s="111"/>
      <c r="F20" s="20"/>
      <c r="G20" s="159"/>
      <c r="H20" s="114" t="str">
        <f t="shared" si="1"/>
        <v/>
      </c>
      <c r="I20" s="20"/>
      <c r="J20" s="20"/>
      <c r="K20" s="20"/>
    </row>
    <row r="21">
      <c r="B21" s="92"/>
      <c r="C21" s="114" t="str">
        <f t="array" ref="C21">ifs(and(isblank($A21),isblank($B21)),"", not(iserror(vlookup($A21&amp;$B21,'5) Release_Track'!$F:$F&amp;'5) Release_Track'!$G:$G,1,0))),vlookup($A21&amp;$B21,{'5) Release_Track'!$F:$F&amp;'5) Release_Track'!$G:$G,'5) Release_Track'!$H:$H},2,0), or(and(not(isblank($B21)),$B21=$B20,$A21&lt;&gt;$A20),and(not(isblank($A21)),$A21=$A20,$B21&lt;&gt;$B20)),"ID LISTS UNALIGNED",and($A21&lt;&gt;"",countif('5) Release_Track'!$F:$F,$A21)=0),"NO ISRC MATCH in Release_Track",and($B21&lt;&gt;"",countif('5) Release_Track'!$G:$G,$B21)=0),"NO CATALOG ID MATCH in Release_Track",iserror(vlookup($A21&amp;$B21,'5) Release_Track'!$F:$F&amp;'5) Release_Track'!$G:$G,1,0)),"NO ISRC-CATALOG ID pair MATCH in Release_Track" )</f>
        <v/>
      </c>
      <c r="D21" s="114" t="str">
        <f t="array" ref="D21">ifs(and(isblank($A21),isblank($B21)),"", not(iserror(vlookup($A21&amp;$B21,'5) Release_Track'!$F:$F&amp;'5) Release_Track'!$G:$G,1,0))),vlookup($A21&amp;$B21,{'5) Release_Track'!$F:$F&amp;'5) Release_Track'!$G:$G,'5) Release_Track'!$I:$I},2,0), or(and(not(isblank($B21)),$B21=$B20,$A21&lt;&gt;$A20),and(not(isblank($A21)),$A21=$A20,$B21&lt;&gt;$B20)),"ID LISTS UNALIGNED",and($A21&lt;&gt;"",countif('5) Release_Track'!$F:$F,$A21)=0),"NO ISRC MATCH in Release_Track",and($B21&lt;&gt;"",countif('5) Release_Track'!$G:$G,$B21)=0),"NO CATALOG ID MATCH in Release_Track",iserror(vlookup($A21&amp;$B21,'5) Release_Track'!$F:$F&amp;'5) Release_Track'!$G:$G,1,0)),"NO ISRC-CATALOG ID pair MATCH in Release_Track" )</f>
        <v/>
      </c>
      <c r="E21" s="111"/>
      <c r="F21" s="20"/>
      <c r="G21" s="159"/>
      <c r="H21" s="114" t="str">
        <f t="shared" si="1"/>
        <v/>
      </c>
      <c r="I21" s="20"/>
      <c r="J21" s="20"/>
      <c r="K21" s="20"/>
    </row>
    <row r="22">
      <c r="B22" s="92"/>
      <c r="C22" s="114" t="str">
        <f t="array" ref="C22">ifs(and(isblank($A22),isblank($B22)),"", not(iserror(vlookup($A22&amp;$B22,'5) Release_Track'!$F:$F&amp;'5) Release_Track'!$G:$G,1,0))),vlookup($A22&amp;$B22,{'5) Release_Track'!$F:$F&amp;'5) Release_Track'!$G:$G,'5) Release_Track'!$H:$H},2,0), or(and(not(isblank($B22)),$B22=$B21,$A22&lt;&gt;$A21),and(not(isblank($A22)),$A22=$A21,$B22&lt;&gt;$B21)),"ID LISTS UNALIGNED",and($A22&lt;&gt;"",countif('5) Release_Track'!$F:$F,$A22)=0),"NO ISRC MATCH in Release_Track",and($B22&lt;&gt;"",countif('5) Release_Track'!$G:$G,$B22)=0),"NO CATALOG ID MATCH in Release_Track",iserror(vlookup($A22&amp;$B22,'5) Release_Track'!$F:$F&amp;'5) Release_Track'!$G:$G,1,0)),"NO ISRC-CATALOG ID pair MATCH in Release_Track" )</f>
        <v/>
      </c>
      <c r="D22" s="114" t="str">
        <f t="array" ref="D22">ifs(and(isblank($A22),isblank($B22)),"", not(iserror(vlookup($A22&amp;$B22,'5) Release_Track'!$F:$F&amp;'5) Release_Track'!$G:$G,1,0))),vlookup($A22&amp;$B22,{'5) Release_Track'!$F:$F&amp;'5) Release_Track'!$G:$G,'5) Release_Track'!$I:$I},2,0), or(and(not(isblank($B22)),$B22=$B21,$A22&lt;&gt;$A21),and(not(isblank($A22)),$A22=$A21,$B22&lt;&gt;$B21)),"ID LISTS UNALIGNED",and($A22&lt;&gt;"",countif('5) Release_Track'!$F:$F,$A22)=0),"NO ISRC MATCH in Release_Track",and($B22&lt;&gt;"",countif('5) Release_Track'!$G:$G,$B22)=0),"NO CATALOG ID MATCH in Release_Track",iserror(vlookup($A22&amp;$B22,'5) Release_Track'!$F:$F&amp;'5) Release_Track'!$G:$G,1,0)),"NO ISRC-CATALOG ID pair MATCH in Release_Track" )</f>
        <v/>
      </c>
      <c r="E22" s="111"/>
      <c r="F22" s="20"/>
      <c r="G22" s="159"/>
      <c r="H22" s="114" t="str">
        <f t="shared" si="1"/>
        <v/>
      </c>
      <c r="I22" s="20"/>
      <c r="J22" s="20"/>
      <c r="K22" s="20"/>
    </row>
    <row r="23">
      <c r="B23" s="92"/>
      <c r="C23" s="114" t="str">
        <f t="array" ref="C23">ifs(and(isblank($A23),isblank($B23)),"", not(iserror(vlookup($A23&amp;$B23,'5) Release_Track'!$F:$F&amp;'5) Release_Track'!$G:$G,1,0))),vlookup($A23&amp;$B23,{'5) Release_Track'!$F:$F&amp;'5) Release_Track'!$G:$G,'5) Release_Track'!$H:$H},2,0), or(and(not(isblank($B23)),$B23=$B22,$A23&lt;&gt;$A22),and(not(isblank($A23)),$A23=$A22,$B23&lt;&gt;$B22)),"ID LISTS UNALIGNED",and($A23&lt;&gt;"",countif('5) Release_Track'!$F:$F,$A23)=0),"NO ISRC MATCH in Release_Track",and($B23&lt;&gt;"",countif('5) Release_Track'!$G:$G,$B23)=0),"NO CATALOG ID MATCH in Release_Track",iserror(vlookup($A23&amp;$B23,'5) Release_Track'!$F:$F&amp;'5) Release_Track'!$G:$G,1,0)),"NO ISRC-CATALOG ID pair MATCH in Release_Track" )</f>
        <v/>
      </c>
      <c r="D23" s="114" t="str">
        <f t="array" ref="D23">ifs(and(isblank($A23),isblank($B23)),"", not(iserror(vlookup($A23&amp;$B23,'5) Release_Track'!$F:$F&amp;'5) Release_Track'!$G:$G,1,0))),vlookup($A23&amp;$B23,{'5) Release_Track'!$F:$F&amp;'5) Release_Track'!$G:$G,'5) Release_Track'!$I:$I},2,0), or(and(not(isblank($B23)),$B23=$B22,$A23&lt;&gt;$A22),and(not(isblank($A23)),$A23=$A22,$B23&lt;&gt;$B22)),"ID LISTS UNALIGNED",and($A23&lt;&gt;"",countif('5) Release_Track'!$F:$F,$A23)=0),"NO ISRC MATCH in Release_Track",and($B23&lt;&gt;"",countif('5) Release_Track'!$G:$G,$B23)=0),"NO CATALOG ID MATCH in Release_Track",iserror(vlookup($A23&amp;$B23,'5) Release_Track'!$F:$F&amp;'5) Release_Track'!$G:$G,1,0)),"NO ISRC-CATALOG ID pair MATCH in Release_Track" )</f>
        <v/>
      </c>
      <c r="E23" s="111"/>
      <c r="F23" s="20"/>
      <c r="G23" s="159"/>
      <c r="H23" s="114" t="str">
        <f t="shared" si="1"/>
        <v/>
      </c>
      <c r="I23" s="20"/>
      <c r="J23" s="20"/>
      <c r="K23" s="20"/>
    </row>
    <row r="24">
      <c r="B24" s="92"/>
      <c r="C24" s="114" t="str">
        <f t="array" ref="C24">ifs(and(isblank($A24),isblank($B24)),"", not(iserror(vlookup($A24&amp;$B24,'5) Release_Track'!$F:$F&amp;'5) Release_Track'!$G:$G,1,0))),vlookup($A24&amp;$B24,{'5) Release_Track'!$F:$F&amp;'5) Release_Track'!$G:$G,'5) Release_Track'!$H:$H},2,0), or(and(not(isblank($B24)),$B24=$B23,$A24&lt;&gt;$A23),and(not(isblank($A24)),$A24=$A23,$B24&lt;&gt;$B23)),"ID LISTS UNALIGNED",and($A24&lt;&gt;"",countif('5) Release_Track'!$F:$F,$A24)=0),"NO ISRC MATCH in Release_Track",and($B24&lt;&gt;"",countif('5) Release_Track'!$G:$G,$B24)=0),"NO CATALOG ID MATCH in Release_Track",iserror(vlookup($A24&amp;$B24,'5) Release_Track'!$F:$F&amp;'5) Release_Track'!$G:$G,1,0)),"NO ISRC-CATALOG ID pair MATCH in Release_Track" )</f>
        <v/>
      </c>
      <c r="D24" s="114" t="str">
        <f t="array" ref="D24">ifs(and(isblank($A24),isblank($B24)),"", not(iserror(vlookup($A24&amp;$B24,'5) Release_Track'!$F:$F&amp;'5) Release_Track'!$G:$G,1,0))),vlookup($A24&amp;$B24,{'5) Release_Track'!$F:$F&amp;'5) Release_Track'!$G:$G,'5) Release_Track'!$I:$I},2,0), or(and(not(isblank($B24)),$B24=$B23,$A24&lt;&gt;$A23),and(not(isblank($A24)),$A24=$A23,$B24&lt;&gt;$B23)),"ID LISTS UNALIGNED",and($A24&lt;&gt;"",countif('5) Release_Track'!$F:$F,$A24)=0),"NO ISRC MATCH in Release_Track",and($B24&lt;&gt;"",countif('5) Release_Track'!$G:$G,$B24)=0),"NO CATALOG ID MATCH in Release_Track",iserror(vlookup($A24&amp;$B24,'5) Release_Track'!$F:$F&amp;'5) Release_Track'!$G:$G,1,0)),"NO ISRC-CATALOG ID pair MATCH in Release_Track" )</f>
        <v/>
      </c>
      <c r="E24" s="111"/>
      <c r="F24" s="20"/>
      <c r="G24" s="159"/>
      <c r="H24" s="114" t="str">
        <f t="shared" si="1"/>
        <v/>
      </c>
      <c r="I24" s="20"/>
      <c r="J24" s="20"/>
      <c r="K24" s="20"/>
    </row>
    <row r="25">
      <c r="B25" s="92"/>
      <c r="C25" s="114" t="str">
        <f t="array" ref="C25">ifs(and(isblank($A25),isblank($B25)),"", not(iserror(vlookup($A25&amp;$B25,'5) Release_Track'!$F:$F&amp;'5) Release_Track'!$G:$G,1,0))),vlookup($A25&amp;$B25,{'5) Release_Track'!$F:$F&amp;'5) Release_Track'!$G:$G,'5) Release_Track'!$H:$H},2,0), or(and(not(isblank($B25)),$B25=$B24,$A25&lt;&gt;$A24),and(not(isblank($A25)),$A25=$A24,$B25&lt;&gt;$B24)),"ID LISTS UNALIGNED",and($A25&lt;&gt;"",countif('5) Release_Track'!$F:$F,$A25)=0),"NO ISRC MATCH in Release_Track",and($B25&lt;&gt;"",countif('5) Release_Track'!$G:$G,$B25)=0),"NO CATALOG ID MATCH in Release_Track",iserror(vlookup($A25&amp;$B25,'5) Release_Track'!$F:$F&amp;'5) Release_Track'!$G:$G,1,0)),"NO ISRC-CATALOG ID pair MATCH in Release_Track" )</f>
        <v/>
      </c>
      <c r="D25" s="114" t="str">
        <f t="array" ref="D25">ifs(and(isblank($A25),isblank($B25)),"", not(iserror(vlookup($A25&amp;$B25,'5) Release_Track'!$F:$F&amp;'5) Release_Track'!$G:$G,1,0))),vlookup($A25&amp;$B25,{'5) Release_Track'!$F:$F&amp;'5) Release_Track'!$G:$G,'5) Release_Track'!$I:$I},2,0), or(and(not(isblank($B25)),$B25=$B24,$A25&lt;&gt;$A24),and(not(isblank($A25)),$A25=$A24,$B25&lt;&gt;$B24)),"ID LISTS UNALIGNED",and($A25&lt;&gt;"",countif('5) Release_Track'!$F:$F,$A25)=0),"NO ISRC MATCH in Release_Track",and($B25&lt;&gt;"",countif('5) Release_Track'!$G:$G,$B25)=0),"NO CATALOG ID MATCH in Release_Track",iserror(vlookup($A25&amp;$B25,'5) Release_Track'!$F:$F&amp;'5) Release_Track'!$G:$G,1,0)),"NO ISRC-CATALOG ID pair MATCH in Release_Track" )</f>
        <v/>
      </c>
      <c r="E25" s="111"/>
      <c r="F25" s="20"/>
      <c r="G25" s="159"/>
      <c r="H25" s="114" t="str">
        <f t="shared" si="1"/>
        <v/>
      </c>
      <c r="I25" s="20"/>
      <c r="J25" s="20"/>
      <c r="K25" s="20"/>
    </row>
    <row r="26">
      <c r="B26" s="92"/>
      <c r="C26" s="114" t="str">
        <f t="array" ref="C26">ifs(and(isblank($A26),isblank($B26)),"", not(iserror(vlookup($A26&amp;$B26,'5) Release_Track'!$F:$F&amp;'5) Release_Track'!$G:$G,1,0))),vlookup($A26&amp;$B26,{'5) Release_Track'!$F:$F&amp;'5) Release_Track'!$G:$G,'5) Release_Track'!$H:$H},2,0), or(and(not(isblank($B26)),$B26=$B25,$A26&lt;&gt;$A25),and(not(isblank($A26)),$A26=$A25,$B26&lt;&gt;$B25)),"ID LISTS UNALIGNED",and($A26&lt;&gt;"",countif('5) Release_Track'!$F:$F,$A26)=0),"NO ISRC MATCH in Release_Track",and($B26&lt;&gt;"",countif('5) Release_Track'!$G:$G,$B26)=0),"NO CATALOG ID MATCH in Release_Track",iserror(vlookup($A26&amp;$B26,'5) Release_Track'!$F:$F&amp;'5) Release_Track'!$G:$G,1,0)),"NO ISRC-CATALOG ID pair MATCH in Release_Track" )</f>
        <v/>
      </c>
      <c r="D26" s="114" t="str">
        <f t="array" ref="D26">ifs(and(isblank($A26),isblank($B26)),"", not(iserror(vlookup($A26&amp;$B26,'5) Release_Track'!$F:$F&amp;'5) Release_Track'!$G:$G,1,0))),vlookup($A26&amp;$B26,{'5) Release_Track'!$F:$F&amp;'5) Release_Track'!$G:$G,'5) Release_Track'!$I:$I},2,0), or(and(not(isblank($B26)),$B26=$B25,$A26&lt;&gt;$A25),and(not(isblank($A26)),$A26=$A25,$B26&lt;&gt;$B25)),"ID LISTS UNALIGNED",and($A26&lt;&gt;"",countif('5) Release_Track'!$F:$F,$A26)=0),"NO ISRC MATCH in Release_Track",and($B26&lt;&gt;"",countif('5) Release_Track'!$G:$G,$B26)=0),"NO CATALOG ID MATCH in Release_Track",iserror(vlookup($A26&amp;$B26,'5) Release_Track'!$F:$F&amp;'5) Release_Track'!$G:$G,1,0)),"NO ISRC-CATALOG ID pair MATCH in Release_Track" )</f>
        <v/>
      </c>
      <c r="E26" s="111"/>
      <c r="F26" s="20"/>
      <c r="G26" s="159"/>
      <c r="H26" s="114" t="str">
        <f t="shared" si="1"/>
        <v/>
      </c>
      <c r="I26" s="20"/>
      <c r="J26" s="20"/>
      <c r="K26" s="20"/>
    </row>
    <row r="27">
      <c r="B27" s="92"/>
      <c r="C27" s="114" t="str">
        <f t="array" ref="C27">ifs(and(isblank($A27),isblank($B27)),"", not(iserror(vlookup($A27&amp;$B27,'5) Release_Track'!$F:$F&amp;'5) Release_Track'!$G:$G,1,0))),vlookup($A27&amp;$B27,{'5) Release_Track'!$F:$F&amp;'5) Release_Track'!$G:$G,'5) Release_Track'!$H:$H},2,0), or(and(not(isblank($B27)),$B27=$B26,$A27&lt;&gt;$A26),and(not(isblank($A27)),$A27=$A26,$B27&lt;&gt;$B26)),"ID LISTS UNALIGNED",and($A27&lt;&gt;"",countif('5) Release_Track'!$F:$F,$A27)=0),"NO ISRC MATCH in Release_Track",and($B27&lt;&gt;"",countif('5) Release_Track'!$G:$G,$B27)=0),"NO CATALOG ID MATCH in Release_Track",iserror(vlookup($A27&amp;$B27,'5) Release_Track'!$F:$F&amp;'5) Release_Track'!$G:$G,1,0)),"NO ISRC-CATALOG ID pair MATCH in Release_Track" )</f>
        <v/>
      </c>
      <c r="D27" s="114" t="str">
        <f t="array" ref="D27">ifs(and(isblank($A27),isblank($B27)),"", not(iserror(vlookup($A27&amp;$B27,'5) Release_Track'!$F:$F&amp;'5) Release_Track'!$G:$G,1,0))),vlookup($A27&amp;$B27,{'5) Release_Track'!$F:$F&amp;'5) Release_Track'!$G:$G,'5) Release_Track'!$I:$I},2,0), or(and(not(isblank($B27)),$B27=$B26,$A27&lt;&gt;$A26),and(not(isblank($A27)),$A27=$A26,$B27&lt;&gt;$B26)),"ID LISTS UNALIGNED",and($A27&lt;&gt;"",countif('5) Release_Track'!$F:$F,$A27)=0),"NO ISRC MATCH in Release_Track",and($B27&lt;&gt;"",countif('5) Release_Track'!$G:$G,$B27)=0),"NO CATALOG ID MATCH in Release_Track",iserror(vlookup($A27&amp;$B27,'5) Release_Track'!$F:$F&amp;'5) Release_Track'!$G:$G,1,0)),"NO ISRC-CATALOG ID pair MATCH in Release_Track" )</f>
        <v/>
      </c>
      <c r="E27" s="111"/>
      <c r="F27" s="20"/>
      <c r="G27" s="159"/>
      <c r="H27" s="114" t="str">
        <f t="shared" si="1"/>
        <v/>
      </c>
      <c r="I27" s="20"/>
      <c r="J27" s="20"/>
      <c r="K27" s="20"/>
    </row>
    <row r="28">
      <c r="B28" s="92"/>
      <c r="C28" s="114" t="str">
        <f t="array" ref="C28">ifs(and(isblank($A28),isblank($B28)),"", not(iserror(vlookup($A28&amp;$B28,'5) Release_Track'!$F:$F&amp;'5) Release_Track'!$G:$G,1,0))),vlookup($A28&amp;$B28,{'5) Release_Track'!$F:$F&amp;'5) Release_Track'!$G:$G,'5) Release_Track'!$H:$H},2,0), or(and(not(isblank($B28)),$B28=$B27,$A28&lt;&gt;$A27),and(not(isblank($A28)),$A28=$A27,$B28&lt;&gt;$B27)),"ID LISTS UNALIGNED",and($A28&lt;&gt;"",countif('5) Release_Track'!$F:$F,$A28)=0),"NO ISRC MATCH in Release_Track",and($B28&lt;&gt;"",countif('5) Release_Track'!$G:$G,$B28)=0),"NO CATALOG ID MATCH in Release_Track",iserror(vlookup($A28&amp;$B28,'5) Release_Track'!$F:$F&amp;'5) Release_Track'!$G:$G,1,0)),"NO ISRC-CATALOG ID pair MATCH in Release_Track" )</f>
        <v/>
      </c>
      <c r="D28" s="114" t="str">
        <f t="array" ref="D28">ifs(and(isblank($A28),isblank($B28)),"", not(iserror(vlookup($A28&amp;$B28,'5) Release_Track'!$F:$F&amp;'5) Release_Track'!$G:$G,1,0))),vlookup($A28&amp;$B28,{'5) Release_Track'!$F:$F&amp;'5) Release_Track'!$G:$G,'5) Release_Track'!$I:$I},2,0), or(and(not(isblank($B28)),$B28=$B27,$A28&lt;&gt;$A27),and(not(isblank($A28)),$A28=$A27,$B28&lt;&gt;$B27)),"ID LISTS UNALIGNED",and($A28&lt;&gt;"",countif('5) Release_Track'!$F:$F,$A28)=0),"NO ISRC MATCH in Release_Track",and($B28&lt;&gt;"",countif('5) Release_Track'!$G:$G,$B28)=0),"NO CATALOG ID MATCH in Release_Track",iserror(vlookup($A28&amp;$B28,'5) Release_Track'!$F:$F&amp;'5) Release_Track'!$G:$G,1,0)),"NO ISRC-CATALOG ID pair MATCH in Release_Track" )</f>
        <v/>
      </c>
      <c r="E28" s="111"/>
      <c r="F28" s="20"/>
      <c r="G28" s="159"/>
      <c r="H28" s="114" t="str">
        <f t="shared" si="1"/>
        <v/>
      </c>
      <c r="I28" s="20"/>
      <c r="J28" s="20"/>
      <c r="K28" s="20"/>
    </row>
    <row r="29">
      <c r="B29" s="92"/>
      <c r="C29" s="114" t="str">
        <f t="array" ref="C29">ifs(and(isblank($A29),isblank($B29)),"", not(iserror(vlookup($A29&amp;$B29,'5) Release_Track'!$F:$F&amp;'5) Release_Track'!$G:$G,1,0))),vlookup($A29&amp;$B29,{'5) Release_Track'!$F:$F&amp;'5) Release_Track'!$G:$G,'5) Release_Track'!$H:$H},2,0), or(and(not(isblank($B29)),$B29=$B28,$A29&lt;&gt;$A28),and(not(isblank($A29)),$A29=$A28,$B29&lt;&gt;$B28)),"ID LISTS UNALIGNED",and($A29&lt;&gt;"",countif('5) Release_Track'!$F:$F,$A29)=0),"NO ISRC MATCH in Release_Track",and($B29&lt;&gt;"",countif('5) Release_Track'!$G:$G,$B29)=0),"NO CATALOG ID MATCH in Release_Track",iserror(vlookup($A29&amp;$B29,'5) Release_Track'!$F:$F&amp;'5) Release_Track'!$G:$G,1,0)),"NO ISRC-CATALOG ID pair MATCH in Release_Track" )</f>
        <v/>
      </c>
      <c r="D29" s="114" t="str">
        <f t="array" ref="D29">ifs(and(isblank($A29),isblank($B29)),"", not(iserror(vlookup($A29&amp;$B29,'5) Release_Track'!$F:$F&amp;'5) Release_Track'!$G:$G,1,0))),vlookup($A29&amp;$B29,{'5) Release_Track'!$F:$F&amp;'5) Release_Track'!$G:$G,'5) Release_Track'!$I:$I},2,0), or(and(not(isblank($B29)),$B29=$B28,$A29&lt;&gt;$A28),and(not(isblank($A29)),$A29=$A28,$B29&lt;&gt;$B28)),"ID LISTS UNALIGNED",and($A29&lt;&gt;"",countif('5) Release_Track'!$F:$F,$A29)=0),"NO ISRC MATCH in Release_Track",and($B29&lt;&gt;"",countif('5) Release_Track'!$G:$G,$B29)=0),"NO CATALOG ID MATCH in Release_Track",iserror(vlookup($A29&amp;$B29,'5) Release_Track'!$F:$F&amp;'5) Release_Track'!$G:$G,1,0)),"NO ISRC-CATALOG ID pair MATCH in Release_Track" )</f>
        <v/>
      </c>
      <c r="E29" s="111"/>
      <c r="F29" s="20"/>
      <c r="G29" s="159"/>
      <c r="H29" s="114" t="str">
        <f t="shared" si="1"/>
        <v/>
      </c>
      <c r="I29" s="20"/>
      <c r="J29" s="20"/>
      <c r="K29" s="20"/>
    </row>
    <row r="30">
      <c r="B30" s="92"/>
      <c r="C30" s="114" t="str">
        <f t="array" ref="C30">ifs(and(isblank($A30),isblank($B30)),"", not(iserror(vlookup($A30&amp;$B30,'5) Release_Track'!$F:$F&amp;'5) Release_Track'!$G:$G,1,0))),vlookup($A30&amp;$B30,{'5) Release_Track'!$F:$F&amp;'5) Release_Track'!$G:$G,'5) Release_Track'!$H:$H},2,0), or(and(not(isblank($B30)),$B30=$B29,$A30&lt;&gt;$A29),and(not(isblank($A30)),$A30=$A29,$B30&lt;&gt;$B29)),"ID LISTS UNALIGNED",and($A30&lt;&gt;"",countif('5) Release_Track'!$F:$F,$A30)=0),"NO ISRC MATCH in Release_Track",and($B30&lt;&gt;"",countif('5) Release_Track'!$G:$G,$B30)=0),"NO CATALOG ID MATCH in Release_Track",iserror(vlookup($A30&amp;$B30,'5) Release_Track'!$F:$F&amp;'5) Release_Track'!$G:$G,1,0)),"NO ISRC-CATALOG ID pair MATCH in Release_Track" )</f>
        <v/>
      </c>
      <c r="D30" s="114" t="str">
        <f t="array" ref="D30">ifs(and(isblank($A30),isblank($B30)),"", not(iserror(vlookup($A30&amp;$B30,'5) Release_Track'!$F:$F&amp;'5) Release_Track'!$G:$G,1,0))),vlookup($A30&amp;$B30,{'5) Release_Track'!$F:$F&amp;'5) Release_Track'!$G:$G,'5) Release_Track'!$I:$I},2,0), or(and(not(isblank($B30)),$B30=$B29,$A30&lt;&gt;$A29),and(not(isblank($A30)),$A30=$A29,$B30&lt;&gt;$B29)),"ID LISTS UNALIGNED",and($A30&lt;&gt;"",countif('5) Release_Track'!$F:$F,$A30)=0),"NO ISRC MATCH in Release_Track",and($B30&lt;&gt;"",countif('5) Release_Track'!$G:$G,$B30)=0),"NO CATALOG ID MATCH in Release_Track",iserror(vlookup($A30&amp;$B30,'5) Release_Track'!$F:$F&amp;'5) Release_Track'!$G:$G,1,0)),"NO ISRC-CATALOG ID pair MATCH in Release_Track" )</f>
        <v/>
      </c>
      <c r="E30" s="111"/>
      <c r="F30" s="20"/>
      <c r="G30" s="159"/>
      <c r="H30" s="114" t="str">
        <f t="shared" si="1"/>
        <v/>
      </c>
      <c r="I30" s="20"/>
      <c r="J30" s="20"/>
      <c r="K30" s="20"/>
    </row>
    <row r="31">
      <c r="B31" s="92"/>
      <c r="C31" s="114" t="str">
        <f t="array" ref="C31">ifs(and(isblank($A31),isblank($B31)),"", not(iserror(vlookup($A31&amp;$B31,'5) Release_Track'!$F:$F&amp;'5) Release_Track'!$G:$G,1,0))),vlookup($A31&amp;$B31,{'5) Release_Track'!$F:$F&amp;'5) Release_Track'!$G:$G,'5) Release_Track'!$H:$H},2,0), or(and(not(isblank($B31)),$B31=$B30,$A31&lt;&gt;$A30),and(not(isblank($A31)),$A31=$A30,$B31&lt;&gt;$B30)),"ID LISTS UNALIGNED",and($A31&lt;&gt;"",countif('5) Release_Track'!$F:$F,$A31)=0),"NO ISRC MATCH in Release_Track",and($B31&lt;&gt;"",countif('5) Release_Track'!$G:$G,$B31)=0),"NO CATALOG ID MATCH in Release_Track",iserror(vlookup($A31&amp;$B31,'5) Release_Track'!$F:$F&amp;'5) Release_Track'!$G:$G,1,0)),"NO ISRC-CATALOG ID pair MATCH in Release_Track" )</f>
        <v/>
      </c>
      <c r="D31" s="114" t="str">
        <f t="array" ref="D31">ifs(and(isblank($A31),isblank($B31)),"", not(iserror(vlookup($A31&amp;$B31,'5) Release_Track'!$F:$F&amp;'5) Release_Track'!$G:$G,1,0))),vlookup($A31&amp;$B31,{'5) Release_Track'!$F:$F&amp;'5) Release_Track'!$G:$G,'5) Release_Track'!$I:$I},2,0), or(and(not(isblank($B31)),$B31=$B30,$A31&lt;&gt;$A30),and(not(isblank($A31)),$A31=$A30,$B31&lt;&gt;$B30)),"ID LISTS UNALIGNED",and($A31&lt;&gt;"",countif('5) Release_Track'!$F:$F,$A31)=0),"NO ISRC MATCH in Release_Track",and($B31&lt;&gt;"",countif('5) Release_Track'!$G:$G,$B31)=0),"NO CATALOG ID MATCH in Release_Track",iserror(vlookup($A31&amp;$B31,'5) Release_Track'!$F:$F&amp;'5) Release_Track'!$G:$G,1,0)),"NO ISRC-CATALOG ID pair MATCH in Release_Track" )</f>
        <v/>
      </c>
      <c r="E31" s="111"/>
      <c r="F31" s="20"/>
      <c r="G31" s="159"/>
      <c r="H31" s="114" t="str">
        <f t="shared" si="1"/>
        <v/>
      </c>
      <c r="I31" s="20"/>
      <c r="J31" s="20"/>
      <c r="K31" s="20"/>
    </row>
    <row r="32">
      <c r="B32" s="92"/>
      <c r="C32" s="114" t="str">
        <f t="array" ref="C32">ifs(and(isblank($A32),isblank($B32)),"", not(iserror(vlookup($A32&amp;$B32,'5) Release_Track'!$F:$F&amp;'5) Release_Track'!$G:$G,1,0))),vlookup($A32&amp;$B32,{'5) Release_Track'!$F:$F&amp;'5) Release_Track'!$G:$G,'5) Release_Track'!$H:$H},2,0), or(and(not(isblank($B32)),$B32=$B31,$A32&lt;&gt;$A31),and(not(isblank($A32)),$A32=$A31,$B32&lt;&gt;$B31)),"ID LISTS UNALIGNED",and($A32&lt;&gt;"",countif('5) Release_Track'!$F:$F,$A32)=0),"NO ISRC MATCH in Release_Track",and($B32&lt;&gt;"",countif('5) Release_Track'!$G:$G,$B32)=0),"NO CATALOG ID MATCH in Release_Track",iserror(vlookup($A32&amp;$B32,'5) Release_Track'!$F:$F&amp;'5) Release_Track'!$G:$G,1,0)),"NO ISRC-CATALOG ID pair MATCH in Release_Track" )</f>
        <v/>
      </c>
      <c r="D32" s="114" t="str">
        <f t="array" ref="D32">ifs(and(isblank($A32),isblank($B32)),"", not(iserror(vlookup($A32&amp;$B32,'5) Release_Track'!$F:$F&amp;'5) Release_Track'!$G:$G,1,0))),vlookup($A32&amp;$B32,{'5) Release_Track'!$F:$F&amp;'5) Release_Track'!$G:$G,'5) Release_Track'!$I:$I},2,0), or(and(not(isblank($B32)),$B32=$B31,$A32&lt;&gt;$A31),and(not(isblank($A32)),$A32=$A31,$B32&lt;&gt;$B31)),"ID LISTS UNALIGNED",and($A32&lt;&gt;"",countif('5) Release_Track'!$F:$F,$A32)=0),"NO ISRC MATCH in Release_Track",and($B32&lt;&gt;"",countif('5) Release_Track'!$G:$G,$B32)=0),"NO CATALOG ID MATCH in Release_Track",iserror(vlookup($A32&amp;$B32,'5) Release_Track'!$F:$F&amp;'5) Release_Track'!$G:$G,1,0)),"NO ISRC-CATALOG ID pair MATCH in Release_Track" )</f>
        <v/>
      </c>
      <c r="E32" s="111"/>
      <c r="F32" s="20"/>
      <c r="G32" s="159"/>
      <c r="H32" s="114" t="str">
        <f t="shared" si="1"/>
        <v/>
      </c>
      <c r="I32" s="20"/>
      <c r="J32" s="20"/>
      <c r="K32" s="20"/>
    </row>
    <row r="33">
      <c r="B33" s="92"/>
      <c r="C33" s="114" t="str">
        <f t="array" ref="C33">ifs(and(isblank($A33),isblank($B33)),"", not(iserror(vlookup($A33&amp;$B33,'5) Release_Track'!$F:$F&amp;'5) Release_Track'!$G:$G,1,0))),vlookup($A33&amp;$B33,{'5) Release_Track'!$F:$F&amp;'5) Release_Track'!$G:$G,'5) Release_Track'!$H:$H},2,0), or(and(not(isblank($B33)),$B33=$B32,$A33&lt;&gt;$A32),and(not(isblank($A33)),$A33=$A32,$B33&lt;&gt;$B32)),"ID LISTS UNALIGNED",and($A33&lt;&gt;"",countif('5) Release_Track'!$F:$F,$A33)=0),"NO ISRC MATCH in Release_Track",and($B33&lt;&gt;"",countif('5) Release_Track'!$G:$G,$B33)=0),"NO CATALOG ID MATCH in Release_Track",iserror(vlookup($A33&amp;$B33,'5) Release_Track'!$F:$F&amp;'5) Release_Track'!$G:$G,1,0)),"NO ISRC-CATALOG ID pair MATCH in Release_Track" )</f>
        <v/>
      </c>
      <c r="D33" s="114" t="str">
        <f t="array" ref="D33">ifs(and(isblank($A33),isblank($B33)),"", not(iserror(vlookup($A33&amp;$B33,'5) Release_Track'!$F:$F&amp;'5) Release_Track'!$G:$G,1,0))),vlookup($A33&amp;$B33,{'5) Release_Track'!$F:$F&amp;'5) Release_Track'!$G:$G,'5) Release_Track'!$I:$I},2,0), or(and(not(isblank($B33)),$B33=$B32,$A33&lt;&gt;$A32),and(not(isblank($A33)),$A33=$A32,$B33&lt;&gt;$B32)),"ID LISTS UNALIGNED",and($A33&lt;&gt;"",countif('5) Release_Track'!$F:$F,$A33)=0),"NO ISRC MATCH in Release_Track",and($B33&lt;&gt;"",countif('5) Release_Track'!$G:$G,$B33)=0),"NO CATALOG ID MATCH in Release_Track",iserror(vlookup($A33&amp;$B33,'5) Release_Track'!$F:$F&amp;'5) Release_Track'!$G:$G,1,0)),"NO ISRC-CATALOG ID pair MATCH in Release_Track" )</f>
        <v/>
      </c>
      <c r="E33" s="111"/>
      <c r="F33" s="20"/>
      <c r="G33" s="159"/>
      <c r="H33" s="114" t="str">
        <f t="shared" si="1"/>
        <v/>
      </c>
      <c r="I33" s="20"/>
      <c r="J33" s="20"/>
      <c r="K33" s="20"/>
    </row>
    <row r="34">
      <c r="B34" s="92"/>
      <c r="C34" s="114" t="str">
        <f t="array" ref="C34">ifs(and(isblank($A34),isblank($B34)),"", not(iserror(vlookup($A34&amp;$B34,'5) Release_Track'!$F:$F&amp;'5) Release_Track'!$G:$G,1,0))),vlookup($A34&amp;$B34,{'5) Release_Track'!$F:$F&amp;'5) Release_Track'!$G:$G,'5) Release_Track'!$H:$H},2,0), or(and(not(isblank($B34)),$B34=$B33,$A34&lt;&gt;$A33),and(not(isblank($A34)),$A34=$A33,$B34&lt;&gt;$B33)),"ID LISTS UNALIGNED",and($A34&lt;&gt;"",countif('5) Release_Track'!$F:$F,$A34)=0),"NO ISRC MATCH in Release_Track",and($B34&lt;&gt;"",countif('5) Release_Track'!$G:$G,$B34)=0),"NO CATALOG ID MATCH in Release_Track",iserror(vlookup($A34&amp;$B34,'5) Release_Track'!$F:$F&amp;'5) Release_Track'!$G:$G,1,0)),"NO ISRC-CATALOG ID pair MATCH in Release_Track" )</f>
        <v/>
      </c>
      <c r="D34" s="114" t="str">
        <f t="array" ref="D34">ifs(and(isblank($A34),isblank($B34)),"", not(iserror(vlookup($A34&amp;$B34,'5) Release_Track'!$F:$F&amp;'5) Release_Track'!$G:$G,1,0))),vlookup($A34&amp;$B34,{'5) Release_Track'!$F:$F&amp;'5) Release_Track'!$G:$G,'5) Release_Track'!$I:$I},2,0), or(and(not(isblank($B34)),$B34=$B33,$A34&lt;&gt;$A33),and(not(isblank($A34)),$A34=$A33,$B34&lt;&gt;$B33)),"ID LISTS UNALIGNED",and($A34&lt;&gt;"",countif('5) Release_Track'!$F:$F,$A34)=0),"NO ISRC MATCH in Release_Track",and($B34&lt;&gt;"",countif('5) Release_Track'!$G:$G,$B34)=0),"NO CATALOG ID MATCH in Release_Track",iserror(vlookup($A34&amp;$B34,'5) Release_Track'!$F:$F&amp;'5) Release_Track'!$G:$G,1,0)),"NO ISRC-CATALOG ID pair MATCH in Release_Track" )</f>
        <v/>
      </c>
      <c r="E34" s="111"/>
      <c r="F34" s="20"/>
      <c r="G34" s="159"/>
      <c r="H34" s="114" t="str">
        <f t="shared" si="1"/>
        <v/>
      </c>
      <c r="I34" s="20"/>
      <c r="J34" s="20"/>
      <c r="K34" s="20"/>
    </row>
    <row r="35">
      <c r="B35" s="92"/>
      <c r="C35" s="114" t="str">
        <f t="array" ref="C35">ifs(and(isblank($A35),isblank($B35)),"", not(iserror(vlookup($A35&amp;$B35,'5) Release_Track'!$F:$F&amp;'5) Release_Track'!$G:$G,1,0))),vlookup($A35&amp;$B35,{'5) Release_Track'!$F:$F&amp;'5) Release_Track'!$G:$G,'5) Release_Track'!$H:$H},2,0), or(and(not(isblank($B35)),$B35=$B34,$A35&lt;&gt;$A34),and(not(isblank($A35)),$A35=$A34,$B35&lt;&gt;$B34)),"ID LISTS UNALIGNED",and($A35&lt;&gt;"",countif('5) Release_Track'!$F:$F,$A35)=0),"NO ISRC MATCH in Release_Track",and($B35&lt;&gt;"",countif('5) Release_Track'!$G:$G,$B35)=0),"NO CATALOG ID MATCH in Release_Track",iserror(vlookup($A35&amp;$B35,'5) Release_Track'!$F:$F&amp;'5) Release_Track'!$G:$G,1,0)),"NO ISRC-CATALOG ID pair MATCH in Release_Track" )</f>
        <v/>
      </c>
      <c r="D35" s="114" t="str">
        <f t="array" ref="D35">ifs(and(isblank($A35),isblank($B35)),"", not(iserror(vlookup($A35&amp;$B35,'5) Release_Track'!$F:$F&amp;'5) Release_Track'!$G:$G,1,0))),vlookup($A35&amp;$B35,{'5) Release_Track'!$F:$F&amp;'5) Release_Track'!$G:$G,'5) Release_Track'!$I:$I},2,0), or(and(not(isblank($B35)),$B35=$B34,$A35&lt;&gt;$A34),and(not(isblank($A35)),$A35=$A34,$B35&lt;&gt;$B34)),"ID LISTS UNALIGNED",and($A35&lt;&gt;"",countif('5) Release_Track'!$F:$F,$A35)=0),"NO ISRC MATCH in Release_Track",and($B35&lt;&gt;"",countif('5) Release_Track'!$G:$G,$B35)=0),"NO CATALOG ID MATCH in Release_Track",iserror(vlookup($A35&amp;$B35,'5) Release_Track'!$F:$F&amp;'5) Release_Track'!$G:$G,1,0)),"NO ISRC-CATALOG ID pair MATCH in Release_Track" )</f>
        <v/>
      </c>
      <c r="E35" s="111"/>
      <c r="F35" s="20"/>
      <c r="G35" s="159"/>
      <c r="H35" s="114" t="str">
        <f t="shared" si="1"/>
        <v/>
      </c>
      <c r="I35" s="20"/>
      <c r="J35" s="20"/>
      <c r="K35" s="20"/>
    </row>
    <row r="36">
      <c r="B36" s="92"/>
      <c r="C36" s="114" t="str">
        <f t="array" ref="C36">ifs(and(isblank($A36),isblank($B36)),"", not(iserror(vlookup($A36&amp;$B36,'5) Release_Track'!$F:$F&amp;'5) Release_Track'!$G:$G,1,0))),vlookup($A36&amp;$B36,{'5) Release_Track'!$F:$F&amp;'5) Release_Track'!$G:$G,'5) Release_Track'!$H:$H},2,0), or(and(not(isblank($B36)),$B36=$B35,$A36&lt;&gt;$A35),and(not(isblank($A36)),$A36=$A35,$B36&lt;&gt;$B35)),"ID LISTS UNALIGNED",and($A36&lt;&gt;"",countif('5) Release_Track'!$F:$F,$A36)=0),"NO ISRC MATCH in Release_Track",and($B36&lt;&gt;"",countif('5) Release_Track'!$G:$G,$B36)=0),"NO CATALOG ID MATCH in Release_Track",iserror(vlookup($A36&amp;$B36,'5) Release_Track'!$F:$F&amp;'5) Release_Track'!$G:$G,1,0)),"NO ISRC-CATALOG ID pair MATCH in Release_Track" )</f>
        <v/>
      </c>
      <c r="D36" s="114" t="str">
        <f t="array" ref="D36">ifs(and(isblank($A36),isblank($B36)),"", not(iserror(vlookup($A36&amp;$B36,'5) Release_Track'!$F:$F&amp;'5) Release_Track'!$G:$G,1,0))),vlookup($A36&amp;$B36,{'5) Release_Track'!$F:$F&amp;'5) Release_Track'!$G:$G,'5) Release_Track'!$I:$I},2,0), or(and(not(isblank($B36)),$B36=$B35,$A36&lt;&gt;$A35),and(not(isblank($A36)),$A36=$A35,$B36&lt;&gt;$B35)),"ID LISTS UNALIGNED",and($A36&lt;&gt;"",countif('5) Release_Track'!$F:$F,$A36)=0),"NO ISRC MATCH in Release_Track",and($B36&lt;&gt;"",countif('5) Release_Track'!$G:$G,$B36)=0),"NO CATALOG ID MATCH in Release_Track",iserror(vlookup($A36&amp;$B36,'5) Release_Track'!$F:$F&amp;'5) Release_Track'!$G:$G,1,0)),"NO ISRC-CATALOG ID pair MATCH in Release_Track" )</f>
        <v/>
      </c>
      <c r="E36" s="111"/>
      <c r="F36" s="20"/>
      <c r="G36" s="159"/>
      <c r="H36" s="114" t="str">
        <f t="shared" si="1"/>
        <v/>
      </c>
      <c r="I36" s="20"/>
      <c r="J36" s="20"/>
      <c r="K36" s="20"/>
    </row>
    <row r="37">
      <c r="B37" s="92"/>
      <c r="C37" s="114" t="str">
        <f t="array" ref="C37">ifs(and(isblank($A37),isblank($B37)),"", not(iserror(vlookup($A37&amp;$B37,'5) Release_Track'!$F:$F&amp;'5) Release_Track'!$G:$G,1,0))),vlookup($A37&amp;$B37,{'5) Release_Track'!$F:$F&amp;'5) Release_Track'!$G:$G,'5) Release_Track'!$H:$H},2,0), or(and(not(isblank($B37)),$B37=$B36,$A37&lt;&gt;$A36),and(not(isblank($A37)),$A37=$A36,$B37&lt;&gt;$B36)),"ID LISTS UNALIGNED",and($A37&lt;&gt;"",countif('5) Release_Track'!$F:$F,$A37)=0),"NO ISRC MATCH in Release_Track",and($B37&lt;&gt;"",countif('5) Release_Track'!$G:$G,$B37)=0),"NO CATALOG ID MATCH in Release_Track",iserror(vlookup($A37&amp;$B37,'5) Release_Track'!$F:$F&amp;'5) Release_Track'!$G:$G,1,0)),"NO ISRC-CATALOG ID pair MATCH in Release_Track" )</f>
        <v/>
      </c>
      <c r="D37" s="114" t="str">
        <f t="array" ref="D37">ifs(and(isblank($A37),isblank($B37)),"", not(iserror(vlookup($A37&amp;$B37,'5) Release_Track'!$F:$F&amp;'5) Release_Track'!$G:$G,1,0))),vlookup($A37&amp;$B37,{'5) Release_Track'!$F:$F&amp;'5) Release_Track'!$G:$G,'5) Release_Track'!$I:$I},2,0), or(and(not(isblank($B37)),$B37=$B36,$A37&lt;&gt;$A36),and(not(isblank($A37)),$A37=$A36,$B37&lt;&gt;$B36)),"ID LISTS UNALIGNED",and($A37&lt;&gt;"",countif('5) Release_Track'!$F:$F,$A37)=0),"NO ISRC MATCH in Release_Track",and($B37&lt;&gt;"",countif('5) Release_Track'!$G:$G,$B37)=0),"NO CATALOG ID MATCH in Release_Track",iserror(vlookup($A37&amp;$B37,'5) Release_Track'!$F:$F&amp;'5) Release_Track'!$G:$G,1,0)),"NO ISRC-CATALOG ID pair MATCH in Release_Track" )</f>
        <v/>
      </c>
      <c r="E37" s="111"/>
      <c r="F37" s="20"/>
      <c r="G37" s="159"/>
      <c r="H37" s="114" t="str">
        <f t="shared" si="1"/>
        <v/>
      </c>
      <c r="I37" s="20"/>
      <c r="J37" s="20"/>
      <c r="K37" s="20"/>
    </row>
    <row r="38">
      <c r="B38" s="92"/>
      <c r="C38" s="114" t="str">
        <f t="array" ref="C38">ifs(and(isblank($A38),isblank($B38)),"", not(iserror(vlookup($A38&amp;$B38,'5) Release_Track'!$F:$F&amp;'5) Release_Track'!$G:$G,1,0))),vlookup($A38&amp;$B38,{'5) Release_Track'!$F:$F&amp;'5) Release_Track'!$G:$G,'5) Release_Track'!$H:$H},2,0), or(and(not(isblank($B38)),$B38=$B37,$A38&lt;&gt;$A37),and(not(isblank($A38)),$A38=$A37,$B38&lt;&gt;$B37)),"ID LISTS UNALIGNED",and($A38&lt;&gt;"",countif('5) Release_Track'!$F:$F,$A38)=0),"NO ISRC MATCH in Release_Track",and($B38&lt;&gt;"",countif('5) Release_Track'!$G:$G,$B38)=0),"NO CATALOG ID MATCH in Release_Track",iserror(vlookup($A38&amp;$B38,'5) Release_Track'!$F:$F&amp;'5) Release_Track'!$G:$G,1,0)),"NO ISRC-CATALOG ID pair MATCH in Release_Track" )</f>
        <v/>
      </c>
      <c r="D38" s="114" t="str">
        <f t="array" ref="D38">ifs(and(isblank($A38),isblank($B38)),"", not(iserror(vlookup($A38&amp;$B38,'5) Release_Track'!$F:$F&amp;'5) Release_Track'!$G:$G,1,0))),vlookup($A38&amp;$B38,{'5) Release_Track'!$F:$F&amp;'5) Release_Track'!$G:$G,'5) Release_Track'!$I:$I},2,0), or(and(not(isblank($B38)),$B38=$B37,$A38&lt;&gt;$A37),and(not(isblank($A38)),$A38=$A37,$B38&lt;&gt;$B37)),"ID LISTS UNALIGNED",and($A38&lt;&gt;"",countif('5) Release_Track'!$F:$F,$A38)=0),"NO ISRC MATCH in Release_Track",and($B38&lt;&gt;"",countif('5) Release_Track'!$G:$G,$B38)=0),"NO CATALOG ID MATCH in Release_Track",iserror(vlookup($A38&amp;$B38,'5) Release_Track'!$F:$F&amp;'5) Release_Track'!$G:$G,1,0)),"NO ISRC-CATALOG ID pair MATCH in Release_Track" )</f>
        <v/>
      </c>
      <c r="E38" s="111"/>
      <c r="F38" s="20"/>
      <c r="G38" s="159"/>
      <c r="H38" s="114" t="str">
        <f t="shared" si="1"/>
        <v/>
      </c>
      <c r="I38" s="20"/>
      <c r="J38" s="20"/>
      <c r="K38" s="20"/>
    </row>
    <row r="39">
      <c r="B39" s="92"/>
      <c r="C39" s="114" t="str">
        <f t="array" ref="C39">ifs(and(isblank($A39),isblank($B39)),"", not(iserror(vlookup($A39&amp;$B39,'5) Release_Track'!$F:$F&amp;'5) Release_Track'!$G:$G,1,0))),vlookup($A39&amp;$B39,{'5) Release_Track'!$F:$F&amp;'5) Release_Track'!$G:$G,'5) Release_Track'!$H:$H},2,0), or(and(not(isblank($B39)),$B39=$B38,$A39&lt;&gt;$A38),and(not(isblank($A39)),$A39=$A38,$B39&lt;&gt;$B38)),"ID LISTS UNALIGNED",and($A39&lt;&gt;"",countif('5) Release_Track'!$F:$F,$A39)=0),"NO ISRC MATCH in Release_Track",and($B39&lt;&gt;"",countif('5) Release_Track'!$G:$G,$B39)=0),"NO CATALOG ID MATCH in Release_Track",iserror(vlookup($A39&amp;$B39,'5) Release_Track'!$F:$F&amp;'5) Release_Track'!$G:$G,1,0)),"NO ISRC-CATALOG ID pair MATCH in Release_Track" )</f>
        <v/>
      </c>
      <c r="D39" s="114" t="str">
        <f t="array" ref="D39">ifs(and(isblank($A39),isblank($B39)),"", not(iserror(vlookup($A39&amp;$B39,'5) Release_Track'!$F:$F&amp;'5) Release_Track'!$G:$G,1,0))),vlookup($A39&amp;$B39,{'5) Release_Track'!$F:$F&amp;'5) Release_Track'!$G:$G,'5) Release_Track'!$I:$I},2,0), or(and(not(isblank($B39)),$B39=$B38,$A39&lt;&gt;$A38),and(not(isblank($A39)),$A39=$A38,$B39&lt;&gt;$B38)),"ID LISTS UNALIGNED",and($A39&lt;&gt;"",countif('5) Release_Track'!$F:$F,$A39)=0),"NO ISRC MATCH in Release_Track",and($B39&lt;&gt;"",countif('5) Release_Track'!$G:$G,$B39)=0),"NO CATALOG ID MATCH in Release_Track",iserror(vlookup($A39&amp;$B39,'5) Release_Track'!$F:$F&amp;'5) Release_Track'!$G:$G,1,0)),"NO ISRC-CATALOG ID pair MATCH in Release_Track" )</f>
        <v/>
      </c>
      <c r="E39" s="111"/>
      <c r="F39" s="20"/>
      <c r="G39" s="159"/>
      <c r="H39" s="114" t="str">
        <f t="shared" si="1"/>
        <v/>
      </c>
      <c r="I39" s="20"/>
      <c r="J39" s="20"/>
      <c r="K39" s="20"/>
    </row>
    <row r="40">
      <c r="B40" s="92"/>
      <c r="C40" s="114" t="str">
        <f t="array" ref="C40">ifs(and(isblank($A40),isblank($B40)),"", not(iserror(vlookup($A40&amp;$B40,'5) Release_Track'!$F:$F&amp;'5) Release_Track'!$G:$G,1,0))),vlookup($A40&amp;$B40,{'5) Release_Track'!$F:$F&amp;'5) Release_Track'!$G:$G,'5) Release_Track'!$H:$H},2,0), or(and(not(isblank($B40)),$B40=$B39,$A40&lt;&gt;$A39),and(not(isblank($A40)),$A40=$A39,$B40&lt;&gt;$B39)),"ID LISTS UNALIGNED",and($A40&lt;&gt;"",countif('5) Release_Track'!$F:$F,$A40)=0),"NO ISRC MATCH in Release_Track",and($B40&lt;&gt;"",countif('5) Release_Track'!$G:$G,$B40)=0),"NO CATALOG ID MATCH in Release_Track",iserror(vlookup($A40&amp;$B40,'5) Release_Track'!$F:$F&amp;'5) Release_Track'!$G:$G,1,0)),"NO ISRC-CATALOG ID pair MATCH in Release_Track" )</f>
        <v/>
      </c>
      <c r="D40" s="114" t="str">
        <f t="array" ref="D40">ifs(and(isblank($A40),isblank($B40)),"", not(iserror(vlookup($A40&amp;$B40,'5) Release_Track'!$F:$F&amp;'5) Release_Track'!$G:$G,1,0))),vlookup($A40&amp;$B40,{'5) Release_Track'!$F:$F&amp;'5) Release_Track'!$G:$G,'5) Release_Track'!$I:$I},2,0), or(and(not(isblank($B40)),$B40=$B39,$A40&lt;&gt;$A39),and(not(isblank($A40)),$A40=$A39,$B40&lt;&gt;$B39)),"ID LISTS UNALIGNED",and($A40&lt;&gt;"",countif('5) Release_Track'!$F:$F,$A40)=0),"NO ISRC MATCH in Release_Track",and($B40&lt;&gt;"",countif('5) Release_Track'!$G:$G,$B40)=0),"NO CATALOG ID MATCH in Release_Track",iserror(vlookup($A40&amp;$B40,'5) Release_Track'!$F:$F&amp;'5) Release_Track'!$G:$G,1,0)),"NO ISRC-CATALOG ID pair MATCH in Release_Track" )</f>
        <v/>
      </c>
      <c r="E40" s="111"/>
      <c r="F40" s="20"/>
      <c r="G40" s="159"/>
      <c r="H40" s="114" t="str">
        <f t="shared" si="1"/>
        <v/>
      </c>
      <c r="I40" s="20"/>
      <c r="J40" s="20"/>
      <c r="K40" s="20"/>
    </row>
    <row r="41">
      <c r="B41" s="92"/>
      <c r="C41" s="114" t="str">
        <f t="array" ref="C41">ifs(and(isblank($A41),isblank($B41)),"", not(iserror(vlookup($A41&amp;$B41,'5) Release_Track'!$F:$F&amp;'5) Release_Track'!$G:$G,1,0))),vlookup($A41&amp;$B41,{'5) Release_Track'!$F:$F&amp;'5) Release_Track'!$G:$G,'5) Release_Track'!$H:$H},2,0), or(and(not(isblank($B41)),$B41=$B40,$A41&lt;&gt;$A40),and(not(isblank($A41)),$A41=$A40,$B41&lt;&gt;$B40)),"ID LISTS UNALIGNED",and($A41&lt;&gt;"",countif('5) Release_Track'!$F:$F,$A41)=0),"NO ISRC MATCH in Release_Track",and($B41&lt;&gt;"",countif('5) Release_Track'!$G:$G,$B41)=0),"NO CATALOG ID MATCH in Release_Track",iserror(vlookup($A41&amp;$B41,'5) Release_Track'!$F:$F&amp;'5) Release_Track'!$G:$G,1,0)),"NO ISRC-CATALOG ID pair MATCH in Release_Track" )</f>
        <v/>
      </c>
      <c r="D41" s="114" t="str">
        <f t="array" ref="D41">ifs(and(isblank($A41),isblank($B41)),"", not(iserror(vlookup($A41&amp;$B41,'5) Release_Track'!$F:$F&amp;'5) Release_Track'!$G:$G,1,0))),vlookup($A41&amp;$B41,{'5) Release_Track'!$F:$F&amp;'5) Release_Track'!$G:$G,'5) Release_Track'!$I:$I},2,0), or(and(not(isblank($B41)),$B41=$B40,$A41&lt;&gt;$A40),and(not(isblank($A41)),$A41=$A40,$B41&lt;&gt;$B40)),"ID LISTS UNALIGNED",and($A41&lt;&gt;"",countif('5) Release_Track'!$F:$F,$A41)=0),"NO ISRC MATCH in Release_Track",and($B41&lt;&gt;"",countif('5) Release_Track'!$G:$G,$B41)=0),"NO CATALOG ID MATCH in Release_Track",iserror(vlookup($A41&amp;$B41,'5) Release_Track'!$F:$F&amp;'5) Release_Track'!$G:$G,1,0)),"NO ISRC-CATALOG ID pair MATCH in Release_Track" )</f>
        <v/>
      </c>
      <c r="E41" s="111"/>
      <c r="F41" s="20"/>
      <c r="G41" s="159"/>
      <c r="H41" s="114" t="str">
        <f t="shared" si="1"/>
        <v/>
      </c>
      <c r="I41" s="20"/>
      <c r="J41" s="20"/>
      <c r="K41" s="20"/>
    </row>
    <row r="42">
      <c r="B42" s="92"/>
      <c r="C42" s="114" t="str">
        <f t="array" ref="C42">ifs(and(isblank($A42),isblank($B42)),"", not(iserror(vlookup($A42&amp;$B42,'5) Release_Track'!$F:$F&amp;'5) Release_Track'!$G:$G,1,0))),vlookup($A42&amp;$B42,{'5) Release_Track'!$F:$F&amp;'5) Release_Track'!$G:$G,'5) Release_Track'!$H:$H},2,0), or(and(not(isblank($B42)),$B42=$B41,$A42&lt;&gt;$A41),and(not(isblank($A42)),$A42=$A41,$B42&lt;&gt;$B41)),"ID LISTS UNALIGNED",and($A42&lt;&gt;"",countif('5) Release_Track'!$F:$F,$A42)=0),"NO ISRC MATCH in Release_Track",and($B42&lt;&gt;"",countif('5) Release_Track'!$G:$G,$B42)=0),"NO CATALOG ID MATCH in Release_Track",iserror(vlookup($A42&amp;$B42,'5) Release_Track'!$F:$F&amp;'5) Release_Track'!$G:$G,1,0)),"NO ISRC-CATALOG ID pair MATCH in Release_Track" )</f>
        <v/>
      </c>
      <c r="D42" s="114" t="str">
        <f t="array" ref="D42">ifs(and(isblank($A42),isblank($B42)),"", not(iserror(vlookup($A42&amp;$B42,'5) Release_Track'!$F:$F&amp;'5) Release_Track'!$G:$G,1,0))),vlookup($A42&amp;$B42,{'5) Release_Track'!$F:$F&amp;'5) Release_Track'!$G:$G,'5) Release_Track'!$I:$I},2,0), or(and(not(isblank($B42)),$B42=$B41,$A42&lt;&gt;$A41),and(not(isblank($A42)),$A42=$A41,$B42&lt;&gt;$B41)),"ID LISTS UNALIGNED",and($A42&lt;&gt;"",countif('5) Release_Track'!$F:$F,$A42)=0),"NO ISRC MATCH in Release_Track",and($B42&lt;&gt;"",countif('5) Release_Track'!$G:$G,$B42)=0),"NO CATALOG ID MATCH in Release_Track",iserror(vlookup($A42&amp;$B42,'5) Release_Track'!$F:$F&amp;'5) Release_Track'!$G:$G,1,0)),"NO ISRC-CATALOG ID pair MATCH in Release_Track" )</f>
        <v/>
      </c>
      <c r="E42" s="111"/>
      <c r="F42" s="20"/>
      <c r="G42" s="159"/>
      <c r="H42" s="114" t="str">
        <f t="shared" si="1"/>
        <v/>
      </c>
      <c r="I42" s="20"/>
      <c r="J42" s="20"/>
      <c r="K42" s="20"/>
    </row>
    <row r="43">
      <c r="B43" s="92"/>
      <c r="C43" s="114" t="str">
        <f t="array" ref="C43">ifs(and(isblank($A43),isblank($B43)),"", not(iserror(vlookup($A43&amp;$B43,'5) Release_Track'!$F:$F&amp;'5) Release_Track'!$G:$G,1,0))),vlookup($A43&amp;$B43,{'5) Release_Track'!$F:$F&amp;'5) Release_Track'!$G:$G,'5) Release_Track'!$H:$H},2,0), or(and(not(isblank($B43)),$B43=$B42,$A43&lt;&gt;$A42),and(not(isblank($A43)),$A43=$A42,$B43&lt;&gt;$B42)),"ID LISTS UNALIGNED",and($A43&lt;&gt;"",countif('5) Release_Track'!$F:$F,$A43)=0),"NO ISRC MATCH in Release_Track",and($B43&lt;&gt;"",countif('5) Release_Track'!$G:$G,$B43)=0),"NO CATALOG ID MATCH in Release_Track",iserror(vlookup($A43&amp;$B43,'5) Release_Track'!$F:$F&amp;'5) Release_Track'!$G:$G,1,0)),"NO ISRC-CATALOG ID pair MATCH in Release_Track" )</f>
        <v/>
      </c>
      <c r="D43" s="114" t="str">
        <f t="array" ref="D43">ifs(and(isblank($A43),isblank($B43)),"", not(iserror(vlookup($A43&amp;$B43,'5) Release_Track'!$F:$F&amp;'5) Release_Track'!$G:$G,1,0))),vlookup($A43&amp;$B43,{'5) Release_Track'!$F:$F&amp;'5) Release_Track'!$G:$G,'5) Release_Track'!$I:$I},2,0), or(and(not(isblank($B43)),$B43=$B42,$A43&lt;&gt;$A42),and(not(isblank($A43)),$A43=$A42,$B43&lt;&gt;$B42)),"ID LISTS UNALIGNED",and($A43&lt;&gt;"",countif('5) Release_Track'!$F:$F,$A43)=0),"NO ISRC MATCH in Release_Track",and($B43&lt;&gt;"",countif('5) Release_Track'!$G:$G,$B43)=0),"NO CATALOG ID MATCH in Release_Track",iserror(vlookup($A43&amp;$B43,'5) Release_Track'!$F:$F&amp;'5) Release_Track'!$G:$G,1,0)),"NO ISRC-CATALOG ID pair MATCH in Release_Track" )</f>
        <v/>
      </c>
      <c r="E43" s="111"/>
      <c r="F43" s="20"/>
      <c r="G43" s="159"/>
      <c r="H43" s="114" t="str">
        <f t="shared" si="1"/>
        <v/>
      </c>
      <c r="I43" s="20"/>
      <c r="J43" s="20"/>
      <c r="K43" s="20"/>
    </row>
    <row r="44">
      <c r="B44" s="92"/>
      <c r="C44" s="114" t="str">
        <f t="array" ref="C44">ifs(and(isblank($A44),isblank($B44)),"", not(iserror(vlookup($A44&amp;$B44,'5) Release_Track'!$F:$F&amp;'5) Release_Track'!$G:$G,1,0))),vlookup($A44&amp;$B44,{'5) Release_Track'!$F:$F&amp;'5) Release_Track'!$G:$G,'5) Release_Track'!$H:$H},2,0), or(and(not(isblank($B44)),$B44=$B43,$A44&lt;&gt;$A43),and(not(isblank($A44)),$A44=$A43,$B44&lt;&gt;$B43)),"ID LISTS UNALIGNED",and($A44&lt;&gt;"",countif('5) Release_Track'!$F:$F,$A44)=0),"NO ISRC MATCH in Release_Track",and($B44&lt;&gt;"",countif('5) Release_Track'!$G:$G,$B44)=0),"NO CATALOG ID MATCH in Release_Track",iserror(vlookup($A44&amp;$B44,'5) Release_Track'!$F:$F&amp;'5) Release_Track'!$G:$G,1,0)),"NO ISRC-CATALOG ID pair MATCH in Release_Track" )</f>
        <v/>
      </c>
      <c r="D44" s="114" t="str">
        <f t="array" ref="D44">ifs(and(isblank($A44),isblank($B44)),"", not(iserror(vlookup($A44&amp;$B44,'5) Release_Track'!$F:$F&amp;'5) Release_Track'!$G:$G,1,0))),vlookup($A44&amp;$B44,{'5) Release_Track'!$F:$F&amp;'5) Release_Track'!$G:$G,'5) Release_Track'!$I:$I},2,0), or(and(not(isblank($B44)),$B44=$B43,$A44&lt;&gt;$A43),and(not(isblank($A44)),$A44=$A43,$B44&lt;&gt;$B43)),"ID LISTS UNALIGNED",and($A44&lt;&gt;"",countif('5) Release_Track'!$F:$F,$A44)=0),"NO ISRC MATCH in Release_Track",and($B44&lt;&gt;"",countif('5) Release_Track'!$G:$G,$B44)=0),"NO CATALOG ID MATCH in Release_Track",iserror(vlookup($A44&amp;$B44,'5) Release_Track'!$F:$F&amp;'5) Release_Track'!$G:$G,1,0)),"NO ISRC-CATALOG ID pair MATCH in Release_Track" )</f>
        <v/>
      </c>
      <c r="E44" s="111"/>
      <c r="F44" s="20"/>
      <c r="G44" s="159"/>
      <c r="H44" s="114" t="str">
        <f t="shared" si="1"/>
        <v/>
      </c>
      <c r="I44" s="20"/>
      <c r="J44" s="20"/>
      <c r="K44" s="20"/>
    </row>
    <row r="45">
      <c r="B45" s="92"/>
      <c r="C45" s="114" t="str">
        <f t="array" ref="C45">ifs(and(isblank($A45),isblank($B45)),"", not(iserror(vlookup($A45&amp;$B45,'5) Release_Track'!$F:$F&amp;'5) Release_Track'!$G:$G,1,0))),vlookup($A45&amp;$B45,{'5) Release_Track'!$F:$F&amp;'5) Release_Track'!$G:$G,'5) Release_Track'!$H:$H},2,0), or(and(not(isblank($B45)),$B45=$B44,$A45&lt;&gt;$A44),and(not(isblank($A45)),$A45=$A44,$B45&lt;&gt;$B44)),"ID LISTS UNALIGNED",and($A45&lt;&gt;"",countif('5) Release_Track'!$F:$F,$A45)=0),"NO ISRC MATCH in Release_Track",and($B45&lt;&gt;"",countif('5) Release_Track'!$G:$G,$B45)=0),"NO CATALOG ID MATCH in Release_Track",iserror(vlookup($A45&amp;$B45,'5) Release_Track'!$F:$F&amp;'5) Release_Track'!$G:$G,1,0)),"NO ISRC-CATALOG ID pair MATCH in Release_Track" )</f>
        <v/>
      </c>
      <c r="D45" s="114" t="str">
        <f t="array" ref="D45">ifs(and(isblank($A45),isblank($B45)),"", not(iserror(vlookup($A45&amp;$B45,'5) Release_Track'!$F:$F&amp;'5) Release_Track'!$G:$G,1,0))),vlookup($A45&amp;$B45,{'5) Release_Track'!$F:$F&amp;'5) Release_Track'!$G:$G,'5) Release_Track'!$I:$I},2,0), or(and(not(isblank($B45)),$B45=$B44,$A45&lt;&gt;$A44),and(not(isblank($A45)),$A45=$A44,$B45&lt;&gt;$B44)),"ID LISTS UNALIGNED",and($A45&lt;&gt;"",countif('5) Release_Track'!$F:$F,$A45)=0),"NO ISRC MATCH in Release_Track",and($B45&lt;&gt;"",countif('5) Release_Track'!$G:$G,$B45)=0),"NO CATALOG ID MATCH in Release_Track",iserror(vlookup($A45&amp;$B45,'5) Release_Track'!$F:$F&amp;'5) Release_Track'!$G:$G,1,0)),"NO ISRC-CATALOG ID pair MATCH in Release_Track" )</f>
        <v/>
      </c>
      <c r="E45" s="111"/>
      <c r="F45" s="20"/>
      <c r="G45" s="159"/>
      <c r="H45" s="114" t="str">
        <f t="shared" si="1"/>
        <v/>
      </c>
      <c r="I45" s="20"/>
      <c r="J45" s="20"/>
      <c r="K45" s="20"/>
    </row>
    <row r="46">
      <c r="B46" s="92"/>
      <c r="C46" s="114" t="str">
        <f t="array" ref="C46">ifs(and(isblank($A46),isblank($B46)),"", not(iserror(vlookup($A46&amp;$B46,'5) Release_Track'!$F:$F&amp;'5) Release_Track'!$G:$G,1,0))),vlookup($A46&amp;$B46,{'5) Release_Track'!$F:$F&amp;'5) Release_Track'!$G:$G,'5) Release_Track'!$H:$H},2,0), or(and(not(isblank($B46)),$B46=$B45,$A46&lt;&gt;$A45),and(not(isblank($A46)),$A46=$A45,$B46&lt;&gt;$B45)),"ID LISTS UNALIGNED",and($A46&lt;&gt;"",countif('5) Release_Track'!$F:$F,$A46)=0),"NO ISRC MATCH in Release_Track",and($B46&lt;&gt;"",countif('5) Release_Track'!$G:$G,$B46)=0),"NO CATALOG ID MATCH in Release_Track",iserror(vlookup($A46&amp;$B46,'5) Release_Track'!$F:$F&amp;'5) Release_Track'!$G:$G,1,0)),"NO ISRC-CATALOG ID pair MATCH in Release_Track" )</f>
        <v/>
      </c>
      <c r="D46" s="114" t="str">
        <f t="array" ref="D46">ifs(and(isblank($A46),isblank($B46)),"", not(iserror(vlookup($A46&amp;$B46,'5) Release_Track'!$F:$F&amp;'5) Release_Track'!$G:$G,1,0))),vlookup($A46&amp;$B46,{'5) Release_Track'!$F:$F&amp;'5) Release_Track'!$G:$G,'5) Release_Track'!$I:$I},2,0), or(and(not(isblank($B46)),$B46=$B45,$A46&lt;&gt;$A45),and(not(isblank($A46)),$A46=$A45,$B46&lt;&gt;$B45)),"ID LISTS UNALIGNED",and($A46&lt;&gt;"",countif('5) Release_Track'!$F:$F,$A46)=0),"NO ISRC MATCH in Release_Track",and($B46&lt;&gt;"",countif('5) Release_Track'!$G:$G,$B46)=0),"NO CATALOG ID MATCH in Release_Track",iserror(vlookup($A46&amp;$B46,'5) Release_Track'!$F:$F&amp;'5) Release_Track'!$G:$G,1,0)),"NO ISRC-CATALOG ID pair MATCH in Release_Track" )</f>
        <v/>
      </c>
      <c r="E46" s="111"/>
      <c r="F46" s="20"/>
      <c r="G46" s="159"/>
      <c r="H46" s="114" t="str">
        <f t="shared" si="1"/>
        <v/>
      </c>
      <c r="I46" s="20"/>
      <c r="J46" s="20"/>
      <c r="K46" s="20"/>
    </row>
    <row r="47">
      <c r="B47" s="92"/>
      <c r="C47" s="114" t="str">
        <f t="array" ref="C47">ifs(and(isblank($A47),isblank($B47)),"", not(iserror(vlookup($A47&amp;$B47,'5) Release_Track'!$F:$F&amp;'5) Release_Track'!$G:$G,1,0))),vlookup($A47&amp;$B47,{'5) Release_Track'!$F:$F&amp;'5) Release_Track'!$G:$G,'5) Release_Track'!$H:$H},2,0), or(and(not(isblank($B47)),$B47=$B46,$A47&lt;&gt;$A46),and(not(isblank($A47)),$A47=$A46,$B47&lt;&gt;$B46)),"ID LISTS UNALIGNED",and($A47&lt;&gt;"",countif('5) Release_Track'!$F:$F,$A47)=0),"NO ISRC MATCH in Release_Track",and($B47&lt;&gt;"",countif('5) Release_Track'!$G:$G,$B47)=0),"NO CATALOG ID MATCH in Release_Track",iserror(vlookup($A47&amp;$B47,'5) Release_Track'!$F:$F&amp;'5) Release_Track'!$G:$G,1,0)),"NO ISRC-CATALOG ID pair MATCH in Release_Track" )</f>
        <v/>
      </c>
      <c r="D47" s="114" t="str">
        <f t="array" ref="D47">ifs(and(isblank($A47),isblank($B47)),"", not(iserror(vlookup($A47&amp;$B47,'5) Release_Track'!$F:$F&amp;'5) Release_Track'!$G:$G,1,0))),vlookup($A47&amp;$B47,{'5) Release_Track'!$F:$F&amp;'5) Release_Track'!$G:$G,'5) Release_Track'!$I:$I},2,0), or(and(not(isblank($B47)),$B47=$B46,$A47&lt;&gt;$A46),and(not(isblank($A47)),$A47=$A46,$B47&lt;&gt;$B46)),"ID LISTS UNALIGNED",and($A47&lt;&gt;"",countif('5) Release_Track'!$F:$F,$A47)=0),"NO ISRC MATCH in Release_Track",and($B47&lt;&gt;"",countif('5) Release_Track'!$G:$G,$B47)=0),"NO CATALOG ID MATCH in Release_Track",iserror(vlookup($A47&amp;$B47,'5) Release_Track'!$F:$F&amp;'5) Release_Track'!$G:$G,1,0)),"NO ISRC-CATALOG ID pair MATCH in Release_Track" )</f>
        <v/>
      </c>
      <c r="E47" s="111"/>
      <c r="F47" s="20"/>
      <c r="G47" s="159"/>
      <c r="H47" s="114" t="str">
        <f t="shared" si="1"/>
        <v/>
      </c>
      <c r="I47" s="20"/>
      <c r="J47" s="20"/>
      <c r="K47" s="20"/>
    </row>
    <row r="48">
      <c r="B48" s="92"/>
      <c r="C48" s="114" t="str">
        <f t="array" ref="C48">ifs(and(isblank($A48),isblank($B48)),"", not(iserror(vlookup($A48&amp;$B48,'5) Release_Track'!$F:$F&amp;'5) Release_Track'!$G:$G,1,0))),vlookup($A48&amp;$B48,{'5) Release_Track'!$F:$F&amp;'5) Release_Track'!$G:$G,'5) Release_Track'!$H:$H},2,0), or(and(not(isblank($B48)),$B48=$B47,$A48&lt;&gt;$A47),and(not(isblank($A48)),$A48=$A47,$B48&lt;&gt;$B47)),"ID LISTS UNALIGNED",and($A48&lt;&gt;"",countif('5) Release_Track'!$F:$F,$A48)=0),"NO ISRC MATCH in Release_Track",and($B48&lt;&gt;"",countif('5) Release_Track'!$G:$G,$B48)=0),"NO CATALOG ID MATCH in Release_Track",iserror(vlookup($A48&amp;$B48,'5) Release_Track'!$F:$F&amp;'5) Release_Track'!$G:$G,1,0)),"NO ISRC-CATALOG ID pair MATCH in Release_Track" )</f>
        <v/>
      </c>
      <c r="D48" s="114" t="str">
        <f t="array" ref="D48">ifs(and(isblank($A48),isblank($B48)),"", not(iserror(vlookup($A48&amp;$B48,'5) Release_Track'!$F:$F&amp;'5) Release_Track'!$G:$G,1,0))),vlookup($A48&amp;$B48,{'5) Release_Track'!$F:$F&amp;'5) Release_Track'!$G:$G,'5) Release_Track'!$I:$I},2,0), or(and(not(isblank($B48)),$B48=$B47,$A48&lt;&gt;$A47),and(not(isblank($A48)),$A48=$A47,$B48&lt;&gt;$B47)),"ID LISTS UNALIGNED",and($A48&lt;&gt;"",countif('5) Release_Track'!$F:$F,$A48)=0),"NO ISRC MATCH in Release_Track",and($B48&lt;&gt;"",countif('5) Release_Track'!$G:$G,$B48)=0),"NO CATALOG ID MATCH in Release_Track",iserror(vlookup($A48&amp;$B48,'5) Release_Track'!$F:$F&amp;'5) Release_Track'!$G:$G,1,0)),"NO ISRC-CATALOG ID pair MATCH in Release_Track" )</f>
        <v/>
      </c>
      <c r="E48" s="111"/>
      <c r="F48" s="20"/>
      <c r="G48" s="159"/>
      <c r="H48" s="114" t="str">
        <f t="shared" si="1"/>
        <v/>
      </c>
      <c r="I48" s="20"/>
      <c r="J48" s="20"/>
      <c r="K48" s="20"/>
    </row>
    <row r="49">
      <c r="B49" s="92"/>
      <c r="C49" s="114" t="str">
        <f t="array" ref="C49">ifs(and(isblank($A49),isblank($B49)),"", not(iserror(vlookup($A49&amp;$B49,'5) Release_Track'!$F:$F&amp;'5) Release_Track'!$G:$G,1,0))),vlookup($A49&amp;$B49,{'5) Release_Track'!$F:$F&amp;'5) Release_Track'!$G:$G,'5) Release_Track'!$H:$H},2,0), or(and(not(isblank($B49)),$B49=$B48,$A49&lt;&gt;$A48),and(not(isblank($A49)),$A49=$A48,$B49&lt;&gt;$B48)),"ID LISTS UNALIGNED",and($A49&lt;&gt;"",countif('5) Release_Track'!$F:$F,$A49)=0),"NO ISRC MATCH in Release_Track",and($B49&lt;&gt;"",countif('5) Release_Track'!$G:$G,$B49)=0),"NO CATALOG ID MATCH in Release_Track",iserror(vlookup($A49&amp;$B49,'5) Release_Track'!$F:$F&amp;'5) Release_Track'!$G:$G,1,0)),"NO ISRC-CATALOG ID pair MATCH in Release_Track" )</f>
        <v/>
      </c>
      <c r="D49" s="114" t="str">
        <f t="array" ref="D49">ifs(and(isblank($A49),isblank($B49)),"", not(iserror(vlookup($A49&amp;$B49,'5) Release_Track'!$F:$F&amp;'5) Release_Track'!$G:$G,1,0))),vlookup($A49&amp;$B49,{'5) Release_Track'!$F:$F&amp;'5) Release_Track'!$G:$G,'5) Release_Track'!$I:$I},2,0), or(and(not(isblank($B49)),$B49=$B48,$A49&lt;&gt;$A48),and(not(isblank($A49)),$A49=$A48,$B49&lt;&gt;$B48)),"ID LISTS UNALIGNED",and($A49&lt;&gt;"",countif('5) Release_Track'!$F:$F,$A49)=0),"NO ISRC MATCH in Release_Track",and($B49&lt;&gt;"",countif('5) Release_Track'!$G:$G,$B49)=0),"NO CATALOG ID MATCH in Release_Track",iserror(vlookup($A49&amp;$B49,'5) Release_Track'!$F:$F&amp;'5) Release_Track'!$G:$G,1,0)),"NO ISRC-CATALOG ID pair MATCH in Release_Track" )</f>
        <v/>
      </c>
      <c r="E49" s="111"/>
      <c r="F49" s="20"/>
      <c r="G49" s="159"/>
      <c r="H49" s="114" t="str">
        <f t="shared" si="1"/>
        <v/>
      </c>
      <c r="I49" s="20"/>
      <c r="J49" s="20"/>
      <c r="K49" s="20"/>
    </row>
    <row r="50">
      <c r="B50" s="92"/>
      <c r="C50" s="114" t="str">
        <f t="array" ref="C50">ifs(and(isblank($A50),isblank($B50)),"", not(iserror(vlookup($A50&amp;$B50,'5) Release_Track'!$F:$F&amp;'5) Release_Track'!$G:$G,1,0))),vlookup($A50&amp;$B50,{'5) Release_Track'!$F:$F&amp;'5) Release_Track'!$G:$G,'5) Release_Track'!$H:$H},2,0), or(and(not(isblank($B50)),$B50=$B49,$A50&lt;&gt;$A49),and(not(isblank($A50)),$A50=$A49,$B50&lt;&gt;$B49)),"ID LISTS UNALIGNED",and($A50&lt;&gt;"",countif('5) Release_Track'!$F:$F,$A50)=0),"NO ISRC MATCH in Release_Track",and($B50&lt;&gt;"",countif('5) Release_Track'!$G:$G,$B50)=0),"NO CATALOG ID MATCH in Release_Track",iserror(vlookup($A50&amp;$B50,'5) Release_Track'!$F:$F&amp;'5) Release_Track'!$G:$G,1,0)),"NO ISRC-CATALOG ID pair MATCH in Release_Track" )</f>
        <v/>
      </c>
      <c r="D50" s="114" t="str">
        <f t="array" ref="D50">ifs(and(isblank($A50),isblank($B50)),"", not(iserror(vlookup($A50&amp;$B50,'5) Release_Track'!$F:$F&amp;'5) Release_Track'!$G:$G,1,0))),vlookup($A50&amp;$B50,{'5) Release_Track'!$F:$F&amp;'5) Release_Track'!$G:$G,'5) Release_Track'!$I:$I},2,0), or(and(not(isblank($B50)),$B50=$B49,$A50&lt;&gt;$A49),and(not(isblank($A50)),$A50=$A49,$B50&lt;&gt;$B49)),"ID LISTS UNALIGNED",and($A50&lt;&gt;"",countif('5) Release_Track'!$F:$F,$A50)=0),"NO ISRC MATCH in Release_Track",and($B50&lt;&gt;"",countif('5) Release_Track'!$G:$G,$B50)=0),"NO CATALOG ID MATCH in Release_Track",iserror(vlookup($A50&amp;$B50,'5) Release_Track'!$F:$F&amp;'5) Release_Track'!$G:$G,1,0)),"NO ISRC-CATALOG ID pair MATCH in Release_Track" )</f>
        <v/>
      </c>
      <c r="E50" s="111"/>
      <c r="F50" s="20"/>
      <c r="G50" s="159"/>
      <c r="H50" s="114" t="str">
        <f t="shared" si="1"/>
        <v/>
      </c>
      <c r="I50" s="20"/>
      <c r="J50" s="20"/>
      <c r="K50" s="20"/>
    </row>
    <row r="51">
      <c r="B51" s="92"/>
      <c r="C51" s="114" t="str">
        <f t="array" ref="C51">ifs(and(isblank($A51),isblank($B51)),"", not(iserror(vlookup($A51&amp;$B51,'5) Release_Track'!$F:$F&amp;'5) Release_Track'!$G:$G,1,0))),vlookup($A51&amp;$B51,{'5) Release_Track'!$F:$F&amp;'5) Release_Track'!$G:$G,'5) Release_Track'!$H:$H},2,0), or(and(not(isblank($B51)),$B51=$B50,$A51&lt;&gt;$A50),and(not(isblank($A51)),$A51=$A50,$B51&lt;&gt;$B50)),"ID LISTS UNALIGNED",and($A51&lt;&gt;"",countif('5) Release_Track'!$F:$F,$A51)=0),"NO ISRC MATCH in Release_Track",and($B51&lt;&gt;"",countif('5) Release_Track'!$G:$G,$B51)=0),"NO CATALOG ID MATCH in Release_Track",iserror(vlookup($A51&amp;$B51,'5) Release_Track'!$F:$F&amp;'5) Release_Track'!$G:$G,1,0)),"NO ISRC-CATALOG ID pair MATCH in Release_Track" )</f>
        <v/>
      </c>
      <c r="D51" s="114" t="str">
        <f t="array" ref="D51">ifs(and(isblank($A51),isblank($B51)),"", not(iserror(vlookup($A51&amp;$B51,'5) Release_Track'!$F:$F&amp;'5) Release_Track'!$G:$G,1,0))),vlookup($A51&amp;$B51,{'5) Release_Track'!$F:$F&amp;'5) Release_Track'!$G:$G,'5) Release_Track'!$I:$I},2,0), or(and(not(isblank($B51)),$B51=$B50,$A51&lt;&gt;$A50),and(not(isblank($A51)),$A51=$A50,$B51&lt;&gt;$B50)),"ID LISTS UNALIGNED",and($A51&lt;&gt;"",countif('5) Release_Track'!$F:$F,$A51)=0),"NO ISRC MATCH in Release_Track",and($B51&lt;&gt;"",countif('5) Release_Track'!$G:$G,$B51)=0),"NO CATALOG ID MATCH in Release_Track",iserror(vlookup($A51&amp;$B51,'5) Release_Track'!$F:$F&amp;'5) Release_Track'!$G:$G,1,0)),"NO ISRC-CATALOG ID pair MATCH in Release_Track" )</f>
        <v/>
      </c>
      <c r="E51" s="111"/>
      <c r="F51" s="20"/>
      <c r="G51" s="159"/>
      <c r="H51" s="114" t="str">
        <f t="shared" si="1"/>
        <v/>
      </c>
      <c r="I51" s="20"/>
      <c r="J51" s="20"/>
      <c r="K51" s="20"/>
    </row>
    <row r="52">
      <c r="B52" s="92"/>
      <c r="C52" s="114" t="str">
        <f t="array" ref="C52">ifs(and(isblank($A52),isblank($B52)),"", not(iserror(vlookup($A52&amp;$B52,'5) Release_Track'!$F:$F&amp;'5) Release_Track'!$G:$G,1,0))),vlookup($A52&amp;$B52,{'5) Release_Track'!$F:$F&amp;'5) Release_Track'!$G:$G,'5) Release_Track'!$H:$H},2,0), or(and(not(isblank($B52)),$B52=$B51,$A52&lt;&gt;$A51),and(not(isblank($A52)),$A52=$A51,$B52&lt;&gt;$B51)),"ID LISTS UNALIGNED",and($A52&lt;&gt;"",countif('5) Release_Track'!$F:$F,$A52)=0),"NO ISRC MATCH in Release_Track",and($B52&lt;&gt;"",countif('5) Release_Track'!$G:$G,$B52)=0),"NO CATALOG ID MATCH in Release_Track",iserror(vlookup($A52&amp;$B52,'5) Release_Track'!$F:$F&amp;'5) Release_Track'!$G:$G,1,0)),"NO ISRC-CATALOG ID pair MATCH in Release_Track" )</f>
        <v/>
      </c>
      <c r="D52" s="114" t="str">
        <f t="array" ref="D52">ifs(and(isblank($A52),isblank($B52)),"", not(iserror(vlookup($A52&amp;$B52,'5) Release_Track'!$F:$F&amp;'5) Release_Track'!$G:$G,1,0))),vlookup($A52&amp;$B52,{'5) Release_Track'!$F:$F&amp;'5) Release_Track'!$G:$G,'5) Release_Track'!$I:$I},2,0), or(and(not(isblank($B52)),$B52=$B51,$A52&lt;&gt;$A51),and(not(isblank($A52)),$A52=$A51,$B52&lt;&gt;$B51)),"ID LISTS UNALIGNED",and($A52&lt;&gt;"",countif('5) Release_Track'!$F:$F,$A52)=0),"NO ISRC MATCH in Release_Track",and($B52&lt;&gt;"",countif('5) Release_Track'!$G:$G,$B52)=0),"NO CATALOG ID MATCH in Release_Track",iserror(vlookup($A52&amp;$B52,'5) Release_Track'!$F:$F&amp;'5) Release_Track'!$G:$G,1,0)),"NO ISRC-CATALOG ID pair MATCH in Release_Track" )</f>
        <v/>
      </c>
      <c r="E52" s="111"/>
      <c r="F52" s="20"/>
      <c r="G52" s="159"/>
      <c r="H52" s="114" t="str">
        <f t="shared" si="1"/>
        <v/>
      </c>
      <c r="I52" s="20"/>
      <c r="J52" s="20"/>
      <c r="K52" s="20"/>
    </row>
    <row r="53">
      <c r="B53" s="92"/>
      <c r="C53" s="114" t="str">
        <f t="array" ref="C53">ifs(and(isblank($A53),isblank($B53)),"", not(iserror(vlookup($A53&amp;$B53,'5) Release_Track'!$F:$F&amp;'5) Release_Track'!$G:$G,1,0))),vlookup($A53&amp;$B53,{'5) Release_Track'!$F:$F&amp;'5) Release_Track'!$G:$G,'5) Release_Track'!$H:$H},2,0), or(and(not(isblank($B53)),$B53=$B52,$A53&lt;&gt;$A52),and(not(isblank($A53)),$A53=$A52,$B53&lt;&gt;$B52)),"ID LISTS UNALIGNED",and($A53&lt;&gt;"",countif('5) Release_Track'!$F:$F,$A53)=0),"NO ISRC MATCH in Release_Track",and($B53&lt;&gt;"",countif('5) Release_Track'!$G:$G,$B53)=0),"NO CATALOG ID MATCH in Release_Track",iserror(vlookup($A53&amp;$B53,'5) Release_Track'!$F:$F&amp;'5) Release_Track'!$G:$G,1,0)),"NO ISRC-CATALOG ID pair MATCH in Release_Track" )</f>
        <v/>
      </c>
      <c r="D53" s="114" t="str">
        <f t="array" ref="D53">ifs(and(isblank($A53),isblank($B53)),"", not(iserror(vlookup($A53&amp;$B53,'5) Release_Track'!$F:$F&amp;'5) Release_Track'!$G:$G,1,0))),vlookup($A53&amp;$B53,{'5) Release_Track'!$F:$F&amp;'5) Release_Track'!$G:$G,'5) Release_Track'!$I:$I},2,0), or(and(not(isblank($B53)),$B53=$B52,$A53&lt;&gt;$A52),and(not(isblank($A53)),$A53=$A52,$B53&lt;&gt;$B52)),"ID LISTS UNALIGNED",and($A53&lt;&gt;"",countif('5) Release_Track'!$F:$F,$A53)=0),"NO ISRC MATCH in Release_Track",and($B53&lt;&gt;"",countif('5) Release_Track'!$G:$G,$B53)=0),"NO CATALOG ID MATCH in Release_Track",iserror(vlookup($A53&amp;$B53,'5) Release_Track'!$F:$F&amp;'5) Release_Track'!$G:$G,1,0)),"NO ISRC-CATALOG ID pair MATCH in Release_Track" )</f>
        <v/>
      </c>
      <c r="E53" s="111"/>
      <c r="F53" s="20"/>
      <c r="G53" s="159"/>
      <c r="H53" s="114" t="str">
        <f t="shared" si="1"/>
        <v/>
      </c>
      <c r="I53" s="20"/>
      <c r="J53" s="20"/>
      <c r="K53" s="20"/>
    </row>
    <row r="54">
      <c r="B54" s="92"/>
      <c r="C54" s="114" t="str">
        <f t="array" ref="C54">ifs(and(isblank($A54),isblank($B54)),"", not(iserror(vlookup($A54&amp;$B54,'5) Release_Track'!$F:$F&amp;'5) Release_Track'!$G:$G,1,0))),vlookup($A54&amp;$B54,{'5) Release_Track'!$F:$F&amp;'5) Release_Track'!$G:$G,'5) Release_Track'!$H:$H},2,0), or(and(not(isblank($B54)),$B54=$B53,$A54&lt;&gt;$A53),and(not(isblank($A54)),$A54=$A53,$B54&lt;&gt;$B53)),"ID LISTS UNALIGNED",and($A54&lt;&gt;"",countif('5) Release_Track'!$F:$F,$A54)=0),"NO ISRC MATCH in Release_Track",and($B54&lt;&gt;"",countif('5) Release_Track'!$G:$G,$B54)=0),"NO CATALOG ID MATCH in Release_Track",iserror(vlookup($A54&amp;$B54,'5) Release_Track'!$F:$F&amp;'5) Release_Track'!$G:$G,1,0)),"NO ISRC-CATALOG ID pair MATCH in Release_Track" )</f>
        <v/>
      </c>
      <c r="D54" s="114" t="str">
        <f t="array" ref="D54">ifs(and(isblank($A54),isblank($B54)),"", not(iserror(vlookup($A54&amp;$B54,'5) Release_Track'!$F:$F&amp;'5) Release_Track'!$G:$G,1,0))),vlookup($A54&amp;$B54,{'5) Release_Track'!$F:$F&amp;'5) Release_Track'!$G:$G,'5) Release_Track'!$I:$I},2,0), or(and(not(isblank($B54)),$B54=$B53,$A54&lt;&gt;$A53),and(not(isblank($A54)),$A54=$A53,$B54&lt;&gt;$B53)),"ID LISTS UNALIGNED",and($A54&lt;&gt;"",countif('5) Release_Track'!$F:$F,$A54)=0),"NO ISRC MATCH in Release_Track",and($B54&lt;&gt;"",countif('5) Release_Track'!$G:$G,$B54)=0),"NO CATALOG ID MATCH in Release_Track",iserror(vlookup($A54&amp;$B54,'5) Release_Track'!$F:$F&amp;'5) Release_Track'!$G:$G,1,0)),"NO ISRC-CATALOG ID pair MATCH in Release_Track" )</f>
        <v/>
      </c>
      <c r="E54" s="111"/>
      <c r="F54" s="20"/>
      <c r="G54" s="159"/>
      <c r="H54" s="114" t="str">
        <f t="shared" si="1"/>
        <v/>
      </c>
      <c r="I54" s="20"/>
      <c r="J54" s="20"/>
      <c r="K54" s="20"/>
    </row>
    <row r="55">
      <c r="B55" s="92"/>
      <c r="C55" s="114" t="str">
        <f t="array" ref="C55">ifs(and(isblank($A55),isblank($B55)),"", not(iserror(vlookup($A55&amp;$B55,'5) Release_Track'!$F:$F&amp;'5) Release_Track'!$G:$G,1,0))),vlookup($A55&amp;$B55,{'5) Release_Track'!$F:$F&amp;'5) Release_Track'!$G:$G,'5) Release_Track'!$H:$H},2,0), or(and(not(isblank($B55)),$B55=$B54,$A55&lt;&gt;$A54),and(not(isblank($A55)),$A55=$A54,$B55&lt;&gt;$B54)),"ID LISTS UNALIGNED",and($A55&lt;&gt;"",countif('5) Release_Track'!$F:$F,$A55)=0),"NO ISRC MATCH in Release_Track",and($B55&lt;&gt;"",countif('5) Release_Track'!$G:$G,$B55)=0),"NO CATALOG ID MATCH in Release_Track",iserror(vlookup($A55&amp;$B55,'5) Release_Track'!$F:$F&amp;'5) Release_Track'!$G:$G,1,0)),"NO ISRC-CATALOG ID pair MATCH in Release_Track" )</f>
        <v/>
      </c>
      <c r="D55" s="114" t="str">
        <f t="array" ref="D55">ifs(and(isblank($A55),isblank($B55)),"", not(iserror(vlookup($A55&amp;$B55,'5) Release_Track'!$F:$F&amp;'5) Release_Track'!$G:$G,1,0))),vlookup($A55&amp;$B55,{'5) Release_Track'!$F:$F&amp;'5) Release_Track'!$G:$G,'5) Release_Track'!$I:$I},2,0), or(and(not(isblank($B55)),$B55=$B54,$A55&lt;&gt;$A54),and(not(isblank($A55)),$A55=$A54,$B55&lt;&gt;$B54)),"ID LISTS UNALIGNED",and($A55&lt;&gt;"",countif('5) Release_Track'!$F:$F,$A55)=0),"NO ISRC MATCH in Release_Track",and($B55&lt;&gt;"",countif('5) Release_Track'!$G:$G,$B55)=0),"NO CATALOG ID MATCH in Release_Track",iserror(vlookup($A55&amp;$B55,'5) Release_Track'!$F:$F&amp;'5) Release_Track'!$G:$G,1,0)),"NO ISRC-CATALOG ID pair MATCH in Release_Track" )</f>
        <v/>
      </c>
      <c r="E55" s="111"/>
      <c r="F55" s="20"/>
      <c r="G55" s="159"/>
      <c r="H55" s="114" t="str">
        <f t="shared" si="1"/>
        <v/>
      </c>
      <c r="I55" s="20"/>
      <c r="J55" s="20"/>
      <c r="K55" s="20"/>
    </row>
    <row r="56">
      <c r="B56" s="92"/>
      <c r="C56" s="114" t="str">
        <f t="array" ref="C56">ifs(and(isblank($A56),isblank($B56)),"", not(iserror(vlookup($A56&amp;$B56,'5) Release_Track'!$F:$F&amp;'5) Release_Track'!$G:$G,1,0))),vlookup($A56&amp;$B56,{'5) Release_Track'!$F:$F&amp;'5) Release_Track'!$G:$G,'5) Release_Track'!$H:$H},2,0), or(and(not(isblank($B56)),$B56=$B55,$A56&lt;&gt;$A55),and(not(isblank($A56)),$A56=$A55,$B56&lt;&gt;$B55)),"ID LISTS UNALIGNED",and($A56&lt;&gt;"",countif('5) Release_Track'!$F:$F,$A56)=0),"NO ISRC MATCH in Release_Track",and($B56&lt;&gt;"",countif('5) Release_Track'!$G:$G,$B56)=0),"NO CATALOG ID MATCH in Release_Track",iserror(vlookup($A56&amp;$B56,'5) Release_Track'!$F:$F&amp;'5) Release_Track'!$G:$G,1,0)),"NO ISRC-CATALOG ID pair MATCH in Release_Track" )</f>
        <v/>
      </c>
      <c r="D56" s="114" t="str">
        <f t="array" ref="D56">ifs(and(isblank($A56),isblank($B56)),"", not(iserror(vlookup($A56&amp;$B56,'5) Release_Track'!$F:$F&amp;'5) Release_Track'!$G:$G,1,0))),vlookup($A56&amp;$B56,{'5) Release_Track'!$F:$F&amp;'5) Release_Track'!$G:$G,'5) Release_Track'!$I:$I},2,0), or(and(not(isblank($B56)),$B56=$B55,$A56&lt;&gt;$A55),and(not(isblank($A56)),$A56=$A55,$B56&lt;&gt;$B55)),"ID LISTS UNALIGNED",and($A56&lt;&gt;"",countif('5) Release_Track'!$F:$F,$A56)=0),"NO ISRC MATCH in Release_Track",and($B56&lt;&gt;"",countif('5) Release_Track'!$G:$G,$B56)=0),"NO CATALOG ID MATCH in Release_Track",iserror(vlookup($A56&amp;$B56,'5) Release_Track'!$F:$F&amp;'5) Release_Track'!$G:$G,1,0)),"NO ISRC-CATALOG ID pair MATCH in Release_Track" )</f>
        <v/>
      </c>
      <c r="E56" s="111"/>
      <c r="F56" s="20"/>
      <c r="G56" s="159"/>
      <c r="H56" s="114" t="str">
        <f t="shared" si="1"/>
        <v/>
      </c>
      <c r="I56" s="20"/>
      <c r="J56" s="20"/>
      <c r="K56" s="20"/>
    </row>
    <row r="57">
      <c r="B57" s="92"/>
      <c r="C57" s="114" t="str">
        <f t="array" ref="C57">ifs(and(isblank($A57),isblank($B57)),"", not(iserror(vlookup($A57&amp;$B57,'5) Release_Track'!$F:$F&amp;'5) Release_Track'!$G:$G,1,0))),vlookup($A57&amp;$B57,{'5) Release_Track'!$F:$F&amp;'5) Release_Track'!$G:$G,'5) Release_Track'!$H:$H},2,0), or(and(not(isblank($B57)),$B57=$B56,$A57&lt;&gt;$A56),and(not(isblank($A57)),$A57=$A56,$B57&lt;&gt;$B56)),"ID LISTS UNALIGNED",and($A57&lt;&gt;"",countif('5) Release_Track'!$F:$F,$A57)=0),"NO ISRC MATCH in Release_Track",and($B57&lt;&gt;"",countif('5) Release_Track'!$G:$G,$B57)=0),"NO CATALOG ID MATCH in Release_Track",iserror(vlookup($A57&amp;$B57,'5) Release_Track'!$F:$F&amp;'5) Release_Track'!$G:$G,1,0)),"NO ISRC-CATALOG ID pair MATCH in Release_Track" )</f>
        <v/>
      </c>
      <c r="D57" s="114" t="str">
        <f t="array" ref="D57">ifs(and(isblank($A57),isblank($B57)),"", not(iserror(vlookup($A57&amp;$B57,'5) Release_Track'!$F:$F&amp;'5) Release_Track'!$G:$G,1,0))),vlookup($A57&amp;$B57,{'5) Release_Track'!$F:$F&amp;'5) Release_Track'!$G:$G,'5) Release_Track'!$I:$I},2,0), or(and(not(isblank($B57)),$B57=$B56,$A57&lt;&gt;$A56),and(not(isblank($A57)),$A57=$A56,$B57&lt;&gt;$B56)),"ID LISTS UNALIGNED",and($A57&lt;&gt;"",countif('5) Release_Track'!$F:$F,$A57)=0),"NO ISRC MATCH in Release_Track",and($B57&lt;&gt;"",countif('5) Release_Track'!$G:$G,$B57)=0),"NO CATALOG ID MATCH in Release_Track",iserror(vlookup($A57&amp;$B57,'5) Release_Track'!$F:$F&amp;'5) Release_Track'!$G:$G,1,0)),"NO ISRC-CATALOG ID pair MATCH in Release_Track" )</f>
        <v/>
      </c>
      <c r="E57" s="111"/>
      <c r="F57" s="20"/>
      <c r="G57" s="159"/>
      <c r="H57" s="114" t="str">
        <f t="shared" si="1"/>
        <v/>
      </c>
      <c r="I57" s="20"/>
      <c r="J57" s="20"/>
      <c r="K57" s="20"/>
    </row>
    <row r="58">
      <c r="B58" s="92"/>
      <c r="C58" s="114" t="str">
        <f t="array" ref="C58">ifs(and(isblank($A58),isblank($B58)),"", not(iserror(vlookup($A58&amp;$B58,'5) Release_Track'!$F:$F&amp;'5) Release_Track'!$G:$G,1,0))),vlookup($A58&amp;$B58,{'5) Release_Track'!$F:$F&amp;'5) Release_Track'!$G:$G,'5) Release_Track'!$H:$H},2,0), or(and(not(isblank($B58)),$B58=$B57,$A58&lt;&gt;$A57),and(not(isblank($A58)),$A58=$A57,$B58&lt;&gt;$B57)),"ID LISTS UNALIGNED",and($A58&lt;&gt;"",countif('5) Release_Track'!$F:$F,$A58)=0),"NO ISRC MATCH in Release_Track",and($B58&lt;&gt;"",countif('5) Release_Track'!$G:$G,$B58)=0),"NO CATALOG ID MATCH in Release_Track",iserror(vlookup($A58&amp;$B58,'5) Release_Track'!$F:$F&amp;'5) Release_Track'!$G:$G,1,0)),"NO ISRC-CATALOG ID pair MATCH in Release_Track" )</f>
        <v/>
      </c>
      <c r="D58" s="114" t="str">
        <f t="array" ref="D58">ifs(and(isblank($A58),isblank($B58)),"", not(iserror(vlookup($A58&amp;$B58,'5) Release_Track'!$F:$F&amp;'5) Release_Track'!$G:$G,1,0))),vlookup($A58&amp;$B58,{'5) Release_Track'!$F:$F&amp;'5) Release_Track'!$G:$G,'5) Release_Track'!$I:$I},2,0), or(and(not(isblank($B58)),$B58=$B57,$A58&lt;&gt;$A57),and(not(isblank($A58)),$A58=$A57,$B58&lt;&gt;$B57)),"ID LISTS UNALIGNED",and($A58&lt;&gt;"",countif('5) Release_Track'!$F:$F,$A58)=0),"NO ISRC MATCH in Release_Track",and($B58&lt;&gt;"",countif('5) Release_Track'!$G:$G,$B58)=0),"NO CATALOG ID MATCH in Release_Track",iserror(vlookup($A58&amp;$B58,'5) Release_Track'!$F:$F&amp;'5) Release_Track'!$G:$G,1,0)),"NO ISRC-CATALOG ID pair MATCH in Release_Track" )</f>
        <v/>
      </c>
      <c r="E58" s="111"/>
      <c r="F58" s="20"/>
      <c r="G58" s="159"/>
      <c r="H58" s="114" t="str">
        <f t="shared" si="1"/>
        <v/>
      </c>
      <c r="I58" s="20"/>
      <c r="J58" s="20"/>
      <c r="K58" s="20"/>
    </row>
    <row r="59">
      <c r="B59" s="92"/>
      <c r="C59" s="114" t="str">
        <f t="array" ref="C59">ifs(and(isblank($A59),isblank($B59)),"", not(iserror(vlookup($A59&amp;$B59,'5) Release_Track'!$F:$F&amp;'5) Release_Track'!$G:$G,1,0))),vlookup($A59&amp;$B59,{'5) Release_Track'!$F:$F&amp;'5) Release_Track'!$G:$G,'5) Release_Track'!$H:$H},2,0), or(and(not(isblank($B59)),$B59=$B58,$A59&lt;&gt;$A58),and(not(isblank($A59)),$A59=$A58,$B59&lt;&gt;$B58)),"ID LISTS UNALIGNED",and($A59&lt;&gt;"",countif('5) Release_Track'!$F:$F,$A59)=0),"NO ISRC MATCH in Release_Track",and($B59&lt;&gt;"",countif('5) Release_Track'!$G:$G,$B59)=0),"NO CATALOG ID MATCH in Release_Track",iserror(vlookup($A59&amp;$B59,'5) Release_Track'!$F:$F&amp;'5) Release_Track'!$G:$G,1,0)),"NO ISRC-CATALOG ID pair MATCH in Release_Track" )</f>
        <v/>
      </c>
      <c r="D59" s="114" t="str">
        <f t="array" ref="D59">ifs(and(isblank($A59),isblank($B59)),"", not(iserror(vlookup($A59&amp;$B59,'5) Release_Track'!$F:$F&amp;'5) Release_Track'!$G:$G,1,0))),vlookup($A59&amp;$B59,{'5) Release_Track'!$F:$F&amp;'5) Release_Track'!$G:$G,'5) Release_Track'!$I:$I},2,0), or(and(not(isblank($B59)),$B59=$B58,$A59&lt;&gt;$A58),and(not(isblank($A59)),$A59=$A58,$B59&lt;&gt;$B58)),"ID LISTS UNALIGNED",and($A59&lt;&gt;"",countif('5) Release_Track'!$F:$F,$A59)=0),"NO ISRC MATCH in Release_Track",and($B59&lt;&gt;"",countif('5) Release_Track'!$G:$G,$B59)=0),"NO CATALOG ID MATCH in Release_Track",iserror(vlookup($A59&amp;$B59,'5) Release_Track'!$F:$F&amp;'5) Release_Track'!$G:$G,1,0)),"NO ISRC-CATALOG ID pair MATCH in Release_Track" )</f>
        <v/>
      </c>
      <c r="E59" s="111"/>
      <c r="F59" s="20"/>
      <c r="G59" s="159"/>
      <c r="H59" s="114" t="str">
        <f t="shared" si="1"/>
        <v/>
      </c>
      <c r="I59" s="20"/>
      <c r="J59" s="20"/>
      <c r="K59" s="20"/>
    </row>
    <row r="60">
      <c r="B60" s="92"/>
      <c r="C60" s="114" t="str">
        <f t="array" ref="C60">ifs(and(isblank($A60),isblank($B60)),"", not(iserror(vlookup($A60&amp;$B60,'5) Release_Track'!$F:$F&amp;'5) Release_Track'!$G:$G,1,0))),vlookup($A60&amp;$B60,{'5) Release_Track'!$F:$F&amp;'5) Release_Track'!$G:$G,'5) Release_Track'!$H:$H},2,0), or(and(not(isblank($B60)),$B60=$B59,$A60&lt;&gt;$A59),and(not(isblank($A60)),$A60=$A59,$B60&lt;&gt;$B59)),"ID LISTS UNALIGNED",and($A60&lt;&gt;"",countif('5) Release_Track'!$F:$F,$A60)=0),"NO ISRC MATCH in Release_Track",and($B60&lt;&gt;"",countif('5) Release_Track'!$G:$G,$B60)=0),"NO CATALOG ID MATCH in Release_Track",iserror(vlookup($A60&amp;$B60,'5) Release_Track'!$F:$F&amp;'5) Release_Track'!$G:$G,1,0)),"NO ISRC-CATALOG ID pair MATCH in Release_Track" )</f>
        <v/>
      </c>
      <c r="D60" s="114" t="str">
        <f t="array" ref="D60">ifs(and(isblank($A60),isblank($B60)),"", not(iserror(vlookup($A60&amp;$B60,'5) Release_Track'!$F:$F&amp;'5) Release_Track'!$G:$G,1,0))),vlookup($A60&amp;$B60,{'5) Release_Track'!$F:$F&amp;'5) Release_Track'!$G:$G,'5) Release_Track'!$I:$I},2,0), or(and(not(isblank($B60)),$B60=$B59,$A60&lt;&gt;$A59),and(not(isblank($A60)),$A60=$A59,$B60&lt;&gt;$B59)),"ID LISTS UNALIGNED",and($A60&lt;&gt;"",countif('5) Release_Track'!$F:$F,$A60)=0),"NO ISRC MATCH in Release_Track",and($B60&lt;&gt;"",countif('5) Release_Track'!$G:$G,$B60)=0),"NO CATALOG ID MATCH in Release_Track",iserror(vlookup($A60&amp;$B60,'5) Release_Track'!$F:$F&amp;'5) Release_Track'!$G:$G,1,0)),"NO ISRC-CATALOG ID pair MATCH in Release_Track" )</f>
        <v/>
      </c>
      <c r="E60" s="111"/>
      <c r="F60" s="20"/>
      <c r="G60" s="159"/>
      <c r="H60" s="114" t="str">
        <f t="shared" si="1"/>
        <v/>
      </c>
      <c r="I60" s="20"/>
      <c r="J60" s="20"/>
      <c r="K60" s="20"/>
    </row>
    <row r="61">
      <c r="B61" s="92"/>
      <c r="C61" s="114" t="str">
        <f t="array" ref="C61">ifs(and(isblank($A61),isblank($B61)),"", not(iserror(vlookup($A61&amp;$B61,'5) Release_Track'!$F:$F&amp;'5) Release_Track'!$G:$G,1,0))),vlookup($A61&amp;$B61,{'5) Release_Track'!$F:$F&amp;'5) Release_Track'!$G:$G,'5) Release_Track'!$H:$H},2,0), or(and(not(isblank($B61)),$B61=$B60,$A61&lt;&gt;$A60),and(not(isblank($A61)),$A61=$A60,$B61&lt;&gt;$B60)),"ID LISTS UNALIGNED",and($A61&lt;&gt;"",countif('5) Release_Track'!$F:$F,$A61)=0),"NO ISRC MATCH in Release_Track",and($B61&lt;&gt;"",countif('5) Release_Track'!$G:$G,$B61)=0),"NO CATALOG ID MATCH in Release_Track",iserror(vlookup($A61&amp;$B61,'5) Release_Track'!$F:$F&amp;'5) Release_Track'!$G:$G,1,0)),"NO ISRC-CATALOG ID pair MATCH in Release_Track" )</f>
        <v/>
      </c>
      <c r="D61" s="114" t="str">
        <f t="array" ref="D61">ifs(and(isblank($A61),isblank($B61)),"", not(iserror(vlookup($A61&amp;$B61,'5) Release_Track'!$F:$F&amp;'5) Release_Track'!$G:$G,1,0))),vlookup($A61&amp;$B61,{'5) Release_Track'!$F:$F&amp;'5) Release_Track'!$G:$G,'5) Release_Track'!$I:$I},2,0), or(and(not(isblank($B61)),$B61=$B60,$A61&lt;&gt;$A60),and(not(isblank($A61)),$A61=$A60,$B61&lt;&gt;$B60)),"ID LISTS UNALIGNED",and($A61&lt;&gt;"",countif('5) Release_Track'!$F:$F,$A61)=0),"NO ISRC MATCH in Release_Track",and($B61&lt;&gt;"",countif('5) Release_Track'!$G:$G,$B61)=0),"NO CATALOG ID MATCH in Release_Track",iserror(vlookup($A61&amp;$B61,'5) Release_Track'!$F:$F&amp;'5) Release_Track'!$G:$G,1,0)),"NO ISRC-CATALOG ID pair MATCH in Release_Track" )</f>
        <v/>
      </c>
      <c r="E61" s="111"/>
      <c r="F61" s="20"/>
      <c r="G61" s="159"/>
      <c r="H61" s="114" t="str">
        <f t="shared" si="1"/>
        <v/>
      </c>
      <c r="I61" s="20"/>
      <c r="J61" s="20"/>
      <c r="K61" s="20"/>
    </row>
    <row r="62">
      <c r="B62" s="92"/>
      <c r="C62" s="114" t="str">
        <f t="array" ref="C62">ifs(and(isblank($A62),isblank($B62)),"", not(iserror(vlookup($A62&amp;$B62,'5) Release_Track'!$F:$F&amp;'5) Release_Track'!$G:$G,1,0))),vlookup($A62&amp;$B62,{'5) Release_Track'!$F:$F&amp;'5) Release_Track'!$G:$G,'5) Release_Track'!$H:$H},2,0), or(and(not(isblank($B62)),$B62=$B61,$A62&lt;&gt;$A61),and(not(isblank($A62)),$A62=$A61,$B62&lt;&gt;$B61)),"ID LISTS UNALIGNED",and($A62&lt;&gt;"",countif('5) Release_Track'!$F:$F,$A62)=0),"NO ISRC MATCH in Release_Track",and($B62&lt;&gt;"",countif('5) Release_Track'!$G:$G,$B62)=0),"NO CATALOG ID MATCH in Release_Track",iserror(vlookup($A62&amp;$B62,'5) Release_Track'!$F:$F&amp;'5) Release_Track'!$G:$G,1,0)),"NO ISRC-CATALOG ID pair MATCH in Release_Track" )</f>
        <v/>
      </c>
      <c r="D62" s="114" t="str">
        <f t="array" ref="D62">ifs(and(isblank($A62),isblank($B62)),"", not(iserror(vlookup($A62&amp;$B62,'5) Release_Track'!$F:$F&amp;'5) Release_Track'!$G:$G,1,0))),vlookup($A62&amp;$B62,{'5) Release_Track'!$F:$F&amp;'5) Release_Track'!$G:$G,'5) Release_Track'!$I:$I},2,0), or(and(not(isblank($B62)),$B62=$B61,$A62&lt;&gt;$A61),and(not(isblank($A62)),$A62=$A61,$B62&lt;&gt;$B61)),"ID LISTS UNALIGNED",and($A62&lt;&gt;"",countif('5) Release_Track'!$F:$F,$A62)=0),"NO ISRC MATCH in Release_Track",and($B62&lt;&gt;"",countif('5) Release_Track'!$G:$G,$B62)=0),"NO CATALOG ID MATCH in Release_Track",iserror(vlookup($A62&amp;$B62,'5) Release_Track'!$F:$F&amp;'5) Release_Track'!$G:$G,1,0)),"NO ISRC-CATALOG ID pair MATCH in Release_Track" )</f>
        <v/>
      </c>
      <c r="E62" s="111"/>
      <c r="F62" s="20"/>
      <c r="G62" s="159"/>
      <c r="H62" s="114" t="str">
        <f t="shared" si="1"/>
        <v/>
      </c>
      <c r="I62" s="20"/>
      <c r="J62" s="20"/>
      <c r="K62" s="20"/>
    </row>
    <row r="63">
      <c r="B63" s="92"/>
      <c r="C63" s="114" t="str">
        <f t="array" ref="C63">ifs(and(isblank($A63),isblank($B63)),"", not(iserror(vlookup($A63&amp;$B63,'5) Release_Track'!$F:$F&amp;'5) Release_Track'!$G:$G,1,0))),vlookup($A63&amp;$B63,{'5) Release_Track'!$F:$F&amp;'5) Release_Track'!$G:$G,'5) Release_Track'!$H:$H},2,0), or(and(not(isblank($B63)),$B63=$B62,$A63&lt;&gt;$A62),and(not(isblank($A63)),$A63=$A62,$B63&lt;&gt;$B62)),"ID LISTS UNALIGNED",and($A63&lt;&gt;"",countif('5) Release_Track'!$F:$F,$A63)=0),"NO ISRC MATCH in Release_Track",and($B63&lt;&gt;"",countif('5) Release_Track'!$G:$G,$B63)=0),"NO CATALOG ID MATCH in Release_Track",iserror(vlookup($A63&amp;$B63,'5) Release_Track'!$F:$F&amp;'5) Release_Track'!$G:$G,1,0)),"NO ISRC-CATALOG ID pair MATCH in Release_Track" )</f>
        <v/>
      </c>
      <c r="D63" s="114" t="str">
        <f t="array" ref="D63">ifs(and(isblank($A63),isblank($B63)),"", not(iserror(vlookup($A63&amp;$B63,'5) Release_Track'!$F:$F&amp;'5) Release_Track'!$G:$G,1,0))),vlookup($A63&amp;$B63,{'5) Release_Track'!$F:$F&amp;'5) Release_Track'!$G:$G,'5) Release_Track'!$I:$I},2,0), or(and(not(isblank($B63)),$B63=$B62,$A63&lt;&gt;$A62),and(not(isblank($A63)),$A63=$A62,$B63&lt;&gt;$B62)),"ID LISTS UNALIGNED",and($A63&lt;&gt;"",countif('5) Release_Track'!$F:$F,$A63)=0),"NO ISRC MATCH in Release_Track",and($B63&lt;&gt;"",countif('5) Release_Track'!$G:$G,$B63)=0),"NO CATALOG ID MATCH in Release_Track",iserror(vlookup($A63&amp;$B63,'5) Release_Track'!$F:$F&amp;'5) Release_Track'!$G:$G,1,0)),"NO ISRC-CATALOG ID pair MATCH in Release_Track" )</f>
        <v/>
      </c>
      <c r="E63" s="111"/>
      <c r="F63" s="20"/>
      <c r="G63" s="159"/>
      <c r="H63" s="114" t="str">
        <f t="shared" si="1"/>
        <v/>
      </c>
      <c r="I63" s="20"/>
      <c r="J63" s="20"/>
      <c r="K63" s="20"/>
    </row>
    <row r="64">
      <c r="B64" s="92"/>
      <c r="C64" s="114" t="str">
        <f t="array" ref="C64">ifs(and(isblank($A64),isblank($B64)),"", not(iserror(vlookup($A64&amp;$B64,'5) Release_Track'!$F:$F&amp;'5) Release_Track'!$G:$G,1,0))),vlookup($A64&amp;$B64,{'5) Release_Track'!$F:$F&amp;'5) Release_Track'!$G:$G,'5) Release_Track'!$H:$H},2,0), or(and(not(isblank($B64)),$B64=$B63,$A64&lt;&gt;$A63),and(not(isblank($A64)),$A64=$A63,$B64&lt;&gt;$B63)),"ID LISTS UNALIGNED",and($A64&lt;&gt;"",countif('5) Release_Track'!$F:$F,$A64)=0),"NO ISRC MATCH in Release_Track",and($B64&lt;&gt;"",countif('5) Release_Track'!$G:$G,$B64)=0),"NO CATALOG ID MATCH in Release_Track",iserror(vlookup($A64&amp;$B64,'5) Release_Track'!$F:$F&amp;'5) Release_Track'!$G:$G,1,0)),"NO ISRC-CATALOG ID pair MATCH in Release_Track" )</f>
        <v/>
      </c>
      <c r="D64" s="114" t="str">
        <f t="array" ref="D64">ifs(and(isblank($A64),isblank($B64)),"", not(iserror(vlookup($A64&amp;$B64,'5) Release_Track'!$F:$F&amp;'5) Release_Track'!$G:$G,1,0))),vlookup($A64&amp;$B64,{'5) Release_Track'!$F:$F&amp;'5) Release_Track'!$G:$G,'5) Release_Track'!$I:$I},2,0), or(and(not(isblank($B64)),$B64=$B63,$A64&lt;&gt;$A63),and(not(isblank($A64)),$A64=$A63,$B64&lt;&gt;$B63)),"ID LISTS UNALIGNED",and($A64&lt;&gt;"",countif('5) Release_Track'!$F:$F,$A64)=0),"NO ISRC MATCH in Release_Track",and($B64&lt;&gt;"",countif('5) Release_Track'!$G:$G,$B64)=0),"NO CATALOG ID MATCH in Release_Track",iserror(vlookup($A64&amp;$B64,'5) Release_Track'!$F:$F&amp;'5) Release_Track'!$G:$G,1,0)),"NO ISRC-CATALOG ID pair MATCH in Release_Track" )</f>
        <v/>
      </c>
      <c r="E64" s="111"/>
      <c r="F64" s="20"/>
      <c r="G64" s="159"/>
      <c r="H64" s="114" t="str">
        <f t="shared" si="1"/>
        <v/>
      </c>
      <c r="I64" s="20"/>
      <c r="J64" s="20"/>
      <c r="K64" s="20"/>
    </row>
    <row r="65">
      <c r="B65" s="92"/>
      <c r="C65" s="114" t="str">
        <f t="array" ref="C65">ifs(and(isblank($A65),isblank($B65)),"", not(iserror(vlookup($A65&amp;$B65,'5) Release_Track'!$F:$F&amp;'5) Release_Track'!$G:$G,1,0))),vlookup($A65&amp;$B65,{'5) Release_Track'!$F:$F&amp;'5) Release_Track'!$G:$G,'5) Release_Track'!$H:$H},2,0), or(and(not(isblank($B65)),$B65=$B64,$A65&lt;&gt;$A64),and(not(isblank($A65)),$A65=$A64,$B65&lt;&gt;$B64)),"ID LISTS UNALIGNED",and($A65&lt;&gt;"",countif('5) Release_Track'!$F:$F,$A65)=0),"NO ISRC MATCH in Release_Track",and($B65&lt;&gt;"",countif('5) Release_Track'!$G:$G,$B65)=0),"NO CATALOG ID MATCH in Release_Track",iserror(vlookup($A65&amp;$B65,'5) Release_Track'!$F:$F&amp;'5) Release_Track'!$G:$G,1,0)),"NO ISRC-CATALOG ID pair MATCH in Release_Track" )</f>
        <v/>
      </c>
      <c r="D65" s="114" t="str">
        <f t="array" ref="D65">ifs(and(isblank($A65),isblank($B65)),"", not(iserror(vlookup($A65&amp;$B65,'5) Release_Track'!$F:$F&amp;'5) Release_Track'!$G:$G,1,0))),vlookup($A65&amp;$B65,{'5) Release_Track'!$F:$F&amp;'5) Release_Track'!$G:$G,'5) Release_Track'!$I:$I},2,0), or(and(not(isblank($B65)),$B65=$B64,$A65&lt;&gt;$A64),and(not(isblank($A65)),$A65=$A64,$B65&lt;&gt;$B64)),"ID LISTS UNALIGNED",and($A65&lt;&gt;"",countif('5) Release_Track'!$F:$F,$A65)=0),"NO ISRC MATCH in Release_Track",and($B65&lt;&gt;"",countif('5) Release_Track'!$G:$G,$B65)=0),"NO CATALOG ID MATCH in Release_Track",iserror(vlookup($A65&amp;$B65,'5) Release_Track'!$F:$F&amp;'5) Release_Track'!$G:$G,1,0)),"NO ISRC-CATALOG ID pair MATCH in Release_Track" )</f>
        <v/>
      </c>
      <c r="E65" s="111"/>
      <c r="F65" s="20"/>
      <c r="G65" s="159"/>
      <c r="H65" s="114" t="str">
        <f t="shared" si="1"/>
        <v/>
      </c>
      <c r="I65" s="20"/>
      <c r="J65" s="20"/>
      <c r="K65" s="20"/>
    </row>
    <row r="66">
      <c r="B66" s="92"/>
      <c r="C66" s="114" t="str">
        <f t="array" ref="C66">ifs(and(isblank($A66),isblank($B66)),"", not(iserror(vlookup($A66&amp;$B66,'5) Release_Track'!$F:$F&amp;'5) Release_Track'!$G:$G,1,0))),vlookup($A66&amp;$B66,{'5) Release_Track'!$F:$F&amp;'5) Release_Track'!$G:$G,'5) Release_Track'!$H:$H},2,0), or(and(not(isblank($B66)),$B66=$B65,$A66&lt;&gt;$A65),and(not(isblank($A66)),$A66=$A65,$B66&lt;&gt;$B65)),"ID LISTS UNALIGNED",and($A66&lt;&gt;"",countif('5) Release_Track'!$F:$F,$A66)=0),"NO ISRC MATCH in Release_Track",and($B66&lt;&gt;"",countif('5) Release_Track'!$G:$G,$B66)=0),"NO CATALOG ID MATCH in Release_Track",iserror(vlookup($A66&amp;$B66,'5) Release_Track'!$F:$F&amp;'5) Release_Track'!$G:$G,1,0)),"NO ISRC-CATALOG ID pair MATCH in Release_Track" )</f>
        <v/>
      </c>
      <c r="D66" s="114" t="str">
        <f t="array" ref="D66">ifs(and(isblank($A66),isblank($B66)),"", not(iserror(vlookup($A66&amp;$B66,'5) Release_Track'!$F:$F&amp;'5) Release_Track'!$G:$G,1,0))),vlookup($A66&amp;$B66,{'5) Release_Track'!$F:$F&amp;'5) Release_Track'!$G:$G,'5) Release_Track'!$I:$I},2,0), or(and(not(isblank($B66)),$B66=$B65,$A66&lt;&gt;$A65),and(not(isblank($A66)),$A66=$A65,$B66&lt;&gt;$B65)),"ID LISTS UNALIGNED",and($A66&lt;&gt;"",countif('5) Release_Track'!$F:$F,$A66)=0),"NO ISRC MATCH in Release_Track",and($B66&lt;&gt;"",countif('5) Release_Track'!$G:$G,$B66)=0),"NO CATALOG ID MATCH in Release_Track",iserror(vlookup($A66&amp;$B66,'5) Release_Track'!$F:$F&amp;'5) Release_Track'!$G:$G,1,0)),"NO ISRC-CATALOG ID pair MATCH in Release_Track" )</f>
        <v/>
      </c>
      <c r="E66" s="111"/>
      <c r="F66" s="20"/>
      <c r="G66" s="159"/>
      <c r="H66" s="114" t="str">
        <f t="shared" si="1"/>
        <v/>
      </c>
      <c r="I66" s="20"/>
      <c r="J66" s="20"/>
      <c r="K66" s="20"/>
    </row>
    <row r="67">
      <c r="B67" s="92"/>
      <c r="C67" s="114" t="str">
        <f t="array" ref="C67">ifs(and(isblank($A67),isblank($B67)),"", not(iserror(vlookup($A67&amp;$B67,'5) Release_Track'!$F:$F&amp;'5) Release_Track'!$G:$G,1,0))),vlookup($A67&amp;$B67,{'5) Release_Track'!$F:$F&amp;'5) Release_Track'!$G:$G,'5) Release_Track'!$H:$H},2,0), or(and(not(isblank($B67)),$B67=$B66,$A67&lt;&gt;$A66),and(not(isblank($A67)),$A67=$A66,$B67&lt;&gt;$B66)),"ID LISTS UNALIGNED",and($A67&lt;&gt;"",countif('5) Release_Track'!$F:$F,$A67)=0),"NO ISRC MATCH in Release_Track",and($B67&lt;&gt;"",countif('5) Release_Track'!$G:$G,$B67)=0),"NO CATALOG ID MATCH in Release_Track",iserror(vlookup($A67&amp;$B67,'5) Release_Track'!$F:$F&amp;'5) Release_Track'!$G:$G,1,0)),"NO ISRC-CATALOG ID pair MATCH in Release_Track" )</f>
        <v/>
      </c>
      <c r="D67" s="114" t="str">
        <f t="array" ref="D67">ifs(and(isblank($A67),isblank($B67)),"", not(iserror(vlookup($A67&amp;$B67,'5) Release_Track'!$F:$F&amp;'5) Release_Track'!$G:$G,1,0))),vlookup($A67&amp;$B67,{'5) Release_Track'!$F:$F&amp;'5) Release_Track'!$G:$G,'5) Release_Track'!$I:$I},2,0), or(and(not(isblank($B67)),$B67=$B66,$A67&lt;&gt;$A66),and(not(isblank($A67)),$A67=$A66,$B67&lt;&gt;$B66)),"ID LISTS UNALIGNED",and($A67&lt;&gt;"",countif('5) Release_Track'!$F:$F,$A67)=0),"NO ISRC MATCH in Release_Track",and($B67&lt;&gt;"",countif('5) Release_Track'!$G:$G,$B67)=0),"NO CATALOG ID MATCH in Release_Track",iserror(vlookup($A67&amp;$B67,'5) Release_Track'!$F:$F&amp;'5) Release_Track'!$G:$G,1,0)),"NO ISRC-CATALOG ID pair MATCH in Release_Track" )</f>
        <v/>
      </c>
      <c r="E67" s="111"/>
      <c r="F67" s="20"/>
      <c r="G67" s="159"/>
      <c r="H67" s="114" t="str">
        <f t="shared" si="1"/>
        <v/>
      </c>
      <c r="I67" s="20"/>
      <c r="J67" s="20"/>
      <c r="K67" s="20"/>
    </row>
    <row r="68">
      <c r="B68" s="92"/>
      <c r="C68" s="114" t="str">
        <f t="array" ref="C68">ifs(and(isblank($A68),isblank($B68)),"", not(iserror(vlookup($A68&amp;$B68,'5) Release_Track'!$F:$F&amp;'5) Release_Track'!$G:$G,1,0))),vlookup($A68&amp;$B68,{'5) Release_Track'!$F:$F&amp;'5) Release_Track'!$G:$G,'5) Release_Track'!$H:$H},2,0), or(and(not(isblank($B68)),$B68=$B67,$A68&lt;&gt;$A67),and(not(isblank($A68)),$A68=$A67,$B68&lt;&gt;$B67)),"ID LISTS UNALIGNED",and($A68&lt;&gt;"",countif('5) Release_Track'!$F:$F,$A68)=0),"NO ISRC MATCH in Release_Track",and($B68&lt;&gt;"",countif('5) Release_Track'!$G:$G,$B68)=0),"NO CATALOG ID MATCH in Release_Track",iserror(vlookup($A68&amp;$B68,'5) Release_Track'!$F:$F&amp;'5) Release_Track'!$G:$G,1,0)),"NO ISRC-CATALOG ID pair MATCH in Release_Track" )</f>
        <v/>
      </c>
      <c r="D68" s="114" t="str">
        <f t="array" ref="D68">ifs(and(isblank($A68),isblank($B68)),"", not(iserror(vlookup($A68&amp;$B68,'5) Release_Track'!$F:$F&amp;'5) Release_Track'!$G:$G,1,0))),vlookup($A68&amp;$B68,{'5) Release_Track'!$F:$F&amp;'5) Release_Track'!$G:$G,'5) Release_Track'!$I:$I},2,0), or(and(not(isblank($B68)),$B68=$B67,$A68&lt;&gt;$A67),and(not(isblank($A68)),$A68=$A67,$B68&lt;&gt;$B67)),"ID LISTS UNALIGNED",and($A68&lt;&gt;"",countif('5) Release_Track'!$F:$F,$A68)=0),"NO ISRC MATCH in Release_Track",and($B68&lt;&gt;"",countif('5) Release_Track'!$G:$G,$B68)=0),"NO CATALOG ID MATCH in Release_Track",iserror(vlookup($A68&amp;$B68,'5) Release_Track'!$F:$F&amp;'5) Release_Track'!$G:$G,1,0)),"NO ISRC-CATALOG ID pair MATCH in Release_Track" )</f>
        <v/>
      </c>
      <c r="E68" s="111"/>
      <c r="F68" s="20"/>
      <c r="G68" s="159"/>
      <c r="H68" s="114" t="str">
        <f t="shared" si="1"/>
        <v/>
      </c>
      <c r="I68" s="20"/>
      <c r="J68" s="20"/>
      <c r="K68" s="20"/>
    </row>
    <row r="69">
      <c r="B69" s="92"/>
      <c r="C69" s="114" t="str">
        <f t="array" ref="C69">ifs(and(isblank($A69),isblank($B69)),"", not(iserror(vlookup($A69&amp;$B69,'5) Release_Track'!$F:$F&amp;'5) Release_Track'!$G:$G,1,0))),vlookup($A69&amp;$B69,{'5) Release_Track'!$F:$F&amp;'5) Release_Track'!$G:$G,'5) Release_Track'!$H:$H},2,0), or(and(not(isblank($B69)),$B69=$B68,$A69&lt;&gt;$A68),and(not(isblank($A69)),$A69=$A68,$B69&lt;&gt;$B68)),"ID LISTS UNALIGNED",and($A69&lt;&gt;"",countif('5) Release_Track'!$F:$F,$A69)=0),"NO ISRC MATCH in Release_Track",and($B69&lt;&gt;"",countif('5) Release_Track'!$G:$G,$B69)=0),"NO CATALOG ID MATCH in Release_Track",iserror(vlookup($A69&amp;$B69,'5) Release_Track'!$F:$F&amp;'5) Release_Track'!$G:$G,1,0)),"NO ISRC-CATALOG ID pair MATCH in Release_Track" )</f>
        <v/>
      </c>
      <c r="D69" s="114" t="str">
        <f t="array" ref="D69">ifs(and(isblank($A69),isblank($B69)),"", not(iserror(vlookup($A69&amp;$B69,'5) Release_Track'!$F:$F&amp;'5) Release_Track'!$G:$G,1,0))),vlookup($A69&amp;$B69,{'5) Release_Track'!$F:$F&amp;'5) Release_Track'!$G:$G,'5) Release_Track'!$I:$I},2,0), or(and(not(isblank($B69)),$B69=$B68,$A69&lt;&gt;$A68),and(not(isblank($A69)),$A69=$A68,$B69&lt;&gt;$B68)),"ID LISTS UNALIGNED",and($A69&lt;&gt;"",countif('5) Release_Track'!$F:$F,$A69)=0),"NO ISRC MATCH in Release_Track",and($B69&lt;&gt;"",countif('5) Release_Track'!$G:$G,$B69)=0),"NO CATALOG ID MATCH in Release_Track",iserror(vlookup($A69&amp;$B69,'5) Release_Track'!$F:$F&amp;'5) Release_Track'!$G:$G,1,0)),"NO ISRC-CATALOG ID pair MATCH in Release_Track" )</f>
        <v/>
      </c>
      <c r="E69" s="111"/>
      <c r="F69" s="20"/>
      <c r="G69" s="159"/>
      <c r="H69" s="114" t="str">
        <f t="shared" si="1"/>
        <v/>
      </c>
      <c r="I69" s="20"/>
      <c r="J69" s="20"/>
      <c r="K69" s="20"/>
    </row>
    <row r="70">
      <c r="B70" s="92"/>
      <c r="C70" s="114" t="str">
        <f t="array" ref="C70">ifs(and(isblank($A70),isblank($B70)),"", not(iserror(vlookup($A70&amp;$B70,'5) Release_Track'!$F:$F&amp;'5) Release_Track'!$G:$G,1,0))),vlookup($A70&amp;$B70,{'5) Release_Track'!$F:$F&amp;'5) Release_Track'!$G:$G,'5) Release_Track'!$H:$H},2,0), or(and(not(isblank($B70)),$B70=$B69,$A70&lt;&gt;$A69),and(not(isblank($A70)),$A70=$A69,$B70&lt;&gt;$B69)),"ID LISTS UNALIGNED",and($A70&lt;&gt;"",countif('5) Release_Track'!$F:$F,$A70)=0),"NO ISRC MATCH in Release_Track",and($B70&lt;&gt;"",countif('5) Release_Track'!$G:$G,$B70)=0),"NO CATALOG ID MATCH in Release_Track",iserror(vlookup($A70&amp;$B70,'5) Release_Track'!$F:$F&amp;'5) Release_Track'!$G:$G,1,0)),"NO ISRC-CATALOG ID pair MATCH in Release_Track" )</f>
        <v/>
      </c>
      <c r="D70" s="114" t="str">
        <f t="array" ref="D70">ifs(and(isblank($A70),isblank($B70)),"", not(iserror(vlookup($A70&amp;$B70,'5) Release_Track'!$F:$F&amp;'5) Release_Track'!$G:$G,1,0))),vlookup($A70&amp;$B70,{'5) Release_Track'!$F:$F&amp;'5) Release_Track'!$G:$G,'5) Release_Track'!$I:$I},2,0), or(and(not(isblank($B70)),$B70=$B69,$A70&lt;&gt;$A69),and(not(isblank($A70)),$A70=$A69,$B70&lt;&gt;$B69)),"ID LISTS UNALIGNED",and($A70&lt;&gt;"",countif('5) Release_Track'!$F:$F,$A70)=0),"NO ISRC MATCH in Release_Track",and($B70&lt;&gt;"",countif('5) Release_Track'!$G:$G,$B70)=0),"NO CATALOG ID MATCH in Release_Track",iserror(vlookup($A70&amp;$B70,'5) Release_Track'!$F:$F&amp;'5) Release_Track'!$G:$G,1,0)),"NO ISRC-CATALOG ID pair MATCH in Release_Track" )</f>
        <v/>
      </c>
      <c r="E70" s="111"/>
      <c r="F70" s="20"/>
      <c r="G70" s="159"/>
      <c r="H70" s="114" t="str">
        <f t="shared" si="1"/>
        <v/>
      </c>
      <c r="I70" s="20"/>
      <c r="J70" s="20"/>
      <c r="K70" s="20"/>
    </row>
    <row r="71">
      <c r="B71" s="92"/>
      <c r="C71" s="114" t="str">
        <f t="array" ref="C71">ifs(and(isblank($A71),isblank($B71)),"", not(iserror(vlookup($A71&amp;$B71,'5) Release_Track'!$F:$F&amp;'5) Release_Track'!$G:$G,1,0))),vlookup($A71&amp;$B71,{'5) Release_Track'!$F:$F&amp;'5) Release_Track'!$G:$G,'5) Release_Track'!$H:$H},2,0), or(and(not(isblank($B71)),$B71=$B70,$A71&lt;&gt;$A70),and(not(isblank($A71)),$A71=$A70,$B71&lt;&gt;$B70)),"ID LISTS UNALIGNED",and($A71&lt;&gt;"",countif('5) Release_Track'!$F:$F,$A71)=0),"NO ISRC MATCH in Release_Track",and($B71&lt;&gt;"",countif('5) Release_Track'!$G:$G,$B71)=0),"NO CATALOG ID MATCH in Release_Track",iserror(vlookup($A71&amp;$B71,'5) Release_Track'!$F:$F&amp;'5) Release_Track'!$G:$G,1,0)),"NO ISRC-CATALOG ID pair MATCH in Release_Track" )</f>
        <v/>
      </c>
      <c r="D71" s="114" t="str">
        <f t="array" ref="D71">ifs(and(isblank($A71),isblank($B71)),"", not(iserror(vlookup($A71&amp;$B71,'5) Release_Track'!$F:$F&amp;'5) Release_Track'!$G:$G,1,0))),vlookup($A71&amp;$B71,{'5) Release_Track'!$F:$F&amp;'5) Release_Track'!$G:$G,'5) Release_Track'!$I:$I},2,0), or(and(not(isblank($B71)),$B71=$B70,$A71&lt;&gt;$A70),and(not(isblank($A71)),$A71=$A70,$B71&lt;&gt;$B70)),"ID LISTS UNALIGNED",and($A71&lt;&gt;"",countif('5) Release_Track'!$F:$F,$A71)=0),"NO ISRC MATCH in Release_Track",and($B71&lt;&gt;"",countif('5) Release_Track'!$G:$G,$B71)=0),"NO CATALOG ID MATCH in Release_Track",iserror(vlookup($A71&amp;$B71,'5) Release_Track'!$F:$F&amp;'5) Release_Track'!$G:$G,1,0)),"NO ISRC-CATALOG ID pair MATCH in Release_Track" )</f>
        <v/>
      </c>
      <c r="E71" s="111"/>
      <c r="F71" s="20"/>
      <c r="G71" s="159"/>
      <c r="H71" s="114" t="str">
        <f t="shared" si="1"/>
        <v/>
      </c>
      <c r="I71" s="20"/>
      <c r="J71" s="20"/>
      <c r="K71" s="20"/>
    </row>
    <row r="72">
      <c r="B72" s="92"/>
      <c r="C72" s="114" t="str">
        <f t="array" ref="C72">ifs(and(isblank($A72),isblank($B72)),"", not(iserror(vlookup($A72&amp;$B72,'5) Release_Track'!$F:$F&amp;'5) Release_Track'!$G:$G,1,0))),vlookup($A72&amp;$B72,{'5) Release_Track'!$F:$F&amp;'5) Release_Track'!$G:$G,'5) Release_Track'!$H:$H},2,0), or(and(not(isblank($B72)),$B72=$B71,$A72&lt;&gt;$A71),and(not(isblank($A72)),$A72=$A71,$B72&lt;&gt;$B71)),"ID LISTS UNALIGNED",and($A72&lt;&gt;"",countif('5) Release_Track'!$F:$F,$A72)=0),"NO ISRC MATCH in Release_Track",and($B72&lt;&gt;"",countif('5) Release_Track'!$G:$G,$B72)=0),"NO CATALOG ID MATCH in Release_Track",iserror(vlookup($A72&amp;$B72,'5) Release_Track'!$F:$F&amp;'5) Release_Track'!$G:$G,1,0)),"NO ISRC-CATALOG ID pair MATCH in Release_Track" )</f>
        <v/>
      </c>
      <c r="D72" s="114" t="str">
        <f t="array" ref="D72">ifs(and(isblank($A72),isblank($B72)),"", not(iserror(vlookup($A72&amp;$B72,'5) Release_Track'!$F:$F&amp;'5) Release_Track'!$G:$G,1,0))),vlookup($A72&amp;$B72,{'5) Release_Track'!$F:$F&amp;'5) Release_Track'!$G:$G,'5) Release_Track'!$I:$I},2,0), or(and(not(isblank($B72)),$B72=$B71,$A72&lt;&gt;$A71),and(not(isblank($A72)),$A72=$A71,$B72&lt;&gt;$B71)),"ID LISTS UNALIGNED",and($A72&lt;&gt;"",countif('5) Release_Track'!$F:$F,$A72)=0),"NO ISRC MATCH in Release_Track",and($B72&lt;&gt;"",countif('5) Release_Track'!$G:$G,$B72)=0),"NO CATALOG ID MATCH in Release_Track",iserror(vlookup($A72&amp;$B72,'5) Release_Track'!$F:$F&amp;'5) Release_Track'!$G:$G,1,0)),"NO ISRC-CATALOG ID pair MATCH in Release_Track" )</f>
        <v/>
      </c>
      <c r="E72" s="111"/>
      <c r="F72" s="20"/>
      <c r="G72" s="159"/>
      <c r="H72" s="114" t="str">
        <f t="shared" si="1"/>
        <v/>
      </c>
      <c r="I72" s="20"/>
      <c r="J72" s="20"/>
      <c r="K72" s="20"/>
    </row>
    <row r="73">
      <c r="B73" s="92"/>
      <c r="C73" s="114" t="str">
        <f t="array" ref="C73">ifs(and(isblank($A73),isblank($B73)),"", not(iserror(vlookup($A73&amp;$B73,'5) Release_Track'!$F:$F&amp;'5) Release_Track'!$G:$G,1,0))),vlookup($A73&amp;$B73,{'5) Release_Track'!$F:$F&amp;'5) Release_Track'!$G:$G,'5) Release_Track'!$H:$H},2,0), or(and(not(isblank($B73)),$B73=$B72,$A73&lt;&gt;$A72),and(not(isblank($A73)),$A73=$A72,$B73&lt;&gt;$B72)),"ID LISTS UNALIGNED",and($A73&lt;&gt;"",countif('5) Release_Track'!$F:$F,$A73)=0),"NO ISRC MATCH in Release_Track",and($B73&lt;&gt;"",countif('5) Release_Track'!$G:$G,$B73)=0),"NO CATALOG ID MATCH in Release_Track",iserror(vlookup($A73&amp;$B73,'5) Release_Track'!$F:$F&amp;'5) Release_Track'!$G:$G,1,0)),"NO ISRC-CATALOG ID pair MATCH in Release_Track" )</f>
        <v/>
      </c>
      <c r="D73" s="114" t="str">
        <f t="array" ref="D73">ifs(and(isblank($A73),isblank($B73)),"", not(iserror(vlookup($A73&amp;$B73,'5) Release_Track'!$F:$F&amp;'5) Release_Track'!$G:$G,1,0))),vlookup($A73&amp;$B73,{'5) Release_Track'!$F:$F&amp;'5) Release_Track'!$G:$G,'5) Release_Track'!$I:$I},2,0), or(and(not(isblank($B73)),$B73=$B72,$A73&lt;&gt;$A72),and(not(isblank($A73)),$A73=$A72,$B73&lt;&gt;$B72)),"ID LISTS UNALIGNED",and($A73&lt;&gt;"",countif('5) Release_Track'!$F:$F,$A73)=0),"NO ISRC MATCH in Release_Track",and($B73&lt;&gt;"",countif('5) Release_Track'!$G:$G,$B73)=0),"NO CATALOG ID MATCH in Release_Track",iserror(vlookup($A73&amp;$B73,'5) Release_Track'!$F:$F&amp;'5) Release_Track'!$G:$G,1,0)),"NO ISRC-CATALOG ID pair MATCH in Release_Track" )</f>
        <v/>
      </c>
      <c r="E73" s="111"/>
      <c r="F73" s="20"/>
      <c r="G73" s="159"/>
      <c r="H73" s="114" t="str">
        <f t="shared" si="1"/>
        <v/>
      </c>
      <c r="I73" s="20"/>
      <c r="J73" s="20"/>
      <c r="K73" s="20"/>
    </row>
    <row r="74">
      <c r="B74" s="92"/>
      <c r="C74" s="114" t="str">
        <f t="array" ref="C74">ifs(and(isblank($A74),isblank($B74)),"", not(iserror(vlookup($A74&amp;$B74,'5) Release_Track'!$F:$F&amp;'5) Release_Track'!$G:$G,1,0))),vlookup($A74&amp;$B74,{'5) Release_Track'!$F:$F&amp;'5) Release_Track'!$G:$G,'5) Release_Track'!$H:$H},2,0), or(and(not(isblank($B74)),$B74=$B73,$A74&lt;&gt;$A73),and(not(isblank($A74)),$A74=$A73,$B74&lt;&gt;$B73)),"ID LISTS UNALIGNED",and($A74&lt;&gt;"",countif('5) Release_Track'!$F:$F,$A74)=0),"NO ISRC MATCH in Release_Track",and($B74&lt;&gt;"",countif('5) Release_Track'!$G:$G,$B74)=0),"NO CATALOG ID MATCH in Release_Track",iserror(vlookup($A74&amp;$B74,'5) Release_Track'!$F:$F&amp;'5) Release_Track'!$G:$G,1,0)),"NO ISRC-CATALOG ID pair MATCH in Release_Track" )</f>
        <v/>
      </c>
      <c r="D74" s="114" t="str">
        <f t="array" ref="D74">ifs(and(isblank($A74),isblank($B74)),"", not(iserror(vlookup($A74&amp;$B74,'5) Release_Track'!$F:$F&amp;'5) Release_Track'!$G:$G,1,0))),vlookup($A74&amp;$B74,{'5) Release_Track'!$F:$F&amp;'5) Release_Track'!$G:$G,'5) Release_Track'!$I:$I},2,0), or(and(not(isblank($B74)),$B74=$B73,$A74&lt;&gt;$A73),and(not(isblank($A74)),$A74=$A73,$B74&lt;&gt;$B73)),"ID LISTS UNALIGNED",and($A74&lt;&gt;"",countif('5) Release_Track'!$F:$F,$A74)=0),"NO ISRC MATCH in Release_Track",and($B74&lt;&gt;"",countif('5) Release_Track'!$G:$G,$B74)=0),"NO CATALOG ID MATCH in Release_Track",iserror(vlookup($A74&amp;$B74,'5) Release_Track'!$F:$F&amp;'5) Release_Track'!$G:$G,1,0)),"NO ISRC-CATALOG ID pair MATCH in Release_Track" )</f>
        <v/>
      </c>
      <c r="E74" s="111"/>
      <c r="F74" s="20"/>
      <c r="G74" s="159"/>
      <c r="H74" s="114" t="str">
        <f t="shared" si="1"/>
        <v/>
      </c>
      <c r="I74" s="20"/>
      <c r="J74" s="20"/>
      <c r="K74" s="20"/>
    </row>
    <row r="75">
      <c r="B75" s="92"/>
      <c r="C75" s="114" t="str">
        <f t="array" ref="C75">ifs(and(isblank($A75),isblank($B75)),"", not(iserror(vlookup($A75&amp;$B75,'5) Release_Track'!$F:$F&amp;'5) Release_Track'!$G:$G,1,0))),vlookup($A75&amp;$B75,{'5) Release_Track'!$F:$F&amp;'5) Release_Track'!$G:$G,'5) Release_Track'!$H:$H},2,0), or(and(not(isblank($B75)),$B75=$B74,$A75&lt;&gt;$A74),and(not(isblank($A75)),$A75=$A74,$B75&lt;&gt;$B74)),"ID LISTS UNALIGNED",and($A75&lt;&gt;"",countif('5) Release_Track'!$F:$F,$A75)=0),"NO ISRC MATCH in Release_Track",and($B75&lt;&gt;"",countif('5) Release_Track'!$G:$G,$B75)=0),"NO CATALOG ID MATCH in Release_Track",iserror(vlookup($A75&amp;$B75,'5) Release_Track'!$F:$F&amp;'5) Release_Track'!$G:$G,1,0)),"NO ISRC-CATALOG ID pair MATCH in Release_Track" )</f>
        <v/>
      </c>
      <c r="D75" s="114" t="str">
        <f t="array" ref="D75">ifs(and(isblank($A75),isblank($B75)),"", not(iserror(vlookup($A75&amp;$B75,'5) Release_Track'!$F:$F&amp;'5) Release_Track'!$G:$G,1,0))),vlookup($A75&amp;$B75,{'5) Release_Track'!$F:$F&amp;'5) Release_Track'!$G:$G,'5) Release_Track'!$I:$I},2,0), or(and(not(isblank($B75)),$B75=$B74,$A75&lt;&gt;$A74),and(not(isblank($A75)),$A75=$A74,$B75&lt;&gt;$B74)),"ID LISTS UNALIGNED",and($A75&lt;&gt;"",countif('5) Release_Track'!$F:$F,$A75)=0),"NO ISRC MATCH in Release_Track",and($B75&lt;&gt;"",countif('5) Release_Track'!$G:$G,$B75)=0),"NO CATALOG ID MATCH in Release_Track",iserror(vlookup($A75&amp;$B75,'5) Release_Track'!$F:$F&amp;'5) Release_Track'!$G:$G,1,0)),"NO ISRC-CATALOG ID pair MATCH in Release_Track" )</f>
        <v/>
      </c>
      <c r="E75" s="111"/>
      <c r="F75" s="20"/>
      <c r="G75" s="159"/>
      <c r="H75" s="114" t="str">
        <f t="shared" si="1"/>
        <v/>
      </c>
      <c r="I75" s="20"/>
      <c r="J75" s="20"/>
      <c r="K75" s="20"/>
    </row>
    <row r="76">
      <c r="B76" s="92"/>
      <c r="C76" s="114" t="str">
        <f t="array" ref="C76">ifs(and(isblank($A76),isblank($B76)),"", not(iserror(vlookup($A76&amp;$B76,'5) Release_Track'!$F:$F&amp;'5) Release_Track'!$G:$G,1,0))),vlookup($A76&amp;$B76,{'5) Release_Track'!$F:$F&amp;'5) Release_Track'!$G:$G,'5) Release_Track'!$H:$H},2,0), or(and(not(isblank($B76)),$B76=$B75,$A76&lt;&gt;$A75),and(not(isblank($A76)),$A76=$A75,$B76&lt;&gt;$B75)),"ID LISTS UNALIGNED",and($A76&lt;&gt;"",countif('5) Release_Track'!$F:$F,$A76)=0),"NO ISRC MATCH in Release_Track",and($B76&lt;&gt;"",countif('5) Release_Track'!$G:$G,$B76)=0),"NO CATALOG ID MATCH in Release_Track",iserror(vlookup($A76&amp;$B76,'5) Release_Track'!$F:$F&amp;'5) Release_Track'!$G:$G,1,0)),"NO ISRC-CATALOG ID pair MATCH in Release_Track" )</f>
        <v/>
      </c>
      <c r="D76" s="114" t="str">
        <f t="array" ref="D76">ifs(and(isblank($A76),isblank($B76)),"", not(iserror(vlookup($A76&amp;$B76,'5) Release_Track'!$F:$F&amp;'5) Release_Track'!$G:$G,1,0))),vlookup($A76&amp;$B76,{'5) Release_Track'!$F:$F&amp;'5) Release_Track'!$G:$G,'5) Release_Track'!$I:$I},2,0), or(and(not(isblank($B76)),$B76=$B75,$A76&lt;&gt;$A75),and(not(isblank($A76)),$A76=$A75,$B76&lt;&gt;$B75)),"ID LISTS UNALIGNED",and($A76&lt;&gt;"",countif('5) Release_Track'!$F:$F,$A76)=0),"NO ISRC MATCH in Release_Track",and($B76&lt;&gt;"",countif('5) Release_Track'!$G:$G,$B76)=0),"NO CATALOG ID MATCH in Release_Track",iserror(vlookup($A76&amp;$B76,'5) Release_Track'!$F:$F&amp;'5) Release_Track'!$G:$G,1,0)),"NO ISRC-CATALOG ID pair MATCH in Release_Track" )</f>
        <v/>
      </c>
      <c r="E76" s="111"/>
      <c r="F76" s="20"/>
      <c r="G76" s="159"/>
      <c r="H76" s="114" t="str">
        <f t="shared" si="1"/>
        <v/>
      </c>
      <c r="I76" s="20"/>
      <c r="J76" s="20"/>
      <c r="K76" s="20"/>
    </row>
    <row r="77">
      <c r="B77" s="92"/>
      <c r="C77" s="114" t="str">
        <f t="array" ref="C77">ifs(and(isblank($A77),isblank($B77)),"", not(iserror(vlookup($A77&amp;$B77,'5) Release_Track'!$F:$F&amp;'5) Release_Track'!$G:$G,1,0))),vlookup($A77&amp;$B77,{'5) Release_Track'!$F:$F&amp;'5) Release_Track'!$G:$G,'5) Release_Track'!$H:$H},2,0), or(and(not(isblank($B77)),$B77=$B76,$A77&lt;&gt;$A76),and(not(isblank($A77)),$A77=$A76,$B77&lt;&gt;$B76)),"ID LISTS UNALIGNED",and($A77&lt;&gt;"",countif('5) Release_Track'!$F:$F,$A77)=0),"NO ISRC MATCH in Release_Track",and($B77&lt;&gt;"",countif('5) Release_Track'!$G:$G,$B77)=0),"NO CATALOG ID MATCH in Release_Track",iserror(vlookup($A77&amp;$B77,'5) Release_Track'!$F:$F&amp;'5) Release_Track'!$G:$G,1,0)),"NO ISRC-CATALOG ID pair MATCH in Release_Track" )</f>
        <v/>
      </c>
      <c r="D77" s="114" t="str">
        <f t="array" ref="D77">ifs(and(isblank($A77),isblank($B77)),"", not(iserror(vlookup($A77&amp;$B77,'5) Release_Track'!$F:$F&amp;'5) Release_Track'!$G:$G,1,0))),vlookup($A77&amp;$B77,{'5) Release_Track'!$F:$F&amp;'5) Release_Track'!$G:$G,'5) Release_Track'!$I:$I},2,0), or(and(not(isblank($B77)),$B77=$B76,$A77&lt;&gt;$A76),and(not(isblank($A77)),$A77=$A76,$B77&lt;&gt;$B76)),"ID LISTS UNALIGNED",and($A77&lt;&gt;"",countif('5) Release_Track'!$F:$F,$A77)=0),"NO ISRC MATCH in Release_Track",and($B77&lt;&gt;"",countif('5) Release_Track'!$G:$G,$B77)=0),"NO CATALOG ID MATCH in Release_Track",iserror(vlookup($A77&amp;$B77,'5) Release_Track'!$F:$F&amp;'5) Release_Track'!$G:$G,1,0)),"NO ISRC-CATALOG ID pair MATCH in Release_Track" )</f>
        <v/>
      </c>
      <c r="E77" s="111"/>
      <c r="F77" s="20"/>
      <c r="G77" s="159"/>
      <c r="H77" s="114" t="str">
        <f t="shared" si="1"/>
        <v/>
      </c>
      <c r="I77" s="20"/>
      <c r="J77" s="20"/>
      <c r="K77" s="20"/>
    </row>
    <row r="78">
      <c r="B78" s="92"/>
      <c r="C78" s="114" t="str">
        <f t="array" ref="C78">ifs(and(isblank($A78),isblank($B78)),"", not(iserror(vlookup($A78&amp;$B78,'5) Release_Track'!$F:$F&amp;'5) Release_Track'!$G:$G,1,0))),vlookup($A78&amp;$B78,{'5) Release_Track'!$F:$F&amp;'5) Release_Track'!$G:$G,'5) Release_Track'!$H:$H},2,0), or(and(not(isblank($B78)),$B78=$B77,$A78&lt;&gt;$A77),and(not(isblank($A78)),$A78=$A77,$B78&lt;&gt;$B77)),"ID LISTS UNALIGNED",and($A78&lt;&gt;"",countif('5) Release_Track'!$F:$F,$A78)=0),"NO ISRC MATCH in Release_Track",and($B78&lt;&gt;"",countif('5) Release_Track'!$G:$G,$B78)=0),"NO CATALOG ID MATCH in Release_Track",iserror(vlookup($A78&amp;$B78,'5) Release_Track'!$F:$F&amp;'5) Release_Track'!$G:$G,1,0)),"NO ISRC-CATALOG ID pair MATCH in Release_Track" )</f>
        <v/>
      </c>
      <c r="D78" s="114" t="str">
        <f t="array" ref="D78">ifs(and(isblank($A78),isblank($B78)),"", not(iserror(vlookup($A78&amp;$B78,'5) Release_Track'!$F:$F&amp;'5) Release_Track'!$G:$G,1,0))),vlookup($A78&amp;$B78,{'5) Release_Track'!$F:$F&amp;'5) Release_Track'!$G:$G,'5) Release_Track'!$I:$I},2,0), or(and(not(isblank($B78)),$B78=$B77,$A78&lt;&gt;$A77),and(not(isblank($A78)),$A78=$A77,$B78&lt;&gt;$B77)),"ID LISTS UNALIGNED",and($A78&lt;&gt;"",countif('5) Release_Track'!$F:$F,$A78)=0),"NO ISRC MATCH in Release_Track",and($B78&lt;&gt;"",countif('5) Release_Track'!$G:$G,$B78)=0),"NO CATALOG ID MATCH in Release_Track",iserror(vlookup($A78&amp;$B78,'5) Release_Track'!$F:$F&amp;'5) Release_Track'!$G:$G,1,0)),"NO ISRC-CATALOG ID pair MATCH in Release_Track" )</f>
        <v/>
      </c>
      <c r="E78" s="111"/>
      <c r="F78" s="20"/>
      <c r="G78" s="159"/>
      <c r="H78" s="114" t="str">
        <f t="shared" si="1"/>
        <v/>
      </c>
      <c r="I78" s="20"/>
      <c r="J78" s="20"/>
      <c r="K78" s="20"/>
    </row>
    <row r="79">
      <c r="B79" s="92"/>
      <c r="C79" s="114" t="str">
        <f t="array" ref="C79">ifs(and(isblank($A79),isblank($B79)),"", not(iserror(vlookup($A79&amp;$B79,'5) Release_Track'!$F:$F&amp;'5) Release_Track'!$G:$G,1,0))),vlookup($A79&amp;$B79,{'5) Release_Track'!$F:$F&amp;'5) Release_Track'!$G:$G,'5) Release_Track'!$H:$H},2,0), or(and(not(isblank($B79)),$B79=$B78,$A79&lt;&gt;$A78),and(not(isblank($A79)),$A79=$A78,$B79&lt;&gt;$B78)),"ID LISTS UNALIGNED",and($A79&lt;&gt;"",countif('5) Release_Track'!$F:$F,$A79)=0),"NO ISRC MATCH in Release_Track",and($B79&lt;&gt;"",countif('5) Release_Track'!$G:$G,$B79)=0),"NO CATALOG ID MATCH in Release_Track",iserror(vlookup($A79&amp;$B79,'5) Release_Track'!$F:$F&amp;'5) Release_Track'!$G:$G,1,0)),"NO ISRC-CATALOG ID pair MATCH in Release_Track" )</f>
        <v/>
      </c>
      <c r="D79" s="114" t="str">
        <f t="array" ref="D79">ifs(and(isblank($A79),isblank($B79)),"", not(iserror(vlookup($A79&amp;$B79,'5) Release_Track'!$F:$F&amp;'5) Release_Track'!$G:$G,1,0))),vlookup($A79&amp;$B79,{'5) Release_Track'!$F:$F&amp;'5) Release_Track'!$G:$G,'5) Release_Track'!$I:$I},2,0), or(and(not(isblank($B79)),$B79=$B78,$A79&lt;&gt;$A78),and(not(isblank($A79)),$A79=$A78,$B79&lt;&gt;$B78)),"ID LISTS UNALIGNED",and($A79&lt;&gt;"",countif('5) Release_Track'!$F:$F,$A79)=0),"NO ISRC MATCH in Release_Track",and($B79&lt;&gt;"",countif('5) Release_Track'!$G:$G,$B79)=0),"NO CATALOG ID MATCH in Release_Track",iserror(vlookup($A79&amp;$B79,'5) Release_Track'!$F:$F&amp;'5) Release_Track'!$G:$G,1,0)),"NO ISRC-CATALOG ID pair MATCH in Release_Track" )</f>
        <v/>
      </c>
      <c r="E79" s="111"/>
      <c r="F79" s="20"/>
      <c r="G79" s="159"/>
      <c r="H79" s="114" t="str">
        <f t="shared" si="1"/>
        <v/>
      </c>
      <c r="I79" s="20"/>
      <c r="J79" s="20"/>
      <c r="K79" s="20"/>
    </row>
    <row r="80">
      <c r="B80" s="92"/>
      <c r="C80" s="114" t="str">
        <f t="array" ref="C80">ifs(and(isblank($A80),isblank($B80)),"", not(iserror(vlookup($A80&amp;$B80,'5) Release_Track'!$F:$F&amp;'5) Release_Track'!$G:$G,1,0))),vlookup($A80&amp;$B80,{'5) Release_Track'!$F:$F&amp;'5) Release_Track'!$G:$G,'5) Release_Track'!$H:$H},2,0), or(and(not(isblank($B80)),$B80=$B79,$A80&lt;&gt;$A79),and(not(isblank($A80)),$A80=$A79,$B80&lt;&gt;$B79)),"ID LISTS UNALIGNED",and($A80&lt;&gt;"",countif('5) Release_Track'!$F:$F,$A80)=0),"NO ISRC MATCH in Release_Track",and($B80&lt;&gt;"",countif('5) Release_Track'!$G:$G,$B80)=0),"NO CATALOG ID MATCH in Release_Track",iserror(vlookup($A80&amp;$B80,'5) Release_Track'!$F:$F&amp;'5) Release_Track'!$G:$G,1,0)),"NO ISRC-CATALOG ID pair MATCH in Release_Track" )</f>
        <v/>
      </c>
      <c r="D80" s="114" t="str">
        <f t="array" ref="D80">ifs(and(isblank($A80),isblank($B80)),"", not(iserror(vlookup($A80&amp;$B80,'5) Release_Track'!$F:$F&amp;'5) Release_Track'!$G:$G,1,0))),vlookup($A80&amp;$B80,{'5) Release_Track'!$F:$F&amp;'5) Release_Track'!$G:$G,'5) Release_Track'!$I:$I},2,0), or(and(not(isblank($B80)),$B80=$B79,$A80&lt;&gt;$A79),and(not(isblank($A80)),$A80=$A79,$B80&lt;&gt;$B79)),"ID LISTS UNALIGNED",and($A80&lt;&gt;"",countif('5) Release_Track'!$F:$F,$A80)=0),"NO ISRC MATCH in Release_Track",and($B80&lt;&gt;"",countif('5) Release_Track'!$G:$G,$B80)=0),"NO CATALOG ID MATCH in Release_Track",iserror(vlookup($A80&amp;$B80,'5) Release_Track'!$F:$F&amp;'5) Release_Track'!$G:$G,1,0)),"NO ISRC-CATALOG ID pair MATCH in Release_Track" )</f>
        <v/>
      </c>
      <c r="E80" s="111"/>
      <c r="F80" s="20"/>
      <c r="G80" s="159"/>
      <c r="H80" s="114" t="str">
        <f t="shared" si="1"/>
        <v/>
      </c>
      <c r="I80" s="20"/>
      <c r="J80" s="20"/>
      <c r="K80" s="20"/>
    </row>
    <row r="81">
      <c r="B81" s="92"/>
      <c r="C81" s="114" t="str">
        <f t="array" ref="C81">ifs(and(isblank($A81),isblank($B81)),"", not(iserror(vlookup($A81&amp;$B81,'5) Release_Track'!$F:$F&amp;'5) Release_Track'!$G:$G,1,0))),vlookup($A81&amp;$B81,{'5) Release_Track'!$F:$F&amp;'5) Release_Track'!$G:$G,'5) Release_Track'!$H:$H},2,0), or(and(not(isblank($B81)),$B81=$B80,$A81&lt;&gt;$A80),and(not(isblank($A81)),$A81=$A80,$B81&lt;&gt;$B80)),"ID LISTS UNALIGNED",and($A81&lt;&gt;"",countif('5) Release_Track'!$F:$F,$A81)=0),"NO ISRC MATCH in Release_Track",and($B81&lt;&gt;"",countif('5) Release_Track'!$G:$G,$B81)=0),"NO CATALOG ID MATCH in Release_Track",iserror(vlookup($A81&amp;$B81,'5) Release_Track'!$F:$F&amp;'5) Release_Track'!$G:$G,1,0)),"NO ISRC-CATALOG ID pair MATCH in Release_Track" )</f>
        <v/>
      </c>
      <c r="D81" s="114" t="str">
        <f t="array" ref="D81">ifs(and(isblank($A81),isblank($B81)),"", not(iserror(vlookup($A81&amp;$B81,'5) Release_Track'!$F:$F&amp;'5) Release_Track'!$G:$G,1,0))),vlookup($A81&amp;$B81,{'5) Release_Track'!$F:$F&amp;'5) Release_Track'!$G:$G,'5) Release_Track'!$I:$I},2,0), or(and(not(isblank($B81)),$B81=$B80,$A81&lt;&gt;$A80),and(not(isblank($A81)),$A81=$A80,$B81&lt;&gt;$B80)),"ID LISTS UNALIGNED",and($A81&lt;&gt;"",countif('5) Release_Track'!$F:$F,$A81)=0),"NO ISRC MATCH in Release_Track",and($B81&lt;&gt;"",countif('5) Release_Track'!$G:$G,$B81)=0),"NO CATALOG ID MATCH in Release_Track",iserror(vlookup($A81&amp;$B81,'5) Release_Track'!$F:$F&amp;'5) Release_Track'!$G:$G,1,0)),"NO ISRC-CATALOG ID pair MATCH in Release_Track" )</f>
        <v/>
      </c>
      <c r="E81" s="111"/>
      <c r="F81" s="20"/>
      <c r="G81" s="159"/>
      <c r="H81" s="114" t="str">
        <f t="shared" si="1"/>
        <v/>
      </c>
      <c r="I81" s="20"/>
      <c r="J81" s="20"/>
      <c r="K81" s="20"/>
    </row>
    <row r="82">
      <c r="B82" s="92"/>
      <c r="C82" s="114" t="str">
        <f t="array" ref="C82">ifs(and(isblank($A82),isblank($B82)),"", not(iserror(vlookup($A82&amp;$B82,'5) Release_Track'!$F:$F&amp;'5) Release_Track'!$G:$G,1,0))),vlookup($A82&amp;$B82,{'5) Release_Track'!$F:$F&amp;'5) Release_Track'!$G:$G,'5) Release_Track'!$H:$H},2,0), or(and(not(isblank($B82)),$B82=$B81,$A82&lt;&gt;$A81),and(not(isblank($A82)),$A82=$A81,$B82&lt;&gt;$B81)),"ID LISTS UNALIGNED",and($A82&lt;&gt;"",countif('5) Release_Track'!$F:$F,$A82)=0),"NO ISRC MATCH in Release_Track",and($B82&lt;&gt;"",countif('5) Release_Track'!$G:$G,$B82)=0),"NO CATALOG ID MATCH in Release_Track",iserror(vlookup($A82&amp;$B82,'5) Release_Track'!$F:$F&amp;'5) Release_Track'!$G:$G,1,0)),"NO ISRC-CATALOG ID pair MATCH in Release_Track" )</f>
        <v/>
      </c>
      <c r="D82" s="114" t="str">
        <f t="array" ref="D82">ifs(and(isblank($A82),isblank($B82)),"", not(iserror(vlookup($A82&amp;$B82,'5) Release_Track'!$F:$F&amp;'5) Release_Track'!$G:$G,1,0))),vlookup($A82&amp;$B82,{'5) Release_Track'!$F:$F&amp;'5) Release_Track'!$G:$G,'5) Release_Track'!$I:$I},2,0), or(and(not(isblank($B82)),$B82=$B81,$A82&lt;&gt;$A81),and(not(isblank($A82)),$A82=$A81,$B82&lt;&gt;$B81)),"ID LISTS UNALIGNED",and($A82&lt;&gt;"",countif('5) Release_Track'!$F:$F,$A82)=0),"NO ISRC MATCH in Release_Track",and($B82&lt;&gt;"",countif('5) Release_Track'!$G:$G,$B82)=0),"NO CATALOG ID MATCH in Release_Track",iserror(vlookup($A82&amp;$B82,'5) Release_Track'!$F:$F&amp;'5) Release_Track'!$G:$G,1,0)),"NO ISRC-CATALOG ID pair MATCH in Release_Track" )</f>
        <v/>
      </c>
      <c r="E82" s="111"/>
      <c r="F82" s="20"/>
      <c r="G82" s="159"/>
      <c r="H82" s="114" t="str">
        <f t="shared" si="1"/>
        <v/>
      </c>
      <c r="I82" s="20"/>
      <c r="J82" s="20"/>
      <c r="K82" s="20"/>
    </row>
    <row r="83">
      <c r="B83" s="92"/>
      <c r="C83" s="114" t="str">
        <f t="array" ref="C83">ifs(and(isblank($A83),isblank($B83)),"", not(iserror(vlookup($A83&amp;$B83,'5) Release_Track'!$F:$F&amp;'5) Release_Track'!$G:$G,1,0))),vlookup($A83&amp;$B83,{'5) Release_Track'!$F:$F&amp;'5) Release_Track'!$G:$G,'5) Release_Track'!$H:$H},2,0), or(and(not(isblank($B83)),$B83=$B82,$A83&lt;&gt;$A82),and(not(isblank($A83)),$A83=$A82,$B83&lt;&gt;$B82)),"ID LISTS UNALIGNED",and($A83&lt;&gt;"",countif('5) Release_Track'!$F:$F,$A83)=0),"NO ISRC MATCH in Release_Track",and($B83&lt;&gt;"",countif('5) Release_Track'!$G:$G,$B83)=0),"NO CATALOG ID MATCH in Release_Track",iserror(vlookup($A83&amp;$B83,'5) Release_Track'!$F:$F&amp;'5) Release_Track'!$G:$G,1,0)),"NO ISRC-CATALOG ID pair MATCH in Release_Track" )</f>
        <v/>
      </c>
      <c r="D83" s="114" t="str">
        <f t="array" ref="D83">ifs(and(isblank($A83),isblank($B83)),"", not(iserror(vlookup($A83&amp;$B83,'5) Release_Track'!$F:$F&amp;'5) Release_Track'!$G:$G,1,0))),vlookup($A83&amp;$B83,{'5) Release_Track'!$F:$F&amp;'5) Release_Track'!$G:$G,'5) Release_Track'!$I:$I},2,0), or(and(not(isblank($B83)),$B83=$B82,$A83&lt;&gt;$A82),and(not(isblank($A83)),$A83=$A82,$B83&lt;&gt;$B82)),"ID LISTS UNALIGNED",and($A83&lt;&gt;"",countif('5) Release_Track'!$F:$F,$A83)=0),"NO ISRC MATCH in Release_Track",and($B83&lt;&gt;"",countif('5) Release_Track'!$G:$G,$B83)=0),"NO CATALOG ID MATCH in Release_Track",iserror(vlookup($A83&amp;$B83,'5) Release_Track'!$F:$F&amp;'5) Release_Track'!$G:$G,1,0)),"NO ISRC-CATALOG ID pair MATCH in Release_Track" )</f>
        <v/>
      </c>
      <c r="E83" s="111"/>
      <c r="F83" s="20"/>
      <c r="G83" s="159"/>
      <c r="H83" s="114" t="str">
        <f t="shared" si="1"/>
        <v/>
      </c>
      <c r="I83" s="20"/>
      <c r="J83" s="20"/>
      <c r="K83" s="20"/>
    </row>
    <row r="84">
      <c r="B84" s="92"/>
      <c r="C84" s="114" t="str">
        <f t="array" ref="C84">ifs(and(isblank($A84),isblank($B84)),"", not(iserror(vlookup($A84&amp;$B84,'5) Release_Track'!$F:$F&amp;'5) Release_Track'!$G:$G,1,0))),vlookup($A84&amp;$B84,{'5) Release_Track'!$F:$F&amp;'5) Release_Track'!$G:$G,'5) Release_Track'!$H:$H},2,0), or(and(not(isblank($B84)),$B84=$B83,$A84&lt;&gt;$A83),and(not(isblank($A84)),$A84=$A83,$B84&lt;&gt;$B83)),"ID LISTS UNALIGNED",and($A84&lt;&gt;"",countif('5) Release_Track'!$F:$F,$A84)=0),"NO ISRC MATCH in Release_Track",and($B84&lt;&gt;"",countif('5) Release_Track'!$G:$G,$B84)=0),"NO CATALOG ID MATCH in Release_Track",iserror(vlookup($A84&amp;$B84,'5) Release_Track'!$F:$F&amp;'5) Release_Track'!$G:$G,1,0)),"NO ISRC-CATALOG ID pair MATCH in Release_Track" )</f>
        <v/>
      </c>
      <c r="D84" s="114" t="str">
        <f t="array" ref="D84">ifs(and(isblank($A84),isblank($B84)),"", not(iserror(vlookup($A84&amp;$B84,'5) Release_Track'!$F:$F&amp;'5) Release_Track'!$G:$G,1,0))),vlookup($A84&amp;$B84,{'5) Release_Track'!$F:$F&amp;'5) Release_Track'!$G:$G,'5) Release_Track'!$I:$I},2,0), or(and(not(isblank($B84)),$B84=$B83,$A84&lt;&gt;$A83),and(not(isblank($A84)),$A84=$A83,$B84&lt;&gt;$B83)),"ID LISTS UNALIGNED",and($A84&lt;&gt;"",countif('5) Release_Track'!$F:$F,$A84)=0),"NO ISRC MATCH in Release_Track",and($B84&lt;&gt;"",countif('5) Release_Track'!$G:$G,$B84)=0),"NO CATALOG ID MATCH in Release_Track",iserror(vlookup($A84&amp;$B84,'5) Release_Track'!$F:$F&amp;'5) Release_Track'!$G:$G,1,0)),"NO ISRC-CATALOG ID pair MATCH in Release_Track" )</f>
        <v/>
      </c>
      <c r="E84" s="111"/>
      <c r="F84" s="20"/>
      <c r="G84" s="159"/>
      <c r="H84" s="114" t="str">
        <f t="shared" si="1"/>
        <v/>
      </c>
      <c r="I84" s="20"/>
      <c r="J84" s="20"/>
      <c r="K84" s="20"/>
    </row>
    <row r="85">
      <c r="B85" s="92"/>
      <c r="C85" s="114" t="str">
        <f t="array" ref="C85">ifs(and(isblank($A85),isblank($B85)),"", not(iserror(vlookup($A85&amp;$B85,'5) Release_Track'!$F:$F&amp;'5) Release_Track'!$G:$G,1,0))),vlookup($A85&amp;$B85,{'5) Release_Track'!$F:$F&amp;'5) Release_Track'!$G:$G,'5) Release_Track'!$H:$H},2,0), or(and(not(isblank($B85)),$B85=$B84,$A85&lt;&gt;$A84),and(not(isblank($A85)),$A85=$A84,$B85&lt;&gt;$B84)),"ID LISTS UNALIGNED",and($A85&lt;&gt;"",countif('5) Release_Track'!$F:$F,$A85)=0),"NO ISRC MATCH in Release_Track",and($B85&lt;&gt;"",countif('5) Release_Track'!$G:$G,$B85)=0),"NO CATALOG ID MATCH in Release_Track",iserror(vlookup($A85&amp;$B85,'5) Release_Track'!$F:$F&amp;'5) Release_Track'!$G:$G,1,0)),"NO ISRC-CATALOG ID pair MATCH in Release_Track" )</f>
        <v/>
      </c>
      <c r="D85" s="114" t="str">
        <f t="array" ref="D85">ifs(and(isblank($A85),isblank($B85)),"", not(iserror(vlookup($A85&amp;$B85,'5) Release_Track'!$F:$F&amp;'5) Release_Track'!$G:$G,1,0))),vlookup($A85&amp;$B85,{'5) Release_Track'!$F:$F&amp;'5) Release_Track'!$G:$G,'5) Release_Track'!$I:$I},2,0), or(and(not(isblank($B85)),$B85=$B84,$A85&lt;&gt;$A84),and(not(isblank($A85)),$A85=$A84,$B85&lt;&gt;$B84)),"ID LISTS UNALIGNED",and($A85&lt;&gt;"",countif('5) Release_Track'!$F:$F,$A85)=0),"NO ISRC MATCH in Release_Track",and($B85&lt;&gt;"",countif('5) Release_Track'!$G:$G,$B85)=0),"NO CATALOG ID MATCH in Release_Track",iserror(vlookup($A85&amp;$B85,'5) Release_Track'!$F:$F&amp;'5) Release_Track'!$G:$G,1,0)),"NO ISRC-CATALOG ID pair MATCH in Release_Track" )</f>
        <v/>
      </c>
      <c r="E85" s="111"/>
      <c r="F85" s="20"/>
      <c r="G85" s="159"/>
      <c r="H85" s="114" t="str">
        <f t="shared" si="1"/>
        <v/>
      </c>
      <c r="I85" s="20"/>
      <c r="J85" s="20"/>
      <c r="K85" s="20"/>
    </row>
    <row r="86">
      <c r="B86" s="92"/>
      <c r="C86" s="114" t="str">
        <f t="array" ref="C86">ifs(and(isblank($A86),isblank($B86)),"", not(iserror(vlookup($A86&amp;$B86,'5) Release_Track'!$F:$F&amp;'5) Release_Track'!$G:$G,1,0))),vlookup($A86&amp;$B86,{'5) Release_Track'!$F:$F&amp;'5) Release_Track'!$G:$G,'5) Release_Track'!$H:$H},2,0), or(and(not(isblank($B86)),$B86=$B85,$A86&lt;&gt;$A85),and(not(isblank($A86)),$A86=$A85,$B86&lt;&gt;$B85)),"ID LISTS UNALIGNED",and($A86&lt;&gt;"",countif('5) Release_Track'!$F:$F,$A86)=0),"NO ISRC MATCH in Release_Track",and($B86&lt;&gt;"",countif('5) Release_Track'!$G:$G,$B86)=0),"NO CATALOG ID MATCH in Release_Track",iserror(vlookup($A86&amp;$B86,'5) Release_Track'!$F:$F&amp;'5) Release_Track'!$G:$G,1,0)),"NO ISRC-CATALOG ID pair MATCH in Release_Track" )</f>
        <v/>
      </c>
      <c r="D86" s="114" t="str">
        <f t="array" ref="D86">ifs(and(isblank($A86),isblank($B86)),"", not(iserror(vlookup($A86&amp;$B86,'5) Release_Track'!$F:$F&amp;'5) Release_Track'!$G:$G,1,0))),vlookup($A86&amp;$B86,{'5) Release_Track'!$F:$F&amp;'5) Release_Track'!$G:$G,'5) Release_Track'!$I:$I},2,0), or(and(not(isblank($B86)),$B86=$B85,$A86&lt;&gt;$A85),and(not(isblank($A86)),$A86=$A85,$B86&lt;&gt;$B85)),"ID LISTS UNALIGNED",and($A86&lt;&gt;"",countif('5) Release_Track'!$F:$F,$A86)=0),"NO ISRC MATCH in Release_Track",and($B86&lt;&gt;"",countif('5) Release_Track'!$G:$G,$B86)=0),"NO CATALOG ID MATCH in Release_Track",iserror(vlookup($A86&amp;$B86,'5) Release_Track'!$F:$F&amp;'5) Release_Track'!$G:$G,1,0)),"NO ISRC-CATALOG ID pair MATCH in Release_Track" )</f>
        <v/>
      </c>
      <c r="E86" s="111"/>
      <c r="F86" s="20"/>
      <c r="G86" s="159"/>
      <c r="H86" s="114" t="str">
        <f t="shared" si="1"/>
        <v/>
      </c>
      <c r="I86" s="20"/>
      <c r="J86" s="20"/>
      <c r="K86" s="20"/>
    </row>
    <row r="87">
      <c r="B87" s="92"/>
      <c r="C87" s="114" t="str">
        <f t="array" ref="C87">ifs(and(isblank($A87),isblank($B87)),"", not(iserror(vlookup($A87&amp;$B87,'5) Release_Track'!$F:$F&amp;'5) Release_Track'!$G:$G,1,0))),vlookup($A87&amp;$B87,{'5) Release_Track'!$F:$F&amp;'5) Release_Track'!$G:$G,'5) Release_Track'!$H:$H},2,0), or(and(not(isblank($B87)),$B87=$B86,$A87&lt;&gt;$A86),and(not(isblank($A87)),$A87=$A86,$B87&lt;&gt;$B86)),"ID LISTS UNALIGNED",and($A87&lt;&gt;"",countif('5) Release_Track'!$F:$F,$A87)=0),"NO ISRC MATCH in Release_Track",and($B87&lt;&gt;"",countif('5) Release_Track'!$G:$G,$B87)=0),"NO CATALOG ID MATCH in Release_Track",iserror(vlookup($A87&amp;$B87,'5) Release_Track'!$F:$F&amp;'5) Release_Track'!$G:$G,1,0)),"NO ISRC-CATALOG ID pair MATCH in Release_Track" )</f>
        <v/>
      </c>
      <c r="D87" s="114" t="str">
        <f t="array" ref="D87">ifs(and(isblank($A87),isblank($B87)),"", not(iserror(vlookup($A87&amp;$B87,'5) Release_Track'!$F:$F&amp;'5) Release_Track'!$G:$G,1,0))),vlookup($A87&amp;$B87,{'5) Release_Track'!$F:$F&amp;'5) Release_Track'!$G:$G,'5) Release_Track'!$I:$I},2,0), or(and(not(isblank($B87)),$B87=$B86,$A87&lt;&gt;$A86),and(not(isblank($A87)),$A87=$A86,$B87&lt;&gt;$B86)),"ID LISTS UNALIGNED",and($A87&lt;&gt;"",countif('5) Release_Track'!$F:$F,$A87)=0),"NO ISRC MATCH in Release_Track",and($B87&lt;&gt;"",countif('5) Release_Track'!$G:$G,$B87)=0),"NO CATALOG ID MATCH in Release_Track",iserror(vlookup($A87&amp;$B87,'5) Release_Track'!$F:$F&amp;'5) Release_Track'!$G:$G,1,0)),"NO ISRC-CATALOG ID pair MATCH in Release_Track" )</f>
        <v/>
      </c>
      <c r="E87" s="111"/>
      <c r="F87" s="20"/>
      <c r="G87" s="159"/>
      <c r="H87" s="114" t="str">
        <f t="shared" si="1"/>
        <v/>
      </c>
      <c r="I87" s="20"/>
      <c r="J87" s="20"/>
      <c r="K87" s="20"/>
    </row>
    <row r="88">
      <c r="B88" s="92"/>
      <c r="C88" s="114" t="str">
        <f t="array" ref="C88">ifs(and(isblank($A88),isblank($B88)),"", not(iserror(vlookup($A88&amp;$B88,'5) Release_Track'!$F:$F&amp;'5) Release_Track'!$G:$G,1,0))),vlookup($A88&amp;$B88,{'5) Release_Track'!$F:$F&amp;'5) Release_Track'!$G:$G,'5) Release_Track'!$H:$H},2,0), or(and(not(isblank($B88)),$B88=$B87,$A88&lt;&gt;$A87),and(not(isblank($A88)),$A88=$A87,$B88&lt;&gt;$B87)),"ID LISTS UNALIGNED",and($A88&lt;&gt;"",countif('5) Release_Track'!$F:$F,$A88)=0),"NO ISRC MATCH in Release_Track",and($B88&lt;&gt;"",countif('5) Release_Track'!$G:$G,$B88)=0),"NO CATALOG ID MATCH in Release_Track",iserror(vlookup($A88&amp;$B88,'5) Release_Track'!$F:$F&amp;'5) Release_Track'!$G:$G,1,0)),"NO ISRC-CATALOG ID pair MATCH in Release_Track" )</f>
        <v/>
      </c>
      <c r="D88" s="114" t="str">
        <f t="array" ref="D88">ifs(and(isblank($A88),isblank($B88)),"", not(iserror(vlookup($A88&amp;$B88,'5) Release_Track'!$F:$F&amp;'5) Release_Track'!$G:$G,1,0))),vlookup($A88&amp;$B88,{'5) Release_Track'!$F:$F&amp;'5) Release_Track'!$G:$G,'5) Release_Track'!$I:$I},2,0), or(and(not(isblank($B88)),$B88=$B87,$A88&lt;&gt;$A87),and(not(isblank($A88)),$A88=$A87,$B88&lt;&gt;$B87)),"ID LISTS UNALIGNED",and($A88&lt;&gt;"",countif('5) Release_Track'!$F:$F,$A88)=0),"NO ISRC MATCH in Release_Track",and($B88&lt;&gt;"",countif('5) Release_Track'!$G:$G,$B88)=0),"NO CATALOG ID MATCH in Release_Track",iserror(vlookup($A88&amp;$B88,'5) Release_Track'!$F:$F&amp;'5) Release_Track'!$G:$G,1,0)),"NO ISRC-CATALOG ID pair MATCH in Release_Track" )</f>
        <v/>
      </c>
      <c r="E88" s="111"/>
      <c r="F88" s="20"/>
      <c r="G88" s="159"/>
      <c r="H88" s="114" t="str">
        <f t="shared" si="1"/>
        <v/>
      </c>
      <c r="I88" s="20"/>
      <c r="J88" s="20"/>
      <c r="K88" s="20"/>
    </row>
    <row r="89">
      <c r="B89" s="92"/>
      <c r="C89" s="114" t="str">
        <f t="array" ref="C89">ifs(and(isblank($A89),isblank($B89)),"", not(iserror(vlookup($A89&amp;$B89,'5) Release_Track'!$F:$F&amp;'5) Release_Track'!$G:$G,1,0))),vlookup($A89&amp;$B89,{'5) Release_Track'!$F:$F&amp;'5) Release_Track'!$G:$G,'5) Release_Track'!$H:$H},2,0), or(and(not(isblank($B89)),$B89=$B88,$A89&lt;&gt;$A88),and(not(isblank($A89)),$A89=$A88,$B89&lt;&gt;$B88)),"ID LISTS UNALIGNED",and($A89&lt;&gt;"",countif('5) Release_Track'!$F:$F,$A89)=0),"NO ISRC MATCH in Release_Track",and($B89&lt;&gt;"",countif('5) Release_Track'!$G:$G,$B89)=0),"NO CATALOG ID MATCH in Release_Track",iserror(vlookup($A89&amp;$B89,'5) Release_Track'!$F:$F&amp;'5) Release_Track'!$G:$G,1,0)),"NO ISRC-CATALOG ID pair MATCH in Release_Track" )</f>
        <v/>
      </c>
      <c r="D89" s="114" t="str">
        <f t="array" ref="D89">ifs(and(isblank($A89),isblank($B89)),"", not(iserror(vlookup($A89&amp;$B89,'5) Release_Track'!$F:$F&amp;'5) Release_Track'!$G:$G,1,0))),vlookup($A89&amp;$B89,{'5) Release_Track'!$F:$F&amp;'5) Release_Track'!$G:$G,'5) Release_Track'!$I:$I},2,0), or(and(not(isblank($B89)),$B89=$B88,$A89&lt;&gt;$A88),and(not(isblank($A89)),$A89=$A88,$B89&lt;&gt;$B88)),"ID LISTS UNALIGNED",and($A89&lt;&gt;"",countif('5) Release_Track'!$F:$F,$A89)=0),"NO ISRC MATCH in Release_Track",and($B89&lt;&gt;"",countif('5) Release_Track'!$G:$G,$B89)=0),"NO CATALOG ID MATCH in Release_Track",iserror(vlookup($A89&amp;$B89,'5) Release_Track'!$F:$F&amp;'5) Release_Track'!$G:$G,1,0)),"NO ISRC-CATALOG ID pair MATCH in Release_Track" )</f>
        <v/>
      </c>
      <c r="E89" s="111"/>
      <c r="F89" s="20"/>
      <c r="G89" s="159"/>
      <c r="H89" s="114" t="str">
        <f t="shared" si="1"/>
        <v/>
      </c>
      <c r="I89" s="20"/>
      <c r="J89" s="20"/>
      <c r="K89" s="20"/>
    </row>
    <row r="90">
      <c r="B90" s="92"/>
      <c r="C90" s="114" t="str">
        <f t="array" ref="C90">ifs(and(isblank($A90),isblank($B90)),"", not(iserror(vlookup($A90&amp;$B90,'5) Release_Track'!$F:$F&amp;'5) Release_Track'!$G:$G,1,0))),vlookup($A90&amp;$B90,{'5) Release_Track'!$F:$F&amp;'5) Release_Track'!$G:$G,'5) Release_Track'!$H:$H},2,0), or(and(not(isblank($B90)),$B90=$B89,$A90&lt;&gt;$A89),and(not(isblank($A90)),$A90=$A89,$B90&lt;&gt;$B89)),"ID LISTS UNALIGNED",and($A90&lt;&gt;"",countif('5) Release_Track'!$F:$F,$A90)=0),"NO ISRC MATCH in Release_Track",and($B90&lt;&gt;"",countif('5) Release_Track'!$G:$G,$B90)=0),"NO CATALOG ID MATCH in Release_Track",iserror(vlookup($A90&amp;$B90,'5) Release_Track'!$F:$F&amp;'5) Release_Track'!$G:$G,1,0)),"NO ISRC-CATALOG ID pair MATCH in Release_Track" )</f>
        <v/>
      </c>
      <c r="D90" s="114" t="str">
        <f t="array" ref="D90">ifs(and(isblank($A90),isblank($B90)),"", not(iserror(vlookup($A90&amp;$B90,'5) Release_Track'!$F:$F&amp;'5) Release_Track'!$G:$G,1,0))),vlookup($A90&amp;$B90,{'5) Release_Track'!$F:$F&amp;'5) Release_Track'!$G:$G,'5) Release_Track'!$I:$I},2,0), or(and(not(isblank($B90)),$B90=$B89,$A90&lt;&gt;$A89),and(not(isblank($A90)),$A90=$A89,$B90&lt;&gt;$B89)),"ID LISTS UNALIGNED",and($A90&lt;&gt;"",countif('5) Release_Track'!$F:$F,$A90)=0),"NO ISRC MATCH in Release_Track",and($B90&lt;&gt;"",countif('5) Release_Track'!$G:$G,$B90)=0),"NO CATALOG ID MATCH in Release_Track",iserror(vlookup($A90&amp;$B90,'5) Release_Track'!$F:$F&amp;'5) Release_Track'!$G:$G,1,0)),"NO ISRC-CATALOG ID pair MATCH in Release_Track" )</f>
        <v/>
      </c>
      <c r="E90" s="111"/>
      <c r="F90" s="20"/>
      <c r="G90" s="159"/>
      <c r="H90" s="114" t="str">
        <f t="shared" si="1"/>
        <v/>
      </c>
      <c r="I90" s="20"/>
      <c r="J90" s="20"/>
      <c r="K90" s="20"/>
    </row>
    <row r="91">
      <c r="B91" s="92"/>
      <c r="C91" s="114" t="str">
        <f t="array" ref="C91">ifs(and(isblank($A91),isblank($B91)),"", not(iserror(vlookup($A91&amp;$B91,'5) Release_Track'!$F:$F&amp;'5) Release_Track'!$G:$G,1,0))),vlookup($A91&amp;$B91,{'5) Release_Track'!$F:$F&amp;'5) Release_Track'!$G:$G,'5) Release_Track'!$H:$H},2,0), or(and(not(isblank($B91)),$B91=$B90,$A91&lt;&gt;$A90),and(not(isblank($A91)),$A91=$A90,$B91&lt;&gt;$B90)),"ID LISTS UNALIGNED",and($A91&lt;&gt;"",countif('5) Release_Track'!$F:$F,$A91)=0),"NO ISRC MATCH in Release_Track",and($B91&lt;&gt;"",countif('5) Release_Track'!$G:$G,$B91)=0),"NO CATALOG ID MATCH in Release_Track",iserror(vlookup($A91&amp;$B91,'5) Release_Track'!$F:$F&amp;'5) Release_Track'!$G:$G,1,0)),"NO ISRC-CATALOG ID pair MATCH in Release_Track" )</f>
        <v/>
      </c>
      <c r="D91" s="114" t="str">
        <f t="array" ref="D91">ifs(and(isblank($A91),isblank($B91)),"", not(iserror(vlookup($A91&amp;$B91,'5) Release_Track'!$F:$F&amp;'5) Release_Track'!$G:$G,1,0))),vlookup($A91&amp;$B91,{'5) Release_Track'!$F:$F&amp;'5) Release_Track'!$G:$G,'5) Release_Track'!$I:$I},2,0), or(and(not(isblank($B91)),$B91=$B90,$A91&lt;&gt;$A90),and(not(isblank($A91)),$A91=$A90,$B91&lt;&gt;$B90)),"ID LISTS UNALIGNED",and($A91&lt;&gt;"",countif('5) Release_Track'!$F:$F,$A91)=0),"NO ISRC MATCH in Release_Track",and($B91&lt;&gt;"",countif('5) Release_Track'!$G:$G,$B91)=0),"NO CATALOG ID MATCH in Release_Track",iserror(vlookup($A91&amp;$B91,'5) Release_Track'!$F:$F&amp;'5) Release_Track'!$G:$G,1,0)),"NO ISRC-CATALOG ID pair MATCH in Release_Track" )</f>
        <v/>
      </c>
      <c r="E91" s="111"/>
      <c r="F91" s="20"/>
      <c r="G91" s="159"/>
      <c r="H91" s="114" t="str">
        <f t="shared" si="1"/>
        <v/>
      </c>
      <c r="I91" s="20"/>
      <c r="J91" s="20"/>
      <c r="K91" s="20"/>
    </row>
    <row r="92">
      <c r="B92" s="92"/>
      <c r="C92" s="114" t="str">
        <f t="array" ref="C92">ifs(and(isblank($A92),isblank($B92)),"", not(iserror(vlookup($A92&amp;$B92,'5) Release_Track'!$F:$F&amp;'5) Release_Track'!$G:$G,1,0))),vlookup($A92&amp;$B92,{'5) Release_Track'!$F:$F&amp;'5) Release_Track'!$G:$G,'5) Release_Track'!$H:$H},2,0), or(and(not(isblank($B92)),$B92=$B91,$A92&lt;&gt;$A91),and(not(isblank($A92)),$A92=$A91,$B92&lt;&gt;$B91)),"ID LISTS UNALIGNED",and($A92&lt;&gt;"",countif('5) Release_Track'!$F:$F,$A92)=0),"NO ISRC MATCH in Release_Track",and($B92&lt;&gt;"",countif('5) Release_Track'!$G:$G,$B92)=0),"NO CATALOG ID MATCH in Release_Track",iserror(vlookup($A92&amp;$B92,'5) Release_Track'!$F:$F&amp;'5) Release_Track'!$G:$G,1,0)),"NO ISRC-CATALOG ID pair MATCH in Release_Track" )</f>
        <v/>
      </c>
      <c r="D92" s="114" t="str">
        <f t="array" ref="D92">ifs(and(isblank($A92),isblank($B92)),"", not(iserror(vlookup($A92&amp;$B92,'5) Release_Track'!$F:$F&amp;'5) Release_Track'!$G:$G,1,0))),vlookup($A92&amp;$B92,{'5) Release_Track'!$F:$F&amp;'5) Release_Track'!$G:$G,'5) Release_Track'!$I:$I},2,0), or(and(not(isblank($B92)),$B92=$B91,$A92&lt;&gt;$A91),and(not(isblank($A92)),$A92=$A91,$B92&lt;&gt;$B91)),"ID LISTS UNALIGNED",and($A92&lt;&gt;"",countif('5) Release_Track'!$F:$F,$A92)=0),"NO ISRC MATCH in Release_Track",and($B92&lt;&gt;"",countif('5) Release_Track'!$G:$G,$B92)=0),"NO CATALOG ID MATCH in Release_Track",iserror(vlookup($A92&amp;$B92,'5) Release_Track'!$F:$F&amp;'5) Release_Track'!$G:$G,1,0)),"NO ISRC-CATALOG ID pair MATCH in Release_Track" )</f>
        <v/>
      </c>
      <c r="E92" s="111"/>
      <c r="F92" s="20"/>
      <c r="G92" s="159"/>
      <c r="H92" s="114" t="str">
        <f t="shared" si="1"/>
        <v/>
      </c>
      <c r="I92" s="20"/>
      <c r="J92" s="20"/>
      <c r="K92" s="20"/>
    </row>
    <row r="93">
      <c r="B93" s="92"/>
      <c r="C93" s="114" t="str">
        <f t="array" ref="C93">ifs(and(isblank($A93),isblank($B93)),"", not(iserror(vlookup($A93&amp;$B93,'5) Release_Track'!$F:$F&amp;'5) Release_Track'!$G:$G,1,0))),vlookup($A93&amp;$B93,{'5) Release_Track'!$F:$F&amp;'5) Release_Track'!$G:$G,'5) Release_Track'!$H:$H},2,0), or(and(not(isblank($B93)),$B93=$B92,$A93&lt;&gt;$A92),and(not(isblank($A93)),$A93=$A92,$B93&lt;&gt;$B92)),"ID LISTS UNALIGNED",and($A93&lt;&gt;"",countif('5) Release_Track'!$F:$F,$A93)=0),"NO ISRC MATCH in Release_Track",and($B93&lt;&gt;"",countif('5) Release_Track'!$G:$G,$B93)=0),"NO CATALOG ID MATCH in Release_Track",iserror(vlookup($A93&amp;$B93,'5) Release_Track'!$F:$F&amp;'5) Release_Track'!$G:$G,1,0)),"NO ISRC-CATALOG ID pair MATCH in Release_Track" )</f>
        <v/>
      </c>
      <c r="D93" s="114" t="str">
        <f t="array" ref="D93">ifs(and(isblank($A93),isblank($B93)),"", not(iserror(vlookup($A93&amp;$B93,'5) Release_Track'!$F:$F&amp;'5) Release_Track'!$G:$G,1,0))),vlookup($A93&amp;$B93,{'5) Release_Track'!$F:$F&amp;'5) Release_Track'!$G:$G,'5) Release_Track'!$I:$I},2,0), or(and(not(isblank($B93)),$B93=$B92,$A93&lt;&gt;$A92),and(not(isblank($A93)),$A93=$A92,$B93&lt;&gt;$B92)),"ID LISTS UNALIGNED",and($A93&lt;&gt;"",countif('5) Release_Track'!$F:$F,$A93)=0),"NO ISRC MATCH in Release_Track",and($B93&lt;&gt;"",countif('5) Release_Track'!$G:$G,$B93)=0),"NO CATALOG ID MATCH in Release_Track",iserror(vlookup($A93&amp;$B93,'5) Release_Track'!$F:$F&amp;'5) Release_Track'!$G:$G,1,0)),"NO ISRC-CATALOG ID pair MATCH in Release_Track" )</f>
        <v/>
      </c>
      <c r="E93" s="111"/>
      <c r="F93" s="20"/>
      <c r="G93" s="159"/>
      <c r="H93" s="114" t="str">
        <f t="shared" si="1"/>
        <v/>
      </c>
      <c r="I93" s="20"/>
      <c r="J93" s="20"/>
      <c r="K93" s="20"/>
    </row>
    <row r="94">
      <c r="B94" s="92"/>
      <c r="C94" s="114" t="str">
        <f t="array" ref="C94">ifs(and(isblank($A94),isblank($B94)),"", not(iserror(vlookup($A94&amp;$B94,'5) Release_Track'!$F:$F&amp;'5) Release_Track'!$G:$G,1,0))),vlookup($A94&amp;$B94,{'5) Release_Track'!$F:$F&amp;'5) Release_Track'!$G:$G,'5) Release_Track'!$H:$H},2,0), or(and(not(isblank($B94)),$B94=$B93,$A94&lt;&gt;$A93),and(not(isblank($A94)),$A94=$A93,$B94&lt;&gt;$B93)),"ID LISTS UNALIGNED",and($A94&lt;&gt;"",countif('5) Release_Track'!$F:$F,$A94)=0),"NO ISRC MATCH in Release_Track",and($B94&lt;&gt;"",countif('5) Release_Track'!$G:$G,$B94)=0),"NO CATALOG ID MATCH in Release_Track",iserror(vlookup($A94&amp;$B94,'5) Release_Track'!$F:$F&amp;'5) Release_Track'!$G:$G,1,0)),"NO ISRC-CATALOG ID pair MATCH in Release_Track" )</f>
        <v/>
      </c>
      <c r="D94" s="114" t="str">
        <f t="array" ref="D94">ifs(and(isblank($A94),isblank($B94)),"", not(iserror(vlookup($A94&amp;$B94,'5) Release_Track'!$F:$F&amp;'5) Release_Track'!$G:$G,1,0))),vlookup($A94&amp;$B94,{'5) Release_Track'!$F:$F&amp;'5) Release_Track'!$G:$G,'5) Release_Track'!$I:$I},2,0), or(and(not(isblank($B94)),$B94=$B93,$A94&lt;&gt;$A93),and(not(isblank($A94)),$A94=$A93,$B94&lt;&gt;$B93)),"ID LISTS UNALIGNED",and($A94&lt;&gt;"",countif('5) Release_Track'!$F:$F,$A94)=0),"NO ISRC MATCH in Release_Track",and($B94&lt;&gt;"",countif('5) Release_Track'!$G:$G,$B94)=0),"NO CATALOG ID MATCH in Release_Track",iserror(vlookup($A94&amp;$B94,'5) Release_Track'!$F:$F&amp;'5) Release_Track'!$G:$G,1,0)),"NO ISRC-CATALOG ID pair MATCH in Release_Track" )</f>
        <v/>
      </c>
      <c r="E94" s="111"/>
      <c r="F94" s="20"/>
      <c r="G94" s="159"/>
      <c r="H94" s="114" t="str">
        <f t="shared" si="1"/>
        <v/>
      </c>
      <c r="I94" s="20"/>
      <c r="J94" s="20"/>
      <c r="K94" s="20"/>
    </row>
    <row r="95">
      <c r="B95" s="92"/>
      <c r="C95" s="114" t="str">
        <f t="array" ref="C95">ifs(and(isblank($A95),isblank($B95)),"", not(iserror(vlookup($A95&amp;$B95,'5) Release_Track'!$F:$F&amp;'5) Release_Track'!$G:$G,1,0))),vlookup($A95&amp;$B95,{'5) Release_Track'!$F:$F&amp;'5) Release_Track'!$G:$G,'5) Release_Track'!$H:$H},2,0), or(and(not(isblank($B95)),$B95=$B94,$A95&lt;&gt;$A94),and(not(isblank($A95)),$A95=$A94,$B95&lt;&gt;$B94)),"ID LISTS UNALIGNED",and($A95&lt;&gt;"",countif('5) Release_Track'!$F:$F,$A95)=0),"NO ISRC MATCH in Release_Track",and($B95&lt;&gt;"",countif('5) Release_Track'!$G:$G,$B95)=0),"NO CATALOG ID MATCH in Release_Track",iserror(vlookup($A95&amp;$B95,'5) Release_Track'!$F:$F&amp;'5) Release_Track'!$G:$G,1,0)),"NO ISRC-CATALOG ID pair MATCH in Release_Track" )</f>
        <v/>
      </c>
      <c r="D95" s="114" t="str">
        <f t="array" ref="D95">ifs(and(isblank($A95),isblank($B95)),"", not(iserror(vlookup($A95&amp;$B95,'5) Release_Track'!$F:$F&amp;'5) Release_Track'!$G:$G,1,0))),vlookup($A95&amp;$B95,{'5) Release_Track'!$F:$F&amp;'5) Release_Track'!$G:$G,'5) Release_Track'!$I:$I},2,0), or(and(not(isblank($B95)),$B95=$B94,$A95&lt;&gt;$A94),and(not(isblank($A95)),$A95=$A94,$B95&lt;&gt;$B94)),"ID LISTS UNALIGNED",and($A95&lt;&gt;"",countif('5) Release_Track'!$F:$F,$A95)=0),"NO ISRC MATCH in Release_Track",and($B95&lt;&gt;"",countif('5) Release_Track'!$G:$G,$B95)=0),"NO CATALOG ID MATCH in Release_Track",iserror(vlookup($A95&amp;$B95,'5) Release_Track'!$F:$F&amp;'5) Release_Track'!$G:$G,1,0)),"NO ISRC-CATALOG ID pair MATCH in Release_Track" )</f>
        <v/>
      </c>
      <c r="E95" s="111"/>
      <c r="F95" s="20"/>
      <c r="G95" s="159"/>
      <c r="H95" s="114" t="str">
        <f t="shared" si="1"/>
        <v/>
      </c>
      <c r="I95" s="20"/>
      <c r="J95" s="20"/>
      <c r="K95" s="20"/>
    </row>
    <row r="96">
      <c r="B96" s="92"/>
      <c r="C96" s="114" t="str">
        <f t="array" ref="C96">ifs(and(isblank($A96),isblank($B96)),"", not(iserror(vlookup($A96&amp;$B96,'5) Release_Track'!$F:$F&amp;'5) Release_Track'!$G:$G,1,0))),vlookup($A96&amp;$B96,{'5) Release_Track'!$F:$F&amp;'5) Release_Track'!$G:$G,'5) Release_Track'!$H:$H},2,0), or(and(not(isblank($B96)),$B96=$B95,$A96&lt;&gt;$A95),and(not(isblank($A96)),$A96=$A95,$B96&lt;&gt;$B95)),"ID LISTS UNALIGNED",and($A96&lt;&gt;"",countif('5) Release_Track'!$F:$F,$A96)=0),"NO ISRC MATCH in Release_Track",and($B96&lt;&gt;"",countif('5) Release_Track'!$G:$G,$B96)=0),"NO CATALOG ID MATCH in Release_Track",iserror(vlookup($A96&amp;$B96,'5) Release_Track'!$F:$F&amp;'5) Release_Track'!$G:$G,1,0)),"NO ISRC-CATALOG ID pair MATCH in Release_Track" )</f>
        <v/>
      </c>
      <c r="D96" s="114" t="str">
        <f t="array" ref="D96">ifs(and(isblank($A96),isblank($B96)),"", not(iserror(vlookup($A96&amp;$B96,'5) Release_Track'!$F:$F&amp;'5) Release_Track'!$G:$G,1,0))),vlookup($A96&amp;$B96,{'5) Release_Track'!$F:$F&amp;'5) Release_Track'!$G:$G,'5) Release_Track'!$I:$I},2,0), or(and(not(isblank($B96)),$B96=$B95,$A96&lt;&gt;$A95),and(not(isblank($A96)),$A96=$A95,$B96&lt;&gt;$B95)),"ID LISTS UNALIGNED",and($A96&lt;&gt;"",countif('5) Release_Track'!$F:$F,$A96)=0),"NO ISRC MATCH in Release_Track",and($B96&lt;&gt;"",countif('5) Release_Track'!$G:$G,$B96)=0),"NO CATALOG ID MATCH in Release_Track",iserror(vlookup($A96&amp;$B96,'5) Release_Track'!$F:$F&amp;'5) Release_Track'!$G:$G,1,0)),"NO ISRC-CATALOG ID pair MATCH in Release_Track" )</f>
        <v/>
      </c>
      <c r="E96" s="111"/>
      <c r="F96" s="20"/>
      <c r="G96" s="159"/>
      <c r="H96" s="114" t="str">
        <f t="shared" si="1"/>
        <v/>
      </c>
      <c r="I96" s="20"/>
      <c r="J96" s="20"/>
      <c r="K96" s="20"/>
    </row>
    <row r="97">
      <c r="B97" s="92"/>
      <c r="C97" s="114" t="str">
        <f t="array" ref="C97">ifs(and(isblank($A97),isblank($B97)),"", not(iserror(vlookup($A97&amp;$B97,'5) Release_Track'!$F:$F&amp;'5) Release_Track'!$G:$G,1,0))),vlookup($A97&amp;$B97,{'5) Release_Track'!$F:$F&amp;'5) Release_Track'!$G:$G,'5) Release_Track'!$H:$H},2,0), or(and(not(isblank($B97)),$B97=$B96,$A97&lt;&gt;$A96),and(not(isblank($A97)),$A97=$A96,$B97&lt;&gt;$B96)),"ID LISTS UNALIGNED",and($A97&lt;&gt;"",countif('5) Release_Track'!$F:$F,$A97)=0),"NO ISRC MATCH in Release_Track",and($B97&lt;&gt;"",countif('5) Release_Track'!$G:$G,$B97)=0),"NO CATALOG ID MATCH in Release_Track",iserror(vlookup($A97&amp;$B97,'5) Release_Track'!$F:$F&amp;'5) Release_Track'!$G:$G,1,0)),"NO ISRC-CATALOG ID pair MATCH in Release_Track" )</f>
        <v/>
      </c>
      <c r="D97" s="114" t="str">
        <f t="array" ref="D97">ifs(and(isblank($A97),isblank($B97)),"", not(iserror(vlookup($A97&amp;$B97,'5) Release_Track'!$F:$F&amp;'5) Release_Track'!$G:$G,1,0))),vlookup($A97&amp;$B97,{'5) Release_Track'!$F:$F&amp;'5) Release_Track'!$G:$G,'5) Release_Track'!$I:$I},2,0), or(and(not(isblank($B97)),$B97=$B96,$A97&lt;&gt;$A96),and(not(isblank($A97)),$A97=$A96,$B97&lt;&gt;$B96)),"ID LISTS UNALIGNED",and($A97&lt;&gt;"",countif('5) Release_Track'!$F:$F,$A97)=0),"NO ISRC MATCH in Release_Track",and($B97&lt;&gt;"",countif('5) Release_Track'!$G:$G,$B97)=0),"NO CATALOG ID MATCH in Release_Track",iserror(vlookup($A97&amp;$B97,'5) Release_Track'!$F:$F&amp;'5) Release_Track'!$G:$G,1,0)),"NO ISRC-CATALOG ID pair MATCH in Release_Track" )</f>
        <v/>
      </c>
      <c r="E97" s="111"/>
      <c r="F97" s="20"/>
      <c r="G97" s="159"/>
      <c r="H97" s="114" t="str">
        <f t="shared" si="1"/>
        <v/>
      </c>
      <c r="I97" s="20"/>
      <c r="J97" s="20"/>
      <c r="K97" s="20"/>
    </row>
    <row r="98">
      <c r="B98" s="92"/>
      <c r="C98" s="114" t="str">
        <f t="array" ref="C98">ifs(and(isblank($A98),isblank($B98)),"", not(iserror(vlookup($A98&amp;$B98,'5) Release_Track'!$F:$F&amp;'5) Release_Track'!$G:$G,1,0))),vlookup($A98&amp;$B98,{'5) Release_Track'!$F:$F&amp;'5) Release_Track'!$G:$G,'5) Release_Track'!$H:$H},2,0), or(and(not(isblank($B98)),$B98=$B97,$A98&lt;&gt;$A97),and(not(isblank($A98)),$A98=$A97,$B98&lt;&gt;$B97)),"ID LISTS UNALIGNED",and($A98&lt;&gt;"",countif('5) Release_Track'!$F:$F,$A98)=0),"NO ISRC MATCH in Release_Track",and($B98&lt;&gt;"",countif('5) Release_Track'!$G:$G,$B98)=0),"NO CATALOG ID MATCH in Release_Track",iserror(vlookup($A98&amp;$B98,'5) Release_Track'!$F:$F&amp;'5) Release_Track'!$G:$G,1,0)),"NO ISRC-CATALOG ID pair MATCH in Release_Track" )</f>
        <v/>
      </c>
      <c r="D98" s="114" t="str">
        <f t="array" ref="D98">ifs(and(isblank($A98),isblank($B98)),"", not(iserror(vlookup($A98&amp;$B98,'5) Release_Track'!$F:$F&amp;'5) Release_Track'!$G:$G,1,0))),vlookup($A98&amp;$B98,{'5) Release_Track'!$F:$F&amp;'5) Release_Track'!$G:$G,'5) Release_Track'!$I:$I},2,0), or(and(not(isblank($B98)),$B98=$B97,$A98&lt;&gt;$A97),and(not(isblank($A98)),$A98=$A97,$B98&lt;&gt;$B97)),"ID LISTS UNALIGNED",and($A98&lt;&gt;"",countif('5) Release_Track'!$F:$F,$A98)=0),"NO ISRC MATCH in Release_Track",and($B98&lt;&gt;"",countif('5) Release_Track'!$G:$G,$B98)=0),"NO CATALOG ID MATCH in Release_Track",iserror(vlookup($A98&amp;$B98,'5) Release_Track'!$F:$F&amp;'5) Release_Track'!$G:$G,1,0)),"NO ISRC-CATALOG ID pair MATCH in Release_Track" )</f>
        <v/>
      </c>
      <c r="E98" s="111"/>
      <c r="F98" s="20"/>
      <c r="G98" s="159"/>
      <c r="H98" s="114" t="str">
        <f t="shared" si="1"/>
        <v/>
      </c>
      <c r="I98" s="20"/>
      <c r="J98" s="20"/>
      <c r="K98" s="20"/>
    </row>
    <row r="99">
      <c r="B99" s="92"/>
      <c r="C99" s="114" t="str">
        <f t="array" ref="C99">ifs(and(isblank($A99),isblank($B99)),"", not(iserror(vlookup($A99&amp;$B99,'5) Release_Track'!$F:$F&amp;'5) Release_Track'!$G:$G,1,0))),vlookup($A99&amp;$B99,{'5) Release_Track'!$F:$F&amp;'5) Release_Track'!$G:$G,'5) Release_Track'!$H:$H},2,0), or(and(not(isblank($B99)),$B99=$B98,$A99&lt;&gt;$A98),and(not(isblank($A99)),$A99=$A98,$B99&lt;&gt;$B98)),"ID LISTS UNALIGNED",and($A99&lt;&gt;"",countif('5) Release_Track'!$F:$F,$A99)=0),"NO ISRC MATCH in Release_Track",and($B99&lt;&gt;"",countif('5) Release_Track'!$G:$G,$B99)=0),"NO CATALOG ID MATCH in Release_Track",iserror(vlookup($A99&amp;$B99,'5) Release_Track'!$F:$F&amp;'5) Release_Track'!$G:$G,1,0)),"NO ISRC-CATALOG ID pair MATCH in Release_Track" )</f>
        <v/>
      </c>
      <c r="D99" s="114" t="str">
        <f t="array" ref="D99">ifs(and(isblank($A99),isblank($B99)),"", not(iserror(vlookup($A99&amp;$B99,'5) Release_Track'!$F:$F&amp;'5) Release_Track'!$G:$G,1,0))),vlookup($A99&amp;$B99,{'5) Release_Track'!$F:$F&amp;'5) Release_Track'!$G:$G,'5) Release_Track'!$I:$I},2,0), or(and(not(isblank($B99)),$B99=$B98,$A99&lt;&gt;$A98),and(not(isblank($A99)),$A99=$A98,$B99&lt;&gt;$B98)),"ID LISTS UNALIGNED",and($A99&lt;&gt;"",countif('5) Release_Track'!$F:$F,$A99)=0),"NO ISRC MATCH in Release_Track",and($B99&lt;&gt;"",countif('5) Release_Track'!$G:$G,$B99)=0),"NO CATALOG ID MATCH in Release_Track",iserror(vlookup($A99&amp;$B99,'5) Release_Track'!$F:$F&amp;'5) Release_Track'!$G:$G,1,0)),"NO ISRC-CATALOG ID pair MATCH in Release_Track" )</f>
        <v/>
      </c>
      <c r="E99" s="111"/>
      <c r="F99" s="20"/>
      <c r="G99" s="159"/>
      <c r="H99" s="114" t="str">
        <f t="shared" si="1"/>
        <v/>
      </c>
      <c r="I99" s="20"/>
      <c r="J99" s="20"/>
      <c r="K99" s="20"/>
    </row>
    <row r="100">
      <c r="B100" s="92"/>
      <c r="C100" s="114" t="str">
        <f t="array" ref="C100">ifs(and(isblank($A100),isblank($B100)),"", not(iserror(vlookup($A100&amp;$B100,'5) Release_Track'!$F:$F&amp;'5) Release_Track'!$G:$G,1,0))),vlookup($A100&amp;$B100,{'5) Release_Track'!$F:$F&amp;'5) Release_Track'!$G:$G,'5) Release_Track'!$H:$H},2,0), or(and(not(isblank($B100)),$B100=$B99,$A100&lt;&gt;$A99),and(not(isblank($A100)),$A100=$A99,$B100&lt;&gt;$B99)),"ID LISTS UNALIGNED",and($A100&lt;&gt;"",countif('5) Release_Track'!$F:$F,$A100)=0),"NO ISRC MATCH in Release_Track",and($B100&lt;&gt;"",countif('5) Release_Track'!$G:$G,$B100)=0),"NO CATALOG ID MATCH in Release_Track",iserror(vlookup($A100&amp;$B100,'5) Release_Track'!$F:$F&amp;'5) Release_Track'!$G:$G,1,0)),"NO ISRC-CATALOG ID pair MATCH in Release_Track" )</f>
        <v/>
      </c>
      <c r="D100" s="114" t="str">
        <f t="array" ref="D100">ifs(and(isblank($A100),isblank($B100)),"", not(iserror(vlookup($A100&amp;$B100,'5) Release_Track'!$F:$F&amp;'5) Release_Track'!$G:$G,1,0))),vlookup($A100&amp;$B100,{'5) Release_Track'!$F:$F&amp;'5) Release_Track'!$G:$G,'5) Release_Track'!$I:$I},2,0), or(and(not(isblank($B100)),$B100=$B99,$A100&lt;&gt;$A99),and(not(isblank($A100)),$A100=$A99,$B100&lt;&gt;$B99)),"ID LISTS UNALIGNED",and($A100&lt;&gt;"",countif('5) Release_Track'!$F:$F,$A100)=0),"NO ISRC MATCH in Release_Track",and($B100&lt;&gt;"",countif('5) Release_Track'!$G:$G,$B100)=0),"NO CATALOG ID MATCH in Release_Track",iserror(vlookup($A100&amp;$B100,'5) Release_Track'!$F:$F&amp;'5) Release_Track'!$G:$G,1,0)),"NO ISRC-CATALOG ID pair MATCH in Release_Track" )</f>
        <v/>
      </c>
      <c r="E100" s="111"/>
      <c r="F100" s="20"/>
      <c r="G100" s="159"/>
      <c r="H100" s="114" t="str">
        <f t="shared" si="1"/>
        <v/>
      </c>
      <c r="I100" s="20"/>
      <c r="J100" s="20"/>
      <c r="K100" s="20"/>
    </row>
    <row r="101">
      <c r="B101" s="92"/>
      <c r="C101" s="114" t="str">
        <f t="array" ref="C101">ifs(and(isblank($A101),isblank($B101)),"", not(iserror(vlookup($A101&amp;$B101,'5) Release_Track'!$F:$F&amp;'5) Release_Track'!$G:$G,1,0))),vlookup($A101&amp;$B101,{'5) Release_Track'!$F:$F&amp;'5) Release_Track'!$G:$G,'5) Release_Track'!$H:$H},2,0), or(and(not(isblank($B101)),$B101=$B100,$A101&lt;&gt;$A100),and(not(isblank($A101)),$A101=$A100,$B101&lt;&gt;$B100)),"ID LISTS UNALIGNED",and($A101&lt;&gt;"",countif('5) Release_Track'!$F:$F,$A101)=0),"NO ISRC MATCH in Release_Track",and($B101&lt;&gt;"",countif('5) Release_Track'!$G:$G,$B101)=0),"NO CATALOG ID MATCH in Release_Track",iserror(vlookup($A101&amp;$B101,'5) Release_Track'!$F:$F&amp;'5) Release_Track'!$G:$G,1,0)),"NO ISRC-CATALOG ID pair MATCH in Release_Track" )</f>
        <v/>
      </c>
      <c r="D101" s="114" t="str">
        <f t="array" ref="D101">ifs(and(isblank($A101),isblank($B101)),"", not(iserror(vlookup($A101&amp;$B101,'5) Release_Track'!$F:$F&amp;'5) Release_Track'!$G:$G,1,0))),vlookup($A101&amp;$B101,{'5) Release_Track'!$F:$F&amp;'5) Release_Track'!$G:$G,'5) Release_Track'!$I:$I},2,0), or(and(not(isblank($B101)),$B101=$B100,$A101&lt;&gt;$A100),and(not(isblank($A101)),$A101=$A100,$B101&lt;&gt;$B100)),"ID LISTS UNALIGNED",and($A101&lt;&gt;"",countif('5) Release_Track'!$F:$F,$A101)=0),"NO ISRC MATCH in Release_Track",and($B101&lt;&gt;"",countif('5) Release_Track'!$G:$G,$B101)=0),"NO CATALOG ID MATCH in Release_Track",iserror(vlookup($A101&amp;$B101,'5) Release_Track'!$F:$F&amp;'5) Release_Track'!$G:$G,1,0)),"NO ISRC-CATALOG ID pair MATCH in Release_Track" )</f>
        <v/>
      </c>
      <c r="E101" s="111"/>
      <c r="F101" s="20"/>
      <c r="G101" s="159"/>
      <c r="H101" s="114" t="str">
        <f t="shared" si="1"/>
        <v/>
      </c>
      <c r="I101" s="20"/>
      <c r="J101" s="20"/>
      <c r="K101" s="20"/>
    </row>
    <row r="102">
      <c r="B102" s="92"/>
      <c r="C102" s="114" t="str">
        <f t="array" ref="C102">ifs(and(isblank($A102),isblank($B102)),"", not(iserror(vlookup($A102&amp;$B102,'5) Release_Track'!$F:$F&amp;'5) Release_Track'!$G:$G,1,0))),vlookup($A102&amp;$B102,{'5) Release_Track'!$F:$F&amp;'5) Release_Track'!$G:$G,'5) Release_Track'!$H:$H},2,0), or(and(not(isblank($B102)),$B102=$B101,$A102&lt;&gt;$A101),and(not(isblank($A102)),$A102=$A101,$B102&lt;&gt;$B101)),"ID LISTS UNALIGNED",and($A102&lt;&gt;"",countif('5) Release_Track'!$F:$F,$A102)=0),"NO ISRC MATCH in Release_Track",and($B102&lt;&gt;"",countif('5) Release_Track'!$G:$G,$B102)=0),"NO CATALOG ID MATCH in Release_Track",iserror(vlookup($A102&amp;$B102,'5) Release_Track'!$F:$F&amp;'5) Release_Track'!$G:$G,1,0)),"NO ISRC-CATALOG ID pair MATCH in Release_Track" )</f>
        <v/>
      </c>
      <c r="D102" s="114" t="str">
        <f t="array" ref="D102">ifs(and(isblank($A102),isblank($B102)),"", not(iserror(vlookup($A102&amp;$B102,'5) Release_Track'!$F:$F&amp;'5) Release_Track'!$G:$G,1,0))),vlookup($A102&amp;$B102,{'5) Release_Track'!$F:$F&amp;'5) Release_Track'!$G:$G,'5) Release_Track'!$I:$I},2,0), or(and(not(isblank($B102)),$B102=$B101,$A102&lt;&gt;$A101),and(not(isblank($A102)),$A102=$A101,$B102&lt;&gt;$B101)),"ID LISTS UNALIGNED",and($A102&lt;&gt;"",countif('5) Release_Track'!$F:$F,$A102)=0),"NO ISRC MATCH in Release_Track",and($B102&lt;&gt;"",countif('5) Release_Track'!$G:$G,$B102)=0),"NO CATALOG ID MATCH in Release_Track",iserror(vlookup($A102&amp;$B102,'5) Release_Track'!$F:$F&amp;'5) Release_Track'!$G:$G,1,0)),"NO ISRC-CATALOG ID pair MATCH in Release_Track" )</f>
        <v/>
      </c>
      <c r="E102" s="111"/>
      <c r="F102" s="20"/>
      <c r="G102" s="159"/>
      <c r="H102" s="114" t="str">
        <f t="shared" si="1"/>
        <v/>
      </c>
      <c r="I102" s="20"/>
      <c r="J102" s="20"/>
      <c r="K102" s="20"/>
    </row>
    <row r="103">
      <c r="B103" s="92"/>
      <c r="C103" s="114" t="str">
        <f t="array" ref="C103">ifs(and(isblank($A103),isblank($B103)),"", not(iserror(vlookup($A103&amp;$B103,'5) Release_Track'!$F:$F&amp;'5) Release_Track'!$G:$G,1,0))),vlookup($A103&amp;$B103,{'5) Release_Track'!$F:$F&amp;'5) Release_Track'!$G:$G,'5) Release_Track'!$H:$H},2,0), or(and(not(isblank($B103)),$B103=$B102,$A103&lt;&gt;$A102),and(not(isblank($A103)),$A103=$A102,$B103&lt;&gt;$B102)),"ID LISTS UNALIGNED",and($A103&lt;&gt;"",countif('5) Release_Track'!$F:$F,$A103)=0),"NO ISRC MATCH in Release_Track",and($B103&lt;&gt;"",countif('5) Release_Track'!$G:$G,$B103)=0),"NO CATALOG ID MATCH in Release_Track",iserror(vlookup($A103&amp;$B103,'5) Release_Track'!$F:$F&amp;'5) Release_Track'!$G:$G,1,0)),"NO ISRC-CATALOG ID pair MATCH in Release_Track" )</f>
        <v/>
      </c>
      <c r="D103" s="114" t="str">
        <f t="array" ref="D103">ifs(and(isblank($A103),isblank($B103)),"", not(iserror(vlookup($A103&amp;$B103,'5) Release_Track'!$F:$F&amp;'5) Release_Track'!$G:$G,1,0))),vlookup($A103&amp;$B103,{'5) Release_Track'!$F:$F&amp;'5) Release_Track'!$G:$G,'5) Release_Track'!$I:$I},2,0), or(and(not(isblank($B103)),$B103=$B102,$A103&lt;&gt;$A102),and(not(isblank($A103)),$A103=$A102,$B103&lt;&gt;$B102)),"ID LISTS UNALIGNED",and($A103&lt;&gt;"",countif('5) Release_Track'!$F:$F,$A103)=0),"NO ISRC MATCH in Release_Track",and($B103&lt;&gt;"",countif('5) Release_Track'!$G:$G,$B103)=0),"NO CATALOG ID MATCH in Release_Track",iserror(vlookup($A103&amp;$B103,'5) Release_Track'!$F:$F&amp;'5) Release_Track'!$G:$G,1,0)),"NO ISRC-CATALOG ID pair MATCH in Release_Track" )</f>
        <v/>
      </c>
      <c r="E103" s="111"/>
      <c r="F103" s="20"/>
      <c r="G103" s="159"/>
      <c r="H103" s="114" t="str">
        <f t="shared" si="1"/>
        <v/>
      </c>
      <c r="I103" s="20"/>
      <c r="J103" s="20"/>
      <c r="K103" s="20"/>
    </row>
    <row r="104">
      <c r="B104" s="92"/>
      <c r="C104" s="114" t="str">
        <f t="array" ref="C104">ifs(and(isblank($A104),isblank($B104)),"", not(iserror(vlookup($A104&amp;$B104,'5) Release_Track'!$F:$F&amp;'5) Release_Track'!$G:$G,1,0))),vlookup($A104&amp;$B104,{'5) Release_Track'!$F:$F&amp;'5) Release_Track'!$G:$G,'5) Release_Track'!$H:$H},2,0), or(and(not(isblank($B104)),$B104=$B103,$A104&lt;&gt;$A103),and(not(isblank($A104)),$A104=$A103,$B104&lt;&gt;$B103)),"ID LISTS UNALIGNED",and($A104&lt;&gt;"",countif('5) Release_Track'!$F:$F,$A104)=0),"NO ISRC MATCH in Release_Track",and($B104&lt;&gt;"",countif('5) Release_Track'!$G:$G,$B104)=0),"NO CATALOG ID MATCH in Release_Track",iserror(vlookup($A104&amp;$B104,'5) Release_Track'!$F:$F&amp;'5) Release_Track'!$G:$G,1,0)),"NO ISRC-CATALOG ID pair MATCH in Release_Track" )</f>
        <v/>
      </c>
      <c r="D104" s="114" t="str">
        <f t="array" ref="D104">ifs(and(isblank($A104),isblank($B104)),"", not(iserror(vlookup($A104&amp;$B104,'5) Release_Track'!$F:$F&amp;'5) Release_Track'!$G:$G,1,0))),vlookup($A104&amp;$B104,{'5) Release_Track'!$F:$F&amp;'5) Release_Track'!$G:$G,'5) Release_Track'!$I:$I},2,0), or(and(not(isblank($B104)),$B104=$B103,$A104&lt;&gt;$A103),and(not(isblank($A104)),$A104=$A103,$B104&lt;&gt;$B103)),"ID LISTS UNALIGNED",and($A104&lt;&gt;"",countif('5) Release_Track'!$F:$F,$A104)=0),"NO ISRC MATCH in Release_Track",and($B104&lt;&gt;"",countif('5) Release_Track'!$G:$G,$B104)=0),"NO CATALOG ID MATCH in Release_Track",iserror(vlookup($A104&amp;$B104,'5) Release_Track'!$F:$F&amp;'5) Release_Track'!$G:$G,1,0)),"NO ISRC-CATALOG ID pair MATCH in Release_Track" )</f>
        <v/>
      </c>
      <c r="E104" s="111"/>
      <c r="F104" s="20"/>
      <c r="G104" s="159"/>
      <c r="H104" s="114" t="str">
        <f t="shared" si="1"/>
        <v/>
      </c>
      <c r="I104" s="20"/>
      <c r="J104" s="20"/>
      <c r="K104" s="20"/>
    </row>
    <row r="105">
      <c r="B105" s="92"/>
      <c r="C105" s="114" t="str">
        <f t="array" ref="C105">ifs(and(isblank($A105),isblank($B105)),"", not(iserror(vlookup($A105&amp;$B105,'5) Release_Track'!$F:$F&amp;'5) Release_Track'!$G:$G,1,0))),vlookup($A105&amp;$B105,{'5) Release_Track'!$F:$F&amp;'5) Release_Track'!$G:$G,'5) Release_Track'!$H:$H},2,0), or(and(not(isblank($B105)),$B105=$B104,$A105&lt;&gt;$A104),and(not(isblank($A105)),$A105=$A104,$B105&lt;&gt;$B104)),"ID LISTS UNALIGNED",and($A105&lt;&gt;"",countif('5) Release_Track'!$F:$F,$A105)=0),"NO ISRC MATCH in Release_Track",and($B105&lt;&gt;"",countif('5) Release_Track'!$G:$G,$B105)=0),"NO CATALOG ID MATCH in Release_Track",iserror(vlookup($A105&amp;$B105,'5) Release_Track'!$F:$F&amp;'5) Release_Track'!$G:$G,1,0)),"NO ISRC-CATALOG ID pair MATCH in Release_Track" )</f>
        <v/>
      </c>
      <c r="D105" s="114" t="str">
        <f t="array" ref="D105">ifs(and(isblank($A105),isblank($B105)),"", not(iserror(vlookup($A105&amp;$B105,'5) Release_Track'!$F:$F&amp;'5) Release_Track'!$G:$G,1,0))),vlookup($A105&amp;$B105,{'5) Release_Track'!$F:$F&amp;'5) Release_Track'!$G:$G,'5) Release_Track'!$I:$I},2,0), or(and(not(isblank($B105)),$B105=$B104,$A105&lt;&gt;$A104),and(not(isblank($A105)),$A105=$A104,$B105&lt;&gt;$B104)),"ID LISTS UNALIGNED",and($A105&lt;&gt;"",countif('5) Release_Track'!$F:$F,$A105)=0),"NO ISRC MATCH in Release_Track",and($B105&lt;&gt;"",countif('5) Release_Track'!$G:$G,$B105)=0),"NO CATALOG ID MATCH in Release_Track",iserror(vlookup($A105&amp;$B105,'5) Release_Track'!$F:$F&amp;'5) Release_Track'!$G:$G,1,0)),"NO ISRC-CATALOG ID pair MATCH in Release_Track" )</f>
        <v/>
      </c>
      <c r="E105" s="111"/>
      <c r="F105" s="20"/>
      <c r="G105" s="159"/>
      <c r="H105" s="114" t="str">
        <f t="shared" si="1"/>
        <v/>
      </c>
      <c r="I105" s="20"/>
      <c r="J105" s="20"/>
      <c r="K105" s="20"/>
    </row>
    <row r="106">
      <c r="B106" s="92"/>
      <c r="C106" s="114" t="str">
        <f t="array" ref="C106">ifs(and(isblank($A106),isblank($B106)),"", not(iserror(vlookup($A106&amp;$B106,'5) Release_Track'!$F:$F&amp;'5) Release_Track'!$G:$G,1,0))),vlookup($A106&amp;$B106,{'5) Release_Track'!$F:$F&amp;'5) Release_Track'!$G:$G,'5) Release_Track'!$H:$H},2,0), or(and(not(isblank($B106)),$B106=$B105,$A106&lt;&gt;$A105),and(not(isblank($A106)),$A106=$A105,$B106&lt;&gt;$B105)),"ID LISTS UNALIGNED",and($A106&lt;&gt;"",countif('5) Release_Track'!$F:$F,$A106)=0),"NO ISRC MATCH in Release_Track",and($B106&lt;&gt;"",countif('5) Release_Track'!$G:$G,$B106)=0),"NO CATALOG ID MATCH in Release_Track",iserror(vlookup($A106&amp;$B106,'5) Release_Track'!$F:$F&amp;'5) Release_Track'!$G:$G,1,0)),"NO ISRC-CATALOG ID pair MATCH in Release_Track" )</f>
        <v/>
      </c>
      <c r="D106" s="114" t="str">
        <f t="array" ref="D106">ifs(and(isblank($A106),isblank($B106)),"", not(iserror(vlookup($A106&amp;$B106,'5) Release_Track'!$F:$F&amp;'5) Release_Track'!$G:$G,1,0))),vlookup($A106&amp;$B106,{'5) Release_Track'!$F:$F&amp;'5) Release_Track'!$G:$G,'5) Release_Track'!$I:$I},2,0), or(and(not(isblank($B106)),$B106=$B105,$A106&lt;&gt;$A105),and(not(isblank($A106)),$A106=$A105,$B106&lt;&gt;$B105)),"ID LISTS UNALIGNED",and($A106&lt;&gt;"",countif('5) Release_Track'!$F:$F,$A106)=0),"NO ISRC MATCH in Release_Track",and($B106&lt;&gt;"",countif('5) Release_Track'!$G:$G,$B106)=0),"NO CATALOG ID MATCH in Release_Track",iserror(vlookup($A106&amp;$B106,'5) Release_Track'!$F:$F&amp;'5) Release_Track'!$G:$G,1,0)),"NO ISRC-CATALOG ID pair MATCH in Release_Track" )</f>
        <v/>
      </c>
      <c r="E106" s="111"/>
      <c r="F106" s="20"/>
      <c r="G106" s="159"/>
      <c r="H106" s="114" t="str">
        <f t="shared" si="1"/>
        <v/>
      </c>
      <c r="I106" s="20"/>
      <c r="J106" s="20"/>
      <c r="K106" s="20"/>
    </row>
    <row r="107">
      <c r="B107" s="92"/>
      <c r="C107" s="114" t="str">
        <f t="array" ref="C107">ifs(and(isblank($A107),isblank($B107)),"", not(iserror(vlookup($A107&amp;$B107,'5) Release_Track'!$F:$F&amp;'5) Release_Track'!$G:$G,1,0))),vlookup($A107&amp;$B107,{'5) Release_Track'!$F:$F&amp;'5) Release_Track'!$G:$G,'5) Release_Track'!$H:$H},2,0), or(and(not(isblank($B107)),$B107=$B106,$A107&lt;&gt;$A106),and(not(isblank($A107)),$A107=$A106,$B107&lt;&gt;$B106)),"ID LISTS UNALIGNED",and($A107&lt;&gt;"",countif('5) Release_Track'!$F:$F,$A107)=0),"NO ISRC MATCH in Release_Track",and($B107&lt;&gt;"",countif('5) Release_Track'!$G:$G,$B107)=0),"NO CATALOG ID MATCH in Release_Track",iserror(vlookup($A107&amp;$B107,'5) Release_Track'!$F:$F&amp;'5) Release_Track'!$G:$G,1,0)),"NO ISRC-CATALOG ID pair MATCH in Release_Track" )</f>
        <v/>
      </c>
      <c r="D107" s="114" t="str">
        <f t="array" ref="D107">ifs(and(isblank($A107),isblank($B107)),"", not(iserror(vlookup($A107&amp;$B107,'5) Release_Track'!$F:$F&amp;'5) Release_Track'!$G:$G,1,0))),vlookup($A107&amp;$B107,{'5) Release_Track'!$F:$F&amp;'5) Release_Track'!$G:$G,'5) Release_Track'!$I:$I},2,0), or(and(not(isblank($B107)),$B107=$B106,$A107&lt;&gt;$A106),and(not(isblank($A107)),$A107=$A106,$B107&lt;&gt;$B106)),"ID LISTS UNALIGNED",and($A107&lt;&gt;"",countif('5) Release_Track'!$F:$F,$A107)=0),"NO ISRC MATCH in Release_Track",and($B107&lt;&gt;"",countif('5) Release_Track'!$G:$G,$B107)=0),"NO CATALOG ID MATCH in Release_Track",iserror(vlookup($A107&amp;$B107,'5) Release_Track'!$F:$F&amp;'5) Release_Track'!$G:$G,1,0)),"NO ISRC-CATALOG ID pair MATCH in Release_Track" )</f>
        <v/>
      </c>
      <c r="E107" s="111"/>
      <c r="F107" s="20"/>
      <c r="G107" s="159"/>
      <c r="H107" s="114" t="str">
        <f t="shared" si="1"/>
        <v/>
      </c>
      <c r="I107" s="20"/>
      <c r="J107" s="20"/>
      <c r="K107" s="20"/>
    </row>
    <row r="108">
      <c r="B108" s="92"/>
      <c r="C108" s="114" t="str">
        <f t="array" ref="C108">ifs(and(isblank($A108),isblank($B108)),"", not(iserror(vlookup($A108&amp;$B108,'5) Release_Track'!$F:$F&amp;'5) Release_Track'!$G:$G,1,0))),vlookup($A108&amp;$B108,{'5) Release_Track'!$F:$F&amp;'5) Release_Track'!$G:$G,'5) Release_Track'!$H:$H},2,0), or(and(not(isblank($B108)),$B108=$B107,$A108&lt;&gt;$A107),and(not(isblank($A108)),$A108=$A107,$B108&lt;&gt;$B107)),"ID LISTS UNALIGNED",and($A108&lt;&gt;"",countif('5) Release_Track'!$F:$F,$A108)=0),"NO ISRC MATCH in Release_Track",and($B108&lt;&gt;"",countif('5) Release_Track'!$G:$G,$B108)=0),"NO CATALOG ID MATCH in Release_Track",iserror(vlookup($A108&amp;$B108,'5) Release_Track'!$F:$F&amp;'5) Release_Track'!$G:$G,1,0)),"NO ISRC-CATALOG ID pair MATCH in Release_Track" )</f>
        <v/>
      </c>
      <c r="D108" s="114" t="str">
        <f t="array" ref="D108">ifs(and(isblank($A108),isblank($B108)),"", not(iserror(vlookup($A108&amp;$B108,'5) Release_Track'!$F:$F&amp;'5) Release_Track'!$G:$G,1,0))),vlookup($A108&amp;$B108,{'5) Release_Track'!$F:$F&amp;'5) Release_Track'!$G:$G,'5) Release_Track'!$I:$I},2,0), or(and(not(isblank($B108)),$B108=$B107,$A108&lt;&gt;$A107),and(not(isblank($A108)),$A108=$A107,$B108&lt;&gt;$B107)),"ID LISTS UNALIGNED",and($A108&lt;&gt;"",countif('5) Release_Track'!$F:$F,$A108)=0),"NO ISRC MATCH in Release_Track",and($B108&lt;&gt;"",countif('5) Release_Track'!$G:$G,$B108)=0),"NO CATALOG ID MATCH in Release_Track",iserror(vlookup($A108&amp;$B108,'5) Release_Track'!$F:$F&amp;'5) Release_Track'!$G:$G,1,0)),"NO ISRC-CATALOG ID pair MATCH in Release_Track" )</f>
        <v/>
      </c>
      <c r="E108" s="111"/>
      <c r="F108" s="20"/>
      <c r="G108" s="159"/>
      <c r="H108" s="114" t="str">
        <f t="shared" si="1"/>
        <v/>
      </c>
      <c r="I108" s="20"/>
      <c r="J108" s="20"/>
      <c r="K108" s="20"/>
    </row>
    <row r="109">
      <c r="B109" s="92"/>
      <c r="C109" s="114" t="str">
        <f t="array" ref="C109">ifs(and(isblank($A109),isblank($B109)),"", not(iserror(vlookup($A109&amp;$B109,'5) Release_Track'!$F:$F&amp;'5) Release_Track'!$G:$G,1,0))),vlookup($A109&amp;$B109,{'5) Release_Track'!$F:$F&amp;'5) Release_Track'!$G:$G,'5) Release_Track'!$H:$H},2,0), or(and(not(isblank($B109)),$B109=$B108,$A109&lt;&gt;$A108),and(not(isblank($A109)),$A109=$A108,$B109&lt;&gt;$B108)),"ID LISTS UNALIGNED",and($A109&lt;&gt;"",countif('5) Release_Track'!$F:$F,$A109)=0),"NO ISRC MATCH in Release_Track",and($B109&lt;&gt;"",countif('5) Release_Track'!$G:$G,$B109)=0),"NO CATALOG ID MATCH in Release_Track",iserror(vlookup($A109&amp;$B109,'5) Release_Track'!$F:$F&amp;'5) Release_Track'!$G:$G,1,0)),"NO ISRC-CATALOG ID pair MATCH in Release_Track" )</f>
        <v/>
      </c>
      <c r="D109" s="114" t="str">
        <f t="array" ref="D109">ifs(and(isblank($A109),isblank($B109)),"", not(iserror(vlookup($A109&amp;$B109,'5) Release_Track'!$F:$F&amp;'5) Release_Track'!$G:$G,1,0))),vlookup($A109&amp;$B109,{'5) Release_Track'!$F:$F&amp;'5) Release_Track'!$G:$G,'5) Release_Track'!$I:$I},2,0), or(and(not(isblank($B109)),$B109=$B108,$A109&lt;&gt;$A108),and(not(isblank($A109)),$A109=$A108,$B109&lt;&gt;$B108)),"ID LISTS UNALIGNED",and($A109&lt;&gt;"",countif('5) Release_Track'!$F:$F,$A109)=0),"NO ISRC MATCH in Release_Track",and($B109&lt;&gt;"",countif('5) Release_Track'!$G:$G,$B109)=0),"NO CATALOG ID MATCH in Release_Track",iserror(vlookup($A109&amp;$B109,'5) Release_Track'!$F:$F&amp;'5) Release_Track'!$G:$G,1,0)),"NO ISRC-CATALOG ID pair MATCH in Release_Track" )</f>
        <v/>
      </c>
      <c r="E109" s="111"/>
      <c r="F109" s="20"/>
      <c r="G109" s="159"/>
      <c r="H109" s="114" t="str">
        <f t="shared" si="1"/>
        <v/>
      </c>
      <c r="I109" s="20"/>
      <c r="J109" s="20"/>
      <c r="K109" s="20"/>
    </row>
    <row r="110">
      <c r="B110" s="92"/>
      <c r="C110" s="114" t="str">
        <f t="array" ref="C110">ifs(and(isblank($A110),isblank($B110)),"", not(iserror(vlookup($A110&amp;$B110,'5) Release_Track'!$F:$F&amp;'5) Release_Track'!$G:$G,1,0))),vlookup($A110&amp;$B110,{'5) Release_Track'!$F:$F&amp;'5) Release_Track'!$G:$G,'5) Release_Track'!$H:$H},2,0), or(and(not(isblank($B110)),$B110=$B109,$A110&lt;&gt;$A109),and(not(isblank($A110)),$A110=$A109,$B110&lt;&gt;$B109)),"ID LISTS UNALIGNED",and($A110&lt;&gt;"",countif('5) Release_Track'!$F:$F,$A110)=0),"NO ISRC MATCH in Release_Track",and($B110&lt;&gt;"",countif('5) Release_Track'!$G:$G,$B110)=0),"NO CATALOG ID MATCH in Release_Track",iserror(vlookup($A110&amp;$B110,'5) Release_Track'!$F:$F&amp;'5) Release_Track'!$G:$G,1,0)),"NO ISRC-CATALOG ID pair MATCH in Release_Track" )</f>
        <v/>
      </c>
      <c r="D110" s="114" t="str">
        <f t="array" ref="D110">ifs(and(isblank($A110),isblank($B110)),"", not(iserror(vlookup($A110&amp;$B110,'5) Release_Track'!$F:$F&amp;'5) Release_Track'!$G:$G,1,0))),vlookup($A110&amp;$B110,{'5) Release_Track'!$F:$F&amp;'5) Release_Track'!$G:$G,'5) Release_Track'!$I:$I},2,0), or(and(not(isblank($B110)),$B110=$B109,$A110&lt;&gt;$A109),and(not(isblank($A110)),$A110=$A109,$B110&lt;&gt;$B109)),"ID LISTS UNALIGNED",and($A110&lt;&gt;"",countif('5) Release_Track'!$F:$F,$A110)=0),"NO ISRC MATCH in Release_Track",and($B110&lt;&gt;"",countif('5) Release_Track'!$G:$G,$B110)=0),"NO CATALOG ID MATCH in Release_Track",iserror(vlookup($A110&amp;$B110,'5) Release_Track'!$F:$F&amp;'5) Release_Track'!$G:$G,1,0)),"NO ISRC-CATALOG ID pair MATCH in Release_Track" )</f>
        <v/>
      </c>
      <c r="E110" s="111"/>
      <c r="F110" s="20"/>
      <c r="G110" s="159"/>
      <c r="H110" s="114" t="str">
        <f t="shared" si="1"/>
        <v/>
      </c>
      <c r="I110" s="20"/>
      <c r="J110" s="20"/>
      <c r="K110" s="20"/>
    </row>
    <row r="111">
      <c r="B111" s="92"/>
      <c r="C111" s="114" t="str">
        <f t="array" ref="C111">ifs(and(isblank($A111),isblank($B111)),"", not(iserror(vlookup($A111&amp;$B111,'5) Release_Track'!$F:$F&amp;'5) Release_Track'!$G:$G,1,0))),vlookup($A111&amp;$B111,{'5) Release_Track'!$F:$F&amp;'5) Release_Track'!$G:$G,'5) Release_Track'!$H:$H},2,0), or(and(not(isblank($B111)),$B111=$B110,$A111&lt;&gt;$A110),and(not(isblank($A111)),$A111=$A110,$B111&lt;&gt;$B110)),"ID LISTS UNALIGNED",and($A111&lt;&gt;"",countif('5) Release_Track'!$F:$F,$A111)=0),"NO ISRC MATCH in Release_Track",and($B111&lt;&gt;"",countif('5) Release_Track'!$G:$G,$B111)=0),"NO CATALOG ID MATCH in Release_Track",iserror(vlookup($A111&amp;$B111,'5) Release_Track'!$F:$F&amp;'5) Release_Track'!$G:$G,1,0)),"NO ISRC-CATALOG ID pair MATCH in Release_Track" )</f>
        <v/>
      </c>
      <c r="D111" s="114" t="str">
        <f t="array" ref="D111">ifs(and(isblank($A111),isblank($B111)),"", not(iserror(vlookup($A111&amp;$B111,'5) Release_Track'!$F:$F&amp;'5) Release_Track'!$G:$G,1,0))),vlookup($A111&amp;$B111,{'5) Release_Track'!$F:$F&amp;'5) Release_Track'!$G:$G,'5) Release_Track'!$I:$I},2,0), or(and(not(isblank($B111)),$B111=$B110,$A111&lt;&gt;$A110),and(not(isblank($A111)),$A111=$A110,$B111&lt;&gt;$B110)),"ID LISTS UNALIGNED",and($A111&lt;&gt;"",countif('5) Release_Track'!$F:$F,$A111)=0),"NO ISRC MATCH in Release_Track",and($B111&lt;&gt;"",countif('5) Release_Track'!$G:$G,$B111)=0),"NO CATALOG ID MATCH in Release_Track",iserror(vlookup($A111&amp;$B111,'5) Release_Track'!$F:$F&amp;'5) Release_Track'!$G:$G,1,0)),"NO ISRC-CATALOG ID pair MATCH in Release_Track" )</f>
        <v/>
      </c>
      <c r="E111" s="111"/>
      <c r="F111" s="20"/>
      <c r="G111" s="159"/>
      <c r="H111" s="114" t="str">
        <f t="shared" si="1"/>
        <v/>
      </c>
      <c r="I111" s="20"/>
      <c r="J111" s="20"/>
      <c r="K111" s="20"/>
    </row>
    <row r="112">
      <c r="B112" s="92"/>
      <c r="C112" s="114" t="str">
        <f t="array" ref="C112">ifs(and(isblank($A112),isblank($B112)),"", not(iserror(vlookup($A112&amp;$B112,'5) Release_Track'!$F:$F&amp;'5) Release_Track'!$G:$G,1,0))),vlookup($A112&amp;$B112,{'5) Release_Track'!$F:$F&amp;'5) Release_Track'!$G:$G,'5) Release_Track'!$H:$H},2,0), or(and(not(isblank($B112)),$B112=$B111,$A112&lt;&gt;$A111),and(not(isblank($A112)),$A112=$A111,$B112&lt;&gt;$B111)),"ID LISTS UNALIGNED",and($A112&lt;&gt;"",countif('5) Release_Track'!$F:$F,$A112)=0),"NO ISRC MATCH in Release_Track",and($B112&lt;&gt;"",countif('5) Release_Track'!$G:$G,$B112)=0),"NO CATALOG ID MATCH in Release_Track",iserror(vlookup($A112&amp;$B112,'5) Release_Track'!$F:$F&amp;'5) Release_Track'!$G:$G,1,0)),"NO ISRC-CATALOG ID pair MATCH in Release_Track" )</f>
        <v/>
      </c>
      <c r="D112" s="114" t="str">
        <f t="array" ref="D112">ifs(and(isblank($A112),isblank($B112)),"", not(iserror(vlookup($A112&amp;$B112,'5) Release_Track'!$F:$F&amp;'5) Release_Track'!$G:$G,1,0))),vlookup($A112&amp;$B112,{'5) Release_Track'!$F:$F&amp;'5) Release_Track'!$G:$G,'5) Release_Track'!$I:$I},2,0), or(and(not(isblank($B112)),$B112=$B111,$A112&lt;&gt;$A111),and(not(isblank($A112)),$A112=$A111,$B112&lt;&gt;$B111)),"ID LISTS UNALIGNED",and($A112&lt;&gt;"",countif('5) Release_Track'!$F:$F,$A112)=0),"NO ISRC MATCH in Release_Track",and($B112&lt;&gt;"",countif('5) Release_Track'!$G:$G,$B112)=0),"NO CATALOG ID MATCH in Release_Track",iserror(vlookup($A112&amp;$B112,'5) Release_Track'!$F:$F&amp;'5) Release_Track'!$G:$G,1,0)),"NO ISRC-CATALOG ID pair MATCH in Release_Track" )</f>
        <v/>
      </c>
      <c r="E112" s="111"/>
      <c r="F112" s="20"/>
      <c r="G112" s="159"/>
      <c r="H112" s="114" t="str">
        <f t="shared" si="1"/>
        <v/>
      </c>
      <c r="I112" s="20"/>
      <c r="J112" s="20"/>
      <c r="K112" s="20"/>
    </row>
    <row r="113">
      <c r="B113" s="92"/>
      <c r="C113" s="114" t="str">
        <f t="array" ref="C113">ifs(and(isblank($A113),isblank($B113)),"", not(iserror(vlookup($A113&amp;$B113,'5) Release_Track'!$F:$F&amp;'5) Release_Track'!$G:$G,1,0))),vlookup($A113&amp;$B113,{'5) Release_Track'!$F:$F&amp;'5) Release_Track'!$G:$G,'5) Release_Track'!$H:$H},2,0), or(and(not(isblank($B113)),$B113=$B112,$A113&lt;&gt;$A112),and(not(isblank($A113)),$A113=$A112,$B113&lt;&gt;$B112)),"ID LISTS UNALIGNED",and($A113&lt;&gt;"",countif('5) Release_Track'!$F:$F,$A113)=0),"NO ISRC MATCH in Release_Track",and($B113&lt;&gt;"",countif('5) Release_Track'!$G:$G,$B113)=0),"NO CATALOG ID MATCH in Release_Track",iserror(vlookup($A113&amp;$B113,'5) Release_Track'!$F:$F&amp;'5) Release_Track'!$G:$G,1,0)),"NO ISRC-CATALOG ID pair MATCH in Release_Track" )</f>
        <v/>
      </c>
      <c r="D113" s="114" t="str">
        <f t="array" ref="D113">ifs(and(isblank($A113),isblank($B113)),"", not(iserror(vlookup($A113&amp;$B113,'5) Release_Track'!$F:$F&amp;'5) Release_Track'!$G:$G,1,0))),vlookup($A113&amp;$B113,{'5) Release_Track'!$F:$F&amp;'5) Release_Track'!$G:$G,'5) Release_Track'!$I:$I},2,0), or(and(not(isblank($B113)),$B113=$B112,$A113&lt;&gt;$A112),and(not(isblank($A113)),$A113=$A112,$B113&lt;&gt;$B112)),"ID LISTS UNALIGNED",and($A113&lt;&gt;"",countif('5) Release_Track'!$F:$F,$A113)=0),"NO ISRC MATCH in Release_Track",and($B113&lt;&gt;"",countif('5) Release_Track'!$G:$G,$B113)=0),"NO CATALOG ID MATCH in Release_Track",iserror(vlookup($A113&amp;$B113,'5) Release_Track'!$F:$F&amp;'5) Release_Track'!$G:$G,1,0)),"NO ISRC-CATALOG ID pair MATCH in Release_Track" )</f>
        <v/>
      </c>
      <c r="E113" s="111"/>
      <c r="F113" s="20"/>
      <c r="G113" s="159"/>
      <c r="H113" s="114" t="str">
        <f t="shared" si="1"/>
        <v/>
      </c>
      <c r="I113" s="20"/>
      <c r="J113" s="20"/>
      <c r="K113" s="20"/>
    </row>
    <row r="114">
      <c r="B114" s="92"/>
      <c r="C114" s="114" t="str">
        <f t="array" ref="C114">ifs(and(isblank($A114),isblank($B114)),"", not(iserror(vlookup($A114&amp;$B114,'5) Release_Track'!$F:$F&amp;'5) Release_Track'!$G:$G,1,0))),vlookup($A114&amp;$B114,{'5) Release_Track'!$F:$F&amp;'5) Release_Track'!$G:$G,'5) Release_Track'!$H:$H},2,0), or(and(not(isblank($B114)),$B114=$B113,$A114&lt;&gt;$A113),and(not(isblank($A114)),$A114=$A113,$B114&lt;&gt;$B113)),"ID LISTS UNALIGNED",and($A114&lt;&gt;"",countif('5) Release_Track'!$F:$F,$A114)=0),"NO ISRC MATCH in Release_Track",and($B114&lt;&gt;"",countif('5) Release_Track'!$G:$G,$B114)=0),"NO CATALOG ID MATCH in Release_Track",iserror(vlookup($A114&amp;$B114,'5) Release_Track'!$F:$F&amp;'5) Release_Track'!$G:$G,1,0)),"NO ISRC-CATALOG ID pair MATCH in Release_Track" )</f>
        <v/>
      </c>
      <c r="D114" s="114" t="str">
        <f t="array" ref="D114">ifs(and(isblank($A114),isblank($B114)),"", not(iserror(vlookup($A114&amp;$B114,'5) Release_Track'!$F:$F&amp;'5) Release_Track'!$G:$G,1,0))),vlookup($A114&amp;$B114,{'5) Release_Track'!$F:$F&amp;'5) Release_Track'!$G:$G,'5) Release_Track'!$I:$I},2,0), or(and(not(isblank($B114)),$B114=$B113,$A114&lt;&gt;$A113),and(not(isblank($A114)),$A114=$A113,$B114&lt;&gt;$B113)),"ID LISTS UNALIGNED",and($A114&lt;&gt;"",countif('5) Release_Track'!$F:$F,$A114)=0),"NO ISRC MATCH in Release_Track",and($B114&lt;&gt;"",countif('5) Release_Track'!$G:$G,$B114)=0),"NO CATALOG ID MATCH in Release_Track",iserror(vlookup($A114&amp;$B114,'5) Release_Track'!$F:$F&amp;'5) Release_Track'!$G:$G,1,0)),"NO ISRC-CATALOG ID pair MATCH in Release_Track" )</f>
        <v/>
      </c>
      <c r="E114" s="111"/>
      <c r="F114" s="20"/>
      <c r="G114" s="159"/>
      <c r="H114" s="114" t="str">
        <f t="shared" si="1"/>
        <v/>
      </c>
      <c r="I114" s="20"/>
      <c r="J114" s="20"/>
      <c r="K114" s="20"/>
    </row>
    <row r="115">
      <c r="B115" s="92"/>
      <c r="C115" s="114" t="str">
        <f t="array" ref="C115">ifs(and(isblank($A115),isblank($B115)),"", not(iserror(vlookup($A115&amp;$B115,'5) Release_Track'!$F:$F&amp;'5) Release_Track'!$G:$G,1,0))),vlookup($A115&amp;$B115,{'5) Release_Track'!$F:$F&amp;'5) Release_Track'!$G:$G,'5) Release_Track'!$H:$H},2,0), or(and(not(isblank($B115)),$B115=$B114,$A115&lt;&gt;$A114),and(not(isblank($A115)),$A115=$A114,$B115&lt;&gt;$B114)),"ID LISTS UNALIGNED",and($A115&lt;&gt;"",countif('5) Release_Track'!$F:$F,$A115)=0),"NO ISRC MATCH in Release_Track",and($B115&lt;&gt;"",countif('5) Release_Track'!$G:$G,$B115)=0),"NO CATALOG ID MATCH in Release_Track",iserror(vlookup($A115&amp;$B115,'5) Release_Track'!$F:$F&amp;'5) Release_Track'!$G:$G,1,0)),"NO ISRC-CATALOG ID pair MATCH in Release_Track" )</f>
        <v/>
      </c>
      <c r="D115" s="114" t="str">
        <f t="array" ref="D115">ifs(and(isblank($A115),isblank($B115)),"", not(iserror(vlookup($A115&amp;$B115,'5) Release_Track'!$F:$F&amp;'5) Release_Track'!$G:$G,1,0))),vlookup($A115&amp;$B115,{'5) Release_Track'!$F:$F&amp;'5) Release_Track'!$G:$G,'5) Release_Track'!$I:$I},2,0), or(and(not(isblank($B115)),$B115=$B114,$A115&lt;&gt;$A114),and(not(isblank($A115)),$A115=$A114,$B115&lt;&gt;$B114)),"ID LISTS UNALIGNED",and($A115&lt;&gt;"",countif('5) Release_Track'!$F:$F,$A115)=0),"NO ISRC MATCH in Release_Track",and($B115&lt;&gt;"",countif('5) Release_Track'!$G:$G,$B115)=0),"NO CATALOG ID MATCH in Release_Track",iserror(vlookup($A115&amp;$B115,'5) Release_Track'!$F:$F&amp;'5) Release_Track'!$G:$G,1,0)),"NO ISRC-CATALOG ID pair MATCH in Release_Track" )</f>
        <v/>
      </c>
      <c r="E115" s="111"/>
      <c r="F115" s="20"/>
      <c r="G115" s="159"/>
      <c r="H115" s="114" t="str">
        <f t="shared" si="1"/>
        <v/>
      </c>
      <c r="I115" s="20"/>
      <c r="J115" s="20"/>
      <c r="K115" s="20"/>
    </row>
    <row r="116">
      <c r="B116" s="92"/>
      <c r="C116" s="114" t="str">
        <f t="array" ref="C116">ifs(and(isblank($A116),isblank($B116)),"", not(iserror(vlookup($A116&amp;$B116,'5) Release_Track'!$F:$F&amp;'5) Release_Track'!$G:$G,1,0))),vlookup($A116&amp;$B116,{'5) Release_Track'!$F:$F&amp;'5) Release_Track'!$G:$G,'5) Release_Track'!$H:$H},2,0), or(and(not(isblank($B116)),$B116=$B115,$A116&lt;&gt;$A115),and(not(isblank($A116)),$A116=$A115,$B116&lt;&gt;$B115)),"ID LISTS UNALIGNED",and($A116&lt;&gt;"",countif('5) Release_Track'!$F:$F,$A116)=0),"NO ISRC MATCH in Release_Track",and($B116&lt;&gt;"",countif('5) Release_Track'!$G:$G,$B116)=0),"NO CATALOG ID MATCH in Release_Track",iserror(vlookup($A116&amp;$B116,'5) Release_Track'!$F:$F&amp;'5) Release_Track'!$G:$G,1,0)),"NO ISRC-CATALOG ID pair MATCH in Release_Track" )</f>
        <v/>
      </c>
      <c r="D116" s="114" t="str">
        <f t="array" ref="D116">ifs(and(isblank($A116),isblank($B116)),"", not(iserror(vlookup($A116&amp;$B116,'5) Release_Track'!$F:$F&amp;'5) Release_Track'!$G:$G,1,0))),vlookup($A116&amp;$B116,{'5) Release_Track'!$F:$F&amp;'5) Release_Track'!$G:$G,'5) Release_Track'!$I:$I},2,0), or(and(not(isblank($B116)),$B116=$B115,$A116&lt;&gt;$A115),and(not(isblank($A116)),$A116=$A115,$B116&lt;&gt;$B115)),"ID LISTS UNALIGNED",and($A116&lt;&gt;"",countif('5) Release_Track'!$F:$F,$A116)=0),"NO ISRC MATCH in Release_Track",and($B116&lt;&gt;"",countif('5) Release_Track'!$G:$G,$B116)=0),"NO CATALOG ID MATCH in Release_Track",iserror(vlookup($A116&amp;$B116,'5) Release_Track'!$F:$F&amp;'5) Release_Track'!$G:$G,1,0)),"NO ISRC-CATALOG ID pair MATCH in Release_Track" )</f>
        <v/>
      </c>
      <c r="E116" s="111"/>
      <c r="F116" s="20"/>
      <c r="G116" s="159"/>
      <c r="H116" s="114" t="str">
        <f t="shared" si="1"/>
        <v/>
      </c>
      <c r="I116" s="20"/>
      <c r="J116" s="20"/>
      <c r="K116" s="20"/>
    </row>
    <row r="117">
      <c r="B117" s="92"/>
      <c r="C117" s="114" t="str">
        <f t="array" ref="C117">ifs(and(isblank($A117),isblank($B117)),"", not(iserror(vlookup($A117&amp;$B117,'5) Release_Track'!$F:$F&amp;'5) Release_Track'!$G:$G,1,0))),vlookup($A117&amp;$B117,{'5) Release_Track'!$F:$F&amp;'5) Release_Track'!$G:$G,'5) Release_Track'!$H:$H},2,0), or(and(not(isblank($B117)),$B117=$B116,$A117&lt;&gt;$A116),and(not(isblank($A117)),$A117=$A116,$B117&lt;&gt;$B116)),"ID LISTS UNALIGNED",and($A117&lt;&gt;"",countif('5) Release_Track'!$F:$F,$A117)=0),"NO ISRC MATCH in Release_Track",and($B117&lt;&gt;"",countif('5) Release_Track'!$G:$G,$B117)=0),"NO CATALOG ID MATCH in Release_Track",iserror(vlookup($A117&amp;$B117,'5) Release_Track'!$F:$F&amp;'5) Release_Track'!$G:$G,1,0)),"NO ISRC-CATALOG ID pair MATCH in Release_Track" )</f>
        <v/>
      </c>
      <c r="D117" s="114" t="str">
        <f t="array" ref="D117">ifs(and(isblank($A117),isblank($B117)),"", not(iserror(vlookup($A117&amp;$B117,'5) Release_Track'!$F:$F&amp;'5) Release_Track'!$G:$G,1,0))),vlookup($A117&amp;$B117,{'5) Release_Track'!$F:$F&amp;'5) Release_Track'!$G:$G,'5) Release_Track'!$I:$I},2,0), or(and(not(isblank($B117)),$B117=$B116,$A117&lt;&gt;$A116),and(not(isblank($A117)),$A117=$A116,$B117&lt;&gt;$B116)),"ID LISTS UNALIGNED",and($A117&lt;&gt;"",countif('5) Release_Track'!$F:$F,$A117)=0),"NO ISRC MATCH in Release_Track",and($B117&lt;&gt;"",countif('5) Release_Track'!$G:$G,$B117)=0),"NO CATALOG ID MATCH in Release_Track",iserror(vlookup($A117&amp;$B117,'5) Release_Track'!$F:$F&amp;'5) Release_Track'!$G:$G,1,0)),"NO ISRC-CATALOG ID pair MATCH in Release_Track" )</f>
        <v/>
      </c>
      <c r="E117" s="111"/>
      <c r="F117" s="20"/>
      <c r="G117" s="159"/>
      <c r="H117" s="114" t="str">
        <f t="shared" si="1"/>
        <v/>
      </c>
      <c r="I117" s="20"/>
      <c r="J117" s="20"/>
      <c r="K117" s="20"/>
    </row>
    <row r="118">
      <c r="B118" s="92"/>
      <c r="C118" s="114" t="str">
        <f t="array" ref="C118">ifs(and(isblank($A118),isblank($B118)),"", not(iserror(vlookup($A118&amp;$B118,'5) Release_Track'!$F:$F&amp;'5) Release_Track'!$G:$G,1,0))),vlookup($A118&amp;$B118,{'5) Release_Track'!$F:$F&amp;'5) Release_Track'!$G:$G,'5) Release_Track'!$H:$H},2,0), or(and(not(isblank($B118)),$B118=$B117,$A118&lt;&gt;$A117),and(not(isblank($A118)),$A118=$A117,$B118&lt;&gt;$B117)),"ID LISTS UNALIGNED",and($A118&lt;&gt;"",countif('5) Release_Track'!$F:$F,$A118)=0),"NO ISRC MATCH in Release_Track",and($B118&lt;&gt;"",countif('5) Release_Track'!$G:$G,$B118)=0),"NO CATALOG ID MATCH in Release_Track",iserror(vlookup($A118&amp;$B118,'5) Release_Track'!$F:$F&amp;'5) Release_Track'!$G:$G,1,0)),"NO ISRC-CATALOG ID pair MATCH in Release_Track" )</f>
        <v/>
      </c>
      <c r="D118" s="114" t="str">
        <f t="array" ref="D118">ifs(and(isblank($A118),isblank($B118)),"", not(iserror(vlookup($A118&amp;$B118,'5) Release_Track'!$F:$F&amp;'5) Release_Track'!$G:$G,1,0))),vlookup($A118&amp;$B118,{'5) Release_Track'!$F:$F&amp;'5) Release_Track'!$G:$G,'5) Release_Track'!$I:$I},2,0), or(and(not(isblank($B118)),$B118=$B117,$A118&lt;&gt;$A117),and(not(isblank($A118)),$A118=$A117,$B118&lt;&gt;$B117)),"ID LISTS UNALIGNED",and($A118&lt;&gt;"",countif('5) Release_Track'!$F:$F,$A118)=0),"NO ISRC MATCH in Release_Track",and($B118&lt;&gt;"",countif('5) Release_Track'!$G:$G,$B118)=0),"NO CATALOG ID MATCH in Release_Track",iserror(vlookup($A118&amp;$B118,'5) Release_Track'!$F:$F&amp;'5) Release_Track'!$G:$G,1,0)),"NO ISRC-CATALOG ID pair MATCH in Release_Track" )</f>
        <v/>
      </c>
      <c r="E118" s="111"/>
      <c r="F118" s="20"/>
      <c r="G118" s="159"/>
      <c r="H118" s="114" t="str">
        <f t="shared" si="1"/>
        <v/>
      </c>
      <c r="I118" s="20"/>
      <c r="J118" s="20"/>
      <c r="K118" s="20"/>
    </row>
    <row r="119">
      <c r="B119" s="92"/>
      <c r="C119" s="114" t="str">
        <f t="array" ref="C119">ifs(and(isblank($A119),isblank($B119)),"", not(iserror(vlookup($A119&amp;$B119,'5) Release_Track'!$F:$F&amp;'5) Release_Track'!$G:$G,1,0))),vlookup($A119&amp;$B119,{'5) Release_Track'!$F:$F&amp;'5) Release_Track'!$G:$G,'5) Release_Track'!$H:$H},2,0), or(and(not(isblank($B119)),$B119=$B118,$A119&lt;&gt;$A118),and(not(isblank($A119)),$A119=$A118,$B119&lt;&gt;$B118)),"ID LISTS UNALIGNED",and($A119&lt;&gt;"",countif('5) Release_Track'!$F:$F,$A119)=0),"NO ISRC MATCH in Release_Track",and($B119&lt;&gt;"",countif('5) Release_Track'!$G:$G,$B119)=0),"NO CATALOG ID MATCH in Release_Track",iserror(vlookup($A119&amp;$B119,'5) Release_Track'!$F:$F&amp;'5) Release_Track'!$G:$G,1,0)),"NO ISRC-CATALOG ID pair MATCH in Release_Track" )</f>
        <v/>
      </c>
      <c r="D119" s="114" t="str">
        <f t="array" ref="D119">ifs(and(isblank($A119),isblank($B119)),"", not(iserror(vlookup($A119&amp;$B119,'5) Release_Track'!$F:$F&amp;'5) Release_Track'!$G:$G,1,0))),vlookup($A119&amp;$B119,{'5) Release_Track'!$F:$F&amp;'5) Release_Track'!$G:$G,'5) Release_Track'!$I:$I},2,0), or(and(not(isblank($B119)),$B119=$B118,$A119&lt;&gt;$A118),and(not(isblank($A119)),$A119=$A118,$B119&lt;&gt;$B118)),"ID LISTS UNALIGNED",and($A119&lt;&gt;"",countif('5) Release_Track'!$F:$F,$A119)=0),"NO ISRC MATCH in Release_Track",and($B119&lt;&gt;"",countif('5) Release_Track'!$G:$G,$B119)=0),"NO CATALOG ID MATCH in Release_Track",iserror(vlookup($A119&amp;$B119,'5) Release_Track'!$F:$F&amp;'5) Release_Track'!$G:$G,1,0)),"NO ISRC-CATALOG ID pair MATCH in Release_Track" )</f>
        <v/>
      </c>
      <c r="E119" s="111"/>
      <c r="F119" s="20"/>
      <c r="G119" s="159"/>
      <c r="H119" s="114" t="str">
        <f t="shared" si="1"/>
        <v/>
      </c>
      <c r="I119" s="20"/>
      <c r="J119" s="20"/>
      <c r="K119" s="20"/>
    </row>
    <row r="120">
      <c r="B120" s="92"/>
      <c r="C120" s="114" t="str">
        <f t="array" ref="C120">ifs(and(isblank($A120),isblank($B120)),"", not(iserror(vlookup($A120&amp;$B120,'5) Release_Track'!$F:$F&amp;'5) Release_Track'!$G:$G,1,0))),vlookup($A120&amp;$B120,{'5) Release_Track'!$F:$F&amp;'5) Release_Track'!$G:$G,'5) Release_Track'!$H:$H},2,0), or(and(not(isblank($B120)),$B120=$B119,$A120&lt;&gt;$A119),and(not(isblank($A120)),$A120=$A119,$B120&lt;&gt;$B119)),"ID LISTS UNALIGNED",and($A120&lt;&gt;"",countif('5) Release_Track'!$F:$F,$A120)=0),"NO ISRC MATCH in Release_Track",and($B120&lt;&gt;"",countif('5) Release_Track'!$G:$G,$B120)=0),"NO CATALOG ID MATCH in Release_Track",iserror(vlookup($A120&amp;$B120,'5) Release_Track'!$F:$F&amp;'5) Release_Track'!$G:$G,1,0)),"NO ISRC-CATALOG ID pair MATCH in Release_Track" )</f>
        <v/>
      </c>
      <c r="D120" s="114" t="str">
        <f t="array" ref="D120">ifs(and(isblank($A120),isblank($B120)),"", not(iserror(vlookup($A120&amp;$B120,'5) Release_Track'!$F:$F&amp;'5) Release_Track'!$G:$G,1,0))),vlookup($A120&amp;$B120,{'5) Release_Track'!$F:$F&amp;'5) Release_Track'!$G:$G,'5) Release_Track'!$I:$I},2,0), or(and(not(isblank($B120)),$B120=$B119,$A120&lt;&gt;$A119),and(not(isblank($A120)),$A120=$A119,$B120&lt;&gt;$B119)),"ID LISTS UNALIGNED",and($A120&lt;&gt;"",countif('5) Release_Track'!$F:$F,$A120)=0),"NO ISRC MATCH in Release_Track",and($B120&lt;&gt;"",countif('5) Release_Track'!$G:$G,$B120)=0),"NO CATALOG ID MATCH in Release_Track",iserror(vlookup($A120&amp;$B120,'5) Release_Track'!$F:$F&amp;'5) Release_Track'!$G:$G,1,0)),"NO ISRC-CATALOG ID pair MATCH in Release_Track" )</f>
        <v/>
      </c>
      <c r="E120" s="111"/>
      <c r="F120" s="20"/>
      <c r="G120" s="159"/>
      <c r="H120" s="114" t="str">
        <f t="shared" si="1"/>
        <v/>
      </c>
      <c r="I120" s="20"/>
      <c r="J120" s="20"/>
      <c r="K120" s="20"/>
    </row>
    <row r="121">
      <c r="B121" s="92"/>
      <c r="C121" s="114" t="str">
        <f t="array" ref="C121">ifs(and(isblank($A121),isblank($B121)),"", not(iserror(vlookup($A121&amp;$B121,'5) Release_Track'!$F:$F&amp;'5) Release_Track'!$G:$G,1,0))),vlookup($A121&amp;$B121,{'5) Release_Track'!$F:$F&amp;'5) Release_Track'!$G:$G,'5) Release_Track'!$H:$H},2,0), or(and(not(isblank($B121)),$B121=$B120,$A121&lt;&gt;$A120),and(not(isblank($A121)),$A121=$A120,$B121&lt;&gt;$B120)),"ID LISTS UNALIGNED",and($A121&lt;&gt;"",countif('5) Release_Track'!$F:$F,$A121)=0),"NO ISRC MATCH in Release_Track",and($B121&lt;&gt;"",countif('5) Release_Track'!$G:$G,$B121)=0),"NO CATALOG ID MATCH in Release_Track",iserror(vlookup($A121&amp;$B121,'5) Release_Track'!$F:$F&amp;'5) Release_Track'!$G:$G,1,0)),"NO ISRC-CATALOG ID pair MATCH in Release_Track" )</f>
        <v/>
      </c>
      <c r="D121" s="114" t="str">
        <f t="array" ref="D121">ifs(and(isblank($A121),isblank($B121)),"", not(iserror(vlookup($A121&amp;$B121,'5) Release_Track'!$F:$F&amp;'5) Release_Track'!$G:$G,1,0))),vlookup($A121&amp;$B121,{'5) Release_Track'!$F:$F&amp;'5) Release_Track'!$G:$G,'5) Release_Track'!$I:$I},2,0), or(and(not(isblank($B121)),$B121=$B120,$A121&lt;&gt;$A120),and(not(isblank($A121)),$A121=$A120,$B121&lt;&gt;$B120)),"ID LISTS UNALIGNED",and($A121&lt;&gt;"",countif('5) Release_Track'!$F:$F,$A121)=0),"NO ISRC MATCH in Release_Track",and($B121&lt;&gt;"",countif('5) Release_Track'!$G:$G,$B121)=0),"NO CATALOG ID MATCH in Release_Track",iserror(vlookup($A121&amp;$B121,'5) Release_Track'!$F:$F&amp;'5) Release_Track'!$G:$G,1,0)),"NO ISRC-CATALOG ID pair MATCH in Release_Track" )</f>
        <v/>
      </c>
      <c r="E121" s="111"/>
      <c r="F121" s="20"/>
      <c r="G121" s="159"/>
      <c r="H121" s="114" t="str">
        <f t="shared" si="1"/>
        <v/>
      </c>
      <c r="I121" s="20"/>
      <c r="J121" s="20"/>
      <c r="K121" s="20"/>
    </row>
    <row r="122">
      <c r="B122" s="92"/>
      <c r="C122" s="114" t="str">
        <f t="array" ref="C122">ifs(and(isblank($A122),isblank($B122)),"", not(iserror(vlookup($A122&amp;$B122,'5) Release_Track'!$F:$F&amp;'5) Release_Track'!$G:$G,1,0))),vlookup($A122&amp;$B122,{'5) Release_Track'!$F:$F&amp;'5) Release_Track'!$G:$G,'5) Release_Track'!$H:$H},2,0), or(and(not(isblank($B122)),$B122=$B121,$A122&lt;&gt;$A121),and(not(isblank($A122)),$A122=$A121,$B122&lt;&gt;$B121)),"ID LISTS UNALIGNED",and($A122&lt;&gt;"",countif('5) Release_Track'!$F:$F,$A122)=0),"NO ISRC MATCH in Release_Track",and($B122&lt;&gt;"",countif('5) Release_Track'!$G:$G,$B122)=0),"NO CATALOG ID MATCH in Release_Track",iserror(vlookup($A122&amp;$B122,'5) Release_Track'!$F:$F&amp;'5) Release_Track'!$G:$G,1,0)),"NO ISRC-CATALOG ID pair MATCH in Release_Track" )</f>
        <v/>
      </c>
      <c r="D122" s="114" t="str">
        <f t="array" ref="D122">ifs(and(isblank($A122),isblank($B122)),"", not(iserror(vlookup($A122&amp;$B122,'5) Release_Track'!$F:$F&amp;'5) Release_Track'!$G:$G,1,0))),vlookup($A122&amp;$B122,{'5) Release_Track'!$F:$F&amp;'5) Release_Track'!$G:$G,'5) Release_Track'!$I:$I},2,0), or(and(not(isblank($B122)),$B122=$B121,$A122&lt;&gt;$A121),and(not(isblank($A122)),$A122=$A121,$B122&lt;&gt;$B121)),"ID LISTS UNALIGNED",and($A122&lt;&gt;"",countif('5) Release_Track'!$F:$F,$A122)=0),"NO ISRC MATCH in Release_Track",and($B122&lt;&gt;"",countif('5) Release_Track'!$G:$G,$B122)=0),"NO CATALOG ID MATCH in Release_Track",iserror(vlookup($A122&amp;$B122,'5) Release_Track'!$F:$F&amp;'5) Release_Track'!$G:$G,1,0)),"NO ISRC-CATALOG ID pair MATCH in Release_Track" )</f>
        <v/>
      </c>
      <c r="E122" s="111"/>
      <c r="F122" s="20"/>
      <c r="G122" s="159"/>
      <c r="H122" s="114" t="str">
        <f t="shared" si="1"/>
        <v/>
      </c>
      <c r="I122" s="20"/>
      <c r="J122" s="20"/>
      <c r="K122" s="20"/>
    </row>
    <row r="123">
      <c r="B123" s="92"/>
      <c r="C123" s="114" t="str">
        <f t="array" ref="C123">ifs(and(isblank($A123),isblank($B123)),"", not(iserror(vlookup($A123&amp;$B123,'5) Release_Track'!$F:$F&amp;'5) Release_Track'!$G:$G,1,0))),vlookup($A123&amp;$B123,{'5) Release_Track'!$F:$F&amp;'5) Release_Track'!$G:$G,'5) Release_Track'!$H:$H},2,0), or(and(not(isblank($B123)),$B123=$B122,$A123&lt;&gt;$A122),and(not(isblank($A123)),$A123=$A122,$B123&lt;&gt;$B122)),"ID LISTS UNALIGNED",and($A123&lt;&gt;"",countif('5) Release_Track'!$F:$F,$A123)=0),"NO ISRC MATCH in Release_Track",and($B123&lt;&gt;"",countif('5) Release_Track'!$G:$G,$B123)=0),"NO CATALOG ID MATCH in Release_Track",iserror(vlookup($A123&amp;$B123,'5) Release_Track'!$F:$F&amp;'5) Release_Track'!$G:$G,1,0)),"NO ISRC-CATALOG ID pair MATCH in Release_Track" )</f>
        <v/>
      </c>
      <c r="D123" s="114" t="str">
        <f t="array" ref="D123">ifs(and(isblank($A123),isblank($B123)),"", not(iserror(vlookup($A123&amp;$B123,'5) Release_Track'!$F:$F&amp;'5) Release_Track'!$G:$G,1,0))),vlookup($A123&amp;$B123,{'5) Release_Track'!$F:$F&amp;'5) Release_Track'!$G:$G,'5) Release_Track'!$I:$I},2,0), or(and(not(isblank($B123)),$B123=$B122,$A123&lt;&gt;$A122),and(not(isblank($A123)),$A123=$A122,$B123&lt;&gt;$B122)),"ID LISTS UNALIGNED",and($A123&lt;&gt;"",countif('5) Release_Track'!$F:$F,$A123)=0),"NO ISRC MATCH in Release_Track",and($B123&lt;&gt;"",countif('5) Release_Track'!$G:$G,$B123)=0),"NO CATALOG ID MATCH in Release_Track",iserror(vlookup($A123&amp;$B123,'5) Release_Track'!$F:$F&amp;'5) Release_Track'!$G:$G,1,0)),"NO ISRC-CATALOG ID pair MATCH in Release_Track" )</f>
        <v/>
      </c>
      <c r="E123" s="111"/>
      <c r="F123" s="20"/>
      <c r="G123" s="159"/>
      <c r="H123" s="114" t="str">
        <f t="shared" si="1"/>
        <v/>
      </c>
      <c r="I123" s="20"/>
      <c r="J123" s="20"/>
      <c r="K123" s="20"/>
    </row>
    <row r="124">
      <c r="B124" s="92"/>
      <c r="C124" s="114" t="str">
        <f t="array" ref="C124">ifs(and(isblank($A124),isblank($B124)),"", not(iserror(vlookup($A124&amp;$B124,'5) Release_Track'!$F:$F&amp;'5) Release_Track'!$G:$G,1,0))),vlookup($A124&amp;$B124,{'5) Release_Track'!$F:$F&amp;'5) Release_Track'!$G:$G,'5) Release_Track'!$H:$H},2,0), or(and(not(isblank($B124)),$B124=$B123,$A124&lt;&gt;$A123),and(not(isblank($A124)),$A124=$A123,$B124&lt;&gt;$B123)),"ID LISTS UNALIGNED",and($A124&lt;&gt;"",countif('5) Release_Track'!$F:$F,$A124)=0),"NO ISRC MATCH in Release_Track",and($B124&lt;&gt;"",countif('5) Release_Track'!$G:$G,$B124)=0),"NO CATALOG ID MATCH in Release_Track",iserror(vlookup($A124&amp;$B124,'5) Release_Track'!$F:$F&amp;'5) Release_Track'!$G:$G,1,0)),"NO ISRC-CATALOG ID pair MATCH in Release_Track" )</f>
        <v/>
      </c>
      <c r="D124" s="114" t="str">
        <f t="array" ref="D124">ifs(and(isblank($A124),isblank($B124)),"", not(iserror(vlookup($A124&amp;$B124,'5) Release_Track'!$F:$F&amp;'5) Release_Track'!$G:$G,1,0))),vlookup($A124&amp;$B124,{'5) Release_Track'!$F:$F&amp;'5) Release_Track'!$G:$G,'5) Release_Track'!$I:$I},2,0), or(and(not(isblank($B124)),$B124=$B123,$A124&lt;&gt;$A123),and(not(isblank($A124)),$A124=$A123,$B124&lt;&gt;$B123)),"ID LISTS UNALIGNED",and($A124&lt;&gt;"",countif('5) Release_Track'!$F:$F,$A124)=0),"NO ISRC MATCH in Release_Track",and($B124&lt;&gt;"",countif('5) Release_Track'!$G:$G,$B124)=0),"NO CATALOG ID MATCH in Release_Track",iserror(vlookup($A124&amp;$B124,'5) Release_Track'!$F:$F&amp;'5) Release_Track'!$G:$G,1,0)),"NO ISRC-CATALOG ID pair MATCH in Release_Track" )</f>
        <v/>
      </c>
      <c r="E124" s="111"/>
      <c r="F124" s="20"/>
      <c r="G124" s="159"/>
      <c r="H124" s="114" t="str">
        <f t="shared" si="1"/>
        <v/>
      </c>
      <c r="I124" s="20"/>
      <c r="J124" s="20"/>
      <c r="K124" s="20"/>
    </row>
    <row r="125">
      <c r="B125" s="92"/>
      <c r="C125" s="114" t="str">
        <f t="array" ref="C125">ifs(and(isblank($A125),isblank($B125)),"", not(iserror(vlookup($A125&amp;$B125,'5) Release_Track'!$F:$F&amp;'5) Release_Track'!$G:$G,1,0))),vlookup($A125&amp;$B125,{'5) Release_Track'!$F:$F&amp;'5) Release_Track'!$G:$G,'5) Release_Track'!$H:$H},2,0), or(and(not(isblank($B125)),$B125=$B124,$A125&lt;&gt;$A124),and(not(isblank($A125)),$A125=$A124,$B125&lt;&gt;$B124)),"ID LISTS UNALIGNED",and($A125&lt;&gt;"",countif('5) Release_Track'!$F:$F,$A125)=0),"NO ISRC MATCH in Release_Track",and($B125&lt;&gt;"",countif('5) Release_Track'!$G:$G,$B125)=0),"NO CATALOG ID MATCH in Release_Track",iserror(vlookup($A125&amp;$B125,'5) Release_Track'!$F:$F&amp;'5) Release_Track'!$G:$G,1,0)),"NO ISRC-CATALOG ID pair MATCH in Release_Track" )</f>
        <v/>
      </c>
      <c r="D125" s="114" t="str">
        <f t="array" ref="D125">ifs(and(isblank($A125),isblank($B125)),"", not(iserror(vlookup($A125&amp;$B125,'5) Release_Track'!$F:$F&amp;'5) Release_Track'!$G:$G,1,0))),vlookup($A125&amp;$B125,{'5) Release_Track'!$F:$F&amp;'5) Release_Track'!$G:$G,'5) Release_Track'!$I:$I},2,0), or(and(not(isblank($B125)),$B125=$B124,$A125&lt;&gt;$A124),and(not(isblank($A125)),$A125=$A124,$B125&lt;&gt;$B124)),"ID LISTS UNALIGNED",and($A125&lt;&gt;"",countif('5) Release_Track'!$F:$F,$A125)=0),"NO ISRC MATCH in Release_Track",and($B125&lt;&gt;"",countif('5) Release_Track'!$G:$G,$B125)=0),"NO CATALOG ID MATCH in Release_Track",iserror(vlookup($A125&amp;$B125,'5) Release_Track'!$F:$F&amp;'5) Release_Track'!$G:$G,1,0)),"NO ISRC-CATALOG ID pair MATCH in Release_Track" )</f>
        <v/>
      </c>
      <c r="E125" s="111"/>
      <c r="F125" s="20"/>
      <c r="G125" s="159"/>
      <c r="H125" s="114" t="str">
        <f t="shared" si="1"/>
        <v/>
      </c>
      <c r="I125" s="20"/>
      <c r="J125" s="20"/>
      <c r="K125" s="20"/>
    </row>
    <row r="126">
      <c r="B126" s="92"/>
      <c r="C126" s="114" t="str">
        <f t="array" ref="C126">ifs(and(isblank($A126),isblank($B126)),"", not(iserror(vlookup($A126&amp;$B126,'5) Release_Track'!$F:$F&amp;'5) Release_Track'!$G:$G,1,0))),vlookup($A126&amp;$B126,{'5) Release_Track'!$F:$F&amp;'5) Release_Track'!$G:$G,'5) Release_Track'!$H:$H},2,0), or(and(not(isblank($B126)),$B126=$B125,$A126&lt;&gt;$A125),and(not(isblank($A126)),$A126=$A125,$B126&lt;&gt;$B125)),"ID LISTS UNALIGNED",and($A126&lt;&gt;"",countif('5) Release_Track'!$F:$F,$A126)=0),"NO ISRC MATCH in Release_Track",and($B126&lt;&gt;"",countif('5) Release_Track'!$G:$G,$B126)=0),"NO CATALOG ID MATCH in Release_Track",iserror(vlookup($A126&amp;$B126,'5) Release_Track'!$F:$F&amp;'5) Release_Track'!$G:$G,1,0)),"NO ISRC-CATALOG ID pair MATCH in Release_Track" )</f>
        <v/>
      </c>
      <c r="D126" s="114" t="str">
        <f t="array" ref="D126">ifs(and(isblank($A126),isblank($B126)),"", not(iserror(vlookup($A126&amp;$B126,'5) Release_Track'!$F:$F&amp;'5) Release_Track'!$G:$G,1,0))),vlookup($A126&amp;$B126,{'5) Release_Track'!$F:$F&amp;'5) Release_Track'!$G:$G,'5) Release_Track'!$I:$I},2,0), or(and(not(isblank($B126)),$B126=$B125,$A126&lt;&gt;$A125),and(not(isblank($A126)),$A126=$A125,$B126&lt;&gt;$B125)),"ID LISTS UNALIGNED",and($A126&lt;&gt;"",countif('5) Release_Track'!$F:$F,$A126)=0),"NO ISRC MATCH in Release_Track",and($B126&lt;&gt;"",countif('5) Release_Track'!$G:$G,$B126)=0),"NO CATALOG ID MATCH in Release_Track",iserror(vlookup($A126&amp;$B126,'5) Release_Track'!$F:$F&amp;'5) Release_Track'!$G:$G,1,0)),"NO ISRC-CATALOG ID pair MATCH in Release_Track" )</f>
        <v/>
      </c>
      <c r="E126" s="111"/>
      <c r="F126" s="20"/>
      <c r="G126" s="159"/>
      <c r="H126" s="114" t="str">
        <f t="shared" si="1"/>
        <v/>
      </c>
      <c r="I126" s="20"/>
      <c r="J126" s="20"/>
      <c r="K126" s="20"/>
    </row>
    <row r="127">
      <c r="B127" s="92"/>
      <c r="C127" s="114" t="str">
        <f t="array" ref="C127">ifs(and(isblank($A127),isblank($B127)),"", not(iserror(vlookup($A127&amp;$B127,'5) Release_Track'!$F:$F&amp;'5) Release_Track'!$G:$G,1,0))),vlookup($A127&amp;$B127,{'5) Release_Track'!$F:$F&amp;'5) Release_Track'!$G:$G,'5) Release_Track'!$H:$H},2,0), or(and(not(isblank($B127)),$B127=$B126,$A127&lt;&gt;$A126),and(not(isblank($A127)),$A127=$A126,$B127&lt;&gt;$B126)),"ID LISTS UNALIGNED",and($A127&lt;&gt;"",countif('5) Release_Track'!$F:$F,$A127)=0),"NO ISRC MATCH in Release_Track",and($B127&lt;&gt;"",countif('5) Release_Track'!$G:$G,$B127)=0),"NO CATALOG ID MATCH in Release_Track",iserror(vlookup($A127&amp;$B127,'5) Release_Track'!$F:$F&amp;'5) Release_Track'!$G:$G,1,0)),"NO ISRC-CATALOG ID pair MATCH in Release_Track" )</f>
        <v/>
      </c>
      <c r="D127" s="114" t="str">
        <f t="array" ref="D127">ifs(and(isblank($A127),isblank($B127)),"", not(iserror(vlookup($A127&amp;$B127,'5) Release_Track'!$F:$F&amp;'5) Release_Track'!$G:$G,1,0))),vlookup($A127&amp;$B127,{'5) Release_Track'!$F:$F&amp;'5) Release_Track'!$G:$G,'5) Release_Track'!$I:$I},2,0), or(and(not(isblank($B127)),$B127=$B126,$A127&lt;&gt;$A126),and(not(isblank($A127)),$A127=$A126,$B127&lt;&gt;$B126)),"ID LISTS UNALIGNED",and($A127&lt;&gt;"",countif('5) Release_Track'!$F:$F,$A127)=0),"NO ISRC MATCH in Release_Track",and($B127&lt;&gt;"",countif('5) Release_Track'!$G:$G,$B127)=0),"NO CATALOG ID MATCH in Release_Track",iserror(vlookup($A127&amp;$B127,'5) Release_Track'!$F:$F&amp;'5) Release_Track'!$G:$G,1,0)),"NO ISRC-CATALOG ID pair MATCH in Release_Track" )</f>
        <v/>
      </c>
      <c r="E127" s="111"/>
      <c r="F127" s="20"/>
      <c r="G127" s="159"/>
      <c r="H127" s="114" t="str">
        <f t="shared" si="1"/>
        <v/>
      </c>
      <c r="I127" s="20"/>
      <c r="J127" s="20"/>
      <c r="K127" s="20"/>
    </row>
    <row r="128">
      <c r="B128" s="92"/>
      <c r="C128" s="114" t="str">
        <f t="array" ref="C128">ifs(and(isblank($A128),isblank($B128)),"", not(iserror(vlookup($A128&amp;$B128,'5) Release_Track'!$F:$F&amp;'5) Release_Track'!$G:$G,1,0))),vlookup($A128&amp;$B128,{'5) Release_Track'!$F:$F&amp;'5) Release_Track'!$G:$G,'5) Release_Track'!$H:$H},2,0), or(and(not(isblank($B128)),$B128=$B127,$A128&lt;&gt;$A127),and(not(isblank($A128)),$A128=$A127,$B128&lt;&gt;$B127)),"ID LISTS UNALIGNED",and($A128&lt;&gt;"",countif('5) Release_Track'!$F:$F,$A128)=0),"NO ISRC MATCH in Release_Track",and($B128&lt;&gt;"",countif('5) Release_Track'!$G:$G,$B128)=0),"NO CATALOG ID MATCH in Release_Track",iserror(vlookup($A128&amp;$B128,'5) Release_Track'!$F:$F&amp;'5) Release_Track'!$G:$G,1,0)),"NO ISRC-CATALOG ID pair MATCH in Release_Track" )</f>
        <v/>
      </c>
      <c r="D128" s="114" t="str">
        <f t="array" ref="D128">ifs(and(isblank($A128),isblank($B128)),"", not(iserror(vlookup($A128&amp;$B128,'5) Release_Track'!$F:$F&amp;'5) Release_Track'!$G:$G,1,0))),vlookup($A128&amp;$B128,{'5) Release_Track'!$F:$F&amp;'5) Release_Track'!$G:$G,'5) Release_Track'!$I:$I},2,0), or(and(not(isblank($B128)),$B128=$B127,$A128&lt;&gt;$A127),and(not(isblank($A128)),$A128=$A127,$B128&lt;&gt;$B127)),"ID LISTS UNALIGNED",and($A128&lt;&gt;"",countif('5) Release_Track'!$F:$F,$A128)=0),"NO ISRC MATCH in Release_Track",and($B128&lt;&gt;"",countif('5) Release_Track'!$G:$G,$B128)=0),"NO CATALOG ID MATCH in Release_Track",iserror(vlookup($A128&amp;$B128,'5) Release_Track'!$F:$F&amp;'5) Release_Track'!$G:$G,1,0)),"NO ISRC-CATALOG ID pair MATCH in Release_Track" )</f>
        <v/>
      </c>
      <c r="E128" s="111"/>
      <c r="F128" s="20"/>
      <c r="G128" s="159"/>
      <c r="H128" s="114" t="str">
        <f t="shared" si="1"/>
        <v/>
      </c>
      <c r="I128" s="20"/>
      <c r="J128" s="20"/>
      <c r="K128" s="20"/>
    </row>
    <row r="129">
      <c r="B129" s="92"/>
      <c r="C129" s="114" t="str">
        <f t="array" ref="C129">ifs(and(isblank($A129),isblank($B129)),"", not(iserror(vlookup($A129&amp;$B129,'5) Release_Track'!$F:$F&amp;'5) Release_Track'!$G:$G,1,0))),vlookup($A129&amp;$B129,{'5) Release_Track'!$F:$F&amp;'5) Release_Track'!$G:$G,'5) Release_Track'!$H:$H},2,0), or(and(not(isblank($B129)),$B129=$B128,$A129&lt;&gt;$A128),and(not(isblank($A129)),$A129=$A128,$B129&lt;&gt;$B128)),"ID LISTS UNALIGNED",and($A129&lt;&gt;"",countif('5) Release_Track'!$F:$F,$A129)=0),"NO ISRC MATCH in Release_Track",and($B129&lt;&gt;"",countif('5) Release_Track'!$G:$G,$B129)=0),"NO CATALOG ID MATCH in Release_Track",iserror(vlookup($A129&amp;$B129,'5) Release_Track'!$F:$F&amp;'5) Release_Track'!$G:$G,1,0)),"NO ISRC-CATALOG ID pair MATCH in Release_Track" )</f>
        <v/>
      </c>
      <c r="D129" s="114" t="str">
        <f t="array" ref="D129">ifs(and(isblank($A129),isblank($B129)),"", not(iserror(vlookup($A129&amp;$B129,'5) Release_Track'!$F:$F&amp;'5) Release_Track'!$G:$G,1,0))),vlookup($A129&amp;$B129,{'5) Release_Track'!$F:$F&amp;'5) Release_Track'!$G:$G,'5) Release_Track'!$I:$I},2,0), or(and(not(isblank($B129)),$B129=$B128,$A129&lt;&gt;$A128),and(not(isblank($A129)),$A129=$A128,$B129&lt;&gt;$B128)),"ID LISTS UNALIGNED",and($A129&lt;&gt;"",countif('5) Release_Track'!$F:$F,$A129)=0),"NO ISRC MATCH in Release_Track",and($B129&lt;&gt;"",countif('5) Release_Track'!$G:$G,$B129)=0),"NO CATALOG ID MATCH in Release_Track",iserror(vlookup($A129&amp;$B129,'5) Release_Track'!$F:$F&amp;'5) Release_Track'!$G:$G,1,0)),"NO ISRC-CATALOG ID pair MATCH in Release_Track" )</f>
        <v/>
      </c>
      <c r="E129" s="111"/>
      <c r="F129" s="20"/>
      <c r="G129" s="159"/>
      <c r="H129" s="114" t="str">
        <f t="shared" si="1"/>
        <v/>
      </c>
      <c r="I129" s="20"/>
      <c r="J129" s="20"/>
      <c r="K129" s="20"/>
    </row>
    <row r="130">
      <c r="B130" s="92"/>
      <c r="C130" s="114" t="str">
        <f t="array" ref="C130">ifs(and(isblank($A130),isblank($B130)),"", not(iserror(vlookup($A130&amp;$B130,'5) Release_Track'!$F:$F&amp;'5) Release_Track'!$G:$G,1,0))),vlookup($A130&amp;$B130,{'5) Release_Track'!$F:$F&amp;'5) Release_Track'!$G:$G,'5) Release_Track'!$H:$H},2,0), or(and(not(isblank($B130)),$B130=$B129,$A130&lt;&gt;$A129),and(not(isblank($A130)),$A130=$A129,$B130&lt;&gt;$B129)),"ID LISTS UNALIGNED",and($A130&lt;&gt;"",countif('5) Release_Track'!$F:$F,$A130)=0),"NO ISRC MATCH in Release_Track",and($B130&lt;&gt;"",countif('5) Release_Track'!$G:$G,$B130)=0),"NO CATALOG ID MATCH in Release_Track",iserror(vlookup($A130&amp;$B130,'5) Release_Track'!$F:$F&amp;'5) Release_Track'!$G:$G,1,0)),"NO ISRC-CATALOG ID pair MATCH in Release_Track" )</f>
        <v/>
      </c>
      <c r="D130" s="114" t="str">
        <f t="array" ref="D130">ifs(and(isblank($A130),isblank($B130)),"", not(iserror(vlookup($A130&amp;$B130,'5) Release_Track'!$F:$F&amp;'5) Release_Track'!$G:$G,1,0))),vlookup($A130&amp;$B130,{'5) Release_Track'!$F:$F&amp;'5) Release_Track'!$G:$G,'5) Release_Track'!$I:$I},2,0), or(and(not(isblank($B130)),$B130=$B129,$A130&lt;&gt;$A129),and(not(isblank($A130)),$A130=$A129,$B130&lt;&gt;$B129)),"ID LISTS UNALIGNED",and($A130&lt;&gt;"",countif('5) Release_Track'!$F:$F,$A130)=0),"NO ISRC MATCH in Release_Track",and($B130&lt;&gt;"",countif('5) Release_Track'!$G:$G,$B130)=0),"NO CATALOG ID MATCH in Release_Track",iserror(vlookup($A130&amp;$B130,'5) Release_Track'!$F:$F&amp;'5) Release_Track'!$G:$G,1,0)),"NO ISRC-CATALOG ID pair MATCH in Release_Track" )</f>
        <v/>
      </c>
      <c r="E130" s="111"/>
      <c r="F130" s="20"/>
      <c r="G130" s="159"/>
      <c r="H130" s="114" t="str">
        <f t="shared" si="1"/>
        <v/>
      </c>
      <c r="I130" s="20"/>
      <c r="J130" s="20"/>
      <c r="K130" s="20"/>
    </row>
    <row r="131">
      <c r="B131" s="92"/>
      <c r="C131" s="114" t="str">
        <f t="array" ref="C131">ifs(and(isblank($A131),isblank($B131)),"", not(iserror(vlookup($A131&amp;$B131,'5) Release_Track'!$F:$F&amp;'5) Release_Track'!$G:$G,1,0))),vlookup($A131&amp;$B131,{'5) Release_Track'!$F:$F&amp;'5) Release_Track'!$G:$G,'5) Release_Track'!$H:$H},2,0), or(and(not(isblank($B131)),$B131=$B130,$A131&lt;&gt;$A130),and(not(isblank($A131)),$A131=$A130,$B131&lt;&gt;$B130)),"ID LISTS UNALIGNED",and($A131&lt;&gt;"",countif('5) Release_Track'!$F:$F,$A131)=0),"NO ISRC MATCH in Release_Track",and($B131&lt;&gt;"",countif('5) Release_Track'!$G:$G,$B131)=0),"NO CATALOG ID MATCH in Release_Track",iserror(vlookup($A131&amp;$B131,'5) Release_Track'!$F:$F&amp;'5) Release_Track'!$G:$G,1,0)),"NO ISRC-CATALOG ID pair MATCH in Release_Track" )</f>
        <v/>
      </c>
      <c r="D131" s="114" t="str">
        <f t="array" ref="D131">ifs(and(isblank($A131),isblank($B131)),"", not(iserror(vlookup($A131&amp;$B131,'5) Release_Track'!$F:$F&amp;'5) Release_Track'!$G:$G,1,0))),vlookup($A131&amp;$B131,{'5) Release_Track'!$F:$F&amp;'5) Release_Track'!$G:$G,'5) Release_Track'!$I:$I},2,0), or(and(not(isblank($B131)),$B131=$B130,$A131&lt;&gt;$A130),and(not(isblank($A131)),$A131=$A130,$B131&lt;&gt;$B130)),"ID LISTS UNALIGNED",and($A131&lt;&gt;"",countif('5) Release_Track'!$F:$F,$A131)=0),"NO ISRC MATCH in Release_Track",and($B131&lt;&gt;"",countif('5) Release_Track'!$G:$G,$B131)=0),"NO CATALOG ID MATCH in Release_Track",iserror(vlookup($A131&amp;$B131,'5) Release_Track'!$F:$F&amp;'5) Release_Track'!$G:$G,1,0)),"NO ISRC-CATALOG ID pair MATCH in Release_Track" )</f>
        <v/>
      </c>
      <c r="E131" s="111"/>
      <c r="F131" s="20"/>
      <c r="G131" s="159"/>
      <c r="H131" s="114" t="str">
        <f t="shared" si="1"/>
        <v/>
      </c>
      <c r="I131" s="20"/>
      <c r="J131" s="20"/>
      <c r="K131" s="20"/>
    </row>
    <row r="132">
      <c r="B132" s="92"/>
      <c r="C132" s="114" t="str">
        <f t="array" ref="C132">ifs(and(isblank($A132),isblank($B132)),"", not(iserror(vlookup($A132&amp;$B132,'5) Release_Track'!$F:$F&amp;'5) Release_Track'!$G:$G,1,0))),vlookup($A132&amp;$B132,{'5) Release_Track'!$F:$F&amp;'5) Release_Track'!$G:$G,'5) Release_Track'!$H:$H},2,0), or(and(not(isblank($B132)),$B132=$B131,$A132&lt;&gt;$A131),and(not(isblank($A132)),$A132=$A131,$B132&lt;&gt;$B131)),"ID LISTS UNALIGNED",and($A132&lt;&gt;"",countif('5) Release_Track'!$F:$F,$A132)=0),"NO ISRC MATCH in Release_Track",and($B132&lt;&gt;"",countif('5) Release_Track'!$G:$G,$B132)=0),"NO CATALOG ID MATCH in Release_Track",iserror(vlookup($A132&amp;$B132,'5) Release_Track'!$F:$F&amp;'5) Release_Track'!$G:$G,1,0)),"NO ISRC-CATALOG ID pair MATCH in Release_Track" )</f>
        <v/>
      </c>
      <c r="D132" s="114" t="str">
        <f t="array" ref="D132">ifs(and(isblank($A132),isblank($B132)),"", not(iserror(vlookup($A132&amp;$B132,'5) Release_Track'!$F:$F&amp;'5) Release_Track'!$G:$G,1,0))),vlookup($A132&amp;$B132,{'5) Release_Track'!$F:$F&amp;'5) Release_Track'!$G:$G,'5) Release_Track'!$I:$I},2,0), or(and(not(isblank($B132)),$B132=$B131,$A132&lt;&gt;$A131),and(not(isblank($A132)),$A132=$A131,$B132&lt;&gt;$B131)),"ID LISTS UNALIGNED",and($A132&lt;&gt;"",countif('5) Release_Track'!$F:$F,$A132)=0),"NO ISRC MATCH in Release_Track",and($B132&lt;&gt;"",countif('5) Release_Track'!$G:$G,$B132)=0),"NO CATALOG ID MATCH in Release_Track",iserror(vlookup($A132&amp;$B132,'5) Release_Track'!$F:$F&amp;'5) Release_Track'!$G:$G,1,0)),"NO ISRC-CATALOG ID pair MATCH in Release_Track" )</f>
        <v/>
      </c>
      <c r="E132" s="111"/>
      <c r="F132" s="20"/>
      <c r="G132" s="159"/>
      <c r="H132" s="114" t="str">
        <f t="shared" si="1"/>
        <v/>
      </c>
      <c r="I132" s="20"/>
      <c r="J132" s="20"/>
      <c r="K132" s="20"/>
    </row>
    <row r="133">
      <c r="B133" s="92"/>
      <c r="C133" s="114" t="str">
        <f t="array" ref="C133">ifs(and(isblank($A133),isblank($B133)),"", not(iserror(vlookup($A133&amp;$B133,'5) Release_Track'!$F:$F&amp;'5) Release_Track'!$G:$G,1,0))),vlookup($A133&amp;$B133,{'5) Release_Track'!$F:$F&amp;'5) Release_Track'!$G:$G,'5) Release_Track'!$H:$H},2,0), or(and(not(isblank($B133)),$B133=$B132,$A133&lt;&gt;$A132),and(not(isblank($A133)),$A133=$A132,$B133&lt;&gt;$B132)),"ID LISTS UNALIGNED",and($A133&lt;&gt;"",countif('5) Release_Track'!$F:$F,$A133)=0),"NO ISRC MATCH in Release_Track",and($B133&lt;&gt;"",countif('5) Release_Track'!$G:$G,$B133)=0),"NO CATALOG ID MATCH in Release_Track",iserror(vlookup($A133&amp;$B133,'5) Release_Track'!$F:$F&amp;'5) Release_Track'!$G:$G,1,0)),"NO ISRC-CATALOG ID pair MATCH in Release_Track" )</f>
        <v/>
      </c>
      <c r="D133" s="114" t="str">
        <f t="array" ref="D133">ifs(and(isblank($A133),isblank($B133)),"", not(iserror(vlookup($A133&amp;$B133,'5) Release_Track'!$F:$F&amp;'5) Release_Track'!$G:$G,1,0))),vlookup($A133&amp;$B133,{'5) Release_Track'!$F:$F&amp;'5) Release_Track'!$G:$G,'5) Release_Track'!$I:$I},2,0), or(and(not(isblank($B133)),$B133=$B132,$A133&lt;&gt;$A132),and(not(isblank($A133)),$A133=$A132,$B133&lt;&gt;$B132)),"ID LISTS UNALIGNED",and($A133&lt;&gt;"",countif('5) Release_Track'!$F:$F,$A133)=0),"NO ISRC MATCH in Release_Track",and($B133&lt;&gt;"",countif('5) Release_Track'!$G:$G,$B133)=0),"NO CATALOG ID MATCH in Release_Track",iserror(vlookup($A133&amp;$B133,'5) Release_Track'!$F:$F&amp;'5) Release_Track'!$G:$G,1,0)),"NO ISRC-CATALOG ID pair MATCH in Release_Track" )</f>
        <v/>
      </c>
      <c r="E133" s="111"/>
      <c r="F133" s="20"/>
      <c r="G133" s="159"/>
      <c r="H133" s="114" t="str">
        <f t="shared" si="1"/>
        <v/>
      </c>
      <c r="I133" s="20"/>
      <c r="J133" s="20"/>
      <c r="K133" s="20"/>
    </row>
    <row r="134">
      <c r="B134" s="92"/>
      <c r="C134" s="114" t="str">
        <f t="array" ref="C134">ifs(and(isblank($A134),isblank($B134)),"", not(iserror(vlookup($A134&amp;$B134,'5) Release_Track'!$F:$F&amp;'5) Release_Track'!$G:$G,1,0))),vlookup($A134&amp;$B134,{'5) Release_Track'!$F:$F&amp;'5) Release_Track'!$G:$G,'5) Release_Track'!$H:$H},2,0), or(and(not(isblank($B134)),$B134=$B133,$A134&lt;&gt;$A133),and(not(isblank($A134)),$A134=$A133,$B134&lt;&gt;$B133)),"ID LISTS UNALIGNED",and($A134&lt;&gt;"",countif('5) Release_Track'!$F:$F,$A134)=0),"NO ISRC MATCH in Release_Track",and($B134&lt;&gt;"",countif('5) Release_Track'!$G:$G,$B134)=0),"NO CATALOG ID MATCH in Release_Track",iserror(vlookup($A134&amp;$B134,'5) Release_Track'!$F:$F&amp;'5) Release_Track'!$G:$G,1,0)),"NO ISRC-CATALOG ID pair MATCH in Release_Track" )</f>
        <v/>
      </c>
      <c r="D134" s="114" t="str">
        <f t="array" ref="D134">ifs(and(isblank($A134),isblank($B134)),"", not(iserror(vlookup($A134&amp;$B134,'5) Release_Track'!$F:$F&amp;'5) Release_Track'!$G:$G,1,0))),vlookup($A134&amp;$B134,{'5) Release_Track'!$F:$F&amp;'5) Release_Track'!$G:$G,'5) Release_Track'!$I:$I},2,0), or(and(not(isblank($B134)),$B134=$B133,$A134&lt;&gt;$A133),and(not(isblank($A134)),$A134=$A133,$B134&lt;&gt;$B133)),"ID LISTS UNALIGNED",and($A134&lt;&gt;"",countif('5) Release_Track'!$F:$F,$A134)=0),"NO ISRC MATCH in Release_Track",and($B134&lt;&gt;"",countif('5) Release_Track'!$G:$G,$B134)=0),"NO CATALOG ID MATCH in Release_Track",iserror(vlookup($A134&amp;$B134,'5) Release_Track'!$F:$F&amp;'5) Release_Track'!$G:$G,1,0)),"NO ISRC-CATALOG ID pair MATCH in Release_Track" )</f>
        <v/>
      </c>
      <c r="E134" s="111"/>
      <c r="F134" s="20"/>
      <c r="G134" s="159"/>
      <c r="H134" s="114" t="str">
        <f t="shared" si="1"/>
        <v/>
      </c>
      <c r="I134" s="20"/>
      <c r="J134" s="20"/>
      <c r="K134" s="20"/>
    </row>
    <row r="135">
      <c r="B135" s="92"/>
      <c r="C135" s="114" t="str">
        <f t="array" ref="C135">ifs(and(isblank($A135),isblank($B135)),"", not(iserror(vlookup($A135&amp;$B135,'5) Release_Track'!$F:$F&amp;'5) Release_Track'!$G:$G,1,0))),vlookup($A135&amp;$B135,{'5) Release_Track'!$F:$F&amp;'5) Release_Track'!$G:$G,'5) Release_Track'!$H:$H},2,0), or(and(not(isblank($B135)),$B135=$B134,$A135&lt;&gt;$A134),and(not(isblank($A135)),$A135=$A134,$B135&lt;&gt;$B134)),"ID LISTS UNALIGNED",and($A135&lt;&gt;"",countif('5) Release_Track'!$F:$F,$A135)=0),"NO ISRC MATCH in Release_Track",and($B135&lt;&gt;"",countif('5) Release_Track'!$G:$G,$B135)=0),"NO CATALOG ID MATCH in Release_Track",iserror(vlookup($A135&amp;$B135,'5) Release_Track'!$F:$F&amp;'5) Release_Track'!$G:$G,1,0)),"NO ISRC-CATALOG ID pair MATCH in Release_Track" )</f>
        <v/>
      </c>
      <c r="D135" s="114" t="str">
        <f t="array" ref="D135">ifs(and(isblank($A135),isblank($B135)),"", not(iserror(vlookup($A135&amp;$B135,'5) Release_Track'!$F:$F&amp;'5) Release_Track'!$G:$G,1,0))),vlookup($A135&amp;$B135,{'5) Release_Track'!$F:$F&amp;'5) Release_Track'!$G:$G,'5) Release_Track'!$I:$I},2,0), or(and(not(isblank($B135)),$B135=$B134,$A135&lt;&gt;$A134),and(not(isblank($A135)),$A135=$A134,$B135&lt;&gt;$B134)),"ID LISTS UNALIGNED",and($A135&lt;&gt;"",countif('5) Release_Track'!$F:$F,$A135)=0),"NO ISRC MATCH in Release_Track",and($B135&lt;&gt;"",countif('5) Release_Track'!$G:$G,$B135)=0),"NO CATALOG ID MATCH in Release_Track",iserror(vlookup($A135&amp;$B135,'5) Release_Track'!$F:$F&amp;'5) Release_Track'!$G:$G,1,0)),"NO ISRC-CATALOG ID pair MATCH in Release_Track" )</f>
        <v/>
      </c>
      <c r="E135" s="111"/>
      <c r="F135" s="20"/>
      <c r="G135" s="159"/>
      <c r="H135" s="114" t="str">
        <f t="shared" si="1"/>
        <v/>
      </c>
      <c r="I135" s="20"/>
      <c r="J135" s="20"/>
      <c r="K135" s="20"/>
    </row>
    <row r="136">
      <c r="B136" s="92"/>
      <c r="C136" s="114" t="str">
        <f t="array" ref="C136">ifs(and(isblank($A136),isblank($B136)),"", not(iserror(vlookup($A136&amp;$B136,'5) Release_Track'!$F:$F&amp;'5) Release_Track'!$G:$G,1,0))),vlookup($A136&amp;$B136,{'5) Release_Track'!$F:$F&amp;'5) Release_Track'!$G:$G,'5) Release_Track'!$H:$H},2,0), or(and(not(isblank($B136)),$B136=$B135,$A136&lt;&gt;$A135),and(not(isblank($A136)),$A136=$A135,$B136&lt;&gt;$B135)),"ID LISTS UNALIGNED",and($A136&lt;&gt;"",countif('5) Release_Track'!$F:$F,$A136)=0),"NO ISRC MATCH in Release_Track",and($B136&lt;&gt;"",countif('5) Release_Track'!$G:$G,$B136)=0),"NO CATALOG ID MATCH in Release_Track",iserror(vlookup($A136&amp;$B136,'5) Release_Track'!$F:$F&amp;'5) Release_Track'!$G:$G,1,0)),"NO ISRC-CATALOG ID pair MATCH in Release_Track" )</f>
        <v/>
      </c>
      <c r="D136" s="114" t="str">
        <f t="array" ref="D136">ifs(and(isblank($A136),isblank($B136)),"", not(iserror(vlookup($A136&amp;$B136,'5) Release_Track'!$F:$F&amp;'5) Release_Track'!$G:$G,1,0))),vlookup($A136&amp;$B136,{'5) Release_Track'!$F:$F&amp;'5) Release_Track'!$G:$G,'5) Release_Track'!$I:$I},2,0), or(and(not(isblank($B136)),$B136=$B135,$A136&lt;&gt;$A135),and(not(isblank($A136)),$A136=$A135,$B136&lt;&gt;$B135)),"ID LISTS UNALIGNED",and($A136&lt;&gt;"",countif('5) Release_Track'!$F:$F,$A136)=0),"NO ISRC MATCH in Release_Track",and($B136&lt;&gt;"",countif('5) Release_Track'!$G:$G,$B136)=0),"NO CATALOG ID MATCH in Release_Track",iserror(vlookup($A136&amp;$B136,'5) Release_Track'!$F:$F&amp;'5) Release_Track'!$G:$G,1,0)),"NO ISRC-CATALOG ID pair MATCH in Release_Track" )</f>
        <v/>
      </c>
      <c r="E136" s="111"/>
      <c r="F136" s="20"/>
      <c r="G136" s="159"/>
      <c r="H136" s="114" t="str">
        <f t="shared" si="1"/>
        <v/>
      </c>
      <c r="I136" s="20"/>
      <c r="J136" s="20"/>
      <c r="K136" s="20"/>
    </row>
    <row r="137">
      <c r="B137" s="92"/>
      <c r="C137" s="114" t="str">
        <f t="array" ref="C137">ifs(and(isblank($A137),isblank($B137)),"", not(iserror(vlookup($A137&amp;$B137,'5) Release_Track'!$F:$F&amp;'5) Release_Track'!$G:$G,1,0))),vlookup($A137&amp;$B137,{'5) Release_Track'!$F:$F&amp;'5) Release_Track'!$G:$G,'5) Release_Track'!$H:$H},2,0), or(and(not(isblank($B137)),$B137=$B136,$A137&lt;&gt;$A136),and(not(isblank($A137)),$A137=$A136,$B137&lt;&gt;$B136)),"ID LISTS UNALIGNED",and($A137&lt;&gt;"",countif('5) Release_Track'!$F:$F,$A137)=0),"NO ISRC MATCH in Release_Track",and($B137&lt;&gt;"",countif('5) Release_Track'!$G:$G,$B137)=0),"NO CATALOG ID MATCH in Release_Track",iserror(vlookup($A137&amp;$B137,'5) Release_Track'!$F:$F&amp;'5) Release_Track'!$G:$G,1,0)),"NO ISRC-CATALOG ID pair MATCH in Release_Track" )</f>
        <v/>
      </c>
      <c r="D137" s="114" t="str">
        <f t="array" ref="D137">ifs(and(isblank($A137),isblank($B137)),"", not(iserror(vlookup($A137&amp;$B137,'5) Release_Track'!$F:$F&amp;'5) Release_Track'!$G:$G,1,0))),vlookup($A137&amp;$B137,{'5) Release_Track'!$F:$F&amp;'5) Release_Track'!$G:$G,'5) Release_Track'!$I:$I},2,0), or(and(not(isblank($B137)),$B137=$B136,$A137&lt;&gt;$A136),and(not(isblank($A137)),$A137=$A136,$B137&lt;&gt;$B136)),"ID LISTS UNALIGNED",and($A137&lt;&gt;"",countif('5) Release_Track'!$F:$F,$A137)=0),"NO ISRC MATCH in Release_Track",and($B137&lt;&gt;"",countif('5) Release_Track'!$G:$G,$B137)=0),"NO CATALOG ID MATCH in Release_Track",iserror(vlookup($A137&amp;$B137,'5) Release_Track'!$F:$F&amp;'5) Release_Track'!$G:$G,1,0)),"NO ISRC-CATALOG ID pair MATCH in Release_Track" )</f>
        <v/>
      </c>
      <c r="E137" s="111"/>
      <c r="F137" s="20"/>
      <c r="G137" s="159"/>
      <c r="H137" s="114" t="str">
        <f t="shared" si="1"/>
        <v/>
      </c>
      <c r="I137" s="20"/>
      <c r="J137" s="20"/>
      <c r="K137" s="20"/>
    </row>
    <row r="138">
      <c r="B138" s="92"/>
      <c r="C138" s="114" t="str">
        <f t="array" ref="C138">ifs(and(isblank($A138),isblank($B138)),"", not(iserror(vlookup($A138&amp;$B138,'5) Release_Track'!$F:$F&amp;'5) Release_Track'!$G:$G,1,0))),vlookup($A138&amp;$B138,{'5) Release_Track'!$F:$F&amp;'5) Release_Track'!$G:$G,'5) Release_Track'!$H:$H},2,0), or(and(not(isblank($B138)),$B138=$B137,$A138&lt;&gt;$A137),and(not(isblank($A138)),$A138=$A137,$B138&lt;&gt;$B137)),"ID LISTS UNALIGNED",and($A138&lt;&gt;"",countif('5) Release_Track'!$F:$F,$A138)=0),"NO ISRC MATCH in Release_Track",and($B138&lt;&gt;"",countif('5) Release_Track'!$G:$G,$B138)=0),"NO CATALOG ID MATCH in Release_Track",iserror(vlookup($A138&amp;$B138,'5) Release_Track'!$F:$F&amp;'5) Release_Track'!$G:$G,1,0)),"NO ISRC-CATALOG ID pair MATCH in Release_Track" )</f>
        <v/>
      </c>
      <c r="D138" s="114" t="str">
        <f t="array" ref="D138">ifs(and(isblank($A138),isblank($B138)),"", not(iserror(vlookup($A138&amp;$B138,'5) Release_Track'!$F:$F&amp;'5) Release_Track'!$G:$G,1,0))),vlookup($A138&amp;$B138,{'5) Release_Track'!$F:$F&amp;'5) Release_Track'!$G:$G,'5) Release_Track'!$I:$I},2,0), or(and(not(isblank($B138)),$B138=$B137,$A138&lt;&gt;$A137),and(not(isblank($A138)),$A138=$A137,$B138&lt;&gt;$B137)),"ID LISTS UNALIGNED",and($A138&lt;&gt;"",countif('5) Release_Track'!$F:$F,$A138)=0),"NO ISRC MATCH in Release_Track",and($B138&lt;&gt;"",countif('5) Release_Track'!$G:$G,$B138)=0),"NO CATALOG ID MATCH in Release_Track",iserror(vlookup($A138&amp;$B138,'5) Release_Track'!$F:$F&amp;'5) Release_Track'!$G:$G,1,0)),"NO ISRC-CATALOG ID pair MATCH in Release_Track" )</f>
        <v/>
      </c>
      <c r="E138" s="111"/>
      <c r="F138" s="20"/>
      <c r="G138" s="159"/>
      <c r="H138" s="114" t="str">
        <f t="shared" si="1"/>
        <v/>
      </c>
      <c r="I138" s="20"/>
      <c r="J138" s="20"/>
      <c r="K138" s="20"/>
    </row>
    <row r="139">
      <c r="B139" s="92"/>
      <c r="C139" s="114" t="str">
        <f t="array" ref="C139">ifs(and(isblank($A139),isblank($B139)),"", not(iserror(vlookup($A139&amp;$B139,'5) Release_Track'!$F:$F&amp;'5) Release_Track'!$G:$G,1,0))),vlookup($A139&amp;$B139,{'5) Release_Track'!$F:$F&amp;'5) Release_Track'!$G:$G,'5) Release_Track'!$H:$H},2,0), or(and(not(isblank($B139)),$B139=$B138,$A139&lt;&gt;$A138),and(not(isblank($A139)),$A139=$A138,$B139&lt;&gt;$B138)),"ID LISTS UNALIGNED",and($A139&lt;&gt;"",countif('5) Release_Track'!$F:$F,$A139)=0),"NO ISRC MATCH in Release_Track",and($B139&lt;&gt;"",countif('5) Release_Track'!$G:$G,$B139)=0),"NO CATALOG ID MATCH in Release_Track",iserror(vlookup($A139&amp;$B139,'5) Release_Track'!$F:$F&amp;'5) Release_Track'!$G:$G,1,0)),"NO ISRC-CATALOG ID pair MATCH in Release_Track" )</f>
        <v/>
      </c>
      <c r="D139" s="114" t="str">
        <f t="array" ref="D139">ifs(and(isblank($A139),isblank($B139)),"", not(iserror(vlookup($A139&amp;$B139,'5) Release_Track'!$F:$F&amp;'5) Release_Track'!$G:$G,1,0))),vlookup($A139&amp;$B139,{'5) Release_Track'!$F:$F&amp;'5) Release_Track'!$G:$G,'5) Release_Track'!$I:$I},2,0), or(and(not(isblank($B139)),$B139=$B138,$A139&lt;&gt;$A138),and(not(isblank($A139)),$A139=$A138,$B139&lt;&gt;$B138)),"ID LISTS UNALIGNED",and($A139&lt;&gt;"",countif('5) Release_Track'!$F:$F,$A139)=0),"NO ISRC MATCH in Release_Track",and($B139&lt;&gt;"",countif('5) Release_Track'!$G:$G,$B139)=0),"NO CATALOG ID MATCH in Release_Track",iserror(vlookup($A139&amp;$B139,'5) Release_Track'!$F:$F&amp;'5) Release_Track'!$G:$G,1,0)),"NO ISRC-CATALOG ID pair MATCH in Release_Track" )</f>
        <v/>
      </c>
      <c r="E139" s="111"/>
      <c r="F139" s="20"/>
      <c r="G139" s="159"/>
      <c r="H139" s="114" t="str">
        <f t="shared" si="1"/>
        <v/>
      </c>
      <c r="I139" s="20"/>
      <c r="J139" s="20"/>
      <c r="K139" s="20"/>
    </row>
    <row r="140">
      <c r="B140" s="92"/>
      <c r="C140" s="114" t="str">
        <f t="array" ref="C140">ifs(and(isblank($A140),isblank($B140)),"", not(iserror(vlookup($A140&amp;$B140,'5) Release_Track'!$F:$F&amp;'5) Release_Track'!$G:$G,1,0))),vlookup($A140&amp;$B140,{'5) Release_Track'!$F:$F&amp;'5) Release_Track'!$G:$G,'5) Release_Track'!$H:$H},2,0), or(and(not(isblank($B140)),$B140=$B139,$A140&lt;&gt;$A139),and(not(isblank($A140)),$A140=$A139,$B140&lt;&gt;$B139)),"ID LISTS UNALIGNED",and($A140&lt;&gt;"",countif('5) Release_Track'!$F:$F,$A140)=0),"NO ISRC MATCH in Release_Track",and($B140&lt;&gt;"",countif('5) Release_Track'!$G:$G,$B140)=0),"NO CATALOG ID MATCH in Release_Track",iserror(vlookup($A140&amp;$B140,'5) Release_Track'!$F:$F&amp;'5) Release_Track'!$G:$G,1,0)),"NO ISRC-CATALOG ID pair MATCH in Release_Track" )</f>
        <v/>
      </c>
      <c r="D140" s="114" t="str">
        <f t="array" ref="D140">ifs(and(isblank($A140),isblank($B140)),"", not(iserror(vlookup($A140&amp;$B140,'5) Release_Track'!$F:$F&amp;'5) Release_Track'!$G:$G,1,0))),vlookup($A140&amp;$B140,{'5) Release_Track'!$F:$F&amp;'5) Release_Track'!$G:$G,'5) Release_Track'!$I:$I},2,0), or(and(not(isblank($B140)),$B140=$B139,$A140&lt;&gt;$A139),and(not(isblank($A140)),$A140=$A139,$B140&lt;&gt;$B139)),"ID LISTS UNALIGNED",and($A140&lt;&gt;"",countif('5) Release_Track'!$F:$F,$A140)=0),"NO ISRC MATCH in Release_Track",and($B140&lt;&gt;"",countif('5) Release_Track'!$G:$G,$B140)=0),"NO CATALOG ID MATCH in Release_Track",iserror(vlookup($A140&amp;$B140,'5) Release_Track'!$F:$F&amp;'5) Release_Track'!$G:$G,1,0)),"NO ISRC-CATALOG ID pair MATCH in Release_Track" )</f>
        <v/>
      </c>
      <c r="E140" s="111"/>
      <c r="F140" s="20"/>
      <c r="G140" s="159"/>
      <c r="H140" s="114" t="str">
        <f t="shared" si="1"/>
        <v/>
      </c>
      <c r="I140" s="20"/>
      <c r="J140" s="20"/>
      <c r="K140" s="20"/>
    </row>
    <row r="141">
      <c r="B141" s="92"/>
      <c r="C141" s="114" t="str">
        <f t="array" ref="C141">ifs(and(isblank($A141),isblank($B141)),"", not(iserror(vlookup($A141&amp;$B141,'5) Release_Track'!$F:$F&amp;'5) Release_Track'!$G:$G,1,0))),vlookup($A141&amp;$B141,{'5) Release_Track'!$F:$F&amp;'5) Release_Track'!$G:$G,'5) Release_Track'!$H:$H},2,0), or(and(not(isblank($B141)),$B141=$B140,$A141&lt;&gt;$A140),and(not(isblank($A141)),$A141=$A140,$B141&lt;&gt;$B140)),"ID LISTS UNALIGNED",and($A141&lt;&gt;"",countif('5) Release_Track'!$F:$F,$A141)=0),"NO ISRC MATCH in Release_Track",and($B141&lt;&gt;"",countif('5) Release_Track'!$G:$G,$B141)=0),"NO CATALOG ID MATCH in Release_Track",iserror(vlookup($A141&amp;$B141,'5) Release_Track'!$F:$F&amp;'5) Release_Track'!$G:$G,1,0)),"NO ISRC-CATALOG ID pair MATCH in Release_Track" )</f>
        <v/>
      </c>
      <c r="D141" s="114" t="str">
        <f t="array" ref="D141">ifs(and(isblank($A141),isblank($B141)),"", not(iserror(vlookup($A141&amp;$B141,'5) Release_Track'!$F:$F&amp;'5) Release_Track'!$G:$G,1,0))),vlookup($A141&amp;$B141,{'5) Release_Track'!$F:$F&amp;'5) Release_Track'!$G:$G,'5) Release_Track'!$I:$I},2,0), or(and(not(isblank($B141)),$B141=$B140,$A141&lt;&gt;$A140),and(not(isblank($A141)),$A141=$A140,$B141&lt;&gt;$B140)),"ID LISTS UNALIGNED",and($A141&lt;&gt;"",countif('5) Release_Track'!$F:$F,$A141)=0),"NO ISRC MATCH in Release_Track",and($B141&lt;&gt;"",countif('5) Release_Track'!$G:$G,$B141)=0),"NO CATALOG ID MATCH in Release_Track",iserror(vlookup($A141&amp;$B141,'5) Release_Track'!$F:$F&amp;'5) Release_Track'!$G:$G,1,0)),"NO ISRC-CATALOG ID pair MATCH in Release_Track" )</f>
        <v/>
      </c>
      <c r="E141" s="111"/>
      <c r="F141" s="20"/>
      <c r="G141" s="159"/>
      <c r="H141" s="114" t="str">
        <f t="shared" si="1"/>
        <v/>
      </c>
      <c r="I141" s="20"/>
      <c r="J141" s="20"/>
      <c r="K141" s="20"/>
    </row>
    <row r="142">
      <c r="B142" s="92"/>
      <c r="C142" s="114" t="str">
        <f t="array" ref="C142">ifs(and(isblank($A142),isblank($B142)),"", not(iserror(vlookup($A142&amp;$B142,'5) Release_Track'!$F:$F&amp;'5) Release_Track'!$G:$G,1,0))),vlookup($A142&amp;$B142,{'5) Release_Track'!$F:$F&amp;'5) Release_Track'!$G:$G,'5) Release_Track'!$H:$H},2,0), or(and(not(isblank($B142)),$B142=$B141,$A142&lt;&gt;$A141),and(not(isblank($A142)),$A142=$A141,$B142&lt;&gt;$B141)),"ID LISTS UNALIGNED",and($A142&lt;&gt;"",countif('5) Release_Track'!$F:$F,$A142)=0),"NO ISRC MATCH in Release_Track",and($B142&lt;&gt;"",countif('5) Release_Track'!$G:$G,$B142)=0),"NO CATALOG ID MATCH in Release_Track",iserror(vlookup($A142&amp;$B142,'5) Release_Track'!$F:$F&amp;'5) Release_Track'!$G:$G,1,0)),"NO ISRC-CATALOG ID pair MATCH in Release_Track" )</f>
        <v/>
      </c>
      <c r="D142" s="114" t="str">
        <f t="array" ref="D142">ifs(and(isblank($A142),isblank($B142)),"", not(iserror(vlookup($A142&amp;$B142,'5) Release_Track'!$F:$F&amp;'5) Release_Track'!$G:$G,1,0))),vlookup($A142&amp;$B142,{'5) Release_Track'!$F:$F&amp;'5) Release_Track'!$G:$G,'5) Release_Track'!$I:$I},2,0), or(and(not(isblank($B142)),$B142=$B141,$A142&lt;&gt;$A141),and(not(isblank($A142)),$A142=$A141,$B142&lt;&gt;$B141)),"ID LISTS UNALIGNED",and($A142&lt;&gt;"",countif('5) Release_Track'!$F:$F,$A142)=0),"NO ISRC MATCH in Release_Track",and($B142&lt;&gt;"",countif('5) Release_Track'!$G:$G,$B142)=0),"NO CATALOG ID MATCH in Release_Track",iserror(vlookup($A142&amp;$B142,'5) Release_Track'!$F:$F&amp;'5) Release_Track'!$G:$G,1,0)),"NO ISRC-CATALOG ID pair MATCH in Release_Track" )</f>
        <v/>
      </c>
      <c r="E142" s="111"/>
      <c r="F142" s="20"/>
      <c r="G142" s="159"/>
      <c r="H142" s="114" t="str">
        <f t="shared" si="1"/>
        <v/>
      </c>
      <c r="I142" s="20"/>
      <c r="J142" s="20"/>
      <c r="K142" s="20"/>
    </row>
    <row r="143">
      <c r="B143" s="92"/>
      <c r="C143" s="114" t="str">
        <f t="array" ref="C143">ifs(and(isblank($A143),isblank($B143)),"", not(iserror(vlookup($A143&amp;$B143,'5) Release_Track'!$F:$F&amp;'5) Release_Track'!$G:$G,1,0))),vlookup($A143&amp;$B143,{'5) Release_Track'!$F:$F&amp;'5) Release_Track'!$G:$G,'5) Release_Track'!$H:$H},2,0), or(and(not(isblank($B143)),$B143=$B142,$A143&lt;&gt;$A142),and(not(isblank($A143)),$A143=$A142,$B143&lt;&gt;$B142)),"ID LISTS UNALIGNED",and($A143&lt;&gt;"",countif('5) Release_Track'!$F:$F,$A143)=0),"NO ISRC MATCH in Release_Track",and($B143&lt;&gt;"",countif('5) Release_Track'!$G:$G,$B143)=0),"NO CATALOG ID MATCH in Release_Track",iserror(vlookup($A143&amp;$B143,'5) Release_Track'!$F:$F&amp;'5) Release_Track'!$G:$G,1,0)),"NO ISRC-CATALOG ID pair MATCH in Release_Track" )</f>
        <v/>
      </c>
      <c r="D143" s="114" t="str">
        <f t="array" ref="D143">ifs(and(isblank($A143),isblank($B143)),"", not(iserror(vlookup($A143&amp;$B143,'5) Release_Track'!$F:$F&amp;'5) Release_Track'!$G:$G,1,0))),vlookup($A143&amp;$B143,{'5) Release_Track'!$F:$F&amp;'5) Release_Track'!$G:$G,'5) Release_Track'!$I:$I},2,0), or(and(not(isblank($B143)),$B143=$B142,$A143&lt;&gt;$A142),and(not(isblank($A143)),$A143=$A142,$B143&lt;&gt;$B142)),"ID LISTS UNALIGNED",and($A143&lt;&gt;"",countif('5) Release_Track'!$F:$F,$A143)=0),"NO ISRC MATCH in Release_Track",and($B143&lt;&gt;"",countif('5) Release_Track'!$G:$G,$B143)=0),"NO CATALOG ID MATCH in Release_Track",iserror(vlookup($A143&amp;$B143,'5) Release_Track'!$F:$F&amp;'5) Release_Track'!$G:$G,1,0)),"NO ISRC-CATALOG ID pair MATCH in Release_Track" )</f>
        <v/>
      </c>
      <c r="E143" s="111"/>
      <c r="F143" s="20"/>
      <c r="G143" s="159"/>
      <c r="H143" s="114" t="str">
        <f t="shared" si="1"/>
        <v/>
      </c>
      <c r="I143" s="20"/>
      <c r="J143" s="20"/>
      <c r="K143" s="20"/>
    </row>
    <row r="144">
      <c r="B144" s="92"/>
      <c r="C144" s="114" t="str">
        <f t="array" ref="C144">ifs(and(isblank($A144),isblank($B144)),"", not(iserror(vlookup($A144&amp;$B144,'5) Release_Track'!$F:$F&amp;'5) Release_Track'!$G:$G,1,0))),vlookup($A144&amp;$B144,{'5) Release_Track'!$F:$F&amp;'5) Release_Track'!$G:$G,'5) Release_Track'!$H:$H},2,0), or(and(not(isblank($B144)),$B144=$B143,$A144&lt;&gt;$A143),and(not(isblank($A144)),$A144=$A143,$B144&lt;&gt;$B143)),"ID LISTS UNALIGNED",and($A144&lt;&gt;"",countif('5) Release_Track'!$F:$F,$A144)=0),"NO ISRC MATCH in Release_Track",and($B144&lt;&gt;"",countif('5) Release_Track'!$G:$G,$B144)=0),"NO CATALOG ID MATCH in Release_Track",iserror(vlookup($A144&amp;$B144,'5) Release_Track'!$F:$F&amp;'5) Release_Track'!$G:$G,1,0)),"NO ISRC-CATALOG ID pair MATCH in Release_Track" )</f>
        <v/>
      </c>
      <c r="D144" s="114" t="str">
        <f t="array" ref="D144">ifs(and(isblank($A144),isblank($B144)),"", not(iserror(vlookup($A144&amp;$B144,'5) Release_Track'!$F:$F&amp;'5) Release_Track'!$G:$G,1,0))),vlookup($A144&amp;$B144,{'5) Release_Track'!$F:$F&amp;'5) Release_Track'!$G:$G,'5) Release_Track'!$I:$I},2,0), or(and(not(isblank($B144)),$B144=$B143,$A144&lt;&gt;$A143),and(not(isblank($A144)),$A144=$A143,$B144&lt;&gt;$B143)),"ID LISTS UNALIGNED",and($A144&lt;&gt;"",countif('5) Release_Track'!$F:$F,$A144)=0),"NO ISRC MATCH in Release_Track",and($B144&lt;&gt;"",countif('5) Release_Track'!$G:$G,$B144)=0),"NO CATALOG ID MATCH in Release_Track",iserror(vlookup($A144&amp;$B144,'5) Release_Track'!$F:$F&amp;'5) Release_Track'!$G:$G,1,0)),"NO ISRC-CATALOG ID pair MATCH in Release_Track" )</f>
        <v/>
      </c>
      <c r="E144" s="111"/>
      <c r="F144" s="20"/>
      <c r="G144" s="159"/>
      <c r="H144" s="114" t="str">
        <f t="shared" si="1"/>
        <v/>
      </c>
      <c r="I144" s="20"/>
      <c r="J144" s="20"/>
      <c r="K144" s="20"/>
    </row>
    <row r="145">
      <c r="B145" s="92"/>
      <c r="C145" s="114" t="str">
        <f t="array" ref="C145">ifs(and(isblank($A145),isblank($B145)),"", not(iserror(vlookup($A145&amp;$B145,'5) Release_Track'!$F:$F&amp;'5) Release_Track'!$G:$G,1,0))),vlookup($A145&amp;$B145,{'5) Release_Track'!$F:$F&amp;'5) Release_Track'!$G:$G,'5) Release_Track'!$H:$H},2,0), or(and(not(isblank($B145)),$B145=$B144,$A145&lt;&gt;$A144),and(not(isblank($A145)),$A145=$A144,$B145&lt;&gt;$B144)),"ID LISTS UNALIGNED",and($A145&lt;&gt;"",countif('5) Release_Track'!$F:$F,$A145)=0),"NO ISRC MATCH in Release_Track",and($B145&lt;&gt;"",countif('5) Release_Track'!$G:$G,$B145)=0),"NO CATALOG ID MATCH in Release_Track",iserror(vlookup($A145&amp;$B145,'5) Release_Track'!$F:$F&amp;'5) Release_Track'!$G:$G,1,0)),"NO ISRC-CATALOG ID pair MATCH in Release_Track" )</f>
        <v/>
      </c>
      <c r="D145" s="114" t="str">
        <f t="array" ref="D145">ifs(and(isblank($A145),isblank($B145)),"", not(iserror(vlookup($A145&amp;$B145,'5) Release_Track'!$F:$F&amp;'5) Release_Track'!$G:$G,1,0))),vlookup($A145&amp;$B145,{'5) Release_Track'!$F:$F&amp;'5) Release_Track'!$G:$G,'5) Release_Track'!$I:$I},2,0), or(and(not(isblank($B145)),$B145=$B144,$A145&lt;&gt;$A144),and(not(isblank($A145)),$A145=$A144,$B145&lt;&gt;$B144)),"ID LISTS UNALIGNED",and($A145&lt;&gt;"",countif('5) Release_Track'!$F:$F,$A145)=0),"NO ISRC MATCH in Release_Track",and($B145&lt;&gt;"",countif('5) Release_Track'!$G:$G,$B145)=0),"NO CATALOG ID MATCH in Release_Track",iserror(vlookup($A145&amp;$B145,'5) Release_Track'!$F:$F&amp;'5) Release_Track'!$G:$G,1,0)),"NO ISRC-CATALOG ID pair MATCH in Release_Track" )</f>
        <v/>
      </c>
      <c r="E145" s="111"/>
      <c r="F145" s="20"/>
      <c r="G145" s="159"/>
      <c r="H145" s="114" t="str">
        <f t="shared" si="1"/>
        <v/>
      </c>
      <c r="I145" s="20"/>
      <c r="J145" s="20"/>
      <c r="K145" s="20"/>
    </row>
    <row r="146">
      <c r="B146" s="92"/>
      <c r="C146" s="114" t="str">
        <f t="array" ref="C146">ifs(and(isblank($A146),isblank($B146)),"", not(iserror(vlookup($A146&amp;$B146,'5) Release_Track'!$F:$F&amp;'5) Release_Track'!$G:$G,1,0))),vlookup($A146&amp;$B146,{'5) Release_Track'!$F:$F&amp;'5) Release_Track'!$G:$G,'5) Release_Track'!$H:$H},2,0), or(and(not(isblank($B146)),$B146=$B145,$A146&lt;&gt;$A145),and(not(isblank($A146)),$A146=$A145,$B146&lt;&gt;$B145)),"ID LISTS UNALIGNED",and($A146&lt;&gt;"",countif('5) Release_Track'!$F:$F,$A146)=0),"NO ISRC MATCH in Release_Track",and($B146&lt;&gt;"",countif('5) Release_Track'!$G:$G,$B146)=0),"NO CATALOG ID MATCH in Release_Track",iserror(vlookup($A146&amp;$B146,'5) Release_Track'!$F:$F&amp;'5) Release_Track'!$G:$G,1,0)),"NO ISRC-CATALOG ID pair MATCH in Release_Track" )</f>
        <v/>
      </c>
      <c r="D146" s="114" t="str">
        <f t="array" ref="D146">ifs(and(isblank($A146),isblank($B146)),"", not(iserror(vlookup($A146&amp;$B146,'5) Release_Track'!$F:$F&amp;'5) Release_Track'!$G:$G,1,0))),vlookup($A146&amp;$B146,{'5) Release_Track'!$F:$F&amp;'5) Release_Track'!$G:$G,'5) Release_Track'!$I:$I},2,0), or(and(not(isblank($B146)),$B146=$B145,$A146&lt;&gt;$A145),and(not(isblank($A146)),$A146=$A145,$B146&lt;&gt;$B145)),"ID LISTS UNALIGNED",and($A146&lt;&gt;"",countif('5) Release_Track'!$F:$F,$A146)=0),"NO ISRC MATCH in Release_Track",and($B146&lt;&gt;"",countif('5) Release_Track'!$G:$G,$B146)=0),"NO CATALOG ID MATCH in Release_Track",iserror(vlookup($A146&amp;$B146,'5) Release_Track'!$F:$F&amp;'5) Release_Track'!$G:$G,1,0)),"NO ISRC-CATALOG ID pair MATCH in Release_Track" )</f>
        <v/>
      </c>
      <c r="E146" s="111"/>
      <c r="F146" s="20"/>
      <c r="G146" s="159"/>
      <c r="H146" s="114" t="str">
        <f t="shared" si="1"/>
        <v/>
      </c>
      <c r="I146" s="20"/>
      <c r="J146" s="20"/>
      <c r="K146" s="20"/>
    </row>
    <row r="147">
      <c r="B147" s="92"/>
      <c r="C147" s="114" t="str">
        <f t="array" ref="C147">ifs(and(isblank($A147),isblank($B147)),"", not(iserror(vlookup($A147&amp;$B147,'5) Release_Track'!$F:$F&amp;'5) Release_Track'!$G:$G,1,0))),vlookup($A147&amp;$B147,{'5) Release_Track'!$F:$F&amp;'5) Release_Track'!$G:$G,'5) Release_Track'!$H:$H},2,0), or(and(not(isblank($B147)),$B147=$B146,$A147&lt;&gt;$A146),and(not(isblank($A147)),$A147=$A146,$B147&lt;&gt;$B146)),"ID LISTS UNALIGNED",and($A147&lt;&gt;"",countif('5) Release_Track'!$F:$F,$A147)=0),"NO ISRC MATCH in Release_Track",and($B147&lt;&gt;"",countif('5) Release_Track'!$G:$G,$B147)=0),"NO CATALOG ID MATCH in Release_Track",iserror(vlookup($A147&amp;$B147,'5) Release_Track'!$F:$F&amp;'5) Release_Track'!$G:$G,1,0)),"NO ISRC-CATALOG ID pair MATCH in Release_Track" )</f>
        <v/>
      </c>
      <c r="D147" s="114" t="str">
        <f t="array" ref="D147">ifs(and(isblank($A147),isblank($B147)),"", not(iserror(vlookup($A147&amp;$B147,'5) Release_Track'!$F:$F&amp;'5) Release_Track'!$G:$G,1,0))),vlookup($A147&amp;$B147,{'5) Release_Track'!$F:$F&amp;'5) Release_Track'!$G:$G,'5) Release_Track'!$I:$I},2,0), or(and(not(isblank($B147)),$B147=$B146,$A147&lt;&gt;$A146),and(not(isblank($A147)),$A147=$A146,$B147&lt;&gt;$B146)),"ID LISTS UNALIGNED",and($A147&lt;&gt;"",countif('5) Release_Track'!$F:$F,$A147)=0),"NO ISRC MATCH in Release_Track",and($B147&lt;&gt;"",countif('5) Release_Track'!$G:$G,$B147)=0),"NO CATALOG ID MATCH in Release_Track",iserror(vlookup($A147&amp;$B147,'5) Release_Track'!$F:$F&amp;'5) Release_Track'!$G:$G,1,0)),"NO ISRC-CATALOG ID pair MATCH in Release_Track" )</f>
        <v/>
      </c>
      <c r="E147" s="111"/>
      <c r="F147" s="20"/>
      <c r="G147" s="159"/>
      <c r="H147" s="114" t="str">
        <f t="shared" si="1"/>
        <v/>
      </c>
      <c r="I147" s="20"/>
      <c r="J147" s="20"/>
      <c r="K147" s="20"/>
    </row>
    <row r="148">
      <c r="B148" s="92"/>
      <c r="C148" s="114" t="str">
        <f t="array" ref="C148">ifs(and(isblank($A148),isblank($B148)),"", not(iserror(vlookup($A148&amp;$B148,'5) Release_Track'!$F:$F&amp;'5) Release_Track'!$G:$G,1,0))),vlookup($A148&amp;$B148,{'5) Release_Track'!$F:$F&amp;'5) Release_Track'!$G:$G,'5) Release_Track'!$H:$H},2,0), or(and(not(isblank($B148)),$B148=$B147,$A148&lt;&gt;$A147),and(not(isblank($A148)),$A148=$A147,$B148&lt;&gt;$B147)),"ID LISTS UNALIGNED",and($A148&lt;&gt;"",countif('5) Release_Track'!$F:$F,$A148)=0),"NO ISRC MATCH in Release_Track",and($B148&lt;&gt;"",countif('5) Release_Track'!$G:$G,$B148)=0),"NO CATALOG ID MATCH in Release_Track",iserror(vlookup($A148&amp;$B148,'5) Release_Track'!$F:$F&amp;'5) Release_Track'!$G:$G,1,0)),"NO ISRC-CATALOG ID pair MATCH in Release_Track" )</f>
        <v/>
      </c>
      <c r="D148" s="114" t="str">
        <f t="array" ref="D148">ifs(and(isblank($A148),isblank($B148)),"", not(iserror(vlookup($A148&amp;$B148,'5) Release_Track'!$F:$F&amp;'5) Release_Track'!$G:$G,1,0))),vlookup($A148&amp;$B148,{'5) Release_Track'!$F:$F&amp;'5) Release_Track'!$G:$G,'5) Release_Track'!$I:$I},2,0), or(and(not(isblank($B148)),$B148=$B147,$A148&lt;&gt;$A147),and(not(isblank($A148)),$A148=$A147,$B148&lt;&gt;$B147)),"ID LISTS UNALIGNED",and($A148&lt;&gt;"",countif('5) Release_Track'!$F:$F,$A148)=0),"NO ISRC MATCH in Release_Track",and($B148&lt;&gt;"",countif('5) Release_Track'!$G:$G,$B148)=0),"NO CATALOG ID MATCH in Release_Track",iserror(vlookup($A148&amp;$B148,'5) Release_Track'!$F:$F&amp;'5) Release_Track'!$G:$G,1,0)),"NO ISRC-CATALOG ID pair MATCH in Release_Track" )</f>
        <v/>
      </c>
      <c r="E148" s="111"/>
      <c r="F148" s="20"/>
      <c r="G148" s="159"/>
      <c r="H148" s="114" t="str">
        <f t="shared" si="1"/>
        <v/>
      </c>
      <c r="I148" s="20"/>
      <c r="J148" s="20"/>
      <c r="K148" s="20"/>
    </row>
    <row r="149">
      <c r="B149" s="92"/>
      <c r="C149" s="114" t="str">
        <f t="array" ref="C149">ifs(and(isblank($A149),isblank($B149)),"", not(iserror(vlookup($A149&amp;$B149,'5) Release_Track'!$F:$F&amp;'5) Release_Track'!$G:$G,1,0))),vlookup($A149&amp;$B149,{'5) Release_Track'!$F:$F&amp;'5) Release_Track'!$G:$G,'5) Release_Track'!$H:$H},2,0), or(and(not(isblank($B149)),$B149=$B148,$A149&lt;&gt;$A148),and(not(isblank($A149)),$A149=$A148,$B149&lt;&gt;$B148)),"ID LISTS UNALIGNED",and($A149&lt;&gt;"",countif('5) Release_Track'!$F:$F,$A149)=0),"NO ISRC MATCH in Release_Track",and($B149&lt;&gt;"",countif('5) Release_Track'!$G:$G,$B149)=0),"NO CATALOG ID MATCH in Release_Track",iserror(vlookup($A149&amp;$B149,'5) Release_Track'!$F:$F&amp;'5) Release_Track'!$G:$G,1,0)),"NO ISRC-CATALOG ID pair MATCH in Release_Track" )</f>
        <v/>
      </c>
      <c r="D149" s="114" t="str">
        <f t="array" ref="D149">ifs(and(isblank($A149),isblank($B149)),"", not(iserror(vlookup($A149&amp;$B149,'5) Release_Track'!$F:$F&amp;'5) Release_Track'!$G:$G,1,0))),vlookup($A149&amp;$B149,{'5) Release_Track'!$F:$F&amp;'5) Release_Track'!$G:$G,'5) Release_Track'!$I:$I},2,0), or(and(not(isblank($B149)),$B149=$B148,$A149&lt;&gt;$A148),and(not(isblank($A149)),$A149=$A148,$B149&lt;&gt;$B148)),"ID LISTS UNALIGNED",and($A149&lt;&gt;"",countif('5) Release_Track'!$F:$F,$A149)=0),"NO ISRC MATCH in Release_Track",and($B149&lt;&gt;"",countif('5) Release_Track'!$G:$G,$B149)=0),"NO CATALOG ID MATCH in Release_Track",iserror(vlookup($A149&amp;$B149,'5) Release_Track'!$F:$F&amp;'5) Release_Track'!$G:$G,1,0)),"NO ISRC-CATALOG ID pair MATCH in Release_Track" )</f>
        <v/>
      </c>
      <c r="E149" s="111"/>
      <c r="F149" s="20"/>
      <c r="G149" s="159"/>
      <c r="H149" s="114" t="str">
        <f t="shared" si="1"/>
        <v/>
      </c>
      <c r="I149" s="20"/>
      <c r="J149" s="20"/>
      <c r="K149" s="20"/>
    </row>
    <row r="150">
      <c r="B150" s="92"/>
      <c r="C150" s="114" t="str">
        <f t="array" ref="C150">ifs(and(isblank($A150),isblank($B150)),"", not(iserror(vlookup($A150&amp;$B150,'5) Release_Track'!$F:$F&amp;'5) Release_Track'!$G:$G,1,0))),vlookup($A150&amp;$B150,{'5) Release_Track'!$F:$F&amp;'5) Release_Track'!$G:$G,'5) Release_Track'!$H:$H},2,0), or(and(not(isblank($B150)),$B150=$B149,$A150&lt;&gt;$A149),and(not(isblank($A150)),$A150=$A149,$B150&lt;&gt;$B149)),"ID LISTS UNALIGNED",and($A150&lt;&gt;"",countif('5) Release_Track'!$F:$F,$A150)=0),"NO ISRC MATCH in Release_Track",and($B150&lt;&gt;"",countif('5) Release_Track'!$G:$G,$B150)=0),"NO CATALOG ID MATCH in Release_Track",iserror(vlookup($A150&amp;$B150,'5) Release_Track'!$F:$F&amp;'5) Release_Track'!$G:$G,1,0)),"NO ISRC-CATALOG ID pair MATCH in Release_Track" )</f>
        <v/>
      </c>
      <c r="D150" s="114" t="str">
        <f t="array" ref="D150">ifs(and(isblank($A150),isblank($B150)),"", not(iserror(vlookup($A150&amp;$B150,'5) Release_Track'!$F:$F&amp;'5) Release_Track'!$G:$G,1,0))),vlookup($A150&amp;$B150,{'5) Release_Track'!$F:$F&amp;'5) Release_Track'!$G:$G,'5) Release_Track'!$I:$I},2,0), or(and(not(isblank($B150)),$B150=$B149,$A150&lt;&gt;$A149),and(not(isblank($A150)),$A150=$A149,$B150&lt;&gt;$B149)),"ID LISTS UNALIGNED",and($A150&lt;&gt;"",countif('5) Release_Track'!$F:$F,$A150)=0),"NO ISRC MATCH in Release_Track",and($B150&lt;&gt;"",countif('5) Release_Track'!$G:$G,$B150)=0),"NO CATALOG ID MATCH in Release_Track",iserror(vlookup($A150&amp;$B150,'5) Release_Track'!$F:$F&amp;'5) Release_Track'!$G:$G,1,0)),"NO ISRC-CATALOG ID pair MATCH in Release_Track" )</f>
        <v/>
      </c>
      <c r="E150" s="111"/>
      <c r="F150" s="20"/>
      <c r="G150" s="159"/>
      <c r="H150" s="114" t="str">
        <f t="shared" si="1"/>
        <v/>
      </c>
      <c r="I150" s="20"/>
      <c r="J150" s="20"/>
      <c r="K150" s="20"/>
    </row>
    <row r="151">
      <c r="B151" s="92"/>
      <c r="C151" s="114" t="str">
        <f t="array" ref="C151">ifs(and(isblank($A151),isblank($B151)),"", not(iserror(vlookup($A151&amp;$B151,'5) Release_Track'!$F:$F&amp;'5) Release_Track'!$G:$G,1,0))),vlookup($A151&amp;$B151,{'5) Release_Track'!$F:$F&amp;'5) Release_Track'!$G:$G,'5) Release_Track'!$H:$H},2,0), or(and(not(isblank($B151)),$B151=$B150,$A151&lt;&gt;$A150),and(not(isblank($A151)),$A151=$A150,$B151&lt;&gt;$B150)),"ID LISTS UNALIGNED",and($A151&lt;&gt;"",countif('5) Release_Track'!$F:$F,$A151)=0),"NO ISRC MATCH in Release_Track",and($B151&lt;&gt;"",countif('5) Release_Track'!$G:$G,$B151)=0),"NO CATALOG ID MATCH in Release_Track",iserror(vlookup($A151&amp;$B151,'5) Release_Track'!$F:$F&amp;'5) Release_Track'!$G:$G,1,0)),"NO ISRC-CATALOG ID pair MATCH in Release_Track" )</f>
        <v/>
      </c>
      <c r="D151" s="114" t="str">
        <f t="array" ref="D151">ifs(and(isblank($A151),isblank($B151)),"", not(iserror(vlookup($A151&amp;$B151,'5) Release_Track'!$F:$F&amp;'5) Release_Track'!$G:$G,1,0))),vlookup($A151&amp;$B151,{'5) Release_Track'!$F:$F&amp;'5) Release_Track'!$G:$G,'5) Release_Track'!$I:$I},2,0), or(and(not(isblank($B151)),$B151=$B150,$A151&lt;&gt;$A150),and(not(isblank($A151)),$A151=$A150,$B151&lt;&gt;$B150)),"ID LISTS UNALIGNED",and($A151&lt;&gt;"",countif('5) Release_Track'!$F:$F,$A151)=0),"NO ISRC MATCH in Release_Track",and($B151&lt;&gt;"",countif('5) Release_Track'!$G:$G,$B151)=0),"NO CATALOG ID MATCH in Release_Track",iserror(vlookup($A151&amp;$B151,'5) Release_Track'!$F:$F&amp;'5) Release_Track'!$G:$G,1,0)),"NO ISRC-CATALOG ID pair MATCH in Release_Track" )</f>
        <v/>
      </c>
      <c r="E151" s="111"/>
      <c r="F151" s="20"/>
      <c r="G151" s="159"/>
      <c r="H151" s="114" t="str">
        <f t="shared" si="1"/>
        <v/>
      </c>
      <c r="I151" s="20"/>
      <c r="J151" s="20"/>
      <c r="K151" s="20"/>
    </row>
    <row r="152">
      <c r="B152" s="92"/>
      <c r="C152" s="114" t="str">
        <f t="array" ref="C152">ifs(and(isblank($A152),isblank($B152)),"", not(iserror(vlookup($A152&amp;$B152,'5) Release_Track'!$F:$F&amp;'5) Release_Track'!$G:$G,1,0))),vlookup($A152&amp;$B152,{'5) Release_Track'!$F:$F&amp;'5) Release_Track'!$G:$G,'5) Release_Track'!$H:$H},2,0), or(and(not(isblank($B152)),$B152=$B151,$A152&lt;&gt;$A151),and(not(isblank($A152)),$A152=$A151,$B152&lt;&gt;$B151)),"ID LISTS UNALIGNED",and($A152&lt;&gt;"",countif('5) Release_Track'!$F:$F,$A152)=0),"NO ISRC MATCH in Release_Track",and($B152&lt;&gt;"",countif('5) Release_Track'!$G:$G,$B152)=0),"NO CATALOG ID MATCH in Release_Track",iserror(vlookup($A152&amp;$B152,'5) Release_Track'!$F:$F&amp;'5) Release_Track'!$G:$G,1,0)),"NO ISRC-CATALOG ID pair MATCH in Release_Track" )</f>
        <v/>
      </c>
      <c r="D152" s="114" t="str">
        <f t="array" ref="D152">ifs(and(isblank($A152),isblank($B152)),"", not(iserror(vlookup($A152&amp;$B152,'5) Release_Track'!$F:$F&amp;'5) Release_Track'!$G:$G,1,0))),vlookup($A152&amp;$B152,{'5) Release_Track'!$F:$F&amp;'5) Release_Track'!$G:$G,'5) Release_Track'!$I:$I},2,0), or(and(not(isblank($B152)),$B152=$B151,$A152&lt;&gt;$A151),and(not(isblank($A152)),$A152=$A151,$B152&lt;&gt;$B151)),"ID LISTS UNALIGNED",and($A152&lt;&gt;"",countif('5) Release_Track'!$F:$F,$A152)=0),"NO ISRC MATCH in Release_Track",and($B152&lt;&gt;"",countif('5) Release_Track'!$G:$G,$B152)=0),"NO CATALOG ID MATCH in Release_Track",iserror(vlookup($A152&amp;$B152,'5) Release_Track'!$F:$F&amp;'5) Release_Track'!$G:$G,1,0)),"NO ISRC-CATALOG ID pair MATCH in Release_Track" )</f>
        <v/>
      </c>
      <c r="E152" s="111"/>
      <c r="F152" s="20"/>
      <c r="G152" s="159"/>
      <c r="H152" s="114" t="str">
        <f t="shared" si="1"/>
        <v/>
      </c>
      <c r="I152" s="20"/>
      <c r="J152" s="20"/>
      <c r="K152" s="20"/>
    </row>
    <row r="153">
      <c r="B153" s="92"/>
      <c r="C153" s="114" t="str">
        <f t="array" ref="C153">ifs(and(isblank($A153),isblank($B153)),"", not(iserror(vlookup($A153&amp;$B153,'5) Release_Track'!$F:$F&amp;'5) Release_Track'!$G:$G,1,0))),vlookup($A153&amp;$B153,{'5) Release_Track'!$F:$F&amp;'5) Release_Track'!$G:$G,'5) Release_Track'!$H:$H},2,0), or(and(not(isblank($B153)),$B153=$B152,$A153&lt;&gt;$A152),and(not(isblank($A153)),$A153=$A152,$B153&lt;&gt;$B152)),"ID LISTS UNALIGNED",and($A153&lt;&gt;"",countif('5) Release_Track'!$F:$F,$A153)=0),"NO ISRC MATCH in Release_Track",and($B153&lt;&gt;"",countif('5) Release_Track'!$G:$G,$B153)=0),"NO CATALOG ID MATCH in Release_Track",iserror(vlookup($A153&amp;$B153,'5) Release_Track'!$F:$F&amp;'5) Release_Track'!$G:$G,1,0)),"NO ISRC-CATALOG ID pair MATCH in Release_Track" )</f>
        <v/>
      </c>
      <c r="D153" s="114" t="str">
        <f t="array" ref="D153">ifs(and(isblank($A153),isblank($B153)),"", not(iserror(vlookup($A153&amp;$B153,'5) Release_Track'!$F:$F&amp;'5) Release_Track'!$G:$G,1,0))),vlookup($A153&amp;$B153,{'5) Release_Track'!$F:$F&amp;'5) Release_Track'!$G:$G,'5) Release_Track'!$I:$I},2,0), or(and(not(isblank($B153)),$B153=$B152,$A153&lt;&gt;$A152),and(not(isblank($A153)),$A153=$A152,$B153&lt;&gt;$B152)),"ID LISTS UNALIGNED",and($A153&lt;&gt;"",countif('5) Release_Track'!$F:$F,$A153)=0),"NO ISRC MATCH in Release_Track",and($B153&lt;&gt;"",countif('5) Release_Track'!$G:$G,$B153)=0),"NO CATALOG ID MATCH in Release_Track",iserror(vlookup($A153&amp;$B153,'5) Release_Track'!$F:$F&amp;'5) Release_Track'!$G:$G,1,0)),"NO ISRC-CATALOG ID pair MATCH in Release_Track" )</f>
        <v/>
      </c>
      <c r="E153" s="111"/>
      <c r="F153" s="20"/>
      <c r="G153" s="159"/>
      <c r="H153" s="114" t="str">
        <f t="shared" si="1"/>
        <v/>
      </c>
      <c r="I153" s="20"/>
      <c r="J153" s="20"/>
      <c r="K153" s="20"/>
    </row>
    <row r="154">
      <c r="B154" s="92"/>
      <c r="C154" s="114" t="str">
        <f t="array" ref="C154">ifs(and(isblank($A154),isblank($B154)),"", not(iserror(vlookup($A154&amp;$B154,'5) Release_Track'!$F:$F&amp;'5) Release_Track'!$G:$G,1,0))),vlookup($A154&amp;$B154,{'5) Release_Track'!$F:$F&amp;'5) Release_Track'!$G:$G,'5) Release_Track'!$H:$H},2,0), or(and(not(isblank($B154)),$B154=$B153,$A154&lt;&gt;$A153),and(not(isblank($A154)),$A154=$A153,$B154&lt;&gt;$B153)),"ID LISTS UNALIGNED",and($A154&lt;&gt;"",countif('5) Release_Track'!$F:$F,$A154)=0),"NO ISRC MATCH in Release_Track",and($B154&lt;&gt;"",countif('5) Release_Track'!$G:$G,$B154)=0),"NO CATALOG ID MATCH in Release_Track",iserror(vlookup($A154&amp;$B154,'5) Release_Track'!$F:$F&amp;'5) Release_Track'!$G:$G,1,0)),"NO ISRC-CATALOG ID pair MATCH in Release_Track" )</f>
        <v/>
      </c>
      <c r="D154" s="114" t="str">
        <f t="array" ref="D154">ifs(and(isblank($A154),isblank($B154)),"", not(iserror(vlookup($A154&amp;$B154,'5) Release_Track'!$F:$F&amp;'5) Release_Track'!$G:$G,1,0))),vlookup($A154&amp;$B154,{'5) Release_Track'!$F:$F&amp;'5) Release_Track'!$G:$G,'5) Release_Track'!$I:$I},2,0), or(and(not(isblank($B154)),$B154=$B153,$A154&lt;&gt;$A153),and(not(isblank($A154)),$A154=$A153,$B154&lt;&gt;$B153)),"ID LISTS UNALIGNED",and($A154&lt;&gt;"",countif('5) Release_Track'!$F:$F,$A154)=0),"NO ISRC MATCH in Release_Track",and($B154&lt;&gt;"",countif('5) Release_Track'!$G:$G,$B154)=0),"NO CATALOG ID MATCH in Release_Track",iserror(vlookup($A154&amp;$B154,'5) Release_Track'!$F:$F&amp;'5) Release_Track'!$G:$G,1,0)),"NO ISRC-CATALOG ID pair MATCH in Release_Track" )</f>
        <v/>
      </c>
      <c r="E154" s="111"/>
      <c r="F154" s="20"/>
      <c r="G154" s="159"/>
      <c r="H154" s="114" t="str">
        <f t="shared" si="1"/>
        <v/>
      </c>
      <c r="I154" s="20"/>
      <c r="J154" s="20"/>
      <c r="K154" s="20"/>
    </row>
    <row r="155">
      <c r="B155" s="92"/>
      <c r="C155" s="114" t="str">
        <f t="array" ref="C155">ifs(and(isblank($A155),isblank($B155)),"", not(iserror(vlookup($A155&amp;$B155,'5) Release_Track'!$F:$F&amp;'5) Release_Track'!$G:$G,1,0))),vlookup($A155&amp;$B155,{'5) Release_Track'!$F:$F&amp;'5) Release_Track'!$G:$G,'5) Release_Track'!$H:$H},2,0), or(and(not(isblank($B155)),$B155=$B154,$A155&lt;&gt;$A154),and(not(isblank($A155)),$A155=$A154,$B155&lt;&gt;$B154)),"ID LISTS UNALIGNED",and($A155&lt;&gt;"",countif('5) Release_Track'!$F:$F,$A155)=0),"NO ISRC MATCH in Release_Track",and($B155&lt;&gt;"",countif('5) Release_Track'!$G:$G,$B155)=0),"NO CATALOG ID MATCH in Release_Track",iserror(vlookup($A155&amp;$B155,'5) Release_Track'!$F:$F&amp;'5) Release_Track'!$G:$G,1,0)),"NO ISRC-CATALOG ID pair MATCH in Release_Track" )</f>
        <v/>
      </c>
      <c r="D155" s="114" t="str">
        <f t="array" ref="D155">ifs(and(isblank($A155),isblank($B155)),"", not(iserror(vlookup($A155&amp;$B155,'5) Release_Track'!$F:$F&amp;'5) Release_Track'!$G:$G,1,0))),vlookup($A155&amp;$B155,{'5) Release_Track'!$F:$F&amp;'5) Release_Track'!$G:$G,'5) Release_Track'!$I:$I},2,0), or(and(not(isblank($B155)),$B155=$B154,$A155&lt;&gt;$A154),and(not(isblank($A155)),$A155=$A154,$B155&lt;&gt;$B154)),"ID LISTS UNALIGNED",and($A155&lt;&gt;"",countif('5) Release_Track'!$F:$F,$A155)=0),"NO ISRC MATCH in Release_Track",and($B155&lt;&gt;"",countif('5) Release_Track'!$G:$G,$B155)=0),"NO CATALOG ID MATCH in Release_Track",iserror(vlookup($A155&amp;$B155,'5) Release_Track'!$F:$F&amp;'5) Release_Track'!$G:$G,1,0)),"NO ISRC-CATALOG ID pair MATCH in Release_Track" )</f>
        <v/>
      </c>
      <c r="E155" s="111"/>
      <c r="F155" s="20"/>
      <c r="G155" s="159"/>
      <c r="H155" s="114" t="str">
        <f t="shared" si="1"/>
        <v/>
      </c>
      <c r="I155" s="20"/>
      <c r="J155" s="20"/>
      <c r="K155" s="20"/>
    </row>
    <row r="156">
      <c r="B156" s="92"/>
      <c r="C156" s="114" t="str">
        <f t="array" ref="C156">ifs(and(isblank($A156),isblank($B156)),"", not(iserror(vlookup($A156&amp;$B156,'5) Release_Track'!$F:$F&amp;'5) Release_Track'!$G:$G,1,0))),vlookup($A156&amp;$B156,{'5) Release_Track'!$F:$F&amp;'5) Release_Track'!$G:$G,'5) Release_Track'!$H:$H},2,0), or(and(not(isblank($B156)),$B156=$B155,$A156&lt;&gt;$A155),and(not(isblank($A156)),$A156=$A155,$B156&lt;&gt;$B155)),"ID LISTS UNALIGNED",and($A156&lt;&gt;"",countif('5) Release_Track'!$F:$F,$A156)=0),"NO ISRC MATCH in Release_Track",and($B156&lt;&gt;"",countif('5) Release_Track'!$G:$G,$B156)=0),"NO CATALOG ID MATCH in Release_Track",iserror(vlookup($A156&amp;$B156,'5) Release_Track'!$F:$F&amp;'5) Release_Track'!$G:$G,1,0)),"NO ISRC-CATALOG ID pair MATCH in Release_Track" )</f>
        <v/>
      </c>
      <c r="D156" s="114" t="str">
        <f t="array" ref="D156">ifs(and(isblank($A156),isblank($B156)),"", not(iserror(vlookup($A156&amp;$B156,'5) Release_Track'!$F:$F&amp;'5) Release_Track'!$G:$G,1,0))),vlookup($A156&amp;$B156,{'5) Release_Track'!$F:$F&amp;'5) Release_Track'!$G:$G,'5) Release_Track'!$I:$I},2,0), or(and(not(isblank($B156)),$B156=$B155,$A156&lt;&gt;$A155),and(not(isblank($A156)),$A156=$A155,$B156&lt;&gt;$B155)),"ID LISTS UNALIGNED",and($A156&lt;&gt;"",countif('5) Release_Track'!$F:$F,$A156)=0),"NO ISRC MATCH in Release_Track",and($B156&lt;&gt;"",countif('5) Release_Track'!$G:$G,$B156)=0),"NO CATALOG ID MATCH in Release_Track",iserror(vlookup($A156&amp;$B156,'5) Release_Track'!$F:$F&amp;'5) Release_Track'!$G:$G,1,0)),"NO ISRC-CATALOG ID pair MATCH in Release_Track" )</f>
        <v/>
      </c>
      <c r="E156" s="111"/>
      <c r="F156" s="20"/>
      <c r="G156" s="159"/>
      <c r="H156" s="114" t="str">
        <f t="shared" si="1"/>
        <v/>
      </c>
      <c r="I156" s="20"/>
      <c r="J156" s="20"/>
      <c r="K156" s="20"/>
    </row>
    <row r="157">
      <c r="B157" s="92"/>
      <c r="C157" s="114" t="str">
        <f t="array" ref="C157">ifs(and(isblank($A157),isblank($B157)),"", not(iserror(vlookup($A157&amp;$B157,'5) Release_Track'!$F:$F&amp;'5) Release_Track'!$G:$G,1,0))),vlookup($A157&amp;$B157,{'5) Release_Track'!$F:$F&amp;'5) Release_Track'!$G:$G,'5) Release_Track'!$H:$H},2,0), or(and(not(isblank($B157)),$B157=$B156,$A157&lt;&gt;$A156),and(not(isblank($A157)),$A157=$A156,$B157&lt;&gt;$B156)),"ID LISTS UNALIGNED",and($A157&lt;&gt;"",countif('5) Release_Track'!$F:$F,$A157)=0),"NO ISRC MATCH in Release_Track",and($B157&lt;&gt;"",countif('5) Release_Track'!$G:$G,$B157)=0),"NO CATALOG ID MATCH in Release_Track",iserror(vlookup($A157&amp;$B157,'5) Release_Track'!$F:$F&amp;'5) Release_Track'!$G:$G,1,0)),"NO ISRC-CATALOG ID pair MATCH in Release_Track" )</f>
        <v/>
      </c>
      <c r="D157" s="114" t="str">
        <f t="array" ref="D157">ifs(and(isblank($A157),isblank($B157)),"", not(iserror(vlookup($A157&amp;$B157,'5) Release_Track'!$F:$F&amp;'5) Release_Track'!$G:$G,1,0))),vlookup($A157&amp;$B157,{'5) Release_Track'!$F:$F&amp;'5) Release_Track'!$G:$G,'5) Release_Track'!$I:$I},2,0), or(and(not(isblank($B157)),$B157=$B156,$A157&lt;&gt;$A156),and(not(isblank($A157)),$A157=$A156,$B157&lt;&gt;$B156)),"ID LISTS UNALIGNED",and($A157&lt;&gt;"",countif('5) Release_Track'!$F:$F,$A157)=0),"NO ISRC MATCH in Release_Track",and($B157&lt;&gt;"",countif('5) Release_Track'!$G:$G,$B157)=0),"NO CATALOG ID MATCH in Release_Track",iserror(vlookup($A157&amp;$B157,'5) Release_Track'!$F:$F&amp;'5) Release_Track'!$G:$G,1,0)),"NO ISRC-CATALOG ID pair MATCH in Release_Track" )</f>
        <v/>
      </c>
      <c r="E157" s="111"/>
      <c r="F157" s="20"/>
      <c r="G157" s="159"/>
      <c r="H157" s="114" t="str">
        <f t="shared" si="1"/>
        <v/>
      </c>
      <c r="I157" s="20"/>
      <c r="J157" s="20"/>
      <c r="K157" s="20"/>
    </row>
    <row r="158">
      <c r="B158" s="92"/>
      <c r="C158" s="114" t="str">
        <f t="array" ref="C158">ifs(and(isblank($A158),isblank($B158)),"", not(iserror(vlookup($A158&amp;$B158,'5) Release_Track'!$F:$F&amp;'5) Release_Track'!$G:$G,1,0))),vlookup($A158&amp;$B158,{'5) Release_Track'!$F:$F&amp;'5) Release_Track'!$G:$G,'5) Release_Track'!$H:$H},2,0), or(and(not(isblank($B158)),$B158=$B157,$A158&lt;&gt;$A157),and(not(isblank($A158)),$A158=$A157,$B158&lt;&gt;$B157)),"ID LISTS UNALIGNED",and($A158&lt;&gt;"",countif('5) Release_Track'!$F:$F,$A158)=0),"NO ISRC MATCH in Release_Track",and($B158&lt;&gt;"",countif('5) Release_Track'!$G:$G,$B158)=0),"NO CATALOG ID MATCH in Release_Track",iserror(vlookup($A158&amp;$B158,'5) Release_Track'!$F:$F&amp;'5) Release_Track'!$G:$G,1,0)),"NO ISRC-CATALOG ID pair MATCH in Release_Track" )</f>
        <v/>
      </c>
      <c r="D158" s="114" t="str">
        <f t="array" ref="D158">ifs(and(isblank($A158),isblank($B158)),"", not(iserror(vlookup($A158&amp;$B158,'5) Release_Track'!$F:$F&amp;'5) Release_Track'!$G:$G,1,0))),vlookup($A158&amp;$B158,{'5) Release_Track'!$F:$F&amp;'5) Release_Track'!$G:$G,'5) Release_Track'!$I:$I},2,0), or(and(not(isblank($B158)),$B158=$B157,$A158&lt;&gt;$A157),and(not(isblank($A158)),$A158=$A157,$B158&lt;&gt;$B157)),"ID LISTS UNALIGNED",and($A158&lt;&gt;"",countif('5) Release_Track'!$F:$F,$A158)=0),"NO ISRC MATCH in Release_Track",and($B158&lt;&gt;"",countif('5) Release_Track'!$G:$G,$B158)=0),"NO CATALOG ID MATCH in Release_Track",iserror(vlookup($A158&amp;$B158,'5) Release_Track'!$F:$F&amp;'5) Release_Track'!$G:$G,1,0)),"NO ISRC-CATALOG ID pair MATCH in Release_Track" )</f>
        <v/>
      </c>
      <c r="E158" s="111"/>
      <c r="F158" s="20"/>
      <c r="G158" s="159"/>
      <c r="H158" s="114" t="str">
        <f t="shared" si="1"/>
        <v/>
      </c>
      <c r="I158" s="20"/>
      <c r="J158" s="20"/>
      <c r="K158" s="20"/>
    </row>
    <row r="159">
      <c r="B159" s="92"/>
      <c r="C159" s="114" t="str">
        <f t="array" ref="C159">ifs(and(isblank($A159),isblank($B159)),"", not(iserror(vlookup($A159&amp;$B159,'5) Release_Track'!$F:$F&amp;'5) Release_Track'!$G:$G,1,0))),vlookup($A159&amp;$B159,{'5) Release_Track'!$F:$F&amp;'5) Release_Track'!$G:$G,'5) Release_Track'!$H:$H},2,0), or(and(not(isblank($B159)),$B159=$B158,$A159&lt;&gt;$A158),and(not(isblank($A159)),$A159=$A158,$B159&lt;&gt;$B158)),"ID LISTS UNALIGNED",and($A159&lt;&gt;"",countif('5) Release_Track'!$F:$F,$A159)=0),"NO ISRC MATCH in Release_Track",and($B159&lt;&gt;"",countif('5) Release_Track'!$G:$G,$B159)=0),"NO CATALOG ID MATCH in Release_Track",iserror(vlookup($A159&amp;$B159,'5) Release_Track'!$F:$F&amp;'5) Release_Track'!$G:$G,1,0)),"NO ISRC-CATALOG ID pair MATCH in Release_Track" )</f>
        <v/>
      </c>
      <c r="D159" s="114" t="str">
        <f t="array" ref="D159">ifs(and(isblank($A159),isblank($B159)),"", not(iserror(vlookup($A159&amp;$B159,'5) Release_Track'!$F:$F&amp;'5) Release_Track'!$G:$G,1,0))),vlookup($A159&amp;$B159,{'5) Release_Track'!$F:$F&amp;'5) Release_Track'!$G:$G,'5) Release_Track'!$I:$I},2,0), or(and(not(isblank($B159)),$B159=$B158,$A159&lt;&gt;$A158),and(not(isblank($A159)),$A159=$A158,$B159&lt;&gt;$B158)),"ID LISTS UNALIGNED",and($A159&lt;&gt;"",countif('5) Release_Track'!$F:$F,$A159)=0),"NO ISRC MATCH in Release_Track",and($B159&lt;&gt;"",countif('5) Release_Track'!$G:$G,$B159)=0),"NO CATALOG ID MATCH in Release_Track",iserror(vlookup($A159&amp;$B159,'5) Release_Track'!$F:$F&amp;'5) Release_Track'!$G:$G,1,0)),"NO ISRC-CATALOG ID pair MATCH in Release_Track" )</f>
        <v/>
      </c>
      <c r="E159" s="111"/>
      <c r="F159" s="20"/>
      <c r="G159" s="159"/>
      <c r="H159" s="114" t="str">
        <f t="shared" si="1"/>
        <v/>
      </c>
      <c r="I159" s="20"/>
      <c r="J159" s="20"/>
      <c r="K159" s="20"/>
    </row>
    <row r="160">
      <c r="B160" s="92"/>
      <c r="C160" s="114" t="str">
        <f t="array" ref="C160">ifs(and(isblank($A160),isblank($B160)),"", not(iserror(vlookup($A160&amp;$B160,'5) Release_Track'!$F:$F&amp;'5) Release_Track'!$G:$G,1,0))),vlookup($A160&amp;$B160,{'5) Release_Track'!$F:$F&amp;'5) Release_Track'!$G:$G,'5) Release_Track'!$H:$H},2,0), or(and(not(isblank($B160)),$B160=$B159,$A160&lt;&gt;$A159),and(not(isblank($A160)),$A160=$A159,$B160&lt;&gt;$B159)),"ID LISTS UNALIGNED",and($A160&lt;&gt;"",countif('5) Release_Track'!$F:$F,$A160)=0),"NO ISRC MATCH in Release_Track",and($B160&lt;&gt;"",countif('5) Release_Track'!$G:$G,$B160)=0),"NO CATALOG ID MATCH in Release_Track",iserror(vlookup($A160&amp;$B160,'5) Release_Track'!$F:$F&amp;'5) Release_Track'!$G:$G,1,0)),"NO ISRC-CATALOG ID pair MATCH in Release_Track" )</f>
        <v/>
      </c>
      <c r="D160" s="114" t="str">
        <f t="array" ref="D160">ifs(and(isblank($A160),isblank($B160)),"", not(iserror(vlookup($A160&amp;$B160,'5) Release_Track'!$F:$F&amp;'5) Release_Track'!$G:$G,1,0))),vlookup($A160&amp;$B160,{'5) Release_Track'!$F:$F&amp;'5) Release_Track'!$G:$G,'5) Release_Track'!$I:$I},2,0), or(and(not(isblank($B160)),$B160=$B159,$A160&lt;&gt;$A159),and(not(isblank($A160)),$A160=$A159,$B160&lt;&gt;$B159)),"ID LISTS UNALIGNED",and($A160&lt;&gt;"",countif('5) Release_Track'!$F:$F,$A160)=0),"NO ISRC MATCH in Release_Track",and($B160&lt;&gt;"",countif('5) Release_Track'!$G:$G,$B160)=0),"NO CATALOG ID MATCH in Release_Track",iserror(vlookup($A160&amp;$B160,'5) Release_Track'!$F:$F&amp;'5) Release_Track'!$G:$G,1,0)),"NO ISRC-CATALOG ID pair MATCH in Release_Track" )</f>
        <v/>
      </c>
      <c r="E160" s="111"/>
      <c r="F160" s="20"/>
      <c r="G160" s="159"/>
      <c r="H160" s="114" t="str">
        <f t="shared" si="1"/>
        <v/>
      </c>
      <c r="I160" s="20"/>
      <c r="J160" s="20"/>
      <c r="K160" s="20"/>
    </row>
    <row r="161">
      <c r="B161" s="92"/>
      <c r="C161" s="114" t="str">
        <f t="array" ref="C161">ifs(and(isblank($A161),isblank($B161)),"", not(iserror(vlookup($A161&amp;$B161,'5) Release_Track'!$F:$F&amp;'5) Release_Track'!$G:$G,1,0))),vlookup($A161&amp;$B161,{'5) Release_Track'!$F:$F&amp;'5) Release_Track'!$G:$G,'5) Release_Track'!$H:$H},2,0), or(and(not(isblank($B161)),$B161=$B160,$A161&lt;&gt;$A160),and(not(isblank($A161)),$A161=$A160,$B161&lt;&gt;$B160)),"ID LISTS UNALIGNED",and($A161&lt;&gt;"",countif('5) Release_Track'!$F:$F,$A161)=0),"NO ISRC MATCH in Release_Track",and($B161&lt;&gt;"",countif('5) Release_Track'!$G:$G,$B161)=0),"NO CATALOG ID MATCH in Release_Track",iserror(vlookup($A161&amp;$B161,'5) Release_Track'!$F:$F&amp;'5) Release_Track'!$G:$G,1,0)),"NO ISRC-CATALOG ID pair MATCH in Release_Track" )</f>
        <v/>
      </c>
      <c r="D161" s="114" t="str">
        <f t="array" ref="D161">ifs(and(isblank($A161),isblank($B161)),"", not(iserror(vlookup($A161&amp;$B161,'5) Release_Track'!$F:$F&amp;'5) Release_Track'!$G:$G,1,0))),vlookup($A161&amp;$B161,{'5) Release_Track'!$F:$F&amp;'5) Release_Track'!$G:$G,'5) Release_Track'!$I:$I},2,0), or(and(not(isblank($B161)),$B161=$B160,$A161&lt;&gt;$A160),and(not(isblank($A161)),$A161=$A160,$B161&lt;&gt;$B160)),"ID LISTS UNALIGNED",and($A161&lt;&gt;"",countif('5) Release_Track'!$F:$F,$A161)=0),"NO ISRC MATCH in Release_Track",and($B161&lt;&gt;"",countif('5) Release_Track'!$G:$G,$B161)=0),"NO CATALOG ID MATCH in Release_Track",iserror(vlookup($A161&amp;$B161,'5) Release_Track'!$F:$F&amp;'5) Release_Track'!$G:$G,1,0)),"NO ISRC-CATALOG ID pair MATCH in Release_Track" )</f>
        <v/>
      </c>
      <c r="E161" s="111"/>
      <c r="F161" s="20"/>
      <c r="G161" s="159"/>
      <c r="H161" s="114" t="str">
        <f t="shared" si="1"/>
        <v/>
      </c>
      <c r="I161" s="20"/>
      <c r="J161" s="20"/>
      <c r="K161" s="20"/>
    </row>
    <row r="162">
      <c r="B162" s="92"/>
      <c r="C162" s="114" t="str">
        <f t="array" ref="C162">ifs(and(isblank($A162),isblank($B162)),"", not(iserror(vlookup($A162&amp;$B162,'5) Release_Track'!$F:$F&amp;'5) Release_Track'!$G:$G,1,0))),vlookup($A162&amp;$B162,{'5) Release_Track'!$F:$F&amp;'5) Release_Track'!$G:$G,'5) Release_Track'!$H:$H},2,0), or(and(not(isblank($B162)),$B162=$B161,$A162&lt;&gt;$A161),and(not(isblank($A162)),$A162=$A161,$B162&lt;&gt;$B161)),"ID LISTS UNALIGNED",and($A162&lt;&gt;"",countif('5) Release_Track'!$F:$F,$A162)=0),"NO ISRC MATCH in Release_Track",and($B162&lt;&gt;"",countif('5) Release_Track'!$G:$G,$B162)=0),"NO CATALOG ID MATCH in Release_Track",iserror(vlookup($A162&amp;$B162,'5) Release_Track'!$F:$F&amp;'5) Release_Track'!$G:$G,1,0)),"NO ISRC-CATALOG ID pair MATCH in Release_Track" )</f>
        <v/>
      </c>
      <c r="D162" s="114" t="str">
        <f t="array" ref="D162">ifs(and(isblank($A162),isblank($B162)),"", not(iserror(vlookup($A162&amp;$B162,'5) Release_Track'!$F:$F&amp;'5) Release_Track'!$G:$G,1,0))),vlookup($A162&amp;$B162,{'5) Release_Track'!$F:$F&amp;'5) Release_Track'!$G:$G,'5) Release_Track'!$I:$I},2,0), or(and(not(isblank($B162)),$B162=$B161,$A162&lt;&gt;$A161),and(not(isblank($A162)),$A162=$A161,$B162&lt;&gt;$B161)),"ID LISTS UNALIGNED",and($A162&lt;&gt;"",countif('5) Release_Track'!$F:$F,$A162)=0),"NO ISRC MATCH in Release_Track",and($B162&lt;&gt;"",countif('5) Release_Track'!$G:$G,$B162)=0),"NO CATALOG ID MATCH in Release_Track",iserror(vlookup($A162&amp;$B162,'5) Release_Track'!$F:$F&amp;'5) Release_Track'!$G:$G,1,0)),"NO ISRC-CATALOG ID pair MATCH in Release_Track" )</f>
        <v/>
      </c>
      <c r="E162" s="111"/>
      <c r="F162" s="20"/>
      <c r="G162" s="159"/>
      <c r="H162" s="114" t="str">
        <f t="shared" si="1"/>
        <v/>
      </c>
      <c r="I162" s="20"/>
      <c r="J162" s="20"/>
      <c r="K162" s="20"/>
    </row>
    <row r="163">
      <c r="B163" s="92"/>
      <c r="C163" s="114" t="str">
        <f t="array" ref="C163">ifs(and(isblank($A163),isblank($B163)),"", not(iserror(vlookup($A163&amp;$B163,'5) Release_Track'!$F:$F&amp;'5) Release_Track'!$G:$G,1,0))),vlookup($A163&amp;$B163,{'5) Release_Track'!$F:$F&amp;'5) Release_Track'!$G:$G,'5) Release_Track'!$H:$H},2,0), or(and(not(isblank($B163)),$B163=$B162,$A163&lt;&gt;$A162),and(not(isblank($A163)),$A163=$A162,$B163&lt;&gt;$B162)),"ID LISTS UNALIGNED",and($A163&lt;&gt;"",countif('5) Release_Track'!$F:$F,$A163)=0),"NO ISRC MATCH in Release_Track",and($B163&lt;&gt;"",countif('5) Release_Track'!$G:$G,$B163)=0),"NO CATALOG ID MATCH in Release_Track",iserror(vlookup($A163&amp;$B163,'5) Release_Track'!$F:$F&amp;'5) Release_Track'!$G:$G,1,0)),"NO ISRC-CATALOG ID pair MATCH in Release_Track" )</f>
        <v/>
      </c>
      <c r="D163" s="114" t="str">
        <f t="array" ref="D163">ifs(and(isblank($A163),isblank($B163)),"", not(iserror(vlookup($A163&amp;$B163,'5) Release_Track'!$F:$F&amp;'5) Release_Track'!$G:$G,1,0))),vlookup($A163&amp;$B163,{'5) Release_Track'!$F:$F&amp;'5) Release_Track'!$G:$G,'5) Release_Track'!$I:$I},2,0), or(and(not(isblank($B163)),$B163=$B162,$A163&lt;&gt;$A162),and(not(isblank($A163)),$A163=$A162,$B163&lt;&gt;$B162)),"ID LISTS UNALIGNED",and($A163&lt;&gt;"",countif('5) Release_Track'!$F:$F,$A163)=0),"NO ISRC MATCH in Release_Track",and($B163&lt;&gt;"",countif('5) Release_Track'!$G:$G,$B163)=0),"NO CATALOG ID MATCH in Release_Track",iserror(vlookup($A163&amp;$B163,'5) Release_Track'!$F:$F&amp;'5) Release_Track'!$G:$G,1,0)),"NO ISRC-CATALOG ID pair MATCH in Release_Track" )</f>
        <v/>
      </c>
      <c r="E163" s="111"/>
      <c r="F163" s="20"/>
      <c r="G163" s="159"/>
      <c r="H163" s="114" t="str">
        <f t="shared" si="1"/>
        <v/>
      </c>
      <c r="I163" s="20"/>
      <c r="J163" s="20"/>
      <c r="K163" s="20"/>
    </row>
    <row r="164">
      <c r="B164" s="92"/>
      <c r="C164" s="114" t="str">
        <f t="array" ref="C164">ifs(and(isblank($A164),isblank($B164)),"", not(iserror(vlookup($A164&amp;$B164,'5) Release_Track'!$F:$F&amp;'5) Release_Track'!$G:$G,1,0))),vlookup($A164&amp;$B164,{'5) Release_Track'!$F:$F&amp;'5) Release_Track'!$G:$G,'5) Release_Track'!$H:$H},2,0), or(and(not(isblank($B164)),$B164=$B163,$A164&lt;&gt;$A163),and(not(isblank($A164)),$A164=$A163,$B164&lt;&gt;$B163)),"ID LISTS UNALIGNED",and($A164&lt;&gt;"",countif('5) Release_Track'!$F:$F,$A164)=0),"NO ISRC MATCH in Release_Track",and($B164&lt;&gt;"",countif('5) Release_Track'!$G:$G,$B164)=0),"NO CATALOG ID MATCH in Release_Track",iserror(vlookup($A164&amp;$B164,'5) Release_Track'!$F:$F&amp;'5) Release_Track'!$G:$G,1,0)),"NO ISRC-CATALOG ID pair MATCH in Release_Track" )</f>
        <v/>
      </c>
      <c r="D164" s="114" t="str">
        <f t="array" ref="D164">ifs(and(isblank($A164),isblank($B164)),"", not(iserror(vlookup($A164&amp;$B164,'5) Release_Track'!$F:$F&amp;'5) Release_Track'!$G:$G,1,0))),vlookup($A164&amp;$B164,{'5) Release_Track'!$F:$F&amp;'5) Release_Track'!$G:$G,'5) Release_Track'!$I:$I},2,0), or(and(not(isblank($B164)),$B164=$B163,$A164&lt;&gt;$A163),and(not(isblank($A164)),$A164=$A163,$B164&lt;&gt;$B163)),"ID LISTS UNALIGNED",and($A164&lt;&gt;"",countif('5) Release_Track'!$F:$F,$A164)=0),"NO ISRC MATCH in Release_Track",and($B164&lt;&gt;"",countif('5) Release_Track'!$G:$G,$B164)=0),"NO CATALOG ID MATCH in Release_Track",iserror(vlookup($A164&amp;$B164,'5) Release_Track'!$F:$F&amp;'5) Release_Track'!$G:$G,1,0)),"NO ISRC-CATALOG ID pair MATCH in Release_Track" )</f>
        <v/>
      </c>
      <c r="E164" s="111"/>
      <c r="F164" s="20"/>
      <c r="G164" s="159"/>
      <c r="H164" s="114" t="str">
        <f t="shared" si="1"/>
        <v/>
      </c>
      <c r="I164" s="20"/>
      <c r="J164" s="20"/>
      <c r="K164" s="20"/>
    </row>
    <row r="165">
      <c r="B165" s="92"/>
      <c r="C165" s="114" t="str">
        <f t="array" ref="C165">ifs(and(isblank($A165),isblank($B165)),"", not(iserror(vlookup($A165&amp;$B165,'5) Release_Track'!$F:$F&amp;'5) Release_Track'!$G:$G,1,0))),vlookup($A165&amp;$B165,{'5) Release_Track'!$F:$F&amp;'5) Release_Track'!$G:$G,'5) Release_Track'!$H:$H},2,0), or(and(not(isblank($B165)),$B165=$B164,$A165&lt;&gt;$A164),and(not(isblank($A165)),$A165=$A164,$B165&lt;&gt;$B164)),"ID LISTS UNALIGNED",and($A165&lt;&gt;"",countif('5) Release_Track'!$F:$F,$A165)=0),"NO ISRC MATCH in Release_Track",and($B165&lt;&gt;"",countif('5) Release_Track'!$G:$G,$B165)=0),"NO CATALOG ID MATCH in Release_Track",iserror(vlookup($A165&amp;$B165,'5) Release_Track'!$F:$F&amp;'5) Release_Track'!$G:$G,1,0)),"NO ISRC-CATALOG ID pair MATCH in Release_Track" )</f>
        <v/>
      </c>
      <c r="D165" s="114" t="str">
        <f t="array" ref="D165">ifs(and(isblank($A165),isblank($B165)),"", not(iserror(vlookup($A165&amp;$B165,'5) Release_Track'!$F:$F&amp;'5) Release_Track'!$G:$G,1,0))),vlookup($A165&amp;$B165,{'5) Release_Track'!$F:$F&amp;'5) Release_Track'!$G:$G,'5) Release_Track'!$I:$I},2,0), or(and(not(isblank($B165)),$B165=$B164,$A165&lt;&gt;$A164),and(not(isblank($A165)),$A165=$A164,$B165&lt;&gt;$B164)),"ID LISTS UNALIGNED",and($A165&lt;&gt;"",countif('5) Release_Track'!$F:$F,$A165)=0),"NO ISRC MATCH in Release_Track",and($B165&lt;&gt;"",countif('5) Release_Track'!$G:$G,$B165)=0),"NO CATALOG ID MATCH in Release_Track",iserror(vlookup($A165&amp;$B165,'5) Release_Track'!$F:$F&amp;'5) Release_Track'!$G:$G,1,0)),"NO ISRC-CATALOG ID pair MATCH in Release_Track" )</f>
        <v/>
      </c>
      <c r="E165" s="111"/>
      <c r="F165" s="20"/>
      <c r="G165" s="159"/>
      <c r="H165" s="114" t="str">
        <f t="shared" si="1"/>
        <v/>
      </c>
      <c r="I165" s="20"/>
      <c r="J165" s="20"/>
      <c r="K165" s="20"/>
    </row>
    <row r="166">
      <c r="B166" s="92"/>
      <c r="C166" s="114" t="str">
        <f t="array" ref="C166">ifs(and(isblank($A166),isblank($B166)),"", not(iserror(vlookup($A166&amp;$B166,'5) Release_Track'!$F:$F&amp;'5) Release_Track'!$G:$G,1,0))),vlookup($A166&amp;$B166,{'5) Release_Track'!$F:$F&amp;'5) Release_Track'!$G:$G,'5) Release_Track'!$H:$H},2,0), or(and(not(isblank($B166)),$B166=$B165,$A166&lt;&gt;$A165),and(not(isblank($A166)),$A166=$A165,$B166&lt;&gt;$B165)),"ID LISTS UNALIGNED",and($A166&lt;&gt;"",countif('5) Release_Track'!$F:$F,$A166)=0),"NO ISRC MATCH in Release_Track",and($B166&lt;&gt;"",countif('5) Release_Track'!$G:$G,$B166)=0),"NO CATALOG ID MATCH in Release_Track",iserror(vlookup($A166&amp;$B166,'5) Release_Track'!$F:$F&amp;'5) Release_Track'!$G:$G,1,0)),"NO ISRC-CATALOG ID pair MATCH in Release_Track" )</f>
        <v/>
      </c>
      <c r="D166" s="114" t="str">
        <f t="array" ref="D166">ifs(and(isblank($A166),isblank($B166)),"", not(iserror(vlookup($A166&amp;$B166,'5) Release_Track'!$F:$F&amp;'5) Release_Track'!$G:$G,1,0))),vlookup($A166&amp;$B166,{'5) Release_Track'!$F:$F&amp;'5) Release_Track'!$G:$G,'5) Release_Track'!$I:$I},2,0), or(and(not(isblank($B166)),$B166=$B165,$A166&lt;&gt;$A165),and(not(isblank($A166)),$A166=$A165,$B166&lt;&gt;$B165)),"ID LISTS UNALIGNED",and($A166&lt;&gt;"",countif('5) Release_Track'!$F:$F,$A166)=0),"NO ISRC MATCH in Release_Track",and($B166&lt;&gt;"",countif('5) Release_Track'!$G:$G,$B166)=0),"NO CATALOG ID MATCH in Release_Track",iserror(vlookup($A166&amp;$B166,'5) Release_Track'!$F:$F&amp;'5) Release_Track'!$G:$G,1,0)),"NO ISRC-CATALOG ID pair MATCH in Release_Track" )</f>
        <v/>
      </c>
      <c r="E166" s="111"/>
      <c r="F166" s="20"/>
      <c r="G166" s="159"/>
      <c r="H166" s="114" t="str">
        <f t="shared" si="1"/>
        <v/>
      </c>
      <c r="I166" s="20"/>
      <c r="J166" s="20"/>
      <c r="K166" s="20"/>
    </row>
    <row r="167">
      <c r="B167" s="92"/>
      <c r="C167" s="114" t="str">
        <f t="array" ref="C167">ifs(and(isblank($A167),isblank($B167)),"", not(iserror(vlookup($A167&amp;$B167,'5) Release_Track'!$F:$F&amp;'5) Release_Track'!$G:$G,1,0))),vlookup($A167&amp;$B167,{'5) Release_Track'!$F:$F&amp;'5) Release_Track'!$G:$G,'5) Release_Track'!$H:$H},2,0), or(and(not(isblank($B167)),$B167=$B166,$A167&lt;&gt;$A166),and(not(isblank($A167)),$A167=$A166,$B167&lt;&gt;$B166)),"ID LISTS UNALIGNED",and($A167&lt;&gt;"",countif('5) Release_Track'!$F:$F,$A167)=0),"NO ISRC MATCH in Release_Track",and($B167&lt;&gt;"",countif('5) Release_Track'!$G:$G,$B167)=0),"NO CATALOG ID MATCH in Release_Track",iserror(vlookup($A167&amp;$B167,'5) Release_Track'!$F:$F&amp;'5) Release_Track'!$G:$G,1,0)),"NO ISRC-CATALOG ID pair MATCH in Release_Track" )</f>
        <v/>
      </c>
      <c r="D167" s="114" t="str">
        <f t="array" ref="D167">ifs(and(isblank($A167),isblank($B167)),"", not(iserror(vlookup($A167&amp;$B167,'5) Release_Track'!$F:$F&amp;'5) Release_Track'!$G:$G,1,0))),vlookup($A167&amp;$B167,{'5) Release_Track'!$F:$F&amp;'5) Release_Track'!$G:$G,'5) Release_Track'!$I:$I},2,0), or(and(not(isblank($B167)),$B167=$B166,$A167&lt;&gt;$A166),and(not(isblank($A167)),$A167=$A166,$B167&lt;&gt;$B166)),"ID LISTS UNALIGNED",and($A167&lt;&gt;"",countif('5) Release_Track'!$F:$F,$A167)=0),"NO ISRC MATCH in Release_Track",and($B167&lt;&gt;"",countif('5) Release_Track'!$G:$G,$B167)=0),"NO CATALOG ID MATCH in Release_Track",iserror(vlookup($A167&amp;$B167,'5) Release_Track'!$F:$F&amp;'5) Release_Track'!$G:$G,1,0)),"NO ISRC-CATALOG ID pair MATCH in Release_Track" )</f>
        <v/>
      </c>
      <c r="E167" s="111"/>
      <c r="F167" s="20"/>
      <c r="G167" s="159"/>
      <c r="H167" s="114" t="str">
        <f t="shared" si="1"/>
        <v/>
      </c>
      <c r="I167" s="20"/>
      <c r="J167" s="20"/>
      <c r="K167" s="20"/>
    </row>
    <row r="168">
      <c r="B168" s="92"/>
      <c r="C168" s="114" t="str">
        <f t="array" ref="C168">ifs(and(isblank($A168),isblank($B168)),"", not(iserror(vlookup($A168&amp;$B168,'5) Release_Track'!$F:$F&amp;'5) Release_Track'!$G:$G,1,0))),vlookup($A168&amp;$B168,{'5) Release_Track'!$F:$F&amp;'5) Release_Track'!$G:$G,'5) Release_Track'!$H:$H},2,0), or(and(not(isblank($B168)),$B168=$B167,$A168&lt;&gt;$A167),and(not(isblank($A168)),$A168=$A167,$B168&lt;&gt;$B167)),"ID LISTS UNALIGNED",and($A168&lt;&gt;"",countif('5) Release_Track'!$F:$F,$A168)=0),"NO ISRC MATCH in Release_Track",and($B168&lt;&gt;"",countif('5) Release_Track'!$G:$G,$B168)=0),"NO CATALOG ID MATCH in Release_Track",iserror(vlookup($A168&amp;$B168,'5) Release_Track'!$F:$F&amp;'5) Release_Track'!$G:$G,1,0)),"NO ISRC-CATALOG ID pair MATCH in Release_Track" )</f>
        <v/>
      </c>
      <c r="D168" s="114" t="str">
        <f t="array" ref="D168">ifs(and(isblank($A168),isblank($B168)),"", not(iserror(vlookup($A168&amp;$B168,'5) Release_Track'!$F:$F&amp;'5) Release_Track'!$G:$G,1,0))),vlookup($A168&amp;$B168,{'5) Release_Track'!$F:$F&amp;'5) Release_Track'!$G:$G,'5) Release_Track'!$I:$I},2,0), or(and(not(isblank($B168)),$B168=$B167,$A168&lt;&gt;$A167),and(not(isblank($A168)),$A168=$A167,$B168&lt;&gt;$B167)),"ID LISTS UNALIGNED",and($A168&lt;&gt;"",countif('5) Release_Track'!$F:$F,$A168)=0),"NO ISRC MATCH in Release_Track",and($B168&lt;&gt;"",countif('5) Release_Track'!$G:$G,$B168)=0),"NO CATALOG ID MATCH in Release_Track",iserror(vlookup($A168&amp;$B168,'5) Release_Track'!$F:$F&amp;'5) Release_Track'!$G:$G,1,0)),"NO ISRC-CATALOG ID pair MATCH in Release_Track" )</f>
        <v/>
      </c>
      <c r="E168" s="111"/>
      <c r="F168" s="20"/>
      <c r="G168" s="159"/>
      <c r="H168" s="114" t="str">
        <f t="shared" si="1"/>
        <v/>
      </c>
      <c r="I168" s="20"/>
      <c r="J168" s="20"/>
      <c r="K168" s="20"/>
    </row>
    <row r="169">
      <c r="B169" s="92"/>
      <c r="C169" s="114" t="str">
        <f t="array" ref="C169">ifs(and(isblank($A169),isblank($B169)),"", not(iserror(vlookup($A169&amp;$B169,'5) Release_Track'!$F:$F&amp;'5) Release_Track'!$G:$G,1,0))),vlookup($A169&amp;$B169,{'5) Release_Track'!$F:$F&amp;'5) Release_Track'!$G:$G,'5) Release_Track'!$H:$H},2,0), or(and(not(isblank($B169)),$B169=$B168,$A169&lt;&gt;$A168),and(not(isblank($A169)),$A169=$A168,$B169&lt;&gt;$B168)),"ID LISTS UNALIGNED",and($A169&lt;&gt;"",countif('5) Release_Track'!$F:$F,$A169)=0),"NO ISRC MATCH in Release_Track",and($B169&lt;&gt;"",countif('5) Release_Track'!$G:$G,$B169)=0),"NO CATALOG ID MATCH in Release_Track",iserror(vlookup($A169&amp;$B169,'5) Release_Track'!$F:$F&amp;'5) Release_Track'!$G:$G,1,0)),"NO ISRC-CATALOG ID pair MATCH in Release_Track" )</f>
        <v/>
      </c>
      <c r="D169" s="114" t="str">
        <f t="array" ref="D169">ifs(and(isblank($A169),isblank($B169)),"", not(iserror(vlookup($A169&amp;$B169,'5) Release_Track'!$F:$F&amp;'5) Release_Track'!$G:$G,1,0))),vlookup($A169&amp;$B169,{'5) Release_Track'!$F:$F&amp;'5) Release_Track'!$G:$G,'5) Release_Track'!$I:$I},2,0), or(and(not(isblank($B169)),$B169=$B168,$A169&lt;&gt;$A168),and(not(isblank($A169)),$A169=$A168,$B169&lt;&gt;$B168)),"ID LISTS UNALIGNED",and($A169&lt;&gt;"",countif('5) Release_Track'!$F:$F,$A169)=0),"NO ISRC MATCH in Release_Track",and($B169&lt;&gt;"",countif('5) Release_Track'!$G:$G,$B169)=0),"NO CATALOG ID MATCH in Release_Track",iserror(vlookup($A169&amp;$B169,'5) Release_Track'!$F:$F&amp;'5) Release_Track'!$G:$G,1,0)),"NO ISRC-CATALOG ID pair MATCH in Release_Track" )</f>
        <v/>
      </c>
      <c r="E169" s="111"/>
      <c r="F169" s="20"/>
      <c r="G169" s="159"/>
      <c r="H169" s="114" t="str">
        <f t="shared" si="1"/>
        <v/>
      </c>
      <c r="I169" s="20"/>
      <c r="J169" s="20"/>
      <c r="K169" s="20"/>
    </row>
    <row r="170">
      <c r="B170" s="92"/>
      <c r="C170" s="114" t="str">
        <f t="array" ref="C170">ifs(and(isblank($A170),isblank($B170)),"", not(iserror(vlookup($A170&amp;$B170,'5) Release_Track'!$F:$F&amp;'5) Release_Track'!$G:$G,1,0))),vlookup($A170&amp;$B170,{'5) Release_Track'!$F:$F&amp;'5) Release_Track'!$G:$G,'5) Release_Track'!$H:$H},2,0), or(and(not(isblank($B170)),$B170=$B169,$A170&lt;&gt;$A169),and(not(isblank($A170)),$A170=$A169,$B170&lt;&gt;$B169)),"ID LISTS UNALIGNED",and($A170&lt;&gt;"",countif('5) Release_Track'!$F:$F,$A170)=0),"NO ISRC MATCH in Release_Track",and($B170&lt;&gt;"",countif('5) Release_Track'!$G:$G,$B170)=0),"NO CATALOG ID MATCH in Release_Track",iserror(vlookup($A170&amp;$B170,'5) Release_Track'!$F:$F&amp;'5) Release_Track'!$G:$G,1,0)),"NO ISRC-CATALOG ID pair MATCH in Release_Track" )</f>
        <v/>
      </c>
      <c r="D170" s="114" t="str">
        <f t="array" ref="D170">ifs(and(isblank($A170),isblank($B170)),"", not(iserror(vlookup($A170&amp;$B170,'5) Release_Track'!$F:$F&amp;'5) Release_Track'!$G:$G,1,0))),vlookup($A170&amp;$B170,{'5) Release_Track'!$F:$F&amp;'5) Release_Track'!$G:$G,'5) Release_Track'!$I:$I},2,0), or(and(not(isblank($B170)),$B170=$B169,$A170&lt;&gt;$A169),and(not(isblank($A170)),$A170=$A169,$B170&lt;&gt;$B169)),"ID LISTS UNALIGNED",and($A170&lt;&gt;"",countif('5) Release_Track'!$F:$F,$A170)=0),"NO ISRC MATCH in Release_Track",and($B170&lt;&gt;"",countif('5) Release_Track'!$G:$G,$B170)=0),"NO CATALOG ID MATCH in Release_Track",iserror(vlookup($A170&amp;$B170,'5) Release_Track'!$F:$F&amp;'5) Release_Track'!$G:$G,1,0)),"NO ISRC-CATALOG ID pair MATCH in Release_Track" )</f>
        <v/>
      </c>
      <c r="E170" s="111"/>
      <c r="F170" s="20"/>
      <c r="G170" s="159"/>
      <c r="H170" s="114" t="str">
        <f t="shared" si="1"/>
        <v/>
      </c>
      <c r="I170" s="20"/>
      <c r="J170" s="20"/>
      <c r="K170" s="20"/>
    </row>
    <row r="171">
      <c r="B171" s="92"/>
      <c r="C171" s="114" t="str">
        <f t="array" ref="C171">ifs(and(isblank($A171),isblank($B171)),"", not(iserror(vlookup($A171&amp;$B171,'5) Release_Track'!$F:$F&amp;'5) Release_Track'!$G:$G,1,0))),vlookup($A171&amp;$B171,{'5) Release_Track'!$F:$F&amp;'5) Release_Track'!$G:$G,'5) Release_Track'!$H:$H},2,0), or(and(not(isblank($B171)),$B171=$B170,$A171&lt;&gt;$A170),and(not(isblank($A171)),$A171=$A170,$B171&lt;&gt;$B170)),"ID LISTS UNALIGNED",and($A171&lt;&gt;"",countif('5) Release_Track'!$F:$F,$A171)=0),"NO ISRC MATCH in Release_Track",and($B171&lt;&gt;"",countif('5) Release_Track'!$G:$G,$B171)=0),"NO CATALOG ID MATCH in Release_Track",iserror(vlookup($A171&amp;$B171,'5) Release_Track'!$F:$F&amp;'5) Release_Track'!$G:$G,1,0)),"NO ISRC-CATALOG ID pair MATCH in Release_Track" )</f>
        <v/>
      </c>
      <c r="D171" s="114" t="str">
        <f t="array" ref="D171">ifs(and(isblank($A171),isblank($B171)),"", not(iserror(vlookup($A171&amp;$B171,'5) Release_Track'!$F:$F&amp;'5) Release_Track'!$G:$G,1,0))),vlookup($A171&amp;$B171,{'5) Release_Track'!$F:$F&amp;'5) Release_Track'!$G:$G,'5) Release_Track'!$I:$I},2,0), or(and(not(isblank($B171)),$B171=$B170,$A171&lt;&gt;$A170),and(not(isblank($A171)),$A171=$A170,$B171&lt;&gt;$B170)),"ID LISTS UNALIGNED",and($A171&lt;&gt;"",countif('5) Release_Track'!$F:$F,$A171)=0),"NO ISRC MATCH in Release_Track",and($B171&lt;&gt;"",countif('5) Release_Track'!$G:$G,$B171)=0),"NO CATALOG ID MATCH in Release_Track",iserror(vlookup($A171&amp;$B171,'5) Release_Track'!$F:$F&amp;'5) Release_Track'!$G:$G,1,0)),"NO ISRC-CATALOG ID pair MATCH in Release_Track" )</f>
        <v/>
      </c>
      <c r="E171" s="111"/>
      <c r="F171" s="20"/>
      <c r="G171" s="159"/>
      <c r="H171" s="114" t="str">
        <f t="shared" si="1"/>
        <v/>
      </c>
      <c r="I171" s="20"/>
      <c r="J171" s="20"/>
      <c r="K171" s="20"/>
    </row>
    <row r="172">
      <c r="B172" s="92"/>
      <c r="C172" s="114" t="str">
        <f t="array" ref="C172">ifs(and(isblank($A172),isblank($B172)),"", not(iserror(vlookup($A172&amp;$B172,'5) Release_Track'!$F:$F&amp;'5) Release_Track'!$G:$G,1,0))),vlookup($A172&amp;$B172,{'5) Release_Track'!$F:$F&amp;'5) Release_Track'!$G:$G,'5) Release_Track'!$H:$H},2,0), or(and(not(isblank($B172)),$B172=$B171,$A172&lt;&gt;$A171),and(not(isblank($A172)),$A172=$A171,$B172&lt;&gt;$B171)),"ID LISTS UNALIGNED",and($A172&lt;&gt;"",countif('5) Release_Track'!$F:$F,$A172)=0),"NO ISRC MATCH in Release_Track",and($B172&lt;&gt;"",countif('5) Release_Track'!$G:$G,$B172)=0),"NO CATALOG ID MATCH in Release_Track",iserror(vlookup($A172&amp;$B172,'5) Release_Track'!$F:$F&amp;'5) Release_Track'!$G:$G,1,0)),"NO ISRC-CATALOG ID pair MATCH in Release_Track" )</f>
        <v/>
      </c>
      <c r="D172" s="114" t="str">
        <f t="array" ref="D172">ifs(and(isblank($A172),isblank($B172)),"", not(iserror(vlookup($A172&amp;$B172,'5) Release_Track'!$F:$F&amp;'5) Release_Track'!$G:$G,1,0))),vlookup($A172&amp;$B172,{'5) Release_Track'!$F:$F&amp;'5) Release_Track'!$G:$G,'5) Release_Track'!$I:$I},2,0), or(and(not(isblank($B172)),$B172=$B171,$A172&lt;&gt;$A171),and(not(isblank($A172)),$A172=$A171,$B172&lt;&gt;$B171)),"ID LISTS UNALIGNED",and($A172&lt;&gt;"",countif('5) Release_Track'!$F:$F,$A172)=0),"NO ISRC MATCH in Release_Track",and($B172&lt;&gt;"",countif('5) Release_Track'!$G:$G,$B172)=0),"NO CATALOG ID MATCH in Release_Track",iserror(vlookup($A172&amp;$B172,'5) Release_Track'!$F:$F&amp;'5) Release_Track'!$G:$G,1,0)),"NO ISRC-CATALOG ID pair MATCH in Release_Track" )</f>
        <v/>
      </c>
      <c r="E172" s="111"/>
      <c r="F172" s="20"/>
      <c r="G172" s="159"/>
      <c r="H172" s="114" t="str">
        <f t="shared" si="1"/>
        <v/>
      </c>
      <c r="I172" s="20"/>
      <c r="J172" s="20"/>
      <c r="K172" s="20"/>
    </row>
    <row r="173">
      <c r="B173" s="92"/>
      <c r="C173" s="114" t="str">
        <f t="array" ref="C173">ifs(and(isblank($A173),isblank($B173)),"", not(iserror(vlookup($A173&amp;$B173,'5) Release_Track'!$F:$F&amp;'5) Release_Track'!$G:$G,1,0))),vlookup($A173&amp;$B173,{'5) Release_Track'!$F:$F&amp;'5) Release_Track'!$G:$G,'5) Release_Track'!$H:$H},2,0), or(and(not(isblank($B173)),$B173=$B172,$A173&lt;&gt;$A172),and(not(isblank($A173)),$A173=$A172,$B173&lt;&gt;$B172)),"ID LISTS UNALIGNED",and($A173&lt;&gt;"",countif('5) Release_Track'!$F:$F,$A173)=0),"NO ISRC MATCH in Release_Track",and($B173&lt;&gt;"",countif('5) Release_Track'!$G:$G,$B173)=0),"NO CATALOG ID MATCH in Release_Track",iserror(vlookup($A173&amp;$B173,'5) Release_Track'!$F:$F&amp;'5) Release_Track'!$G:$G,1,0)),"NO ISRC-CATALOG ID pair MATCH in Release_Track" )</f>
        <v/>
      </c>
      <c r="D173" s="114" t="str">
        <f t="array" ref="D173">ifs(and(isblank($A173),isblank($B173)),"", not(iserror(vlookup($A173&amp;$B173,'5) Release_Track'!$F:$F&amp;'5) Release_Track'!$G:$G,1,0))),vlookup($A173&amp;$B173,{'5) Release_Track'!$F:$F&amp;'5) Release_Track'!$G:$G,'5) Release_Track'!$I:$I},2,0), or(and(not(isblank($B173)),$B173=$B172,$A173&lt;&gt;$A172),and(not(isblank($A173)),$A173=$A172,$B173&lt;&gt;$B172)),"ID LISTS UNALIGNED",and($A173&lt;&gt;"",countif('5) Release_Track'!$F:$F,$A173)=0),"NO ISRC MATCH in Release_Track",and($B173&lt;&gt;"",countif('5) Release_Track'!$G:$G,$B173)=0),"NO CATALOG ID MATCH in Release_Track",iserror(vlookup($A173&amp;$B173,'5) Release_Track'!$F:$F&amp;'5) Release_Track'!$G:$G,1,0)),"NO ISRC-CATALOG ID pair MATCH in Release_Track" )</f>
        <v/>
      </c>
      <c r="E173" s="111"/>
      <c r="F173" s="20"/>
      <c r="G173" s="159"/>
      <c r="H173" s="114" t="str">
        <f t="shared" si="1"/>
        <v/>
      </c>
      <c r="I173" s="20"/>
      <c r="J173" s="20"/>
      <c r="K173" s="20"/>
    </row>
    <row r="174">
      <c r="B174" s="92"/>
      <c r="C174" s="114" t="str">
        <f t="array" ref="C174">ifs(and(isblank($A174),isblank($B174)),"", not(iserror(vlookup($A174&amp;$B174,'5) Release_Track'!$F:$F&amp;'5) Release_Track'!$G:$G,1,0))),vlookup($A174&amp;$B174,{'5) Release_Track'!$F:$F&amp;'5) Release_Track'!$G:$G,'5) Release_Track'!$H:$H},2,0), or(and(not(isblank($B174)),$B174=$B173,$A174&lt;&gt;$A173),and(not(isblank($A174)),$A174=$A173,$B174&lt;&gt;$B173)),"ID LISTS UNALIGNED",and($A174&lt;&gt;"",countif('5) Release_Track'!$F:$F,$A174)=0),"NO ISRC MATCH in Release_Track",and($B174&lt;&gt;"",countif('5) Release_Track'!$G:$G,$B174)=0),"NO CATALOG ID MATCH in Release_Track",iserror(vlookup($A174&amp;$B174,'5) Release_Track'!$F:$F&amp;'5) Release_Track'!$G:$G,1,0)),"NO ISRC-CATALOG ID pair MATCH in Release_Track" )</f>
        <v/>
      </c>
      <c r="D174" s="114" t="str">
        <f t="array" ref="D174">ifs(and(isblank($A174),isblank($B174)),"", not(iserror(vlookup($A174&amp;$B174,'5) Release_Track'!$F:$F&amp;'5) Release_Track'!$G:$G,1,0))),vlookup($A174&amp;$B174,{'5) Release_Track'!$F:$F&amp;'5) Release_Track'!$G:$G,'5) Release_Track'!$I:$I},2,0), or(and(not(isblank($B174)),$B174=$B173,$A174&lt;&gt;$A173),and(not(isblank($A174)),$A174=$A173,$B174&lt;&gt;$B173)),"ID LISTS UNALIGNED",and($A174&lt;&gt;"",countif('5) Release_Track'!$F:$F,$A174)=0),"NO ISRC MATCH in Release_Track",and($B174&lt;&gt;"",countif('5) Release_Track'!$G:$G,$B174)=0),"NO CATALOG ID MATCH in Release_Track",iserror(vlookup($A174&amp;$B174,'5) Release_Track'!$F:$F&amp;'5) Release_Track'!$G:$G,1,0)),"NO ISRC-CATALOG ID pair MATCH in Release_Track" )</f>
        <v/>
      </c>
      <c r="E174" s="111"/>
      <c r="F174" s="20"/>
      <c r="G174" s="159"/>
      <c r="H174" s="114" t="str">
        <f t="shared" si="1"/>
        <v/>
      </c>
      <c r="I174" s="20"/>
      <c r="J174" s="20"/>
      <c r="K174" s="20"/>
    </row>
    <row r="175">
      <c r="B175" s="92"/>
      <c r="C175" s="114" t="str">
        <f t="array" ref="C175">ifs(and(isblank($A175),isblank($B175)),"", not(iserror(vlookup($A175&amp;$B175,'5) Release_Track'!$F:$F&amp;'5) Release_Track'!$G:$G,1,0))),vlookup($A175&amp;$B175,{'5) Release_Track'!$F:$F&amp;'5) Release_Track'!$G:$G,'5) Release_Track'!$H:$H},2,0), or(and(not(isblank($B175)),$B175=$B174,$A175&lt;&gt;$A174),and(not(isblank($A175)),$A175=$A174,$B175&lt;&gt;$B174)),"ID LISTS UNALIGNED",and($A175&lt;&gt;"",countif('5) Release_Track'!$F:$F,$A175)=0),"NO ISRC MATCH in Release_Track",and($B175&lt;&gt;"",countif('5) Release_Track'!$G:$G,$B175)=0),"NO CATALOG ID MATCH in Release_Track",iserror(vlookup($A175&amp;$B175,'5) Release_Track'!$F:$F&amp;'5) Release_Track'!$G:$G,1,0)),"NO ISRC-CATALOG ID pair MATCH in Release_Track" )</f>
        <v/>
      </c>
      <c r="D175" s="114" t="str">
        <f t="array" ref="D175">ifs(and(isblank($A175),isblank($B175)),"", not(iserror(vlookup($A175&amp;$B175,'5) Release_Track'!$F:$F&amp;'5) Release_Track'!$G:$G,1,0))),vlookup($A175&amp;$B175,{'5) Release_Track'!$F:$F&amp;'5) Release_Track'!$G:$G,'5) Release_Track'!$I:$I},2,0), or(and(not(isblank($B175)),$B175=$B174,$A175&lt;&gt;$A174),and(not(isblank($A175)),$A175=$A174,$B175&lt;&gt;$B174)),"ID LISTS UNALIGNED",and($A175&lt;&gt;"",countif('5) Release_Track'!$F:$F,$A175)=0),"NO ISRC MATCH in Release_Track",and($B175&lt;&gt;"",countif('5) Release_Track'!$G:$G,$B175)=0),"NO CATALOG ID MATCH in Release_Track",iserror(vlookup($A175&amp;$B175,'5) Release_Track'!$F:$F&amp;'5) Release_Track'!$G:$G,1,0)),"NO ISRC-CATALOG ID pair MATCH in Release_Track" )</f>
        <v/>
      </c>
      <c r="E175" s="111"/>
      <c r="F175" s="20"/>
      <c r="G175" s="159"/>
      <c r="H175" s="114" t="str">
        <f t="shared" si="1"/>
        <v/>
      </c>
      <c r="I175" s="20"/>
      <c r="J175" s="20"/>
      <c r="K175" s="20"/>
    </row>
    <row r="176">
      <c r="B176" s="92"/>
      <c r="C176" s="114" t="str">
        <f t="array" ref="C176">ifs(and(isblank($A176),isblank($B176)),"", not(iserror(vlookup($A176&amp;$B176,'5) Release_Track'!$F:$F&amp;'5) Release_Track'!$G:$G,1,0))),vlookup($A176&amp;$B176,{'5) Release_Track'!$F:$F&amp;'5) Release_Track'!$G:$G,'5) Release_Track'!$H:$H},2,0), or(and(not(isblank($B176)),$B176=$B175,$A176&lt;&gt;$A175),and(not(isblank($A176)),$A176=$A175,$B176&lt;&gt;$B175)),"ID LISTS UNALIGNED",and($A176&lt;&gt;"",countif('5) Release_Track'!$F:$F,$A176)=0),"NO ISRC MATCH in Release_Track",and($B176&lt;&gt;"",countif('5) Release_Track'!$G:$G,$B176)=0),"NO CATALOG ID MATCH in Release_Track",iserror(vlookup($A176&amp;$B176,'5) Release_Track'!$F:$F&amp;'5) Release_Track'!$G:$G,1,0)),"NO ISRC-CATALOG ID pair MATCH in Release_Track" )</f>
        <v/>
      </c>
      <c r="D176" s="114" t="str">
        <f t="array" ref="D176">ifs(and(isblank($A176),isblank($B176)),"", not(iserror(vlookup($A176&amp;$B176,'5) Release_Track'!$F:$F&amp;'5) Release_Track'!$G:$G,1,0))),vlookup($A176&amp;$B176,{'5) Release_Track'!$F:$F&amp;'5) Release_Track'!$G:$G,'5) Release_Track'!$I:$I},2,0), or(and(not(isblank($B176)),$B176=$B175,$A176&lt;&gt;$A175),and(not(isblank($A176)),$A176=$A175,$B176&lt;&gt;$B175)),"ID LISTS UNALIGNED",and($A176&lt;&gt;"",countif('5) Release_Track'!$F:$F,$A176)=0),"NO ISRC MATCH in Release_Track",and($B176&lt;&gt;"",countif('5) Release_Track'!$G:$G,$B176)=0),"NO CATALOG ID MATCH in Release_Track",iserror(vlookup($A176&amp;$B176,'5) Release_Track'!$F:$F&amp;'5) Release_Track'!$G:$G,1,0)),"NO ISRC-CATALOG ID pair MATCH in Release_Track" )</f>
        <v/>
      </c>
      <c r="E176" s="111"/>
      <c r="F176" s="20"/>
      <c r="G176" s="159"/>
      <c r="H176" s="114" t="str">
        <f t="shared" si="1"/>
        <v/>
      </c>
      <c r="I176" s="20"/>
      <c r="J176" s="20"/>
      <c r="K176" s="20"/>
    </row>
    <row r="177">
      <c r="B177" s="92"/>
      <c r="C177" s="114" t="str">
        <f t="array" ref="C177">ifs(and(isblank($A177),isblank($B177)),"", not(iserror(vlookup($A177&amp;$B177,'5) Release_Track'!$F:$F&amp;'5) Release_Track'!$G:$G,1,0))),vlookup($A177&amp;$B177,{'5) Release_Track'!$F:$F&amp;'5) Release_Track'!$G:$G,'5) Release_Track'!$H:$H},2,0), or(and(not(isblank($B177)),$B177=$B176,$A177&lt;&gt;$A176),and(not(isblank($A177)),$A177=$A176,$B177&lt;&gt;$B176)),"ID LISTS UNALIGNED",and($A177&lt;&gt;"",countif('5) Release_Track'!$F:$F,$A177)=0),"NO ISRC MATCH in Release_Track",and($B177&lt;&gt;"",countif('5) Release_Track'!$G:$G,$B177)=0),"NO CATALOG ID MATCH in Release_Track",iserror(vlookup($A177&amp;$B177,'5) Release_Track'!$F:$F&amp;'5) Release_Track'!$G:$G,1,0)),"NO ISRC-CATALOG ID pair MATCH in Release_Track" )</f>
        <v/>
      </c>
      <c r="D177" s="114" t="str">
        <f t="array" ref="D177">ifs(and(isblank($A177),isblank($B177)),"", not(iserror(vlookup($A177&amp;$B177,'5) Release_Track'!$F:$F&amp;'5) Release_Track'!$G:$G,1,0))),vlookup($A177&amp;$B177,{'5) Release_Track'!$F:$F&amp;'5) Release_Track'!$G:$G,'5) Release_Track'!$I:$I},2,0), or(and(not(isblank($B177)),$B177=$B176,$A177&lt;&gt;$A176),and(not(isblank($A177)),$A177=$A176,$B177&lt;&gt;$B176)),"ID LISTS UNALIGNED",and($A177&lt;&gt;"",countif('5) Release_Track'!$F:$F,$A177)=0),"NO ISRC MATCH in Release_Track",and($B177&lt;&gt;"",countif('5) Release_Track'!$G:$G,$B177)=0),"NO CATALOG ID MATCH in Release_Track",iserror(vlookup($A177&amp;$B177,'5) Release_Track'!$F:$F&amp;'5) Release_Track'!$G:$G,1,0)),"NO ISRC-CATALOG ID pair MATCH in Release_Track" )</f>
        <v/>
      </c>
      <c r="E177" s="111"/>
      <c r="F177" s="20"/>
      <c r="G177" s="159"/>
      <c r="H177" s="114" t="str">
        <f t="shared" si="1"/>
        <v/>
      </c>
      <c r="I177" s="20"/>
      <c r="J177" s="20"/>
      <c r="K177" s="20"/>
    </row>
    <row r="178">
      <c r="B178" s="92"/>
      <c r="C178" s="114" t="str">
        <f t="array" ref="C178">ifs(and(isblank($A178),isblank($B178)),"", not(iserror(vlookup($A178&amp;$B178,'5) Release_Track'!$F:$F&amp;'5) Release_Track'!$G:$G,1,0))),vlookup($A178&amp;$B178,{'5) Release_Track'!$F:$F&amp;'5) Release_Track'!$G:$G,'5) Release_Track'!$H:$H},2,0), or(and(not(isblank($B178)),$B178=$B177,$A178&lt;&gt;$A177),and(not(isblank($A178)),$A178=$A177,$B178&lt;&gt;$B177)),"ID LISTS UNALIGNED",and($A178&lt;&gt;"",countif('5) Release_Track'!$F:$F,$A178)=0),"NO ISRC MATCH in Release_Track",and($B178&lt;&gt;"",countif('5) Release_Track'!$G:$G,$B178)=0),"NO CATALOG ID MATCH in Release_Track",iserror(vlookup($A178&amp;$B178,'5) Release_Track'!$F:$F&amp;'5) Release_Track'!$G:$G,1,0)),"NO ISRC-CATALOG ID pair MATCH in Release_Track" )</f>
        <v/>
      </c>
      <c r="D178" s="114" t="str">
        <f t="array" ref="D178">ifs(and(isblank($A178),isblank($B178)),"", not(iserror(vlookup($A178&amp;$B178,'5) Release_Track'!$F:$F&amp;'5) Release_Track'!$G:$G,1,0))),vlookup($A178&amp;$B178,{'5) Release_Track'!$F:$F&amp;'5) Release_Track'!$G:$G,'5) Release_Track'!$I:$I},2,0), or(and(not(isblank($B178)),$B178=$B177,$A178&lt;&gt;$A177),and(not(isblank($A178)),$A178=$A177,$B178&lt;&gt;$B177)),"ID LISTS UNALIGNED",and($A178&lt;&gt;"",countif('5) Release_Track'!$F:$F,$A178)=0),"NO ISRC MATCH in Release_Track",and($B178&lt;&gt;"",countif('5) Release_Track'!$G:$G,$B178)=0),"NO CATALOG ID MATCH in Release_Track",iserror(vlookup($A178&amp;$B178,'5) Release_Track'!$F:$F&amp;'5) Release_Track'!$G:$G,1,0)),"NO ISRC-CATALOG ID pair MATCH in Release_Track" )</f>
        <v/>
      </c>
      <c r="E178" s="111"/>
      <c r="F178" s="20"/>
      <c r="G178" s="159"/>
      <c r="H178" s="114" t="str">
        <f t="shared" si="1"/>
        <v/>
      </c>
      <c r="I178" s="20"/>
      <c r="J178" s="20"/>
      <c r="K178" s="20"/>
    </row>
    <row r="179">
      <c r="B179" s="92"/>
      <c r="C179" s="114" t="str">
        <f t="array" ref="C179">ifs(and(isblank($A179),isblank($B179)),"", not(iserror(vlookup($A179&amp;$B179,'5) Release_Track'!$F:$F&amp;'5) Release_Track'!$G:$G,1,0))),vlookup($A179&amp;$B179,{'5) Release_Track'!$F:$F&amp;'5) Release_Track'!$G:$G,'5) Release_Track'!$H:$H},2,0), or(and(not(isblank($B179)),$B179=$B178,$A179&lt;&gt;$A178),and(not(isblank($A179)),$A179=$A178,$B179&lt;&gt;$B178)),"ID LISTS UNALIGNED",and($A179&lt;&gt;"",countif('5) Release_Track'!$F:$F,$A179)=0),"NO ISRC MATCH in Release_Track",and($B179&lt;&gt;"",countif('5) Release_Track'!$G:$G,$B179)=0),"NO CATALOG ID MATCH in Release_Track",iserror(vlookup($A179&amp;$B179,'5) Release_Track'!$F:$F&amp;'5) Release_Track'!$G:$G,1,0)),"NO ISRC-CATALOG ID pair MATCH in Release_Track" )</f>
        <v/>
      </c>
      <c r="D179" s="114" t="str">
        <f t="array" ref="D179">ifs(and(isblank($A179),isblank($B179)),"", not(iserror(vlookup($A179&amp;$B179,'5) Release_Track'!$F:$F&amp;'5) Release_Track'!$G:$G,1,0))),vlookup($A179&amp;$B179,{'5) Release_Track'!$F:$F&amp;'5) Release_Track'!$G:$G,'5) Release_Track'!$I:$I},2,0), or(and(not(isblank($B179)),$B179=$B178,$A179&lt;&gt;$A178),and(not(isblank($A179)),$A179=$A178,$B179&lt;&gt;$B178)),"ID LISTS UNALIGNED",and($A179&lt;&gt;"",countif('5) Release_Track'!$F:$F,$A179)=0),"NO ISRC MATCH in Release_Track",and($B179&lt;&gt;"",countif('5) Release_Track'!$G:$G,$B179)=0),"NO CATALOG ID MATCH in Release_Track",iserror(vlookup($A179&amp;$B179,'5) Release_Track'!$F:$F&amp;'5) Release_Track'!$G:$G,1,0)),"NO ISRC-CATALOG ID pair MATCH in Release_Track" )</f>
        <v/>
      </c>
      <c r="E179" s="111"/>
      <c r="F179" s="20"/>
      <c r="G179" s="159"/>
      <c r="H179" s="114" t="str">
        <f t="shared" si="1"/>
        <v/>
      </c>
      <c r="I179" s="20"/>
      <c r="J179" s="20"/>
      <c r="K179" s="20"/>
    </row>
    <row r="180">
      <c r="B180" s="92"/>
      <c r="C180" s="114" t="str">
        <f t="array" ref="C180">ifs(and(isblank($A180),isblank($B180)),"", not(iserror(vlookup($A180&amp;$B180,'5) Release_Track'!$F:$F&amp;'5) Release_Track'!$G:$G,1,0))),vlookup($A180&amp;$B180,{'5) Release_Track'!$F:$F&amp;'5) Release_Track'!$G:$G,'5) Release_Track'!$H:$H},2,0), or(and(not(isblank($B180)),$B180=$B179,$A180&lt;&gt;$A179),and(not(isblank($A180)),$A180=$A179,$B180&lt;&gt;$B179)),"ID LISTS UNALIGNED",and($A180&lt;&gt;"",countif('5) Release_Track'!$F:$F,$A180)=0),"NO ISRC MATCH in Release_Track",and($B180&lt;&gt;"",countif('5) Release_Track'!$G:$G,$B180)=0),"NO CATALOG ID MATCH in Release_Track",iserror(vlookup($A180&amp;$B180,'5) Release_Track'!$F:$F&amp;'5) Release_Track'!$G:$G,1,0)),"NO ISRC-CATALOG ID pair MATCH in Release_Track" )</f>
        <v/>
      </c>
      <c r="D180" s="114" t="str">
        <f t="array" ref="D180">ifs(and(isblank($A180),isblank($B180)),"", not(iserror(vlookup($A180&amp;$B180,'5) Release_Track'!$F:$F&amp;'5) Release_Track'!$G:$G,1,0))),vlookup($A180&amp;$B180,{'5) Release_Track'!$F:$F&amp;'5) Release_Track'!$G:$G,'5) Release_Track'!$I:$I},2,0), or(and(not(isblank($B180)),$B180=$B179,$A180&lt;&gt;$A179),and(not(isblank($A180)),$A180=$A179,$B180&lt;&gt;$B179)),"ID LISTS UNALIGNED",and($A180&lt;&gt;"",countif('5) Release_Track'!$F:$F,$A180)=0),"NO ISRC MATCH in Release_Track",and($B180&lt;&gt;"",countif('5) Release_Track'!$G:$G,$B180)=0),"NO CATALOG ID MATCH in Release_Track",iserror(vlookup($A180&amp;$B180,'5) Release_Track'!$F:$F&amp;'5) Release_Track'!$G:$G,1,0)),"NO ISRC-CATALOG ID pair MATCH in Release_Track" )</f>
        <v/>
      </c>
      <c r="E180" s="111"/>
      <c r="F180" s="20"/>
      <c r="G180" s="159"/>
      <c r="H180" s="114" t="str">
        <f t="shared" si="1"/>
        <v/>
      </c>
      <c r="I180" s="20"/>
      <c r="J180" s="20"/>
      <c r="K180" s="20"/>
    </row>
    <row r="181">
      <c r="B181" s="92"/>
      <c r="C181" s="114" t="str">
        <f t="array" ref="C181">ifs(and(isblank($A181),isblank($B181)),"", not(iserror(vlookup($A181&amp;$B181,'5) Release_Track'!$F:$F&amp;'5) Release_Track'!$G:$G,1,0))),vlookup($A181&amp;$B181,{'5) Release_Track'!$F:$F&amp;'5) Release_Track'!$G:$G,'5) Release_Track'!$H:$H},2,0), or(and(not(isblank($B181)),$B181=$B180,$A181&lt;&gt;$A180),and(not(isblank($A181)),$A181=$A180,$B181&lt;&gt;$B180)),"ID LISTS UNALIGNED",and($A181&lt;&gt;"",countif('5) Release_Track'!$F:$F,$A181)=0),"NO ISRC MATCH in Release_Track",and($B181&lt;&gt;"",countif('5) Release_Track'!$G:$G,$B181)=0),"NO CATALOG ID MATCH in Release_Track",iserror(vlookup($A181&amp;$B181,'5) Release_Track'!$F:$F&amp;'5) Release_Track'!$G:$G,1,0)),"NO ISRC-CATALOG ID pair MATCH in Release_Track" )</f>
        <v/>
      </c>
      <c r="D181" s="114" t="str">
        <f t="array" ref="D181">ifs(and(isblank($A181),isblank($B181)),"", not(iserror(vlookup($A181&amp;$B181,'5) Release_Track'!$F:$F&amp;'5) Release_Track'!$G:$G,1,0))),vlookup($A181&amp;$B181,{'5) Release_Track'!$F:$F&amp;'5) Release_Track'!$G:$G,'5) Release_Track'!$I:$I},2,0), or(and(not(isblank($B181)),$B181=$B180,$A181&lt;&gt;$A180),and(not(isblank($A181)),$A181=$A180,$B181&lt;&gt;$B180)),"ID LISTS UNALIGNED",and($A181&lt;&gt;"",countif('5) Release_Track'!$F:$F,$A181)=0),"NO ISRC MATCH in Release_Track",and($B181&lt;&gt;"",countif('5) Release_Track'!$G:$G,$B181)=0),"NO CATALOG ID MATCH in Release_Track",iserror(vlookup($A181&amp;$B181,'5) Release_Track'!$F:$F&amp;'5) Release_Track'!$G:$G,1,0)),"NO ISRC-CATALOG ID pair MATCH in Release_Track" )</f>
        <v/>
      </c>
      <c r="E181" s="111"/>
      <c r="F181" s="20"/>
      <c r="G181" s="159"/>
      <c r="H181" s="114" t="str">
        <f t="shared" si="1"/>
        <v/>
      </c>
      <c r="I181" s="20"/>
      <c r="J181" s="20"/>
      <c r="K181" s="20"/>
    </row>
    <row r="182">
      <c r="B182" s="92"/>
      <c r="C182" s="114" t="str">
        <f t="array" ref="C182">ifs(and(isblank($A182),isblank($B182)),"", not(iserror(vlookup($A182&amp;$B182,'5) Release_Track'!$F:$F&amp;'5) Release_Track'!$G:$G,1,0))),vlookup($A182&amp;$B182,{'5) Release_Track'!$F:$F&amp;'5) Release_Track'!$G:$G,'5) Release_Track'!$H:$H},2,0), or(and(not(isblank($B182)),$B182=$B181,$A182&lt;&gt;$A181),and(not(isblank($A182)),$A182=$A181,$B182&lt;&gt;$B181)),"ID LISTS UNALIGNED",and($A182&lt;&gt;"",countif('5) Release_Track'!$F:$F,$A182)=0),"NO ISRC MATCH in Release_Track",and($B182&lt;&gt;"",countif('5) Release_Track'!$G:$G,$B182)=0),"NO CATALOG ID MATCH in Release_Track",iserror(vlookup($A182&amp;$B182,'5) Release_Track'!$F:$F&amp;'5) Release_Track'!$G:$G,1,0)),"NO ISRC-CATALOG ID pair MATCH in Release_Track" )</f>
        <v/>
      </c>
      <c r="D182" s="114" t="str">
        <f t="array" ref="D182">ifs(and(isblank($A182),isblank($B182)),"", not(iserror(vlookup($A182&amp;$B182,'5) Release_Track'!$F:$F&amp;'5) Release_Track'!$G:$G,1,0))),vlookup($A182&amp;$B182,{'5) Release_Track'!$F:$F&amp;'5) Release_Track'!$G:$G,'5) Release_Track'!$I:$I},2,0), or(and(not(isblank($B182)),$B182=$B181,$A182&lt;&gt;$A181),and(not(isblank($A182)),$A182=$A181,$B182&lt;&gt;$B181)),"ID LISTS UNALIGNED",and($A182&lt;&gt;"",countif('5) Release_Track'!$F:$F,$A182)=0),"NO ISRC MATCH in Release_Track",and($B182&lt;&gt;"",countif('5) Release_Track'!$G:$G,$B182)=0),"NO CATALOG ID MATCH in Release_Track",iserror(vlookup($A182&amp;$B182,'5) Release_Track'!$F:$F&amp;'5) Release_Track'!$G:$G,1,0)),"NO ISRC-CATALOG ID pair MATCH in Release_Track" )</f>
        <v/>
      </c>
      <c r="E182" s="111"/>
      <c r="F182" s="20"/>
      <c r="G182" s="159"/>
      <c r="H182" s="114" t="str">
        <f t="shared" si="1"/>
        <v/>
      </c>
      <c r="I182" s="20"/>
      <c r="J182" s="20"/>
      <c r="K182" s="20"/>
    </row>
    <row r="183">
      <c r="B183" s="92"/>
      <c r="C183" s="114" t="str">
        <f t="array" ref="C183">ifs(and(isblank($A183),isblank($B183)),"", not(iserror(vlookup($A183&amp;$B183,'5) Release_Track'!$F:$F&amp;'5) Release_Track'!$G:$G,1,0))),vlookup($A183&amp;$B183,{'5) Release_Track'!$F:$F&amp;'5) Release_Track'!$G:$G,'5) Release_Track'!$H:$H},2,0), or(and(not(isblank($B183)),$B183=$B182,$A183&lt;&gt;$A182),and(not(isblank($A183)),$A183=$A182,$B183&lt;&gt;$B182)),"ID LISTS UNALIGNED",and($A183&lt;&gt;"",countif('5) Release_Track'!$F:$F,$A183)=0),"NO ISRC MATCH in Release_Track",and($B183&lt;&gt;"",countif('5) Release_Track'!$G:$G,$B183)=0),"NO CATALOG ID MATCH in Release_Track",iserror(vlookup($A183&amp;$B183,'5) Release_Track'!$F:$F&amp;'5) Release_Track'!$G:$G,1,0)),"NO ISRC-CATALOG ID pair MATCH in Release_Track" )</f>
        <v/>
      </c>
      <c r="D183" s="114" t="str">
        <f t="array" ref="D183">ifs(and(isblank($A183),isblank($B183)),"", not(iserror(vlookup($A183&amp;$B183,'5) Release_Track'!$F:$F&amp;'5) Release_Track'!$G:$G,1,0))),vlookup($A183&amp;$B183,{'5) Release_Track'!$F:$F&amp;'5) Release_Track'!$G:$G,'5) Release_Track'!$I:$I},2,0), or(and(not(isblank($B183)),$B183=$B182,$A183&lt;&gt;$A182),and(not(isblank($A183)),$A183=$A182,$B183&lt;&gt;$B182)),"ID LISTS UNALIGNED",and($A183&lt;&gt;"",countif('5) Release_Track'!$F:$F,$A183)=0),"NO ISRC MATCH in Release_Track",and($B183&lt;&gt;"",countif('5) Release_Track'!$G:$G,$B183)=0),"NO CATALOG ID MATCH in Release_Track",iserror(vlookup($A183&amp;$B183,'5) Release_Track'!$F:$F&amp;'5) Release_Track'!$G:$G,1,0)),"NO ISRC-CATALOG ID pair MATCH in Release_Track" )</f>
        <v/>
      </c>
      <c r="E183" s="111"/>
      <c r="F183" s="20"/>
      <c r="G183" s="159"/>
      <c r="H183" s="114" t="str">
        <f t="shared" si="1"/>
        <v/>
      </c>
      <c r="I183" s="20"/>
      <c r="J183" s="20"/>
      <c r="K183" s="20"/>
    </row>
    <row r="184">
      <c r="B184" s="92"/>
      <c r="C184" s="114" t="str">
        <f t="array" ref="C184">ifs(and(isblank($A184),isblank($B184)),"", not(iserror(vlookup($A184&amp;$B184,'5) Release_Track'!$F:$F&amp;'5) Release_Track'!$G:$G,1,0))),vlookup($A184&amp;$B184,{'5) Release_Track'!$F:$F&amp;'5) Release_Track'!$G:$G,'5) Release_Track'!$H:$H},2,0), or(and(not(isblank($B184)),$B184=$B183,$A184&lt;&gt;$A183),and(not(isblank($A184)),$A184=$A183,$B184&lt;&gt;$B183)),"ID LISTS UNALIGNED",and($A184&lt;&gt;"",countif('5) Release_Track'!$F:$F,$A184)=0),"NO ISRC MATCH in Release_Track",and($B184&lt;&gt;"",countif('5) Release_Track'!$G:$G,$B184)=0),"NO CATALOG ID MATCH in Release_Track",iserror(vlookup($A184&amp;$B184,'5) Release_Track'!$F:$F&amp;'5) Release_Track'!$G:$G,1,0)),"NO ISRC-CATALOG ID pair MATCH in Release_Track" )</f>
        <v/>
      </c>
      <c r="D184" s="114" t="str">
        <f t="array" ref="D184">ifs(and(isblank($A184),isblank($B184)),"", not(iserror(vlookup($A184&amp;$B184,'5) Release_Track'!$F:$F&amp;'5) Release_Track'!$G:$G,1,0))),vlookup($A184&amp;$B184,{'5) Release_Track'!$F:$F&amp;'5) Release_Track'!$G:$G,'5) Release_Track'!$I:$I},2,0), or(and(not(isblank($B184)),$B184=$B183,$A184&lt;&gt;$A183),and(not(isblank($A184)),$A184=$A183,$B184&lt;&gt;$B183)),"ID LISTS UNALIGNED",and($A184&lt;&gt;"",countif('5) Release_Track'!$F:$F,$A184)=0),"NO ISRC MATCH in Release_Track",and($B184&lt;&gt;"",countif('5) Release_Track'!$G:$G,$B184)=0),"NO CATALOG ID MATCH in Release_Track",iserror(vlookup($A184&amp;$B184,'5) Release_Track'!$F:$F&amp;'5) Release_Track'!$G:$G,1,0)),"NO ISRC-CATALOG ID pair MATCH in Release_Track" )</f>
        <v/>
      </c>
      <c r="E184" s="111"/>
      <c r="F184" s="20"/>
      <c r="G184" s="159"/>
      <c r="H184" s="114" t="str">
        <f t="shared" si="1"/>
        <v/>
      </c>
      <c r="I184" s="20"/>
      <c r="J184" s="20"/>
      <c r="K184" s="20"/>
    </row>
    <row r="185">
      <c r="B185" s="92"/>
      <c r="C185" s="114" t="str">
        <f t="array" ref="C185">ifs(and(isblank($A185),isblank($B185)),"", not(iserror(vlookup($A185&amp;$B185,'5) Release_Track'!$F:$F&amp;'5) Release_Track'!$G:$G,1,0))),vlookup($A185&amp;$B185,{'5) Release_Track'!$F:$F&amp;'5) Release_Track'!$G:$G,'5) Release_Track'!$H:$H},2,0), or(and(not(isblank($B185)),$B185=$B184,$A185&lt;&gt;$A184),and(not(isblank($A185)),$A185=$A184,$B185&lt;&gt;$B184)),"ID LISTS UNALIGNED",and($A185&lt;&gt;"",countif('5) Release_Track'!$F:$F,$A185)=0),"NO ISRC MATCH in Release_Track",and($B185&lt;&gt;"",countif('5) Release_Track'!$G:$G,$B185)=0),"NO CATALOG ID MATCH in Release_Track",iserror(vlookup($A185&amp;$B185,'5) Release_Track'!$F:$F&amp;'5) Release_Track'!$G:$G,1,0)),"NO ISRC-CATALOG ID pair MATCH in Release_Track" )</f>
        <v/>
      </c>
      <c r="D185" s="114" t="str">
        <f t="array" ref="D185">ifs(and(isblank($A185),isblank($B185)),"", not(iserror(vlookup($A185&amp;$B185,'5) Release_Track'!$F:$F&amp;'5) Release_Track'!$G:$G,1,0))),vlookup($A185&amp;$B185,{'5) Release_Track'!$F:$F&amp;'5) Release_Track'!$G:$G,'5) Release_Track'!$I:$I},2,0), or(and(not(isblank($B185)),$B185=$B184,$A185&lt;&gt;$A184),and(not(isblank($A185)),$A185=$A184,$B185&lt;&gt;$B184)),"ID LISTS UNALIGNED",and($A185&lt;&gt;"",countif('5) Release_Track'!$F:$F,$A185)=0),"NO ISRC MATCH in Release_Track",and($B185&lt;&gt;"",countif('5) Release_Track'!$G:$G,$B185)=0),"NO CATALOG ID MATCH in Release_Track",iserror(vlookup($A185&amp;$B185,'5) Release_Track'!$F:$F&amp;'5) Release_Track'!$G:$G,1,0)),"NO ISRC-CATALOG ID pair MATCH in Release_Track" )</f>
        <v/>
      </c>
      <c r="E185" s="111"/>
      <c r="F185" s="20"/>
      <c r="G185" s="159"/>
      <c r="H185" s="114" t="str">
        <f t="shared" si="1"/>
        <v/>
      </c>
      <c r="I185" s="20"/>
      <c r="J185" s="20"/>
      <c r="K185" s="20"/>
    </row>
    <row r="186">
      <c r="B186" s="92"/>
      <c r="C186" s="114" t="str">
        <f t="array" ref="C186">ifs(and(isblank($A186),isblank($B186)),"", not(iserror(vlookup($A186&amp;$B186,'5) Release_Track'!$F:$F&amp;'5) Release_Track'!$G:$G,1,0))),vlookup($A186&amp;$B186,{'5) Release_Track'!$F:$F&amp;'5) Release_Track'!$G:$G,'5) Release_Track'!$H:$H},2,0), or(and(not(isblank($B186)),$B186=$B185,$A186&lt;&gt;$A185),and(not(isblank($A186)),$A186=$A185,$B186&lt;&gt;$B185)),"ID LISTS UNALIGNED",and($A186&lt;&gt;"",countif('5) Release_Track'!$F:$F,$A186)=0),"NO ISRC MATCH in Release_Track",and($B186&lt;&gt;"",countif('5) Release_Track'!$G:$G,$B186)=0),"NO CATALOG ID MATCH in Release_Track",iserror(vlookup($A186&amp;$B186,'5) Release_Track'!$F:$F&amp;'5) Release_Track'!$G:$G,1,0)),"NO ISRC-CATALOG ID pair MATCH in Release_Track" )</f>
        <v/>
      </c>
      <c r="D186" s="114" t="str">
        <f t="array" ref="D186">ifs(and(isblank($A186),isblank($B186)),"", not(iserror(vlookup($A186&amp;$B186,'5) Release_Track'!$F:$F&amp;'5) Release_Track'!$G:$G,1,0))),vlookup($A186&amp;$B186,{'5) Release_Track'!$F:$F&amp;'5) Release_Track'!$G:$G,'5) Release_Track'!$I:$I},2,0), or(and(not(isblank($B186)),$B186=$B185,$A186&lt;&gt;$A185),and(not(isblank($A186)),$A186=$A185,$B186&lt;&gt;$B185)),"ID LISTS UNALIGNED",and($A186&lt;&gt;"",countif('5) Release_Track'!$F:$F,$A186)=0),"NO ISRC MATCH in Release_Track",and($B186&lt;&gt;"",countif('5) Release_Track'!$G:$G,$B186)=0),"NO CATALOG ID MATCH in Release_Track",iserror(vlookup($A186&amp;$B186,'5) Release_Track'!$F:$F&amp;'5) Release_Track'!$G:$G,1,0)),"NO ISRC-CATALOG ID pair MATCH in Release_Track" )</f>
        <v/>
      </c>
      <c r="E186" s="111"/>
      <c r="F186" s="20"/>
      <c r="G186" s="159"/>
      <c r="H186" s="114" t="str">
        <f t="shared" si="1"/>
        <v/>
      </c>
      <c r="I186" s="20"/>
      <c r="J186" s="20"/>
      <c r="K186" s="20"/>
    </row>
    <row r="187">
      <c r="B187" s="92"/>
      <c r="C187" s="114" t="str">
        <f t="array" ref="C187">ifs(and(isblank($A187),isblank($B187)),"", not(iserror(vlookup($A187&amp;$B187,'5) Release_Track'!$F:$F&amp;'5) Release_Track'!$G:$G,1,0))),vlookup($A187&amp;$B187,{'5) Release_Track'!$F:$F&amp;'5) Release_Track'!$G:$G,'5) Release_Track'!$H:$H},2,0), or(and(not(isblank($B187)),$B187=$B186,$A187&lt;&gt;$A186),and(not(isblank($A187)),$A187=$A186,$B187&lt;&gt;$B186)),"ID LISTS UNALIGNED",and($A187&lt;&gt;"",countif('5) Release_Track'!$F:$F,$A187)=0),"NO ISRC MATCH in Release_Track",and($B187&lt;&gt;"",countif('5) Release_Track'!$G:$G,$B187)=0),"NO CATALOG ID MATCH in Release_Track",iserror(vlookup($A187&amp;$B187,'5) Release_Track'!$F:$F&amp;'5) Release_Track'!$G:$G,1,0)),"NO ISRC-CATALOG ID pair MATCH in Release_Track" )</f>
        <v/>
      </c>
      <c r="D187" s="114" t="str">
        <f t="array" ref="D187">ifs(and(isblank($A187),isblank($B187)),"", not(iserror(vlookup($A187&amp;$B187,'5) Release_Track'!$F:$F&amp;'5) Release_Track'!$G:$G,1,0))),vlookup($A187&amp;$B187,{'5) Release_Track'!$F:$F&amp;'5) Release_Track'!$G:$G,'5) Release_Track'!$I:$I},2,0), or(and(not(isblank($B187)),$B187=$B186,$A187&lt;&gt;$A186),and(not(isblank($A187)),$A187=$A186,$B187&lt;&gt;$B186)),"ID LISTS UNALIGNED",and($A187&lt;&gt;"",countif('5) Release_Track'!$F:$F,$A187)=0),"NO ISRC MATCH in Release_Track",and($B187&lt;&gt;"",countif('5) Release_Track'!$G:$G,$B187)=0),"NO CATALOG ID MATCH in Release_Track",iserror(vlookup($A187&amp;$B187,'5) Release_Track'!$F:$F&amp;'5) Release_Track'!$G:$G,1,0)),"NO ISRC-CATALOG ID pair MATCH in Release_Track" )</f>
        <v/>
      </c>
      <c r="E187" s="111"/>
      <c r="F187" s="20"/>
      <c r="G187" s="159"/>
      <c r="H187" s="114" t="str">
        <f t="shared" si="1"/>
        <v/>
      </c>
      <c r="I187" s="20"/>
      <c r="J187" s="20"/>
      <c r="K187" s="20"/>
    </row>
    <row r="188">
      <c r="B188" s="92"/>
      <c r="C188" s="114" t="str">
        <f t="array" ref="C188">ifs(and(isblank($A188),isblank($B188)),"", not(iserror(vlookup($A188&amp;$B188,'5) Release_Track'!$F:$F&amp;'5) Release_Track'!$G:$G,1,0))),vlookup($A188&amp;$B188,{'5) Release_Track'!$F:$F&amp;'5) Release_Track'!$G:$G,'5) Release_Track'!$H:$H},2,0), or(and(not(isblank($B188)),$B188=$B187,$A188&lt;&gt;$A187),and(not(isblank($A188)),$A188=$A187,$B188&lt;&gt;$B187)),"ID LISTS UNALIGNED",and($A188&lt;&gt;"",countif('5) Release_Track'!$F:$F,$A188)=0),"NO ISRC MATCH in Release_Track",and($B188&lt;&gt;"",countif('5) Release_Track'!$G:$G,$B188)=0),"NO CATALOG ID MATCH in Release_Track",iserror(vlookup($A188&amp;$B188,'5) Release_Track'!$F:$F&amp;'5) Release_Track'!$G:$G,1,0)),"NO ISRC-CATALOG ID pair MATCH in Release_Track" )</f>
        <v/>
      </c>
      <c r="D188" s="114" t="str">
        <f t="array" ref="D188">ifs(and(isblank($A188),isblank($B188)),"", not(iserror(vlookup($A188&amp;$B188,'5) Release_Track'!$F:$F&amp;'5) Release_Track'!$G:$G,1,0))),vlookup($A188&amp;$B188,{'5) Release_Track'!$F:$F&amp;'5) Release_Track'!$G:$G,'5) Release_Track'!$I:$I},2,0), or(and(not(isblank($B188)),$B188=$B187,$A188&lt;&gt;$A187),and(not(isblank($A188)),$A188=$A187,$B188&lt;&gt;$B187)),"ID LISTS UNALIGNED",and($A188&lt;&gt;"",countif('5) Release_Track'!$F:$F,$A188)=0),"NO ISRC MATCH in Release_Track",and($B188&lt;&gt;"",countif('5) Release_Track'!$G:$G,$B188)=0),"NO CATALOG ID MATCH in Release_Track",iserror(vlookup($A188&amp;$B188,'5) Release_Track'!$F:$F&amp;'5) Release_Track'!$G:$G,1,0)),"NO ISRC-CATALOG ID pair MATCH in Release_Track" )</f>
        <v/>
      </c>
      <c r="E188" s="111"/>
      <c r="F188" s="20"/>
      <c r="G188" s="159"/>
      <c r="H188" s="114" t="str">
        <f t="shared" si="1"/>
        <v/>
      </c>
      <c r="I188" s="20"/>
      <c r="J188" s="20"/>
      <c r="K188" s="20"/>
    </row>
    <row r="189">
      <c r="B189" s="92"/>
      <c r="C189" s="114" t="str">
        <f t="array" ref="C189">ifs(and(isblank($A189),isblank($B189)),"", not(iserror(vlookup($A189&amp;$B189,'5) Release_Track'!$F:$F&amp;'5) Release_Track'!$G:$G,1,0))),vlookup($A189&amp;$B189,{'5) Release_Track'!$F:$F&amp;'5) Release_Track'!$G:$G,'5) Release_Track'!$H:$H},2,0), or(and(not(isblank($B189)),$B189=$B188,$A189&lt;&gt;$A188),and(not(isblank($A189)),$A189=$A188,$B189&lt;&gt;$B188)),"ID LISTS UNALIGNED",and($A189&lt;&gt;"",countif('5) Release_Track'!$F:$F,$A189)=0),"NO ISRC MATCH in Release_Track",and($B189&lt;&gt;"",countif('5) Release_Track'!$G:$G,$B189)=0),"NO CATALOG ID MATCH in Release_Track",iserror(vlookup($A189&amp;$B189,'5) Release_Track'!$F:$F&amp;'5) Release_Track'!$G:$G,1,0)),"NO ISRC-CATALOG ID pair MATCH in Release_Track" )</f>
        <v/>
      </c>
      <c r="D189" s="114" t="str">
        <f t="array" ref="D189">ifs(and(isblank($A189),isblank($B189)),"", not(iserror(vlookup($A189&amp;$B189,'5) Release_Track'!$F:$F&amp;'5) Release_Track'!$G:$G,1,0))),vlookup($A189&amp;$B189,{'5) Release_Track'!$F:$F&amp;'5) Release_Track'!$G:$G,'5) Release_Track'!$I:$I},2,0), or(and(not(isblank($B189)),$B189=$B188,$A189&lt;&gt;$A188),and(not(isblank($A189)),$A189=$A188,$B189&lt;&gt;$B188)),"ID LISTS UNALIGNED",and($A189&lt;&gt;"",countif('5) Release_Track'!$F:$F,$A189)=0),"NO ISRC MATCH in Release_Track",and($B189&lt;&gt;"",countif('5) Release_Track'!$G:$G,$B189)=0),"NO CATALOG ID MATCH in Release_Track",iserror(vlookup($A189&amp;$B189,'5) Release_Track'!$F:$F&amp;'5) Release_Track'!$G:$G,1,0)),"NO ISRC-CATALOG ID pair MATCH in Release_Track" )</f>
        <v/>
      </c>
      <c r="E189" s="111"/>
      <c r="F189" s="20"/>
      <c r="G189" s="159"/>
      <c r="H189" s="114" t="str">
        <f t="shared" si="1"/>
        <v/>
      </c>
      <c r="I189" s="20"/>
      <c r="J189" s="20"/>
      <c r="K189" s="20"/>
    </row>
    <row r="190">
      <c r="B190" s="92"/>
      <c r="C190" s="114" t="str">
        <f t="array" ref="C190">ifs(and(isblank($A190),isblank($B190)),"", not(iserror(vlookup($A190&amp;$B190,'5) Release_Track'!$F:$F&amp;'5) Release_Track'!$G:$G,1,0))),vlookup($A190&amp;$B190,{'5) Release_Track'!$F:$F&amp;'5) Release_Track'!$G:$G,'5) Release_Track'!$H:$H},2,0), or(and(not(isblank($B190)),$B190=$B189,$A190&lt;&gt;$A189),and(not(isblank($A190)),$A190=$A189,$B190&lt;&gt;$B189)),"ID LISTS UNALIGNED",and($A190&lt;&gt;"",countif('5) Release_Track'!$F:$F,$A190)=0),"NO ISRC MATCH in Release_Track",and($B190&lt;&gt;"",countif('5) Release_Track'!$G:$G,$B190)=0),"NO CATALOG ID MATCH in Release_Track",iserror(vlookup($A190&amp;$B190,'5) Release_Track'!$F:$F&amp;'5) Release_Track'!$G:$G,1,0)),"NO ISRC-CATALOG ID pair MATCH in Release_Track" )</f>
        <v/>
      </c>
      <c r="D190" s="114" t="str">
        <f t="array" ref="D190">ifs(and(isblank($A190),isblank($B190)),"", not(iserror(vlookup($A190&amp;$B190,'5) Release_Track'!$F:$F&amp;'5) Release_Track'!$G:$G,1,0))),vlookup($A190&amp;$B190,{'5) Release_Track'!$F:$F&amp;'5) Release_Track'!$G:$G,'5) Release_Track'!$I:$I},2,0), or(and(not(isblank($B190)),$B190=$B189,$A190&lt;&gt;$A189),and(not(isblank($A190)),$A190=$A189,$B190&lt;&gt;$B189)),"ID LISTS UNALIGNED",and($A190&lt;&gt;"",countif('5) Release_Track'!$F:$F,$A190)=0),"NO ISRC MATCH in Release_Track",and($B190&lt;&gt;"",countif('5) Release_Track'!$G:$G,$B190)=0),"NO CATALOG ID MATCH in Release_Track",iserror(vlookup($A190&amp;$B190,'5) Release_Track'!$F:$F&amp;'5) Release_Track'!$G:$G,1,0)),"NO ISRC-CATALOG ID pair MATCH in Release_Track" )</f>
        <v/>
      </c>
      <c r="E190" s="111"/>
      <c r="F190" s="20"/>
      <c r="G190" s="159"/>
      <c r="H190" s="114" t="str">
        <f t="shared" si="1"/>
        <v/>
      </c>
      <c r="I190" s="20"/>
      <c r="J190" s="20"/>
      <c r="K190" s="20"/>
    </row>
    <row r="191">
      <c r="B191" s="92"/>
      <c r="C191" s="114" t="str">
        <f t="array" ref="C191">ifs(and(isblank($A191),isblank($B191)),"", not(iserror(vlookup($A191&amp;$B191,'5) Release_Track'!$F:$F&amp;'5) Release_Track'!$G:$G,1,0))),vlookup($A191&amp;$B191,{'5) Release_Track'!$F:$F&amp;'5) Release_Track'!$G:$G,'5) Release_Track'!$H:$H},2,0), or(and(not(isblank($B191)),$B191=$B190,$A191&lt;&gt;$A190),and(not(isblank($A191)),$A191=$A190,$B191&lt;&gt;$B190)),"ID LISTS UNALIGNED",and($A191&lt;&gt;"",countif('5) Release_Track'!$F:$F,$A191)=0),"NO ISRC MATCH in Release_Track",and($B191&lt;&gt;"",countif('5) Release_Track'!$G:$G,$B191)=0),"NO CATALOG ID MATCH in Release_Track",iserror(vlookup($A191&amp;$B191,'5) Release_Track'!$F:$F&amp;'5) Release_Track'!$G:$G,1,0)),"NO ISRC-CATALOG ID pair MATCH in Release_Track" )</f>
        <v/>
      </c>
      <c r="D191" s="114" t="str">
        <f t="array" ref="D191">ifs(and(isblank($A191),isblank($B191)),"", not(iserror(vlookup($A191&amp;$B191,'5) Release_Track'!$F:$F&amp;'5) Release_Track'!$G:$G,1,0))),vlookup($A191&amp;$B191,{'5) Release_Track'!$F:$F&amp;'5) Release_Track'!$G:$G,'5) Release_Track'!$I:$I},2,0), or(and(not(isblank($B191)),$B191=$B190,$A191&lt;&gt;$A190),and(not(isblank($A191)),$A191=$A190,$B191&lt;&gt;$B190)),"ID LISTS UNALIGNED",and($A191&lt;&gt;"",countif('5) Release_Track'!$F:$F,$A191)=0),"NO ISRC MATCH in Release_Track",and($B191&lt;&gt;"",countif('5) Release_Track'!$G:$G,$B191)=0),"NO CATALOG ID MATCH in Release_Track",iserror(vlookup($A191&amp;$B191,'5) Release_Track'!$F:$F&amp;'5) Release_Track'!$G:$G,1,0)),"NO ISRC-CATALOG ID pair MATCH in Release_Track" )</f>
        <v/>
      </c>
      <c r="E191" s="111"/>
      <c r="F191" s="20"/>
      <c r="G191" s="159"/>
      <c r="H191" s="114" t="str">
        <f t="shared" si="1"/>
        <v/>
      </c>
      <c r="I191" s="20"/>
      <c r="J191" s="20"/>
      <c r="K191" s="20"/>
    </row>
    <row r="192">
      <c r="B192" s="92"/>
      <c r="C192" s="114" t="str">
        <f t="array" ref="C192">ifs(and(isblank($A192),isblank($B192)),"", not(iserror(vlookup($A192&amp;$B192,'5) Release_Track'!$F:$F&amp;'5) Release_Track'!$G:$G,1,0))),vlookup($A192&amp;$B192,{'5) Release_Track'!$F:$F&amp;'5) Release_Track'!$G:$G,'5) Release_Track'!$H:$H},2,0), or(and(not(isblank($B192)),$B192=$B191,$A192&lt;&gt;$A191),and(not(isblank($A192)),$A192=$A191,$B192&lt;&gt;$B191)),"ID LISTS UNALIGNED",and($A192&lt;&gt;"",countif('5) Release_Track'!$F:$F,$A192)=0),"NO ISRC MATCH in Release_Track",and($B192&lt;&gt;"",countif('5) Release_Track'!$G:$G,$B192)=0),"NO CATALOG ID MATCH in Release_Track",iserror(vlookup($A192&amp;$B192,'5) Release_Track'!$F:$F&amp;'5) Release_Track'!$G:$G,1,0)),"NO ISRC-CATALOG ID pair MATCH in Release_Track" )</f>
        <v/>
      </c>
      <c r="D192" s="114" t="str">
        <f t="array" ref="D192">ifs(and(isblank($A192),isblank($B192)),"", not(iserror(vlookup($A192&amp;$B192,'5) Release_Track'!$F:$F&amp;'5) Release_Track'!$G:$G,1,0))),vlookup($A192&amp;$B192,{'5) Release_Track'!$F:$F&amp;'5) Release_Track'!$G:$G,'5) Release_Track'!$I:$I},2,0), or(and(not(isblank($B192)),$B192=$B191,$A192&lt;&gt;$A191),and(not(isblank($A192)),$A192=$A191,$B192&lt;&gt;$B191)),"ID LISTS UNALIGNED",and($A192&lt;&gt;"",countif('5) Release_Track'!$F:$F,$A192)=0),"NO ISRC MATCH in Release_Track",and($B192&lt;&gt;"",countif('5) Release_Track'!$G:$G,$B192)=0),"NO CATALOG ID MATCH in Release_Track",iserror(vlookup($A192&amp;$B192,'5) Release_Track'!$F:$F&amp;'5) Release_Track'!$G:$G,1,0)),"NO ISRC-CATALOG ID pair MATCH in Release_Track" )</f>
        <v/>
      </c>
      <c r="E192" s="111"/>
      <c r="F192" s="20"/>
      <c r="G192" s="159"/>
      <c r="H192" s="114" t="str">
        <f t="shared" si="1"/>
        <v/>
      </c>
      <c r="I192" s="20"/>
      <c r="J192" s="20"/>
      <c r="K192" s="20"/>
    </row>
    <row r="193">
      <c r="B193" s="92"/>
      <c r="C193" s="114" t="str">
        <f t="array" ref="C193">ifs(and(isblank($A193),isblank($B193)),"", not(iserror(vlookup($A193&amp;$B193,'5) Release_Track'!$F:$F&amp;'5) Release_Track'!$G:$G,1,0))),vlookup($A193&amp;$B193,{'5) Release_Track'!$F:$F&amp;'5) Release_Track'!$G:$G,'5) Release_Track'!$H:$H},2,0), or(and(not(isblank($B193)),$B193=$B192,$A193&lt;&gt;$A192),and(not(isblank($A193)),$A193=$A192,$B193&lt;&gt;$B192)),"ID LISTS UNALIGNED",and($A193&lt;&gt;"",countif('5) Release_Track'!$F:$F,$A193)=0),"NO ISRC MATCH in Release_Track",and($B193&lt;&gt;"",countif('5) Release_Track'!$G:$G,$B193)=0),"NO CATALOG ID MATCH in Release_Track",iserror(vlookup($A193&amp;$B193,'5) Release_Track'!$F:$F&amp;'5) Release_Track'!$G:$G,1,0)),"NO ISRC-CATALOG ID pair MATCH in Release_Track" )</f>
        <v/>
      </c>
      <c r="D193" s="114" t="str">
        <f t="array" ref="D193">ifs(and(isblank($A193),isblank($B193)),"", not(iserror(vlookup($A193&amp;$B193,'5) Release_Track'!$F:$F&amp;'5) Release_Track'!$G:$G,1,0))),vlookup($A193&amp;$B193,{'5) Release_Track'!$F:$F&amp;'5) Release_Track'!$G:$G,'5) Release_Track'!$I:$I},2,0), or(and(not(isblank($B193)),$B193=$B192,$A193&lt;&gt;$A192),and(not(isblank($A193)),$A193=$A192,$B193&lt;&gt;$B192)),"ID LISTS UNALIGNED",and($A193&lt;&gt;"",countif('5) Release_Track'!$F:$F,$A193)=0),"NO ISRC MATCH in Release_Track",and($B193&lt;&gt;"",countif('5) Release_Track'!$G:$G,$B193)=0),"NO CATALOG ID MATCH in Release_Track",iserror(vlookup($A193&amp;$B193,'5) Release_Track'!$F:$F&amp;'5) Release_Track'!$G:$G,1,0)),"NO ISRC-CATALOG ID pair MATCH in Release_Track" )</f>
        <v/>
      </c>
      <c r="E193" s="111"/>
      <c r="F193" s="20"/>
      <c r="G193" s="159"/>
      <c r="H193" s="114" t="str">
        <f t="shared" si="1"/>
        <v/>
      </c>
      <c r="I193" s="20"/>
      <c r="J193" s="20"/>
      <c r="K193" s="20"/>
    </row>
    <row r="194">
      <c r="B194" s="92"/>
      <c r="C194" s="114" t="str">
        <f t="array" ref="C194">ifs(and(isblank($A194),isblank($B194)),"", not(iserror(vlookup($A194&amp;$B194,'5) Release_Track'!$F:$F&amp;'5) Release_Track'!$G:$G,1,0))),vlookup($A194&amp;$B194,{'5) Release_Track'!$F:$F&amp;'5) Release_Track'!$G:$G,'5) Release_Track'!$H:$H},2,0), or(and(not(isblank($B194)),$B194=$B193,$A194&lt;&gt;$A193),and(not(isblank($A194)),$A194=$A193,$B194&lt;&gt;$B193)),"ID LISTS UNALIGNED",and($A194&lt;&gt;"",countif('5) Release_Track'!$F:$F,$A194)=0),"NO ISRC MATCH in Release_Track",and($B194&lt;&gt;"",countif('5) Release_Track'!$G:$G,$B194)=0),"NO CATALOG ID MATCH in Release_Track",iserror(vlookup($A194&amp;$B194,'5) Release_Track'!$F:$F&amp;'5) Release_Track'!$G:$G,1,0)),"NO ISRC-CATALOG ID pair MATCH in Release_Track" )</f>
        <v/>
      </c>
      <c r="D194" s="114" t="str">
        <f t="array" ref="D194">ifs(and(isblank($A194),isblank($B194)),"", not(iserror(vlookup($A194&amp;$B194,'5) Release_Track'!$F:$F&amp;'5) Release_Track'!$G:$G,1,0))),vlookup($A194&amp;$B194,{'5) Release_Track'!$F:$F&amp;'5) Release_Track'!$G:$G,'5) Release_Track'!$I:$I},2,0), or(and(not(isblank($B194)),$B194=$B193,$A194&lt;&gt;$A193),and(not(isblank($A194)),$A194=$A193,$B194&lt;&gt;$B193)),"ID LISTS UNALIGNED",and($A194&lt;&gt;"",countif('5) Release_Track'!$F:$F,$A194)=0),"NO ISRC MATCH in Release_Track",and($B194&lt;&gt;"",countif('5) Release_Track'!$G:$G,$B194)=0),"NO CATALOG ID MATCH in Release_Track",iserror(vlookup($A194&amp;$B194,'5) Release_Track'!$F:$F&amp;'5) Release_Track'!$G:$G,1,0)),"NO ISRC-CATALOG ID pair MATCH in Release_Track" )</f>
        <v/>
      </c>
      <c r="E194" s="111"/>
      <c r="F194" s="20"/>
      <c r="G194" s="159"/>
      <c r="H194" s="114" t="str">
        <f t="shared" si="1"/>
        <v/>
      </c>
      <c r="I194" s="20"/>
      <c r="J194" s="20"/>
      <c r="K194" s="20"/>
    </row>
    <row r="195">
      <c r="B195" s="92"/>
      <c r="C195" s="114" t="str">
        <f t="array" ref="C195">ifs(and(isblank($A195),isblank($B195)),"", not(iserror(vlookup($A195&amp;$B195,'5) Release_Track'!$F:$F&amp;'5) Release_Track'!$G:$G,1,0))),vlookup($A195&amp;$B195,{'5) Release_Track'!$F:$F&amp;'5) Release_Track'!$G:$G,'5) Release_Track'!$H:$H},2,0), or(and(not(isblank($B195)),$B195=$B194,$A195&lt;&gt;$A194),and(not(isblank($A195)),$A195=$A194,$B195&lt;&gt;$B194)),"ID LISTS UNALIGNED",and($A195&lt;&gt;"",countif('5) Release_Track'!$F:$F,$A195)=0),"NO ISRC MATCH in Release_Track",and($B195&lt;&gt;"",countif('5) Release_Track'!$G:$G,$B195)=0),"NO CATALOG ID MATCH in Release_Track",iserror(vlookup($A195&amp;$B195,'5) Release_Track'!$F:$F&amp;'5) Release_Track'!$G:$G,1,0)),"NO ISRC-CATALOG ID pair MATCH in Release_Track" )</f>
        <v/>
      </c>
      <c r="D195" s="114" t="str">
        <f t="array" ref="D195">ifs(and(isblank($A195),isblank($B195)),"", not(iserror(vlookup($A195&amp;$B195,'5) Release_Track'!$F:$F&amp;'5) Release_Track'!$G:$G,1,0))),vlookup($A195&amp;$B195,{'5) Release_Track'!$F:$F&amp;'5) Release_Track'!$G:$G,'5) Release_Track'!$I:$I},2,0), or(and(not(isblank($B195)),$B195=$B194,$A195&lt;&gt;$A194),and(not(isblank($A195)),$A195=$A194,$B195&lt;&gt;$B194)),"ID LISTS UNALIGNED",and($A195&lt;&gt;"",countif('5) Release_Track'!$F:$F,$A195)=0),"NO ISRC MATCH in Release_Track",and($B195&lt;&gt;"",countif('5) Release_Track'!$G:$G,$B195)=0),"NO CATALOG ID MATCH in Release_Track",iserror(vlookup($A195&amp;$B195,'5) Release_Track'!$F:$F&amp;'5) Release_Track'!$G:$G,1,0)),"NO ISRC-CATALOG ID pair MATCH in Release_Track" )</f>
        <v/>
      </c>
      <c r="E195" s="111"/>
      <c r="F195" s="20"/>
      <c r="G195" s="159"/>
      <c r="H195" s="114" t="str">
        <f t="shared" si="1"/>
        <v/>
      </c>
      <c r="I195" s="20"/>
      <c r="J195" s="20"/>
      <c r="K195" s="20"/>
    </row>
    <row r="196">
      <c r="B196" s="92"/>
      <c r="C196" s="114" t="str">
        <f t="array" ref="C196">ifs(and(isblank($A196),isblank($B196)),"", not(iserror(vlookup($A196&amp;$B196,'5) Release_Track'!$F:$F&amp;'5) Release_Track'!$G:$G,1,0))),vlookup($A196&amp;$B196,{'5) Release_Track'!$F:$F&amp;'5) Release_Track'!$G:$G,'5) Release_Track'!$H:$H},2,0), or(and(not(isblank($B196)),$B196=$B195,$A196&lt;&gt;$A195),and(not(isblank($A196)),$A196=$A195,$B196&lt;&gt;$B195)),"ID LISTS UNALIGNED",and($A196&lt;&gt;"",countif('5) Release_Track'!$F:$F,$A196)=0),"NO ISRC MATCH in Release_Track",and($B196&lt;&gt;"",countif('5) Release_Track'!$G:$G,$B196)=0),"NO CATALOG ID MATCH in Release_Track",iserror(vlookup($A196&amp;$B196,'5) Release_Track'!$F:$F&amp;'5) Release_Track'!$G:$G,1,0)),"NO ISRC-CATALOG ID pair MATCH in Release_Track" )</f>
        <v/>
      </c>
      <c r="D196" s="114" t="str">
        <f t="array" ref="D196">ifs(and(isblank($A196),isblank($B196)),"", not(iserror(vlookup($A196&amp;$B196,'5) Release_Track'!$F:$F&amp;'5) Release_Track'!$G:$G,1,0))),vlookup($A196&amp;$B196,{'5) Release_Track'!$F:$F&amp;'5) Release_Track'!$G:$G,'5) Release_Track'!$I:$I},2,0), or(and(not(isblank($B196)),$B196=$B195,$A196&lt;&gt;$A195),and(not(isblank($A196)),$A196=$A195,$B196&lt;&gt;$B195)),"ID LISTS UNALIGNED",and($A196&lt;&gt;"",countif('5) Release_Track'!$F:$F,$A196)=0),"NO ISRC MATCH in Release_Track",and($B196&lt;&gt;"",countif('5) Release_Track'!$G:$G,$B196)=0),"NO CATALOG ID MATCH in Release_Track",iserror(vlookup($A196&amp;$B196,'5) Release_Track'!$F:$F&amp;'5) Release_Track'!$G:$G,1,0)),"NO ISRC-CATALOG ID pair MATCH in Release_Track" )</f>
        <v/>
      </c>
      <c r="E196" s="111"/>
      <c r="F196" s="20"/>
      <c r="G196" s="159"/>
      <c r="H196" s="114" t="str">
        <f t="shared" si="1"/>
        <v/>
      </c>
      <c r="I196" s="20"/>
      <c r="J196" s="20"/>
      <c r="K196" s="20"/>
    </row>
    <row r="197">
      <c r="B197" s="92"/>
      <c r="C197" s="114" t="str">
        <f t="array" ref="C197">ifs(and(isblank($A197),isblank($B197)),"", not(iserror(vlookup($A197&amp;$B197,'5) Release_Track'!$F:$F&amp;'5) Release_Track'!$G:$G,1,0))),vlookup($A197&amp;$B197,{'5) Release_Track'!$F:$F&amp;'5) Release_Track'!$G:$G,'5) Release_Track'!$H:$H},2,0), or(and(not(isblank($B197)),$B197=$B196,$A197&lt;&gt;$A196),and(not(isblank($A197)),$A197=$A196,$B197&lt;&gt;$B196)),"ID LISTS UNALIGNED",and($A197&lt;&gt;"",countif('5) Release_Track'!$F:$F,$A197)=0),"NO ISRC MATCH in Release_Track",and($B197&lt;&gt;"",countif('5) Release_Track'!$G:$G,$B197)=0),"NO CATALOG ID MATCH in Release_Track",iserror(vlookup($A197&amp;$B197,'5) Release_Track'!$F:$F&amp;'5) Release_Track'!$G:$G,1,0)),"NO ISRC-CATALOG ID pair MATCH in Release_Track" )</f>
        <v/>
      </c>
      <c r="D197" s="114" t="str">
        <f t="array" ref="D197">ifs(and(isblank($A197),isblank($B197)),"", not(iserror(vlookup($A197&amp;$B197,'5) Release_Track'!$F:$F&amp;'5) Release_Track'!$G:$G,1,0))),vlookup($A197&amp;$B197,{'5) Release_Track'!$F:$F&amp;'5) Release_Track'!$G:$G,'5) Release_Track'!$I:$I},2,0), or(and(not(isblank($B197)),$B197=$B196,$A197&lt;&gt;$A196),and(not(isblank($A197)),$A197=$A196,$B197&lt;&gt;$B196)),"ID LISTS UNALIGNED",and($A197&lt;&gt;"",countif('5) Release_Track'!$F:$F,$A197)=0),"NO ISRC MATCH in Release_Track",and($B197&lt;&gt;"",countif('5) Release_Track'!$G:$G,$B197)=0),"NO CATALOG ID MATCH in Release_Track",iserror(vlookup($A197&amp;$B197,'5) Release_Track'!$F:$F&amp;'5) Release_Track'!$G:$G,1,0)),"NO ISRC-CATALOG ID pair MATCH in Release_Track" )</f>
        <v/>
      </c>
      <c r="E197" s="111"/>
      <c r="F197" s="20"/>
      <c r="G197" s="159"/>
      <c r="H197" s="114" t="str">
        <f t="shared" si="1"/>
        <v/>
      </c>
      <c r="I197" s="20"/>
      <c r="J197" s="20"/>
      <c r="K197" s="20"/>
    </row>
    <row r="198">
      <c r="B198" s="92"/>
      <c r="C198" s="114" t="str">
        <f t="array" ref="C198">ifs(and(isblank($A198),isblank($B198)),"", not(iserror(vlookup($A198&amp;$B198,'5) Release_Track'!$F:$F&amp;'5) Release_Track'!$G:$G,1,0))),vlookup($A198&amp;$B198,{'5) Release_Track'!$F:$F&amp;'5) Release_Track'!$G:$G,'5) Release_Track'!$H:$H},2,0), or(and(not(isblank($B198)),$B198=$B197,$A198&lt;&gt;$A197),and(not(isblank($A198)),$A198=$A197,$B198&lt;&gt;$B197)),"ID LISTS UNALIGNED",and($A198&lt;&gt;"",countif('5) Release_Track'!$F:$F,$A198)=0),"NO ISRC MATCH in Release_Track",and($B198&lt;&gt;"",countif('5) Release_Track'!$G:$G,$B198)=0),"NO CATALOG ID MATCH in Release_Track",iserror(vlookup($A198&amp;$B198,'5) Release_Track'!$F:$F&amp;'5) Release_Track'!$G:$G,1,0)),"NO ISRC-CATALOG ID pair MATCH in Release_Track" )</f>
        <v/>
      </c>
      <c r="D198" s="114" t="str">
        <f t="array" ref="D198">ifs(and(isblank($A198),isblank($B198)),"", not(iserror(vlookup($A198&amp;$B198,'5) Release_Track'!$F:$F&amp;'5) Release_Track'!$G:$G,1,0))),vlookup($A198&amp;$B198,{'5) Release_Track'!$F:$F&amp;'5) Release_Track'!$G:$G,'5) Release_Track'!$I:$I},2,0), or(and(not(isblank($B198)),$B198=$B197,$A198&lt;&gt;$A197),and(not(isblank($A198)),$A198=$A197,$B198&lt;&gt;$B197)),"ID LISTS UNALIGNED",and($A198&lt;&gt;"",countif('5) Release_Track'!$F:$F,$A198)=0),"NO ISRC MATCH in Release_Track",and($B198&lt;&gt;"",countif('5) Release_Track'!$G:$G,$B198)=0),"NO CATALOG ID MATCH in Release_Track",iserror(vlookup($A198&amp;$B198,'5) Release_Track'!$F:$F&amp;'5) Release_Track'!$G:$G,1,0)),"NO ISRC-CATALOG ID pair MATCH in Release_Track" )</f>
        <v/>
      </c>
      <c r="E198" s="111"/>
      <c r="F198" s="20"/>
      <c r="G198" s="159"/>
      <c r="H198" s="114" t="str">
        <f t="shared" si="1"/>
        <v/>
      </c>
      <c r="I198" s="20"/>
      <c r="J198" s="20"/>
      <c r="K198" s="20"/>
    </row>
    <row r="199">
      <c r="B199" s="92"/>
      <c r="C199" s="114" t="str">
        <f t="array" ref="C199">ifs(and(isblank($A199),isblank($B199)),"", not(iserror(vlookup($A199&amp;$B199,'5) Release_Track'!$F:$F&amp;'5) Release_Track'!$G:$G,1,0))),vlookup($A199&amp;$B199,{'5) Release_Track'!$F:$F&amp;'5) Release_Track'!$G:$G,'5) Release_Track'!$H:$H},2,0), or(and(not(isblank($B199)),$B199=$B198,$A199&lt;&gt;$A198),and(not(isblank($A199)),$A199=$A198,$B199&lt;&gt;$B198)),"ID LISTS UNALIGNED",and($A199&lt;&gt;"",countif('5) Release_Track'!$F:$F,$A199)=0),"NO ISRC MATCH in Release_Track",and($B199&lt;&gt;"",countif('5) Release_Track'!$G:$G,$B199)=0),"NO CATALOG ID MATCH in Release_Track",iserror(vlookup($A199&amp;$B199,'5) Release_Track'!$F:$F&amp;'5) Release_Track'!$G:$G,1,0)),"NO ISRC-CATALOG ID pair MATCH in Release_Track" )</f>
        <v/>
      </c>
      <c r="D199" s="114" t="str">
        <f t="array" ref="D199">ifs(and(isblank($A199),isblank($B199)),"", not(iserror(vlookup($A199&amp;$B199,'5) Release_Track'!$F:$F&amp;'5) Release_Track'!$G:$G,1,0))),vlookup($A199&amp;$B199,{'5) Release_Track'!$F:$F&amp;'5) Release_Track'!$G:$G,'5) Release_Track'!$I:$I},2,0), or(and(not(isblank($B199)),$B199=$B198,$A199&lt;&gt;$A198),and(not(isblank($A199)),$A199=$A198,$B199&lt;&gt;$B198)),"ID LISTS UNALIGNED",and($A199&lt;&gt;"",countif('5) Release_Track'!$F:$F,$A199)=0),"NO ISRC MATCH in Release_Track",and($B199&lt;&gt;"",countif('5) Release_Track'!$G:$G,$B199)=0),"NO CATALOG ID MATCH in Release_Track",iserror(vlookup($A199&amp;$B199,'5) Release_Track'!$F:$F&amp;'5) Release_Track'!$G:$G,1,0)),"NO ISRC-CATALOG ID pair MATCH in Release_Track" )</f>
        <v/>
      </c>
      <c r="E199" s="111"/>
      <c r="F199" s="20"/>
      <c r="G199" s="159"/>
      <c r="H199" s="114" t="str">
        <f t="shared" si="1"/>
        <v/>
      </c>
      <c r="I199" s="20"/>
      <c r="J199" s="20"/>
      <c r="K199" s="20"/>
    </row>
    <row r="200">
      <c r="B200" s="92"/>
      <c r="C200" s="114" t="str">
        <f t="array" ref="C200">ifs(and(isblank($A200),isblank($B200)),"", not(iserror(vlookup($A200&amp;$B200,'5) Release_Track'!$F:$F&amp;'5) Release_Track'!$G:$G,1,0))),vlookup($A200&amp;$B200,{'5) Release_Track'!$F:$F&amp;'5) Release_Track'!$G:$G,'5) Release_Track'!$H:$H},2,0), or(and(not(isblank($B200)),$B200=$B199,$A200&lt;&gt;$A199),and(not(isblank($A200)),$A200=$A199,$B200&lt;&gt;$B199)),"ID LISTS UNALIGNED",and($A200&lt;&gt;"",countif('5) Release_Track'!$F:$F,$A200)=0),"NO ISRC MATCH in Release_Track",and($B200&lt;&gt;"",countif('5) Release_Track'!$G:$G,$B200)=0),"NO CATALOG ID MATCH in Release_Track",iserror(vlookup($A200&amp;$B200,'5) Release_Track'!$F:$F&amp;'5) Release_Track'!$G:$G,1,0)),"NO ISRC-CATALOG ID pair MATCH in Release_Track" )</f>
        <v/>
      </c>
      <c r="D200" s="114" t="str">
        <f t="array" ref="D200">ifs(and(isblank($A200),isblank($B200)),"", not(iserror(vlookup($A200&amp;$B200,'5) Release_Track'!$F:$F&amp;'5) Release_Track'!$G:$G,1,0))),vlookup($A200&amp;$B200,{'5) Release_Track'!$F:$F&amp;'5) Release_Track'!$G:$G,'5) Release_Track'!$I:$I},2,0), or(and(not(isblank($B200)),$B200=$B199,$A200&lt;&gt;$A199),and(not(isblank($A200)),$A200=$A199,$B200&lt;&gt;$B199)),"ID LISTS UNALIGNED",and($A200&lt;&gt;"",countif('5) Release_Track'!$F:$F,$A200)=0),"NO ISRC MATCH in Release_Track",and($B200&lt;&gt;"",countif('5) Release_Track'!$G:$G,$B200)=0),"NO CATALOG ID MATCH in Release_Track",iserror(vlookup($A200&amp;$B200,'5) Release_Track'!$F:$F&amp;'5) Release_Track'!$G:$G,1,0)),"NO ISRC-CATALOG ID pair MATCH in Release_Track" )</f>
        <v/>
      </c>
      <c r="E200" s="111"/>
      <c r="F200" s="20"/>
      <c r="G200" s="159"/>
      <c r="H200" s="114" t="str">
        <f t="shared" si="1"/>
        <v/>
      </c>
      <c r="I200" s="20"/>
      <c r="J200" s="20"/>
      <c r="K200" s="20"/>
    </row>
    <row r="201">
      <c r="B201" s="92"/>
      <c r="C201" s="114" t="str">
        <f t="array" ref="C201">ifs(and(isblank($A201),isblank($B201)),"", not(iserror(vlookup($A201&amp;$B201,'5) Release_Track'!$F:$F&amp;'5) Release_Track'!$G:$G,1,0))),vlookup($A201&amp;$B201,{'5) Release_Track'!$F:$F&amp;'5) Release_Track'!$G:$G,'5) Release_Track'!$H:$H},2,0), or(and(not(isblank($B201)),$B201=$B200,$A201&lt;&gt;$A200),and(not(isblank($A201)),$A201=$A200,$B201&lt;&gt;$B200)),"ID LISTS UNALIGNED",and($A201&lt;&gt;"",countif('5) Release_Track'!$F:$F,$A201)=0),"NO ISRC MATCH in Release_Track",and($B201&lt;&gt;"",countif('5) Release_Track'!$G:$G,$B201)=0),"NO CATALOG ID MATCH in Release_Track",iserror(vlookup($A201&amp;$B201,'5) Release_Track'!$F:$F&amp;'5) Release_Track'!$G:$G,1,0)),"NO ISRC-CATALOG ID pair MATCH in Release_Track" )</f>
        <v/>
      </c>
      <c r="D201" s="114" t="str">
        <f t="array" ref="D201">ifs(and(isblank($A201),isblank($B201)),"", not(iserror(vlookup($A201&amp;$B201,'5) Release_Track'!$F:$F&amp;'5) Release_Track'!$G:$G,1,0))),vlookup($A201&amp;$B201,{'5) Release_Track'!$F:$F&amp;'5) Release_Track'!$G:$G,'5) Release_Track'!$I:$I},2,0), or(and(not(isblank($B201)),$B201=$B200,$A201&lt;&gt;$A200),and(not(isblank($A201)),$A201=$A200,$B201&lt;&gt;$B200)),"ID LISTS UNALIGNED",and($A201&lt;&gt;"",countif('5) Release_Track'!$F:$F,$A201)=0),"NO ISRC MATCH in Release_Track",and($B201&lt;&gt;"",countif('5) Release_Track'!$G:$G,$B201)=0),"NO CATALOG ID MATCH in Release_Track",iserror(vlookup($A201&amp;$B201,'5) Release_Track'!$F:$F&amp;'5) Release_Track'!$G:$G,1,0)),"NO ISRC-CATALOG ID pair MATCH in Release_Track" )</f>
        <v/>
      </c>
      <c r="E201" s="111"/>
      <c r="F201" s="20"/>
      <c r="G201" s="159"/>
      <c r="H201" s="114" t="str">
        <f t="shared" si="1"/>
        <v/>
      </c>
      <c r="I201" s="20"/>
      <c r="J201" s="20"/>
      <c r="K201" s="20"/>
    </row>
    <row r="202">
      <c r="B202" s="92"/>
      <c r="C202" s="114" t="str">
        <f t="array" ref="C202">ifs(and(isblank($A202),isblank($B202)),"", not(iserror(vlookup($A202&amp;$B202,'5) Release_Track'!$F:$F&amp;'5) Release_Track'!$G:$G,1,0))),vlookup($A202&amp;$B202,{'5) Release_Track'!$F:$F&amp;'5) Release_Track'!$G:$G,'5) Release_Track'!$H:$H},2,0), or(and(not(isblank($B202)),$B202=$B201,$A202&lt;&gt;$A201),and(not(isblank($A202)),$A202=$A201,$B202&lt;&gt;$B201)),"ID LISTS UNALIGNED",and($A202&lt;&gt;"",countif('5) Release_Track'!$F:$F,$A202)=0),"NO ISRC MATCH in Release_Track",and($B202&lt;&gt;"",countif('5) Release_Track'!$G:$G,$B202)=0),"NO CATALOG ID MATCH in Release_Track",iserror(vlookup($A202&amp;$B202,'5) Release_Track'!$F:$F&amp;'5) Release_Track'!$G:$G,1,0)),"NO ISRC-CATALOG ID pair MATCH in Release_Track" )</f>
        <v/>
      </c>
      <c r="D202" s="114" t="str">
        <f t="array" ref="D202">ifs(and(isblank($A202),isblank($B202)),"", not(iserror(vlookup($A202&amp;$B202,'5) Release_Track'!$F:$F&amp;'5) Release_Track'!$G:$G,1,0))),vlookup($A202&amp;$B202,{'5) Release_Track'!$F:$F&amp;'5) Release_Track'!$G:$G,'5) Release_Track'!$I:$I},2,0), or(and(not(isblank($B202)),$B202=$B201,$A202&lt;&gt;$A201),and(not(isblank($A202)),$A202=$A201,$B202&lt;&gt;$B201)),"ID LISTS UNALIGNED",and($A202&lt;&gt;"",countif('5) Release_Track'!$F:$F,$A202)=0),"NO ISRC MATCH in Release_Track",and($B202&lt;&gt;"",countif('5) Release_Track'!$G:$G,$B202)=0),"NO CATALOG ID MATCH in Release_Track",iserror(vlookup($A202&amp;$B202,'5) Release_Track'!$F:$F&amp;'5) Release_Track'!$G:$G,1,0)),"NO ISRC-CATALOG ID pair MATCH in Release_Track" )</f>
        <v/>
      </c>
      <c r="E202" s="111"/>
      <c r="F202" s="20"/>
      <c r="G202" s="159"/>
      <c r="H202" s="114" t="str">
        <f t="shared" si="1"/>
        <v/>
      </c>
      <c r="I202" s="20"/>
      <c r="J202" s="20"/>
      <c r="K202" s="20"/>
    </row>
    <row r="203">
      <c r="B203" s="92"/>
      <c r="C203" s="114" t="str">
        <f t="array" ref="C203">ifs(and(isblank($A203),isblank($B203)),"", not(iserror(vlookup($A203&amp;$B203,'5) Release_Track'!$F:$F&amp;'5) Release_Track'!$G:$G,1,0))),vlookup($A203&amp;$B203,{'5) Release_Track'!$F:$F&amp;'5) Release_Track'!$G:$G,'5) Release_Track'!$H:$H},2,0), or(and(not(isblank($B203)),$B203=$B202,$A203&lt;&gt;$A202),and(not(isblank($A203)),$A203=$A202,$B203&lt;&gt;$B202)),"ID LISTS UNALIGNED",and($A203&lt;&gt;"",countif('5) Release_Track'!$F:$F,$A203)=0),"NO ISRC MATCH in Release_Track",and($B203&lt;&gt;"",countif('5) Release_Track'!$G:$G,$B203)=0),"NO CATALOG ID MATCH in Release_Track",iserror(vlookup($A203&amp;$B203,'5) Release_Track'!$F:$F&amp;'5) Release_Track'!$G:$G,1,0)),"NO ISRC-CATALOG ID pair MATCH in Release_Track" )</f>
        <v/>
      </c>
      <c r="D203" s="114" t="str">
        <f t="array" ref="D203">ifs(and(isblank($A203),isblank($B203)),"", not(iserror(vlookup($A203&amp;$B203,'5) Release_Track'!$F:$F&amp;'5) Release_Track'!$G:$G,1,0))),vlookup($A203&amp;$B203,{'5) Release_Track'!$F:$F&amp;'5) Release_Track'!$G:$G,'5) Release_Track'!$I:$I},2,0), or(and(not(isblank($B203)),$B203=$B202,$A203&lt;&gt;$A202),and(not(isblank($A203)),$A203=$A202,$B203&lt;&gt;$B202)),"ID LISTS UNALIGNED",and($A203&lt;&gt;"",countif('5) Release_Track'!$F:$F,$A203)=0),"NO ISRC MATCH in Release_Track",and($B203&lt;&gt;"",countif('5) Release_Track'!$G:$G,$B203)=0),"NO CATALOG ID MATCH in Release_Track",iserror(vlookup($A203&amp;$B203,'5) Release_Track'!$F:$F&amp;'5) Release_Track'!$G:$G,1,0)),"NO ISRC-CATALOG ID pair MATCH in Release_Track" )</f>
        <v/>
      </c>
      <c r="E203" s="111"/>
      <c r="F203" s="20"/>
      <c r="G203" s="159"/>
      <c r="H203" s="114" t="str">
        <f t="shared" si="1"/>
        <v/>
      </c>
      <c r="I203" s="20"/>
      <c r="J203" s="20"/>
      <c r="K203" s="20"/>
    </row>
    <row r="204">
      <c r="B204" s="92"/>
      <c r="C204" s="114" t="str">
        <f t="array" ref="C204">ifs(and(isblank($A204),isblank($B204)),"", not(iserror(vlookup($A204&amp;$B204,'5) Release_Track'!$F:$F&amp;'5) Release_Track'!$G:$G,1,0))),vlookup($A204&amp;$B204,{'5) Release_Track'!$F:$F&amp;'5) Release_Track'!$G:$G,'5) Release_Track'!$H:$H},2,0), or(and(not(isblank($B204)),$B204=$B203,$A204&lt;&gt;$A203),and(not(isblank($A204)),$A204=$A203,$B204&lt;&gt;$B203)),"ID LISTS UNALIGNED",and($A204&lt;&gt;"",countif('5) Release_Track'!$F:$F,$A204)=0),"NO ISRC MATCH in Release_Track",and($B204&lt;&gt;"",countif('5) Release_Track'!$G:$G,$B204)=0),"NO CATALOG ID MATCH in Release_Track",iserror(vlookup($A204&amp;$B204,'5) Release_Track'!$F:$F&amp;'5) Release_Track'!$G:$G,1,0)),"NO ISRC-CATALOG ID pair MATCH in Release_Track" )</f>
        <v/>
      </c>
      <c r="D204" s="114" t="str">
        <f t="array" ref="D204">ifs(and(isblank($A204),isblank($B204)),"", not(iserror(vlookup($A204&amp;$B204,'5) Release_Track'!$F:$F&amp;'5) Release_Track'!$G:$G,1,0))),vlookup($A204&amp;$B204,{'5) Release_Track'!$F:$F&amp;'5) Release_Track'!$G:$G,'5) Release_Track'!$I:$I},2,0), or(and(not(isblank($B204)),$B204=$B203,$A204&lt;&gt;$A203),and(not(isblank($A204)),$A204=$A203,$B204&lt;&gt;$B203)),"ID LISTS UNALIGNED",and($A204&lt;&gt;"",countif('5) Release_Track'!$F:$F,$A204)=0),"NO ISRC MATCH in Release_Track",and($B204&lt;&gt;"",countif('5) Release_Track'!$G:$G,$B204)=0),"NO CATALOG ID MATCH in Release_Track",iserror(vlookup($A204&amp;$B204,'5) Release_Track'!$F:$F&amp;'5) Release_Track'!$G:$G,1,0)),"NO ISRC-CATALOG ID pair MATCH in Release_Track" )</f>
        <v/>
      </c>
      <c r="E204" s="111"/>
      <c r="F204" s="20"/>
      <c r="G204" s="159"/>
      <c r="H204" s="114" t="str">
        <f t="shared" si="1"/>
        <v/>
      </c>
      <c r="I204" s="20"/>
      <c r="J204" s="20"/>
      <c r="K204" s="20"/>
    </row>
    <row r="205">
      <c r="B205" s="92"/>
      <c r="C205" s="114" t="str">
        <f t="array" ref="C205">ifs(and(isblank($A205),isblank($B205)),"", not(iserror(vlookup($A205&amp;$B205,'5) Release_Track'!$F:$F&amp;'5) Release_Track'!$G:$G,1,0))),vlookup($A205&amp;$B205,{'5) Release_Track'!$F:$F&amp;'5) Release_Track'!$G:$G,'5) Release_Track'!$H:$H},2,0), or(and(not(isblank($B205)),$B205=$B204,$A205&lt;&gt;$A204),and(not(isblank($A205)),$A205=$A204,$B205&lt;&gt;$B204)),"ID LISTS UNALIGNED",and($A205&lt;&gt;"",countif('5) Release_Track'!$F:$F,$A205)=0),"NO ISRC MATCH in Release_Track",and($B205&lt;&gt;"",countif('5) Release_Track'!$G:$G,$B205)=0),"NO CATALOG ID MATCH in Release_Track",iserror(vlookup($A205&amp;$B205,'5) Release_Track'!$F:$F&amp;'5) Release_Track'!$G:$G,1,0)),"NO ISRC-CATALOG ID pair MATCH in Release_Track" )</f>
        <v/>
      </c>
      <c r="D205" s="114" t="str">
        <f t="array" ref="D205">ifs(and(isblank($A205),isblank($B205)),"", not(iserror(vlookup($A205&amp;$B205,'5) Release_Track'!$F:$F&amp;'5) Release_Track'!$G:$G,1,0))),vlookup($A205&amp;$B205,{'5) Release_Track'!$F:$F&amp;'5) Release_Track'!$G:$G,'5) Release_Track'!$I:$I},2,0), or(and(not(isblank($B205)),$B205=$B204,$A205&lt;&gt;$A204),and(not(isblank($A205)),$A205=$A204,$B205&lt;&gt;$B204)),"ID LISTS UNALIGNED",and($A205&lt;&gt;"",countif('5) Release_Track'!$F:$F,$A205)=0),"NO ISRC MATCH in Release_Track",and($B205&lt;&gt;"",countif('5) Release_Track'!$G:$G,$B205)=0),"NO CATALOG ID MATCH in Release_Track",iserror(vlookup($A205&amp;$B205,'5) Release_Track'!$F:$F&amp;'5) Release_Track'!$G:$G,1,0)),"NO ISRC-CATALOG ID pair MATCH in Release_Track" )</f>
        <v/>
      </c>
      <c r="E205" s="111"/>
      <c r="F205" s="20"/>
      <c r="G205" s="159"/>
      <c r="H205" s="114" t="str">
        <f t="shared" si="1"/>
        <v/>
      </c>
      <c r="I205" s="20"/>
      <c r="J205" s="20"/>
      <c r="K205" s="20"/>
    </row>
    <row r="206">
      <c r="B206" s="92"/>
      <c r="C206" s="114" t="str">
        <f t="array" ref="C206">ifs(and(isblank($A206),isblank($B206)),"", not(iserror(vlookup($A206&amp;$B206,'5) Release_Track'!$F:$F&amp;'5) Release_Track'!$G:$G,1,0))),vlookup($A206&amp;$B206,{'5) Release_Track'!$F:$F&amp;'5) Release_Track'!$G:$G,'5) Release_Track'!$H:$H},2,0), or(and(not(isblank($B206)),$B206=$B205,$A206&lt;&gt;$A205),and(not(isblank($A206)),$A206=$A205,$B206&lt;&gt;$B205)),"ID LISTS UNALIGNED",and($A206&lt;&gt;"",countif('5) Release_Track'!$F:$F,$A206)=0),"NO ISRC MATCH in Release_Track",and($B206&lt;&gt;"",countif('5) Release_Track'!$G:$G,$B206)=0),"NO CATALOG ID MATCH in Release_Track",iserror(vlookup($A206&amp;$B206,'5) Release_Track'!$F:$F&amp;'5) Release_Track'!$G:$G,1,0)),"NO ISRC-CATALOG ID pair MATCH in Release_Track" )</f>
        <v/>
      </c>
      <c r="D206" s="114" t="str">
        <f t="array" ref="D206">ifs(and(isblank($A206),isblank($B206)),"", not(iserror(vlookup($A206&amp;$B206,'5) Release_Track'!$F:$F&amp;'5) Release_Track'!$G:$G,1,0))),vlookup($A206&amp;$B206,{'5) Release_Track'!$F:$F&amp;'5) Release_Track'!$G:$G,'5) Release_Track'!$I:$I},2,0), or(and(not(isblank($B206)),$B206=$B205,$A206&lt;&gt;$A205),and(not(isblank($A206)),$A206=$A205,$B206&lt;&gt;$B205)),"ID LISTS UNALIGNED",and($A206&lt;&gt;"",countif('5) Release_Track'!$F:$F,$A206)=0),"NO ISRC MATCH in Release_Track",and($B206&lt;&gt;"",countif('5) Release_Track'!$G:$G,$B206)=0),"NO CATALOG ID MATCH in Release_Track",iserror(vlookup($A206&amp;$B206,'5) Release_Track'!$F:$F&amp;'5) Release_Track'!$G:$G,1,0)),"NO ISRC-CATALOG ID pair MATCH in Release_Track" )</f>
        <v/>
      </c>
      <c r="E206" s="111"/>
      <c r="F206" s="20"/>
      <c r="G206" s="159"/>
      <c r="H206" s="114" t="str">
        <f t="shared" si="1"/>
        <v/>
      </c>
      <c r="I206" s="20"/>
      <c r="J206" s="20"/>
      <c r="K206" s="20"/>
    </row>
    <row r="207">
      <c r="B207" s="92"/>
      <c r="C207" s="114" t="str">
        <f t="array" ref="C207">ifs(and(isblank($A207),isblank($B207)),"", not(iserror(vlookup($A207&amp;$B207,'5) Release_Track'!$F:$F&amp;'5) Release_Track'!$G:$G,1,0))),vlookup($A207&amp;$B207,{'5) Release_Track'!$F:$F&amp;'5) Release_Track'!$G:$G,'5) Release_Track'!$H:$H},2,0), or(and(not(isblank($B207)),$B207=$B206,$A207&lt;&gt;$A206),and(not(isblank($A207)),$A207=$A206,$B207&lt;&gt;$B206)),"ID LISTS UNALIGNED",and($A207&lt;&gt;"",countif('5) Release_Track'!$F:$F,$A207)=0),"NO ISRC MATCH in Release_Track",and($B207&lt;&gt;"",countif('5) Release_Track'!$G:$G,$B207)=0),"NO CATALOG ID MATCH in Release_Track",iserror(vlookup($A207&amp;$B207,'5) Release_Track'!$F:$F&amp;'5) Release_Track'!$G:$G,1,0)),"NO ISRC-CATALOG ID pair MATCH in Release_Track" )</f>
        <v/>
      </c>
      <c r="D207" s="114" t="str">
        <f t="array" ref="D207">ifs(and(isblank($A207),isblank($B207)),"", not(iserror(vlookup($A207&amp;$B207,'5) Release_Track'!$F:$F&amp;'5) Release_Track'!$G:$G,1,0))),vlookup($A207&amp;$B207,{'5) Release_Track'!$F:$F&amp;'5) Release_Track'!$G:$G,'5) Release_Track'!$I:$I},2,0), or(and(not(isblank($B207)),$B207=$B206,$A207&lt;&gt;$A206),and(not(isblank($A207)),$A207=$A206,$B207&lt;&gt;$B206)),"ID LISTS UNALIGNED",and($A207&lt;&gt;"",countif('5) Release_Track'!$F:$F,$A207)=0),"NO ISRC MATCH in Release_Track",and($B207&lt;&gt;"",countif('5) Release_Track'!$G:$G,$B207)=0),"NO CATALOG ID MATCH in Release_Track",iserror(vlookup($A207&amp;$B207,'5) Release_Track'!$F:$F&amp;'5) Release_Track'!$G:$G,1,0)),"NO ISRC-CATALOG ID pair MATCH in Release_Track" )</f>
        <v/>
      </c>
      <c r="E207" s="111"/>
      <c r="F207" s="20"/>
      <c r="G207" s="159"/>
      <c r="H207" s="114" t="str">
        <f t="shared" si="1"/>
        <v/>
      </c>
      <c r="I207" s="20"/>
      <c r="J207" s="20"/>
      <c r="K207" s="20"/>
    </row>
    <row r="208">
      <c r="B208" s="92"/>
      <c r="C208" s="114" t="str">
        <f t="array" ref="C208">ifs(and(isblank($A208),isblank($B208)),"", not(iserror(vlookup($A208&amp;$B208,'5) Release_Track'!$F:$F&amp;'5) Release_Track'!$G:$G,1,0))),vlookup($A208&amp;$B208,{'5) Release_Track'!$F:$F&amp;'5) Release_Track'!$G:$G,'5) Release_Track'!$H:$H},2,0), or(and(not(isblank($B208)),$B208=$B207,$A208&lt;&gt;$A207),and(not(isblank($A208)),$A208=$A207,$B208&lt;&gt;$B207)),"ID LISTS UNALIGNED",and($A208&lt;&gt;"",countif('5) Release_Track'!$F:$F,$A208)=0),"NO ISRC MATCH in Release_Track",and($B208&lt;&gt;"",countif('5) Release_Track'!$G:$G,$B208)=0),"NO CATALOG ID MATCH in Release_Track",iserror(vlookup($A208&amp;$B208,'5) Release_Track'!$F:$F&amp;'5) Release_Track'!$G:$G,1,0)),"NO ISRC-CATALOG ID pair MATCH in Release_Track" )</f>
        <v/>
      </c>
      <c r="D208" s="114" t="str">
        <f t="array" ref="D208">ifs(and(isblank($A208),isblank($B208)),"", not(iserror(vlookup($A208&amp;$B208,'5) Release_Track'!$F:$F&amp;'5) Release_Track'!$G:$G,1,0))),vlookup($A208&amp;$B208,{'5) Release_Track'!$F:$F&amp;'5) Release_Track'!$G:$G,'5) Release_Track'!$I:$I},2,0), or(and(not(isblank($B208)),$B208=$B207,$A208&lt;&gt;$A207),and(not(isblank($A208)),$A208=$A207,$B208&lt;&gt;$B207)),"ID LISTS UNALIGNED",and($A208&lt;&gt;"",countif('5) Release_Track'!$F:$F,$A208)=0),"NO ISRC MATCH in Release_Track",and($B208&lt;&gt;"",countif('5) Release_Track'!$G:$G,$B208)=0),"NO CATALOG ID MATCH in Release_Track",iserror(vlookup($A208&amp;$B208,'5) Release_Track'!$F:$F&amp;'5) Release_Track'!$G:$G,1,0)),"NO ISRC-CATALOG ID pair MATCH in Release_Track" )</f>
        <v/>
      </c>
      <c r="E208" s="111"/>
      <c r="F208" s="20"/>
      <c r="G208" s="159"/>
      <c r="H208" s="114" t="str">
        <f t="shared" si="1"/>
        <v/>
      </c>
      <c r="I208" s="20"/>
      <c r="J208" s="20"/>
      <c r="K208" s="20"/>
    </row>
    <row r="209">
      <c r="B209" s="92"/>
      <c r="C209" s="114" t="str">
        <f t="array" ref="C209">ifs(and(isblank($A209),isblank($B209)),"", not(iserror(vlookup($A209&amp;$B209,'5) Release_Track'!$F:$F&amp;'5) Release_Track'!$G:$G,1,0))),vlookup($A209&amp;$B209,{'5) Release_Track'!$F:$F&amp;'5) Release_Track'!$G:$G,'5) Release_Track'!$H:$H},2,0), or(and(not(isblank($B209)),$B209=$B208,$A209&lt;&gt;$A208),and(not(isblank($A209)),$A209=$A208,$B209&lt;&gt;$B208)),"ID LISTS UNALIGNED",and($A209&lt;&gt;"",countif('5) Release_Track'!$F:$F,$A209)=0),"NO ISRC MATCH in Release_Track",and($B209&lt;&gt;"",countif('5) Release_Track'!$G:$G,$B209)=0),"NO CATALOG ID MATCH in Release_Track",iserror(vlookup($A209&amp;$B209,'5) Release_Track'!$F:$F&amp;'5) Release_Track'!$G:$G,1,0)),"NO ISRC-CATALOG ID pair MATCH in Release_Track" )</f>
        <v/>
      </c>
      <c r="D209" s="114" t="str">
        <f t="array" ref="D209">ifs(and(isblank($A209),isblank($B209)),"", not(iserror(vlookup($A209&amp;$B209,'5) Release_Track'!$F:$F&amp;'5) Release_Track'!$G:$G,1,0))),vlookup($A209&amp;$B209,{'5) Release_Track'!$F:$F&amp;'5) Release_Track'!$G:$G,'5) Release_Track'!$I:$I},2,0), or(and(not(isblank($B209)),$B209=$B208,$A209&lt;&gt;$A208),and(not(isblank($A209)),$A209=$A208,$B209&lt;&gt;$B208)),"ID LISTS UNALIGNED",and($A209&lt;&gt;"",countif('5) Release_Track'!$F:$F,$A209)=0),"NO ISRC MATCH in Release_Track",and($B209&lt;&gt;"",countif('5) Release_Track'!$G:$G,$B209)=0),"NO CATALOG ID MATCH in Release_Track",iserror(vlookup($A209&amp;$B209,'5) Release_Track'!$F:$F&amp;'5) Release_Track'!$G:$G,1,0)),"NO ISRC-CATALOG ID pair MATCH in Release_Track" )</f>
        <v/>
      </c>
      <c r="E209" s="111"/>
      <c r="F209" s="20"/>
      <c r="G209" s="159"/>
      <c r="H209" s="114" t="str">
        <f t="shared" si="1"/>
        <v/>
      </c>
      <c r="I209" s="20"/>
      <c r="J209" s="20"/>
      <c r="K209" s="20"/>
    </row>
    <row r="210">
      <c r="B210" s="92"/>
      <c r="C210" s="114" t="str">
        <f t="array" ref="C210">ifs(and(isblank($A210),isblank($B210)),"", not(iserror(vlookup($A210&amp;$B210,'5) Release_Track'!$F:$F&amp;'5) Release_Track'!$G:$G,1,0))),vlookup($A210&amp;$B210,{'5) Release_Track'!$F:$F&amp;'5) Release_Track'!$G:$G,'5) Release_Track'!$H:$H},2,0), or(and(not(isblank($B210)),$B210=$B209,$A210&lt;&gt;$A209),and(not(isblank($A210)),$A210=$A209,$B210&lt;&gt;$B209)),"ID LISTS UNALIGNED",and($A210&lt;&gt;"",countif('5) Release_Track'!$F:$F,$A210)=0),"NO ISRC MATCH in Release_Track",and($B210&lt;&gt;"",countif('5) Release_Track'!$G:$G,$B210)=0),"NO CATALOG ID MATCH in Release_Track",iserror(vlookup($A210&amp;$B210,'5) Release_Track'!$F:$F&amp;'5) Release_Track'!$G:$G,1,0)),"NO ISRC-CATALOG ID pair MATCH in Release_Track" )</f>
        <v/>
      </c>
      <c r="D210" s="114" t="str">
        <f t="array" ref="D210">ifs(and(isblank($A210),isblank($B210)),"", not(iserror(vlookup($A210&amp;$B210,'5) Release_Track'!$F:$F&amp;'5) Release_Track'!$G:$G,1,0))),vlookup($A210&amp;$B210,{'5) Release_Track'!$F:$F&amp;'5) Release_Track'!$G:$G,'5) Release_Track'!$I:$I},2,0), or(and(not(isblank($B210)),$B210=$B209,$A210&lt;&gt;$A209),and(not(isblank($A210)),$A210=$A209,$B210&lt;&gt;$B209)),"ID LISTS UNALIGNED",and($A210&lt;&gt;"",countif('5) Release_Track'!$F:$F,$A210)=0),"NO ISRC MATCH in Release_Track",and($B210&lt;&gt;"",countif('5) Release_Track'!$G:$G,$B210)=0),"NO CATALOG ID MATCH in Release_Track",iserror(vlookup($A210&amp;$B210,'5) Release_Track'!$F:$F&amp;'5) Release_Track'!$G:$G,1,0)),"NO ISRC-CATALOG ID pair MATCH in Release_Track" )</f>
        <v/>
      </c>
      <c r="E210" s="111"/>
      <c r="F210" s="20"/>
      <c r="G210" s="159"/>
      <c r="H210" s="114" t="str">
        <f t="shared" si="1"/>
        <v/>
      </c>
      <c r="I210" s="20"/>
      <c r="J210" s="20"/>
      <c r="K210" s="20"/>
    </row>
    <row r="211">
      <c r="B211" s="92"/>
      <c r="C211" s="114" t="str">
        <f t="array" ref="C211">ifs(and(isblank($A211),isblank($B211)),"", not(iserror(vlookup($A211&amp;$B211,'5) Release_Track'!$F:$F&amp;'5) Release_Track'!$G:$G,1,0))),vlookup($A211&amp;$B211,{'5) Release_Track'!$F:$F&amp;'5) Release_Track'!$G:$G,'5) Release_Track'!$H:$H},2,0), or(and(not(isblank($B211)),$B211=$B210,$A211&lt;&gt;$A210),and(not(isblank($A211)),$A211=$A210,$B211&lt;&gt;$B210)),"ID LISTS UNALIGNED",and($A211&lt;&gt;"",countif('5) Release_Track'!$F:$F,$A211)=0),"NO ISRC MATCH in Release_Track",and($B211&lt;&gt;"",countif('5) Release_Track'!$G:$G,$B211)=0),"NO CATALOG ID MATCH in Release_Track",iserror(vlookup($A211&amp;$B211,'5) Release_Track'!$F:$F&amp;'5) Release_Track'!$G:$G,1,0)),"NO ISRC-CATALOG ID pair MATCH in Release_Track" )</f>
        <v/>
      </c>
      <c r="D211" s="114" t="str">
        <f t="array" ref="D211">ifs(and(isblank($A211),isblank($B211)),"", not(iserror(vlookup($A211&amp;$B211,'5) Release_Track'!$F:$F&amp;'5) Release_Track'!$G:$G,1,0))),vlookup($A211&amp;$B211,{'5) Release_Track'!$F:$F&amp;'5) Release_Track'!$G:$G,'5) Release_Track'!$I:$I},2,0), or(and(not(isblank($B211)),$B211=$B210,$A211&lt;&gt;$A210),and(not(isblank($A211)),$A211=$A210,$B211&lt;&gt;$B210)),"ID LISTS UNALIGNED",and($A211&lt;&gt;"",countif('5) Release_Track'!$F:$F,$A211)=0),"NO ISRC MATCH in Release_Track",and($B211&lt;&gt;"",countif('5) Release_Track'!$G:$G,$B211)=0),"NO CATALOG ID MATCH in Release_Track",iserror(vlookup($A211&amp;$B211,'5) Release_Track'!$F:$F&amp;'5) Release_Track'!$G:$G,1,0)),"NO ISRC-CATALOG ID pair MATCH in Release_Track" )</f>
        <v/>
      </c>
      <c r="E211" s="111"/>
      <c r="F211" s="20"/>
      <c r="G211" s="159"/>
      <c r="H211" s="114" t="str">
        <f t="shared" si="1"/>
        <v/>
      </c>
      <c r="I211" s="20"/>
      <c r="J211" s="20"/>
      <c r="K211" s="20"/>
    </row>
    <row r="212">
      <c r="B212" s="92"/>
      <c r="C212" s="114" t="str">
        <f t="array" ref="C212">ifs(and(isblank($A212),isblank($B212)),"", not(iserror(vlookup($A212&amp;$B212,'5) Release_Track'!$F:$F&amp;'5) Release_Track'!$G:$G,1,0))),vlookup($A212&amp;$B212,{'5) Release_Track'!$F:$F&amp;'5) Release_Track'!$G:$G,'5) Release_Track'!$H:$H},2,0), or(and(not(isblank($B212)),$B212=$B211,$A212&lt;&gt;$A211),and(not(isblank($A212)),$A212=$A211,$B212&lt;&gt;$B211)),"ID LISTS UNALIGNED",and($A212&lt;&gt;"",countif('5) Release_Track'!$F:$F,$A212)=0),"NO ISRC MATCH in Release_Track",and($B212&lt;&gt;"",countif('5) Release_Track'!$G:$G,$B212)=0),"NO CATALOG ID MATCH in Release_Track",iserror(vlookup($A212&amp;$B212,'5) Release_Track'!$F:$F&amp;'5) Release_Track'!$G:$G,1,0)),"NO ISRC-CATALOG ID pair MATCH in Release_Track" )</f>
        <v/>
      </c>
      <c r="D212" s="114" t="str">
        <f t="array" ref="D212">ifs(and(isblank($A212),isblank($B212)),"", not(iserror(vlookup($A212&amp;$B212,'5) Release_Track'!$F:$F&amp;'5) Release_Track'!$G:$G,1,0))),vlookup($A212&amp;$B212,{'5) Release_Track'!$F:$F&amp;'5) Release_Track'!$G:$G,'5) Release_Track'!$I:$I},2,0), or(and(not(isblank($B212)),$B212=$B211,$A212&lt;&gt;$A211),and(not(isblank($A212)),$A212=$A211,$B212&lt;&gt;$B211)),"ID LISTS UNALIGNED",and($A212&lt;&gt;"",countif('5) Release_Track'!$F:$F,$A212)=0),"NO ISRC MATCH in Release_Track",and($B212&lt;&gt;"",countif('5) Release_Track'!$G:$G,$B212)=0),"NO CATALOG ID MATCH in Release_Track",iserror(vlookup($A212&amp;$B212,'5) Release_Track'!$F:$F&amp;'5) Release_Track'!$G:$G,1,0)),"NO ISRC-CATALOG ID pair MATCH in Release_Track" )</f>
        <v/>
      </c>
      <c r="E212" s="111"/>
      <c r="F212" s="20"/>
      <c r="G212" s="159"/>
      <c r="H212" s="114" t="str">
        <f t="shared" si="1"/>
        <v/>
      </c>
      <c r="I212" s="20"/>
      <c r="J212" s="20"/>
      <c r="K212" s="20"/>
    </row>
    <row r="213">
      <c r="B213" s="92"/>
      <c r="C213" s="114" t="str">
        <f t="array" ref="C213">ifs(and(isblank($A213),isblank($B213)),"", not(iserror(vlookup($A213&amp;$B213,'5) Release_Track'!$F:$F&amp;'5) Release_Track'!$G:$G,1,0))),vlookup($A213&amp;$B213,{'5) Release_Track'!$F:$F&amp;'5) Release_Track'!$G:$G,'5) Release_Track'!$H:$H},2,0), or(and(not(isblank($B213)),$B213=$B212,$A213&lt;&gt;$A212),and(not(isblank($A213)),$A213=$A212,$B213&lt;&gt;$B212)),"ID LISTS UNALIGNED",and($A213&lt;&gt;"",countif('5) Release_Track'!$F:$F,$A213)=0),"NO ISRC MATCH in Release_Track",and($B213&lt;&gt;"",countif('5) Release_Track'!$G:$G,$B213)=0),"NO CATALOG ID MATCH in Release_Track",iserror(vlookup($A213&amp;$B213,'5) Release_Track'!$F:$F&amp;'5) Release_Track'!$G:$G,1,0)),"NO ISRC-CATALOG ID pair MATCH in Release_Track" )</f>
        <v/>
      </c>
      <c r="D213" s="114" t="str">
        <f t="array" ref="D213">ifs(and(isblank($A213),isblank($B213)),"", not(iserror(vlookup($A213&amp;$B213,'5) Release_Track'!$F:$F&amp;'5) Release_Track'!$G:$G,1,0))),vlookup($A213&amp;$B213,{'5) Release_Track'!$F:$F&amp;'5) Release_Track'!$G:$G,'5) Release_Track'!$I:$I},2,0), or(and(not(isblank($B213)),$B213=$B212,$A213&lt;&gt;$A212),and(not(isblank($A213)),$A213=$A212,$B213&lt;&gt;$B212)),"ID LISTS UNALIGNED",and($A213&lt;&gt;"",countif('5) Release_Track'!$F:$F,$A213)=0),"NO ISRC MATCH in Release_Track",and($B213&lt;&gt;"",countif('5) Release_Track'!$G:$G,$B213)=0),"NO CATALOG ID MATCH in Release_Track",iserror(vlookup($A213&amp;$B213,'5) Release_Track'!$F:$F&amp;'5) Release_Track'!$G:$G,1,0)),"NO ISRC-CATALOG ID pair MATCH in Release_Track" )</f>
        <v/>
      </c>
      <c r="E213" s="111"/>
      <c r="F213" s="20"/>
      <c r="G213" s="159"/>
      <c r="H213" s="114" t="str">
        <f t="shared" si="1"/>
        <v/>
      </c>
      <c r="I213" s="20"/>
      <c r="J213" s="20"/>
      <c r="K213" s="20"/>
    </row>
    <row r="214">
      <c r="B214" s="92"/>
      <c r="C214" s="114" t="str">
        <f t="array" ref="C214">ifs(and(isblank($A214),isblank($B214)),"", not(iserror(vlookup($A214&amp;$B214,'5) Release_Track'!$F:$F&amp;'5) Release_Track'!$G:$G,1,0))),vlookup($A214&amp;$B214,{'5) Release_Track'!$F:$F&amp;'5) Release_Track'!$G:$G,'5) Release_Track'!$H:$H},2,0), or(and(not(isblank($B214)),$B214=$B213,$A214&lt;&gt;$A213),and(not(isblank($A214)),$A214=$A213,$B214&lt;&gt;$B213)),"ID LISTS UNALIGNED",and($A214&lt;&gt;"",countif('5) Release_Track'!$F:$F,$A214)=0),"NO ISRC MATCH in Release_Track",and($B214&lt;&gt;"",countif('5) Release_Track'!$G:$G,$B214)=0),"NO CATALOG ID MATCH in Release_Track",iserror(vlookup($A214&amp;$B214,'5) Release_Track'!$F:$F&amp;'5) Release_Track'!$G:$G,1,0)),"NO ISRC-CATALOG ID pair MATCH in Release_Track" )</f>
        <v/>
      </c>
      <c r="D214" s="114" t="str">
        <f t="array" ref="D214">ifs(and(isblank($A214),isblank($B214)),"", not(iserror(vlookup($A214&amp;$B214,'5) Release_Track'!$F:$F&amp;'5) Release_Track'!$G:$G,1,0))),vlookup($A214&amp;$B214,{'5) Release_Track'!$F:$F&amp;'5) Release_Track'!$G:$G,'5) Release_Track'!$I:$I},2,0), or(and(not(isblank($B214)),$B214=$B213,$A214&lt;&gt;$A213),and(not(isblank($A214)),$A214=$A213,$B214&lt;&gt;$B213)),"ID LISTS UNALIGNED",and($A214&lt;&gt;"",countif('5) Release_Track'!$F:$F,$A214)=0),"NO ISRC MATCH in Release_Track",and($B214&lt;&gt;"",countif('5) Release_Track'!$G:$G,$B214)=0),"NO CATALOG ID MATCH in Release_Track",iserror(vlookup($A214&amp;$B214,'5) Release_Track'!$F:$F&amp;'5) Release_Track'!$G:$G,1,0)),"NO ISRC-CATALOG ID pair MATCH in Release_Track" )</f>
        <v/>
      </c>
      <c r="E214" s="111"/>
      <c r="F214" s="20"/>
      <c r="G214" s="159"/>
      <c r="H214" s="114" t="str">
        <f t="shared" si="1"/>
        <v/>
      </c>
      <c r="I214" s="20"/>
      <c r="J214" s="20"/>
      <c r="K214" s="20"/>
    </row>
    <row r="215">
      <c r="B215" s="92"/>
      <c r="C215" s="114" t="str">
        <f t="array" ref="C215">ifs(and(isblank($A215),isblank($B215)),"", not(iserror(vlookup($A215&amp;$B215,'5) Release_Track'!$F:$F&amp;'5) Release_Track'!$G:$G,1,0))),vlookup($A215&amp;$B215,{'5) Release_Track'!$F:$F&amp;'5) Release_Track'!$G:$G,'5) Release_Track'!$H:$H},2,0), or(and(not(isblank($B215)),$B215=$B214,$A215&lt;&gt;$A214),and(not(isblank($A215)),$A215=$A214,$B215&lt;&gt;$B214)),"ID LISTS UNALIGNED",and($A215&lt;&gt;"",countif('5) Release_Track'!$F:$F,$A215)=0),"NO ISRC MATCH in Release_Track",and($B215&lt;&gt;"",countif('5) Release_Track'!$G:$G,$B215)=0),"NO CATALOG ID MATCH in Release_Track",iserror(vlookup($A215&amp;$B215,'5) Release_Track'!$F:$F&amp;'5) Release_Track'!$G:$G,1,0)),"NO ISRC-CATALOG ID pair MATCH in Release_Track" )</f>
        <v/>
      </c>
      <c r="D215" s="114" t="str">
        <f t="array" ref="D215">ifs(and(isblank($A215),isblank($B215)),"", not(iserror(vlookup($A215&amp;$B215,'5) Release_Track'!$F:$F&amp;'5) Release_Track'!$G:$G,1,0))),vlookup($A215&amp;$B215,{'5) Release_Track'!$F:$F&amp;'5) Release_Track'!$G:$G,'5) Release_Track'!$I:$I},2,0), or(and(not(isblank($B215)),$B215=$B214,$A215&lt;&gt;$A214),and(not(isblank($A215)),$A215=$A214,$B215&lt;&gt;$B214)),"ID LISTS UNALIGNED",and($A215&lt;&gt;"",countif('5) Release_Track'!$F:$F,$A215)=0),"NO ISRC MATCH in Release_Track",and($B215&lt;&gt;"",countif('5) Release_Track'!$G:$G,$B215)=0),"NO CATALOG ID MATCH in Release_Track",iserror(vlookup($A215&amp;$B215,'5) Release_Track'!$F:$F&amp;'5) Release_Track'!$G:$G,1,0)),"NO ISRC-CATALOG ID pair MATCH in Release_Track" )</f>
        <v/>
      </c>
      <c r="E215" s="111"/>
      <c r="F215" s="20"/>
      <c r="G215" s="159"/>
      <c r="H215" s="114" t="str">
        <f t="shared" si="1"/>
        <v/>
      </c>
      <c r="I215" s="20"/>
      <c r="J215" s="20"/>
      <c r="K215" s="20"/>
    </row>
    <row r="216">
      <c r="B216" s="92"/>
      <c r="C216" s="114" t="str">
        <f t="array" ref="C216">ifs(and(isblank($A216),isblank($B216)),"", not(iserror(vlookup($A216&amp;$B216,'5) Release_Track'!$F:$F&amp;'5) Release_Track'!$G:$G,1,0))),vlookup($A216&amp;$B216,{'5) Release_Track'!$F:$F&amp;'5) Release_Track'!$G:$G,'5) Release_Track'!$H:$H},2,0), or(and(not(isblank($B216)),$B216=$B215,$A216&lt;&gt;$A215),and(not(isblank($A216)),$A216=$A215,$B216&lt;&gt;$B215)),"ID LISTS UNALIGNED",and($A216&lt;&gt;"",countif('5) Release_Track'!$F:$F,$A216)=0),"NO ISRC MATCH in Release_Track",and($B216&lt;&gt;"",countif('5) Release_Track'!$G:$G,$B216)=0),"NO CATALOG ID MATCH in Release_Track",iserror(vlookup($A216&amp;$B216,'5) Release_Track'!$F:$F&amp;'5) Release_Track'!$G:$G,1,0)),"NO ISRC-CATALOG ID pair MATCH in Release_Track" )</f>
        <v/>
      </c>
      <c r="D216" s="114" t="str">
        <f t="array" ref="D216">ifs(and(isblank($A216),isblank($B216)),"", not(iserror(vlookup($A216&amp;$B216,'5) Release_Track'!$F:$F&amp;'5) Release_Track'!$G:$G,1,0))),vlookup($A216&amp;$B216,{'5) Release_Track'!$F:$F&amp;'5) Release_Track'!$G:$G,'5) Release_Track'!$I:$I},2,0), or(and(not(isblank($B216)),$B216=$B215,$A216&lt;&gt;$A215),and(not(isblank($A216)),$A216=$A215,$B216&lt;&gt;$B215)),"ID LISTS UNALIGNED",and($A216&lt;&gt;"",countif('5) Release_Track'!$F:$F,$A216)=0),"NO ISRC MATCH in Release_Track",and($B216&lt;&gt;"",countif('5) Release_Track'!$G:$G,$B216)=0),"NO CATALOG ID MATCH in Release_Track",iserror(vlookup($A216&amp;$B216,'5) Release_Track'!$F:$F&amp;'5) Release_Track'!$G:$G,1,0)),"NO ISRC-CATALOG ID pair MATCH in Release_Track" )</f>
        <v/>
      </c>
      <c r="E216" s="111"/>
      <c r="F216" s="20"/>
      <c r="G216" s="159"/>
      <c r="H216" s="114" t="str">
        <f t="shared" si="1"/>
        <v/>
      </c>
      <c r="I216" s="20"/>
      <c r="J216" s="20"/>
      <c r="K216" s="20"/>
    </row>
    <row r="217">
      <c r="B217" s="92"/>
      <c r="C217" s="114" t="str">
        <f t="array" ref="C217">ifs(and(isblank($A217),isblank($B217)),"", not(iserror(vlookup($A217&amp;$B217,'5) Release_Track'!$F:$F&amp;'5) Release_Track'!$G:$G,1,0))),vlookup($A217&amp;$B217,{'5) Release_Track'!$F:$F&amp;'5) Release_Track'!$G:$G,'5) Release_Track'!$H:$H},2,0), or(and(not(isblank($B217)),$B217=$B216,$A217&lt;&gt;$A216),and(not(isblank($A217)),$A217=$A216,$B217&lt;&gt;$B216)),"ID LISTS UNALIGNED",and($A217&lt;&gt;"",countif('5) Release_Track'!$F:$F,$A217)=0),"NO ISRC MATCH in Release_Track",and($B217&lt;&gt;"",countif('5) Release_Track'!$G:$G,$B217)=0),"NO CATALOG ID MATCH in Release_Track",iserror(vlookup($A217&amp;$B217,'5) Release_Track'!$F:$F&amp;'5) Release_Track'!$G:$G,1,0)),"NO ISRC-CATALOG ID pair MATCH in Release_Track" )</f>
        <v/>
      </c>
      <c r="D217" s="114" t="str">
        <f t="array" ref="D217">ifs(and(isblank($A217),isblank($B217)),"", not(iserror(vlookup($A217&amp;$B217,'5) Release_Track'!$F:$F&amp;'5) Release_Track'!$G:$G,1,0))),vlookup($A217&amp;$B217,{'5) Release_Track'!$F:$F&amp;'5) Release_Track'!$G:$G,'5) Release_Track'!$I:$I},2,0), or(and(not(isblank($B217)),$B217=$B216,$A217&lt;&gt;$A216),and(not(isblank($A217)),$A217=$A216,$B217&lt;&gt;$B216)),"ID LISTS UNALIGNED",and($A217&lt;&gt;"",countif('5) Release_Track'!$F:$F,$A217)=0),"NO ISRC MATCH in Release_Track",and($B217&lt;&gt;"",countif('5) Release_Track'!$G:$G,$B217)=0),"NO CATALOG ID MATCH in Release_Track",iserror(vlookup($A217&amp;$B217,'5) Release_Track'!$F:$F&amp;'5) Release_Track'!$G:$G,1,0)),"NO ISRC-CATALOG ID pair MATCH in Release_Track" )</f>
        <v/>
      </c>
      <c r="E217" s="111"/>
      <c r="F217" s="20"/>
      <c r="G217" s="159"/>
      <c r="H217" s="114" t="str">
        <f t="shared" si="1"/>
        <v/>
      </c>
      <c r="I217" s="20"/>
      <c r="J217" s="20"/>
      <c r="K217" s="20"/>
    </row>
    <row r="218">
      <c r="B218" s="92"/>
      <c r="C218" s="114" t="str">
        <f t="array" ref="C218">ifs(and(isblank($A218),isblank($B218)),"", not(iserror(vlookup($A218&amp;$B218,'5) Release_Track'!$F:$F&amp;'5) Release_Track'!$G:$G,1,0))),vlookup($A218&amp;$B218,{'5) Release_Track'!$F:$F&amp;'5) Release_Track'!$G:$G,'5) Release_Track'!$H:$H},2,0), or(and(not(isblank($B218)),$B218=$B217,$A218&lt;&gt;$A217),and(not(isblank($A218)),$A218=$A217,$B218&lt;&gt;$B217)),"ID LISTS UNALIGNED",and($A218&lt;&gt;"",countif('5) Release_Track'!$F:$F,$A218)=0),"NO ISRC MATCH in Release_Track",and($B218&lt;&gt;"",countif('5) Release_Track'!$G:$G,$B218)=0),"NO CATALOG ID MATCH in Release_Track",iserror(vlookup($A218&amp;$B218,'5) Release_Track'!$F:$F&amp;'5) Release_Track'!$G:$G,1,0)),"NO ISRC-CATALOG ID pair MATCH in Release_Track" )</f>
        <v/>
      </c>
      <c r="D218" s="114" t="str">
        <f t="array" ref="D218">ifs(and(isblank($A218),isblank($B218)),"", not(iserror(vlookup($A218&amp;$B218,'5) Release_Track'!$F:$F&amp;'5) Release_Track'!$G:$G,1,0))),vlookup($A218&amp;$B218,{'5) Release_Track'!$F:$F&amp;'5) Release_Track'!$G:$G,'5) Release_Track'!$I:$I},2,0), or(and(not(isblank($B218)),$B218=$B217,$A218&lt;&gt;$A217),and(not(isblank($A218)),$A218=$A217,$B218&lt;&gt;$B217)),"ID LISTS UNALIGNED",and($A218&lt;&gt;"",countif('5) Release_Track'!$F:$F,$A218)=0),"NO ISRC MATCH in Release_Track",and($B218&lt;&gt;"",countif('5) Release_Track'!$G:$G,$B218)=0),"NO CATALOG ID MATCH in Release_Track",iserror(vlookup($A218&amp;$B218,'5) Release_Track'!$F:$F&amp;'5) Release_Track'!$G:$G,1,0)),"NO ISRC-CATALOG ID pair MATCH in Release_Track" )</f>
        <v/>
      </c>
      <c r="E218" s="111"/>
      <c r="F218" s="20"/>
      <c r="G218" s="159"/>
      <c r="H218" s="114" t="str">
        <f t="shared" si="1"/>
        <v/>
      </c>
      <c r="I218" s="20"/>
      <c r="J218" s="20"/>
      <c r="K218" s="20"/>
    </row>
    <row r="219">
      <c r="B219" s="92"/>
      <c r="C219" s="114" t="str">
        <f t="array" ref="C219">ifs(and(isblank($A219),isblank($B219)),"", not(iserror(vlookup($A219&amp;$B219,'5) Release_Track'!$F:$F&amp;'5) Release_Track'!$G:$G,1,0))),vlookup($A219&amp;$B219,{'5) Release_Track'!$F:$F&amp;'5) Release_Track'!$G:$G,'5) Release_Track'!$H:$H},2,0), or(and(not(isblank($B219)),$B219=$B218,$A219&lt;&gt;$A218),and(not(isblank($A219)),$A219=$A218,$B219&lt;&gt;$B218)),"ID LISTS UNALIGNED",and($A219&lt;&gt;"",countif('5) Release_Track'!$F:$F,$A219)=0),"NO ISRC MATCH in Release_Track",and($B219&lt;&gt;"",countif('5) Release_Track'!$G:$G,$B219)=0),"NO CATALOG ID MATCH in Release_Track",iserror(vlookup($A219&amp;$B219,'5) Release_Track'!$F:$F&amp;'5) Release_Track'!$G:$G,1,0)),"NO ISRC-CATALOG ID pair MATCH in Release_Track" )</f>
        <v/>
      </c>
      <c r="D219" s="114" t="str">
        <f t="array" ref="D219">ifs(and(isblank($A219),isblank($B219)),"", not(iserror(vlookup($A219&amp;$B219,'5) Release_Track'!$F:$F&amp;'5) Release_Track'!$G:$G,1,0))),vlookup($A219&amp;$B219,{'5) Release_Track'!$F:$F&amp;'5) Release_Track'!$G:$G,'5) Release_Track'!$I:$I},2,0), or(and(not(isblank($B219)),$B219=$B218,$A219&lt;&gt;$A218),and(not(isblank($A219)),$A219=$A218,$B219&lt;&gt;$B218)),"ID LISTS UNALIGNED",and($A219&lt;&gt;"",countif('5) Release_Track'!$F:$F,$A219)=0),"NO ISRC MATCH in Release_Track",and($B219&lt;&gt;"",countif('5) Release_Track'!$G:$G,$B219)=0),"NO CATALOG ID MATCH in Release_Track",iserror(vlookup($A219&amp;$B219,'5) Release_Track'!$F:$F&amp;'5) Release_Track'!$G:$G,1,0)),"NO ISRC-CATALOG ID pair MATCH in Release_Track" )</f>
        <v/>
      </c>
      <c r="E219" s="111"/>
      <c r="F219" s="20"/>
      <c r="G219" s="159"/>
      <c r="H219" s="114" t="str">
        <f t="shared" si="1"/>
        <v/>
      </c>
      <c r="I219" s="20"/>
      <c r="J219" s="20"/>
      <c r="K219" s="20"/>
    </row>
    <row r="220">
      <c r="B220" s="92"/>
      <c r="C220" s="114" t="str">
        <f t="array" ref="C220">ifs(and(isblank($A220),isblank($B220)),"", not(iserror(vlookup($A220&amp;$B220,'5) Release_Track'!$F:$F&amp;'5) Release_Track'!$G:$G,1,0))),vlookup($A220&amp;$B220,{'5) Release_Track'!$F:$F&amp;'5) Release_Track'!$G:$G,'5) Release_Track'!$H:$H},2,0), or(and(not(isblank($B220)),$B220=$B219,$A220&lt;&gt;$A219),and(not(isblank($A220)),$A220=$A219,$B220&lt;&gt;$B219)),"ID LISTS UNALIGNED",and($A220&lt;&gt;"",countif('5) Release_Track'!$F:$F,$A220)=0),"NO ISRC MATCH in Release_Track",and($B220&lt;&gt;"",countif('5) Release_Track'!$G:$G,$B220)=0),"NO CATALOG ID MATCH in Release_Track",iserror(vlookup($A220&amp;$B220,'5) Release_Track'!$F:$F&amp;'5) Release_Track'!$G:$G,1,0)),"NO ISRC-CATALOG ID pair MATCH in Release_Track" )</f>
        <v/>
      </c>
      <c r="D220" s="114" t="str">
        <f t="array" ref="D220">ifs(and(isblank($A220),isblank($B220)),"", not(iserror(vlookup($A220&amp;$B220,'5) Release_Track'!$F:$F&amp;'5) Release_Track'!$G:$G,1,0))),vlookup($A220&amp;$B220,{'5) Release_Track'!$F:$F&amp;'5) Release_Track'!$G:$G,'5) Release_Track'!$I:$I},2,0), or(and(not(isblank($B220)),$B220=$B219,$A220&lt;&gt;$A219),and(not(isblank($A220)),$A220=$A219,$B220&lt;&gt;$B219)),"ID LISTS UNALIGNED",and($A220&lt;&gt;"",countif('5) Release_Track'!$F:$F,$A220)=0),"NO ISRC MATCH in Release_Track",and($B220&lt;&gt;"",countif('5) Release_Track'!$G:$G,$B220)=0),"NO CATALOG ID MATCH in Release_Track",iserror(vlookup($A220&amp;$B220,'5) Release_Track'!$F:$F&amp;'5) Release_Track'!$G:$G,1,0)),"NO ISRC-CATALOG ID pair MATCH in Release_Track" )</f>
        <v/>
      </c>
      <c r="E220" s="111"/>
      <c r="F220" s="20"/>
      <c r="G220" s="159"/>
      <c r="H220" s="114" t="str">
        <f t="shared" si="1"/>
        <v/>
      </c>
      <c r="I220" s="20"/>
      <c r="J220" s="20"/>
      <c r="K220" s="20"/>
    </row>
    <row r="221">
      <c r="B221" s="92"/>
      <c r="C221" s="114" t="str">
        <f t="array" ref="C221">ifs(and(isblank($A221),isblank($B221)),"", not(iserror(vlookup($A221&amp;$B221,'5) Release_Track'!$F:$F&amp;'5) Release_Track'!$G:$G,1,0))),vlookup($A221&amp;$B221,{'5) Release_Track'!$F:$F&amp;'5) Release_Track'!$G:$G,'5) Release_Track'!$H:$H},2,0), or(and(not(isblank($B221)),$B221=$B220,$A221&lt;&gt;$A220),and(not(isblank($A221)),$A221=$A220,$B221&lt;&gt;$B220)),"ID LISTS UNALIGNED",and($A221&lt;&gt;"",countif('5) Release_Track'!$F:$F,$A221)=0),"NO ISRC MATCH in Release_Track",and($B221&lt;&gt;"",countif('5) Release_Track'!$G:$G,$B221)=0),"NO CATALOG ID MATCH in Release_Track",iserror(vlookup($A221&amp;$B221,'5) Release_Track'!$F:$F&amp;'5) Release_Track'!$G:$G,1,0)),"NO ISRC-CATALOG ID pair MATCH in Release_Track" )</f>
        <v/>
      </c>
      <c r="D221" s="114" t="str">
        <f t="array" ref="D221">ifs(and(isblank($A221),isblank($B221)),"", not(iserror(vlookup($A221&amp;$B221,'5) Release_Track'!$F:$F&amp;'5) Release_Track'!$G:$G,1,0))),vlookup($A221&amp;$B221,{'5) Release_Track'!$F:$F&amp;'5) Release_Track'!$G:$G,'5) Release_Track'!$I:$I},2,0), or(and(not(isblank($B221)),$B221=$B220,$A221&lt;&gt;$A220),and(not(isblank($A221)),$A221=$A220,$B221&lt;&gt;$B220)),"ID LISTS UNALIGNED",and($A221&lt;&gt;"",countif('5) Release_Track'!$F:$F,$A221)=0),"NO ISRC MATCH in Release_Track",and($B221&lt;&gt;"",countif('5) Release_Track'!$G:$G,$B221)=0),"NO CATALOG ID MATCH in Release_Track",iserror(vlookup($A221&amp;$B221,'5) Release_Track'!$F:$F&amp;'5) Release_Track'!$G:$G,1,0)),"NO ISRC-CATALOG ID pair MATCH in Release_Track" )</f>
        <v/>
      </c>
      <c r="E221" s="111"/>
      <c r="F221" s="20"/>
      <c r="G221" s="159"/>
      <c r="H221" s="114" t="str">
        <f t="shared" si="1"/>
        <v/>
      </c>
      <c r="I221" s="20"/>
      <c r="J221" s="20"/>
      <c r="K221" s="20"/>
    </row>
    <row r="222">
      <c r="B222" s="92"/>
      <c r="C222" s="114" t="str">
        <f t="array" ref="C222">ifs(and(isblank($A222),isblank($B222)),"", not(iserror(vlookup($A222&amp;$B222,'5) Release_Track'!$F:$F&amp;'5) Release_Track'!$G:$G,1,0))),vlookup($A222&amp;$B222,{'5) Release_Track'!$F:$F&amp;'5) Release_Track'!$G:$G,'5) Release_Track'!$H:$H},2,0), or(and(not(isblank($B222)),$B222=$B221,$A222&lt;&gt;$A221),and(not(isblank($A222)),$A222=$A221,$B222&lt;&gt;$B221)),"ID LISTS UNALIGNED",and($A222&lt;&gt;"",countif('5) Release_Track'!$F:$F,$A222)=0),"NO ISRC MATCH in Release_Track",and($B222&lt;&gt;"",countif('5) Release_Track'!$G:$G,$B222)=0),"NO CATALOG ID MATCH in Release_Track",iserror(vlookup($A222&amp;$B222,'5) Release_Track'!$F:$F&amp;'5) Release_Track'!$G:$G,1,0)),"NO ISRC-CATALOG ID pair MATCH in Release_Track" )</f>
        <v/>
      </c>
      <c r="D222" s="114" t="str">
        <f t="array" ref="D222">ifs(and(isblank($A222),isblank($B222)),"", not(iserror(vlookup($A222&amp;$B222,'5) Release_Track'!$F:$F&amp;'5) Release_Track'!$G:$G,1,0))),vlookup($A222&amp;$B222,{'5) Release_Track'!$F:$F&amp;'5) Release_Track'!$G:$G,'5) Release_Track'!$I:$I},2,0), or(and(not(isblank($B222)),$B222=$B221,$A222&lt;&gt;$A221),and(not(isblank($A222)),$A222=$A221,$B222&lt;&gt;$B221)),"ID LISTS UNALIGNED",and($A222&lt;&gt;"",countif('5) Release_Track'!$F:$F,$A222)=0),"NO ISRC MATCH in Release_Track",and($B222&lt;&gt;"",countif('5) Release_Track'!$G:$G,$B222)=0),"NO CATALOG ID MATCH in Release_Track",iserror(vlookup($A222&amp;$B222,'5) Release_Track'!$F:$F&amp;'5) Release_Track'!$G:$G,1,0)),"NO ISRC-CATALOG ID pair MATCH in Release_Track" )</f>
        <v/>
      </c>
      <c r="E222" s="111"/>
      <c r="F222" s="20"/>
      <c r="G222" s="159"/>
      <c r="H222" s="114" t="str">
        <f t="shared" si="1"/>
        <v/>
      </c>
      <c r="I222" s="20"/>
      <c r="J222" s="20"/>
      <c r="K222" s="20"/>
    </row>
    <row r="223">
      <c r="B223" s="92"/>
      <c r="C223" s="114" t="str">
        <f t="array" ref="C223">ifs(and(isblank($A223),isblank($B223)),"", not(iserror(vlookup($A223&amp;$B223,'5) Release_Track'!$F:$F&amp;'5) Release_Track'!$G:$G,1,0))),vlookup($A223&amp;$B223,{'5) Release_Track'!$F:$F&amp;'5) Release_Track'!$G:$G,'5) Release_Track'!$H:$H},2,0), or(and(not(isblank($B223)),$B223=$B222,$A223&lt;&gt;$A222),and(not(isblank($A223)),$A223=$A222,$B223&lt;&gt;$B222)),"ID LISTS UNALIGNED",and($A223&lt;&gt;"",countif('5) Release_Track'!$F:$F,$A223)=0),"NO ISRC MATCH in Release_Track",and($B223&lt;&gt;"",countif('5) Release_Track'!$G:$G,$B223)=0),"NO CATALOG ID MATCH in Release_Track",iserror(vlookup($A223&amp;$B223,'5) Release_Track'!$F:$F&amp;'5) Release_Track'!$G:$G,1,0)),"NO ISRC-CATALOG ID pair MATCH in Release_Track" )</f>
        <v/>
      </c>
      <c r="D223" s="114" t="str">
        <f t="array" ref="D223">ifs(and(isblank($A223),isblank($B223)),"", not(iserror(vlookup($A223&amp;$B223,'5) Release_Track'!$F:$F&amp;'5) Release_Track'!$G:$G,1,0))),vlookup($A223&amp;$B223,{'5) Release_Track'!$F:$F&amp;'5) Release_Track'!$G:$G,'5) Release_Track'!$I:$I},2,0), or(and(not(isblank($B223)),$B223=$B222,$A223&lt;&gt;$A222),and(not(isblank($A223)),$A223=$A222,$B223&lt;&gt;$B222)),"ID LISTS UNALIGNED",and($A223&lt;&gt;"",countif('5) Release_Track'!$F:$F,$A223)=0),"NO ISRC MATCH in Release_Track",and($B223&lt;&gt;"",countif('5) Release_Track'!$G:$G,$B223)=0),"NO CATALOG ID MATCH in Release_Track",iserror(vlookup($A223&amp;$B223,'5) Release_Track'!$F:$F&amp;'5) Release_Track'!$G:$G,1,0)),"NO ISRC-CATALOG ID pair MATCH in Release_Track" )</f>
        <v/>
      </c>
      <c r="E223" s="111"/>
      <c r="F223" s="20"/>
      <c r="G223" s="159"/>
      <c r="H223" s="114" t="str">
        <f t="shared" si="1"/>
        <v/>
      </c>
      <c r="I223" s="20"/>
      <c r="J223" s="20"/>
      <c r="K223" s="20"/>
    </row>
    <row r="224">
      <c r="B224" s="92"/>
      <c r="C224" s="114" t="str">
        <f t="array" ref="C224">ifs(and(isblank($A224),isblank($B224)),"", not(iserror(vlookup($A224&amp;$B224,'5) Release_Track'!$F:$F&amp;'5) Release_Track'!$G:$G,1,0))),vlookup($A224&amp;$B224,{'5) Release_Track'!$F:$F&amp;'5) Release_Track'!$G:$G,'5) Release_Track'!$H:$H},2,0), or(and(not(isblank($B224)),$B224=$B223,$A224&lt;&gt;$A223),and(not(isblank($A224)),$A224=$A223,$B224&lt;&gt;$B223)),"ID LISTS UNALIGNED",and($A224&lt;&gt;"",countif('5) Release_Track'!$F:$F,$A224)=0),"NO ISRC MATCH in Release_Track",and($B224&lt;&gt;"",countif('5) Release_Track'!$G:$G,$B224)=0),"NO CATALOG ID MATCH in Release_Track",iserror(vlookup($A224&amp;$B224,'5) Release_Track'!$F:$F&amp;'5) Release_Track'!$G:$G,1,0)),"NO ISRC-CATALOG ID pair MATCH in Release_Track" )</f>
        <v/>
      </c>
      <c r="D224" s="114" t="str">
        <f t="array" ref="D224">ifs(and(isblank($A224),isblank($B224)),"", not(iserror(vlookup($A224&amp;$B224,'5) Release_Track'!$F:$F&amp;'5) Release_Track'!$G:$G,1,0))),vlookup($A224&amp;$B224,{'5) Release_Track'!$F:$F&amp;'5) Release_Track'!$G:$G,'5) Release_Track'!$I:$I},2,0), or(and(not(isblank($B224)),$B224=$B223,$A224&lt;&gt;$A223),and(not(isblank($A224)),$A224=$A223,$B224&lt;&gt;$B223)),"ID LISTS UNALIGNED",and($A224&lt;&gt;"",countif('5) Release_Track'!$F:$F,$A224)=0),"NO ISRC MATCH in Release_Track",and($B224&lt;&gt;"",countif('5) Release_Track'!$G:$G,$B224)=0),"NO CATALOG ID MATCH in Release_Track",iserror(vlookup($A224&amp;$B224,'5) Release_Track'!$F:$F&amp;'5) Release_Track'!$G:$G,1,0)),"NO ISRC-CATALOG ID pair MATCH in Release_Track" )</f>
        <v/>
      </c>
      <c r="E224" s="111"/>
      <c r="F224" s="20"/>
      <c r="G224" s="159"/>
      <c r="H224" s="114" t="str">
        <f t="shared" si="1"/>
        <v/>
      </c>
      <c r="I224" s="20"/>
      <c r="J224" s="20"/>
      <c r="K224" s="20"/>
    </row>
    <row r="225">
      <c r="B225" s="92"/>
      <c r="C225" s="114" t="str">
        <f t="array" ref="C225">ifs(and(isblank($A225),isblank($B225)),"", not(iserror(vlookup($A225&amp;$B225,'5) Release_Track'!$F:$F&amp;'5) Release_Track'!$G:$G,1,0))),vlookup($A225&amp;$B225,{'5) Release_Track'!$F:$F&amp;'5) Release_Track'!$G:$G,'5) Release_Track'!$H:$H},2,0), or(and(not(isblank($B225)),$B225=$B224,$A225&lt;&gt;$A224),and(not(isblank($A225)),$A225=$A224,$B225&lt;&gt;$B224)),"ID LISTS UNALIGNED",and($A225&lt;&gt;"",countif('5) Release_Track'!$F:$F,$A225)=0),"NO ISRC MATCH in Release_Track",and($B225&lt;&gt;"",countif('5) Release_Track'!$G:$G,$B225)=0),"NO CATALOG ID MATCH in Release_Track",iserror(vlookup($A225&amp;$B225,'5) Release_Track'!$F:$F&amp;'5) Release_Track'!$G:$G,1,0)),"NO ISRC-CATALOG ID pair MATCH in Release_Track" )</f>
        <v/>
      </c>
      <c r="D225" s="114" t="str">
        <f t="array" ref="D225">ifs(and(isblank($A225),isblank($B225)),"", not(iserror(vlookup($A225&amp;$B225,'5) Release_Track'!$F:$F&amp;'5) Release_Track'!$G:$G,1,0))),vlookup($A225&amp;$B225,{'5) Release_Track'!$F:$F&amp;'5) Release_Track'!$G:$G,'5) Release_Track'!$I:$I},2,0), or(and(not(isblank($B225)),$B225=$B224,$A225&lt;&gt;$A224),and(not(isblank($A225)),$A225=$A224,$B225&lt;&gt;$B224)),"ID LISTS UNALIGNED",and($A225&lt;&gt;"",countif('5) Release_Track'!$F:$F,$A225)=0),"NO ISRC MATCH in Release_Track",and($B225&lt;&gt;"",countif('5) Release_Track'!$G:$G,$B225)=0),"NO CATALOG ID MATCH in Release_Track",iserror(vlookup($A225&amp;$B225,'5) Release_Track'!$F:$F&amp;'5) Release_Track'!$G:$G,1,0)),"NO ISRC-CATALOG ID pair MATCH in Release_Track" )</f>
        <v/>
      </c>
      <c r="E225" s="111"/>
      <c r="F225" s="20"/>
      <c r="G225" s="159"/>
      <c r="H225" s="114" t="str">
        <f t="shared" si="1"/>
        <v/>
      </c>
      <c r="I225" s="20"/>
      <c r="J225" s="20"/>
      <c r="K225" s="20"/>
    </row>
    <row r="226">
      <c r="B226" s="92"/>
      <c r="C226" s="114" t="str">
        <f t="array" ref="C226">ifs(and(isblank($A226),isblank($B226)),"", not(iserror(vlookup($A226&amp;$B226,'5) Release_Track'!$F:$F&amp;'5) Release_Track'!$G:$G,1,0))),vlookup($A226&amp;$B226,{'5) Release_Track'!$F:$F&amp;'5) Release_Track'!$G:$G,'5) Release_Track'!$H:$H},2,0), or(and(not(isblank($B226)),$B226=$B225,$A226&lt;&gt;$A225),and(not(isblank($A226)),$A226=$A225,$B226&lt;&gt;$B225)),"ID LISTS UNALIGNED",and($A226&lt;&gt;"",countif('5) Release_Track'!$F:$F,$A226)=0),"NO ISRC MATCH in Release_Track",and($B226&lt;&gt;"",countif('5) Release_Track'!$G:$G,$B226)=0),"NO CATALOG ID MATCH in Release_Track",iserror(vlookup($A226&amp;$B226,'5) Release_Track'!$F:$F&amp;'5) Release_Track'!$G:$G,1,0)),"NO ISRC-CATALOG ID pair MATCH in Release_Track" )</f>
        <v/>
      </c>
      <c r="D226" s="114" t="str">
        <f t="array" ref="D226">ifs(and(isblank($A226),isblank($B226)),"", not(iserror(vlookup($A226&amp;$B226,'5) Release_Track'!$F:$F&amp;'5) Release_Track'!$G:$G,1,0))),vlookup($A226&amp;$B226,{'5) Release_Track'!$F:$F&amp;'5) Release_Track'!$G:$G,'5) Release_Track'!$I:$I},2,0), or(and(not(isblank($B226)),$B226=$B225,$A226&lt;&gt;$A225),and(not(isblank($A226)),$A226=$A225,$B226&lt;&gt;$B225)),"ID LISTS UNALIGNED",and($A226&lt;&gt;"",countif('5) Release_Track'!$F:$F,$A226)=0),"NO ISRC MATCH in Release_Track",and($B226&lt;&gt;"",countif('5) Release_Track'!$G:$G,$B226)=0),"NO CATALOG ID MATCH in Release_Track",iserror(vlookup($A226&amp;$B226,'5) Release_Track'!$F:$F&amp;'5) Release_Track'!$G:$G,1,0)),"NO ISRC-CATALOG ID pair MATCH in Release_Track" )</f>
        <v/>
      </c>
      <c r="E226" s="111"/>
      <c r="F226" s="20"/>
      <c r="G226" s="159"/>
      <c r="H226" s="114" t="str">
        <f t="shared" si="1"/>
        <v/>
      </c>
      <c r="I226" s="20"/>
      <c r="J226" s="20"/>
      <c r="K226" s="20"/>
    </row>
    <row r="227">
      <c r="B227" s="92"/>
      <c r="C227" s="114" t="str">
        <f t="array" ref="C227">ifs(and(isblank($A227),isblank($B227)),"", not(iserror(vlookup($A227&amp;$B227,'5) Release_Track'!$F:$F&amp;'5) Release_Track'!$G:$G,1,0))),vlookup($A227&amp;$B227,{'5) Release_Track'!$F:$F&amp;'5) Release_Track'!$G:$G,'5) Release_Track'!$H:$H},2,0), or(and(not(isblank($B227)),$B227=$B226,$A227&lt;&gt;$A226),and(not(isblank($A227)),$A227=$A226,$B227&lt;&gt;$B226)),"ID LISTS UNALIGNED",and($A227&lt;&gt;"",countif('5) Release_Track'!$F:$F,$A227)=0),"NO ISRC MATCH in Release_Track",and($B227&lt;&gt;"",countif('5) Release_Track'!$G:$G,$B227)=0),"NO CATALOG ID MATCH in Release_Track",iserror(vlookup($A227&amp;$B227,'5) Release_Track'!$F:$F&amp;'5) Release_Track'!$G:$G,1,0)),"NO ISRC-CATALOG ID pair MATCH in Release_Track" )</f>
        <v/>
      </c>
      <c r="D227" s="114" t="str">
        <f t="array" ref="D227">ifs(and(isblank($A227),isblank($B227)),"", not(iserror(vlookup($A227&amp;$B227,'5) Release_Track'!$F:$F&amp;'5) Release_Track'!$G:$G,1,0))),vlookup($A227&amp;$B227,{'5) Release_Track'!$F:$F&amp;'5) Release_Track'!$G:$G,'5) Release_Track'!$I:$I},2,0), or(and(not(isblank($B227)),$B227=$B226,$A227&lt;&gt;$A226),and(not(isblank($A227)),$A227=$A226,$B227&lt;&gt;$B226)),"ID LISTS UNALIGNED",and($A227&lt;&gt;"",countif('5) Release_Track'!$F:$F,$A227)=0),"NO ISRC MATCH in Release_Track",and($B227&lt;&gt;"",countif('5) Release_Track'!$G:$G,$B227)=0),"NO CATALOG ID MATCH in Release_Track",iserror(vlookup($A227&amp;$B227,'5) Release_Track'!$F:$F&amp;'5) Release_Track'!$G:$G,1,0)),"NO ISRC-CATALOG ID pair MATCH in Release_Track" )</f>
        <v/>
      </c>
      <c r="E227" s="111"/>
      <c r="F227" s="20"/>
      <c r="G227" s="159"/>
      <c r="H227" s="114" t="str">
        <f t="shared" si="1"/>
        <v/>
      </c>
      <c r="I227" s="20"/>
      <c r="J227" s="20"/>
      <c r="K227" s="20"/>
    </row>
    <row r="228">
      <c r="B228" s="92"/>
      <c r="C228" s="114" t="str">
        <f t="array" ref="C228">ifs(and(isblank($A228),isblank($B228)),"", not(iserror(vlookup($A228&amp;$B228,'5) Release_Track'!$F:$F&amp;'5) Release_Track'!$G:$G,1,0))),vlookup($A228&amp;$B228,{'5) Release_Track'!$F:$F&amp;'5) Release_Track'!$G:$G,'5) Release_Track'!$H:$H},2,0), or(and(not(isblank($B228)),$B228=$B227,$A228&lt;&gt;$A227),and(not(isblank($A228)),$A228=$A227,$B228&lt;&gt;$B227)),"ID LISTS UNALIGNED",and($A228&lt;&gt;"",countif('5) Release_Track'!$F:$F,$A228)=0),"NO ISRC MATCH in Release_Track",and($B228&lt;&gt;"",countif('5) Release_Track'!$G:$G,$B228)=0),"NO CATALOG ID MATCH in Release_Track",iserror(vlookup($A228&amp;$B228,'5) Release_Track'!$F:$F&amp;'5) Release_Track'!$G:$G,1,0)),"NO ISRC-CATALOG ID pair MATCH in Release_Track" )</f>
        <v/>
      </c>
      <c r="D228" s="114" t="str">
        <f t="array" ref="D228">ifs(and(isblank($A228),isblank($B228)),"", not(iserror(vlookup($A228&amp;$B228,'5) Release_Track'!$F:$F&amp;'5) Release_Track'!$G:$G,1,0))),vlookup($A228&amp;$B228,{'5) Release_Track'!$F:$F&amp;'5) Release_Track'!$G:$G,'5) Release_Track'!$I:$I},2,0), or(and(not(isblank($B228)),$B228=$B227,$A228&lt;&gt;$A227),and(not(isblank($A228)),$A228=$A227,$B228&lt;&gt;$B227)),"ID LISTS UNALIGNED",and($A228&lt;&gt;"",countif('5) Release_Track'!$F:$F,$A228)=0),"NO ISRC MATCH in Release_Track",and($B228&lt;&gt;"",countif('5) Release_Track'!$G:$G,$B228)=0),"NO CATALOG ID MATCH in Release_Track",iserror(vlookup($A228&amp;$B228,'5) Release_Track'!$F:$F&amp;'5) Release_Track'!$G:$G,1,0)),"NO ISRC-CATALOG ID pair MATCH in Release_Track" )</f>
        <v/>
      </c>
      <c r="E228" s="111"/>
      <c r="F228" s="20"/>
      <c r="G228" s="159"/>
      <c r="H228" s="114" t="str">
        <f t="shared" si="1"/>
        <v/>
      </c>
      <c r="I228" s="20"/>
      <c r="J228" s="20"/>
      <c r="K228" s="20"/>
    </row>
    <row r="229">
      <c r="B229" s="92"/>
      <c r="C229" s="114" t="str">
        <f t="array" ref="C229">ifs(and(isblank($A229),isblank($B229)),"", not(iserror(vlookup($A229&amp;$B229,'5) Release_Track'!$F:$F&amp;'5) Release_Track'!$G:$G,1,0))),vlookup($A229&amp;$B229,{'5) Release_Track'!$F:$F&amp;'5) Release_Track'!$G:$G,'5) Release_Track'!$H:$H},2,0), or(and(not(isblank($B229)),$B229=$B228,$A229&lt;&gt;$A228),and(not(isblank($A229)),$A229=$A228,$B229&lt;&gt;$B228)),"ID LISTS UNALIGNED",and($A229&lt;&gt;"",countif('5) Release_Track'!$F:$F,$A229)=0),"NO ISRC MATCH in Release_Track",and($B229&lt;&gt;"",countif('5) Release_Track'!$G:$G,$B229)=0),"NO CATALOG ID MATCH in Release_Track",iserror(vlookup($A229&amp;$B229,'5) Release_Track'!$F:$F&amp;'5) Release_Track'!$G:$G,1,0)),"NO ISRC-CATALOG ID pair MATCH in Release_Track" )</f>
        <v/>
      </c>
      <c r="D229" s="114" t="str">
        <f t="array" ref="D229">ifs(and(isblank($A229),isblank($B229)),"", not(iserror(vlookup($A229&amp;$B229,'5) Release_Track'!$F:$F&amp;'5) Release_Track'!$G:$G,1,0))),vlookup($A229&amp;$B229,{'5) Release_Track'!$F:$F&amp;'5) Release_Track'!$G:$G,'5) Release_Track'!$I:$I},2,0), or(and(not(isblank($B229)),$B229=$B228,$A229&lt;&gt;$A228),and(not(isblank($A229)),$A229=$A228,$B229&lt;&gt;$B228)),"ID LISTS UNALIGNED",and($A229&lt;&gt;"",countif('5) Release_Track'!$F:$F,$A229)=0),"NO ISRC MATCH in Release_Track",and($B229&lt;&gt;"",countif('5) Release_Track'!$G:$G,$B229)=0),"NO CATALOG ID MATCH in Release_Track",iserror(vlookup($A229&amp;$B229,'5) Release_Track'!$F:$F&amp;'5) Release_Track'!$G:$G,1,0)),"NO ISRC-CATALOG ID pair MATCH in Release_Track" )</f>
        <v/>
      </c>
      <c r="E229" s="111"/>
      <c r="F229" s="20"/>
      <c r="G229" s="159"/>
      <c r="H229" s="114" t="str">
        <f t="shared" si="1"/>
        <v/>
      </c>
      <c r="I229" s="20"/>
      <c r="J229" s="20"/>
      <c r="K229" s="20"/>
    </row>
    <row r="230">
      <c r="B230" s="92"/>
      <c r="C230" s="114" t="str">
        <f t="array" ref="C230">ifs(and(isblank($A230),isblank($B230)),"", not(iserror(vlookup($A230&amp;$B230,'5) Release_Track'!$F:$F&amp;'5) Release_Track'!$G:$G,1,0))),vlookup($A230&amp;$B230,{'5) Release_Track'!$F:$F&amp;'5) Release_Track'!$G:$G,'5) Release_Track'!$H:$H},2,0), or(and(not(isblank($B230)),$B230=$B229,$A230&lt;&gt;$A229),and(not(isblank($A230)),$A230=$A229,$B230&lt;&gt;$B229)),"ID LISTS UNALIGNED",and($A230&lt;&gt;"",countif('5) Release_Track'!$F:$F,$A230)=0),"NO ISRC MATCH in Release_Track",and($B230&lt;&gt;"",countif('5) Release_Track'!$G:$G,$B230)=0),"NO CATALOG ID MATCH in Release_Track",iserror(vlookup($A230&amp;$B230,'5) Release_Track'!$F:$F&amp;'5) Release_Track'!$G:$G,1,0)),"NO ISRC-CATALOG ID pair MATCH in Release_Track" )</f>
        <v/>
      </c>
      <c r="D230" s="114" t="str">
        <f t="array" ref="D230">ifs(and(isblank($A230),isblank($B230)),"", not(iserror(vlookup($A230&amp;$B230,'5) Release_Track'!$F:$F&amp;'5) Release_Track'!$G:$G,1,0))),vlookup($A230&amp;$B230,{'5) Release_Track'!$F:$F&amp;'5) Release_Track'!$G:$G,'5) Release_Track'!$I:$I},2,0), or(and(not(isblank($B230)),$B230=$B229,$A230&lt;&gt;$A229),and(not(isblank($A230)),$A230=$A229,$B230&lt;&gt;$B229)),"ID LISTS UNALIGNED",and($A230&lt;&gt;"",countif('5) Release_Track'!$F:$F,$A230)=0),"NO ISRC MATCH in Release_Track",and($B230&lt;&gt;"",countif('5) Release_Track'!$G:$G,$B230)=0),"NO CATALOG ID MATCH in Release_Track",iserror(vlookup($A230&amp;$B230,'5) Release_Track'!$F:$F&amp;'5) Release_Track'!$G:$G,1,0)),"NO ISRC-CATALOG ID pair MATCH in Release_Track" )</f>
        <v/>
      </c>
      <c r="E230" s="111"/>
      <c r="F230" s="20"/>
      <c r="G230" s="159"/>
      <c r="H230" s="114" t="str">
        <f t="shared" si="1"/>
        <v/>
      </c>
      <c r="I230" s="20"/>
      <c r="J230" s="20"/>
      <c r="K230" s="20"/>
    </row>
    <row r="231">
      <c r="B231" s="92"/>
      <c r="C231" s="114" t="str">
        <f t="array" ref="C231">ifs(and(isblank($A231),isblank($B231)),"", not(iserror(vlookup($A231&amp;$B231,'5) Release_Track'!$F:$F&amp;'5) Release_Track'!$G:$G,1,0))),vlookup($A231&amp;$B231,{'5) Release_Track'!$F:$F&amp;'5) Release_Track'!$G:$G,'5) Release_Track'!$H:$H},2,0), or(and(not(isblank($B231)),$B231=$B230,$A231&lt;&gt;$A230),and(not(isblank($A231)),$A231=$A230,$B231&lt;&gt;$B230)),"ID LISTS UNALIGNED",and($A231&lt;&gt;"",countif('5) Release_Track'!$F:$F,$A231)=0),"NO ISRC MATCH in Release_Track",and($B231&lt;&gt;"",countif('5) Release_Track'!$G:$G,$B231)=0),"NO CATALOG ID MATCH in Release_Track",iserror(vlookup($A231&amp;$B231,'5) Release_Track'!$F:$F&amp;'5) Release_Track'!$G:$G,1,0)),"NO ISRC-CATALOG ID pair MATCH in Release_Track" )</f>
        <v/>
      </c>
      <c r="D231" s="114" t="str">
        <f t="array" ref="D231">ifs(and(isblank($A231),isblank($B231)),"", not(iserror(vlookup($A231&amp;$B231,'5) Release_Track'!$F:$F&amp;'5) Release_Track'!$G:$G,1,0))),vlookup($A231&amp;$B231,{'5) Release_Track'!$F:$F&amp;'5) Release_Track'!$G:$G,'5) Release_Track'!$I:$I},2,0), or(and(not(isblank($B231)),$B231=$B230,$A231&lt;&gt;$A230),and(not(isblank($A231)),$A231=$A230,$B231&lt;&gt;$B230)),"ID LISTS UNALIGNED",and($A231&lt;&gt;"",countif('5) Release_Track'!$F:$F,$A231)=0),"NO ISRC MATCH in Release_Track",and($B231&lt;&gt;"",countif('5) Release_Track'!$G:$G,$B231)=0),"NO CATALOG ID MATCH in Release_Track",iserror(vlookup($A231&amp;$B231,'5) Release_Track'!$F:$F&amp;'5) Release_Track'!$G:$G,1,0)),"NO ISRC-CATALOG ID pair MATCH in Release_Track" )</f>
        <v/>
      </c>
      <c r="E231" s="111"/>
      <c r="F231" s="20"/>
      <c r="G231" s="159"/>
      <c r="H231" s="114" t="str">
        <f t="shared" si="1"/>
        <v/>
      </c>
      <c r="I231" s="20"/>
      <c r="J231" s="20"/>
      <c r="K231" s="20"/>
    </row>
    <row r="232">
      <c r="B232" s="92"/>
      <c r="C232" s="114" t="str">
        <f t="array" ref="C232">ifs(and(isblank($A232),isblank($B232)),"", not(iserror(vlookup($A232&amp;$B232,'5) Release_Track'!$F:$F&amp;'5) Release_Track'!$G:$G,1,0))),vlookup($A232&amp;$B232,{'5) Release_Track'!$F:$F&amp;'5) Release_Track'!$G:$G,'5) Release_Track'!$H:$H},2,0), or(and(not(isblank($B232)),$B232=$B231,$A232&lt;&gt;$A231),and(not(isblank($A232)),$A232=$A231,$B232&lt;&gt;$B231)),"ID LISTS UNALIGNED",and($A232&lt;&gt;"",countif('5) Release_Track'!$F:$F,$A232)=0),"NO ISRC MATCH in Release_Track",and($B232&lt;&gt;"",countif('5) Release_Track'!$G:$G,$B232)=0),"NO CATALOG ID MATCH in Release_Track",iserror(vlookup($A232&amp;$B232,'5) Release_Track'!$F:$F&amp;'5) Release_Track'!$G:$G,1,0)),"NO ISRC-CATALOG ID pair MATCH in Release_Track" )</f>
        <v/>
      </c>
      <c r="D232" s="114" t="str">
        <f t="array" ref="D232">ifs(and(isblank($A232),isblank($B232)),"", not(iserror(vlookup($A232&amp;$B232,'5) Release_Track'!$F:$F&amp;'5) Release_Track'!$G:$G,1,0))),vlookup($A232&amp;$B232,{'5) Release_Track'!$F:$F&amp;'5) Release_Track'!$G:$G,'5) Release_Track'!$I:$I},2,0), or(and(not(isblank($B232)),$B232=$B231,$A232&lt;&gt;$A231),and(not(isblank($A232)),$A232=$A231,$B232&lt;&gt;$B231)),"ID LISTS UNALIGNED",and($A232&lt;&gt;"",countif('5) Release_Track'!$F:$F,$A232)=0),"NO ISRC MATCH in Release_Track",and($B232&lt;&gt;"",countif('5) Release_Track'!$G:$G,$B232)=0),"NO CATALOG ID MATCH in Release_Track",iserror(vlookup($A232&amp;$B232,'5) Release_Track'!$F:$F&amp;'5) Release_Track'!$G:$G,1,0)),"NO ISRC-CATALOG ID pair MATCH in Release_Track" )</f>
        <v/>
      </c>
      <c r="E232" s="111"/>
      <c r="F232" s="20"/>
      <c r="G232" s="159"/>
      <c r="H232" s="114" t="str">
        <f t="shared" si="1"/>
        <v/>
      </c>
      <c r="I232" s="20"/>
      <c r="J232" s="20"/>
      <c r="K232" s="20"/>
    </row>
    <row r="233">
      <c r="B233" s="92"/>
      <c r="C233" s="114" t="str">
        <f t="array" ref="C233">ifs(and(isblank($A233),isblank($B233)),"", not(iserror(vlookup($A233&amp;$B233,'5) Release_Track'!$F:$F&amp;'5) Release_Track'!$G:$G,1,0))),vlookup($A233&amp;$B233,{'5) Release_Track'!$F:$F&amp;'5) Release_Track'!$G:$G,'5) Release_Track'!$H:$H},2,0), or(and(not(isblank($B233)),$B233=$B232,$A233&lt;&gt;$A232),and(not(isblank($A233)),$A233=$A232,$B233&lt;&gt;$B232)),"ID LISTS UNALIGNED",and($A233&lt;&gt;"",countif('5) Release_Track'!$F:$F,$A233)=0),"NO ISRC MATCH in Release_Track",and($B233&lt;&gt;"",countif('5) Release_Track'!$G:$G,$B233)=0),"NO CATALOG ID MATCH in Release_Track",iserror(vlookup($A233&amp;$B233,'5) Release_Track'!$F:$F&amp;'5) Release_Track'!$G:$G,1,0)),"NO ISRC-CATALOG ID pair MATCH in Release_Track" )</f>
        <v/>
      </c>
      <c r="D233" s="114" t="str">
        <f t="array" ref="D233">ifs(and(isblank($A233),isblank($B233)),"", not(iserror(vlookup($A233&amp;$B233,'5) Release_Track'!$F:$F&amp;'5) Release_Track'!$G:$G,1,0))),vlookup($A233&amp;$B233,{'5) Release_Track'!$F:$F&amp;'5) Release_Track'!$G:$G,'5) Release_Track'!$I:$I},2,0), or(and(not(isblank($B233)),$B233=$B232,$A233&lt;&gt;$A232),and(not(isblank($A233)),$A233=$A232,$B233&lt;&gt;$B232)),"ID LISTS UNALIGNED",and($A233&lt;&gt;"",countif('5) Release_Track'!$F:$F,$A233)=0),"NO ISRC MATCH in Release_Track",and($B233&lt;&gt;"",countif('5) Release_Track'!$G:$G,$B233)=0),"NO CATALOG ID MATCH in Release_Track",iserror(vlookup($A233&amp;$B233,'5) Release_Track'!$F:$F&amp;'5) Release_Track'!$G:$G,1,0)),"NO ISRC-CATALOG ID pair MATCH in Release_Track" )</f>
        <v/>
      </c>
      <c r="E233" s="111"/>
      <c r="F233" s="20"/>
      <c r="G233" s="159"/>
      <c r="H233" s="114" t="str">
        <f t="shared" si="1"/>
        <v/>
      </c>
      <c r="I233" s="20"/>
      <c r="J233" s="20"/>
      <c r="K233" s="20"/>
    </row>
    <row r="234">
      <c r="B234" s="92"/>
      <c r="C234" s="114" t="str">
        <f t="array" ref="C234">ifs(and(isblank($A234),isblank($B234)),"", not(iserror(vlookup($A234&amp;$B234,'5) Release_Track'!$F:$F&amp;'5) Release_Track'!$G:$G,1,0))),vlookup($A234&amp;$B234,{'5) Release_Track'!$F:$F&amp;'5) Release_Track'!$G:$G,'5) Release_Track'!$H:$H},2,0), or(and(not(isblank($B234)),$B234=$B233,$A234&lt;&gt;$A233),and(not(isblank($A234)),$A234=$A233,$B234&lt;&gt;$B233)),"ID LISTS UNALIGNED",and($A234&lt;&gt;"",countif('5) Release_Track'!$F:$F,$A234)=0),"NO ISRC MATCH in Release_Track",and($B234&lt;&gt;"",countif('5) Release_Track'!$G:$G,$B234)=0),"NO CATALOG ID MATCH in Release_Track",iserror(vlookup($A234&amp;$B234,'5) Release_Track'!$F:$F&amp;'5) Release_Track'!$G:$G,1,0)),"NO ISRC-CATALOG ID pair MATCH in Release_Track" )</f>
        <v/>
      </c>
      <c r="D234" s="114" t="str">
        <f t="array" ref="D234">ifs(and(isblank($A234),isblank($B234)),"", not(iserror(vlookup($A234&amp;$B234,'5) Release_Track'!$F:$F&amp;'5) Release_Track'!$G:$G,1,0))),vlookup($A234&amp;$B234,{'5) Release_Track'!$F:$F&amp;'5) Release_Track'!$G:$G,'5) Release_Track'!$I:$I},2,0), or(and(not(isblank($B234)),$B234=$B233,$A234&lt;&gt;$A233),and(not(isblank($A234)),$A234=$A233,$B234&lt;&gt;$B233)),"ID LISTS UNALIGNED",and($A234&lt;&gt;"",countif('5) Release_Track'!$F:$F,$A234)=0),"NO ISRC MATCH in Release_Track",and($B234&lt;&gt;"",countif('5) Release_Track'!$G:$G,$B234)=0),"NO CATALOG ID MATCH in Release_Track",iserror(vlookup($A234&amp;$B234,'5) Release_Track'!$F:$F&amp;'5) Release_Track'!$G:$G,1,0)),"NO ISRC-CATALOG ID pair MATCH in Release_Track" )</f>
        <v/>
      </c>
      <c r="E234" s="111"/>
      <c r="F234" s="20"/>
      <c r="G234" s="159"/>
      <c r="H234" s="114" t="str">
        <f t="shared" si="1"/>
        <v/>
      </c>
      <c r="I234" s="20"/>
      <c r="J234" s="20"/>
      <c r="K234" s="20"/>
    </row>
    <row r="235">
      <c r="B235" s="92"/>
      <c r="C235" s="114" t="str">
        <f t="array" ref="C235">ifs(and(isblank($A235),isblank($B235)),"", not(iserror(vlookup($A235&amp;$B235,'5) Release_Track'!$F:$F&amp;'5) Release_Track'!$G:$G,1,0))),vlookup($A235&amp;$B235,{'5) Release_Track'!$F:$F&amp;'5) Release_Track'!$G:$G,'5) Release_Track'!$H:$H},2,0), or(and(not(isblank($B235)),$B235=$B234,$A235&lt;&gt;$A234),and(not(isblank($A235)),$A235=$A234,$B235&lt;&gt;$B234)),"ID LISTS UNALIGNED",and($A235&lt;&gt;"",countif('5) Release_Track'!$F:$F,$A235)=0),"NO ISRC MATCH in Release_Track",and($B235&lt;&gt;"",countif('5) Release_Track'!$G:$G,$B235)=0),"NO CATALOG ID MATCH in Release_Track",iserror(vlookup($A235&amp;$B235,'5) Release_Track'!$F:$F&amp;'5) Release_Track'!$G:$G,1,0)),"NO ISRC-CATALOG ID pair MATCH in Release_Track" )</f>
        <v/>
      </c>
      <c r="D235" s="114" t="str">
        <f t="array" ref="D235">ifs(and(isblank($A235),isblank($B235)),"", not(iserror(vlookup($A235&amp;$B235,'5) Release_Track'!$F:$F&amp;'5) Release_Track'!$G:$G,1,0))),vlookup($A235&amp;$B235,{'5) Release_Track'!$F:$F&amp;'5) Release_Track'!$G:$G,'5) Release_Track'!$I:$I},2,0), or(and(not(isblank($B235)),$B235=$B234,$A235&lt;&gt;$A234),and(not(isblank($A235)),$A235=$A234,$B235&lt;&gt;$B234)),"ID LISTS UNALIGNED",and($A235&lt;&gt;"",countif('5) Release_Track'!$F:$F,$A235)=0),"NO ISRC MATCH in Release_Track",and($B235&lt;&gt;"",countif('5) Release_Track'!$G:$G,$B235)=0),"NO CATALOG ID MATCH in Release_Track",iserror(vlookup($A235&amp;$B235,'5) Release_Track'!$F:$F&amp;'5) Release_Track'!$G:$G,1,0)),"NO ISRC-CATALOG ID pair MATCH in Release_Track" )</f>
        <v/>
      </c>
      <c r="E235" s="111"/>
      <c r="F235" s="20"/>
      <c r="G235" s="159"/>
      <c r="H235" s="114" t="str">
        <f t="shared" si="1"/>
        <v/>
      </c>
      <c r="I235" s="20"/>
      <c r="J235" s="20"/>
      <c r="K235" s="20"/>
    </row>
    <row r="236">
      <c r="B236" s="92"/>
      <c r="C236" s="114" t="str">
        <f t="array" ref="C236">ifs(and(isblank($A236),isblank($B236)),"", not(iserror(vlookup($A236&amp;$B236,'5) Release_Track'!$F:$F&amp;'5) Release_Track'!$G:$G,1,0))),vlookup($A236&amp;$B236,{'5) Release_Track'!$F:$F&amp;'5) Release_Track'!$G:$G,'5) Release_Track'!$H:$H},2,0), or(and(not(isblank($B236)),$B236=$B235,$A236&lt;&gt;$A235),and(not(isblank($A236)),$A236=$A235,$B236&lt;&gt;$B235)),"ID LISTS UNALIGNED",and($A236&lt;&gt;"",countif('5) Release_Track'!$F:$F,$A236)=0),"NO ISRC MATCH in Release_Track",and($B236&lt;&gt;"",countif('5) Release_Track'!$G:$G,$B236)=0),"NO CATALOG ID MATCH in Release_Track",iserror(vlookup($A236&amp;$B236,'5) Release_Track'!$F:$F&amp;'5) Release_Track'!$G:$G,1,0)),"NO ISRC-CATALOG ID pair MATCH in Release_Track" )</f>
        <v/>
      </c>
      <c r="D236" s="114" t="str">
        <f t="array" ref="D236">ifs(and(isblank($A236),isblank($B236)),"", not(iserror(vlookup($A236&amp;$B236,'5) Release_Track'!$F:$F&amp;'5) Release_Track'!$G:$G,1,0))),vlookup($A236&amp;$B236,{'5) Release_Track'!$F:$F&amp;'5) Release_Track'!$G:$G,'5) Release_Track'!$I:$I},2,0), or(and(not(isblank($B236)),$B236=$B235,$A236&lt;&gt;$A235),and(not(isblank($A236)),$A236=$A235,$B236&lt;&gt;$B235)),"ID LISTS UNALIGNED",and($A236&lt;&gt;"",countif('5) Release_Track'!$F:$F,$A236)=0),"NO ISRC MATCH in Release_Track",and($B236&lt;&gt;"",countif('5) Release_Track'!$G:$G,$B236)=0),"NO CATALOG ID MATCH in Release_Track",iserror(vlookup($A236&amp;$B236,'5) Release_Track'!$F:$F&amp;'5) Release_Track'!$G:$G,1,0)),"NO ISRC-CATALOG ID pair MATCH in Release_Track" )</f>
        <v/>
      </c>
      <c r="E236" s="111"/>
      <c r="F236" s="20"/>
      <c r="G236" s="159"/>
      <c r="H236" s="114" t="str">
        <f t="shared" si="1"/>
        <v/>
      </c>
      <c r="I236" s="20"/>
      <c r="J236" s="20"/>
      <c r="K236" s="20"/>
    </row>
    <row r="237">
      <c r="B237" s="92"/>
      <c r="C237" s="114" t="str">
        <f t="array" ref="C237">ifs(and(isblank($A237),isblank($B237)),"", not(iserror(vlookup($A237&amp;$B237,'5) Release_Track'!$F:$F&amp;'5) Release_Track'!$G:$G,1,0))),vlookup($A237&amp;$B237,{'5) Release_Track'!$F:$F&amp;'5) Release_Track'!$G:$G,'5) Release_Track'!$H:$H},2,0), or(and(not(isblank($B237)),$B237=$B236,$A237&lt;&gt;$A236),and(not(isblank($A237)),$A237=$A236,$B237&lt;&gt;$B236)),"ID LISTS UNALIGNED",and($A237&lt;&gt;"",countif('5) Release_Track'!$F:$F,$A237)=0),"NO ISRC MATCH in Release_Track",and($B237&lt;&gt;"",countif('5) Release_Track'!$G:$G,$B237)=0),"NO CATALOG ID MATCH in Release_Track",iserror(vlookup($A237&amp;$B237,'5) Release_Track'!$F:$F&amp;'5) Release_Track'!$G:$G,1,0)),"NO ISRC-CATALOG ID pair MATCH in Release_Track" )</f>
        <v/>
      </c>
      <c r="D237" s="114" t="str">
        <f t="array" ref="D237">ifs(and(isblank($A237),isblank($B237)),"", not(iserror(vlookup($A237&amp;$B237,'5) Release_Track'!$F:$F&amp;'5) Release_Track'!$G:$G,1,0))),vlookup($A237&amp;$B237,{'5) Release_Track'!$F:$F&amp;'5) Release_Track'!$G:$G,'5) Release_Track'!$I:$I},2,0), or(and(not(isblank($B237)),$B237=$B236,$A237&lt;&gt;$A236),and(not(isblank($A237)),$A237=$A236,$B237&lt;&gt;$B236)),"ID LISTS UNALIGNED",and($A237&lt;&gt;"",countif('5) Release_Track'!$F:$F,$A237)=0),"NO ISRC MATCH in Release_Track",and($B237&lt;&gt;"",countif('5) Release_Track'!$G:$G,$B237)=0),"NO CATALOG ID MATCH in Release_Track",iserror(vlookup($A237&amp;$B237,'5) Release_Track'!$F:$F&amp;'5) Release_Track'!$G:$G,1,0)),"NO ISRC-CATALOG ID pair MATCH in Release_Track" )</f>
        <v/>
      </c>
      <c r="E237" s="111"/>
      <c r="F237" s="20"/>
      <c r="G237" s="159"/>
      <c r="H237" s="114" t="str">
        <f t="shared" si="1"/>
        <v/>
      </c>
      <c r="I237" s="20"/>
      <c r="J237" s="20"/>
      <c r="K237" s="20"/>
    </row>
    <row r="238">
      <c r="B238" s="92"/>
      <c r="C238" s="114" t="str">
        <f t="array" ref="C238">ifs(and(isblank($A238),isblank($B238)),"", not(iserror(vlookup($A238&amp;$B238,'5) Release_Track'!$F:$F&amp;'5) Release_Track'!$G:$G,1,0))),vlookup($A238&amp;$B238,{'5) Release_Track'!$F:$F&amp;'5) Release_Track'!$G:$G,'5) Release_Track'!$H:$H},2,0), or(and(not(isblank($B238)),$B238=$B237,$A238&lt;&gt;$A237),and(not(isblank($A238)),$A238=$A237,$B238&lt;&gt;$B237)),"ID LISTS UNALIGNED",and($A238&lt;&gt;"",countif('5) Release_Track'!$F:$F,$A238)=0),"NO ISRC MATCH in Release_Track",and($B238&lt;&gt;"",countif('5) Release_Track'!$G:$G,$B238)=0),"NO CATALOG ID MATCH in Release_Track",iserror(vlookup($A238&amp;$B238,'5) Release_Track'!$F:$F&amp;'5) Release_Track'!$G:$G,1,0)),"NO ISRC-CATALOG ID pair MATCH in Release_Track" )</f>
        <v/>
      </c>
      <c r="D238" s="114" t="str">
        <f t="array" ref="D238">ifs(and(isblank($A238),isblank($B238)),"", not(iserror(vlookup($A238&amp;$B238,'5) Release_Track'!$F:$F&amp;'5) Release_Track'!$G:$G,1,0))),vlookup($A238&amp;$B238,{'5) Release_Track'!$F:$F&amp;'5) Release_Track'!$G:$G,'5) Release_Track'!$I:$I},2,0), or(and(not(isblank($B238)),$B238=$B237,$A238&lt;&gt;$A237),and(not(isblank($A238)),$A238=$A237,$B238&lt;&gt;$B237)),"ID LISTS UNALIGNED",and($A238&lt;&gt;"",countif('5) Release_Track'!$F:$F,$A238)=0),"NO ISRC MATCH in Release_Track",and($B238&lt;&gt;"",countif('5) Release_Track'!$G:$G,$B238)=0),"NO CATALOG ID MATCH in Release_Track",iserror(vlookup($A238&amp;$B238,'5) Release_Track'!$F:$F&amp;'5) Release_Track'!$G:$G,1,0)),"NO ISRC-CATALOG ID pair MATCH in Release_Track" )</f>
        <v/>
      </c>
      <c r="E238" s="111"/>
      <c r="F238" s="20"/>
      <c r="G238" s="159"/>
      <c r="H238" s="114" t="str">
        <f t="shared" si="1"/>
        <v/>
      </c>
      <c r="I238" s="20"/>
      <c r="J238" s="20"/>
      <c r="K238" s="20"/>
    </row>
    <row r="239">
      <c r="B239" s="92"/>
      <c r="C239" s="114" t="str">
        <f t="array" ref="C239">ifs(and(isblank($A239),isblank($B239)),"", not(iserror(vlookup($A239&amp;$B239,'5) Release_Track'!$F:$F&amp;'5) Release_Track'!$G:$G,1,0))),vlookup($A239&amp;$B239,{'5) Release_Track'!$F:$F&amp;'5) Release_Track'!$G:$G,'5) Release_Track'!$H:$H},2,0), or(and(not(isblank($B239)),$B239=$B238,$A239&lt;&gt;$A238),and(not(isblank($A239)),$A239=$A238,$B239&lt;&gt;$B238)),"ID LISTS UNALIGNED",and($A239&lt;&gt;"",countif('5) Release_Track'!$F:$F,$A239)=0),"NO ISRC MATCH in Release_Track",and($B239&lt;&gt;"",countif('5) Release_Track'!$G:$G,$B239)=0),"NO CATALOG ID MATCH in Release_Track",iserror(vlookup($A239&amp;$B239,'5) Release_Track'!$F:$F&amp;'5) Release_Track'!$G:$G,1,0)),"NO ISRC-CATALOG ID pair MATCH in Release_Track" )</f>
        <v/>
      </c>
      <c r="D239" s="114" t="str">
        <f t="array" ref="D239">ifs(and(isblank($A239),isblank($B239)),"", not(iserror(vlookup($A239&amp;$B239,'5) Release_Track'!$F:$F&amp;'5) Release_Track'!$G:$G,1,0))),vlookup($A239&amp;$B239,{'5) Release_Track'!$F:$F&amp;'5) Release_Track'!$G:$G,'5) Release_Track'!$I:$I},2,0), or(and(not(isblank($B239)),$B239=$B238,$A239&lt;&gt;$A238),and(not(isblank($A239)),$A239=$A238,$B239&lt;&gt;$B238)),"ID LISTS UNALIGNED",and($A239&lt;&gt;"",countif('5) Release_Track'!$F:$F,$A239)=0),"NO ISRC MATCH in Release_Track",and($B239&lt;&gt;"",countif('5) Release_Track'!$G:$G,$B239)=0),"NO CATALOG ID MATCH in Release_Track",iserror(vlookup($A239&amp;$B239,'5) Release_Track'!$F:$F&amp;'5) Release_Track'!$G:$G,1,0)),"NO ISRC-CATALOG ID pair MATCH in Release_Track" )</f>
        <v/>
      </c>
      <c r="E239" s="111"/>
      <c r="F239" s="20"/>
      <c r="G239" s="159"/>
      <c r="H239" s="114" t="str">
        <f t="shared" si="1"/>
        <v/>
      </c>
      <c r="I239" s="20"/>
      <c r="J239" s="20"/>
      <c r="K239" s="20"/>
    </row>
    <row r="240">
      <c r="B240" s="92"/>
      <c r="C240" s="114" t="str">
        <f t="array" ref="C240">ifs(and(isblank($A240),isblank($B240)),"", not(iserror(vlookup($A240&amp;$B240,'5) Release_Track'!$F:$F&amp;'5) Release_Track'!$G:$G,1,0))),vlookup($A240&amp;$B240,{'5) Release_Track'!$F:$F&amp;'5) Release_Track'!$G:$G,'5) Release_Track'!$H:$H},2,0), or(and(not(isblank($B240)),$B240=$B239,$A240&lt;&gt;$A239),and(not(isblank($A240)),$A240=$A239,$B240&lt;&gt;$B239)),"ID LISTS UNALIGNED",and($A240&lt;&gt;"",countif('5) Release_Track'!$F:$F,$A240)=0),"NO ISRC MATCH in Release_Track",and($B240&lt;&gt;"",countif('5) Release_Track'!$G:$G,$B240)=0),"NO CATALOG ID MATCH in Release_Track",iserror(vlookup($A240&amp;$B240,'5) Release_Track'!$F:$F&amp;'5) Release_Track'!$G:$G,1,0)),"NO ISRC-CATALOG ID pair MATCH in Release_Track" )</f>
        <v/>
      </c>
      <c r="D240" s="114" t="str">
        <f t="array" ref="D240">ifs(and(isblank($A240),isblank($B240)),"", not(iserror(vlookup($A240&amp;$B240,'5) Release_Track'!$F:$F&amp;'5) Release_Track'!$G:$G,1,0))),vlookup($A240&amp;$B240,{'5) Release_Track'!$F:$F&amp;'5) Release_Track'!$G:$G,'5) Release_Track'!$I:$I},2,0), or(and(not(isblank($B240)),$B240=$B239,$A240&lt;&gt;$A239),and(not(isblank($A240)),$A240=$A239,$B240&lt;&gt;$B239)),"ID LISTS UNALIGNED",and($A240&lt;&gt;"",countif('5) Release_Track'!$F:$F,$A240)=0),"NO ISRC MATCH in Release_Track",and($B240&lt;&gt;"",countif('5) Release_Track'!$G:$G,$B240)=0),"NO CATALOG ID MATCH in Release_Track",iserror(vlookup($A240&amp;$B240,'5) Release_Track'!$F:$F&amp;'5) Release_Track'!$G:$G,1,0)),"NO ISRC-CATALOG ID pair MATCH in Release_Track" )</f>
        <v/>
      </c>
      <c r="E240" s="111"/>
      <c r="F240" s="20"/>
      <c r="G240" s="159"/>
      <c r="H240" s="114" t="str">
        <f t="shared" si="1"/>
        <v/>
      </c>
      <c r="I240" s="20"/>
      <c r="J240" s="20"/>
      <c r="K240" s="20"/>
    </row>
    <row r="241">
      <c r="B241" s="92"/>
      <c r="C241" s="114" t="str">
        <f t="array" ref="C241">ifs(and(isblank($A241),isblank($B241)),"", not(iserror(vlookup($A241&amp;$B241,'5) Release_Track'!$F:$F&amp;'5) Release_Track'!$G:$G,1,0))),vlookup($A241&amp;$B241,{'5) Release_Track'!$F:$F&amp;'5) Release_Track'!$G:$G,'5) Release_Track'!$H:$H},2,0), or(and(not(isblank($B241)),$B241=$B240,$A241&lt;&gt;$A240),and(not(isblank($A241)),$A241=$A240,$B241&lt;&gt;$B240)),"ID LISTS UNALIGNED",and($A241&lt;&gt;"",countif('5) Release_Track'!$F:$F,$A241)=0),"NO ISRC MATCH in Release_Track",and($B241&lt;&gt;"",countif('5) Release_Track'!$G:$G,$B241)=0),"NO CATALOG ID MATCH in Release_Track",iserror(vlookup($A241&amp;$B241,'5) Release_Track'!$F:$F&amp;'5) Release_Track'!$G:$G,1,0)),"NO ISRC-CATALOG ID pair MATCH in Release_Track" )</f>
        <v/>
      </c>
      <c r="D241" s="114" t="str">
        <f t="array" ref="D241">ifs(and(isblank($A241),isblank($B241)),"", not(iserror(vlookup($A241&amp;$B241,'5) Release_Track'!$F:$F&amp;'5) Release_Track'!$G:$G,1,0))),vlookup($A241&amp;$B241,{'5) Release_Track'!$F:$F&amp;'5) Release_Track'!$G:$G,'5) Release_Track'!$I:$I},2,0), or(and(not(isblank($B241)),$B241=$B240,$A241&lt;&gt;$A240),and(not(isblank($A241)),$A241=$A240,$B241&lt;&gt;$B240)),"ID LISTS UNALIGNED",and($A241&lt;&gt;"",countif('5) Release_Track'!$F:$F,$A241)=0),"NO ISRC MATCH in Release_Track",and($B241&lt;&gt;"",countif('5) Release_Track'!$G:$G,$B241)=0),"NO CATALOG ID MATCH in Release_Track",iserror(vlookup($A241&amp;$B241,'5) Release_Track'!$F:$F&amp;'5) Release_Track'!$G:$G,1,0)),"NO ISRC-CATALOG ID pair MATCH in Release_Track" )</f>
        <v/>
      </c>
      <c r="E241" s="111"/>
      <c r="F241" s="20"/>
      <c r="G241" s="159"/>
      <c r="H241" s="114" t="str">
        <f t="shared" si="1"/>
        <v/>
      </c>
      <c r="I241" s="20"/>
      <c r="J241" s="20"/>
      <c r="K241" s="20"/>
    </row>
    <row r="242">
      <c r="B242" s="92"/>
      <c r="C242" s="114" t="str">
        <f t="array" ref="C242">ifs(and(isblank($A242),isblank($B242)),"", not(iserror(vlookup($A242&amp;$B242,'5) Release_Track'!$F:$F&amp;'5) Release_Track'!$G:$G,1,0))),vlookup($A242&amp;$B242,{'5) Release_Track'!$F:$F&amp;'5) Release_Track'!$G:$G,'5) Release_Track'!$H:$H},2,0), or(and(not(isblank($B242)),$B242=$B241,$A242&lt;&gt;$A241),and(not(isblank($A242)),$A242=$A241,$B242&lt;&gt;$B241)),"ID LISTS UNALIGNED",and($A242&lt;&gt;"",countif('5) Release_Track'!$F:$F,$A242)=0),"NO ISRC MATCH in Release_Track",and($B242&lt;&gt;"",countif('5) Release_Track'!$G:$G,$B242)=0),"NO CATALOG ID MATCH in Release_Track",iserror(vlookup($A242&amp;$B242,'5) Release_Track'!$F:$F&amp;'5) Release_Track'!$G:$G,1,0)),"NO ISRC-CATALOG ID pair MATCH in Release_Track" )</f>
        <v/>
      </c>
      <c r="D242" s="114" t="str">
        <f t="array" ref="D242">ifs(and(isblank($A242),isblank($B242)),"", not(iserror(vlookup($A242&amp;$B242,'5) Release_Track'!$F:$F&amp;'5) Release_Track'!$G:$G,1,0))),vlookup($A242&amp;$B242,{'5) Release_Track'!$F:$F&amp;'5) Release_Track'!$G:$G,'5) Release_Track'!$I:$I},2,0), or(and(not(isblank($B242)),$B242=$B241,$A242&lt;&gt;$A241),and(not(isblank($A242)),$A242=$A241,$B242&lt;&gt;$B241)),"ID LISTS UNALIGNED",and($A242&lt;&gt;"",countif('5) Release_Track'!$F:$F,$A242)=0),"NO ISRC MATCH in Release_Track",and($B242&lt;&gt;"",countif('5) Release_Track'!$G:$G,$B242)=0),"NO CATALOG ID MATCH in Release_Track",iserror(vlookup($A242&amp;$B242,'5) Release_Track'!$F:$F&amp;'5) Release_Track'!$G:$G,1,0)),"NO ISRC-CATALOG ID pair MATCH in Release_Track" )</f>
        <v/>
      </c>
      <c r="E242" s="111"/>
      <c r="F242" s="20"/>
      <c r="G242" s="159"/>
      <c r="H242" s="114" t="str">
        <f t="shared" si="1"/>
        <v/>
      </c>
      <c r="I242" s="20"/>
      <c r="J242" s="20"/>
      <c r="K242" s="20"/>
    </row>
    <row r="243">
      <c r="B243" s="92"/>
      <c r="C243" s="114" t="str">
        <f t="array" ref="C243">ifs(and(isblank($A243),isblank($B243)),"", not(iserror(vlookup($A243&amp;$B243,'5) Release_Track'!$F:$F&amp;'5) Release_Track'!$G:$G,1,0))),vlookup($A243&amp;$B243,{'5) Release_Track'!$F:$F&amp;'5) Release_Track'!$G:$G,'5) Release_Track'!$H:$H},2,0), or(and(not(isblank($B243)),$B243=$B242,$A243&lt;&gt;$A242),and(not(isblank($A243)),$A243=$A242,$B243&lt;&gt;$B242)),"ID LISTS UNALIGNED",and($A243&lt;&gt;"",countif('5) Release_Track'!$F:$F,$A243)=0),"NO ISRC MATCH in Release_Track",and($B243&lt;&gt;"",countif('5) Release_Track'!$G:$G,$B243)=0),"NO CATALOG ID MATCH in Release_Track",iserror(vlookup($A243&amp;$B243,'5) Release_Track'!$F:$F&amp;'5) Release_Track'!$G:$G,1,0)),"NO ISRC-CATALOG ID pair MATCH in Release_Track" )</f>
        <v/>
      </c>
      <c r="D243" s="114" t="str">
        <f t="array" ref="D243">ifs(and(isblank($A243),isblank($B243)),"", not(iserror(vlookup($A243&amp;$B243,'5) Release_Track'!$F:$F&amp;'5) Release_Track'!$G:$G,1,0))),vlookup($A243&amp;$B243,{'5) Release_Track'!$F:$F&amp;'5) Release_Track'!$G:$G,'5) Release_Track'!$I:$I},2,0), or(and(not(isblank($B243)),$B243=$B242,$A243&lt;&gt;$A242),and(not(isblank($A243)),$A243=$A242,$B243&lt;&gt;$B242)),"ID LISTS UNALIGNED",and($A243&lt;&gt;"",countif('5) Release_Track'!$F:$F,$A243)=0),"NO ISRC MATCH in Release_Track",and($B243&lt;&gt;"",countif('5) Release_Track'!$G:$G,$B243)=0),"NO CATALOG ID MATCH in Release_Track",iserror(vlookup($A243&amp;$B243,'5) Release_Track'!$F:$F&amp;'5) Release_Track'!$G:$G,1,0)),"NO ISRC-CATALOG ID pair MATCH in Release_Track" )</f>
        <v/>
      </c>
      <c r="E243" s="111"/>
      <c r="F243" s="20"/>
      <c r="G243" s="159"/>
      <c r="H243" s="114" t="str">
        <f t="shared" si="1"/>
        <v/>
      </c>
      <c r="I243" s="20"/>
      <c r="J243" s="20"/>
      <c r="K243" s="20"/>
    </row>
    <row r="244">
      <c r="B244" s="92"/>
      <c r="C244" s="114" t="str">
        <f t="array" ref="C244">ifs(and(isblank($A244),isblank($B244)),"", not(iserror(vlookup($A244&amp;$B244,'5) Release_Track'!$F:$F&amp;'5) Release_Track'!$G:$G,1,0))),vlookup($A244&amp;$B244,{'5) Release_Track'!$F:$F&amp;'5) Release_Track'!$G:$G,'5) Release_Track'!$H:$H},2,0), or(and(not(isblank($B244)),$B244=$B243,$A244&lt;&gt;$A243),and(not(isblank($A244)),$A244=$A243,$B244&lt;&gt;$B243)),"ID LISTS UNALIGNED",and($A244&lt;&gt;"",countif('5) Release_Track'!$F:$F,$A244)=0),"NO ISRC MATCH in Release_Track",and($B244&lt;&gt;"",countif('5) Release_Track'!$G:$G,$B244)=0),"NO CATALOG ID MATCH in Release_Track",iserror(vlookup($A244&amp;$B244,'5) Release_Track'!$F:$F&amp;'5) Release_Track'!$G:$G,1,0)),"NO ISRC-CATALOG ID pair MATCH in Release_Track" )</f>
        <v/>
      </c>
      <c r="D244" s="114" t="str">
        <f t="array" ref="D244">ifs(and(isblank($A244),isblank($B244)),"", not(iserror(vlookup($A244&amp;$B244,'5) Release_Track'!$F:$F&amp;'5) Release_Track'!$G:$G,1,0))),vlookup($A244&amp;$B244,{'5) Release_Track'!$F:$F&amp;'5) Release_Track'!$G:$G,'5) Release_Track'!$I:$I},2,0), or(and(not(isblank($B244)),$B244=$B243,$A244&lt;&gt;$A243),and(not(isblank($A244)),$A244=$A243,$B244&lt;&gt;$B243)),"ID LISTS UNALIGNED",and($A244&lt;&gt;"",countif('5) Release_Track'!$F:$F,$A244)=0),"NO ISRC MATCH in Release_Track",and($B244&lt;&gt;"",countif('5) Release_Track'!$G:$G,$B244)=0),"NO CATALOG ID MATCH in Release_Track",iserror(vlookup($A244&amp;$B244,'5) Release_Track'!$F:$F&amp;'5) Release_Track'!$G:$G,1,0)),"NO ISRC-CATALOG ID pair MATCH in Release_Track" )</f>
        <v/>
      </c>
      <c r="E244" s="111"/>
      <c r="F244" s="20"/>
      <c r="G244" s="159"/>
      <c r="H244" s="114" t="str">
        <f t="shared" si="1"/>
        <v/>
      </c>
      <c r="I244" s="20"/>
      <c r="J244" s="20"/>
      <c r="K244" s="20"/>
    </row>
    <row r="245">
      <c r="B245" s="92"/>
      <c r="C245" s="114" t="str">
        <f t="array" ref="C245">ifs(and(isblank($A245),isblank($B245)),"", not(iserror(vlookup($A245&amp;$B245,'5) Release_Track'!$F:$F&amp;'5) Release_Track'!$G:$G,1,0))),vlookup($A245&amp;$B245,{'5) Release_Track'!$F:$F&amp;'5) Release_Track'!$G:$G,'5) Release_Track'!$H:$H},2,0), or(and(not(isblank($B245)),$B245=$B244,$A245&lt;&gt;$A244),and(not(isblank($A245)),$A245=$A244,$B245&lt;&gt;$B244)),"ID LISTS UNALIGNED",and($A245&lt;&gt;"",countif('5) Release_Track'!$F:$F,$A245)=0),"NO ISRC MATCH in Release_Track",and($B245&lt;&gt;"",countif('5) Release_Track'!$G:$G,$B245)=0),"NO CATALOG ID MATCH in Release_Track",iserror(vlookup($A245&amp;$B245,'5) Release_Track'!$F:$F&amp;'5) Release_Track'!$G:$G,1,0)),"NO ISRC-CATALOG ID pair MATCH in Release_Track" )</f>
        <v/>
      </c>
      <c r="D245" s="114" t="str">
        <f t="array" ref="D245">ifs(and(isblank($A245),isblank($B245)),"", not(iserror(vlookup($A245&amp;$B245,'5) Release_Track'!$F:$F&amp;'5) Release_Track'!$G:$G,1,0))),vlookup($A245&amp;$B245,{'5) Release_Track'!$F:$F&amp;'5) Release_Track'!$G:$G,'5) Release_Track'!$I:$I},2,0), or(and(not(isblank($B245)),$B245=$B244,$A245&lt;&gt;$A244),and(not(isblank($A245)),$A245=$A244,$B245&lt;&gt;$B244)),"ID LISTS UNALIGNED",and($A245&lt;&gt;"",countif('5) Release_Track'!$F:$F,$A245)=0),"NO ISRC MATCH in Release_Track",and($B245&lt;&gt;"",countif('5) Release_Track'!$G:$G,$B245)=0),"NO CATALOG ID MATCH in Release_Track",iserror(vlookup($A245&amp;$B245,'5) Release_Track'!$F:$F&amp;'5) Release_Track'!$G:$G,1,0)),"NO ISRC-CATALOG ID pair MATCH in Release_Track" )</f>
        <v/>
      </c>
      <c r="E245" s="111"/>
      <c r="F245" s="20"/>
      <c r="G245" s="159"/>
      <c r="H245" s="114" t="str">
        <f t="shared" si="1"/>
        <v/>
      </c>
      <c r="I245" s="20"/>
      <c r="J245" s="20"/>
      <c r="K245" s="20"/>
    </row>
    <row r="246">
      <c r="B246" s="92"/>
      <c r="C246" s="114" t="str">
        <f t="array" ref="C246">ifs(and(isblank($A246),isblank($B246)),"", not(iserror(vlookup($A246&amp;$B246,'5) Release_Track'!$F:$F&amp;'5) Release_Track'!$G:$G,1,0))),vlookup($A246&amp;$B246,{'5) Release_Track'!$F:$F&amp;'5) Release_Track'!$G:$G,'5) Release_Track'!$H:$H},2,0), or(and(not(isblank($B246)),$B246=$B245,$A246&lt;&gt;$A245),and(not(isblank($A246)),$A246=$A245,$B246&lt;&gt;$B245)),"ID LISTS UNALIGNED",and($A246&lt;&gt;"",countif('5) Release_Track'!$F:$F,$A246)=0),"NO ISRC MATCH in Release_Track",and($B246&lt;&gt;"",countif('5) Release_Track'!$G:$G,$B246)=0),"NO CATALOG ID MATCH in Release_Track",iserror(vlookup($A246&amp;$B246,'5) Release_Track'!$F:$F&amp;'5) Release_Track'!$G:$G,1,0)),"NO ISRC-CATALOG ID pair MATCH in Release_Track" )</f>
        <v/>
      </c>
      <c r="D246" s="114" t="str">
        <f t="array" ref="D246">ifs(and(isblank($A246),isblank($B246)),"", not(iserror(vlookup($A246&amp;$B246,'5) Release_Track'!$F:$F&amp;'5) Release_Track'!$G:$G,1,0))),vlookup($A246&amp;$B246,{'5) Release_Track'!$F:$F&amp;'5) Release_Track'!$G:$G,'5) Release_Track'!$I:$I},2,0), or(and(not(isblank($B246)),$B246=$B245,$A246&lt;&gt;$A245),and(not(isblank($A246)),$A246=$A245,$B246&lt;&gt;$B245)),"ID LISTS UNALIGNED",and($A246&lt;&gt;"",countif('5) Release_Track'!$F:$F,$A246)=0),"NO ISRC MATCH in Release_Track",and($B246&lt;&gt;"",countif('5) Release_Track'!$G:$G,$B246)=0),"NO CATALOG ID MATCH in Release_Track",iserror(vlookup($A246&amp;$B246,'5) Release_Track'!$F:$F&amp;'5) Release_Track'!$G:$G,1,0)),"NO ISRC-CATALOG ID pair MATCH in Release_Track" )</f>
        <v/>
      </c>
      <c r="E246" s="111"/>
      <c r="F246" s="20"/>
      <c r="G246" s="159"/>
      <c r="H246" s="114" t="str">
        <f t="shared" si="1"/>
        <v/>
      </c>
      <c r="I246" s="20"/>
      <c r="J246" s="20"/>
      <c r="K246" s="20"/>
    </row>
    <row r="247">
      <c r="B247" s="92"/>
      <c r="C247" s="114" t="str">
        <f t="array" ref="C247">ifs(and(isblank($A247),isblank($B247)),"", not(iserror(vlookup($A247&amp;$B247,'5) Release_Track'!$F:$F&amp;'5) Release_Track'!$G:$G,1,0))),vlookup($A247&amp;$B247,{'5) Release_Track'!$F:$F&amp;'5) Release_Track'!$G:$G,'5) Release_Track'!$H:$H},2,0), or(and(not(isblank($B247)),$B247=$B246,$A247&lt;&gt;$A246),and(not(isblank($A247)),$A247=$A246,$B247&lt;&gt;$B246)),"ID LISTS UNALIGNED",and($A247&lt;&gt;"",countif('5) Release_Track'!$F:$F,$A247)=0),"NO ISRC MATCH in Release_Track",and($B247&lt;&gt;"",countif('5) Release_Track'!$G:$G,$B247)=0),"NO CATALOG ID MATCH in Release_Track",iserror(vlookup($A247&amp;$B247,'5) Release_Track'!$F:$F&amp;'5) Release_Track'!$G:$G,1,0)),"NO ISRC-CATALOG ID pair MATCH in Release_Track" )</f>
        <v/>
      </c>
      <c r="D247" s="114" t="str">
        <f t="array" ref="D247">ifs(and(isblank($A247),isblank($B247)),"", not(iserror(vlookup($A247&amp;$B247,'5) Release_Track'!$F:$F&amp;'5) Release_Track'!$G:$G,1,0))),vlookup($A247&amp;$B247,{'5) Release_Track'!$F:$F&amp;'5) Release_Track'!$G:$G,'5) Release_Track'!$I:$I},2,0), or(and(not(isblank($B247)),$B247=$B246,$A247&lt;&gt;$A246),and(not(isblank($A247)),$A247=$A246,$B247&lt;&gt;$B246)),"ID LISTS UNALIGNED",and($A247&lt;&gt;"",countif('5) Release_Track'!$F:$F,$A247)=0),"NO ISRC MATCH in Release_Track",and($B247&lt;&gt;"",countif('5) Release_Track'!$G:$G,$B247)=0),"NO CATALOG ID MATCH in Release_Track",iserror(vlookup($A247&amp;$B247,'5) Release_Track'!$F:$F&amp;'5) Release_Track'!$G:$G,1,0)),"NO ISRC-CATALOG ID pair MATCH in Release_Track" )</f>
        <v/>
      </c>
      <c r="E247" s="111"/>
      <c r="F247" s="20"/>
      <c r="G247" s="159"/>
      <c r="H247" s="114" t="str">
        <f t="shared" si="1"/>
        <v/>
      </c>
      <c r="I247" s="20"/>
      <c r="J247" s="20"/>
      <c r="K247" s="20"/>
    </row>
    <row r="248">
      <c r="B248" s="92"/>
      <c r="C248" s="114" t="str">
        <f t="array" ref="C248">ifs(and(isblank($A248),isblank($B248)),"", not(iserror(vlookup($A248&amp;$B248,'5) Release_Track'!$F:$F&amp;'5) Release_Track'!$G:$G,1,0))),vlookup($A248&amp;$B248,{'5) Release_Track'!$F:$F&amp;'5) Release_Track'!$G:$G,'5) Release_Track'!$H:$H},2,0), or(and(not(isblank($B248)),$B248=$B247,$A248&lt;&gt;$A247),and(not(isblank($A248)),$A248=$A247,$B248&lt;&gt;$B247)),"ID LISTS UNALIGNED",and($A248&lt;&gt;"",countif('5) Release_Track'!$F:$F,$A248)=0),"NO ISRC MATCH in Release_Track",and($B248&lt;&gt;"",countif('5) Release_Track'!$G:$G,$B248)=0),"NO CATALOG ID MATCH in Release_Track",iserror(vlookup($A248&amp;$B248,'5) Release_Track'!$F:$F&amp;'5) Release_Track'!$G:$G,1,0)),"NO ISRC-CATALOG ID pair MATCH in Release_Track" )</f>
        <v/>
      </c>
      <c r="D248" s="114" t="str">
        <f t="array" ref="D248">ifs(and(isblank($A248),isblank($B248)),"", not(iserror(vlookup($A248&amp;$B248,'5) Release_Track'!$F:$F&amp;'5) Release_Track'!$G:$G,1,0))),vlookup($A248&amp;$B248,{'5) Release_Track'!$F:$F&amp;'5) Release_Track'!$G:$G,'5) Release_Track'!$I:$I},2,0), or(and(not(isblank($B248)),$B248=$B247,$A248&lt;&gt;$A247),and(not(isblank($A248)),$A248=$A247,$B248&lt;&gt;$B247)),"ID LISTS UNALIGNED",and($A248&lt;&gt;"",countif('5) Release_Track'!$F:$F,$A248)=0),"NO ISRC MATCH in Release_Track",and($B248&lt;&gt;"",countif('5) Release_Track'!$G:$G,$B248)=0),"NO CATALOG ID MATCH in Release_Track",iserror(vlookup($A248&amp;$B248,'5) Release_Track'!$F:$F&amp;'5) Release_Track'!$G:$G,1,0)),"NO ISRC-CATALOG ID pair MATCH in Release_Track" )</f>
        <v/>
      </c>
      <c r="E248" s="111"/>
      <c r="F248" s="20"/>
      <c r="G248" s="159"/>
      <c r="H248" s="114" t="str">
        <f t="shared" si="1"/>
        <v/>
      </c>
      <c r="I248" s="20"/>
      <c r="J248" s="20"/>
      <c r="K248" s="20"/>
    </row>
    <row r="249">
      <c r="B249" s="92"/>
      <c r="C249" s="114" t="str">
        <f t="array" ref="C249">ifs(and(isblank($A249),isblank($B249)),"", not(iserror(vlookup($A249&amp;$B249,'5) Release_Track'!$F:$F&amp;'5) Release_Track'!$G:$G,1,0))),vlookup($A249&amp;$B249,{'5) Release_Track'!$F:$F&amp;'5) Release_Track'!$G:$G,'5) Release_Track'!$H:$H},2,0), or(and(not(isblank($B249)),$B249=$B248,$A249&lt;&gt;$A248),and(not(isblank($A249)),$A249=$A248,$B249&lt;&gt;$B248)),"ID LISTS UNALIGNED",and($A249&lt;&gt;"",countif('5) Release_Track'!$F:$F,$A249)=0),"NO ISRC MATCH in Release_Track",and($B249&lt;&gt;"",countif('5) Release_Track'!$G:$G,$B249)=0),"NO CATALOG ID MATCH in Release_Track",iserror(vlookup($A249&amp;$B249,'5) Release_Track'!$F:$F&amp;'5) Release_Track'!$G:$G,1,0)),"NO ISRC-CATALOG ID pair MATCH in Release_Track" )</f>
        <v/>
      </c>
      <c r="D249" s="114" t="str">
        <f t="array" ref="D249">ifs(and(isblank($A249),isblank($B249)),"", not(iserror(vlookup($A249&amp;$B249,'5) Release_Track'!$F:$F&amp;'5) Release_Track'!$G:$G,1,0))),vlookup($A249&amp;$B249,{'5) Release_Track'!$F:$F&amp;'5) Release_Track'!$G:$G,'5) Release_Track'!$I:$I},2,0), or(and(not(isblank($B249)),$B249=$B248,$A249&lt;&gt;$A248),and(not(isblank($A249)),$A249=$A248,$B249&lt;&gt;$B248)),"ID LISTS UNALIGNED",and($A249&lt;&gt;"",countif('5) Release_Track'!$F:$F,$A249)=0),"NO ISRC MATCH in Release_Track",and($B249&lt;&gt;"",countif('5) Release_Track'!$G:$G,$B249)=0),"NO CATALOG ID MATCH in Release_Track",iserror(vlookup($A249&amp;$B249,'5) Release_Track'!$F:$F&amp;'5) Release_Track'!$G:$G,1,0)),"NO ISRC-CATALOG ID pair MATCH in Release_Track" )</f>
        <v/>
      </c>
      <c r="E249" s="111"/>
      <c r="F249" s="20"/>
      <c r="G249" s="159"/>
      <c r="H249" s="114" t="str">
        <f t="shared" si="1"/>
        <v/>
      </c>
      <c r="I249" s="20"/>
      <c r="J249" s="20"/>
      <c r="K249" s="20"/>
    </row>
    <row r="250">
      <c r="B250" s="92"/>
      <c r="C250" s="114" t="str">
        <f t="array" ref="C250">ifs(and(isblank($A250),isblank($B250)),"", not(iserror(vlookup($A250&amp;$B250,'5) Release_Track'!$F:$F&amp;'5) Release_Track'!$G:$G,1,0))),vlookup($A250&amp;$B250,{'5) Release_Track'!$F:$F&amp;'5) Release_Track'!$G:$G,'5) Release_Track'!$H:$H},2,0), or(and(not(isblank($B250)),$B250=$B249,$A250&lt;&gt;$A249),and(not(isblank($A250)),$A250=$A249,$B250&lt;&gt;$B249)),"ID LISTS UNALIGNED",and($A250&lt;&gt;"",countif('5) Release_Track'!$F:$F,$A250)=0),"NO ISRC MATCH in Release_Track",and($B250&lt;&gt;"",countif('5) Release_Track'!$G:$G,$B250)=0),"NO CATALOG ID MATCH in Release_Track",iserror(vlookup($A250&amp;$B250,'5) Release_Track'!$F:$F&amp;'5) Release_Track'!$G:$G,1,0)),"NO ISRC-CATALOG ID pair MATCH in Release_Track" )</f>
        <v/>
      </c>
      <c r="D250" s="114" t="str">
        <f t="array" ref="D250">ifs(and(isblank($A250),isblank($B250)),"", not(iserror(vlookup($A250&amp;$B250,'5) Release_Track'!$F:$F&amp;'5) Release_Track'!$G:$G,1,0))),vlookup($A250&amp;$B250,{'5) Release_Track'!$F:$F&amp;'5) Release_Track'!$G:$G,'5) Release_Track'!$I:$I},2,0), or(and(not(isblank($B250)),$B250=$B249,$A250&lt;&gt;$A249),and(not(isblank($A250)),$A250=$A249,$B250&lt;&gt;$B249)),"ID LISTS UNALIGNED",and($A250&lt;&gt;"",countif('5) Release_Track'!$F:$F,$A250)=0),"NO ISRC MATCH in Release_Track",and($B250&lt;&gt;"",countif('5) Release_Track'!$G:$G,$B250)=0),"NO CATALOG ID MATCH in Release_Track",iserror(vlookup($A250&amp;$B250,'5) Release_Track'!$F:$F&amp;'5) Release_Track'!$G:$G,1,0)),"NO ISRC-CATALOG ID pair MATCH in Release_Track" )</f>
        <v/>
      </c>
      <c r="E250" s="111"/>
      <c r="F250" s="20"/>
      <c r="G250" s="159"/>
      <c r="H250" s="114" t="str">
        <f t="shared" si="1"/>
        <v/>
      </c>
      <c r="I250" s="20"/>
      <c r="J250" s="20"/>
      <c r="K250" s="20"/>
    </row>
    <row r="251">
      <c r="B251" s="92"/>
      <c r="C251" s="114" t="str">
        <f t="array" ref="C251">ifs(and(isblank($A251),isblank($B251)),"", not(iserror(vlookup($A251&amp;$B251,'5) Release_Track'!$F:$F&amp;'5) Release_Track'!$G:$G,1,0))),vlookup($A251&amp;$B251,{'5) Release_Track'!$F:$F&amp;'5) Release_Track'!$G:$G,'5) Release_Track'!$H:$H},2,0), or(and(not(isblank($B251)),$B251=$B250,$A251&lt;&gt;$A250),and(not(isblank($A251)),$A251=$A250,$B251&lt;&gt;$B250)),"ID LISTS UNALIGNED",and($A251&lt;&gt;"",countif('5) Release_Track'!$F:$F,$A251)=0),"NO ISRC MATCH in Release_Track",and($B251&lt;&gt;"",countif('5) Release_Track'!$G:$G,$B251)=0),"NO CATALOG ID MATCH in Release_Track",iserror(vlookup($A251&amp;$B251,'5) Release_Track'!$F:$F&amp;'5) Release_Track'!$G:$G,1,0)),"NO ISRC-CATALOG ID pair MATCH in Release_Track" )</f>
        <v/>
      </c>
      <c r="D251" s="114" t="str">
        <f t="array" ref="D251">ifs(and(isblank($A251),isblank($B251)),"", not(iserror(vlookup($A251&amp;$B251,'5) Release_Track'!$F:$F&amp;'5) Release_Track'!$G:$G,1,0))),vlookup($A251&amp;$B251,{'5) Release_Track'!$F:$F&amp;'5) Release_Track'!$G:$G,'5) Release_Track'!$I:$I},2,0), or(and(not(isblank($B251)),$B251=$B250,$A251&lt;&gt;$A250),and(not(isblank($A251)),$A251=$A250,$B251&lt;&gt;$B250)),"ID LISTS UNALIGNED",and($A251&lt;&gt;"",countif('5) Release_Track'!$F:$F,$A251)=0),"NO ISRC MATCH in Release_Track",and($B251&lt;&gt;"",countif('5) Release_Track'!$G:$G,$B251)=0),"NO CATALOG ID MATCH in Release_Track",iserror(vlookup($A251&amp;$B251,'5) Release_Track'!$F:$F&amp;'5) Release_Track'!$G:$G,1,0)),"NO ISRC-CATALOG ID pair MATCH in Release_Track" )</f>
        <v/>
      </c>
      <c r="E251" s="111"/>
      <c r="F251" s="20"/>
      <c r="G251" s="159"/>
      <c r="H251" s="114" t="str">
        <f t="shared" si="1"/>
        <v/>
      </c>
      <c r="I251" s="20"/>
      <c r="J251" s="20"/>
      <c r="K251" s="20"/>
    </row>
    <row r="252">
      <c r="B252" s="92"/>
      <c r="C252" s="114" t="str">
        <f t="array" ref="C252">ifs(and(isblank($A252),isblank($B252)),"", not(iserror(vlookup($A252&amp;$B252,'5) Release_Track'!$F:$F&amp;'5) Release_Track'!$G:$G,1,0))),vlookup($A252&amp;$B252,{'5) Release_Track'!$F:$F&amp;'5) Release_Track'!$G:$G,'5) Release_Track'!$H:$H},2,0), or(and(not(isblank($B252)),$B252=$B251,$A252&lt;&gt;$A251),and(not(isblank($A252)),$A252=$A251,$B252&lt;&gt;$B251)),"ID LISTS UNALIGNED",and($A252&lt;&gt;"",countif('5) Release_Track'!$F:$F,$A252)=0),"NO ISRC MATCH in Release_Track",and($B252&lt;&gt;"",countif('5) Release_Track'!$G:$G,$B252)=0),"NO CATALOG ID MATCH in Release_Track",iserror(vlookup($A252&amp;$B252,'5) Release_Track'!$F:$F&amp;'5) Release_Track'!$G:$G,1,0)),"NO ISRC-CATALOG ID pair MATCH in Release_Track" )</f>
        <v/>
      </c>
      <c r="D252" s="114" t="str">
        <f t="array" ref="D252">ifs(and(isblank($A252),isblank($B252)),"", not(iserror(vlookup($A252&amp;$B252,'5) Release_Track'!$F:$F&amp;'5) Release_Track'!$G:$G,1,0))),vlookup($A252&amp;$B252,{'5) Release_Track'!$F:$F&amp;'5) Release_Track'!$G:$G,'5) Release_Track'!$I:$I},2,0), or(and(not(isblank($B252)),$B252=$B251,$A252&lt;&gt;$A251),and(not(isblank($A252)),$A252=$A251,$B252&lt;&gt;$B251)),"ID LISTS UNALIGNED",and($A252&lt;&gt;"",countif('5) Release_Track'!$F:$F,$A252)=0),"NO ISRC MATCH in Release_Track",and($B252&lt;&gt;"",countif('5) Release_Track'!$G:$G,$B252)=0),"NO CATALOG ID MATCH in Release_Track",iserror(vlookup($A252&amp;$B252,'5) Release_Track'!$F:$F&amp;'5) Release_Track'!$G:$G,1,0)),"NO ISRC-CATALOG ID pair MATCH in Release_Track" )</f>
        <v/>
      </c>
      <c r="E252" s="111"/>
      <c r="F252" s="20"/>
      <c r="G252" s="159"/>
      <c r="H252" s="114" t="str">
        <f t="shared" si="1"/>
        <v/>
      </c>
      <c r="I252" s="20"/>
      <c r="J252" s="20"/>
      <c r="K252" s="20"/>
    </row>
    <row r="253">
      <c r="B253" s="92"/>
      <c r="C253" s="114" t="str">
        <f t="array" ref="C253">ifs(and(isblank($A253),isblank($B253)),"", not(iserror(vlookup($A253&amp;$B253,'5) Release_Track'!$F:$F&amp;'5) Release_Track'!$G:$G,1,0))),vlookup($A253&amp;$B253,{'5) Release_Track'!$F:$F&amp;'5) Release_Track'!$G:$G,'5) Release_Track'!$H:$H},2,0), or(and(not(isblank($B253)),$B253=$B252,$A253&lt;&gt;$A252),and(not(isblank($A253)),$A253=$A252,$B253&lt;&gt;$B252)),"ID LISTS UNALIGNED",and($A253&lt;&gt;"",countif('5) Release_Track'!$F:$F,$A253)=0),"NO ISRC MATCH in Release_Track",and($B253&lt;&gt;"",countif('5) Release_Track'!$G:$G,$B253)=0),"NO CATALOG ID MATCH in Release_Track",iserror(vlookup($A253&amp;$B253,'5) Release_Track'!$F:$F&amp;'5) Release_Track'!$G:$G,1,0)),"NO ISRC-CATALOG ID pair MATCH in Release_Track" )</f>
        <v/>
      </c>
      <c r="D253" s="114" t="str">
        <f t="array" ref="D253">ifs(and(isblank($A253),isblank($B253)),"", not(iserror(vlookup($A253&amp;$B253,'5) Release_Track'!$F:$F&amp;'5) Release_Track'!$G:$G,1,0))),vlookup($A253&amp;$B253,{'5) Release_Track'!$F:$F&amp;'5) Release_Track'!$G:$G,'5) Release_Track'!$I:$I},2,0), or(and(not(isblank($B253)),$B253=$B252,$A253&lt;&gt;$A252),and(not(isblank($A253)),$A253=$A252,$B253&lt;&gt;$B252)),"ID LISTS UNALIGNED",and($A253&lt;&gt;"",countif('5) Release_Track'!$F:$F,$A253)=0),"NO ISRC MATCH in Release_Track",and($B253&lt;&gt;"",countif('5) Release_Track'!$G:$G,$B253)=0),"NO CATALOG ID MATCH in Release_Track",iserror(vlookup($A253&amp;$B253,'5) Release_Track'!$F:$F&amp;'5) Release_Track'!$G:$G,1,0)),"NO ISRC-CATALOG ID pair MATCH in Release_Track" )</f>
        <v/>
      </c>
      <c r="E253" s="111"/>
      <c r="F253" s="20"/>
      <c r="G253" s="159"/>
      <c r="H253" s="114" t="str">
        <f t="shared" si="1"/>
        <v/>
      </c>
      <c r="I253" s="20"/>
      <c r="J253" s="20"/>
      <c r="K253" s="20"/>
    </row>
    <row r="254">
      <c r="B254" s="92"/>
      <c r="C254" s="114" t="str">
        <f t="array" ref="C254">ifs(and(isblank($A254),isblank($B254)),"", not(iserror(vlookup($A254&amp;$B254,'5) Release_Track'!$F:$F&amp;'5) Release_Track'!$G:$G,1,0))),vlookup($A254&amp;$B254,{'5) Release_Track'!$F:$F&amp;'5) Release_Track'!$G:$G,'5) Release_Track'!$H:$H},2,0), or(and(not(isblank($B254)),$B254=$B253,$A254&lt;&gt;$A253),and(not(isblank($A254)),$A254=$A253,$B254&lt;&gt;$B253)),"ID LISTS UNALIGNED",and($A254&lt;&gt;"",countif('5) Release_Track'!$F:$F,$A254)=0),"NO ISRC MATCH in Release_Track",and($B254&lt;&gt;"",countif('5) Release_Track'!$G:$G,$B254)=0),"NO CATALOG ID MATCH in Release_Track",iserror(vlookup($A254&amp;$B254,'5) Release_Track'!$F:$F&amp;'5) Release_Track'!$G:$G,1,0)),"NO ISRC-CATALOG ID pair MATCH in Release_Track" )</f>
        <v/>
      </c>
      <c r="D254" s="114" t="str">
        <f t="array" ref="D254">ifs(and(isblank($A254),isblank($B254)),"", not(iserror(vlookup($A254&amp;$B254,'5) Release_Track'!$F:$F&amp;'5) Release_Track'!$G:$G,1,0))),vlookup($A254&amp;$B254,{'5) Release_Track'!$F:$F&amp;'5) Release_Track'!$G:$G,'5) Release_Track'!$I:$I},2,0), or(and(not(isblank($B254)),$B254=$B253,$A254&lt;&gt;$A253),and(not(isblank($A254)),$A254=$A253,$B254&lt;&gt;$B253)),"ID LISTS UNALIGNED",and($A254&lt;&gt;"",countif('5) Release_Track'!$F:$F,$A254)=0),"NO ISRC MATCH in Release_Track",and($B254&lt;&gt;"",countif('5) Release_Track'!$G:$G,$B254)=0),"NO CATALOG ID MATCH in Release_Track",iserror(vlookup($A254&amp;$B254,'5) Release_Track'!$F:$F&amp;'5) Release_Track'!$G:$G,1,0)),"NO ISRC-CATALOG ID pair MATCH in Release_Track" )</f>
        <v/>
      </c>
      <c r="E254" s="111"/>
      <c r="F254" s="20"/>
      <c r="G254" s="159"/>
      <c r="H254" s="114" t="str">
        <f t="shared" si="1"/>
        <v/>
      </c>
      <c r="I254" s="20"/>
      <c r="J254" s="20"/>
      <c r="K254" s="20"/>
    </row>
    <row r="255">
      <c r="B255" s="92"/>
      <c r="C255" s="114" t="str">
        <f t="array" ref="C255">ifs(and(isblank($A255),isblank($B255)),"", not(iserror(vlookup($A255&amp;$B255,'5) Release_Track'!$F:$F&amp;'5) Release_Track'!$G:$G,1,0))),vlookup($A255&amp;$B255,{'5) Release_Track'!$F:$F&amp;'5) Release_Track'!$G:$G,'5) Release_Track'!$H:$H},2,0), or(and(not(isblank($B255)),$B255=$B254,$A255&lt;&gt;$A254),and(not(isblank($A255)),$A255=$A254,$B255&lt;&gt;$B254)),"ID LISTS UNALIGNED",and($A255&lt;&gt;"",countif('5) Release_Track'!$F:$F,$A255)=0),"NO ISRC MATCH in Release_Track",and($B255&lt;&gt;"",countif('5) Release_Track'!$G:$G,$B255)=0),"NO CATALOG ID MATCH in Release_Track",iserror(vlookup($A255&amp;$B255,'5) Release_Track'!$F:$F&amp;'5) Release_Track'!$G:$G,1,0)),"NO ISRC-CATALOG ID pair MATCH in Release_Track" )</f>
        <v/>
      </c>
      <c r="D255" s="114" t="str">
        <f t="array" ref="D255">ifs(and(isblank($A255),isblank($B255)),"", not(iserror(vlookup($A255&amp;$B255,'5) Release_Track'!$F:$F&amp;'5) Release_Track'!$G:$G,1,0))),vlookup($A255&amp;$B255,{'5) Release_Track'!$F:$F&amp;'5) Release_Track'!$G:$G,'5) Release_Track'!$I:$I},2,0), or(and(not(isblank($B255)),$B255=$B254,$A255&lt;&gt;$A254),and(not(isblank($A255)),$A255=$A254,$B255&lt;&gt;$B254)),"ID LISTS UNALIGNED",and($A255&lt;&gt;"",countif('5) Release_Track'!$F:$F,$A255)=0),"NO ISRC MATCH in Release_Track",and($B255&lt;&gt;"",countif('5) Release_Track'!$G:$G,$B255)=0),"NO CATALOG ID MATCH in Release_Track",iserror(vlookup($A255&amp;$B255,'5) Release_Track'!$F:$F&amp;'5) Release_Track'!$G:$G,1,0)),"NO ISRC-CATALOG ID pair MATCH in Release_Track" )</f>
        <v/>
      </c>
      <c r="E255" s="111"/>
      <c r="F255" s="20"/>
      <c r="G255" s="159"/>
      <c r="H255" s="114" t="str">
        <f t="shared" si="1"/>
        <v/>
      </c>
      <c r="I255" s="20"/>
      <c r="J255" s="20"/>
      <c r="K255" s="20"/>
    </row>
    <row r="256">
      <c r="B256" s="92"/>
      <c r="C256" s="114" t="str">
        <f t="array" ref="C256">ifs(and(isblank($A256),isblank($B256)),"", not(iserror(vlookup($A256&amp;$B256,'5) Release_Track'!$F:$F&amp;'5) Release_Track'!$G:$G,1,0))),vlookup($A256&amp;$B256,{'5) Release_Track'!$F:$F&amp;'5) Release_Track'!$G:$G,'5) Release_Track'!$H:$H},2,0), or(and(not(isblank($B256)),$B256=$B255,$A256&lt;&gt;$A255),and(not(isblank($A256)),$A256=$A255,$B256&lt;&gt;$B255)),"ID LISTS UNALIGNED",and($A256&lt;&gt;"",countif('5) Release_Track'!$F:$F,$A256)=0),"NO ISRC MATCH in Release_Track",and($B256&lt;&gt;"",countif('5) Release_Track'!$G:$G,$B256)=0),"NO CATALOG ID MATCH in Release_Track",iserror(vlookup($A256&amp;$B256,'5) Release_Track'!$F:$F&amp;'5) Release_Track'!$G:$G,1,0)),"NO ISRC-CATALOG ID pair MATCH in Release_Track" )</f>
        <v/>
      </c>
      <c r="D256" s="114" t="str">
        <f t="array" ref="D256">ifs(and(isblank($A256),isblank($B256)),"", not(iserror(vlookup($A256&amp;$B256,'5) Release_Track'!$F:$F&amp;'5) Release_Track'!$G:$G,1,0))),vlookup($A256&amp;$B256,{'5) Release_Track'!$F:$F&amp;'5) Release_Track'!$G:$G,'5) Release_Track'!$I:$I},2,0), or(and(not(isblank($B256)),$B256=$B255,$A256&lt;&gt;$A255),and(not(isblank($A256)),$A256=$A255,$B256&lt;&gt;$B255)),"ID LISTS UNALIGNED",and($A256&lt;&gt;"",countif('5) Release_Track'!$F:$F,$A256)=0),"NO ISRC MATCH in Release_Track",and($B256&lt;&gt;"",countif('5) Release_Track'!$G:$G,$B256)=0),"NO CATALOG ID MATCH in Release_Track",iserror(vlookup($A256&amp;$B256,'5) Release_Track'!$F:$F&amp;'5) Release_Track'!$G:$G,1,0)),"NO ISRC-CATALOG ID pair MATCH in Release_Track" )</f>
        <v/>
      </c>
      <c r="E256" s="111"/>
      <c r="F256" s="20"/>
      <c r="G256" s="159"/>
      <c r="H256" s="114" t="str">
        <f t="shared" si="1"/>
        <v/>
      </c>
      <c r="I256" s="20"/>
      <c r="J256" s="20"/>
      <c r="K256" s="20"/>
    </row>
    <row r="257">
      <c r="B257" s="92"/>
      <c r="C257" s="114" t="str">
        <f t="array" ref="C257">ifs(and(isblank($A257),isblank($B257)),"", not(iserror(vlookup($A257&amp;$B257,'5) Release_Track'!$F:$F&amp;'5) Release_Track'!$G:$G,1,0))),vlookup($A257&amp;$B257,{'5) Release_Track'!$F:$F&amp;'5) Release_Track'!$G:$G,'5) Release_Track'!$H:$H},2,0), or(and(not(isblank($B257)),$B257=$B256,$A257&lt;&gt;$A256),and(not(isblank($A257)),$A257=$A256,$B257&lt;&gt;$B256)),"ID LISTS UNALIGNED",and($A257&lt;&gt;"",countif('5) Release_Track'!$F:$F,$A257)=0),"NO ISRC MATCH in Release_Track",and($B257&lt;&gt;"",countif('5) Release_Track'!$G:$G,$B257)=0),"NO CATALOG ID MATCH in Release_Track",iserror(vlookup($A257&amp;$B257,'5) Release_Track'!$F:$F&amp;'5) Release_Track'!$G:$G,1,0)),"NO ISRC-CATALOG ID pair MATCH in Release_Track" )</f>
        <v/>
      </c>
      <c r="D257" s="114" t="str">
        <f t="array" ref="D257">ifs(and(isblank($A257),isblank($B257)),"", not(iserror(vlookup($A257&amp;$B257,'5) Release_Track'!$F:$F&amp;'5) Release_Track'!$G:$G,1,0))),vlookup($A257&amp;$B257,{'5) Release_Track'!$F:$F&amp;'5) Release_Track'!$G:$G,'5) Release_Track'!$I:$I},2,0), or(and(not(isblank($B257)),$B257=$B256,$A257&lt;&gt;$A256),and(not(isblank($A257)),$A257=$A256,$B257&lt;&gt;$B256)),"ID LISTS UNALIGNED",and($A257&lt;&gt;"",countif('5) Release_Track'!$F:$F,$A257)=0),"NO ISRC MATCH in Release_Track",and($B257&lt;&gt;"",countif('5) Release_Track'!$G:$G,$B257)=0),"NO CATALOG ID MATCH in Release_Track",iserror(vlookup($A257&amp;$B257,'5) Release_Track'!$F:$F&amp;'5) Release_Track'!$G:$G,1,0)),"NO ISRC-CATALOG ID pair MATCH in Release_Track" )</f>
        <v/>
      </c>
      <c r="E257" s="111"/>
      <c r="F257" s="20"/>
      <c r="G257" s="159"/>
      <c r="H257" s="114" t="str">
        <f t="shared" si="1"/>
        <v/>
      </c>
      <c r="I257" s="20"/>
      <c r="J257" s="20"/>
      <c r="K257" s="20"/>
    </row>
    <row r="258">
      <c r="B258" s="92"/>
      <c r="C258" s="114" t="str">
        <f t="array" ref="C258">ifs(and(isblank($A258),isblank($B258)),"", not(iserror(vlookup($A258&amp;$B258,'5) Release_Track'!$F:$F&amp;'5) Release_Track'!$G:$G,1,0))),vlookup($A258&amp;$B258,{'5) Release_Track'!$F:$F&amp;'5) Release_Track'!$G:$G,'5) Release_Track'!$H:$H},2,0), or(and(not(isblank($B258)),$B258=$B257,$A258&lt;&gt;$A257),and(not(isblank($A258)),$A258=$A257,$B258&lt;&gt;$B257)),"ID LISTS UNALIGNED",and($A258&lt;&gt;"",countif('5) Release_Track'!$F:$F,$A258)=0),"NO ISRC MATCH in Release_Track",and($B258&lt;&gt;"",countif('5) Release_Track'!$G:$G,$B258)=0),"NO CATALOG ID MATCH in Release_Track",iserror(vlookup($A258&amp;$B258,'5) Release_Track'!$F:$F&amp;'5) Release_Track'!$G:$G,1,0)),"NO ISRC-CATALOG ID pair MATCH in Release_Track" )</f>
        <v/>
      </c>
      <c r="D258" s="114" t="str">
        <f t="array" ref="D258">ifs(and(isblank($A258),isblank($B258)),"", not(iserror(vlookup($A258&amp;$B258,'5) Release_Track'!$F:$F&amp;'5) Release_Track'!$G:$G,1,0))),vlookup($A258&amp;$B258,{'5) Release_Track'!$F:$F&amp;'5) Release_Track'!$G:$G,'5) Release_Track'!$I:$I},2,0), or(and(not(isblank($B258)),$B258=$B257,$A258&lt;&gt;$A257),and(not(isblank($A258)),$A258=$A257,$B258&lt;&gt;$B257)),"ID LISTS UNALIGNED",and($A258&lt;&gt;"",countif('5) Release_Track'!$F:$F,$A258)=0),"NO ISRC MATCH in Release_Track",and($B258&lt;&gt;"",countif('5) Release_Track'!$G:$G,$B258)=0),"NO CATALOG ID MATCH in Release_Track",iserror(vlookup($A258&amp;$B258,'5) Release_Track'!$F:$F&amp;'5) Release_Track'!$G:$G,1,0)),"NO ISRC-CATALOG ID pair MATCH in Release_Track" )</f>
        <v/>
      </c>
      <c r="E258" s="111"/>
      <c r="F258" s="20"/>
      <c r="G258" s="159"/>
      <c r="H258" s="114" t="str">
        <f t="shared" si="1"/>
        <v/>
      </c>
      <c r="I258" s="20"/>
      <c r="J258" s="20"/>
      <c r="K258" s="20"/>
    </row>
    <row r="259">
      <c r="B259" s="92"/>
      <c r="C259" s="114" t="str">
        <f t="array" ref="C259">ifs(and(isblank($A259),isblank($B259)),"", not(iserror(vlookup($A259&amp;$B259,'5) Release_Track'!$F:$F&amp;'5) Release_Track'!$G:$G,1,0))),vlookup($A259&amp;$B259,{'5) Release_Track'!$F:$F&amp;'5) Release_Track'!$G:$G,'5) Release_Track'!$H:$H},2,0), or(and(not(isblank($B259)),$B259=$B258,$A259&lt;&gt;$A258),and(not(isblank($A259)),$A259=$A258,$B259&lt;&gt;$B258)),"ID LISTS UNALIGNED",and($A259&lt;&gt;"",countif('5) Release_Track'!$F:$F,$A259)=0),"NO ISRC MATCH in Release_Track",and($B259&lt;&gt;"",countif('5) Release_Track'!$G:$G,$B259)=0),"NO CATALOG ID MATCH in Release_Track",iserror(vlookup($A259&amp;$B259,'5) Release_Track'!$F:$F&amp;'5) Release_Track'!$G:$G,1,0)),"NO ISRC-CATALOG ID pair MATCH in Release_Track" )</f>
        <v/>
      </c>
      <c r="D259" s="114" t="str">
        <f t="array" ref="D259">ifs(and(isblank($A259),isblank($B259)),"", not(iserror(vlookup($A259&amp;$B259,'5) Release_Track'!$F:$F&amp;'5) Release_Track'!$G:$G,1,0))),vlookup($A259&amp;$B259,{'5) Release_Track'!$F:$F&amp;'5) Release_Track'!$G:$G,'5) Release_Track'!$I:$I},2,0), or(and(not(isblank($B259)),$B259=$B258,$A259&lt;&gt;$A258),and(not(isblank($A259)),$A259=$A258,$B259&lt;&gt;$B258)),"ID LISTS UNALIGNED",and($A259&lt;&gt;"",countif('5) Release_Track'!$F:$F,$A259)=0),"NO ISRC MATCH in Release_Track",and($B259&lt;&gt;"",countif('5) Release_Track'!$G:$G,$B259)=0),"NO CATALOG ID MATCH in Release_Track",iserror(vlookup($A259&amp;$B259,'5) Release_Track'!$F:$F&amp;'5) Release_Track'!$G:$G,1,0)),"NO ISRC-CATALOG ID pair MATCH in Release_Track" )</f>
        <v/>
      </c>
      <c r="E259" s="111"/>
      <c r="F259" s="20"/>
      <c r="G259" s="159"/>
      <c r="H259" s="114" t="str">
        <f t="shared" si="1"/>
        <v/>
      </c>
      <c r="I259" s="20"/>
      <c r="J259" s="20"/>
      <c r="K259" s="20"/>
    </row>
    <row r="260">
      <c r="B260" s="92"/>
      <c r="C260" s="114" t="str">
        <f t="array" ref="C260">ifs(and(isblank($A260),isblank($B260)),"", not(iserror(vlookup($A260&amp;$B260,'5) Release_Track'!$F:$F&amp;'5) Release_Track'!$G:$G,1,0))),vlookup($A260&amp;$B260,{'5) Release_Track'!$F:$F&amp;'5) Release_Track'!$G:$G,'5) Release_Track'!$H:$H},2,0), or(and(not(isblank($B260)),$B260=$B259,$A260&lt;&gt;$A259),and(not(isblank($A260)),$A260=$A259,$B260&lt;&gt;$B259)),"ID LISTS UNALIGNED",and($A260&lt;&gt;"",countif('5) Release_Track'!$F:$F,$A260)=0),"NO ISRC MATCH in Release_Track",and($B260&lt;&gt;"",countif('5) Release_Track'!$G:$G,$B260)=0),"NO CATALOG ID MATCH in Release_Track",iserror(vlookup($A260&amp;$B260,'5) Release_Track'!$F:$F&amp;'5) Release_Track'!$G:$G,1,0)),"NO ISRC-CATALOG ID pair MATCH in Release_Track" )</f>
        <v/>
      </c>
      <c r="D260" s="114" t="str">
        <f t="array" ref="D260">ifs(and(isblank($A260),isblank($B260)),"", not(iserror(vlookup($A260&amp;$B260,'5) Release_Track'!$F:$F&amp;'5) Release_Track'!$G:$G,1,0))),vlookup($A260&amp;$B260,{'5) Release_Track'!$F:$F&amp;'5) Release_Track'!$G:$G,'5) Release_Track'!$I:$I},2,0), or(and(not(isblank($B260)),$B260=$B259,$A260&lt;&gt;$A259),and(not(isblank($A260)),$A260=$A259,$B260&lt;&gt;$B259)),"ID LISTS UNALIGNED",and($A260&lt;&gt;"",countif('5) Release_Track'!$F:$F,$A260)=0),"NO ISRC MATCH in Release_Track",and($B260&lt;&gt;"",countif('5) Release_Track'!$G:$G,$B260)=0),"NO CATALOG ID MATCH in Release_Track",iserror(vlookup($A260&amp;$B260,'5) Release_Track'!$F:$F&amp;'5) Release_Track'!$G:$G,1,0)),"NO ISRC-CATALOG ID pair MATCH in Release_Track" )</f>
        <v/>
      </c>
      <c r="E260" s="111"/>
      <c r="F260" s="20"/>
      <c r="G260" s="159"/>
      <c r="H260" s="114" t="str">
        <f t="shared" si="1"/>
        <v/>
      </c>
      <c r="I260" s="20"/>
      <c r="J260" s="20"/>
      <c r="K260" s="20"/>
    </row>
    <row r="261">
      <c r="B261" s="92"/>
      <c r="C261" s="114" t="str">
        <f t="array" ref="C261">ifs(and(isblank($A261),isblank($B261)),"", not(iserror(vlookup($A261&amp;$B261,'5) Release_Track'!$F:$F&amp;'5) Release_Track'!$G:$G,1,0))),vlookup($A261&amp;$B261,{'5) Release_Track'!$F:$F&amp;'5) Release_Track'!$G:$G,'5) Release_Track'!$H:$H},2,0), or(and(not(isblank($B261)),$B261=$B260,$A261&lt;&gt;$A260),and(not(isblank($A261)),$A261=$A260,$B261&lt;&gt;$B260)),"ID LISTS UNALIGNED",and($A261&lt;&gt;"",countif('5) Release_Track'!$F:$F,$A261)=0),"NO ISRC MATCH in Release_Track",and($B261&lt;&gt;"",countif('5) Release_Track'!$G:$G,$B261)=0),"NO CATALOG ID MATCH in Release_Track",iserror(vlookup($A261&amp;$B261,'5) Release_Track'!$F:$F&amp;'5) Release_Track'!$G:$G,1,0)),"NO ISRC-CATALOG ID pair MATCH in Release_Track" )</f>
        <v/>
      </c>
      <c r="D261" s="114" t="str">
        <f t="array" ref="D261">ifs(and(isblank($A261),isblank($B261)),"", not(iserror(vlookup($A261&amp;$B261,'5) Release_Track'!$F:$F&amp;'5) Release_Track'!$G:$G,1,0))),vlookup($A261&amp;$B261,{'5) Release_Track'!$F:$F&amp;'5) Release_Track'!$G:$G,'5) Release_Track'!$I:$I},2,0), or(and(not(isblank($B261)),$B261=$B260,$A261&lt;&gt;$A260),and(not(isblank($A261)),$A261=$A260,$B261&lt;&gt;$B260)),"ID LISTS UNALIGNED",and($A261&lt;&gt;"",countif('5) Release_Track'!$F:$F,$A261)=0),"NO ISRC MATCH in Release_Track",and($B261&lt;&gt;"",countif('5) Release_Track'!$G:$G,$B261)=0),"NO CATALOG ID MATCH in Release_Track",iserror(vlookup($A261&amp;$B261,'5) Release_Track'!$F:$F&amp;'5) Release_Track'!$G:$G,1,0)),"NO ISRC-CATALOG ID pair MATCH in Release_Track" )</f>
        <v/>
      </c>
      <c r="E261" s="111"/>
      <c r="F261" s="20"/>
      <c r="G261" s="159"/>
      <c r="H261" s="114" t="str">
        <f t="shared" si="1"/>
        <v/>
      </c>
      <c r="I261" s="20"/>
      <c r="J261" s="20"/>
    </row>
    <row r="262">
      <c r="B262" s="92"/>
      <c r="C262" s="114" t="str">
        <f t="array" ref="C262">ifs(and(isblank($A262),isblank($B262)),"", not(iserror(vlookup($A262&amp;$B262,'5) Release_Track'!$F:$F&amp;'5) Release_Track'!$G:$G,1,0))),vlookup($A262&amp;$B262,{'5) Release_Track'!$F:$F&amp;'5) Release_Track'!$G:$G,'5) Release_Track'!$H:$H},2,0), or(and(not(isblank($B262)),$B262=$B261,$A262&lt;&gt;$A261),and(not(isblank($A262)),$A262=$A261,$B262&lt;&gt;$B261)),"ID LISTS UNALIGNED",and($A262&lt;&gt;"",countif('5) Release_Track'!$F:$F,$A262)=0),"NO ISRC MATCH in Release_Track",and($B262&lt;&gt;"",countif('5) Release_Track'!$G:$G,$B262)=0),"NO CATALOG ID MATCH in Release_Track",iserror(vlookup($A262&amp;$B262,'5) Release_Track'!$F:$F&amp;'5) Release_Track'!$G:$G,1,0)),"NO ISRC-CATALOG ID pair MATCH in Release_Track" )</f>
        <v/>
      </c>
      <c r="D262" s="114" t="str">
        <f t="array" ref="D262">ifs(and(isblank($A262),isblank($B262)),"", not(iserror(vlookup($A262&amp;$B262,'5) Release_Track'!$F:$F&amp;'5) Release_Track'!$G:$G,1,0))),vlookup($A262&amp;$B262,{'5) Release_Track'!$F:$F&amp;'5) Release_Track'!$G:$G,'5) Release_Track'!$I:$I},2,0), or(and(not(isblank($B262)),$B262=$B261,$A262&lt;&gt;$A261),and(not(isblank($A262)),$A262=$A261,$B262&lt;&gt;$B261)),"ID LISTS UNALIGNED",and($A262&lt;&gt;"",countif('5) Release_Track'!$F:$F,$A262)=0),"NO ISRC MATCH in Release_Track",and($B262&lt;&gt;"",countif('5) Release_Track'!$G:$G,$B262)=0),"NO CATALOG ID MATCH in Release_Track",iserror(vlookup($A262&amp;$B262,'5) Release_Track'!$F:$F&amp;'5) Release_Track'!$G:$G,1,0)),"NO ISRC-CATALOG ID pair MATCH in Release_Track" )</f>
        <v/>
      </c>
      <c r="E262" s="111"/>
      <c r="F262" s="20"/>
      <c r="G262" s="159"/>
      <c r="H262" s="114" t="str">
        <f t="shared" si="1"/>
        <v/>
      </c>
      <c r="I262" s="20"/>
      <c r="J262" s="20"/>
    </row>
    <row r="263">
      <c r="B263" s="92"/>
      <c r="C263" s="114" t="str">
        <f t="array" ref="C263">ifs(and(isblank($A263),isblank($B263)),"", not(iserror(vlookup($A263&amp;$B263,'5) Release_Track'!$F:$F&amp;'5) Release_Track'!$G:$G,1,0))),vlookup($A263&amp;$B263,{'5) Release_Track'!$F:$F&amp;'5) Release_Track'!$G:$G,'5) Release_Track'!$H:$H},2,0), or(and(not(isblank($B263)),$B263=$B262,$A263&lt;&gt;$A262),and(not(isblank($A263)),$A263=$A262,$B263&lt;&gt;$B262)),"ID LISTS UNALIGNED",and($A263&lt;&gt;"",countif('5) Release_Track'!$F:$F,$A263)=0),"NO ISRC MATCH in Release_Track",and($B263&lt;&gt;"",countif('5) Release_Track'!$G:$G,$B263)=0),"NO CATALOG ID MATCH in Release_Track",iserror(vlookup($A263&amp;$B263,'5) Release_Track'!$F:$F&amp;'5) Release_Track'!$G:$G,1,0)),"NO ISRC-CATALOG ID pair MATCH in Release_Track" )</f>
        <v/>
      </c>
      <c r="D263" s="114" t="str">
        <f t="array" ref="D263">ifs(and(isblank($A263),isblank($B263)),"", not(iserror(vlookup($A263&amp;$B263,'5) Release_Track'!$F:$F&amp;'5) Release_Track'!$G:$G,1,0))),vlookup($A263&amp;$B263,{'5) Release_Track'!$F:$F&amp;'5) Release_Track'!$G:$G,'5) Release_Track'!$I:$I},2,0), or(and(not(isblank($B263)),$B263=$B262,$A263&lt;&gt;$A262),and(not(isblank($A263)),$A263=$A262,$B263&lt;&gt;$B262)),"ID LISTS UNALIGNED",and($A263&lt;&gt;"",countif('5) Release_Track'!$F:$F,$A263)=0),"NO ISRC MATCH in Release_Track",and($B263&lt;&gt;"",countif('5) Release_Track'!$G:$G,$B263)=0),"NO CATALOG ID MATCH in Release_Track",iserror(vlookup($A263&amp;$B263,'5) Release_Track'!$F:$F&amp;'5) Release_Track'!$G:$G,1,0)),"NO ISRC-CATALOG ID pair MATCH in Release_Track" )</f>
        <v/>
      </c>
      <c r="E263" s="111"/>
      <c r="F263" s="20"/>
      <c r="G263" s="159"/>
      <c r="H263" s="114" t="str">
        <f t="shared" si="1"/>
        <v/>
      </c>
      <c r="I263" s="20"/>
      <c r="J263" s="20"/>
    </row>
    <row r="264">
      <c r="B264" s="92"/>
      <c r="C264" s="114" t="str">
        <f t="array" ref="C264">ifs(and(isblank($A264),isblank($B264)),"", not(iserror(vlookup($A264&amp;$B264,'5) Release_Track'!$F:$F&amp;'5) Release_Track'!$G:$G,1,0))),vlookup($A264&amp;$B264,{'5) Release_Track'!$F:$F&amp;'5) Release_Track'!$G:$G,'5) Release_Track'!$H:$H},2,0), or(and(not(isblank($B264)),$B264=$B263,$A264&lt;&gt;$A263),and(not(isblank($A264)),$A264=$A263,$B264&lt;&gt;$B263)),"ID LISTS UNALIGNED",and($A264&lt;&gt;"",countif('5) Release_Track'!$F:$F,$A264)=0),"NO ISRC MATCH in Release_Track",and($B264&lt;&gt;"",countif('5) Release_Track'!$G:$G,$B264)=0),"NO CATALOG ID MATCH in Release_Track",iserror(vlookup($A264&amp;$B264,'5) Release_Track'!$F:$F&amp;'5) Release_Track'!$G:$G,1,0)),"NO ISRC-CATALOG ID pair MATCH in Release_Track" )</f>
        <v/>
      </c>
      <c r="D264" s="114" t="str">
        <f t="array" ref="D264">ifs(and(isblank($A264),isblank($B264)),"", not(iserror(vlookup($A264&amp;$B264,'5) Release_Track'!$F:$F&amp;'5) Release_Track'!$G:$G,1,0))),vlookup($A264&amp;$B264,{'5) Release_Track'!$F:$F&amp;'5) Release_Track'!$G:$G,'5) Release_Track'!$I:$I},2,0), or(and(not(isblank($B264)),$B264=$B263,$A264&lt;&gt;$A263),and(not(isblank($A264)),$A264=$A263,$B264&lt;&gt;$B263)),"ID LISTS UNALIGNED",and($A264&lt;&gt;"",countif('5) Release_Track'!$F:$F,$A264)=0),"NO ISRC MATCH in Release_Track",and($B264&lt;&gt;"",countif('5) Release_Track'!$G:$G,$B264)=0),"NO CATALOG ID MATCH in Release_Track",iserror(vlookup($A264&amp;$B264,'5) Release_Track'!$F:$F&amp;'5) Release_Track'!$G:$G,1,0)),"NO ISRC-CATALOG ID pair MATCH in Release_Track" )</f>
        <v/>
      </c>
      <c r="E264" s="111"/>
      <c r="F264" s="20"/>
      <c r="G264" s="159"/>
      <c r="H264" s="114" t="str">
        <f t="shared" si="1"/>
        <v/>
      </c>
      <c r="I264" s="20"/>
      <c r="J264" s="20"/>
    </row>
    <row r="265">
      <c r="B265" s="92"/>
      <c r="C265" s="114" t="str">
        <f t="array" ref="C265">ifs(and(isblank($A265),isblank($B265)),"", not(iserror(vlookup($A265&amp;$B265,'5) Release_Track'!$F:$F&amp;'5) Release_Track'!$G:$G,1,0))),vlookup($A265&amp;$B265,{'5) Release_Track'!$F:$F&amp;'5) Release_Track'!$G:$G,'5) Release_Track'!$H:$H},2,0), or(and(not(isblank($B265)),$B265=$B264,$A265&lt;&gt;$A264),and(not(isblank($A265)),$A265=$A264,$B265&lt;&gt;$B264)),"ID LISTS UNALIGNED",and($A265&lt;&gt;"",countif('5) Release_Track'!$F:$F,$A265)=0),"NO ISRC MATCH in Release_Track",and($B265&lt;&gt;"",countif('5) Release_Track'!$G:$G,$B265)=0),"NO CATALOG ID MATCH in Release_Track",iserror(vlookup($A265&amp;$B265,'5) Release_Track'!$F:$F&amp;'5) Release_Track'!$G:$G,1,0)),"NO ISRC-CATALOG ID pair MATCH in Release_Track" )</f>
        <v/>
      </c>
      <c r="D265" s="114" t="str">
        <f t="array" ref="D265">ifs(and(isblank($A265),isblank($B265)),"", not(iserror(vlookup($A265&amp;$B265,'5) Release_Track'!$F:$F&amp;'5) Release_Track'!$G:$G,1,0))),vlookup($A265&amp;$B265,{'5) Release_Track'!$F:$F&amp;'5) Release_Track'!$G:$G,'5) Release_Track'!$I:$I},2,0), or(and(not(isblank($B265)),$B265=$B264,$A265&lt;&gt;$A264),and(not(isblank($A265)),$A265=$A264,$B265&lt;&gt;$B264)),"ID LISTS UNALIGNED",and($A265&lt;&gt;"",countif('5) Release_Track'!$F:$F,$A265)=0),"NO ISRC MATCH in Release_Track",and($B265&lt;&gt;"",countif('5) Release_Track'!$G:$G,$B265)=0),"NO CATALOG ID MATCH in Release_Track",iserror(vlookup($A265&amp;$B265,'5) Release_Track'!$F:$F&amp;'5) Release_Track'!$G:$G,1,0)),"NO ISRC-CATALOG ID pair MATCH in Release_Track" )</f>
        <v/>
      </c>
      <c r="E265" s="111"/>
      <c r="F265" s="20"/>
      <c r="G265" s="159"/>
      <c r="H265" s="114" t="str">
        <f t="shared" si="1"/>
        <v/>
      </c>
      <c r="I265" s="20"/>
      <c r="J265" s="20"/>
    </row>
    <row r="266">
      <c r="B266" s="92"/>
      <c r="C266" s="114" t="str">
        <f t="array" ref="C266">ifs(and(isblank($A266),isblank($B266)),"", not(iserror(vlookup($A266&amp;$B266,'5) Release_Track'!$F:$F&amp;'5) Release_Track'!$G:$G,1,0))),vlookup($A266&amp;$B266,{'5) Release_Track'!$F:$F&amp;'5) Release_Track'!$G:$G,'5) Release_Track'!$H:$H},2,0), or(and(not(isblank($B266)),$B266=$B265,$A266&lt;&gt;$A265),and(not(isblank($A266)),$A266=$A265,$B266&lt;&gt;$B265)),"ID LISTS UNALIGNED",and($A266&lt;&gt;"",countif('5) Release_Track'!$F:$F,$A266)=0),"NO ISRC MATCH in Release_Track",and($B266&lt;&gt;"",countif('5) Release_Track'!$G:$G,$B266)=0),"NO CATALOG ID MATCH in Release_Track",iserror(vlookup($A266&amp;$B266,'5) Release_Track'!$F:$F&amp;'5) Release_Track'!$G:$G,1,0)),"NO ISRC-CATALOG ID pair MATCH in Release_Track" )</f>
        <v/>
      </c>
      <c r="D266" s="114" t="str">
        <f t="array" ref="D266">ifs(and(isblank($A266),isblank($B266)),"", not(iserror(vlookup($A266&amp;$B266,'5) Release_Track'!$F:$F&amp;'5) Release_Track'!$G:$G,1,0))),vlookup($A266&amp;$B266,{'5) Release_Track'!$F:$F&amp;'5) Release_Track'!$G:$G,'5) Release_Track'!$I:$I},2,0), or(and(not(isblank($B266)),$B266=$B265,$A266&lt;&gt;$A265),and(not(isblank($A266)),$A266=$A265,$B266&lt;&gt;$B265)),"ID LISTS UNALIGNED",and($A266&lt;&gt;"",countif('5) Release_Track'!$F:$F,$A266)=0),"NO ISRC MATCH in Release_Track",and($B266&lt;&gt;"",countif('5) Release_Track'!$G:$G,$B266)=0),"NO CATALOG ID MATCH in Release_Track",iserror(vlookup($A266&amp;$B266,'5) Release_Track'!$F:$F&amp;'5) Release_Track'!$G:$G,1,0)),"NO ISRC-CATALOG ID pair MATCH in Release_Track" )</f>
        <v/>
      </c>
      <c r="E266" s="111"/>
      <c r="F266" s="20"/>
      <c r="G266" s="159"/>
      <c r="H266" s="114" t="str">
        <f t="shared" si="1"/>
        <v/>
      </c>
      <c r="I266" s="20"/>
      <c r="J266" s="20"/>
    </row>
    <row r="267">
      <c r="B267" s="92"/>
      <c r="C267" s="114" t="str">
        <f t="array" ref="C267">ifs(and(isblank($A267),isblank($B267)),"", not(iserror(vlookup($A267&amp;$B267,'5) Release_Track'!$F:$F&amp;'5) Release_Track'!$G:$G,1,0))),vlookup($A267&amp;$B267,{'5) Release_Track'!$F:$F&amp;'5) Release_Track'!$G:$G,'5) Release_Track'!$H:$H},2,0), or(and(not(isblank($B267)),$B267=$B266,$A267&lt;&gt;$A266),and(not(isblank($A267)),$A267=$A266,$B267&lt;&gt;$B266)),"ID LISTS UNALIGNED",and($A267&lt;&gt;"",countif('5) Release_Track'!$F:$F,$A267)=0),"NO ISRC MATCH in Release_Track",and($B267&lt;&gt;"",countif('5) Release_Track'!$G:$G,$B267)=0),"NO CATALOG ID MATCH in Release_Track",iserror(vlookup($A267&amp;$B267,'5) Release_Track'!$F:$F&amp;'5) Release_Track'!$G:$G,1,0)),"NO ISRC-CATALOG ID pair MATCH in Release_Track" )</f>
        <v/>
      </c>
      <c r="D267" s="114" t="str">
        <f t="array" ref="D267">ifs(and(isblank($A267),isblank($B267)),"", not(iserror(vlookup($A267&amp;$B267,'5) Release_Track'!$F:$F&amp;'5) Release_Track'!$G:$G,1,0))),vlookup($A267&amp;$B267,{'5) Release_Track'!$F:$F&amp;'5) Release_Track'!$G:$G,'5) Release_Track'!$I:$I},2,0), or(and(not(isblank($B267)),$B267=$B266,$A267&lt;&gt;$A266),and(not(isblank($A267)),$A267=$A266,$B267&lt;&gt;$B266)),"ID LISTS UNALIGNED",and($A267&lt;&gt;"",countif('5) Release_Track'!$F:$F,$A267)=0),"NO ISRC MATCH in Release_Track",and($B267&lt;&gt;"",countif('5) Release_Track'!$G:$G,$B267)=0),"NO CATALOG ID MATCH in Release_Track",iserror(vlookup($A267&amp;$B267,'5) Release_Track'!$F:$F&amp;'5) Release_Track'!$G:$G,1,0)),"NO ISRC-CATALOG ID pair MATCH in Release_Track" )</f>
        <v/>
      </c>
      <c r="E267" s="111"/>
      <c r="F267" s="20"/>
      <c r="G267" s="159"/>
      <c r="H267" s="114" t="str">
        <f t="shared" si="1"/>
        <v/>
      </c>
      <c r="I267" s="20"/>
      <c r="J267" s="20"/>
    </row>
    <row r="268">
      <c r="B268" s="92"/>
      <c r="C268" s="114" t="str">
        <f t="array" ref="C268">ifs(and(isblank($A268),isblank($B268)),"", not(iserror(vlookup($A268&amp;$B268,'5) Release_Track'!$F:$F&amp;'5) Release_Track'!$G:$G,1,0))),vlookup($A268&amp;$B268,{'5) Release_Track'!$F:$F&amp;'5) Release_Track'!$G:$G,'5) Release_Track'!$H:$H},2,0), or(and(not(isblank($B268)),$B268=$B267,$A268&lt;&gt;$A267),and(not(isblank($A268)),$A268=$A267,$B268&lt;&gt;$B267)),"ID LISTS UNALIGNED",and($A268&lt;&gt;"",countif('5) Release_Track'!$F:$F,$A268)=0),"NO ISRC MATCH in Release_Track",and($B268&lt;&gt;"",countif('5) Release_Track'!$G:$G,$B268)=0),"NO CATALOG ID MATCH in Release_Track",iserror(vlookup($A268&amp;$B268,'5) Release_Track'!$F:$F&amp;'5) Release_Track'!$G:$G,1,0)),"NO ISRC-CATALOG ID pair MATCH in Release_Track" )</f>
        <v/>
      </c>
      <c r="D268" s="114" t="str">
        <f t="array" ref="D268">ifs(and(isblank($A268),isblank($B268)),"", not(iserror(vlookup($A268&amp;$B268,'5) Release_Track'!$F:$F&amp;'5) Release_Track'!$G:$G,1,0))),vlookup($A268&amp;$B268,{'5) Release_Track'!$F:$F&amp;'5) Release_Track'!$G:$G,'5) Release_Track'!$I:$I},2,0), or(and(not(isblank($B268)),$B268=$B267,$A268&lt;&gt;$A267),and(not(isblank($A268)),$A268=$A267,$B268&lt;&gt;$B267)),"ID LISTS UNALIGNED",and($A268&lt;&gt;"",countif('5) Release_Track'!$F:$F,$A268)=0),"NO ISRC MATCH in Release_Track",and($B268&lt;&gt;"",countif('5) Release_Track'!$G:$G,$B268)=0),"NO CATALOG ID MATCH in Release_Track",iserror(vlookup($A268&amp;$B268,'5) Release_Track'!$F:$F&amp;'5) Release_Track'!$G:$G,1,0)),"NO ISRC-CATALOG ID pair MATCH in Release_Track" )</f>
        <v/>
      </c>
      <c r="E268" s="111"/>
      <c r="F268" s="20"/>
      <c r="G268" s="159"/>
      <c r="H268" s="114" t="str">
        <f t="shared" si="1"/>
        <v/>
      </c>
      <c r="I268" s="20"/>
      <c r="J268" s="20"/>
    </row>
    <row r="269">
      <c r="B269" s="92"/>
      <c r="C269" s="114" t="str">
        <f t="array" ref="C269">ifs(and(isblank($A269),isblank($B269)),"", not(iserror(vlookup($A269&amp;$B269,'5) Release_Track'!$F:$F&amp;'5) Release_Track'!$G:$G,1,0))),vlookup($A269&amp;$B269,{'5) Release_Track'!$F:$F&amp;'5) Release_Track'!$G:$G,'5) Release_Track'!$H:$H},2,0), or(and(not(isblank($B269)),$B269=$B268,$A269&lt;&gt;$A268),and(not(isblank($A269)),$A269=$A268,$B269&lt;&gt;$B268)),"ID LISTS UNALIGNED",and($A269&lt;&gt;"",countif('5) Release_Track'!$F:$F,$A269)=0),"NO ISRC MATCH in Release_Track",and($B269&lt;&gt;"",countif('5) Release_Track'!$G:$G,$B269)=0),"NO CATALOG ID MATCH in Release_Track",iserror(vlookup($A269&amp;$B269,'5) Release_Track'!$F:$F&amp;'5) Release_Track'!$G:$G,1,0)),"NO ISRC-CATALOG ID pair MATCH in Release_Track" )</f>
        <v/>
      </c>
      <c r="D269" s="114" t="str">
        <f t="array" ref="D269">ifs(and(isblank($A269),isblank($B269)),"", not(iserror(vlookup($A269&amp;$B269,'5) Release_Track'!$F:$F&amp;'5) Release_Track'!$G:$G,1,0))),vlookup($A269&amp;$B269,{'5) Release_Track'!$F:$F&amp;'5) Release_Track'!$G:$G,'5) Release_Track'!$I:$I},2,0), or(and(not(isblank($B269)),$B269=$B268,$A269&lt;&gt;$A268),and(not(isblank($A269)),$A269=$A268,$B269&lt;&gt;$B268)),"ID LISTS UNALIGNED",and($A269&lt;&gt;"",countif('5) Release_Track'!$F:$F,$A269)=0),"NO ISRC MATCH in Release_Track",and($B269&lt;&gt;"",countif('5) Release_Track'!$G:$G,$B269)=0),"NO CATALOG ID MATCH in Release_Track",iserror(vlookup($A269&amp;$B269,'5) Release_Track'!$F:$F&amp;'5) Release_Track'!$G:$G,1,0)),"NO ISRC-CATALOG ID pair MATCH in Release_Track" )</f>
        <v/>
      </c>
      <c r="E269" s="111"/>
      <c r="F269" s="20"/>
      <c r="G269" s="159"/>
      <c r="H269" s="114" t="str">
        <f t="shared" si="1"/>
        <v/>
      </c>
      <c r="I269" s="20"/>
      <c r="J269" s="20"/>
    </row>
    <row r="270">
      <c r="B270" s="92"/>
      <c r="C270" s="114" t="str">
        <f t="array" ref="C270">ifs(and(isblank($A270),isblank($B270)),"", not(iserror(vlookup($A270&amp;$B270,'5) Release_Track'!$F:$F&amp;'5) Release_Track'!$G:$G,1,0))),vlookup($A270&amp;$B270,{'5) Release_Track'!$F:$F&amp;'5) Release_Track'!$G:$G,'5) Release_Track'!$H:$H},2,0), or(and(not(isblank($B270)),$B270=$B269,$A270&lt;&gt;$A269),and(not(isblank($A270)),$A270=$A269,$B270&lt;&gt;$B269)),"ID LISTS UNALIGNED",and($A270&lt;&gt;"",countif('5) Release_Track'!$F:$F,$A270)=0),"NO ISRC MATCH in Release_Track",and($B270&lt;&gt;"",countif('5) Release_Track'!$G:$G,$B270)=0),"NO CATALOG ID MATCH in Release_Track",iserror(vlookup($A270&amp;$B270,'5) Release_Track'!$F:$F&amp;'5) Release_Track'!$G:$G,1,0)),"NO ISRC-CATALOG ID pair MATCH in Release_Track" )</f>
        <v/>
      </c>
      <c r="D270" s="114" t="str">
        <f t="array" ref="D270">ifs(and(isblank($A270),isblank($B270)),"", not(iserror(vlookup($A270&amp;$B270,'5) Release_Track'!$F:$F&amp;'5) Release_Track'!$G:$G,1,0))),vlookup($A270&amp;$B270,{'5) Release_Track'!$F:$F&amp;'5) Release_Track'!$G:$G,'5) Release_Track'!$I:$I},2,0), or(and(not(isblank($B270)),$B270=$B269,$A270&lt;&gt;$A269),and(not(isblank($A270)),$A270=$A269,$B270&lt;&gt;$B269)),"ID LISTS UNALIGNED",and($A270&lt;&gt;"",countif('5) Release_Track'!$F:$F,$A270)=0),"NO ISRC MATCH in Release_Track",and($B270&lt;&gt;"",countif('5) Release_Track'!$G:$G,$B270)=0),"NO CATALOG ID MATCH in Release_Track",iserror(vlookup($A270&amp;$B270,'5) Release_Track'!$F:$F&amp;'5) Release_Track'!$G:$G,1,0)),"NO ISRC-CATALOG ID pair MATCH in Release_Track" )</f>
        <v/>
      </c>
      <c r="E270" s="111"/>
      <c r="F270" s="20"/>
      <c r="G270" s="159"/>
      <c r="H270" s="114" t="str">
        <f t="shared" si="1"/>
        <v/>
      </c>
      <c r="I270" s="20"/>
      <c r="J270" s="20"/>
    </row>
    <row r="271">
      <c r="B271" s="92"/>
      <c r="C271" s="114" t="str">
        <f t="array" ref="C271">ifs(and(isblank($A271),isblank($B271)),"", not(iserror(vlookup($A271&amp;$B271,'5) Release_Track'!$F:$F&amp;'5) Release_Track'!$G:$G,1,0))),vlookup($A271&amp;$B271,{'5) Release_Track'!$F:$F&amp;'5) Release_Track'!$G:$G,'5) Release_Track'!$H:$H},2,0), or(and(not(isblank($B271)),$B271=$B270,$A271&lt;&gt;$A270),and(not(isblank($A271)),$A271=$A270,$B271&lt;&gt;$B270)),"ID LISTS UNALIGNED",and($A271&lt;&gt;"",countif('5) Release_Track'!$F:$F,$A271)=0),"NO ISRC MATCH in Release_Track",and($B271&lt;&gt;"",countif('5) Release_Track'!$G:$G,$B271)=0),"NO CATALOG ID MATCH in Release_Track",iserror(vlookup($A271&amp;$B271,'5) Release_Track'!$F:$F&amp;'5) Release_Track'!$G:$G,1,0)),"NO ISRC-CATALOG ID pair MATCH in Release_Track" )</f>
        <v/>
      </c>
      <c r="D271" s="114" t="str">
        <f t="array" ref="D271">ifs(and(isblank($A271),isblank($B271)),"", not(iserror(vlookup($A271&amp;$B271,'5) Release_Track'!$F:$F&amp;'5) Release_Track'!$G:$G,1,0))),vlookup($A271&amp;$B271,{'5) Release_Track'!$F:$F&amp;'5) Release_Track'!$G:$G,'5) Release_Track'!$I:$I},2,0), or(and(not(isblank($B271)),$B271=$B270,$A271&lt;&gt;$A270),and(not(isblank($A271)),$A271=$A270,$B271&lt;&gt;$B270)),"ID LISTS UNALIGNED",and($A271&lt;&gt;"",countif('5) Release_Track'!$F:$F,$A271)=0),"NO ISRC MATCH in Release_Track",and($B271&lt;&gt;"",countif('5) Release_Track'!$G:$G,$B271)=0),"NO CATALOG ID MATCH in Release_Track",iserror(vlookup($A271&amp;$B271,'5) Release_Track'!$F:$F&amp;'5) Release_Track'!$G:$G,1,0)),"NO ISRC-CATALOG ID pair MATCH in Release_Track" )</f>
        <v/>
      </c>
      <c r="E271" s="111"/>
      <c r="F271" s="20"/>
      <c r="G271" s="159"/>
      <c r="H271" s="114" t="str">
        <f t="shared" si="1"/>
        <v/>
      </c>
      <c r="I271" s="20"/>
      <c r="J271" s="20"/>
    </row>
    <row r="272">
      <c r="B272" s="92"/>
      <c r="C272" s="114" t="str">
        <f t="array" ref="C272">ifs(and(isblank($A272),isblank($B272)),"", not(iserror(vlookup($A272&amp;$B272,'5) Release_Track'!$F:$F&amp;'5) Release_Track'!$G:$G,1,0))),vlookup($A272&amp;$B272,{'5) Release_Track'!$F:$F&amp;'5) Release_Track'!$G:$G,'5) Release_Track'!$H:$H},2,0), or(and(not(isblank($B272)),$B272=$B271,$A272&lt;&gt;$A271),and(not(isblank($A272)),$A272=$A271,$B272&lt;&gt;$B271)),"ID LISTS UNALIGNED",and($A272&lt;&gt;"",countif('5) Release_Track'!$F:$F,$A272)=0),"NO ISRC MATCH in Release_Track",and($B272&lt;&gt;"",countif('5) Release_Track'!$G:$G,$B272)=0),"NO CATALOG ID MATCH in Release_Track",iserror(vlookup($A272&amp;$B272,'5) Release_Track'!$F:$F&amp;'5) Release_Track'!$G:$G,1,0)),"NO ISRC-CATALOG ID pair MATCH in Release_Track" )</f>
        <v/>
      </c>
      <c r="D272" s="114" t="str">
        <f t="array" ref="D272">ifs(and(isblank($A272),isblank($B272)),"", not(iserror(vlookup($A272&amp;$B272,'5) Release_Track'!$F:$F&amp;'5) Release_Track'!$G:$G,1,0))),vlookup($A272&amp;$B272,{'5) Release_Track'!$F:$F&amp;'5) Release_Track'!$G:$G,'5) Release_Track'!$I:$I},2,0), or(and(not(isblank($B272)),$B272=$B271,$A272&lt;&gt;$A271),and(not(isblank($A272)),$A272=$A271,$B272&lt;&gt;$B271)),"ID LISTS UNALIGNED",and($A272&lt;&gt;"",countif('5) Release_Track'!$F:$F,$A272)=0),"NO ISRC MATCH in Release_Track",and($B272&lt;&gt;"",countif('5) Release_Track'!$G:$G,$B272)=0),"NO CATALOG ID MATCH in Release_Track",iserror(vlookup($A272&amp;$B272,'5) Release_Track'!$F:$F&amp;'5) Release_Track'!$G:$G,1,0)),"NO ISRC-CATALOG ID pair MATCH in Release_Track" )</f>
        <v/>
      </c>
      <c r="E272" s="111"/>
      <c r="F272" s="20"/>
      <c r="G272" s="159"/>
      <c r="H272" s="114" t="str">
        <f t="shared" si="1"/>
        <v/>
      </c>
      <c r="I272" s="20"/>
      <c r="J272" s="20"/>
    </row>
    <row r="273">
      <c r="B273" s="92"/>
      <c r="C273" s="114" t="str">
        <f t="array" ref="C273">ifs(and(isblank($A273),isblank($B273)),"", not(iserror(vlookup($A273&amp;$B273,'5) Release_Track'!$F:$F&amp;'5) Release_Track'!$G:$G,1,0))),vlookup($A273&amp;$B273,{'5) Release_Track'!$F:$F&amp;'5) Release_Track'!$G:$G,'5) Release_Track'!$H:$H},2,0), or(and(not(isblank($B273)),$B273=$B272,$A273&lt;&gt;$A272),and(not(isblank($A273)),$A273=$A272,$B273&lt;&gt;$B272)),"ID LISTS UNALIGNED",and($A273&lt;&gt;"",countif('5) Release_Track'!$F:$F,$A273)=0),"NO ISRC MATCH in Release_Track",and($B273&lt;&gt;"",countif('5) Release_Track'!$G:$G,$B273)=0),"NO CATALOG ID MATCH in Release_Track",iserror(vlookup($A273&amp;$B273,'5) Release_Track'!$F:$F&amp;'5) Release_Track'!$G:$G,1,0)),"NO ISRC-CATALOG ID pair MATCH in Release_Track" )</f>
        <v/>
      </c>
      <c r="D273" s="114" t="str">
        <f t="array" ref="D273">ifs(and(isblank($A273),isblank($B273)),"", not(iserror(vlookup($A273&amp;$B273,'5) Release_Track'!$F:$F&amp;'5) Release_Track'!$G:$G,1,0))),vlookup($A273&amp;$B273,{'5) Release_Track'!$F:$F&amp;'5) Release_Track'!$G:$G,'5) Release_Track'!$I:$I},2,0), or(and(not(isblank($B273)),$B273=$B272,$A273&lt;&gt;$A272),and(not(isblank($A273)),$A273=$A272,$B273&lt;&gt;$B272)),"ID LISTS UNALIGNED",and($A273&lt;&gt;"",countif('5) Release_Track'!$F:$F,$A273)=0),"NO ISRC MATCH in Release_Track",and($B273&lt;&gt;"",countif('5) Release_Track'!$G:$G,$B273)=0),"NO CATALOG ID MATCH in Release_Track",iserror(vlookup($A273&amp;$B273,'5) Release_Track'!$F:$F&amp;'5) Release_Track'!$G:$G,1,0)),"NO ISRC-CATALOG ID pair MATCH in Release_Track" )</f>
        <v/>
      </c>
      <c r="E273" s="111"/>
      <c r="F273" s="20"/>
      <c r="G273" s="159"/>
      <c r="H273" s="114" t="str">
        <f t="shared" si="1"/>
        <v/>
      </c>
      <c r="I273" s="20"/>
      <c r="J273" s="20"/>
    </row>
    <row r="274">
      <c r="B274" s="92"/>
      <c r="C274" s="114" t="str">
        <f t="array" ref="C274">ifs(and(isblank($A274),isblank($B274)),"", not(iserror(vlookup($A274&amp;$B274,'5) Release_Track'!$F:$F&amp;'5) Release_Track'!$G:$G,1,0))),vlookup($A274&amp;$B274,{'5) Release_Track'!$F:$F&amp;'5) Release_Track'!$G:$G,'5) Release_Track'!$H:$H},2,0), or(and(not(isblank($B274)),$B274=$B273,$A274&lt;&gt;$A273),and(not(isblank($A274)),$A274=$A273,$B274&lt;&gt;$B273)),"ID LISTS UNALIGNED",and($A274&lt;&gt;"",countif('5) Release_Track'!$F:$F,$A274)=0),"NO ISRC MATCH in Release_Track",and($B274&lt;&gt;"",countif('5) Release_Track'!$G:$G,$B274)=0),"NO CATALOG ID MATCH in Release_Track",iserror(vlookup($A274&amp;$B274,'5) Release_Track'!$F:$F&amp;'5) Release_Track'!$G:$G,1,0)),"NO ISRC-CATALOG ID pair MATCH in Release_Track" )</f>
        <v/>
      </c>
      <c r="D274" s="114" t="str">
        <f t="array" ref="D274">ifs(and(isblank($A274),isblank($B274)),"", not(iserror(vlookup($A274&amp;$B274,'5) Release_Track'!$F:$F&amp;'5) Release_Track'!$G:$G,1,0))),vlookup($A274&amp;$B274,{'5) Release_Track'!$F:$F&amp;'5) Release_Track'!$G:$G,'5) Release_Track'!$I:$I},2,0), or(and(not(isblank($B274)),$B274=$B273,$A274&lt;&gt;$A273),and(not(isblank($A274)),$A274=$A273,$B274&lt;&gt;$B273)),"ID LISTS UNALIGNED",and($A274&lt;&gt;"",countif('5) Release_Track'!$F:$F,$A274)=0),"NO ISRC MATCH in Release_Track",and($B274&lt;&gt;"",countif('5) Release_Track'!$G:$G,$B274)=0),"NO CATALOG ID MATCH in Release_Track",iserror(vlookup($A274&amp;$B274,'5) Release_Track'!$F:$F&amp;'5) Release_Track'!$G:$G,1,0)),"NO ISRC-CATALOG ID pair MATCH in Release_Track" )</f>
        <v/>
      </c>
      <c r="E274" s="111"/>
      <c r="F274" s="20"/>
      <c r="G274" s="159"/>
      <c r="H274" s="114" t="str">
        <f t="shared" si="1"/>
        <v/>
      </c>
      <c r="I274" s="20"/>
      <c r="J274" s="20"/>
    </row>
    <row r="275">
      <c r="B275" s="92"/>
      <c r="C275" s="114" t="str">
        <f t="array" ref="C275">ifs(and(isblank($A275),isblank($B275)),"", not(iserror(vlookup($A275&amp;$B275,'5) Release_Track'!$F:$F&amp;'5) Release_Track'!$G:$G,1,0))),vlookup($A275&amp;$B275,{'5) Release_Track'!$F:$F&amp;'5) Release_Track'!$G:$G,'5) Release_Track'!$H:$H},2,0), or(and(not(isblank($B275)),$B275=$B274,$A275&lt;&gt;$A274),and(not(isblank($A275)),$A275=$A274,$B275&lt;&gt;$B274)),"ID LISTS UNALIGNED",and($A275&lt;&gt;"",countif('5) Release_Track'!$F:$F,$A275)=0),"NO ISRC MATCH in Release_Track",and($B275&lt;&gt;"",countif('5) Release_Track'!$G:$G,$B275)=0),"NO CATALOG ID MATCH in Release_Track",iserror(vlookup($A275&amp;$B275,'5) Release_Track'!$F:$F&amp;'5) Release_Track'!$G:$G,1,0)),"NO ISRC-CATALOG ID pair MATCH in Release_Track" )</f>
        <v/>
      </c>
      <c r="D275" s="114" t="str">
        <f t="array" ref="D275">ifs(and(isblank($A275),isblank($B275)),"", not(iserror(vlookup($A275&amp;$B275,'5) Release_Track'!$F:$F&amp;'5) Release_Track'!$G:$G,1,0))),vlookup($A275&amp;$B275,{'5) Release_Track'!$F:$F&amp;'5) Release_Track'!$G:$G,'5) Release_Track'!$I:$I},2,0), or(and(not(isblank($B275)),$B275=$B274,$A275&lt;&gt;$A274),and(not(isblank($A275)),$A275=$A274,$B275&lt;&gt;$B274)),"ID LISTS UNALIGNED",and($A275&lt;&gt;"",countif('5) Release_Track'!$F:$F,$A275)=0),"NO ISRC MATCH in Release_Track",and($B275&lt;&gt;"",countif('5) Release_Track'!$G:$G,$B275)=0),"NO CATALOG ID MATCH in Release_Track",iserror(vlookup($A275&amp;$B275,'5) Release_Track'!$F:$F&amp;'5) Release_Track'!$G:$G,1,0)),"NO ISRC-CATALOG ID pair MATCH in Release_Track" )</f>
        <v/>
      </c>
      <c r="E275" s="111"/>
      <c r="F275" s="20"/>
      <c r="G275" s="159"/>
      <c r="H275" s="114" t="str">
        <f t="shared" si="1"/>
        <v/>
      </c>
      <c r="I275" s="20"/>
      <c r="J275" s="20"/>
    </row>
    <row r="276">
      <c r="B276" s="92"/>
      <c r="C276" s="114" t="str">
        <f t="array" ref="C276">ifs(and(isblank($A276),isblank($B276)),"", not(iserror(vlookup($A276&amp;$B276,'5) Release_Track'!$F:$F&amp;'5) Release_Track'!$G:$G,1,0))),vlookup($A276&amp;$B276,{'5) Release_Track'!$F:$F&amp;'5) Release_Track'!$G:$G,'5) Release_Track'!$H:$H},2,0), or(and(not(isblank($B276)),$B276=$B275,$A276&lt;&gt;$A275),and(not(isblank($A276)),$A276=$A275,$B276&lt;&gt;$B275)),"ID LISTS UNALIGNED",and($A276&lt;&gt;"",countif('5) Release_Track'!$F:$F,$A276)=0),"NO ISRC MATCH in Release_Track",and($B276&lt;&gt;"",countif('5) Release_Track'!$G:$G,$B276)=0),"NO CATALOG ID MATCH in Release_Track",iserror(vlookup($A276&amp;$B276,'5) Release_Track'!$F:$F&amp;'5) Release_Track'!$G:$G,1,0)),"NO ISRC-CATALOG ID pair MATCH in Release_Track" )</f>
        <v/>
      </c>
      <c r="D276" s="114" t="str">
        <f t="array" ref="D276">ifs(and(isblank($A276),isblank($B276)),"", not(iserror(vlookup($A276&amp;$B276,'5) Release_Track'!$F:$F&amp;'5) Release_Track'!$G:$G,1,0))),vlookup($A276&amp;$B276,{'5) Release_Track'!$F:$F&amp;'5) Release_Track'!$G:$G,'5) Release_Track'!$I:$I},2,0), or(and(not(isblank($B276)),$B276=$B275,$A276&lt;&gt;$A275),and(not(isblank($A276)),$A276=$A275,$B276&lt;&gt;$B275)),"ID LISTS UNALIGNED",and($A276&lt;&gt;"",countif('5) Release_Track'!$F:$F,$A276)=0),"NO ISRC MATCH in Release_Track",and($B276&lt;&gt;"",countif('5) Release_Track'!$G:$G,$B276)=0),"NO CATALOG ID MATCH in Release_Track",iserror(vlookup($A276&amp;$B276,'5) Release_Track'!$F:$F&amp;'5) Release_Track'!$G:$G,1,0)),"NO ISRC-CATALOG ID pair MATCH in Release_Track" )</f>
        <v/>
      </c>
      <c r="E276" s="111"/>
      <c r="F276" s="20"/>
      <c r="G276" s="159"/>
      <c r="H276" s="114" t="str">
        <f t="shared" si="1"/>
        <v/>
      </c>
      <c r="I276" s="20"/>
      <c r="J276" s="20"/>
    </row>
    <row r="277">
      <c r="B277" s="92"/>
      <c r="C277" s="114" t="str">
        <f t="array" ref="C277">ifs(and(isblank($A277),isblank($B277)),"", not(iserror(vlookup($A277&amp;$B277,'5) Release_Track'!$F:$F&amp;'5) Release_Track'!$G:$G,1,0))),vlookup($A277&amp;$B277,{'5) Release_Track'!$F:$F&amp;'5) Release_Track'!$G:$G,'5) Release_Track'!$H:$H},2,0), or(and(not(isblank($B277)),$B277=$B276,$A277&lt;&gt;$A276),and(not(isblank($A277)),$A277=$A276,$B277&lt;&gt;$B276)),"ID LISTS UNALIGNED",and($A277&lt;&gt;"",countif('5) Release_Track'!$F:$F,$A277)=0),"NO ISRC MATCH in Release_Track",and($B277&lt;&gt;"",countif('5) Release_Track'!$G:$G,$B277)=0),"NO CATALOG ID MATCH in Release_Track",iserror(vlookup($A277&amp;$B277,'5) Release_Track'!$F:$F&amp;'5) Release_Track'!$G:$G,1,0)),"NO ISRC-CATALOG ID pair MATCH in Release_Track" )</f>
        <v/>
      </c>
      <c r="D277" s="114" t="str">
        <f t="array" ref="D277">ifs(and(isblank($A277),isblank($B277)),"", not(iserror(vlookup($A277&amp;$B277,'5) Release_Track'!$F:$F&amp;'5) Release_Track'!$G:$G,1,0))),vlookup($A277&amp;$B277,{'5) Release_Track'!$F:$F&amp;'5) Release_Track'!$G:$G,'5) Release_Track'!$I:$I},2,0), or(and(not(isblank($B277)),$B277=$B276,$A277&lt;&gt;$A276),and(not(isblank($A277)),$A277=$A276,$B277&lt;&gt;$B276)),"ID LISTS UNALIGNED",and($A277&lt;&gt;"",countif('5) Release_Track'!$F:$F,$A277)=0),"NO ISRC MATCH in Release_Track",and($B277&lt;&gt;"",countif('5) Release_Track'!$G:$G,$B277)=0),"NO CATALOG ID MATCH in Release_Track",iserror(vlookup($A277&amp;$B277,'5) Release_Track'!$F:$F&amp;'5) Release_Track'!$G:$G,1,0)),"NO ISRC-CATALOG ID pair MATCH in Release_Track" )</f>
        <v/>
      </c>
      <c r="E277" s="111"/>
      <c r="F277" s="20"/>
      <c r="G277" s="159"/>
      <c r="H277" s="114" t="str">
        <f t="shared" si="1"/>
        <v/>
      </c>
      <c r="I277" s="20"/>
      <c r="J277" s="20"/>
    </row>
    <row r="278">
      <c r="B278" s="92"/>
      <c r="C278" s="114" t="str">
        <f t="array" ref="C278">ifs(and(isblank($A278),isblank($B278)),"", not(iserror(vlookup($A278&amp;$B278,'5) Release_Track'!$F:$F&amp;'5) Release_Track'!$G:$G,1,0))),vlookup($A278&amp;$B278,{'5) Release_Track'!$F:$F&amp;'5) Release_Track'!$G:$G,'5) Release_Track'!$H:$H},2,0), or(and(not(isblank($B278)),$B278=$B277,$A278&lt;&gt;$A277),and(not(isblank($A278)),$A278=$A277,$B278&lt;&gt;$B277)),"ID LISTS UNALIGNED",and($A278&lt;&gt;"",countif('5) Release_Track'!$F:$F,$A278)=0),"NO ISRC MATCH in Release_Track",and($B278&lt;&gt;"",countif('5) Release_Track'!$G:$G,$B278)=0),"NO CATALOG ID MATCH in Release_Track",iserror(vlookup($A278&amp;$B278,'5) Release_Track'!$F:$F&amp;'5) Release_Track'!$G:$G,1,0)),"NO ISRC-CATALOG ID pair MATCH in Release_Track" )</f>
        <v/>
      </c>
      <c r="D278" s="114" t="str">
        <f t="array" ref="D278">ifs(and(isblank($A278),isblank($B278)),"", not(iserror(vlookup($A278&amp;$B278,'5) Release_Track'!$F:$F&amp;'5) Release_Track'!$G:$G,1,0))),vlookup($A278&amp;$B278,{'5) Release_Track'!$F:$F&amp;'5) Release_Track'!$G:$G,'5) Release_Track'!$I:$I},2,0), or(and(not(isblank($B278)),$B278=$B277,$A278&lt;&gt;$A277),and(not(isblank($A278)),$A278=$A277,$B278&lt;&gt;$B277)),"ID LISTS UNALIGNED",and($A278&lt;&gt;"",countif('5) Release_Track'!$F:$F,$A278)=0),"NO ISRC MATCH in Release_Track",and($B278&lt;&gt;"",countif('5) Release_Track'!$G:$G,$B278)=0),"NO CATALOG ID MATCH in Release_Track",iserror(vlookup($A278&amp;$B278,'5) Release_Track'!$F:$F&amp;'5) Release_Track'!$G:$G,1,0)),"NO ISRC-CATALOG ID pair MATCH in Release_Track" )</f>
        <v/>
      </c>
      <c r="E278" s="111"/>
      <c r="F278" s="20"/>
      <c r="G278" s="159"/>
      <c r="H278" s="114" t="str">
        <f t="shared" si="1"/>
        <v/>
      </c>
      <c r="I278" s="20"/>
      <c r="J278" s="20"/>
    </row>
    <row r="279">
      <c r="B279" s="92"/>
      <c r="C279" s="114" t="str">
        <f t="array" ref="C279">ifs(and(isblank($A279),isblank($B279)),"", not(iserror(vlookup($A279&amp;$B279,'5) Release_Track'!$F:$F&amp;'5) Release_Track'!$G:$G,1,0))),vlookup($A279&amp;$B279,{'5) Release_Track'!$F:$F&amp;'5) Release_Track'!$G:$G,'5) Release_Track'!$H:$H},2,0), or(and(not(isblank($B279)),$B279=$B278,$A279&lt;&gt;$A278),and(not(isblank($A279)),$A279=$A278,$B279&lt;&gt;$B278)),"ID LISTS UNALIGNED",and($A279&lt;&gt;"",countif('5) Release_Track'!$F:$F,$A279)=0),"NO ISRC MATCH in Release_Track",and($B279&lt;&gt;"",countif('5) Release_Track'!$G:$G,$B279)=0),"NO CATALOG ID MATCH in Release_Track",iserror(vlookup($A279&amp;$B279,'5) Release_Track'!$F:$F&amp;'5) Release_Track'!$G:$G,1,0)),"NO ISRC-CATALOG ID pair MATCH in Release_Track" )</f>
        <v/>
      </c>
      <c r="D279" s="114" t="str">
        <f t="array" ref="D279">ifs(and(isblank($A279),isblank($B279)),"", not(iserror(vlookup($A279&amp;$B279,'5) Release_Track'!$F:$F&amp;'5) Release_Track'!$G:$G,1,0))),vlookup($A279&amp;$B279,{'5) Release_Track'!$F:$F&amp;'5) Release_Track'!$G:$G,'5) Release_Track'!$I:$I},2,0), or(and(not(isblank($B279)),$B279=$B278,$A279&lt;&gt;$A278),and(not(isblank($A279)),$A279=$A278,$B279&lt;&gt;$B278)),"ID LISTS UNALIGNED",and($A279&lt;&gt;"",countif('5) Release_Track'!$F:$F,$A279)=0),"NO ISRC MATCH in Release_Track",and($B279&lt;&gt;"",countif('5) Release_Track'!$G:$G,$B279)=0),"NO CATALOG ID MATCH in Release_Track",iserror(vlookup($A279&amp;$B279,'5) Release_Track'!$F:$F&amp;'5) Release_Track'!$G:$G,1,0)),"NO ISRC-CATALOG ID pair MATCH in Release_Track" )</f>
        <v/>
      </c>
      <c r="E279" s="111"/>
      <c r="F279" s="20"/>
      <c r="G279" s="159"/>
      <c r="H279" s="114" t="str">
        <f t="shared" si="1"/>
        <v/>
      </c>
      <c r="I279" s="20"/>
      <c r="J279" s="20"/>
    </row>
    <row r="280">
      <c r="B280" s="92"/>
      <c r="C280" s="114" t="str">
        <f t="array" ref="C280">ifs(and(isblank($A280),isblank($B280)),"", not(iserror(vlookup($A280&amp;$B280,'5) Release_Track'!$F:$F&amp;'5) Release_Track'!$G:$G,1,0))),vlookup($A280&amp;$B280,{'5) Release_Track'!$F:$F&amp;'5) Release_Track'!$G:$G,'5) Release_Track'!$H:$H},2,0), or(and(not(isblank($B280)),$B280=$B279,$A280&lt;&gt;$A279),and(not(isblank($A280)),$A280=$A279,$B280&lt;&gt;$B279)),"ID LISTS UNALIGNED",and($A280&lt;&gt;"",countif('5) Release_Track'!$F:$F,$A280)=0),"NO ISRC MATCH in Release_Track",and($B280&lt;&gt;"",countif('5) Release_Track'!$G:$G,$B280)=0),"NO CATALOG ID MATCH in Release_Track",iserror(vlookup($A280&amp;$B280,'5) Release_Track'!$F:$F&amp;'5) Release_Track'!$G:$G,1,0)),"NO ISRC-CATALOG ID pair MATCH in Release_Track" )</f>
        <v/>
      </c>
      <c r="D280" s="114" t="str">
        <f t="array" ref="D280">ifs(and(isblank($A280),isblank($B280)),"", not(iserror(vlookup($A280&amp;$B280,'5) Release_Track'!$F:$F&amp;'5) Release_Track'!$G:$G,1,0))),vlookup($A280&amp;$B280,{'5) Release_Track'!$F:$F&amp;'5) Release_Track'!$G:$G,'5) Release_Track'!$I:$I},2,0), or(and(not(isblank($B280)),$B280=$B279,$A280&lt;&gt;$A279),and(not(isblank($A280)),$A280=$A279,$B280&lt;&gt;$B279)),"ID LISTS UNALIGNED",and($A280&lt;&gt;"",countif('5) Release_Track'!$F:$F,$A280)=0),"NO ISRC MATCH in Release_Track",and($B280&lt;&gt;"",countif('5) Release_Track'!$G:$G,$B280)=0),"NO CATALOG ID MATCH in Release_Track",iserror(vlookup($A280&amp;$B280,'5) Release_Track'!$F:$F&amp;'5) Release_Track'!$G:$G,1,0)),"NO ISRC-CATALOG ID pair MATCH in Release_Track" )</f>
        <v/>
      </c>
      <c r="E280" s="111"/>
      <c r="F280" s="20"/>
      <c r="G280" s="159"/>
      <c r="H280" s="114" t="str">
        <f t="shared" si="1"/>
        <v/>
      </c>
      <c r="I280" s="20"/>
      <c r="J280" s="20"/>
    </row>
    <row r="281">
      <c r="B281" s="92"/>
      <c r="C281" s="114" t="str">
        <f t="array" ref="C281">ifs(and(isblank($A281),isblank($B281)),"", not(iserror(vlookup($A281&amp;$B281,'5) Release_Track'!$F:$F&amp;'5) Release_Track'!$G:$G,1,0))),vlookup($A281&amp;$B281,{'5) Release_Track'!$F:$F&amp;'5) Release_Track'!$G:$G,'5) Release_Track'!$H:$H},2,0), or(and(not(isblank($B281)),$B281=$B280,$A281&lt;&gt;$A280),and(not(isblank($A281)),$A281=$A280,$B281&lt;&gt;$B280)),"ID LISTS UNALIGNED",and($A281&lt;&gt;"",countif('5) Release_Track'!$F:$F,$A281)=0),"NO ISRC MATCH in Release_Track",and($B281&lt;&gt;"",countif('5) Release_Track'!$G:$G,$B281)=0),"NO CATALOG ID MATCH in Release_Track",iserror(vlookup($A281&amp;$B281,'5) Release_Track'!$F:$F&amp;'5) Release_Track'!$G:$G,1,0)),"NO ISRC-CATALOG ID pair MATCH in Release_Track" )</f>
        <v/>
      </c>
      <c r="D281" s="114" t="str">
        <f t="array" ref="D281">ifs(and(isblank($A281),isblank($B281)),"", not(iserror(vlookup($A281&amp;$B281,'5) Release_Track'!$F:$F&amp;'5) Release_Track'!$G:$G,1,0))),vlookup($A281&amp;$B281,{'5) Release_Track'!$F:$F&amp;'5) Release_Track'!$G:$G,'5) Release_Track'!$I:$I},2,0), or(and(not(isblank($B281)),$B281=$B280,$A281&lt;&gt;$A280),and(not(isblank($A281)),$A281=$A280,$B281&lt;&gt;$B280)),"ID LISTS UNALIGNED",and($A281&lt;&gt;"",countif('5) Release_Track'!$F:$F,$A281)=0),"NO ISRC MATCH in Release_Track",and($B281&lt;&gt;"",countif('5) Release_Track'!$G:$G,$B281)=0),"NO CATALOG ID MATCH in Release_Track",iserror(vlookup($A281&amp;$B281,'5) Release_Track'!$F:$F&amp;'5) Release_Track'!$G:$G,1,0)),"NO ISRC-CATALOG ID pair MATCH in Release_Track" )</f>
        <v/>
      </c>
      <c r="E281" s="111"/>
      <c r="F281" s="20"/>
      <c r="G281" s="159"/>
      <c r="H281" s="114" t="str">
        <f t="shared" si="1"/>
        <v/>
      </c>
      <c r="I281" s="20"/>
      <c r="J281" s="20"/>
    </row>
    <row r="282">
      <c r="B282" s="92"/>
      <c r="C282" s="114" t="str">
        <f t="array" ref="C282">ifs(and(isblank($A282),isblank($B282)),"", not(iserror(vlookup($A282&amp;$B282,'5) Release_Track'!$F:$F&amp;'5) Release_Track'!$G:$G,1,0))),vlookup($A282&amp;$B282,{'5) Release_Track'!$F:$F&amp;'5) Release_Track'!$G:$G,'5) Release_Track'!$H:$H},2,0), or(and(not(isblank($B282)),$B282=$B281,$A282&lt;&gt;$A281),and(not(isblank($A282)),$A282=$A281,$B282&lt;&gt;$B281)),"ID LISTS UNALIGNED",and($A282&lt;&gt;"",countif('5) Release_Track'!$F:$F,$A282)=0),"NO ISRC MATCH in Release_Track",and($B282&lt;&gt;"",countif('5) Release_Track'!$G:$G,$B282)=0),"NO CATALOG ID MATCH in Release_Track",iserror(vlookup($A282&amp;$B282,'5) Release_Track'!$F:$F&amp;'5) Release_Track'!$G:$G,1,0)),"NO ISRC-CATALOG ID pair MATCH in Release_Track" )</f>
        <v/>
      </c>
      <c r="D282" s="114" t="str">
        <f t="array" ref="D282">ifs(and(isblank($A282),isblank($B282)),"", not(iserror(vlookup($A282&amp;$B282,'5) Release_Track'!$F:$F&amp;'5) Release_Track'!$G:$G,1,0))),vlookup($A282&amp;$B282,{'5) Release_Track'!$F:$F&amp;'5) Release_Track'!$G:$G,'5) Release_Track'!$I:$I},2,0), or(and(not(isblank($B282)),$B282=$B281,$A282&lt;&gt;$A281),and(not(isblank($A282)),$A282=$A281,$B282&lt;&gt;$B281)),"ID LISTS UNALIGNED",and($A282&lt;&gt;"",countif('5) Release_Track'!$F:$F,$A282)=0),"NO ISRC MATCH in Release_Track",and($B282&lt;&gt;"",countif('5) Release_Track'!$G:$G,$B282)=0),"NO CATALOG ID MATCH in Release_Track",iserror(vlookup($A282&amp;$B282,'5) Release_Track'!$F:$F&amp;'5) Release_Track'!$G:$G,1,0)),"NO ISRC-CATALOG ID pair MATCH in Release_Track" )</f>
        <v/>
      </c>
      <c r="E282" s="111"/>
      <c r="F282" s="20"/>
      <c r="G282" s="159"/>
      <c r="H282" s="114" t="str">
        <f t="shared" si="1"/>
        <v/>
      </c>
      <c r="I282" s="20"/>
      <c r="J282" s="20"/>
    </row>
    <row r="283">
      <c r="B283" s="92"/>
      <c r="C283" s="114" t="str">
        <f t="array" ref="C283">ifs(and(isblank($A283),isblank($B283)),"", not(iserror(vlookup($A283&amp;$B283,'5) Release_Track'!$F:$F&amp;'5) Release_Track'!$G:$G,1,0))),vlookup($A283&amp;$B283,{'5) Release_Track'!$F:$F&amp;'5) Release_Track'!$G:$G,'5) Release_Track'!$H:$H},2,0), or(and(not(isblank($B283)),$B283=$B282,$A283&lt;&gt;$A282),and(not(isblank($A283)),$A283=$A282,$B283&lt;&gt;$B282)),"ID LISTS UNALIGNED",and($A283&lt;&gt;"",countif('5) Release_Track'!$F:$F,$A283)=0),"NO ISRC MATCH in Release_Track",and($B283&lt;&gt;"",countif('5) Release_Track'!$G:$G,$B283)=0),"NO CATALOG ID MATCH in Release_Track",iserror(vlookup($A283&amp;$B283,'5) Release_Track'!$F:$F&amp;'5) Release_Track'!$G:$G,1,0)),"NO ISRC-CATALOG ID pair MATCH in Release_Track" )</f>
        <v/>
      </c>
      <c r="D283" s="114" t="str">
        <f t="array" ref="D283">ifs(and(isblank($A283),isblank($B283)),"", not(iserror(vlookup($A283&amp;$B283,'5) Release_Track'!$F:$F&amp;'5) Release_Track'!$G:$G,1,0))),vlookup($A283&amp;$B283,{'5) Release_Track'!$F:$F&amp;'5) Release_Track'!$G:$G,'5) Release_Track'!$I:$I},2,0), or(and(not(isblank($B283)),$B283=$B282,$A283&lt;&gt;$A282),and(not(isblank($A283)),$A283=$A282,$B283&lt;&gt;$B282)),"ID LISTS UNALIGNED",and($A283&lt;&gt;"",countif('5) Release_Track'!$F:$F,$A283)=0),"NO ISRC MATCH in Release_Track",and($B283&lt;&gt;"",countif('5) Release_Track'!$G:$G,$B283)=0),"NO CATALOG ID MATCH in Release_Track",iserror(vlookup($A283&amp;$B283,'5) Release_Track'!$F:$F&amp;'5) Release_Track'!$G:$G,1,0)),"NO ISRC-CATALOG ID pair MATCH in Release_Track" )</f>
        <v/>
      </c>
      <c r="E283" s="111"/>
      <c r="F283" s="20"/>
      <c r="G283" s="159"/>
      <c r="H283" s="114" t="str">
        <f t="shared" si="1"/>
        <v/>
      </c>
      <c r="I283" s="20"/>
      <c r="J283" s="20"/>
    </row>
    <row r="284">
      <c r="B284" s="92"/>
      <c r="C284" s="114" t="str">
        <f t="array" ref="C284">ifs(and(isblank($A284),isblank($B284)),"", not(iserror(vlookup($A284&amp;$B284,'5) Release_Track'!$F:$F&amp;'5) Release_Track'!$G:$G,1,0))),vlookup($A284&amp;$B284,{'5) Release_Track'!$F:$F&amp;'5) Release_Track'!$G:$G,'5) Release_Track'!$H:$H},2,0), or(and(not(isblank($B284)),$B284=$B283,$A284&lt;&gt;$A283),and(not(isblank($A284)),$A284=$A283,$B284&lt;&gt;$B283)),"ID LISTS UNALIGNED",and($A284&lt;&gt;"",countif('5) Release_Track'!$F:$F,$A284)=0),"NO ISRC MATCH in Release_Track",and($B284&lt;&gt;"",countif('5) Release_Track'!$G:$G,$B284)=0),"NO CATALOG ID MATCH in Release_Track",iserror(vlookup($A284&amp;$B284,'5) Release_Track'!$F:$F&amp;'5) Release_Track'!$G:$G,1,0)),"NO ISRC-CATALOG ID pair MATCH in Release_Track" )</f>
        <v/>
      </c>
      <c r="D284" s="114" t="str">
        <f t="array" ref="D284">ifs(and(isblank($A284),isblank($B284)),"", not(iserror(vlookup($A284&amp;$B284,'5) Release_Track'!$F:$F&amp;'5) Release_Track'!$G:$G,1,0))),vlookup($A284&amp;$B284,{'5) Release_Track'!$F:$F&amp;'5) Release_Track'!$G:$G,'5) Release_Track'!$I:$I},2,0), or(and(not(isblank($B284)),$B284=$B283,$A284&lt;&gt;$A283),and(not(isblank($A284)),$A284=$A283,$B284&lt;&gt;$B283)),"ID LISTS UNALIGNED",and($A284&lt;&gt;"",countif('5) Release_Track'!$F:$F,$A284)=0),"NO ISRC MATCH in Release_Track",and($B284&lt;&gt;"",countif('5) Release_Track'!$G:$G,$B284)=0),"NO CATALOG ID MATCH in Release_Track",iserror(vlookup($A284&amp;$B284,'5) Release_Track'!$F:$F&amp;'5) Release_Track'!$G:$G,1,0)),"NO ISRC-CATALOG ID pair MATCH in Release_Track" )</f>
        <v/>
      </c>
      <c r="E284" s="111"/>
      <c r="F284" s="20"/>
      <c r="G284" s="159"/>
      <c r="H284" s="114" t="str">
        <f t="shared" si="1"/>
        <v/>
      </c>
      <c r="I284" s="20"/>
      <c r="J284" s="20"/>
    </row>
    <row r="285">
      <c r="B285" s="92"/>
      <c r="C285" s="114" t="str">
        <f t="array" ref="C285">ifs(and(isblank($A285),isblank($B285)),"", not(iserror(vlookup($A285&amp;$B285,'5) Release_Track'!$F:$F&amp;'5) Release_Track'!$G:$G,1,0))),vlookup($A285&amp;$B285,{'5) Release_Track'!$F:$F&amp;'5) Release_Track'!$G:$G,'5) Release_Track'!$H:$H},2,0), or(and(not(isblank($B285)),$B285=$B284,$A285&lt;&gt;$A284),and(not(isblank($A285)),$A285=$A284,$B285&lt;&gt;$B284)),"ID LISTS UNALIGNED",and($A285&lt;&gt;"",countif('5) Release_Track'!$F:$F,$A285)=0),"NO ISRC MATCH in Release_Track",and($B285&lt;&gt;"",countif('5) Release_Track'!$G:$G,$B285)=0),"NO CATALOG ID MATCH in Release_Track",iserror(vlookup($A285&amp;$B285,'5) Release_Track'!$F:$F&amp;'5) Release_Track'!$G:$G,1,0)),"NO ISRC-CATALOG ID pair MATCH in Release_Track" )</f>
        <v/>
      </c>
      <c r="D285" s="114" t="str">
        <f t="array" ref="D285">ifs(and(isblank($A285),isblank($B285)),"", not(iserror(vlookup($A285&amp;$B285,'5) Release_Track'!$F:$F&amp;'5) Release_Track'!$G:$G,1,0))),vlookup($A285&amp;$B285,{'5) Release_Track'!$F:$F&amp;'5) Release_Track'!$G:$G,'5) Release_Track'!$I:$I},2,0), or(and(not(isblank($B285)),$B285=$B284,$A285&lt;&gt;$A284),and(not(isblank($A285)),$A285=$A284,$B285&lt;&gt;$B284)),"ID LISTS UNALIGNED",and($A285&lt;&gt;"",countif('5) Release_Track'!$F:$F,$A285)=0),"NO ISRC MATCH in Release_Track",and($B285&lt;&gt;"",countif('5) Release_Track'!$G:$G,$B285)=0),"NO CATALOG ID MATCH in Release_Track",iserror(vlookup($A285&amp;$B285,'5) Release_Track'!$F:$F&amp;'5) Release_Track'!$G:$G,1,0)),"NO ISRC-CATALOG ID pair MATCH in Release_Track" )</f>
        <v/>
      </c>
      <c r="E285" s="111"/>
      <c r="F285" s="20"/>
      <c r="G285" s="159"/>
      <c r="H285" s="114" t="str">
        <f t="shared" si="1"/>
        <v/>
      </c>
      <c r="I285" s="20"/>
      <c r="J285" s="20"/>
    </row>
    <row r="286">
      <c r="B286" s="92"/>
      <c r="C286" s="114" t="str">
        <f t="array" ref="C286">ifs(and(isblank($A286),isblank($B286)),"", not(iserror(vlookup($A286&amp;$B286,'5) Release_Track'!$F:$F&amp;'5) Release_Track'!$G:$G,1,0))),vlookup($A286&amp;$B286,{'5) Release_Track'!$F:$F&amp;'5) Release_Track'!$G:$G,'5) Release_Track'!$H:$H},2,0), or(and(not(isblank($B286)),$B286=$B285,$A286&lt;&gt;$A285),and(not(isblank($A286)),$A286=$A285,$B286&lt;&gt;$B285)),"ID LISTS UNALIGNED",and($A286&lt;&gt;"",countif('5) Release_Track'!$F:$F,$A286)=0),"NO ISRC MATCH in Release_Track",and($B286&lt;&gt;"",countif('5) Release_Track'!$G:$G,$B286)=0),"NO CATALOG ID MATCH in Release_Track",iserror(vlookup($A286&amp;$B286,'5) Release_Track'!$F:$F&amp;'5) Release_Track'!$G:$G,1,0)),"NO ISRC-CATALOG ID pair MATCH in Release_Track" )</f>
        <v/>
      </c>
      <c r="D286" s="114" t="str">
        <f t="array" ref="D286">ifs(and(isblank($A286),isblank($B286)),"", not(iserror(vlookup($A286&amp;$B286,'5) Release_Track'!$F:$F&amp;'5) Release_Track'!$G:$G,1,0))),vlookup($A286&amp;$B286,{'5) Release_Track'!$F:$F&amp;'5) Release_Track'!$G:$G,'5) Release_Track'!$I:$I},2,0), or(and(not(isblank($B286)),$B286=$B285,$A286&lt;&gt;$A285),and(not(isblank($A286)),$A286=$A285,$B286&lt;&gt;$B285)),"ID LISTS UNALIGNED",and($A286&lt;&gt;"",countif('5) Release_Track'!$F:$F,$A286)=0),"NO ISRC MATCH in Release_Track",and($B286&lt;&gt;"",countif('5) Release_Track'!$G:$G,$B286)=0),"NO CATALOG ID MATCH in Release_Track",iserror(vlookup($A286&amp;$B286,'5) Release_Track'!$F:$F&amp;'5) Release_Track'!$G:$G,1,0)),"NO ISRC-CATALOG ID pair MATCH in Release_Track" )</f>
        <v/>
      </c>
      <c r="E286" s="111"/>
      <c r="F286" s="20"/>
      <c r="G286" s="159"/>
      <c r="H286" s="114" t="str">
        <f t="shared" si="1"/>
        <v/>
      </c>
      <c r="I286" s="20"/>
      <c r="J286" s="20"/>
    </row>
    <row r="287">
      <c r="B287" s="92"/>
      <c r="C287" s="114" t="str">
        <f t="array" ref="C287">ifs(and(isblank($A287),isblank($B287)),"", not(iserror(vlookup($A287&amp;$B287,'5) Release_Track'!$F:$F&amp;'5) Release_Track'!$G:$G,1,0))),vlookup($A287&amp;$B287,{'5) Release_Track'!$F:$F&amp;'5) Release_Track'!$G:$G,'5) Release_Track'!$H:$H},2,0), or(and(not(isblank($B287)),$B287=$B286,$A287&lt;&gt;$A286),and(not(isblank($A287)),$A287=$A286,$B287&lt;&gt;$B286)),"ID LISTS UNALIGNED",and($A287&lt;&gt;"",countif('5) Release_Track'!$F:$F,$A287)=0),"NO ISRC MATCH in Release_Track",and($B287&lt;&gt;"",countif('5) Release_Track'!$G:$G,$B287)=0),"NO CATALOG ID MATCH in Release_Track",iserror(vlookup($A287&amp;$B287,'5) Release_Track'!$F:$F&amp;'5) Release_Track'!$G:$G,1,0)),"NO ISRC-CATALOG ID pair MATCH in Release_Track" )</f>
        <v/>
      </c>
      <c r="D287" s="114" t="str">
        <f t="array" ref="D287">ifs(and(isblank($A287),isblank($B287)),"", not(iserror(vlookup($A287&amp;$B287,'5) Release_Track'!$F:$F&amp;'5) Release_Track'!$G:$G,1,0))),vlookup($A287&amp;$B287,{'5) Release_Track'!$F:$F&amp;'5) Release_Track'!$G:$G,'5) Release_Track'!$I:$I},2,0), or(and(not(isblank($B287)),$B287=$B286,$A287&lt;&gt;$A286),and(not(isblank($A287)),$A287=$A286,$B287&lt;&gt;$B286)),"ID LISTS UNALIGNED",and($A287&lt;&gt;"",countif('5) Release_Track'!$F:$F,$A287)=0),"NO ISRC MATCH in Release_Track",and($B287&lt;&gt;"",countif('5) Release_Track'!$G:$G,$B287)=0),"NO CATALOG ID MATCH in Release_Track",iserror(vlookup($A287&amp;$B287,'5) Release_Track'!$F:$F&amp;'5) Release_Track'!$G:$G,1,0)),"NO ISRC-CATALOG ID pair MATCH in Release_Track" )</f>
        <v/>
      </c>
      <c r="E287" s="111"/>
      <c r="F287" s="20"/>
      <c r="G287" s="159"/>
      <c r="H287" s="114" t="str">
        <f t="shared" si="1"/>
        <v/>
      </c>
      <c r="I287" s="20"/>
      <c r="J287" s="20"/>
    </row>
    <row r="288">
      <c r="B288" s="92"/>
      <c r="C288" s="114" t="str">
        <f t="array" ref="C288">ifs(and(isblank($A288),isblank($B288)),"", not(iserror(vlookup($A288&amp;$B288,'5) Release_Track'!$F:$F&amp;'5) Release_Track'!$G:$G,1,0))),vlookup($A288&amp;$B288,{'5) Release_Track'!$F:$F&amp;'5) Release_Track'!$G:$G,'5) Release_Track'!$H:$H},2,0), or(and(not(isblank($B288)),$B288=$B287,$A288&lt;&gt;$A287),and(not(isblank($A288)),$A288=$A287,$B288&lt;&gt;$B287)),"ID LISTS UNALIGNED",and($A288&lt;&gt;"",countif('5) Release_Track'!$F:$F,$A288)=0),"NO ISRC MATCH in Release_Track",and($B288&lt;&gt;"",countif('5) Release_Track'!$G:$G,$B288)=0),"NO CATALOG ID MATCH in Release_Track",iserror(vlookup($A288&amp;$B288,'5) Release_Track'!$F:$F&amp;'5) Release_Track'!$G:$G,1,0)),"NO ISRC-CATALOG ID pair MATCH in Release_Track" )</f>
        <v/>
      </c>
      <c r="D288" s="114" t="str">
        <f t="array" ref="D288">ifs(and(isblank($A288),isblank($B288)),"", not(iserror(vlookup($A288&amp;$B288,'5) Release_Track'!$F:$F&amp;'5) Release_Track'!$G:$G,1,0))),vlookup($A288&amp;$B288,{'5) Release_Track'!$F:$F&amp;'5) Release_Track'!$G:$G,'5) Release_Track'!$I:$I},2,0), or(and(not(isblank($B288)),$B288=$B287,$A288&lt;&gt;$A287),and(not(isblank($A288)),$A288=$A287,$B288&lt;&gt;$B287)),"ID LISTS UNALIGNED",and($A288&lt;&gt;"",countif('5) Release_Track'!$F:$F,$A288)=0),"NO ISRC MATCH in Release_Track",and($B288&lt;&gt;"",countif('5) Release_Track'!$G:$G,$B288)=0),"NO CATALOG ID MATCH in Release_Track",iserror(vlookup($A288&amp;$B288,'5) Release_Track'!$F:$F&amp;'5) Release_Track'!$G:$G,1,0)),"NO ISRC-CATALOG ID pair MATCH in Release_Track" )</f>
        <v/>
      </c>
      <c r="E288" s="111"/>
      <c r="F288" s="20"/>
      <c r="G288" s="159"/>
      <c r="H288" s="114" t="str">
        <f t="shared" si="1"/>
        <v/>
      </c>
      <c r="I288" s="20"/>
      <c r="J288" s="20"/>
    </row>
    <row r="289">
      <c r="B289" s="92"/>
      <c r="C289" s="114" t="str">
        <f t="array" ref="C289">ifs(and(isblank($A289),isblank($B289)),"", not(iserror(vlookup($A289&amp;$B289,'5) Release_Track'!$F:$F&amp;'5) Release_Track'!$G:$G,1,0))),vlookup($A289&amp;$B289,{'5) Release_Track'!$F:$F&amp;'5) Release_Track'!$G:$G,'5) Release_Track'!$H:$H},2,0), or(and(not(isblank($B289)),$B289=$B288,$A289&lt;&gt;$A288),and(not(isblank($A289)),$A289=$A288,$B289&lt;&gt;$B288)),"ID LISTS UNALIGNED",and($A289&lt;&gt;"",countif('5) Release_Track'!$F:$F,$A289)=0),"NO ISRC MATCH in Release_Track",and($B289&lt;&gt;"",countif('5) Release_Track'!$G:$G,$B289)=0),"NO CATALOG ID MATCH in Release_Track",iserror(vlookup($A289&amp;$B289,'5) Release_Track'!$F:$F&amp;'5) Release_Track'!$G:$G,1,0)),"NO ISRC-CATALOG ID pair MATCH in Release_Track" )</f>
        <v/>
      </c>
      <c r="D289" s="114" t="str">
        <f t="array" ref="D289">ifs(and(isblank($A289),isblank($B289)),"", not(iserror(vlookup($A289&amp;$B289,'5) Release_Track'!$F:$F&amp;'5) Release_Track'!$G:$G,1,0))),vlookup($A289&amp;$B289,{'5) Release_Track'!$F:$F&amp;'5) Release_Track'!$G:$G,'5) Release_Track'!$I:$I},2,0), or(and(not(isblank($B289)),$B289=$B288,$A289&lt;&gt;$A288),and(not(isblank($A289)),$A289=$A288,$B289&lt;&gt;$B288)),"ID LISTS UNALIGNED",and($A289&lt;&gt;"",countif('5) Release_Track'!$F:$F,$A289)=0),"NO ISRC MATCH in Release_Track",and($B289&lt;&gt;"",countif('5) Release_Track'!$G:$G,$B289)=0),"NO CATALOG ID MATCH in Release_Track",iserror(vlookup($A289&amp;$B289,'5) Release_Track'!$F:$F&amp;'5) Release_Track'!$G:$G,1,0)),"NO ISRC-CATALOG ID pair MATCH in Release_Track" )</f>
        <v/>
      </c>
      <c r="E289" s="111"/>
      <c r="F289" s="20"/>
      <c r="G289" s="159"/>
      <c r="H289" s="114" t="str">
        <f t="shared" si="1"/>
        <v/>
      </c>
      <c r="I289" s="20"/>
      <c r="J289" s="20"/>
    </row>
    <row r="290">
      <c r="B290" s="92"/>
      <c r="C290" s="114" t="str">
        <f t="array" ref="C290">ifs(and(isblank($A290),isblank($B290)),"", not(iserror(vlookup($A290&amp;$B290,'5) Release_Track'!$F:$F&amp;'5) Release_Track'!$G:$G,1,0))),vlookup($A290&amp;$B290,{'5) Release_Track'!$F:$F&amp;'5) Release_Track'!$G:$G,'5) Release_Track'!$H:$H},2,0), or(and(not(isblank($B290)),$B290=$B289,$A290&lt;&gt;$A289),and(not(isblank($A290)),$A290=$A289,$B290&lt;&gt;$B289)),"ID LISTS UNALIGNED",and($A290&lt;&gt;"",countif('5) Release_Track'!$F:$F,$A290)=0),"NO ISRC MATCH in Release_Track",and($B290&lt;&gt;"",countif('5) Release_Track'!$G:$G,$B290)=0),"NO CATALOG ID MATCH in Release_Track",iserror(vlookup($A290&amp;$B290,'5) Release_Track'!$F:$F&amp;'5) Release_Track'!$G:$G,1,0)),"NO ISRC-CATALOG ID pair MATCH in Release_Track" )</f>
        <v/>
      </c>
      <c r="D290" s="114" t="str">
        <f t="array" ref="D290">ifs(and(isblank($A290),isblank($B290)),"", not(iserror(vlookup($A290&amp;$B290,'5) Release_Track'!$F:$F&amp;'5) Release_Track'!$G:$G,1,0))),vlookup($A290&amp;$B290,{'5) Release_Track'!$F:$F&amp;'5) Release_Track'!$G:$G,'5) Release_Track'!$I:$I},2,0), or(and(not(isblank($B290)),$B290=$B289,$A290&lt;&gt;$A289),and(not(isblank($A290)),$A290=$A289,$B290&lt;&gt;$B289)),"ID LISTS UNALIGNED",and($A290&lt;&gt;"",countif('5) Release_Track'!$F:$F,$A290)=0),"NO ISRC MATCH in Release_Track",and($B290&lt;&gt;"",countif('5) Release_Track'!$G:$G,$B290)=0),"NO CATALOG ID MATCH in Release_Track",iserror(vlookup($A290&amp;$B290,'5) Release_Track'!$F:$F&amp;'5) Release_Track'!$G:$G,1,0)),"NO ISRC-CATALOG ID pair MATCH in Release_Track" )</f>
        <v/>
      </c>
      <c r="E290" s="111"/>
      <c r="F290" s="20"/>
      <c r="G290" s="159"/>
      <c r="H290" s="114" t="str">
        <f t="shared" si="1"/>
        <v/>
      </c>
      <c r="I290" s="20"/>
      <c r="J290" s="20"/>
    </row>
    <row r="291">
      <c r="B291" s="92"/>
      <c r="C291" s="114" t="str">
        <f t="array" ref="C291">ifs(and(isblank($A291),isblank($B291)),"", not(iserror(vlookup($A291&amp;$B291,'5) Release_Track'!$F:$F&amp;'5) Release_Track'!$G:$G,1,0))),vlookup($A291&amp;$B291,{'5) Release_Track'!$F:$F&amp;'5) Release_Track'!$G:$G,'5) Release_Track'!$H:$H},2,0), or(and(not(isblank($B291)),$B291=$B290,$A291&lt;&gt;$A290),and(not(isblank($A291)),$A291=$A290,$B291&lt;&gt;$B290)),"ID LISTS UNALIGNED",and($A291&lt;&gt;"",countif('5) Release_Track'!$F:$F,$A291)=0),"NO ISRC MATCH in Release_Track",and($B291&lt;&gt;"",countif('5) Release_Track'!$G:$G,$B291)=0),"NO CATALOG ID MATCH in Release_Track",iserror(vlookup($A291&amp;$B291,'5) Release_Track'!$F:$F&amp;'5) Release_Track'!$G:$G,1,0)),"NO ISRC-CATALOG ID pair MATCH in Release_Track" )</f>
        <v/>
      </c>
      <c r="D291" s="114" t="str">
        <f t="array" ref="D291">ifs(and(isblank($A291),isblank($B291)),"", not(iserror(vlookup($A291&amp;$B291,'5) Release_Track'!$F:$F&amp;'5) Release_Track'!$G:$G,1,0))),vlookup($A291&amp;$B291,{'5) Release_Track'!$F:$F&amp;'5) Release_Track'!$G:$G,'5) Release_Track'!$I:$I},2,0), or(and(not(isblank($B291)),$B291=$B290,$A291&lt;&gt;$A290),and(not(isblank($A291)),$A291=$A290,$B291&lt;&gt;$B290)),"ID LISTS UNALIGNED",and($A291&lt;&gt;"",countif('5) Release_Track'!$F:$F,$A291)=0),"NO ISRC MATCH in Release_Track",and($B291&lt;&gt;"",countif('5) Release_Track'!$G:$G,$B291)=0),"NO CATALOG ID MATCH in Release_Track",iserror(vlookup($A291&amp;$B291,'5) Release_Track'!$F:$F&amp;'5) Release_Track'!$G:$G,1,0)),"NO ISRC-CATALOG ID pair MATCH in Release_Track" )</f>
        <v/>
      </c>
      <c r="E291" s="111"/>
      <c r="F291" s="20"/>
      <c r="G291" s="159"/>
      <c r="H291" s="114" t="str">
        <f t="shared" si="1"/>
        <v/>
      </c>
      <c r="I291" s="20"/>
      <c r="J291" s="20"/>
    </row>
    <row r="292">
      <c r="B292" s="92"/>
      <c r="C292" s="114" t="str">
        <f t="array" ref="C292">ifs(and(isblank($A292),isblank($B292)),"", not(iserror(vlookup($A292&amp;$B292,'5) Release_Track'!$F:$F&amp;'5) Release_Track'!$G:$G,1,0))),vlookup($A292&amp;$B292,{'5) Release_Track'!$F:$F&amp;'5) Release_Track'!$G:$G,'5) Release_Track'!$H:$H},2,0), or(and(not(isblank($B292)),$B292=$B291,$A292&lt;&gt;$A291),and(not(isblank($A292)),$A292=$A291,$B292&lt;&gt;$B291)),"ID LISTS UNALIGNED",and($A292&lt;&gt;"",countif('5) Release_Track'!$F:$F,$A292)=0),"NO ISRC MATCH in Release_Track",and($B292&lt;&gt;"",countif('5) Release_Track'!$G:$G,$B292)=0),"NO CATALOG ID MATCH in Release_Track",iserror(vlookup($A292&amp;$B292,'5) Release_Track'!$F:$F&amp;'5) Release_Track'!$G:$G,1,0)),"NO ISRC-CATALOG ID pair MATCH in Release_Track" )</f>
        <v/>
      </c>
      <c r="D292" s="114" t="str">
        <f t="array" ref="D292">ifs(and(isblank($A292),isblank($B292)),"", not(iserror(vlookup($A292&amp;$B292,'5) Release_Track'!$F:$F&amp;'5) Release_Track'!$G:$G,1,0))),vlookup($A292&amp;$B292,{'5) Release_Track'!$F:$F&amp;'5) Release_Track'!$G:$G,'5) Release_Track'!$I:$I},2,0), or(and(not(isblank($B292)),$B292=$B291,$A292&lt;&gt;$A291),and(not(isblank($A292)),$A292=$A291,$B292&lt;&gt;$B291)),"ID LISTS UNALIGNED",and($A292&lt;&gt;"",countif('5) Release_Track'!$F:$F,$A292)=0),"NO ISRC MATCH in Release_Track",and($B292&lt;&gt;"",countif('5) Release_Track'!$G:$G,$B292)=0),"NO CATALOG ID MATCH in Release_Track",iserror(vlookup($A292&amp;$B292,'5) Release_Track'!$F:$F&amp;'5) Release_Track'!$G:$G,1,0)),"NO ISRC-CATALOG ID pair MATCH in Release_Track" )</f>
        <v/>
      </c>
      <c r="E292" s="111"/>
      <c r="F292" s="20"/>
      <c r="G292" s="159"/>
      <c r="H292" s="114" t="str">
        <f t="shared" si="1"/>
        <v/>
      </c>
      <c r="I292" s="20"/>
      <c r="J292" s="20"/>
    </row>
    <row r="293">
      <c r="B293" s="92"/>
      <c r="C293" s="114" t="str">
        <f t="array" ref="C293">ifs(and(isblank($A293),isblank($B293)),"", not(iserror(vlookup($A293&amp;$B293,'5) Release_Track'!$F:$F&amp;'5) Release_Track'!$G:$G,1,0))),vlookup($A293&amp;$B293,{'5) Release_Track'!$F:$F&amp;'5) Release_Track'!$G:$G,'5) Release_Track'!$H:$H},2,0), or(and(not(isblank($B293)),$B293=$B292,$A293&lt;&gt;$A292),and(not(isblank($A293)),$A293=$A292,$B293&lt;&gt;$B292)),"ID LISTS UNALIGNED",and($A293&lt;&gt;"",countif('5) Release_Track'!$F:$F,$A293)=0),"NO ISRC MATCH in Release_Track",and($B293&lt;&gt;"",countif('5) Release_Track'!$G:$G,$B293)=0),"NO CATALOG ID MATCH in Release_Track",iserror(vlookup($A293&amp;$B293,'5) Release_Track'!$F:$F&amp;'5) Release_Track'!$G:$G,1,0)),"NO ISRC-CATALOG ID pair MATCH in Release_Track" )</f>
        <v/>
      </c>
      <c r="D293" s="114" t="str">
        <f t="array" ref="D293">ifs(and(isblank($A293),isblank($B293)),"", not(iserror(vlookup($A293&amp;$B293,'5) Release_Track'!$F:$F&amp;'5) Release_Track'!$G:$G,1,0))),vlookup($A293&amp;$B293,{'5) Release_Track'!$F:$F&amp;'5) Release_Track'!$G:$G,'5) Release_Track'!$I:$I},2,0), or(and(not(isblank($B293)),$B293=$B292,$A293&lt;&gt;$A292),and(not(isblank($A293)),$A293=$A292,$B293&lt;&gt;$B292)),"ID LISTS UNALIGNED",and($A293&lt;&gt;"",countif('5) Release_Track'!$F:$F,$A293)=0),"NO ISRC MATCH in Release_Track",and($B293&lt;&gt;"",countif('5) Release_Track'!$G:$G,$B293)=0),"NO CATALOG ID MATCH in Release_Track",iserror(vlookup($A293&amp;$B293,'5) Release_Track'!$F:$F&amp;'5) Release_Track'!$G:$G,1,0)),"NO ISRC-CATALOG ID pair MATCH in Release_Track" )</f>
        <v/>
      </c>
      <c r="E293" s="111"/>
      <c r="F293" s="20"/>
      <c r="G293" s="159"/>
      <c r="H293" s="114" t="str">
        <f t="shared" si="1"/>
        <v/>
      </c>
      <c r="I293" s="20"/>
      <c r="J293" s="20"/>
    </row>
    <row r="294">
      <c r="B294" s="92"/>
      <c r="C294" s="114" t="str">
        <f t="array" ref="C294">ifs(and(isblank($A294),isblank($B294)),"", not(iserror(vlookup($A294&amp;$B294,'5) Release_Track'!$F:$F&amp;'5) Release_Track'!$G:$G,1,0))),vlookup($A294&amp;$B294,{'5) Release_Track'!$F:$F&amp;'5) Release_Track'!$G:$G,'5) Release_Track'!$H:$H},2,0), or(and(not(isblank($B294)),$B294=$B293,$A294&lt;&gt;$A293),and(not(isblank($A294)),$A294=$A293,$B294&lt;&gt;$B293)),"ID LISTS UNALIGNED",and($A294&lt;&gt;"",countif('5) Release_Track'!$F:$F,$A294)=0),"NO ISRC MATCH in Release_Track",and($B294&lt;&gt;"",countif('5) Release_Track'!$G:$G,$B294)=0),"NO CATALOG ID MATCH in Release_Track",iserror(vlookup($A294&amp;$B294,'5) Release_Track'!$F:$F&amp;'5) Release_Track'!$G:$G,1,0)),"NO ISRC-CATALOG ID pair MATCH in Release_Track" )</f>
        <v/>
      </c>
      <c r="D294" s="114" t="str">
        <f t="array" ref="D294">ifs(and(isblank($A294),isblank($B294)),"", not(iserror(vlookup($A294&amp;$B294,'5) Release_Track'!$F:$F&amp;'5) Release_Track'!$G:$G,1,0))),vlookup($A294&amp;$B294,{'5) Release_Track'!$F:$F&amp;'5) Release_Track'!$G:$G,'5) Release_Track'!$I:$I},2,0), or(and(not(isblank($B294)),$B294=$B293,$A294&lt;&gt;$A293),and(not(isblank($A294)),$A294=$A293,$B294&lt;&gt;$B293)),"ID LISTS UNALIGNED",and($A294&lt;&gt;"",countif('5) Release_Track'!$F:$F,$A294)=0),"NO ISRC MATCH in Release_Track",and($B294&lt;&gt;"",countif('5) Release_Track'!$G:$G,$B294)=0),"NO CATALOG ID MATCH in Release_Track",iserror(vlookup($A294&amp;$B294,'5) Release_Track'!$F:$F&amp;'5) Release_Track'!$G:$G,1,0)),"NO ISRC-CATALOG ID pair MATCH in Release_Track" )</f>
        <v/>
      </c>
      <c r="E294" s="111"/>
      <c r="F294" s="20"/>
      <c r="G294" s="159"/>
      <c r="H294" s="114" t="str">
        <f t="shared" si="1"/>
        <v/>
      </c>
      <c r="I294" s="20"/>
      <c r="J294" s="20"/>
    </row>
    <row r="295">
      <c r="B295" s="92"/>
      <c r="C295" s="114" t="str">
        <f t="array" ref="C295">ifs(and(isblank($A295),isblank($B295)),"", not(iserror(vlookup($A295&amp;$B295,'5) Release_Track'!$F:$F&amp;'5) Release_Track'!$G:$G,1,0))),vlookup($A295&amp;$B295,{'5) Release_Track'!$F:$F&amp;'5) Release_Track'!$G:$G,'5) Release_Track'!$H:$H},2,0), or(and(not(isblank($B295)),$B295=$B294,$A295&lt;&gt;$A294),and(not(isblank($A295)),$A295=$A294,$B295&lt;&gt;$B294)),"ID LISTS UNALIGNED",and($A295&lt;&gt;"",countif('5) Release_Track'!$F:$F,$A295)=0),"NO ISRC MATCH in Release_Track",and($B295&lt;&gt;"",countif('5) Release_Track'!$G:$G,$B295)=0),"NO CATALOG ID MATCH in Release_Track",iserror(vlookup($A295&amp;$B295,'5) Release_Track'!$F:$F&amp;'5) Release_Track'!$G:$G,1,0)),"NO ISRC-CATALOG ID pair MATCH in Release_Track" )</f>
        <v/>
      </c>
      <c r="D295" s="114" t="str">
        <f t="array" ref="D295">ifs(and(isblank($A295),isblank($B295)),"", not(iserror(vlookup($A295&amp;$B295,'5) Release_Track'!$F:$F&amp;'5) Release_Track'!$G:$G,1,0))),vlookup($A295&amp;$B295,{'5) Release_Track'!$F:$F&amp;'5) Release_Track'!$G:$G,'5) Release_Track'!$I:$I},2,0), or(and(not(isblank($B295)),$B295=$B294,$A295&lt;&gt;$A294),and(not(isblank($A295)),$A295=$A294,$B295&lt;&gt;$B294)),"ID LISTS UNALIGNED",and($A295&lt;&gt;"",countif('5) Release_Track'!$F:$F,$A295)=0),"NO ISRC MATCH in Release_Track",and($B295&lt;&gt;"",countif('5) Release_Track'!$G:$G,$B295)=0),"NO CATALOG ID MATCH in Release_Track",iserror(vlookup($A295&amp;$B295,'5) Release_Track'!$F:$F&amp;'5) Release_Track'!$G:$G,1,0)),"NO ISRC-CATALOG ID pair MATCH in Release_Track" )</f>
        <v/>
      </c>
      <c r="E295" s="111"/>
      <c r="F295" s="20"/>
      <c r="G295" s="159"/>
      <c r="H295" s="114" t="str">
        <f t="shared" si="1"/>
        <v/>
      </c>
      <c r="I295" s="20"/>
      <c r="J295" s="20"/>
    </row>
    <row r="296">
      <c r="B296" s="92"/>
      <c r="C296" s="114" t="str">
        <f t="array" ref="C296">ifs(and(isblank($A296),isblank($B296)),"", not(iserror(vlookup($A296&amp;$B296,'5) Release_Track'!$F:$F&amp;'5) Release_Track'!$G:$G,1,0))),vlookup($A296&amp;$B296,{'5) Release_Track'!$F:$F&amp;'5) Release_Track'!$G:$G,'5) Release_Track'!$H:$H},2,0), or(and(not(isblank($B296)),$B296=$B295,$A296&lt;&gt;$A295),and(not(isblank($A296)),$A296=$A295,$B296&lt;&gt;$B295)),"ID LISTS UNALIGNED",and($A296&lt;&gt;"",countif('5) Release_Track'!$F:$F,$A296)=0),"NO ISRC MATCH in Release_Track",and($B296&lt;&gt;"",countif('5) Release_Track'!$G:$G,$B296)=0),"NO CATALOG ID MATCH in Release_Track",iserror(vlookup($A296&amp;$B296,'5) Release_Track'!$F:$F&amp;'5) Release_Track'!$G:$G,1,0)),"NO ISRC-CATALOG ID pair MATCH in Release_Track" )</f>
        <v/>
      </c>
      <c r="D296" s="114" t="str">
        <f t="array" ref="D296">ifs(and(isblank($A296),isblank($B296)),"", not(iserror(vlookup($A296&amp;$B296,'5) Release_Track'!$F:$F&amp;'5) Release_Track'!$G:$G,1,0))),vlookup($A296&amp;$B296,{'5) Release_Track'!$F:$F&amp;'5) Release_Track'!$G:$G,'5) Release_Track'!$I:$I},2,0), or(and(not(isblank($B296)),$B296=$B295,$A296&lt;&gt;$A295),and(not(isblank($A296)),$A296=$A295,$B296&lt;&gt;$B295)),"ID LISTS UNALIGNED",and($A296&lt;&gt;"",countif('5) Release_Track'!$F:$F,$A296)=0),"NO ISRC MATCH in Release_Track",and($B296&lt;&gt;"",countif('5) Release_Track'!$G:$G,$B296)=0),"NO CATALOG ID MATCH in Release_Track",iserror(vlookup($A296&amp;$B296,'5) Release_Track'!$F:$F&amp;'5) Release_Track'!$G:$G,1,0)),"NO ISRC-CATALOG ID pair MATCH in Release_Track" )</f>
        <v/>
      </c>
      <c r="E296" s="111"/>
      <c r="F296" s="20"/>
      <c r="G296" s="159"/>
      <c r="H296" s="114" t="str">
        <f t="shared" si="1"/>
        <v/>
      </c>
      <c r="I296" s="20"/>
      <c r="J296" s="20"/>
    </row>
    <row r="297">
      <c r="B297" s="92"/>
      <c r="C297" s="114" t="str">
        <f t="array" ref="C297">ifs(and(isblank($A297),isblank($B297)),"", not(iserror(vlookup($A297&amp;$B297,'5) Release_Track'!$F:$F&amp;'5) Release_Track'!$G:$G,1,0))),vlookup($A297&amp;$B297,{'5) Release_Track'!$F:$F&amp;'5) Release_Track'!$G:$G,'5) Release_Track'!$H:$H},2,0), or(and(not(isblank($B297)),$B297=$B296,$A297&lt;&gt;$A296),and(not(isblank($A297)),$A297=$A296,$B297&lt;&gt;$B296)),"ID LISTS UNALIGNED",and($A297&lt;&gt;"",countif('5) Release_Track'!$F:$F,$A297)=0),"NO ISRC MATCH in Release_Track",and($B297&lt;&gt;"",countif('5) Release_Track'!$G:$G,$B297)=0),"NO CATALOG ID MATCH in Release_Track",iserror(vlookup($A297&amp;$B297,'5) Release_Track'!$F:$F&amp;'5) Release_Track'!$G:$G,1,0)),"NO ISRC-CATALOG ID pair MATCH in Release_Track" )</f>
        <v/>
      </c>
      <c r="D297" s="114" t="str">
        <f t="array" ref="D297">ifs(and(isblank($A297),isblank($B297)),"", not(iserror(vlookup($A297&amp;$B297,'5) Release_Track'!$F:$F&amp;'5) Release_Track'!$G:$G,1,0))),vlookup($A297&amp;$B297,{'5) Release_Track'!$F:$F&amp;'5) Release_Track'!$G:$G,'5) Release_Track'!$I:$I},2,0), or(and(not(isblank($B297)),$B297=$B296,$A297&lt;&gt;$A296),and(not(isblank($A297)),$A297=$A296,$B297&lt;&gt;$B296)),"ID LISTS UNALIGNED",and($A297&lt;&gt;"",countif('5) Release_Track'!$F:$F,$A297)=0),"NO ISRC MATCH in Release_Track",and($B297&lt;&gt;"",countif('5) Release_Track'!$G:$G,$B297)=0),"NO CATALOG ID MATCH in Release_Track",iserror(vlookup($A297&amp;$B297,'5) Release_Track'!$F:$F&amp;'5) Release_Track'!$G:$G,1,0)),"NO ISRC-CATALOG ID pair MATCH in Release_Track" )</f>
        <v/>
      </c>
      <c r="E297" s="111"/>
      <c r="F297" s="20"/>
      <c r="G297" s="159"/>
      <c r="H297" s="114" t="str">
        <f t="shared" si="1"/>
        <v/>
      </c>
      <c r="I297" s="20"/>
      <c r="J297" s="20"/>
    </row>
    <row r="298">
      <c r="B298" s="92"/>
      <c r="C298" s="114" t="str">
        <f t="array" ref="C298">ifs(and(isblank($A298),isblank($B298)),"", not(iserror(vlookup($A298&amp;$B298,'5) Release_Track'!$F:$F&amp;'5) Release_Track'!$G:$G,1,0))),vlookup($A298&amp;$B298,{'5) Release_Track'!$F:$F&amp;'5) Release_Track'!$G:$G,'5) Release_Track'!$H:$H},2,0), or(and(not(isblank($B298)),$B298=$B297,$A298&lt;&gt;$A297),and(not(isblank($A298)),$A298=$A297,$B298&lt;&gt;$B297)),"ID LISTS UNALIGNED",and($A298&lt;&gt;"",countif('5) Release_Track'!$F:$F,$A298)=0),"NO ISRC MATCH in Release_Track",and($B298&lt;&gt;"",countif('5) Release_Track'!$G:$G,$B298)=0),"NO CATALOG ID MATCH in Release_Track",iserror(vlookup($A298&amp;$B298,'5) Release_Track'!$F:$F&amp;'5) Release_Track'!$G:$G,1,0)),"NO ISRC-CATALOG ID pair MATCH in Release_Track" )</f>
        <v/>
      </c>
      <c r="D298" s="114" t="str">
        <f t="array" ref="D298">ifs(and(isblank($A298),isblank($B298)),"", not(iserror(vlookup($A298&amp;$B298,'5) Release_Track'!$F:$F&amp;'5) Release_Track'!$G:$G,1,0))),vlookup($A298&amp;$B298,{'5) Release_Track'!$F:$F&amp;'5) Release_Track'!$G:$G,'5) Release_Track'!$I:$I},2,0), or(and(not(isblank($B298)),$B298=$B297,$A298&lt;&gt;$A297),and(not(isblank($A298)),$A298=$A297,$B298&lt;&gt;$B297)),"ID LISTS UNALIGNED",and($A298&lt;&gt;"",countif('5) Release_Track'!$F:$F,$A298)=0),"NO ISRC MATCH in Release_Track",and($B298&lt;&gt;"",countif('5) Release_Track'!$G:$G,$B298)=0),"NO CATALOG ID MATCH in Release_Track",iserror(vlookup($A298&amp;$B298,'5) Release_Track'!$F:$F&amp;'5) Release_Track'!$G:$G,1,0)),"NO ISRC-CATALOG ID pair MATCH in Release_Track" )</f>
        <v/>
      </c>
      <c r="E298" s="111"/>
      <c r="F298" s="20"/>
      <c r="G298" s="159"/>
      <c r="H298" s="114" t="str">
        <f t="shared" si="1"/>
        <v/>
      </c>
      <c r="I298" s="20"/>
      <c r="J298" s="20"/>
    </row>
    <row r="299">
      <c r="B299" s="92"/>
      <c r="C299" s="114" t="str">
        <f t="array" ref="C299">ifs(and(isblank($A299),isblank($B299)),"", not(iserror(vlookup($A299&amp;$B299,'5) Release_Track'!$F:$F&amp;'5) Release_Track'!$G:$G,1,0))),vlookup($A299&amp;$B299,{'5) Release_Track'!$F:$F&amp;'5) Release_Track'!$G:$G,'5) Release_Track'!$H:$H},2,0), or(and(not(isblank($B299)),$B299=$B298,$A299&lt;&gt;$A298),and(not(isblank($A299)),$A299=$A298,$B299&lt;&gt;$B298)),"ID LISTS UNALIGNED",and($A299&lt;&gt;"",countif('5) Release_Track'!$F:$F,$A299)=0),"NO ISRC MATCH in Release_Track",and($B299&lt;&gt;"",countif('5) Release_Track'!$G:$G,$B299)=0),"NO CATALOG ID MATCH in Release_Track",iserror(vlookup($A299&amp;$B299,'5) Release_Track'!$F:$F&amp;'5) Release_Track'!$G:$G,1,0)),"NO ISRC-CATALOG ID pair MATCH in Release_Track" )</f>
        <v/>
      </c>
      <c r="D299" s="114" t="str">
        <f t="array" ref="D299">ifs(and(isblank($A299),isblank($B299)),"", not(iserror(vlookup($A299&amp;$B299,'5) Release_Track'!$F:$F&amp;'5) Release_Track'!$G:$G,1,0))),vlookup($A299&amp;$B299,{'5) Release_Track'!$F:$F&amp;'5) Release_Track'!$G:$G,'5) Release_Track'!$I:$I},2,0), or(and(not(isblank($B299)),$B299=$B298,$A299&lt;&gt;$A298),and(not(isblank($A299)),$A299=$A298,$B299&lt;&gt;$B298)),"ID LISTS UNALIGNED",and($A299&lt;&gt;"",countif('5) Release_Track'!$F:$F,$A299)=0),"NO ISRC MATCH in Release_Track",and($B299&lt;&gt;"",countif('5) Release_Track'!$G:$G,$B299)=0),"NO CATALOG ID MATCH in Release_Track",iserror(vlookup($A299&amp;$B299,'5) Release_Track'!$F:$F&amp;'5) Release_Track'!$G:$G,1,0)),"NO ISRC-CATALOG ID pair MATCH in Release_Track" )</f>
        <v/>
      </c>
      <c r="E299" s="111"/>
      <c r="F299" s="20"/>
      <c r="G299" s="159"/>
      <c r="H299" s="114" t="str">
        <f t="shared" si="1"/>
        <v/>
      </c>
      <c r="I299" s="20"/>
      <c r="J299" s="20"/>
    </row>
    <row r="300">
      <c r="B300" s="92"/>
      <c r="C300" s="114" t="str">
        <f t="array" ref="C300">ifs(and(isblank($A300),isblank($B300)),"", not(iserror(vlookup($A300&amp;$B300,'5) Release_Track'!$F:$F&amp;'5) Release_Track'!$G:$G,1,0))),vlookup($A300&amp;$B300,{'5) Release_Track'!$F:$F&amp;'5) Release_Track'!$G:$G,'5) Release_Track'!$H:$H},2,0), or(and(not(isblank($B300)),$B300=$B299,$A300&lt;&gt;$A299),and(not(isblank($A300)),$A300=$A299,$B300&lt;&gt;$B299)),"ID LISTS UNALIGNED",and($A300&lt;&gt;"",countif('5) Release_Track'!$F:$F,$A300)=0),"NO ISRC MATCH in Release_Track",and($B300&lt;&gt;"",countif('5) Release_Track'!$G:$G,$B300)=0),"NO CATALOG ID MATCH in Release_Track",iserror(vlookup($A300&amp;$B300,'5) Release_Track'!$F:$F&amp;'5) Release_Track'!$G:$G,1,0)),"NO ISRC-CATALOG ID pair MATCH in Release_Track" )</f>
        <v/>
      </c>
      <c r="D300" s="114" t="str">
        <f t="array" ref="D300">ifs(and(isblank($A300),isblank($B300)),"", not(iserror(vlookup($A300&amp;$B300,'5) Release_Track'!$F:$F&amp;'5) Release_Track'!$G:$G,1,0))),vlookup($A300&amp;$B300,{'5) Release_Track'!$F:$F&amp;'5) Release_Track'!$G:$G,'5) Release_Track'!$I:$I},2,0), or(and(not(isblank($B300)),$B300=$B299,$A300&lt;&gt;$A299),and(not(isblank($A300)),$A300=$A299,$B300&lt;&gt;$B299)),"ID LISTS UNALIGNED",and($A300&lt;&gt;"",countif('5) Release_Track'!$F:$F,$A300)=0),"NO ISRC MATCH in Release_Track",and($B300&lt;&gt;"",countif('5) Release_Track'!$G:$G,$B300)=0),"NO CATALOG ID MATCH in Release_Track",iserror(vlookup($A300&amp;$B300,'5) Release_Track'!$F:$F&amp;'5) Release_Track'!$G:$G,1,0)),"NO ISRC-CATALOG ID pair MATCH in Release_Track" )</f>
        <v/>
      </c>
      <c r="E300" s="111"/>
      <c r="F300" s="20"/>
      <c r="G300" s="159"/>
      <c r="H300" s="114" t="str">
        <f t="shared" si="1"/>
        <v/>
      </c>
      <c r="I300" s="20"/>
      <c r="J300" s="20"/>
    </row>
    <row r="301">
      <c r="B301" s="92"/>
      <c r="C301" s="114" t="str">
        <f t="array" ref="C301">ifs(and(isblank($A301),isblank($B301)),"", not(iserror(vlookup($A301&amp;$B301,'5) Release_Track'!$F:$F&amp;'5) Release_Track'!$G:$G,1,0))),vlookup($A301&amp;$B301,{'5) Release_Track'!$F:$F&amp;'5) Release_Track'!$G:$G,'5) Release_Track'!$H:$H},2,0), or(and(not(isblank($B301)),$B301=$B300,$A301&lt;&gt;$A300),and(not(isblank($A301)),$A301=$A300,$B301&lt;&gt;$B300)),"ID LISTS UNALIGNED",and($A301&lt;&gt;"",countif('5) Release_Track'!$F:$F,$A301)=0),"NO ISRC MATCH in Release_Track",and($B301&lt;&gt;"",countif('5) Release_Track'!$G:$G,$B301)=0),"NO CATALOG ID MATCH in Release_Track",iserror(vlookup($A301&amp;$B301,'5) Release_Track'!$F:$F&amp;'5) Release_Track'!$G:$G,1,0)),"NO ISRC-CATALOG ID pair MATCH in Release_Track" )</f>
        <v/>
      </c>
      <c r="D301" s="114" t="str">
        <f t="array" ref="D301">ifs(and(isblank($A301),isblank($B301)),"", not(iserror(vlookup($A301&amp;$B301,'5) Release_Track'!$F:$F&amp;'5) Release_Track'!$G:$G,1,0))),vlookup($A301&amp;$B301,{'5) Release_Track'!$F:$F&amp;'5) Release_Track'!$G:$G,'5) Release_Track'!$I:$I},2,0), or(and(not(isblank($B301)),$B301=$B300,$A301&lt;&gt;$A300),and(not(isblank($A301)),$A301=$A300,$B301&lt;&gt;$B300)),"ID LISTS UNALIGNED",and($A301&lt;&gt;"",countif('5) Release_Track'!$F:$F,$A301)=0),"NO ISRC MATCH in Release_Track",and($B301&lt;&gt;"",countif('5) Release_Track'!$G:$G,$B301)=0),"NO CATALOG ID MATCH in Release_Track",iserror(vlookup($A301&amp;$B301,'5) Release_Track'!$F:$F&amp;'5) Release_Track'!$G:$G,1,0)),"NO ISRC-CATALOG ID pair MATCH in Release_Track" )</f>
        <v/>
      </c>
      <c r="E301" s="111"/>
      <c r="F301" s="20"/>
      <c r="G301" s="159"/>
      <c r="H301" s="114" t="str">
        <f t="shared" si="1"/>
        <v/>
      </c>
      <c r="I301" s="20"/>
      <c r="J301" s="20"/>
    </row>
    <row r="302">
      <c r="B302" s="92"/>
      <c r="C302" s="114" t="str">
        <f t="array" ref="C302">ifs(and(isblank($A302),isblank($B302)),"", not(iserror(vlookup($A302&amp;$B302,'5) Release_Track'!$F:$F&amp;'5) Release_Track'!$G:$G,1,0))),vlookup($A302&amp;$B302,{'5) Release_Track'!$F:$F&amp;'5) Release_Track'!$G:$G,'5) Release_Track'!$H:$H},2,0), or(and(not(isblank($B302)),$B302=$B301,$A302&lt;&gt;$A301),and(not(isblank($A302)),$A302=$A301,$B302&lt;&gt;$B301)),"ID LISTS UNALIGNED",and($A302&lt;&gt;"",countif('5) Release_Track'!$F:$F,$A302)=0),"NO ISRC MATCH in Release_Track",and($B302&lt;&gt;"",countif('5) Release_Track'!$G:$G,$B302)=0),"NO CATALOG ID MATCH in Release_Track",iserror(vlookup($A302&amp;$B302,'5) Release_Track'!$F:$F&amp;'5) Release_Track'!$G:$G,1,0)),"NO ISRC-CATALOG ID pair MATCH in Release_Track" )</f>
        <v/>
      </c>
      <c r="D302" s="114" t="str">
        <f t="array" ref="D302">ifs(and(isblank($A302),isblank($B302)),"", not(iserror(vlookup($A302&amp;$B302,'5) Release_Track'!$F:$F&amp;'5) Release_Track'!$G:$G,1,0))),vlookup($A302&amp;$B302,{'5) Release_Track'!$F:$F&amp;'5) Release_Track'!$G:$G,'5) Release_Track'!$I:$I},2,0), or(and(not(isblank($B302)),$B302=$B301,$A302&lt;&gt;$A301),and(not(isblank($A302)),$A302=$A301,$B302&lt;&gt;$B301)),"ID LISTS UNALIGNED",and($A302&lt;&gt;"",countif('5) Release_Track'!$F:$F,$A302)=0),"NO ISRC MATCH in Release_Track",and($B302&lt;&gt;"",countif('5) Release_Track'!$G:$G,$B302)=0),"NO CATALOG ID MATCH in Release_Track",iserror(vlookup($A302&amp;$B302,'5) Release_Track'!$F:$F&amp;'5) Release_Track'!$G:$G,1,0)),"NO ISRC-CATALOG ID pair MATCH in Release_Track" )</f>
        <v/>
      </c>
      <c r="E302" s="111"/>
      <c r="F302" s="20"/>
      <c r="G302" s="159"/>
      <c r="H302" s="114" t="str">
        <f t="shared" si="1"/>
        <v/>
      </c>
      <c r="I302" s="20"/>
      <c r="J302" s="20"/>
    </row>
    <row r="303">
      <c r="B303" s="92"/>
      <c r="C303" s="114" t="str">
        <f t="array" ref="C303">ifs(and(isblank($A303),isblank($B303)),"", not(iserror(vlookup($A303&amp;$B303,'5) Release_Track'!$F:$F&amp;'5) Release_Track'!$G:$G,1,0))),vlookup($A303&amp;$B303,{'5) Release_Track'!$F:$F&amp;'5) Release_Track'!$G:$G,'5) Release_Track'!$H:$H},2,0), or(and(not(isblank($B303)),$B303=$B302,$A303&lt;&gt;$A302),and(not(isblank($A303)),$A303=$A302,$B303&lt;&gt;$B302)),"ID LISTS UNALIGNED",and($A303&lt;&gt;"",countif('5) Release_Track'!$F:$F,$A303)=0),"NO ISRC MATCH in Release_Track",and($B303&lt;&gt;"",countif('5) Release_Track'!$G:$G,$B303)=0),"NO CATALOG ID MATCH in Release_Track",iserror(vlookup($A303&amp;$B303,'5) Release_Track'!$F:$F&amp;'5) Release_Track'!$G:$G,1,0)),"NO ISRC-CATALOG ID pair MATCH in Release_Track" )</f>
        <v/>
      </c>
      <c r="D303" s="114" t="str">
        <f t="array" ref="D303">ifs(and(isblank($A303),isblank($B303)),"", not(iserror(vlookup($A303&amp;$B303,'5) Release_Track'!$F:$F&amp;'5) Release_Track'!$G:$G,1,0))),vlookup($A303&amp;$B303,{'5) Release_Track'!$F:$F&amp;'5) Release_Track'!$G:$G,'5) Release_Track'!$I:$I},2,0), or(and(not(isblank($B303)),$B303=$B302,$A303&lt;&gt;$A302),and(not(isblank($A303)),$A303=$A302,$B303&lt;&gt;$B302)),"ID LISTS UNALIGNED",and($A303&lt;&gt;"",countif('5) Release_Track'!$F:$F,$A303)=0),"NO ISRC MATCH in Release_Track",and($B303&lt;&gt;"",countif('5) Release_Track'!$G:$G,$B303)=0),"NO CATALOG ID MATCH in Release_Track",iserror(vlookup($A303&amp;$B303,'5) Release_Track'!$F:$F&amp;'5) Release_Track'!$G:$G,1,0)),"NO ISRC-CATALOG ID pair MATCH in Release_Track" )</f>
        <v/>
      </c>
      <c r="E303" s="111"/>
      <c r="F303" s="20"/>
      <c r="G303" s="159"/>
      <c r="H303" s="114" t="str">
        <f t="shared" si="1"/>
        <v/>
      </c>
      <c r="I303" s="20"/>
      <c r="J303" s="20"/>
    </row>
    <row r="304">
      <c r="B304" s="92"/>
      <c r="C304" s="114" t="str">
        <f t="array" ref="C304">ifs(and(isblank($A304),isblank($B304)),"", not(iserror(vlookup($A304&amp;$B304,'5) Release_Track'!$F:$F&amp;'5) Release_Track'!$G:$G,1,0))),vlookup($A304&amp;$B304,{'5) Release_Track'!$F:$F&amp;'5) Release_Track'!$G:$G,'5) Release_Track'!$H:$H},2,0), or(and(not(isblank($B304)),$B304=$B303,$A304&lt;&gt;$A303),and(not(isblank($A304)),$A304=$A303,$B304&lt;&gt;$B303)),"ID LISTS UNALIGNED",and($A304&lt;&gt;"",countif('5) Release_Track'!$F:$F,$A304)=0),"NO ISRC MATCH in Release_Track",and($B304&lt;&gt;"",countif('5) Release_Track'!$G:$G,$B304)=0),"NO CATALOG ID MATCH in Release_Track",iserror(vlookup($A304&amp;$B304,'5) Release_Track'!$F:$F&amp;'5) Release_Track'!$G:$G,1,0)),"NO ISRC-CATALOG ID pair MATCH in Release_Track" )</f>
        <v/>
      </c>
      <c r="D304" s="114" t="str">
        <f t="array" ref="D304">ifs(and(isblank($A304),isblank($B304)),"", not(iserror(vlookup($A304&amp;$B304,'5) Release_Track'!$F:$F&amp;'5) Release_Track'!$G:$G,1,0))),vlookup($A304&amp;$B304,{'5) Release_Track'!$F:$F&amp;'5) Release_Track'!$G:$G,'5) Release_Track'!$I:$I},2,0), or(and(not(isblank($B304)),$B304=$B303,$A304&lt;&gt;$A303),and(not(isblank($A304)),$A304=$A303,$B304&lt;&gt;$B303)),"ID LISTS UNALIGNED",and($A304&lt;&gt;"",countif('5) Release_Track'!$F:$F,$A304)=0),"NO ISRC MATCH in Release_Track",and($B304&lt;&gt;"",countif('5) Release_Track'!$G:$G,$B304)=0),"NO CATALOG ID MATCH in Release_Track",iserror(vlookup($A304&amp;$B304,'5) Release_Track'!$F:$F&amp;'5) Release_Track'!$G:$G,1,0)),"NO ISRC-CATALOG ID pair MATCH in Release_Track" )</f>
        <v/>
      </c>
      <c r="E304" s="111"/>
      <c r="F304" s="20"/>
      <c r="G304" s="159"/>
      <c r="H304" s="114" t="str">
        <f t="shared" si="1"/>
        <v/>
      </c>
      <c r="I304" s="20"/>
      <c r="J304" s="20"/>
    </row>
    <row r="305">
      <c r="B305" s="92"/>
      <c r="C305" s="114" t="str">
        <f t="array" ref="C305">ifs(and(isblank($A305),isblank($B305)),"", not(iserror(vlookup($A305&amp;$B305,'5) Release_Track'!$F:$F&amp;'5) Release_Track'!$G:$G,1,0))),vlookup($A305&amp;$B305,{'5) Release_Track'!$F:$F&amp;'5) Release_Track'!$G:$G,'5) Release_Track'!$H:$H},2,0), or(and(not(isblank($B305)),$B305=$B304,$A305&lt;&gt;$A304),and(not(isblank($A305)),$A305=$A304,$B305&lt;&gt;$B304)),"ID LISTS UNALIGNED",and($A305&lt;&gt;"",countif('5) Release_Track'!$F:$F,$A305)=0),"NO ISRC MATCH in Release_Track",and($B305&lt;&gt;"",countif('5) Release_Track'!$G:$G,$B305)=0),"NO CATALOG ID MATCH in Release_Track",iserror(vlookup($A305&amp;$B305,'5) Release_Track'!$F:$F&amp;'5) Release_Track'!$G:$G,1,0)),"NO ISRC-CATALOG ID pair MATCH in Release_Track" )</f>
        <v/>
      </c>
      <c r="D305" s="114" t="str">
        <f t="array" ref="D305">ifs(and(isblank($A305),isblank($B305)),"", not(iserror(vlookup($A305&amp;$B305,'5) Release_Track'!$F:$F&amp;'5) Release_Track'!$G:$G,1,0))),vlookup($A305&amp;$B305,{'5) Release_Track'!$F:$F&amp;'5) Release_Track'!$G:$G,'5) Release_Track'!$I:$I},2,0), or(and(not(isblank($B305)),$B305=$B304,$A305&lt;&gt;$A304),and(not(isblank($A305)),$A305=$A304,$B305&lt;&gt;$B304)),"ID LISTS UNALIGNED",and($A305&lt;&gt;"",countif('5) Release_Track'!$F:$F,$A305)=0),"NO ISRC MATCH in Release_Track",and($B305&lt;&gt;"",countif('5) Release_Track'!$G:$G,$B305)=0),"NO CATALOG ID MATCH in Release_Track",iserror(vlookup($A305&amp;$B305,'5) Release_Track'!$F:$F&amp;'5) Release_Track'!$G:$G,1,0)),"NO ISRC-CATALOG ID pair MATCH in Release_Track" )</f>
        <v/>
      </c>
      <c r="E305" s="111"/>
      <c r="F305" s="20"/>
      <c r="G305" s="159"/>
      <c r="H305" s="114" t="str">
        <f t="shared" si="1"/>
        <v/>
      </c>
      <c r="I305" s="20"/>
      <c r="J305" s="20"/>
    </row>
    <row r="306">
      <c r="B306" s="92"/>
      <c r="C306" s="114" t="str">
        <f t="array" ref="C306">ifs(and(isblank($A306),isblank($B306)),"", not(iserror(vlookup($A306&amp;$B306,'5) Release_Track'!$F:$F&amp;'5) Release_Track'!$G:$G,1,0))),vlookup($A306&amp;$B306,{'5) Release_Track'!$F:$F&amp;'5) Release_Track'!$G:$G,'5) Release_Track'!$H:$H},2,0), or(and(not(isblank($B306)),$B306=$B305,$A306&lt;&gt;$A305),and(not(isblank($A306)),$A306=$A305,$B306&lt;&gt;$B305)),"ID LISTS UNALIGNED",and($A306&lt;&gt;"",countif('5) Release_Track'!$F:$F,$A306)=0),"NO ISRC MATCH in Release_Track",and($B306&lt;&gt;"",countif('5) Release_Track'!$G:$G,$B306)=0),"NO CATALOG ID MATCH in Release_Track",iserror(vlookup($A306&amp;$B306,'5) Release_Track'!$F:$F&amp;'5) Release_Track'!$G:$G,1,0)),"NO ISRC-CATALOG ID pair MATCH in Release_Track" )</f>
        <v/>
      </c>
      <c r="D306" s="114" t="str">
        <f t="array" ref="D306">ifs(and(isblank($A306),isblank($B306)),"", not(iserror(vlookup($A306&amp;$B306,'5) Release_Track'!$F:$F&amp;'5) Release_Track'!$G:$G,1,0))),vlookup($A306&amp;$B306,{'5) Release_Track'!$F:$F&amp;'5) Release_Track'!$G:$G,'5) Release_Track'!$I:$I},2,0), or(and(not(isblank($B306)),$B306=$B305,$A306&lt;&gt;$A305),and(not(isblank($A306)),$A306=$A305,$B306&lt;&gt;$B305)),"ID LISTS UNALIGNED",and($A306&lt;&gt;"",countif('5) Release_Track'!$F:$F,$A306)=0),"NO ISRC MATCH in Release_Track",and($B306&lt;&gt;"",countif('5) Release_Track'!$G:$G,$B306)=0),"NO CATALOG ID MATCH in Release_Track",iserror(vlookup($A306&amp;$B306,'5) Release_Track'!$F:$F&amp;'5) Release_Track'!$G:$G,1,0)),"NO ISRC-CATALOG ID pair MATCH in Release_Track" )</f>
        <v/>
      </c>
      <c r="E306" s="111"/>
      <c r="F306" s="20"/>
      <c r="G306" s="159"/>
      <c r="H306" s="114" t="str">
        <f t="shared" si="1"/>
        <v/>
      </c>
      <c r="I306" s="20"/>
      <c r="J306" s="20"/>
    </row>
    <row r="307">
      <c r="B307" s="92"/>
      <c r="C307" s="114" t="str">
        <f t="array" ref="C307">ifs(and(isblank($A307),isblank($B307)),"", not(iserror(vlookup($A307&amp;$B307,'5) Release_Track'!$F:$F&amp;'5) Release_Track'!$G:$G,1,0))),vlookup($A307&amp;$B307,{'5) Release_Track'!$F:$F&amp;'5) Release_Track'!$G:$G,'5) Release_Track'!$H:$H},2,0), or(and(not(isblank($B307)),$B307=$B306,$A307&lt;&gt;$A306),and(not(isblank($A307)),$A307=$A306,$B307&lt;&gt;$B306)),"ID LISTS UNALIGNED",and($A307&lt;&gt;"",countif('5) Release_Track'!$F:$F,$A307)=0),"NO ISRC MATCH in Release_Track",and($B307&lt;&gt;"",countif('5) Release_Track'!$G:$G,$B307)=0),"NO CATALOG ID MATCH in Release_Track",iserror(vlookup($A307&amp;$B307,'5) Release_Track'!$F:$F&amp;'5) Release_Track'!$G:$G,1,0)),"NO ISRC-CATALOG ID pair MATCH in Release_Track" )</f>
        <v/>
      </c>
      <c r="D307" s="114" t="str">
        <f t="array" ref="D307">ifs(and(isblank($A307),isblank($B307)),"", not(iserror(vlookup($A307&amp;$B307,'5) Release_Track'!$F:$F&amp;'5) Release_Track'!$G:$G,1,0))),vlookup($A307&amp;$B307,{'5) Release_Track'!$F:$F&amp;'5) Release_Track'!$G:$G,'5) Release_Track'!$I:$I},2,0), or(and(not(isblank($B307)),$B307=$B306,$A307&lt;&gt;$A306),and(not(isblank($A307)),$A307=$A306,$B307&lt;&gt;$B306)),"ID LISTS UNALIGNED",and($A307&lt;&gt;"",countif('5) Release_Track'!$F:$F,$A307)=0),"NO ISRC MATCH in Release_Track",and($B307&lt;&gt;"",countif('5) Release_Track'!$G:$G,$B307)=0),"NO CATALOG ID MATCH in Release_Track",iserror(vlookup($A307&amp;$B307,'5) Release_Track'!$F:$F&amp;'5) Release_Track'!$G:$G,1,0)),"NO ISRC-CATALOG ID pair MATCH in Release_Track" )</f>
        <v/>
      </c>
      <c r="E307" s="111"/>
      <c r="F307" s="20"/>
      <c r="G307" s="159"/>
      <c r="H307" s="114" t="str">
        <f t="shared" si="1"/>
        <v/>
      </c>
      <c r="I307" s="20"/>
      <c r="J307" s="20"/>
    </row>
    <row r="308">
      <c r="B308" s="92"/>
      <c r="C308" s="114" t="str">
        <f t="array" ref="C308">ifs(and(isblank($A308),isblank($B308)),"", not(iserror(vlookup($A308&amp;$B308,'5) Release_Track'!$F:$F&amp;'5) Release_Track'!$G:$G,1,0))),vlookup($A308&amp;$B308,{'5) Release_Track'!$F:$F&amp;'5) Release_Track'!$G:$G,'5) Release_Track'!$H:$H},2,0), or(and(not(isblank($B308)),$B308=$B307,$A308&lt;&gt;$A307),and(not(isblank($A308)),$A308=$A307,$B308&lt;&gt;$B307)),"ID LISTS UNALIGNED",and($A308&lt;&gt;"",countif('5) Release_Track'!$F:$F,$A308)=0),"NO ISRC MATCH in Release_Track",and($B308&lt;&gt;"",countif('5) Release_Track'!$G:$G,$B308)=0),"NO CATALOG ID MATCH in Release_Track",iserror(vlookup($A308&amp;$B308,'5) Release_Track'!$F:$F&amp;'5) Release_Track'!$G:$G,1,0)),"NO ISRC-CATALOG ID pair MATCH in Release_Track" )</f>
        <v/>
      </c>
      <c r="D308" s="114" t="str">
        <f t="array" ref="D308">ifs(and(isblank($A308),isblank($B308)),"", not(iserror(vlookup($A308&amp;$B308,'5) Release_Track'!$F:$F&amp;'5) Release_Track'!$G:$G,1,0))),vlookup($A308&amp;$B308,{'5) Release_Track'!$F:$F&amp;'5) Release_Track'!$G:$G,'5) Release_Track'!$I:$I},2,0), or(and(not(isblank($B308)),$B308=$B307,$A308&lt;&gt;$A307),and(not(isblank($A308)),$A308=$A307,$B308&lt;&gt;$B307)),"ID LISTS UNALIGNED",and($A308&lt;&gt;"",countif('5) Release_Track'!$F:$F,$A308)=0),"NO ISRC MATCH in Release_Track",and($B308&lt;&gt;"",countif('5) Release_Track'!$G:$G,$B308)=0),"NO CATALOG ID MATCH in Release_Track",iserror(vlookup($A308&amp;$B308,'5) Release_Track'!$F:$F&amp;'5) Release_Track'!$G:$G,1,0)),"NO ISRC-CATALOG ID pair MATCH in Release_Track" )</f>
        <v/>
      </c>
      <c r="E308" s="111"/>
      <c r="F308" s="20"/>
      <c r="G308" s="159"/>
      <c r="H308" s="114" t="str">
        <f t="shared" si="1"/>
        <v/>
      </c>
      <c r="I308" s="20"/>
      <c r="J308" s="20"/>
    </row>
    <row r="309">
      <c r="B309" s="92"/>
      <c r="C309" s="114" t="str">
        <f t="array" ref="C309">ifs(and(isblank($A309),isblank($B309)),"", not(iserror(vlookup($A309&amp;$B309,'5) Release_Track'!$F:$F&amp;'5) Release_Track'!$G:$G,1,0))),vlookup($A309&amp;$B309,{'5) Release_Track'!$F:$F&amp;'5) Release_Track'!$G:$G,'5) Release_Track'!$H:$H},2,0), or(and(not(isblank($B309)),$B309=$B308,$A309&lt;&gt;$A308),and(not(isblank($A309)),$A309=$A308,$B309&lt;&gt;$B308)),"ID LISTS UNALIGNED",and($A309&lt;&gt;"",countif('5) Release_Track'!$F:$F,$A309)=0),"NO ISRC MATCH in Release_Track",and($B309&lt;&gt;"",countif('5) Release_Track'!$G:$G,$B309)=0),"NO CATALOG ID MATCH in Release_Track",iserror(vlookup($A309&amp;$B309,'5) Release_Track'!$F:$F&amp;'5) Release_Track'!$G:$G,1,0)),"NO ISRC-CATALOG ID pair MATCH in Release_Track" )</f>
        <v/>
      </c>
      <c r="D309" s="114" t="str">
        <f t="array" ref="D309">ifs(and(isblank($A309),isblank($B309)),"", not(iserror(vlookup($A309&amp;$B309,'5) Release_Track'!$F:$F&amp;'5) Release_Track'!$G:$G,1,0))),vlookup($A309&amp;$B309,{'5) Release_Track'!$F:$F&amp;'5) Release_Track'!$G:$G,'5) Release_Track'!$I:$I},2,0), or(and(not(isblank($B309)),$B309=$B308,$A309&lt;&gt;$A308),and(not(isblank($A309)),$A309=$A308,$B309&lt;&gt;$B308)),"ID LISTS UNALIGNED",and($A309&lt;&gt;"",countif('5) Release_Track'!$F:$F,$A309)=0),"NO ISRC MATCH in Release_Track",and($B309&lt;&gt;"",countif('5) Release_Track'!$G:$G,$B309)=0),"NO CATALOG ID MATCH in Release_Track",iserror(vlookup($A309&amp;$B309,'5) Release_Track'!$F:$F&amp;'5) Release_Track'!$G:$G,1,0)),"NO ISRC-CATALOG ID pair MATCH in Release_Track" )</f>
        <v/>
      </c>
      <c r="E309" s="111"/>
      <c r="F309" s="20"/>
      <c r="G309" s="159"/>
      <c r="H309" s="114" t="str">
        <f t="shared" si="1"/>
        <v/>
      </c>
      <c r="I309" s="20"/>
      <c r="J309" s="20"/>
    </row>
    <row r="310">
      <c r="B310" s="92"/>
      <c r="C310" s="114" t="str">
        <f t="array" ref="C310">ifs(and(isblank($A310),isblank($B310)),"", not(iserror(vlookup($A310&amp;$B310,'5) Release_Track'!$F:$F&amp;'5) Release_Track'!$G:$G,1,0))),vlookup($A310&amp;$B310,{'5) Release_Track'!$F:$F&amp;'5) Release_Track'!$G:$G,'5) Release_Track'!$H:$H},2,0), or(and(not(isblank($B310)),$B310=$B309,$A310&lt;&gt;$A309),and(not(isblank($A310)),$A310=$A309,$B310&lt;&gt;$B309)),"ID LISTS UNALIGNED",and($A310&lt;&gt;"",countif('5) Release_Track'!$F:$F,$A310)=0),"NO ISRC MATCH in Release_Track",and($B310&lt;&gt;"",countif('5) Release_Track'!$G:$G,$B310)=0),"NO CATALOG ID MATCH in Release_Track",iserror(vlookup($A310&amp;$B310,'5) Release_Track'!$F:$F&amp;'5) Release_Track'!$G:$G,1,0)),"NO ISRC-CATALOG ID pair MATCH in Release_Track" )</f>
        <v/>
      </c>
      <c r="D310" s="114" t="str">
        <f t="array" ref="D310">ifs(and(isblank($A310),isblank($B310)),"", not(iserror(vlookup($A310&amp;$B310,'5) Release_Track'!$F:$F&amp;'5) Release_Track'!$G:$G,1,0))),vlookup($A310&amp;$B310,{'5) Release_Track'!$F:$F&amp;'5) Release_Track'!$G:$G,'5) Release_Track'!$I:$I},2,0), or(and(not(isblank($B310)),$B310=$B309,$A310&lt;&gt;$A309),and(not(isblank($A310)),$A310=$A309,$B310&lt;&gt;$B309)),"ID LISTS UNALIGNED",and($A310&lt;&gt;"",countif('5) Release_Track'!$F:$F,$A310)=0),"NO ISRC MATCH in Release_Track",and($B310&lt;&gt;"",countif('5) Release_Track'!$G:$G,$B310)=0),"NO CATALOG ID MATCH in Release_Track",iserror(vlookup($A310&amp;$B310,'5) Release_Track'!$F:$F&amp;'5) Release_Track'!$G:$G,1,0)),"NO ISRC-CATALOG ID pair MATCH in Release_Track" )</f>
        <v/>
      </c>
      <c r="E310" s="111"/>
      <c r="F310" s="20"/>
      <c r="G310" s="159"/>
      <c r="H310" s="114" t="str">
        <f t="shared" si="1"/>
        <v/>
      </c>
      <c r="I310" s="20"/>
      <c r="J310" s="20"/>
    </row>
    <row r="311">
      <c r="B311" s="92"/>
      <c r="C311" s="114" t="str">
        <f t="array" ref="C311">ifs(and(isblank($A311),isblank($B311)),"", not(iserror(vlookup($A311&amp;$B311,'5) Release_Track'!$F:$F&amp;'5) Release_Track'!$G:$G,1,0))),vlookup($A311&amp;$B311,{'5) Release_Track'!$F:$F&amp;'5) Release_Track'!$G:$G,'5) Release_Track'!$H:$H},2,0), or(and(not(isblank($B311)),$B311=$B310,$A311&lt;&gt;$A310),and(not(isblank($A311)),$A311=$A310,$B311&lt;&gt;$B310)),"ID LISTS UNALIGNED",and($A311&lt;&gt;"",countif('5) Release_Track'!$F:$F,$A311)=0),"NO ISRC MATCH in Release_Track",and($B311&lt;&gt;"",countif('5) Release_Track'!$G:$G,$B311)=0),"NO CATALOG ID MATCH in Release_Track",iserror(vlookup($A311&amp;$B311,'5) Release_Track'!$F:$F&amp;'5) Release_Track'!$G:$G,1,0)),"NO ISRC-CATALOG ID pair MATCH in Release_Track" )</f>
        <v/>
      </c>
      <c r="D311" s="114" t="str">
        <f t="array" ref="D311">ifs(and(isblank($A311),isblank($B311)),"", not(iserror(vlookup($A311&amp;$B311,'5) Release_Track'!$F:$F&amp;'5) Release_Track'!$G:$G,1,0))),vlookup($A311&amp;$B311,{'5) Release_Track'!$F:$F&amp;'5) Release_Track'!$G:$G,'5) Release_Track'!$I:$I},2,0), or(and(not(isblank($B311)),$B311=$B310,$A311&lt;&gt;$A310),and(not(isblank($A311)),$A311=$A310,$B311&lt;&gt;$B310)),"ID LISTS UNALIGNED",and($A311&lt;&gt;"",countif('5) Release_Track'!$F:$F,$A311)=0),"NO ISRC MATCH in Release_Track",and($B311&lt;&gt;"",countif('5) Release_Track'!$G:$G,$B311)=0),"NO CATALOG ID MATCH in Release_Track",iserror(vlookup($A311&amp;$B311,'5) Release_Track'!$F:$F&amp;'5) Release_Track'!$G:$G,1,0)),"NO ISRC-CATALOG ID pair MATCH in Release_Track" )</f>
        <v/>
      </c>
      <c r="E311" s="111"/>
      <c r="F311" s="20"/>
      <c r="G311" s="159"/>
      <c r="H311" s="114" t="str">
        <f t="shared" si="1"/>
        <v/>
      </c>
      <c r="I311" s="20"/>
      <c r="J311" s="20"/>
    </row>
    <row r="312">
      <c r="B312" s="92"/>
      <c r="C312" s="114" t="str">
        <f t="array" ref="C312">ifs(and(isblank($A312),isblank($B312)),"", not(iserror(vlookup($A312&amp;$B312,'5) Release_Track'!$F:$F&amp;'5) Release_Track'!$G:$G,1,0))),vlookup($A312&amp;$B312,{'5) Release_Track'!$F:$F&amp;'5) Release_Track'!$G:$G,'5) Release_Track'!$H:$H},2,0), or(and(not(isblank($B312)),$B312=$B311,$A312&lt;&gt;$A311),and(not(isblank($A312)),$A312=$A311,$B312&lt;&gt;$B311)),"ID LISTS UNALIGNED",and($A312&lt;&gt;"",countif('5) Release_Track'!$F:$F,$A312)=0),"NO ISRC MATCH in Release_Track",and($B312&lt;&gt;"",countif('5) Release_Track'!$G:$G,$B312)=0),"NO CATALOG ID MATCH in Release_Track",iserror(vlookup($A312&amp;$B312,'5) Release_Track'!$F:$F&amp;'5) Release_Track'!$G:$G,1,0)),"NO ISRC-CATALOG ID pair MATCH in Release_Track" )</f>
        <v/>
      </c>
      <c r="D312" s="114" t="str">
        <f t="array" ref="D312">ifs(and(isblank($A312),isblank($B312)),"", not(iserror(vlookup($A312&amp;$B312,'5) Release_Track'!$F:$F&amp;'5) Release_Track'!$G:$G,1,0))),vlookup($A312&amp;$B312,{'5) Release_Track'!$F:$F&amp;'5) Release_Track'!$G:$G,'5) Release_Track'!$I:$I},2,0), or(and(not(isblank($B312)),$B312=$B311,$A312&lt;&gt;$A311),and(not(isblank($A312)),$A312=$A311,$B312&lt;&gt;$B311)),"ID LISTS UNALIGNED",and($A312&lt;&gt;"",countif('5) Release_Track'!$F:$F,$A312)=0),"NO ISRC MATCH in Release_Track",and($B312&lt;&gt;"",countif('5) Release_Track'!$G:$G,$B312)=0),"NO CATALOG ID MATCH in Release_Track",iserror(vlookup($A312&amp;$B312,'5) Release_Track'!$F:$F&amp;'5) Release_Track'!$G:$G,1,0)),"NO ISRC-CATALOG ID pair MATCH in Release_Track" )</f>
        <v/>
      </c>
      <c r="E312" s="111"/>
      <c r="F312" s="20"/>
      <c r="G312" s="159"/>
      <c r="H312" s="114" t="str">
        <f t="shared" si="1"/>
        <v/>
      </c>
      <c r="I312" s="20"/>
      <c r="J312" s="20"/>
    </row>
    <row r="313">
      <c r="B313" s="92"/>
      <c r="C313" s="114" t="str">
        <f t="array" ref="C313">ifs(and(isblank($A313),isblank($B313)),"", not(iserror(vlookup($A313&amp;$B313,'5) Release_Track'!$F:$F&amp;'5) Release_Track'!$G:$G,1,0))),vlookup($A313&amp;$B313,{'5) Release_Track'!$F:$F&amp;'5) Release_Track'!$G:$G,'5) Release_Track'!$H:$H},2,0), or(and(not(isblank($B313)),$B313=$B312,$A313&lt;&gt;$A312),and(not(isblank($A313)),$A313=$A312,$B313&lt;&gt;$B312)),"ID LISTS UNALIGNED",and($A313&lt;&gt;"",countif('5) Release_Track'!$F:$F,$A313)=0),"NO ISRC MATCH in Release_Track",and($B313&lt;&gt;"",countif('5) Release_Track'!$G:$G,$B313)=0),"NO CATALOG ID MATCH in Release_Track",iserror(vlookup($A313&amp;$B313,'5) Release_Track'!$F:$F&amp;'5) Release_Track'!$G:$G,1,0)),"NO ISRC-CATALOG ID pair MATCH in Release_Track" )</f>
        <v/>
      </c>
      <c r="D313" s="114" t="str">
        <f t="array" ref="D313">ifs(and(isblank($A313),isblank($B313)),"", not(iserror(vlookup($A313&amp;$B313,'5) Release_Track'!$F:$F&amp;'5) Release_Track'!$G:$G,1,0))),vlookup($A313&amp;$B313,{'5) Release_Track'!$F:$F&amp;'5) Release_Track'!$G:$G,'5) Release_Track'!$I:$I},2,0), or(and(not(isblank($B313)),$B313=$B312,$A313&lt;&gt;$A312),and(not(isblank($A313)),$A313=$A312,$B313&lt;&gt;$B312)),"ID LISTS UNALIGNED",and($A313&lt;&gt;"",countif('5) Release_Track'!$F:$F,$A313)=0),"NO ISRC MATCH in Release_Track",and($B313&lt;&gt;"",countif('5) Release_Track'!$G:$G,$B313)=0),"NO CATALOG ID MATCH in Release_Track",iserror(vlookup($A313&amp;$B313,'5) Release_Track'!$F:$F&amp;'5) Release_Track'!$G:$G,1,0)),"NO ISRC-CATALOG ID pair MATCH in Release_Track" )</f>
        <v/>
      </c>
      <c r="E313" s="111"/>
      <c r="F313" s="20"/>
      <c r="G313" s="159"/>
      <c r="H313" s="114" t="str">
        <f t="shared" si="1"/>
        <v/>
      </c>
      <c r="I313" s="20"/>
      <c r="J313" s="20"/>
    </row>
    <row r="314">
      <c r="B314" s="92"/>
      <c r="C314" s="114" t="str">
        <f t="array" ref="C314">ifs(and(isblank($A314),isblank($B314)),"", not(iserror(vlookup($A314&amp;$B314,'5) Release_Track'!$F:$F&amp;'5) Release_Track'!$G:$G,1,0))),vlookup($A314&amp;$B314,{'5) Release_Track'!$F:$F&amp;'5) Release_Track'!$G:$G,'5) Release_Track'!$H:$H},2,0), or(and(not(isblank($B314)),$B314=$B313,$A314&lt;&gt;$A313),and(not(isblank($A314)),$A314=$A313,$B314&lt;&gt;$B313)),"ID LISTS UNALIGNED",and($A314&lt;&gt;"",countif('5) Release_Track'!$F:$F,$A314)=0),"NO ISRC MATCH in Release_Track",and($B314&lt;&gt;"",countif('5) Release_Track'!$G:$G,$B314)=0),"NO CATALOG ID MATCH in Release_Track",iserror(vlookup($A314&amp;$B314,'5) Release_Track'!$F:$F&amp;'5) Release_Track'!$G:$G,1,0)),"NO ISRC-CATALOG ID pair MATCH in Release_Track" )</f>
        <v/>
      </c>
      <c r="D314" s="114" t="str">
        <f t="array" ref="D314">ifs(and(isblank($A314),isblank($B314)),"", not(iserror(vlookup($A314&amp;$B314,'5) Release_Track'!$F:$F&amp;'5) Release_Track'!$G:$G,1,0))),vlookup($A314&amp;$B314,{'5) Release_Track'!$F:$F&amp;'5) Release_Track'!$G:$G,'5) Release_Track'!$I:$I},2,0), or(and(not(isblank($B314)),$B314=$B313,$A314&lt;&gt;$A313),and(not(isblank($A314)),$A314=$A313,$B314&lt;&gt;$B313)),"ID LISTS UNALIGNED",and($A314&lt;&gt;"",countif('5) Release_Track'!$F:$F,$A314)=0),"NO ISRC MATCH in Release_Track",and($B314&lt;&gt;"",countif('5) Release_Track'!$G:$G,$B314)=0),"NO CATALOG ID MATCH in Release_Track",iserror(vlookup($A314&amp;$B314,'5) Release_Track'!$F:$F&amp;'5) Release_Track'!$G:$G,1,0)),"NO ISRC-CATALOG ID pair MATCH in Release_Track" )</f>
        <v/>
      </c>
      <c r="E314" s="111"/>
      <c r="F314" s="20"/>
      <c r="G314" s="159"/>
      <c r="H314" s="114" t="str">
        <f t="shared" si="1"/>
        <v/>
      </c>
      <c r="I314" s="20"/>
      <c r="J314" s="20"/>
    </row>
    <row r="315">
      <c r="B315" s="92"/>
      <c r="C315" s="114" t="str">
        <f t="array" ref="C315">ifs(and(isblank($A315),isblank($B315)),"", not(iserror(vlookup($A315&amp;$B315,'5) Release_Track'!$F:$F&amp;'5) Release_Track'!$G:$G,1,0))),vlookup($A315&amp;$B315,{'5) Release_Track'!$F:$F&amp;'5) Release_Track'!$G:$G,'5) Release_Track'!$H:$H},2,0), or(and(not(isblank($B315)),$B315=$B314,$A315&lt;&gt;$A314),and(not(isblank($A315)),$A315=$A314,$B315&lt;&gt;$B314)),"ID LISTS UNALIGNED",and($A315&lt;&gt;"",countif('5) Release_Track'!$F:$F,$A315)=0),"NO ISRC MATCH in Release_Track",and($B315&lt;&gt;"",countif('5) Release_Track'!$G:$G,$B315)=0),"NO CATALOG ID MATCH in Release_Track",iserror(vlookup($A315&amp;$B315,'5) Release_Track'!$F:$F&amp;'5) Release_Track'!$G:$G,1,0)),"NO ISRC-CATALOG ID pair MATCH in Release_Track" )</f>
        <v/>
      </c>
      <c r="D315" s="114" t="str">
        <f t="array" ref="D315">ifs(and(isblank($A315),isblank($B315)),"", not(iserror(vlookup($A315&amp;$B315,'5) Release_Track'!$F:$F&amp;'5) Release_Track'!$G:$G,1,0))),vlookup($A315&amp;$B315,{'5) Release_Track'!$F:$F&amp;'5) Release_Track'!$G:$G,'5) Release_Track'!$I:$I},2,0), or(and(not(isblank($B315)),$B315=$B314,$A315&lt;&gt;$A314),and(not(isblank($A315)),$A315=$A314,$B315&lt;&gt;$B314)),"ID LISTS UNALIGNED",and($A315&lt;&gt;"",countif('5) Release_Track'!$F:$F,$A315)=0),"NO ISRC MATCH in Release_Track",and($B315&lt;&gt;"",countif('5) Release_Track'!$G:$G,$B315)=0),"NO CATALOG ID MATCH in Release_Track",iserror(vlookup($A315&amp;$B315,'5) Release_Track'!$F:$F&amp;'5) Release_Track'!$G:$G,1,0)),"NO ISRC-CATALOG ID pair MATCH in Release_Track" )</f>
        <v/>
      </c>
      <c r="E315" s="111"/>
      <c r="F315" s="20"/>
      <c r="G315" s="159"/>
      <c r="H315" s="114" t="str">
        <f t="shared" si="1"/>
        <v/>
      </c>
      <c r="I315" s="20"/>
      <c r="J315" s="20"/>
    </row>
    <row r="316">
      <c r="B316" s="92"/>
      <c r="C316" s="114" t="str">
        <f t="array" ref="C316">ifs(and(isblank($A316),isblank($B316)),"", not(iserror(vlookup($A316&amp;$B316,'5) Release_Track'!$F:$F&amp;'5) Release_Track'!$G:$G,1,0))),vlookup($A316&amp;$B316,{'5) Release_Track'!$F:$F&amp;'5) Release_Track'!$G:$G,'5) Release_Track'!$H:$H},2,0), or(and(not(isblank($B316)),$B316=$B315,$A316&lt;&gt;$A315),and(not(isblank($A316)),$A316=$A315,$B316&lt;&gt;$B315)),"ID LISTS UNALIGNED",and($A316&lt;&gt;"",countif('5) Release_Track'!$F:$F,$A316)=0),"NO ISRC MATCH in Release_Track",and($B316&lt;&gt;"",countif('5) Release_Track'!$G:$G,$B316)=0),"NO CATALOG ID MATCH in Release_Track",iserror(vlookup($A316&amp;$B316,'5) Release_Track'!$F:$F&amp;'5) Release_Track'!$G:$G,1,0)),"NO ISRC-CATALOG ID pair MATCH in Release_Track" )</f>
        <v/>
      </c>
      <c r="D316" s="114" t="str">
        <f t="array" ref="D316">ifs(and(isblank($A316),isblank($B316)),"", not(iserror(vlookup($A316&amp;$B316,'5) Release_Track'!$F:$F&amp;'5) Release_Track'!$G:$G,1,0))),vlookup($A316&amp;$B316,{'5) Release_Track'!$F:$F&amp;'5) Release_Track'!$G:$G,'5) Release_Track'!$I:$I},2,0), or(and(not(isblank($B316)),$B316=$B315,$A316&lt;&gt;$A315),and(not(isblank($A316)),$A316=$A315,$B316&lt;&gt;$B315)),"ID LISTS UNALIGNED",and($A316&lt;&gt;"",countif('5) Release_Track'!$F:$F,$A316)=0),"NO ISRC MATCH in Release_Track",and($B316&lt;&gt;"",countif('5) Release_Track'!$G:$G,$B316)=0),"NO CATALOG ID MATCH in Release_Track",iserror(vlookup($A316&amp;$B316,'5) Release_Track'!$F:$F&amp;'5) Release_Track'!$G:$G,1,0)),"NO ISRC-CATALOG ID pair MATCH in Release_Track" )</f>
        <v/>
      </c>
      <c r="E316" s="111"/>
      <c r="F316" s="20"/>
      <c r="G316" s="159"/>
      <c r="H316" s="114" t="str">
        <f t="shared" si="1"/>
        <v/>
      </c>
      <c r="I316" s="20"/>
      <c r="J316" s="20"/>
    </row>
    <row r="317">
      <c r="B317" s="92"/>
      <c r="C317" s="114" t="str">
        <f t="array" ref="C317">ifs(and(isblank($A317),isblank($B317)),"", not(iserror(vlookup($A317&amp;$B317,'5) Release_Track'!$F:$F&amp;'5) Release_Track'!$G:$G,1,0))),vlookup($A317&amp;$B317,{'5) Release_Track'!$F:$F&amp;'5) Release_Track'!$G:$G,'5) Release_Track'!$H:$H},2,0), or(and(not(isblank($B317)),$B317=$B316,$A317&lt;&gt;$A316),and(not(isblank($A317)),$A317=$A316,$B317&lt;&gt;$B316)),"ID LISTS UNALIGNED",and($A317&lt;&gt;"",countif('5) Release_Track'!$F:$F,$A317)=0),"NO ISRC MATCH in Release_Track",and($B317&lt;&gt;"",countif('5) Release_Track'!$G:$G,$B317)=0),"NO CATALOG ID MATCH in Release_Track",iserror(vlookup($A317&amp;$B317,'5) Release_Track'!$F:$F&amp;'5) Release_Track'!$G:$G,1,0)),"NO ISRC-CATALOG ID pair MATCH in Release_Track" )</f>
        <v/>
      </c>
      <c r="D317" s="114" t="str">
        <f t="array" ref="D317">ifs(and(isblank($A317),isblank($B317)),"", not(iserror(vlookup($A317&amp;$B317,'5) Release_Track'!$F:$F&amp;'5) Release_Track'!$G:$G,1,0))),vlookup($A317&amp;$B317,{'5) Release_Track'!$F:$F&amp;'5) Release_Track'!$G:$G,'5) Release_Track'!$I:$I},2,0), or(and(not(isblank($B317)),$B317=$B316,$A317&lt;&gt;$A316),and(not(isblank($A317)),$A317=$A316,$B317&lt;&gt;$B316)),"ID LISTS UNALIGNED",and($A317&lt;&gt;"",countif('5) Release_Track'!$F:$F,$A317)=0),"NO ISRC MATCH in Release_Track",and($B317&lt;&gt;"",countif('5) Release_Track'!$G:$G,$B317)=0),"NO CATALOG ID MATCH in Release_Track",iserror(vlookup($A317&amp;$B317,'5) Release_Track'!$F:$F&amp;'5) Release_Track'!$G:$G,1,0)),"NO ISRC-CATALOG ID pair MATCH in Release_Track" )</f>
        <v/>
      </c>
      <c r="E317" s="111"/>
      <c r="F317" s="20"/>
      <c r="G317" s="159"/>
      <c r="H317" s="114" t="str">
        <f t="shared" si="1"/>
        <v/>
      </c>
      <c r="I317" s="20"/>
      <c r="J317" s="20"/>
    </row>
    <row r="318">
      <c r="B318" s="92"/>
      <c r="C318" s="114" t="str">
        <f t="array" ref="C318">ifs(and(isblank($A318),isblank($B318)),"", not(iserror(vlookup($A318&amp;$B318,'5) Release_Track'!$F:$F&amp;'5) Release_Track'!$G:$G,1,0))),vlookup($A318&amp;$B318,{'5) Release_Track'!$F:$F&amp;'5) Release_Track'!$G:$G,'5) Release_Track'!$H:$H},2,0), or(and(not(isblank($B318)),$B318=$B317,$A318&lt;&gt;$A317),and(not(isblank($A318)),$A318=$A317,$B318&lt;&gt;$B317)),"ID LISTS UNALIGNED",and($A318&lt;&gt;"",countif('5) Release_Track'!$F:$F,$A318)=0),"NO ISRC MATCH in Release_Track",and($B318&lt;&gt;"",countif('5) Release_Track'!$G:$G,$B318)=0),"NO CATALOG ID MATCH in Release_Track",iserror(vlookup($A318&amp;$B318,'5) Release_Track'!$F:$F&amp;'5) Release_Track'!$G:$G,1,0)),"NO ISRC-CATALOG ID pair MATCH in Release_Track" )</f>
        <v/>
      </c>
      <c r="D318" s="114" t="str">
        <f t="array" ref="D318">ifs(and(isblank($A318),isblank($B318)),"", not(iserror(vlookup($A318&amp;$B318,'5) Release_Track'!$F:$F&amp;'5) Release_Track'!$G:$G,1,0))),vlookup($A318&amp;$B318,{'5) Release_Track'!$F:$F&amp;'5) Release_Track'!$G:$G,'5) Release_Track'!$I:$I},2,0), or(and(not(isblank($B318)),$B318=$B317,$A318&lt;&gt;$A317),and(not(isblank($A318)),$A318=$A317,$B318&lt;&gt;$B317)),"ID LISTS UNALIGNED",and($A318&lt;&gt;"",countif('5) Release_Track'!$F:$F,$A318)=0),"NO ISRC MATCH in Release_Track",and($B318&lt;&gt;"",countif('5) Release_Track'!$G:$G,$B318)=0),"NO CATALOG ID MATCH in Release_Track",iserror(vlookup($A318&amp;$B318,'5) Release_Track'!$F:$F&amp;'5) Release_Track'!$G:$G,1,0)),"NO ISRC-CATALOG ID pair MATCH in Release_Track" )</f>
        <v/>
      </c>
      <c r="E318" s="111"/>
      <c r="F318" s="20"/>
      <c r="G318" s="159"/>
      <c r="H318" s="114" t="str">
        <f t="shared" si="1"/>
        <v/>
      </c>
      <c r="I318" s="20"/>
      <c r="J318" s="20"/>
    </row>
    <row r="319">
      <c r="B319" s="92"/>
      <c r="C319" s="114" t="str">
        <f t="array" ref="C319">ifs(and(isblank($A319),isblank($B319)),"", not(iserror(vlookup($A319&amp;$B319,'5) Release_Track'!$F:$F&amp;'5) Release_Track'!$G:$G,1,0))),vlookup($A319&amp;$B319,{'5) Release_Track'!$F:$F&amp;'5) Release_Track'!$G:$G,'5) Release_Track'!$H:$H},2,0), or(and(not(isblank($B319)),$B319=$B318,$A319&lt;&gt;$A318),and(not(isblank($A319)),$A319=$A318,$B319&lt;&gt;$B318)),"ID LISTS UNALIGNED",and($A319&lt;&gt;"",countif('5) Release_Track'!$F:$F,$A319)=0),"NO ISRC MATCH in Release_Track",and($B319&lt;&gt;"",countif('5) Release_Track'!$G:$G,$B319)=0),"NO CATALOG ID MATCH in Release_Track",iserror(vlookup($A319&amp;$B319,'5) Release_Track'!$F:$F&amp;'5) Release_Track'!$G:$G,1,0)),"NO ISRC-CATALOG ID pair MATCH in Release_Track" )</f>
        <v/>
      </c>
      <c r="D319" s="114" t="str">
        <f t="array" ref="D319">ifs(and(isblank($A319),isblank($B319)),"", not(iserror(vlookup($A319&amp;$B319,'5) Release_Track'!$F:$F&amp;'5) Release_Track'!$G:$G,1,0))),vlookup($A319&amp;$B319,{'5) Release_Track'!$F:$F&amp;'5) Release_Track'!$G:$G,'5) Release_Track'!$I:$I},2,0), or(and(not(isblank($B319)),$B319=$B318,$A319&lt;&gt;$A318),and(not(isblank($A319)),$A319=$A318,$B319&lt;&gt;$B318)),"ID LISTS UNALIGNED",and($A319&lt;&gt;"",countif('5) Release_Track'!$F:$F,$A319)=0),"NO ISRC MATCH in Release_Track",and($B319&lt;&gt;"",countif('5) Release_Track'!$G:$G,$B319)=0),"NO CATALOG ID MATCH in Release_Track",iserror(vlookup($A319&amp;$B319,'5) Release_Track'!$F:$F&amp;'5) Release_Track'!$G:$G,1,0)),"NO ISRC-CATALOG ID pair MATCH in Release_Track" )</f>
        <v/>
      </c>
      <c r="E319" s="111"/>
      <c r="F319" s="20"/>
      <c r="G319" s="159"/>
      <c r="H319" s="114" t="str">
        <f t="shared" si="1"/>
        <v/>
      </c>
      <c r="I319" s="20"/>
      <c r="J319" s="20"/>
    </row>
    <row r="320">
      <c r="B320" s="92"/>
      <c r="C320" s="114" t="str">
        <f t="array" ref="C320">ifs(and(isblank($A320),isblank($B320)),"", not(iserror(vlookup($A320&amp;$B320,'5) Release_Track'!$F:$F&amp;'5) Release_Track'!$G:$G,1,0))),vlookup($A320&amp;$B320,{'5) Release_Track'!$F:$F&amp;'5) Release_Track'!$G:$G,'5) Release_Track'!$H:$H},2,0), or(and(not(isblank($B320)),$B320=$B319,$A320&lt;&gt;$A319),and(not(isblank($A320)),$A320=$A319,$B320&lt;&gt;$B319)),"ID LISTS UNALIGNED",and($A320&lt;&gt;"",countif('5) Release_Track'!$F:$F,$A320)=0),"NO ISRC MATCH in Release_Track",and($B320&lt;&gt;"",countif('5) Release_Track'!$G:$G,$B320)=0),"NO CATALOG ID MATCH in Release_Track",iserror(vlookup($A320&amp;$B320,'5) Release_Track'!$F:$F&amp;'5) Release_Track'!$G:$G,1,0)),"NO ISRC-CATALOG ID pair MATCH in Release_Track" )</f>
        <v/>
      </c>
      <c r="D320" s="114" t="str">
        <f t="array" ref="D320">ifs(and(isblank($A320),isblank($B320)),"", not(iserror(vlookup($A320&amp;$B320,'5) Release_Track'!$F:$F&amp;'5) Release_Track'!$G:$G,1,0))),vlookup($A320&amp;$B320,{'5) Release_Track'!$F:$F&amp;'5) Release_Track'!$G:$G,'5) Release_Track'!$I:$I},2,0), or(and(not(isblank($B320)),$B320=$B319,$A320&lt;&gt;$A319),and(not(isblank($A320)),$A320=$A319,$B320&lt;&gt;$B319)),"ID LISTS UNALIGNED",and($A320&lt;&gt;"",countif('5) Release_Track'!$F:$F,$A320)=0),"NO ISRC MATCH in Release_Track",and($B320&lt;&gt;"",countif('5) Release_Track'!$G:$G,$B320)=0),"NO CATALOG ID MATCH in Release_Track",iserror(vlookup($A320&amp;$B320,'5) Release_Track'!$F:$F&amp;'5) Release_Track'!$G:$G,1,0)),"NO ISRC-CATALOG ID pair MATCH in Release_Track" )</f>
        <v/>
      </c>
      <c r="E320" s="111"/>
      <c r="F320" s="20"/>
      <c r="G320" s="159"/>
      <c r="H320" s="114" t="str">
        <f t="shared" si="1"/>
        <v/>
      </c>
      <c r="I320" s="20"/>
      <c r="J320" s="20"/>
    </row>
    <row r="321">
      <c r="B321" s="92"/>
      <c r="C321" s="114" t="str">
        <f t="array" ref="C321">ifs(and(isblank($A321),isblank($B321)),"", not(iserror(vlookup($A321&amp;$B321,'5) Release_Track'!$F:$F&amp;'5) Release_Track'!$G:$G,1,0))),vlookup($A321&amp;$B321,{'5) Release_Track'!$F:$F&amp;'5) Release_Track'!$G:$G,'5) Release_Track'!$H:$H},2,0), or(and(not(isblank($B321)),$B321=$B320,$A321&lt;&gt;$A320),and(not(isblank($A321)),$A321=$A320,$B321&lt;&gt;$B320)),"ID LISTS UNALIGNED",and($A321&lt;&gt;"",countif('5) Release_Track'!$F:$F,$A321)=0),"NO ISRC MATCH in Release_Track",and($B321&lt;&gt;"",countif('5) Release_Track'!$G:$G,$B321)=0),"NO CATALOG ID MATCH in Release_Track",iserror(vlookup($A321&amp;$B321,'5) Release_Track'!$F:$F&amp;'5) Release_Track'!$G:$G,1,0)),"NO ISRC-CATALOG ID pair MATCH in Release_Track" )</f>
        <v/>
      </c>
      <c r="D321" s="114" t="str">
        <f t="array" ref="D321">ifs(and(isblank($A321),isblank($B321)),"", not(iserror(vlookup($A321&amp;$B321,'5) Release_Track'!$F:$F&amp;'5) Release_Track'!$G:$G,1,0))),vlookup($A321&amp;$B321,{'5) Release_Track'!$F:$F&amp;'5) Release_Track'!$G:$G,'5) Release_Track'!$I:$I},2,0), or(and(not(isblank($B321)),$B321=$B320,$A321&lt;&gt;$A320),and(not(isblank($A321)),$A321=$A320,$B321&lt;&gt;$B320)),"ID LISTS UNALIGNED",and($A321&lt;&gt;"",countif('5) Release_Track'!$F:$F,$A321)=0),"NO ISRC MATCH in Release_Track",and($B321&lt;&gt;"",countif('5) Release_Track'!$G:$G,$B321)=0),"NO CATALOG ID MATCH in Release_Track",iserror(vlookup($A321&amp;$B321,'5) Release_Track'!$F:$F&amp;'5) Release_Track'!$G:$G,1,0)),"NO ISRC-CATALOG ID pair MATCH in Release_Track" )</f>
        <v/>
      </c>
      <c r="E321" s="111"/>
      <c r="F321" s="20"/>
      <c r="G321" s="159"/>
      <c r="H321" s="114" t="str">
        <f t="shared" si="1"/>
        <v/>
      </c>
      <c r="I321" s="20"/>
      <c r="J321" s="20"/>
    </row>
    <row r="322">
      <c r="B322" s="92"/>
      <c r="C322" s="114" t="str">
        <f t="array" ref="C322">ifs(and(isblank($A322),isblank($B322)),"", not(iserror(vlookup($A322&amp;$B322,'5) Release_Track'!$F:$F&amp;'5) Release_Track'!$G:$G,1,0))),vlookup($A322&amp;$B322,{'5) Release_Track'!$F:$F&amp;'5) Release_Track'!$G:$G,'5) Release_Track'!$H:$H},2,0), or(and(not(isblank($B322)),$B322=$B321,$A322&lt;&gt;$A321),and(not(isblank($A322)),$A322=$A321,$B322&lt;&gt;$B321)),"ID LISTS UNALIGNED",and($A322&lt;&gt;"",countif('5) Release_Track'!$F:$F,$A322)=0),"NO ISRC MATCH in Release_Track",and($B322&lt;&gt;"",countif('5) Release_Track'!$G:$G,$B322)=0),"NO CATALOG ID MATCH in Release_Track",iserror(vlookup($A322&amp;$B322,'5) Release_Track'!$F:$F&amp;'5) Release_Track'!$G:$G,1,0)),"NO ISRC-CATALOG ID pair MATCH in Release_Track" )</f>
        <v/>
      </c>
      <c r="D322" s="114" t="str">
        <f t="array" ref="D322">ifs(and(isblank($A322),isblank($B322)),"", not(iserror(vlookup($A322&amp;$B322,'5) Release_Track'!$F:$F&amp;'5) Release_Track'!$G:$G,1,0))),vlookup($A322&amp;$B322,{'5) Release_Track'!$F:$F&amp;'5) Release_Track'!$G:$G,'5) Release_Track'!$I:$I},2,0), or(and(not(isblank($B322)),$B322=$B321,$A322&lt;&gt;$A321),and(not(isblank($A322)),$A322=$A321,$B322&lt;&gt;$B321)),"ID LISTS UNALIGNED",and($A322&lt;&gt;"",countif('5) Release_Track'!$F:$F,$A322)=0),"NO ISRC MATCH in Release_Track",and($B322&lt;&gt;"",countif('5) Release_Track'!$G:$G,$B322)=0),"NO CATALOG ID MATCH in Release_Track",iserror(vlookup($A322&amp;$B322,'5) Release_Track'!$F:$F&amp;'5) Release_Track'!$G:$G,1,0)),"NO ISRC-CATALOG ID pair MATCH in Release_Track" )</f>
        <v/>
      </c>
      <c r="E322" s="111"/>
      <c r="F322" s="20"/>
      <c r="G322" s="159"/>
      <c r="H322" s="114" t="str">
        <f t="shared" si="1"/>
        <v/>
      </c>
      <c r="I322" s="20"/>
      <c r="J322" s="20"/>
    </row>
    <row r="323">
      <c r="B323" s="92"/>
      <c r="C323" s="114" t="str">
        <f t="array" ref="C323">ifs(and(isblank($A323),isblank($B323)),"", not(iserror(vlookup($A323&amp;$B323,'5) Release_Track'!$F:$F&amp;'5) Release_Track'!$G:$G,1,0))),vlookup($A323&amp;$B323,{'5) Release_Track'!$F:$F&amp;'5) Release_Track'!$G:$G,'5) Release_Track'!$H:$H},2,0), or(and(not(isblank($B323)),$B323=$B322,$A323&lt;&gt;$A322),and(not(isblank($A323)),$A323=$A322,$B323&lt;&gt;$B322)),"ID LISTS UNALIGNED",and($A323&lt;&gt;"",countif('5) Release_Track'!$F:$F,$A323)=0),"NO ISRC MATCH in Release_Track",and($B323&lt;&gt;"",countif('5) Release_Track'!$G:$G,$B323)=0),"NO CATALOG ID MATCH in Release_Track",iserror(vlookup($A323&amp;$B323,'5) Release_Track'!$F:$F&amp;'5) Release_Track'!$G:$G,1,0)),"NO ISRC-CATALOG ID pair MATCH in Release_Track" )</f>
        <v/>
      </c>
      <c r="D323" s="114" t="str">
        <f t="array" ref="D323">ifs(and(isblank($A323),isblank($B323)),"", not(iserror(vlookup($A323&amp;$B323,'5) Release_Track'!$F:$F&amp;'5) Release_Track'!$G:$G,1,0))),vlookup($A323&amp;$B323,{'5) Release_Track'!$F:$F&amp;'5) Release_Track'!$G:$G,'5) Release_Track'!$I:$I},2,0), or(and(not(isblank($B323)),$B323=$B322,$A323&lt;&gt;$A322),and(not(isblank($A323)),$A323=$A322,$B323&lt;&gt;$B322)),"ID LISTS UNALIGNED",and($A323&lt;&gt;"",countif('5) Release_Track'!$F:$F,$A323)=0),"NO ISRC MATCH in Release_Track",and($B323&lt;&gt;"",countif('5) Release_Track'!$G:$G,$B323)=0),"NO CATALOG ID MATCH in Release_Track",iserror(vlookup($A323&amp;$B323,'5) Release_Track'!$F:$F&amp;'5) Release_Track'!$G:$G,1,0)),"NO ISRC-CATALOG ID pair MATCH in Release_Track" )</f>
        <v/>
      </c>
      <c r="E323" s="111"/>
      <c r="F323" s="20"/>
      <c r="G323" s="159"/>
      <c r="H323" s="114" t="str">
        <f t="shared" si="1"/>
        <v/>
      </c>
      <c r="I323" s="20"/>
      <c r="J323" s="20"/>
    </row>
    <row r="324">
      <c r="B324" s="92"/>
      <c r="C324" s="114" t="str">
        <f t="array" ref="C324">ifs(and(isblank($A324),isblank($B324)),"", not(iserror(vlookup($A324&amp;$B324,'5) Release_Track'!$F:$F&amp;'5) Release_Track'!$G:$G,1,0))),vlookup($A324&amp;$B324,{'5) Release_Track'!$F:$F&amp;'5) Release_Track'!$G:$G,'5) Release_Track'!$H:$H},2,0), or(and(not(isblank($B324)),$B324=$B323,$A324&lt;&gt;$A323),and(not(isblank($A324)),$A324=$A323,$B324&lt;&gt;$B323)),"ID LISTS UNALIGNED",and($A324&lt;&gt;"",countif('5) Release_Track'!$F:$F,$A324)=0),"NO ISRC MATCH in Release_Track",and($B324&lt;&gt;"",countif('5) Release_Track'!$G:$G,$B324)=0),"NO CATALOG ID MATCH in Release_Track",iserror(vlookup($A324&amp;$B324,'5) Release_Track'!$F:$F&amp;'5) Release_Track'!$G:$G,1,0)),"NO ISRC-CATALOG ID pair MATCH in Release_Track" )</f>
        <v/>
      </c>
      <c r="D324" s="114" t="str">
        <f t="array" ref="D324">ifs(and(isblank($A324),isblank($B324)),"", not(iserror(vlookup($A324&amp;$B324,'5) Release_Track'!$F:$F&amp;'5) Release_Track'!$G:$G,1,0))),vlookup($A324&amp;$B324,{'5) Release_Track'!$F:$F&amp;'5) Release_Track'!$G:$G,'5) Release_Track'!$I:$I},2,0), or(and(not(isblank($B324)),$B324=$B323,$A324&lt;&gt;$A323),and(not(isblank($A324)),$A324=$A323,$B324&lt;&gt;$B323)),"ID LISTS UNALIGNED",and($A324&lt;&gt;"",countif('5) Release_Track'!$F:$F,$A324)=0),"NO ISRC MATCH in Release_Track",and($B324&lt;&gt;"",countif('5) Release_Track'!$G:$G,$B324)=0),"NO CATALOG ID MATCH in Release_Track",iserror(vlookup($A324&amp;$B324,'5) Release_Track'!$F:$F&amp;'5) Release_Track'!$G:$G,1,0)),"NO ISRC-CATALOG ID pair MATCH in Release_Track" )</f>
        <v/>
      </c>
      <c r="E324" s="111"/>
      <c r="F324" s="20"/>
      <c r="G324" s="159"/>
      <c r="H324" s="114" t="str">
        <f t="shared" si="1"/>
        <v/>
      </c>
      <c r="I324" s="20"/>
      <c r="J324" s="20"/>
    </row>
    <row r="325">
      <c r="B325" s="92"/>
      <c r="C325" s="114" t="str">
        <f t="array" ref="C325">ifs(and(isblank($A325),isblank($B325)),"", not(iserror(vlookup($A325&amp;$B325,'5) Release_Track'!$F:$F&amp;'5) Release_Track'!$G:$G,1,0))),vlookup($A325&amp;$B325,{'5) Release_Track'!$F:$F&amp;'5) Release_Track'!$G:$G,'5) Release_Track'!$H:$H},2,0), or(and(not(isblank($B325)),$B325=$B324,$A325&lt;&gt;$A324),and(not(isblank($A325)),$A325=$A324,$B325&lt;&gt;$B324)),"ID LISTS UNALIGNED",and($A325&lt;&gt;"",countif('5) Release_Track'!$F:$F,$A325)=0),"NO ISRC MATCH in Release_Track",and($B325&lt;&gt;"",countif('5) Release_Track'!$G:$G,$B325)=0),"NO CATALOG ID MATCH in Release_Track",iserror(vlookup($A325&amp;$B325,'5) Release_Track'!$F:$F&amp;'5) Release_Track'!$G:$G,1,0)),"NO ISRC-CATALOG ID pair MATCH in Release_Track" )</f>
        <v/>
      </c>
      <c r="D325" s="114" t="str">
        <f t="array" ref="D325">ifs(and(isblank($A325),isblank($B325)),"", not(iserror(vlookup($A325&amp;$B325,'5) Release_Track'!$F:$F&amp;'5) Release_Track'!$G:$G,1,0))),vlookup($A325&amp;$B325,{'5) Release_Track'!$F:$F&amp;'5) Release_Track'!$G:$G,'5) Release_Track'!$I:$I},2,0), or(and(not(isblank($B325)),$B325=$B324,$A325&lt;&gt;$A324),and(not(isblank($A325)),$A325=$A324,$B325&lt;&gt;$B324)),"ID LISTS UNALIGNED",and($A325&lt;&gt;"",countif('5) Release_Track'!$F:$F,$A325)=0),"NO ISRC MATCH in Release_Track",and($B325&lt;&gt;"",countif('5) Release_Track'!$G:$G,$B325)=0),"NO CATALOG ID MATCH in Release_Track",iserror(vlookup($A325&amp;$B325,'5) Release_Track'!$F:$F&amp;'5) Release_Track'!$G:$G,1,0)),"NO ISRC-CATALOG ID pair MATCH in Release_Track" )</f>
        <v/>
      </c>
      <c r="E325" s="111"/>
      <c r="F325" s="20"/>
      <c r="G325" s="159"/>
      <c r="H325" s="114" t="str">
        <f t="shared" si="1"/>
        <v/>
      </c>
      <c r="I325" s="20"/>
      <c r="J325" s="20"/>
    </row>
    <row r="326">
      <c r="B326" s="92"/>
      <c r="C326" s="114" t="str">
        <f t="array" ref="C326">ifs(and(isblank($A326),isblank($B326)),"", not(iserror(vlookup($A326&amp;$B326,'5) Release_Track'!$F:$F&amp;'5) Release_Track'!$G:$G,1,0))),vlookup($A326&amp;$B326,{'5) Release_Track'!$F:$F&amp;'5) Release_Track'!$G:$G,'5) Release_Track'!$H:$H},2,0), or(and(not(isblank($B326)),$B326=$B325,$A326&lt;&gt;$A325),and(not(isblank($A326)),$A326=$A325,$B326&lt;&gt;$B325)),"ID LISTS UNALIGNED",and($A326&lt;&gt;"",countif('5) Release_Track'!$F:$F,$A326)=0),"NO ISRC MATCH in Release_Track",and($B326&lt;&gt;"",countif('5) Release_Track'!$G:$G,$B326)=0),"NO CATALOG ID MATCH in Release_Track",iserror(vlookup($A326&amp;$B326,'5) Release_Track'!$F:$F&amp;'5) Release_Track'!$G:$G,1,0)),"NO ISRC-CATALOG ID pair MATCH in Release_Track" )</f>
        <v/>
      </c>
      <c r="D326" s="114" t="str">
        <f t="array" ref="D326">ifs(and(isblank($A326),isblank($B326)),"", not(iserror(vlookup($A326&amp;$B326,'5) Release_Track'!$F:$F&amp;'5) Release_Track'!$G:$G,1,0))),vlookup($A326&amp;$B326,{'5) Release_Track'!$F:$F&amp;'5) Release_Track'!$G:$G,'5) Release_Track'!$I:$I},2,0), or(and(not(isblank($B326)),$B326=$B325,$A326&lt;&gt;$A325),and(not(isblank($A326)),$A326=$A325,$B326&lt;&gt;$B325)),"ID LISTS UNALIGNED",and($A326&lt;&gt;"",countif('5) Release_Track'!$F:$F,$A326)=0),"NO ISRC MATCH in Release_Track",and($B326&lt;&gt;"",countif('5) Release_Track'!$G:$G,$B326)=0),"NO CATALOG ID MATCH in Release_Track",iserror(vlookup($A326&amp;$B326,'5) Release_Track'!$F:$F&amp;'5) Release_Track'!$G:$G,1,0)),"NO ISRC-CATALOG ID pair MATCH in Release_Track" )</f>
        <v/>
      </c>
      <c r="E326" s="111"/>
      <c r="F326" s="20"/>
      <c r="G326" s="159"/>
      <c r="H326" s="114" t="str">
        <f t="shared" si="1"/>
        <v/>
      </c>
      <c r="I326" s="20"/>
      <c r="J326" s="20"/>
    </row>
    <row r="327">
      <c r="B327" s="92"/>
      <c r="C327" s="114" t="str">
        <f t="array" ref="C327">ifs(and(isblank($A327),isblank($B327)),"", not(iserror(vlookup($A327&amp;$B327,'5) Release_Track'!$F:$F&amp;'5) Release_Track'!$G:$G,1,0))),vlookup($A327&amp;$B327,{'5) Release_Track'!$F:$F&amp;'5) Release_Track'!$G:$G,'5) Release_Track'!$H:$H},2,0), or(and(not(isblank($B327)),$B327=$B326,$A327&lt;&gt;$A326),and(not(isblank($A327)),$A327=$A326,$B327&lt;&gt;$B326)),"ID LISTS UNALIGNED",and($A327&lt;&gt;"",countif('5) Release_Track'!$F:$F,$A327)=0),"NO ISRC MATCH in Release_Track",and($B327&lt;&gt;"",countif('5) Release_Track'!$G:$G,$B327)=0),"NO CATALOG ID MATCH in Release_Track",iserror(vlookup($A327&amp;$B327,'5) Release_Track'!$F:$F&amp;'5) Release_Track'!$G:$G,1,0)),"NO ISRC-CATALOG ID pair MATCH in Release_Track" )</f>
        <v/>
      </c>
      <c r="D327" s="114" t="str">
        <f t="array" ref="D327">ifs(and(isblank($A327),isblank($B327)),"", not(iserror(vlookup($A327&amp;$B327,'5) Release_Track'!$F:$F&amp;'5) Release_Track'!$G:$G,1,0))),vlookup($A327&amp;$B327,{'5) Release_Track'!$F:$F&amp;'5) Release_Track'!$G:$G,'5) Release_Track'!$I:$I},2,0), or(and(not(isblank($B327)),$B327=$B326,$A327&lt;&gt;$A326),and(not(isblank($A327)),$A327=$A326,$B327&lt;&gt;$B326)),"ID LISTS UNALIGNED",and($A327&lt;&gt;"",countif('5) Release_Track'!$F:$F,$A327)=0),"NO ISRC MATCH in Release_Track",and($B327&lt;&gt;"",countif('5) Release_Track'!$G:$G,$B327)=0),"NO CATALOG ID MATCH in Release_Track",iserror(vlookup($A327&amp;$B327,'5) Release_Track'!$F:$F&amp;'5) Release_Track'!$G:$G,1,0)),"NO ISRC-CATALOG ID pair MATCH in Release_Track" )</f>
        <v/>
      </c>
      <c r="E327" s="111"/>
      <c r="F327" s="20"/>
      <c r="G327" s="159"/>
      <c r="H327" s="114" t="str">
        <f t="shared" si="1"/>
        <v/>
      </c>
      <c r="I327" s="20"/>
      <c r="J327" s="20"/>
    </row>
    <row r="328">
      <c r="B328" s="92"/>
      <c r="C328" s="114" t="str">
        <f t="array" ref="C328">ifs(and(isblank($A328),isblank($B328)),"", not(iserror(vlookup($A328&amp;$B328,'5) Release_Track'!$F:$F&amp;'5) Release_Track'!$G:$G,1,0))),vlookup($A328&amp;$B328,{'5) Release_Track'!$F:$F&amp;'5) Release_Track'!$G:$G,'5) Release_Track'!$H:$H},2,0), or(and(not(isblank($B328)),$B328=$B327,$A328&lt;&gt;$A327),and(not(isblank($A328)),$A328=$A327,$B328&lt;&gt;$B327)),"ID LISTS UNALIGNED",and($A328&lt;&gt;"",countif('5) Release_Track'!$F:$F,$A328)=0),"NO ISRC MATCH in Release_Track",and($B328&lt;&gt;"",countif('5) Release_Track'!$G:$G,$B328)=0),"NO CATALOG ID MATCH in Release_Track",iserror(vlookup($A328&amp;$B328,'5) Release_Track'!$F:$F&amp;'5) Release_Track'!$G:$G,1,0)),"NO ISRC-CATALOG ID pair MATCH in Release_Track" )</f>
        <v/>
      </c>
      <c r="D328" s="114" t="str">
        <f t="array" ref="D328">ifs(and(isblank($A328),isblank($B328)),"", not(iserror(vlookup($A328&amp;$B328,'5) Release_Track'!$F:$F&amp;'5) Release_Track'!$G:$G,1,0))),vlookup($A328&amp;$B328,{'5) Release_Track'!$F:$F&amp;'5) Release_Track'!$G:$G,'5) Release_Track'!$I:$I},2,0), or(and(not(isblank($B328)),$B328=$B327,$A328&lt;&gt;$A327),and(not(isblank($A328)),$A328=$A327,$B328&lt;&gt;$B327)),"ID LISTS UNALIGNED",and($A328&lt;&gt;"",countif('5) Release_Track'!$F:$F,$A328)=0),"NO ISRC MATCH in Release_Track",and($B328&lt;&gt;"",countif('5) Release_Track'!$G:$G,$B328)=0),"NO CATALOG ID MATCH in Release_Track",iserror(vlookup($A328&amp;$B328,'5) Release_Track'!$F:$F&amp;'5) Release_Track'!$G:$G,1,0)),"NO ISRC-CATALOG ID pair MATCH in Release_Track" )</f>
        <v/>
      </c>
      <c r="E328" s="111"/>
      <c r="F328" s="20"/>
      <c r="G328" s="159"/>
      <c r="H328" s="114" t="str">
        <f t="shared" si="1"/>
        <v/>
      </c>
      <c r="I328" s="20"/>
      <c r="J328" s="20"/>
    </row>
    <row r="329">
      <c r="B329" s="92"/>
      <c r="C329" s="114" t="str">
        <f t="array" ref="C329">ifs(and(isblank($A329),isblank($B329)),"", not(iserror(vlookup($A329&amp;$B329,'5) Release_Track'!$F:$F&amp;'5) Release_Track'!$G:$G,1,0))),vlookup($A329&amp;$B329,{'5) Release_Track'!$F:$F&amp;'5) Release_Track'!$G:$G,'5) Release_Track'!$H:$H},2,0), or(and(not(isblank($B329)),$B329=$B328,$A329&lt;&gt;$A328),and(not(isblank($A329)),$A329=$A328,$B329&lt;&gt;$B328)),"ID LISTS UNALIGNED",and($A329&lt;&gt;"",countif('5) Release_Track'!$F:$F,$A329)=0),"NO ISRC MATCH in Release_Track",and($B329&lt;&gt;"",countif('5) Release_Track'!$G:$G,$B329)=0),"NO CATALOG ID MATCH in Release_Track",iserror(vlookup($A329&amp;$B329,'5) Release_Track'!$F:$F&amp;'5) Release_Track'!$G:$G,1,0)),"NO ISRC-CATALOG ID pair MATCH in Release_Track" )</f>
        <v/>
      </c>
      <c r="D329" s="114" t="str">
        <f t="array" ref="D329">ifs(and(isblank($A329),isblank($B329)),"", not(iserror(vlookup($A329&amp;$B329,'5) Release_Track'!$F:$F&amp;'5) Release_Track'!$G:$G,1,0))),vlookup($A329&amp;$B329,{'5) Release_Track'!$F:$F&amp;'5) Release_Track'!$G:$G,'5) Release_Track'!$I:$I},2,0), or(and(not(isblank($B329)),$B329=$B328,$A329&lt;&gt;$A328),and(not(isblank($A329)),$A329=$A328,$B329&lt;&gt;$B328)),"ID LISTS UNALIGNED",and($A329&lt;&gt;"",countif('5) Release_Track'!$F:$F,$A329)=0),"NO ISRC MATCH in Release_Track",and($B329&lt;&gt;"",countif('5) Release_Track'!$G:$G,$B329)=0),"NO CATALOG ID MATCH in Release_Track",iserror(vlookup($A329&amp;$B329,'5) Release_Track'!$F:$F&amp;'5) Release_Track'!$G:$G,1,0)),"NO ISRC-CATALOG ID pair MATCH in Release_Track" )</f>
        <v/>
      </c>
      <c r="E329" s="111"/>
      <c r="F329" s="20"/>
      <c r="G329" s="159"/>
      <c r="H329" s="114" t="str">
        <f t="shared" si="1"/>
        <v/>
      </c>
      <c r="I329" s="20"/>
      <c r="J329" s="20"/>
    </row>
    <row r="330">
      <c r="B330" s="92"/>
      <c r="C330" s="114" t="str">
        <f t="array" ref="C330">ifs(and(isblank($A330),isblank($B330)),"", not(iserror(vlookup($A330&amp;$B330,'5) Release_Track'!$F:$F&amp;'5) Release_Track'!$G:$G,1,0))),vlookup($A330&amp;$B330,{'5) Release_Track'!$F:$F&amp;'5) Release_Track'!$G:$G,'5) Release_Track'!$H:$H},2,0), or(and(not(isblank($B330)),$B330=$B329,$A330&lt;&gt;$A329),and(not(isblank($A330)),$A330=$A329,$B330&lt;&gt;$B329)),"ID LISTS UNALIGNED",and($A330&lt;&gt;"",countif('5) Release_Track'!$F:$F,$A330)=0),"NO ISRC MATCH in Release_Track",and($B330&lt;&gt;"",countif('5) Release_Track'!$G:$G,$B330)=0),"NO CATALOG ID MATCH in Release_Track",iserror(vlookup($A330&amp;$B330,'5) Release_Track'!$F:$F&amp;'5) Release_Track'!$G:$G,1,0)),"NO ISRC-CATALOG ID pair MATCH in Release_Track" )</f>
        <v/>
      </c>
      <c r="D330" s="114" t="str">
        <f t="array" ref="D330">ifs(and(isblank($A330),isblank($B330)),"", not(iserror(vlookup($A330&amp;$B330,'5) Release_Track'!$F:$F&amp;'5) Release_Track'!$G:$G,1,0))),vlookup($A330&amp;$B330,{'5) Release_Track'!$F:$F&amp;'5) Release_Track'!$G:$G,'5) Release_Track'!$I:$I},2,0), or(and(not(isblank($B330)),$B330=$B329,$A330&lt;&gt;$A329),and(not(isblank($A330)),$A330=$A329,$B330&lt;&gt;$B329)),"ID LISTS UNALIGNED",and($A330&lt;&gt;"",countif('5) Release_Track'!$F:$F,$A330)=0),"NO ISRC MATCH in Release_Track",and($B330&lt;&gt;"",countif('5) Release_Track'!$G:$G,$B330)=0),"NO CATALOG ID MATCH in Release_Track",iserror(vlookup($A330&amp;$B330,'5) Release_Track'!$F:$F&amp;'5) Release_Track'!$G:$G,1,0)),"NO ISRC-CATALOG ID pair MATCH in Release_Track" )</f>
        <v/>
      </c>
      <c r="E330" s="111"/>
      <c r="F330" s="20"/>
      <c r="G330" s="159"/>
      <c r="H330" s="114" t="str">
        <f t="shared" si="1"/>
        <v/>
      </c>
      <c r="I330" s="20"/>
      <c r="J330" s="20"/>
    </row>
    <row r="331">
      <c r="B331" s="92"/>
      <c r="C331" s="114" t="str">
        <f t="array" ref="C331">ifs(and(isblank($A331),isblank($B331)),"", not(iserror(vlookup($A331&amp;$B331,'5) Release_Track'!$F:$F&amp;'5) Release_Track'!$G:$G,1,0))),vlookup($A331&amp;$B331,{'5) Release_Track'!$F:$F&amp;'5) Release_Track'!$G:$G,'5) Release_Track'!$H:$H},2,0), or(and(not(isblank($B331)),$B331=$B330,$A331&lt;&gt;$A330),and(not(isblank($A331)),$A331=$A330,$B331&lt;&gt;$B330)),"ID LISTS UNALIGNED",and($A331&lt;&gt;"",countif('5) Release_Track'!$F:$F,$A331)=0),"NO ISRC MATCH in Release_Track",and($B331&lt;&gt;"",countif('5) Release_Track'!$G:$G,$B331)=0),"NO CATALOG ID MATCH in Release_Track",iserror(vlookup($A331&amp;$B331,'5) Release_Track'!$F:$F&amp;'5) Release_Track'!$G:$G,1,0)),"NO ISRC-CATALOG ID pair MATCH in Release_Track" )</f>
        <v/>
      </c>
      <c r="D331" s="114" t="str">
        <f t="array" ref="D331">ifs(and(isblank($A331),isblank($B331)),"", not(iserror(vlookup($A331&amp;$B331,'5) Release_Track'!$F:$F&amp;'5) Release_Track'!$G:$G,1,0))),vlookup($A331&amp;$B331,{'5) Release_Track'!$F:$F&amp;'5) Release_Track'!$G:$G,'5) Release_Track'!$I:$I},2,0), or(and(not(isblank($B331)),$B331=$B330,$A331&lt;&gt;$A330),and(not(isblank($A331)),$A331=$A330,$B331&lt;&gt;$B330)),"ID LISTS UNALIGNED",and($A331&lt;&gt;"",countif('5) Release_Track'!$F:$F,$A331)=0),"NO ISRC MATCH in Release_Track",and($B331&lt;&gt;"",countif('5) Release_Track'!$G:$G,$B331)=0),"NO CATALOG ID MATCH in Release_Track",iserror(vlookup($A331&amp;$B331,'5) Release_Track'!$F:$F&amp;'5) Release_Track'!$G:$G,1,0)),"NO ISRC-CATALOG ID pair MATCH in Release_Track" )</f>
        <v/>
      </c>
      <c r="E331" s="111"/>
      <c r="F331" s="20"/>
      <c r="G331" s="159"/>
      <c r="H331" s="114" t="str">
        <f t="shared" si="1"/>
        <v/>
      </c>
      <c r="I331" s="20"/>
      <c r="J331" s="20"/>
    </row>
    <row r="332">
      <c r="B332" s="92"/>
      <c r="C332" s="114" t="str">
        <f t="array" ref="C332">ifs(and(isblank($A332),isblank($B332)),"", not(iserror(vlookup($A332&amp;$B332,'5) Release_Track'!$F:$F&amp;'5) Release_Track'!$G:$G,1,0))),vlookup($A332&amp;$B332,{'5) Release_Track'!$F:$F&amp;'5) Release_Track'!$G:$G,'5) Release_Track'!$H:$H},2,0), or(and(not(isblank($B332)),$B332=$B331,$A332&lt;&gt;$A331),and(not(isblank($A332)),$A332=$A331,$B332&lt;&gt;$B331)),"ID LISTS UNALIGNED",and($A332&lt;&gt;"",countif('5) Release_Track'!$F:$F,$A332)=0),"NO ISRC MATCH in Release_Track",and($B332&lt;&gt;"",countif('5) Release_Track'!$G:$G,$B332)=0),"NO CATALOG ID MATCH in Release_Track",iserror(vlookup($A332&amp;$B332,'5) Release_Track'!$F:$F&amp;'5) Release_Track'!$G:$G,1,0)),"NO ISRC-CATALOG ID pair MATCH in Release_Track" )</f>
        <v/>
      </c>
      <c r="D332" s="114" t="str">
        <f t="array" ref="D332">ifs(and(isblank($A332),isblank($B332)),"", not(iserror(vlookup($A332&amp;$B332,'5) Release_Track'!$F:$F&amp;'5) Release_Track'!$G:$G,1,0))),vlookup($A332&amp;$B332,{'5) Release_Track'!$F:$F&amp;'5) Release_Track'!$G:$G,'5) Release_Track'!$I:$I},2,0), or(and(not(isblank($B332)),$B332=$B331,$A332&lt;&gt;$A331),and(not(isblank($A332)),$A332=$A331,$B332&lt;&gt;$B331)),"ID LISTS UNALIGNED",and($A332&lt;&gt;"",countif('5) Release_Track'!$F:$F,$A332)=0),"NO ISRC MATCH in Release_Track",and($B332&lt;&gt;"",countif('5) Release_Track'!$G:$G,$B332)=0),"NO CATALOG ID MATCH in Release_Track",iserror(vlookup($A332&amp;$B332,'5) Release_Track'!$F:$F&amp;'5) Release_Track'!$G:$G,1,0)),"NO ISRC-CATALOG ID pair MATCH in Release_Track" )</f>
        <v/>
      </c>
      <c r="E332" s="111"/>
      <c r="F332" s="20"/>
      <c r="G332" s="159"/>
      <c r="H332" s="114" t="str">
        <f t="shared" si="1"/>
        <v/>
      </c>
      <c r="I332" s="20"/>
      <c r="J332" s="20"/>
    </row>
    <row r="333">
      <c r="B333" s="92"/>
      <c r="C333" s="114" t="str">
        <f t="array" ref="C333">ifs(and(isblank($A333),isblank($B333)),"", not(iserror(vlookup($A333&amp;$B333,'5) Release_Track'!$F:$F&amp;'5) Release_Track'!$G:$G,1,0))),vlookup($A333&amp;$B333,{'5) Release_Track'!$F:$F&amp;'5) Release_Track'!$G:$G,'5) Release_Track'!$H:$H},2,0), or(and(not(isblank($B333)),$B333=$B332,$A333&lt;&gt;$A332),and(not(isblank($A333)),$A333=$A332,$B333&lt;&gt;$B332)),"ID LISTS UNALIGNED",and($A333&lt;&gt;"",countif('5) Release_Track'!$F:$F,$A333)=0),"NO ISRC MATCH in Release_Track",and($B333&lt;&gt;"",countif('5) Release_Track'!$G:$G,$B333)=0),"NO CATALOG ID MATCH in Release_Track",iserror(vlookup($A333&amp;$B333,'5) Release_Track'!$F:$F&amp;'5) Release_Track'!$G:$G,1,0)),"NO ISRC-CATALOG ID pair MATCH in Release_Track" )</f>
        <v/>
      </c>
      <c r="D333" s="114" t="str">
        <f t="array" ref="D333">ifs(and(isblank($A333),isblank($B333)),"", not(iserror(vlookup($A333&amp;$B333,'5) Release_Track'!$F:$F&amp;'5) Release_Track'!$G:$G,1,0))),vlookup($A333&amp;$B333,{'5) Release_Track'!$F:$F&amp;'5) Release_Track'!$G:$G,'5) Release_Track'!$I:$I},2,0), or(and(not(isblank($B333)),$B333=$B332,$A333&lt;&gt;$A332),and(not(isblank($A333)),$A333=$A332,$B333&lt;&gt;$B332)),"ID LISTS UNALIGNED",and($A333&lt;&gt;"",countif('5) Release_Track'!$F:$F,$A333)=0),"NO ISRC MATCH in Release_Track",and($B333&lt;&gt;"",countif('5) Release_Track'!$G:$G,$B333)=0),"NO CATALOG ID MATCH in Release_Track",iserror(vlookup($A333&amp;$B333,'5) Release_Track'!$F:$F&amp;'5) Release_Track'!$G:$G,1,0)),"NO ISRC-CATALOG ID pair MATCH in Release_Track" )</f>
        <v/>
      </c>
      <c r="E333" s="111"/>
      <c r="F333" s="20"/>
      <c r="G333" s="159"/>
      <c r="H333" s="114" t="str">
        <f t="shared" si="1"/>
        <v/>
      </c>
      <c r="I333" s="20"/>
      <c r="J333" s="20"/>
    </row>
    <row r="334">
      <c r="B334" s="92"/>
      <c r="C334" s="114" t="str">
        <f t="array" ref="C334">ifs(and(isblank($A334),isblank($B334)),"", not(iserror(vlookup($A334&amp;$B334,'5) Release_Track'!$F:$F&amp;'5) Release_Track'!$G:$G,1,0))),vlookup($A334&amp;$B334,{'5) Release_Track'!$F:$F&amp;'5) Release_Track'!$G:$G,'5) Release_Track'!$H:$H},2,0), or(and(not(isblank($B334)),$B334=$B333,$A334&lt;&gt;$A333),and(not(isblank($A334)),$A334=$A333,$B334&lt;&gt;$B333)),"ID LISTS UNALIGNED",and($A334&lt;&gt;"",countif('5) Release_Track'!$F:$F,$A334)=0),"NO ISRC MATCH in Release_Track",and($B334&lt;&gt;"",countif('5) Release_Track'!$G:$G,$B334)=0),"NO CATALOG ID MATCH in Release_Track",iserror(vlookup($A334&amp;$B334,'5) Release_Track'!$F:$F&amp;'5) Release_Track'!$G:$G,1,0)),"NO ISRC-CATALOG ID pair MATCH in Release_Track" )</f>
        <v/>
      </c>
      <c r="D334" s="114" t="str">
        <f t="array" ref="D334">ifs(and(isblank($A334),isblank($B334)),"", not(iserror(vlookup($A334&amp;$B334,'5) Release_Track'!$F:$F&amp;'5) Release_Track'!$G:$G,1,0))),vlookup($A334&amp;$B334,{'5) Release_Track'!$F:$F&amp;'5) Release_Track'!$G:$G,'5) Release_Track'!$I:$I},2,0), or(and(not(isblank($B334)),$B334=$B333,$A334&lt;&gt;$A333),and(not(isblank($A334)),$A334=$A333,$B334&lt;&gt;$B333)),"ID LISTS UNALIGNED",and($A334&lt;&gt;"",countif('5) Release_Track'!$F:$F,$A334)=0),"NO ISRC MATCH in Release_Track",and($B334&lt;&gt;"",countif('5) Release_Track'!$G:$G,$B334)=0),"NO CATALOG ID MATCH in Release_Track",iserror(vlookup($A334&amp;$B334,'5) Release_Track'!$F:$F&amp;'5) Release_Track'!$G:$G,1,0)),"NO ISRC-CATALOG ID pair MATCH in Release_Track" )</f>
        <v/>
      </c>
      <c r="E334" s="111"/>
      <c r="F334" s="20"/>
      <c r="G334" s="159"/>
      <c r="H334" s="114" t="str">
        <f t="shared" si="1"/>
        <v/>
      </c>
      <c r="I334" s="20"/>
      <c r="J334" s="20"/>
    </row>
    <row r="335">
      <c r="B335" s="92"/>
      <c r="C335" s="114" t="str">
        <f t="array" ref="C335">ifs(and(isblank($A335),isblank($B335)),"", not(iserror(vlookup($A335&amp;$B335,'5) Release_Track'!$F:$F&amp;'5) Release_Track'!$G:$G,1,0))),vlookup($A335&amp;$B335,{'5) Release_Track'!$F:$F&amp;'5) Release_Track'!$G:$G,'5) Release_Track'!$H:$H},2,0), or(and(not(isblank($B335)),$B335=$B334,$A335&lt;&gt;$A334),and(not(isblank($A335)),$A335=$A334,$B335&lt;&gt;$B334)),"ID LISTS UNALIGNED",and($A335&lt;&gt;"",countif('5) Release_Track'!$F:$F,$A335)=0),"NO ISRC MATCH in Release_Track",and($B335&lt;&gt;"",countif('5) Release_Track'!$G:$G,$B335)=0),"NO CATALOG ID MATCH in Release_Track",iserror(vlookup($A335&amp;$B335,'5) Release_Track'!$F:$F&amp;'5) Release_Track'!$G:$G,1,0)),"NO ISRC-CATALOG ID pair MATCH in Release_Track" )</f>
        <v/>
      </c>
      <c r="D335" s="114" t="str">
        <f t="array" ref="D335">ifs(and(isblank($A335),isblank($B335)),"", not(iserror(vlookup($A335&amp;$B335,'5) Release_Track'!$F:$F&amp;'5) Release_Track'!$G:$G,1,0))),vlookup($A335&amp;$B335,{'5) Release_Track'!$F:$F&amp;'5) Release_Track'!$G:$G,'5) Release_Track'!$I:$I},2,0), or(and(not(isblank($B335)),$B335=$B334,$A335&lt;&gt;$A334),and(not(isblank($A335)),$A335=$A334,$B335&lt;&gt;$B334)),"ID LISTS UNALIGNED",and($A335&lt;&gt;"",countif('5) Release_Track'!$F:$F,$A335)=0),"NO ISRC MATCH in Release_Track",and($B335&lt;&gt;"",countif('5) Release_Track'!$G:$G,$B335)=0),"NO CATALOG ID MATCH in Release_Track",iserror(vlookup($A335&amp;$B335,'5) Release_Track'!$F:$F&amp;'5) Release_Track'!$G:$G,1,0)),"NO ISRC-CATALOG ID pair MATCH in Release_Track" )</f>
        <v/>
      </c>
      <c r="E335" s="111"/>
      <c r="F335" s="20"/>
      <c r="G335" s="159"/>
      <c r="H335" s="114" t="str">
        <f t="shared" si="1"/>
        <v/>
      </c>
      <c r="I335" s="20"/>
      <c r="J335" s="20"/>
    </row>
    <row r="336">
      <c r="B336" s="92"/>
      <c r="C336" s="114" t="str">
        <f t="array" ref="C336">ifs(and(isblank($A336),isblank($B336)),"", not(iserror(vlookup($A336&amp;$B336,'5) Release_Track'!$F:$F&amp;'5) Release_Track'!$G:$G,1,0))),vlookup($A336&amp;$B336,{'5) Release_Track'!$F:$F&amp;'5) Release_Track'!$G:$G,'5) Release_Track'!$H:$H},2,0), or(and(not(isblank($B336)),$B336=$B335,$A336&lt;&gt;$A335),and(not(isblank($A336)),$A336=$A335,$B336&lt;&gt;$B335)),"ID LISTS UNALIGNED",and($A336&lt;&gt;"",countif('5) Release_Track'!$F:$F,$A336)=0),"NO ISRC MATCH in Release_Track",and($B336&lt;&gt;"",countif('5) Release_Track'!$G:$G,$B336)=0),"NO CATALOG ID MATCH in Release_Track",iserror(vlookup($A336&amp;$B336,'5) Release_Track'!$F:$F&amp;'5) Release_Track'!$G:$G,1,0)),"NO ISRC-CATALOG ID pair MATCH in Release_Track" )</f>
        <v/>
      </c>
      <c r="D336" s="114" t="str">
        <f t="array" ref="D336">ifs(and(isblank($A336),isblank($B336)),"", not(iserror(vlookup($A336&amp;$B336,'5) Release_Track'!$F:$F&amp;'5) Release_Track'!$G:$G,1,0))),vlookup($A336&amp;$B336,{'5) Release_Track'!$F:$F&amp;'5) Release_Track'!$G:$G,'5) Release_Track'!$I:$I},2,0), or(and(not(isblank($B336)),$B336=$B335,$A336&lt;&gt;$A335),and(not(isblank($A336)),$A336=$A335,$B336&lt;&gt;$B335)),"ID LISTS UNALIGNED",and($A336&lt;&gt;"",countif('5) Release_Track'!$F:$F,$A336)=0),"NO ISRC MATCH in Release_Track",and($B336&lt;&gt;"",countif('5) Release_Track'!$G:$G,$B336)=0),"NO CATALOG ID MATCH in Release_Track",iserror(vlookup($A336&amp;$B336,'5) Release_Track'!$F:$F&amp;'5) Release_Track'!$G:$G,1,0)),"NO ISRC-CATALOG ID pair MATCH in Release_Track" )</f>
        <v/>
      </c>
      <c r="E336" s="111"/>
      <c r="F336" s="20"/>
      <c r="G336" s="159"/>
      <c r="H336" s="114" t="str">
        <f t="shared" si="1"/>
        <v/>
      </c>
      <c r="I336" s="20"/>
      <c r="J336" s="20"/>
    </row>
    <row r="337">
      <c r="B337" s="92"/>
      <c r="C337" s="114" t="str">
        <f t="array" ref="C337">ifs(and(isblank($A337),isblank($B337)),"", not(iserror(vlookup($A337&amp;$B337,'5) Release_Track'!$F:$F&amp;'5) Release_Track'!$G:$G,1,0))),vlookup($A337&amp;$B337,{'5) Release_Track'!$F:$F&amp;'5) Release_Track'!$G:$G,'5) Release_Track'!$H:$H},2,0), or(and(not(isblank($B337)),$B337=$B336,$A337&lt;&gt;$A336),and(not(isblank($A337)),$A337=$A336,$B337&lt;&gt;$B336)),"ID LISTS UNALIGNED",and($A337&lt;&gt;"",countif('5) Release_Track'!$F:$F,$A337)=0),"NO ISRC MATCH in Release_Track",and($B337&lt;&gt;"",countif('5) Release_Track'!$G:$G,$B337)=0),"NO CATALOG ID MATCH in Release_Track",iserror(vlookup($A337&amp;$B337,'5) Release_Track'!$F:$F&amp;'5) Release_Track'!$G:$G,1,0)),"NO ISRC-CATALOG ID pair MATCH in Release_Track" )</f>
        <v/>
      </c>
      <c r="D337" s="114" t="str">
        <f t="array" ref="D337">ifs(and(isblank($A337),isblank($B337)),"", not(iserror(vlookup($A337&amp;$B337,'5) Release_Track'!$F:$F&amp;'5) Release_Track'!$G:$G,1,0))),vlookup($A337&amp;$B337,{'5) Release_Track'!$F:$F&amp;'5) Release_Track'!$G:$G,'5) Release_Track'!$I:$I},2,0), or(and(not(isblank($B337)),$B337=$B336,$A337&lt;&gt;$A336),and(not(isblank($A337)),$A337=$A336,$B337&lt;&gt;$B336)),"ID LISTS UNALIGNED",and($A337&lt;&gt;"",countif('5) Release_Track'!$F:$F,$A337)=0),"NO ISRC MATCH in Release_Track",and($B337&lt;&gt;"",countif('5) Release_Track'!$G:$G,$B337)=0),"NO CATALOG ID MATCH in Release_Track",iserror(vlookup($A337&amp;$B337,'5) Release_Track'!$F:$F&amp;'5) Release_Track'!$G:$G,1,0)),"NO ISRC-CATALOG ID pair MATCH in Release_Track" )</f>
        <v/>
      </c>
      <c r="E337" s="111"/>
      <c r="F337" s="20"/>
      <c r="G337" s="159"/>
      <c r="H337" s="114" t="str">
        <f t="shared" si="1"/>
        <v/>
      </c>
      <c r="I337" s="20"/>
      <c r="J337" s="20"/>
    </row>
    <row r="338">
      <c r="B338" s="92"/>
      <c r="C338" s="114" t="str">
        <f t="array" ref="C338">ifs(and(isblank($A338),isblank($B338)),"", not(iserror(vlookup($A338&amp;$B338,'5) Release_Track'!$F:$F&amp;'5) Release_Track'!$G:$G,1,0))),vlookup($A338&amp;$B338,{'5) Release_Track'!$F:$F&amp;'5) Release_Track'!$G:$G,'5) Release_Track'!$H:$H},2,0), or(and(not(isblank($B338)),$B338=$B337,$A338&lt;&gt;$A337),and(not(isblank($A338)),$A338=$A337,$B338&lt;&gt;$B337)),"ID LISTS UNALIGNED",and($A338&lt;&gt;"",countif('5) Release_Track'!$F:$F,$A338)=0),"NO ISRC MATCH in Release_Track",and($B338&lt;&gt;"",countif('5) Release_Track'!$G:$G,$B338)=0),"NO CATALOG ID MATCH in Release_Track",iserror(vlookup($A338&amp;$B338,'5) Release_Track'!$F:$F&amp;'5) Release_Track'!$G:$G,1,0)),"NO ISRC-CATALOG ID pair MATCH in Release_Track" )</f>
        <v/>
      </c>
      <c r="D338" s="114" t="str">
        <f t="array" ref="D338">ifs(and(isblank($A338),isblank($B338)),"", not(iserror(vlookup($A338&amp;$B338,'5) Release_Track'!$F:$F&amp;'5) Release_Track'!$G:$G,1,0))),vlookup($A338&amp;$B338,{'5) Release_Track'!$F:$F&amp;'5) Release_Track'!$G:$G,'5) Release_Track'!$I:$I},2,0), or(and(not(isblank($B338)),$B338=$B337,$A338&lt;&gt;$A337),and(not(isblank($A338)),$A338=$A337,$B338&lt;&gt;$B337)),"ID LISTS UNALIGNED",and($A338&lt;&gt;"",countif('5) Release_Track'!$F:$F,$A338)=0),"NO ISRC MATCH in Release_Track",and($B338&lt;&gt;"",countif('5) Release_Track'!$G:$G,$B338)=0),"NO CATALOG ID MATCH in Release_Track",iserror(vlookup($A338&amp;$B338,'5) Release_Track'!$F:$F&amp;'5) Release_Track'!$G:$G,1,0)),"NO ISRC-CATALOG ID pair MATCH in Release_Track" )</f>
        <v/>
      </c>
      <c r="E338" s="111"/>
      <c r="F338" s="20"/>
      <c r="G338" s="159"/>
      <c r="H338" s="114" t="str">
        <f t="shared" si="1"/>
        <v/>
      </c>
      <c r="I338" s="20"/>
      <c r="J338" s="20"/>
    </row>
    <row r="339">
      <c r="B339" s="92"/>
      <c r="C339" s="114" t="str">
        <f t="array" ref="C339">ifs(and(isblank($A339),isblank($B339)),"", not(iserror(vlookup($A339&amp;$B339,'5) Release_Track'!$F:$F&amp;'5) Release_Track'!$G:$G,1,0))),vlookup($A339&amp;$B339,{'5) Release_Track'!$F:$F&amp;'5) Release_Track'!$G:$G,'5) Release_Track'!$H:$H},2,0), or(and(not(isblank($B339)),$B339=$B338,$A339&lt;&gt;$A338),and(not(isblank($A339)),$A339=$A338,$B339&lt;&gt;$B338)),"ID LISTS UNALIGNED",and($A339&lt;&gt;"",countif('5) Release_Track'!$F:$F,$A339)=0),"NO ISRC MATCH in Release_Track",and($B339&lt;&gt;"",countif('5) Release_Track'!$G:$G,$B339)=0),"NO CATALOG ID MATCH in Release_Track",iserror(vlookup($A339&amp;$B339,'5) Release_Track'!$F:$F&amp;'5) Release_Track'!$G:$G,1,0)),"NO ISRC-CATALOG ID pair MATCH in Release_Track" )</f>
        <v/>
      </c>
      <c r="D339" s="114" t="str">
        <f t="array" ref="D339">ifs(and(isblank($A339),isblank($B339)),"", not(iserror(vlookup($A339&amp;$B339,'5) Release_Track'!$F:$F&amp;'5) Release_Track'!$G:$G,1,0))),vlookup($A339&amp;$B339,{'5) Release_Track'!$F:$F&amp;'5) Release_Track'!$G:$G,'5) Release_Track'!$I:$I},2,0), or(and(not(isblank($B339)),$B339=$B338,$A339&lt;&gt;$A338),and(not(isblank($A339)),$A339=$A338,$B339&lt;&gt;$B338)),"ID LISTS UNALIGNED",and($A339&lt;&gt;"",countif('5) Release_Track'!$F:$F,$A339)=0),"NO ISRC MATCH in Release_Track",and($B339&lt;&gt;"",countif('5) Release_Track'!$G:$G,$B339)=0),"NO CATALOG ID MATCH in Release_Track",iserror(vlookup($A339&amp;$B339,'5) Release_Track'!$F:$F&amp;'5) Release_Track'!$G:$G,1,0)),"NO ISRC-CATALOG ID pair MATCH in Release_Track" )</f>
        <v/>
      </c>
      <c r="E339" s="111"/>
      <c r="F339" s="20"/>
      <c r="G339" s="159"/>
      <c r="H339" s="114" t="str">
        <f t="shared" si="1"/>
        <v/>
      </c>
      <c r="I339" s="20"/>
      <c r="J339" s="20"/>
    </row>
    <row r="340">
      <c r="B340" s="92"/>
      <c r="C340" s="114" t="str">
        <f t="array" ref="C340">ifs(and(isblank($A340),isblank($B340)),"", not(iserror(vlookup($A340&amp;$B340,'5) Release_Track'!$F:$F&amp;'5) Release_Track'!$G:$G,1,0))),vlookup($A340&amp;$B340,{'5) Release_Track'!$F:$F&amp;'5) Release_Track'!$G:$G,'5) Release_Track'!$H:$H},2,0), or(and(not(isblank($B340)),$B340=$B339,$A340&lt;&gt;$A339),and(not(isblank($A340)),$A340=$A339,$B340&lt;&gt;$B339)),"ID LISTS UNALIGNED",and($A340&lt;&gt;"",countif('5) Release_Track'!$F:$F,$A340)=0),"NO ISRC MATCH in Release_Track",and($B340&lt;&gt;"",countif('5) Release_Track'!$G:$G,$B340)=0),"NO CATALOG ID MATCH in Release_Track",iserror(vlookup($A340&amp;$B340,'5) Release_Track'!$F:$F&amp;'5) Release_Track'!$G:$G,1,0)),"NO ISRC-CATALOG ID pair MATCH in Release_Track" )</f>
        <v/>
      </c>
      <c r="D340" s="114" t="str">
        <f t="array" ref="D340">ifs(and(isblank($A340),isblank($B340)),"", not(iserror(vlookup($A340&amp;$B340,'5) Release_Track'!$F:$F&amp;'5) Release_Track'!$G:$G,1,0))),vlookup($A340&amp;$B340,{'5) Release_Track'!$F:$F&amp;'5) Release_Track'!$G:$G,'5) Release_Track'!$I:$I},2,0), or(and(not(isblank($B340)),$B340=$B339,$A340&lt;&gt;$A339),and(not(isblank($A340)),$A340=$A339,$B340&lt;&gt;$B339)),"ID LISTS UNALIGNED",and($A340&lt;&gt;"",countif('5) Release_Track'!$F:$F,$A340)=0),"NO ISRC MATCH in Release_Track",and($B340&lt;&gt;"",countif('5) Release_Track'!$G:$G,$B340)=0),"NO CATALOG ID MATCH in Release_Track",iserror(vlookup($A340&amp;$B340,'5) Release_Track'!$F:$F&amp;'5) Release_Track'!$G:$G,1,0)),"NO ISRC-CATALOG ID pair MATCH in Release_Track" )</f>
        <v/>
      </c>
      <c r="E340" s="111"/>
      <c r="F340" s="20"/>
      <c r="G340" s="159"/>
      <c r="H340" s="114" t="str">
        <f t="shared" si="1"/>
        <v/>
      </c>
      <c r="I340" s="20"/>
      <c r="J340" s="20"/>
    </row>
    <row r="341">
      <c r="B341" s="92"/>
      <c r="C341" s="114" t="str">
        <f t="array" ref="C341">ifs(and(isblank($A341),isblank($B341)),"", not(iserror(vlookup($A341&amp;$B341,'5) Release_Track'!$F:$F&amp;'5) Release_Track'!$G:$G,1,0))),vlookup($A341&amp;$B341,{'5) Release_Track'!$F:$F&amp;'5) Release_Track'!$G:$G,'5) Release_Track'!$H:$H},2,0), or(and(not(isblank($B341)),$B341=$B340,$A341&lt;&gt;$A340),and(not(isblank($A341)),$A341=$A340,$B341&lt;&gt;$B340)),"ID LISTS UNALIGNED",and($A341&lt;&gt;"",countif('5) Release_Track'!$F:$F,$A341)=0),"NO ISRC MATCH in Release_Track",and($B341&lt;&gt;"",countif('5) Release_Track'!$G:$G,$B341)=0),"NO CATALOG ID MATCH in Release_Track",iserror(vlookup($A341&amp;$B341,'5) Release_Track'!$F:$F&amp;'5) Release_Track'!$G:$G,1,0)),"NO ISRC-CATALOG ID pair MATCH in Release_Track" )</f>
        <v/>
      </c>
      <c r="D341" s="114" t="str">
        <f t="array" ref="D341">ifs(and(isblank($A341),isblank($B341)),"", not(iserror(vlookup($A341&amp;$B341,'5) Release_Track'!$F:$F&amp;'5) Release_Track'!$G:$G,1,0))),vlookup($A341&amp;$B341,{'5) Release_Track'!$F:$F&amp;'5) Release_Track'!$G:$G,'5) Release_Track'!$I:$I},2,0), or(and(not(isblank($B341)),$B341=$B340,$A341&lt;&gt;$A340),and(not(isblank($A341)),$A341=$A340,$B341&lt;&gt;$B340)),"ID LISTS UNALIGNED",and($A341&lt;&gt;"",countif('5) Release_Track'!$F:$F,$A341)=0),"NO ISRC MATCH in Release_Track",and($B341&lt;&gt;"",countif('5) Release_Track'!$G:$G,$B341)=0),"NO CATALOG ID MATCH in Release_Track",iserror(vlookup($A341&amp;$B341,'5) Release_Track'!$F:$F&amp;'5) Release_Track'!$G:$G,1,0)),"NO ISRC-CATALOG ID pair MATCH in Release_Track" )</f>
        <v/>
      </c>
      <c r="E341" s="111"/>
      <c r="F341" s="20"/>
      <c r="G341" s="159"/>
      <c r="H341" s="114" t="str">
        <f t="shared" si="1"/>
        <v/>
      </c>
      <c r="I341" s="20"/>
      <c r="J341" s="20"/>
    </row>
    <row r="342">
      <c r="B342" s="92"/>
      <c r="C342" s="114" t="str">
        <f t="array" ref="C342">ifs(and(isblank($A342),isblank($B342)),"", not(iserror(vlookup($A342&amp;$B342,'5) Release_Track'!$F:$F&amp;'5) Release_Track'!$G:$G,1,0))),vlookup($A342&amp;$B342,{'5) Release_Track'!$F:$F&amp;'5) Release_Track'!$G:$G,'5) Release_Track'!$H:$H},2,0), or(and(not(isblank($B342)),$B342=$B341,$A342&lt;&gt;$A341),and(not(isblank($A342)),$A342=$A341,$B342&lt;&gt;$B341)),"ID LISTS UNALIGNED",and($A342&lt;&gt;"",countif('5) Release_Track'!$F:$F,$A342)=0),"NO ISRC MATCH in Release_Track",and($B342&lt;&gt;"",countif('5) Release_Track'!$G:$G,$B342)=0),"NO CATALOG ID MATCH in Release_Track",iserror(vlookup($A342&amp;$B342,'5) Release_Track'!$F:$F&amp;'5) Release_Track'!$G:$G,1,0)),"NO ISRC-CATALOG ID pair MATCH in Release_Track" )</f>
        <v/>
      </c>
      <c r="D342" s="114" t="str">
        <f t="array" ref="D342">ifs(and(isblank($A342),isblank($B342)),"", not(iserror(vlookup($A342&amp;$B342,'5) Release_Track'!$F:$F&amp;'5) Release_Track'!$G:$G,1,0))),vlookup($A342&amp;$B342,{'5) Release_Track'!$F:$F&amp;'5) Release_Track'!$G:$G,'5) Release_Track'!$I:$I},2,0), or(and(not(isblank($B342)),$B342=$B341,$A342&lt;&gt;$A341),and(not(isblank($A342)),$A342=$A341,$B342&lt;&gt;$B341)),"ID LISTS UNALIGNED",and($A342&lt;&gt;"",countif('5) Release_Track'!$F:$F,$A342)=0),"NO ISRC MATCH in Release_Track",and($B342&lt;&gt;"",countif('5) Release_Track'!$G:$G,$B342)=0),"NO CATALOG ID MATCH in Release_Track",iserror(vlookup($A342&amp;$B342,'5) Release_Track'!$F:$F&amp;'5) Release_Track'!$G:$G,1,0)),"NO ISRC-CATALOG ID pair MATCH in Release_Track" )</f>
        <v/>
      </c>
      <c r="E342" s="111"/>
      <c r="F342" s="20"/>
      <c r="G342" s="159"/>
      <c r="H342" s="114" t="str">
        <f t="shared" si="1"/>
        <v/>
      </c>
      <c r="I342" s="20"/>
      <c r="J342" s="20"/>
    </row>
    <row r="343">
      <c r="B343" s="92"/>
      <c r="C343" s="114" t="str">
        <f t="array" ref="C343">ifs(and(isblank($A343),isblank($B343)),"", not(iserror(vlookup($A343&amp;$B343,'5) Release_Track'!$F:$F&amp;'5) Release_Track'!$G:$G,1,0))),vlookup($A343&amp;$B343,{'5) Release_Track'!$F:$F&amp;'5) Release_Track'!$G:$G,'5) Release_Track'!$H:$H},2,0), or(and(not(isblank($B343)),$B343=$B342,$A343&lt;&gt;$A342),and(not(isblank($A343)),$A343=$A342,$B343&lt;&gt;$B342)),"ID LISTS UNALIGNED",and($A343&lt;&gt;"",countif('5) Release_Track'!$F:$F,$A343)=0),"NO ISRC MATCH in Release_Track",and($B343&lt;&gt;"",countif('5) Release_Track'!$G:$G,$B343)=0),"NO CATALOG ID MATCH in Release_Track",iserror(vlookup($A343&amp;$B343,'5) Release_Track'!$F:$F&amp;'5) Release_Track'!$G:$G,1,0)),"NO ISRC-CATALOG ID pair MATCH in Release_Track" )</f>
        <v/>
      </c>
      <c r="D343" s="114" t="str">
        <f t="array" ref="D343">ifs(and(isblank($A343),isblank($B343)),"", not(iserror(vlookup($A343&amp;$B343,'5) Release_Track'!$F:$F&amp;'5) Release_Track'!$G:$G,1,0))),vlookup($A343&amp;$B343,{'5) Release_Track'!$F:$F&amp;'5) Release_Track'!$G:$G,'5) Release_Track'!$I:$I},2,0), or(and(not(isblank($B343)),$B343=$B342,$A343&lt;&gt;$A342),and(not(isblank($A343)),$A343=$A342,$B343&lt;&gt;$B342)),"ID LISTS UNALIGNED",and($A343&lt;&gt;"",countif('5) Release_Track'!$F:$F,$A343)=0),"NO ISRC MATCH in Release_Track",and($B343&lt;&gt;"",countif('5) Release_Track'!$G:$G,$B343)=0),"NO CATALOG ID MATCH in Release_Track",iserror(vlookup($A343&amp;$B343,'5) Release_Track'!$F:$F&amp;'5) Release_Track'!$G:$G,1,0)),"NO ISRC-CATALOG ID pair MATCH in Release_Track" )</f>
        <v/>
      </c>
      <c r="E343" s="111"/>
      <c r="F343" s="20"/>
      <c r="G343" s="159"/>
      <c r="H343" s="114" t="str">
        <f t="shared" si="1"/>
        <v/>
      </c>
      <c r="I343" s="20"/>
      <c r="J343" s="20"/>
    </row>
    <row r="344">
      <c r="B344" s="92"/>
      <c r="C344" s="114" t="str">
        <f t="array" ref="C344">ifs(and(isblank($A344),isblank($B344)),"", not(iserror(vlookup($A344&amp;$B344,'5) Release_Track'!$F:$F&amp;'5) Release_Track'!$G:$G,1,0))),vlookup($A344&amp;$B344,{'5) Release_Track'!$F:$F&amp;'5) Release_Track'!$G:$G,'5) Release_Track'!$H:$H},2,0), or(and(not(isblank($B344)),$B344=$B343,$A344&lt;&gt;$A343),and(not(isblank($A344)),$A344=$A343,$B344&lt;&gt;$B343)),"ID LISTS UNALIGNED",and($A344&lt;&gt;"",countif('5) Release_Track'!$F:$F,$A344)=0),"NO ISRC MATCH in Release_Track",and($B344&lt;&gt;"",countif('5) Release_Track'!$G:$G,$B344)=0),"NO CATALOG ID MATCH in Release_Track",iserror(vlookup($A344&amp;$B344,'5) Release_Track'!$F:$F&amp;'5) Release_Track'!$G:$G,1,0)),"NO ISRC-CATALOG ID pair MATCH in Release_Track" )</f>
        <v/>
      </c>
      <c r="D344" s="114" t="str">
        <f t="array" ref="D344">ifs(and(isblank($A344),isblank($B344)),"", not(iserror(vlookup($A344&amp;$B344,'5) Release_Track'!$F:$F&amp;'5) Release_Track'!$G:$G,1,0))),vlookup($A344&amp;$B344,{'5) Release_Track'!$F:$F&amp;'5) Release_Track'!$G:$G,'5) Release_Track'!$I:$I},2,0), or(and(not(isblank($B344)),$B344=$B343,$A344&lt;&gt;$A343),and(not(isblank($A344)),$A344=$A343,$B344&lt;&gt;$B343)),"ID LISTS UNALIGNED",and($A344&lt;&gt;"",countif('5) Release_Track'!$F:$F,$A344)=0),"NO ISRC MATCH in Release_Track",and($B344&lt;&gt;"",countif('5) Release_Track'!$G:$G,$B344)=0),"NO CATALOG ID MATCH in Release_Track",iserror(vlookup($A344&amp;$B344,'5) Release_Track'!$F:$F&amp;'5) Release_Track'!$G:$G,1,0)),"NO ISRC-CATALOG ID pair MATCH in Release_Track" )</f>
        <v/>
      </c>
      <c r="E344" s="111"/>
      <c r="F344" s="20"/>
      <c r="G344" s="159"/>
      <c r="H344" s="114" t="str">
        <f t="shared" si="1"/>
        <v/>
      </c>
      <c r="I344" s="20"/>
      <c r="J344" s="20"/>
    </row>
    <row r="345">
      <c r="B345" s="92"/>
      <c r="C345" s="114" t="str">
        <f t="array" ref="C345">ifs(and(isblank($A345),isblank($B345)),"", not(iserror(vlookup($A345&amp;$B345,'5) Release_Track'!$F:$F&amp;'5) Release_Track'!$G:$G,1,0))),vlookup($A345&amp;$B345,{'5) Release_Track'!$F:$F&amp;'5) Release_Track'!$G:$G,'5) Release_Track'!$H:$H},2,0), or(and(not(isblank($B345)),$B345=$B344,$A345&lt;&gt;$A344),and(not(isblank($A345)),$A345=$A344,$B345&lt;&gt;$B344)),"ID LISTS UNALIGNED",and($A345&lt;&gt;"",countif('5) Release_Track'!$F:$F,$A345)=0),"NO ISRC MATCH in Release_Track",and($B345&lt;&gt;"",countif('5) Release_Track'!$G:$G,$B345)=0),"NO CATALOG ID MATCH in Release_Track",iserror(vlookup($A345&amp;$B345,'5) Release_Track'!$F:$F&amp;'5) Release_Track'!$G:$G,1,0)),"NO ISRC-CATALOG ID pair MATCH in Release_Track" )</f>
        <v/>
      </c>
      <c r="D345" s="114" t="str">
        <f t="array" ref="D345">ifs(and(isblank($A345),isblank($B345)),"", not(iserror(vlookup($A345&amp;$B345,'5) Release_Track'!$F:$F&amp;'5) Release_Track'!$G:$G,1,0))),vlookup($A345&amp;$B345,{'5) Release_Track'!$F:$F&amp;'5) Release_Track'!$G:$G,'5) Release_Track'!$I:$I},2,0), or(and(not(isblank($B345)),$B345=$B344,$A345&lt;&gt;$A344),and(not(isblank($A345)),$A345=$A344,$B345&lt;&gt;$B344)),"ID LISTS UNALIGNED",and($A345&lt;&gt;"",countif('5) Release_Track'!$F:$F,$A345)=0),"NO ISRC MATCH in Release_Track",and($B345&lt;&gt;"",countif('5) Release_Track'!$G:$G,$B345)=0),"NO CATALOG ID MATCH in Release_Track",iserror(vlookup($A345&amp;$B345,'5) Release_Track'!$F:$F&amp;'5) Release_Track'!$G:$G,1,0)),"NO ISRC-CATALOG ID pair MATCH in Release_Track" )</f>
        <v/>
      </c>
      <c r="E345" s="111"/>
      <c r="F345" s="20"/>
      <c r="G345" s="159"/>
      <c r="H345" s="114" t="str">
        <f t="shared" si="1"/>
        <v/>
      </c>
      <c r="I345" s="20"/>
      <c r="J345" s="20"/>
    </row>
    <row r="346">
      <c r="B346" s="92"/>
      <c r="C346" s="114" t="str">
        <f t="array" ref="C346">ifs(and(isblank($A346),isblank($B346)),"", not(iserror(vlookup($A346&amp;$B346,'5) Release_Track'!$F:$F&amp;'5) Release_Track'!$G:$G,1,0))),vlookup($A346&amp;$B346,{'5) Release_Track'!$F:$F&amp;'5) Release_Track'!$G:$G,'5) Release_Track'!$H:$H},2,0), or(and(not(isblank($B346)),$B346=$B345,$A346&lt;&gt;$A345),and(not(isblank($A346)),$A346=$A345,$B346&lt;&gt;$B345)),"ID LISTS UNALIGNED",and($A346&lt;&gt;"",countif('5) Release_Track'!$F:$F,$A346)=0),"NO ISRC MATCH in Release_Track",and($B346&lt;&gt;"",countif('5) Release_Track'!$G:$G,$B346)=0),"NO CATALOG ID MATCH in Release_Track",iserror(vlookup($A346&amp;$B346,'5) Release_Track'!$F:$F&amp;'5) Release_Track'!$G:$G,1,0)),"NO ISRC-CATALOG ID pair MATCH in Release_Track" )</f>
        <v/>
      </c>
      <c r="D346" s="114" t="str">
        <f t="array" ref="D346">ifs(and(isblank($A346),isblank($B346)),"", not(iserror(vlookup($A346&amp;$B346,'5) Release_Track'!$F:$F&amp;'5) Release_Track'!$G:$G,1,0))),vlookup($A346&amp;$B346,{'5) Release_Track'!$F:$F&amp;'5) Release_Track'!$G:$G,'5) Release_Track'!$I:$I},2,0), or(and(not(isblank($B346)),$B346=$B345,$A346&lt;&gt;$A345),and(not(isblank($A346)),$A346=$A345,$B346&lt;&gt;$B345)),"ID LISTS UNALIGNED",and($A346&lt;&gt;"",countif('5) Release_Track'!$F:$F,$A346)=0),"NO ISRC MATCH in Release_Track",and($B346&lt;&gt;"",countif('5) Release_Track'!$G:$G,$B346)=0),"NO CATALOG ID MATCH in Release_Track",iserror(vlookup($A346&amp;$B346,'5) Release_Track'!$F:$F&amp;'5) Release_Track'!$G:$G,1,0)),"NO ISRC-CATALOG ID pair MATCH in Release_Track" )</f>
        <v/>
      </c>
      <c r="E346" s="111"/>
      <c r="F346" s="20"/>
      <c r="G346" s="159"/>
      <c r="H346" s="114" t="str">
        <f t="shared" si="1"/>
        <v/>
      </c>
      <c r="I346" s="20"/>
      <c r="J346" s="20"/>
    </row>
    <row r="347">
      <c r="B347" s="92"/>
      <c r="C347" s="114" t="str">
        <f t="array" ref="C347">ifs(and(isblank($A347),isblank($B347)),"", not(iserror(vlookup($A347&amp;$B347,'5) Release_Track'!$F:$F&amp;'5) Release_Track'!$G:$G,1,0))),vlookup($A347&amp;$B347,{'5) Release_Track'!$F:$F&amp;'5) Release_Track'!$G:$G,'5) Release_Track'!$H:$H},2,0), or(and(not(isblank($B347)),$B347=$B346,$A347&lt;&gt;$A346),and(not(isblank($A347)),$A347=$A346,$B347&lt;&gt;$B346)),"ID LISTS UNALIGNED",and($A347&lt;&gt;"",countif('5) Release_Track'!$F:$F,$A347)=0),"NO ISRC MATCH in Release_Track",and($B347&lt;&gt;"",countif('5) Release_Track'!$G:$G,$B347)=0),"NO CATALOG ID MATCH in Release_Track",iserror(vlookup($A347&amp;$B347,'5) Release_Track'!$F:$F&amp;'5) Release_Track'!$G:$G,1,0)),"NO ISRC-CATALOG ID pair MATCH in Release_Track" )</f>
        <v/>
      </c>
      <c r="D347" s="114" t="str">
        <f t="array" ref="D347">ifs(and(isblank($A347),isblank($B347)),"", not(iserror(vlookup($A347&amp;$B347,'5) Release_Track'!$F:$F&amp;'5) Release_Track'!$G:$G,1,0))),vlookup($A347&amp;$B347,{'5) Release_Track'!$F:$F&amp;'5) Release_Track'!$G:$G,'5) Release_Track'!$I:$I},2,0), or(and(not(isblank($B347)),$B347=$B346,$A347&lt;&gt;$A346),and(not(isblank($A347)),$A347=$A346,$B347&lt;&gt;$B346)),"ID LISTS UNALIGNED",and($A347&lt;&gt;"",countif('5) Release_Track'!$F:$F,$A347)=0),"NO ISRC MATCH in Release_Track",and($B347&lt;&gt;"",countif('5) Release_Track'!$G:$G,$B347)=0),"NO CATALOG ID MATCH in Release_Track",iserror(vlookup($A347&amp;$B347,'5) Release_Track'!$F:$F&amp;'5) Release_Track'!$G:$G,1,0)),"NO ISRC-CATALOG ID pair MATCH in Release_Track" )</f>
        <v/>
      </c>
      <c r="E347" s="111"/>
      <c r="F347" s="20"/>
      <c r="G347" s="159"/>
      <c r="H347" s="114" t="str">
        <f t="shared" si="1"/>
        <v/>
      </c>
      <c r="I347" s="20"/>
      <c r="J347" s="20"/>
    </row>
    <row r="348">
      <c r="B348" s="92"/>
      <c r="C348" s="114" t="str">
        <f t="array" ref="C348">ifs(and(isblank($A348),isblank($B348)),"", not(iserror(vlookup($A348&amp;$B348,'5) Release_Track'!$F:$F&amp;'5) Release_Track'!$G:$G,1,0))),vlookup($A348&amp;$B348,{'5) Release_Track'!$F:$F&amp;'5) Release_Track'!$G:$G,'5) Release_Track'!$H:$H},2,0), or(and(not(isblank($B348)),$B348=$B347,$A348&lt;&gt;$A347),and(not(isblank($A348)),$A348=$A347,$B348&lt;&gt;$B347)),"ID LISTS UNALIGNED",and($A348&lt;&gt;"",countif('5) Release_Track'!$F:$F,$A348)=0),"NO ISRC MATCH in Release_Track",and($B348&lt;&gt;"",countif('5) Release_Track'!$G:$G,$B348)=0),"NO CATALOG ID MATCH in Release_Track",iserror(vlookup($A348&amp;$B348,'5) Release_Track'!$F:$F&amp;'5) Release_Track'!$G:$G,1,0)),"NO ISRC-CATALOG ID pair MATCH in Release_Track" )</f>
        <v/>
      </c>
      <c r="D348" s="114" t="str">
        <f t="array" ref="D348">ifs(and(isblank($A348),isblank($B348)),"", not(iserror(vlookup($A348&amp;$B348,'5) Release_Track'!$F:$F&amp;'5) Release_Track'!$G:$G,1,0))),vlookup($A348&amp;$B348,{'5) Release_Track'!$F:$F&amp;'5) Release_Track'!$G:$G,'5) Release_Track'!$I:$I},2,0), or(and(not(isblank($B348)),$B348=$B347,$A348&lt;&gt;$A347),and(not(isblank($A348)),$A348=$A347,$B348&lt;&gt;$B347)),"ID LISTS UNALIGNED",and($A348&lt;&gt;"",countif('5) Release_Track'!$F:$F,$A348)=0),"NO ISRC MATCH in Release_Track",and($B348&lt;&gt;"",countif('5) Release_Track'!$G:$G,$B348)=0),"NO CATALOG ID MATCH in Release_Track",iserror(vlookup($A348&amp;$B348,'5) Release_Track'!$F:$F&amp;'5) Release_Track'!$G:$G,1,0)),"NO ISRC-CATALOG ID pair MATCH in Release_Track" )</f>
        <v/>
      </c>
      <c r="E348" s="111"/>
      <c r="F348" s="20"/>
      <c r="G348" s="159"/>
      <c r="H348" s="114" t="str">
        <f t="shared" si="1"/>
        <v/>
      </c>
      <c r="I348" s="20"/>
      <c r="J348" s="20"/>
    </row>
    <row r="349">
      <c r="B349" s="92"/>
      <c r="C349" s="114" t="str">
        <f t="array" ref="C349">ifs(and(isblank($A349),isblank($B349)),"", not(iserror(vlookup($A349&amp;$B349,'5) Release_Track'!$F:$F&amp;'5) Release_Track'!$G:$G,1,0))),vlookup($A349&amp;$B349,{'5) Release_Track'!$F:$F&amp;'5) Release_Track'!$G:$G,'5) Release_Track'!$H:$H},2,0), or(and(not(isblank($B349)),$B349=$B348,$A349&lt;&gt;$A348),and(not(isblank($A349)),$A349=$A348,$B349&lt;&gt;$B348)),"ID LISTS UNALIGNED",and($A349&lt;&gt;"",countif('5) Release_Track'!$F:$F,$A349)=0),"NO ISRC MATCH in Release_Track",and($B349&lt;&gt;"",countif('5) Release_Track'!$G:$G,$B349)=0),"NO CATALOG ID MATCH in Release_Track",iserror(vlookup($A349&amp;$B349,'5) Release_Track'!$F:$F&amp;'5) Release_Track'!$G:$G,1,0)),"NO ISRC-CATALOG ID pair MATCH in Release_Track" )</f>
        <v/>
      </c>
      <c r="D349" s="114" t="str">
        <f t="array" ref="D349">ifs(and(isblank($A349),isblank($B349)),"", not(iserror(vlookup($A349&amp;$B349,'5) Release_Track'!$F:$F&amp;'5) Release_Track'!$G:$G,1,0))),vlookup($A349&amp;$B349,{'5) Release_Track'!$F:$F&amp;'5) Release_Track'!$G:$G,'5) Release_Track'!$I:$I},2,0), or(and(not(isblank($B349)),$B349=$B348,$A349&lt;&gt;$A348),and(not(isblank($A349)),$A349=$A348,$B349&lt;&gt;$B348)),"ID LISTS UNALIGNED",and($A349&lt;&gt;"",countif('5) Release_Track'!$F:$F,$A349)=0),"NO ISRC MATCH in Release_Track",and($B349&lt;&gt;"",countif('5) Release_Track'!$G:$G,$B349)=0),"NO CATALOG ID MATCH in Release_Track",iserror(vlookup($A349&amp;$B349,'5) Release_Track'!$F:$F&amp;'5) Release_Track'!$G:$G,1,0)),"NO ISRC-CATALOG ID pair MATCH in Release_Track" )</f>
        <v/>
      </c>
      <c r="E349" s="111"/>
      <c r="F349" s="20"/>
      <c r="G349" s="159"/>
      <c r="H349" s="114" t="str">
        <f t="shared" si="1"/>
        <v/>
      </c>
      <c r="I349" s="20"/>
      <c r="J349" s="20"/>
    </row>
    <row r="350">
      <c r="B350" s="92"/>
      <c r="C350" s="114" t="str">
        <f t="array" ref="C350">ifs(and(isblank($A350),isblank($B350)),"", not(iserror(vlookup($A350&amp;$B350,'5) Release_Track'!$F:$F&amp;'5) Release_Track'!$G:$G,1,0))),vlookup($A350&amp;$B350,{'5) Release_Track'!$F:$F&amp;'5) Release_Track'!$G:$G,'5) Release_Track'!$H:$H},2,0), or(and(not(isblank($B350)),$B350=$B349,$A350&lt;&gt;$A349),and(not(isblank($A350)),$A350=$A349,$B350&lt;&gt;$B349)),"ID LISTS UNALIGNED",and($A350&lt;&gt;"",countif('5) Release_Track'!$F:$F,$A350)=0),"NO ISRC MATCH in Release_Track",and($B350&lt;&gt;"",countif('5) Release_Track'!$G:$G,$B350)=0),"NO CATALOG ID MATCH in Release_Track",iserror(vlookup($A350&amp;$B350,'5) Release_Track'!$F:$F&amp;'5) Release_Track'!$G:$G,1,0)),"NO ISRC-CATALOG ID pair MATCH in Release_Track" )</f>
        <v/>
      </c>
      <c r="D350" s="114" t="str">
        <f t="array" ref="D350">ifs(and(isblank($A350),isblank($B350)),"", not(iserror(vlookup($A350&amp;$B350,'5) Release_Track'!$F:$F&amp;'5) Release_Track'!$G:$G,1,0))),vlookup($A350&amp;$B350,{'5) Release_Track'!$F:$F&amp;'5) Release_Track'!$G:$G,'5) Release_Track'!$I:$I},2,0), or(and(not(isblank($B350)),$B350=$B349,$A350&lt;&gt;$A349),and(not(isblank($A350)),$A350=$A349,$B350&lt;&gt;$B349)),"ID LISTS UNALIGNED",and($A350&lt;&gt;"",countif('5) Release_Track'!$F:$F,$A350)=0),"NO ISRC MATCH in Release_Track",and($B350&lt;&gt;"",countif('5) Release_Track'!$G:$G,$B350)=0),"NO CATALOG ID MATCH in Release_Track",iserror(vlookup($A350&amp;$B350,'5) Release_Track'!$F:$F&amp;'5) Release_Track'!$G:$G,1,0)),"NO ISRC-CATALOG ID pair MATCH in Release_Track" )</f>
        <v/>
      </c>
      <c r="E350" s="111"/>
      <c r="F350" s="20"/>
      <c r="G350" s="159"/>
      <c r="H350" s="114" t="str">
        <f t="shared" si="1"/>
        <v/>
      </c>
      <c r="I350" s="20"/>
      <c r="J350" s="20"/>
    </row>
    <row r="351">
      <c r="B351" s="92"/>
      <c r="C351" s="114" t="str">
        <f t="array" ref="C351">ifs(and(isblank($A351),isblank($B351)),"", not(iserror(vlookup($A351&amp;$B351,'5) Release_Track'!$F:$F&amp;'5) Release_Track'!$G:$G,1,0))),vlookup($A351&amp;$B351,{'5) Release_Track'!$F:$F&amp;'5) Release_Track'!$G:$G,'5) Release_Track'!$H:$H},2,0), or(and(not(isblank($B351)),$B351=$B350,$A351&lt;&gt;$A350),and(not(isblank($A351)),$A351=$A350,$B351&lt;&gt;$B350)),"ID LISTS UNALIGNED",and($A351&lt;&gt;"",countif('5) Release_Track'!$F:$F,$A351)=0),"NO ISRC MATCH in Release_Track",and($B351&lt;&gt;"",countif('5) Release_Track'!$G:$G,$B351)=0),"NO CATALOG ID MATCH in Release_Track",iserror(vlookup($A351&amp;$B351,'5) Release_Track'!$F:$F&amp;'5) Release_Track'!$G:$G,1,0)),"NO ISRC-CATALOG ID pair MATCH in Release_Track" )</f>
        <v/>
      </c>
      <c r="D351" s="114" t="str">
        <f t="array" ref="D351">ifs(and(isblank($A351),isblank($B351)),"", not(iserror(vlookup($A351&amp;$B351,'5) Release_Track'!$F:$F&amp;'5) Release_Track'!$G:$G,1,0))),vlookup($A351&amp;$B351,{'5) Release_Track'!$F:$F&amp;'5) Release_Track'!$G:$G,'5) Release_Track'!$I:$I},2,0), or(and(not(isblank($B351)),$B351=$B350,$A351&lt;&gt;$A350),and(not(isblank($A351)),$A351=$A350,$B351&lt;&gt;$B350)),"ID LISTS UNALIGNED",and($A351&lt;&gt;"",countif('5) Release_Track'!$F:$F,$A351)=0),"NO ISRC MATCH in Release_Track",and($B351&lt;&gt;"",countif('5) Release_Track'!$G:$G,$B351)=0),"NO CATALOG ID MATCH in Release_Track",iserror(vlookup($A351&amp;$B351,'5) Release_Track'!$F:$F&amp;'5) Release_Track'!$G:$G,1,0)),"NO ISRC-CATALOG ID pair MATCH in Release_Track" )</f>
        <v/>
      </c>
      <c r="E351" s="111"/>
      <c r="F351" s="20"/>
      <c r="G351" s="159"/>
      <c r="H351" s="114" t="str">
        <f t="shared" si="1"/>
        <v/>
      </c>
      <c r="I351" s="20"/>
      <c r="J351" s="20"/>
    </row>
    <row r="352">
      <c r="B352" s="92"/>
      <c r="C352" s="114" t="str">
        <f t="array" ref="C352">ifs(and(isblank($A352),isblank($B352)),"", not(iserror(vlookup($A352&amp;$B352,'5) Release_Track'!$F:$F&amp;'5) Release_Track'!$G:$G,1,0))),vlookup($A352&amp;$B352,{'5) Release_Track'!$F:$F&amp;'5) Release_Track'!$G:$G,'5) Release_Track'!$H:$H},2,0), or(and(not(isblank($B352)),$B352=$B351,$A352&lt;&gt;$A351),and(not(isblank($A352)),$A352=$A351,$B352&lt;&gt;$B351)),"ID LISTS UNALIGNED",and($A352&lt;&gt;"",countif('5) Release_Track'!$F:$F,$A352)=0),"NO ISRC MATCH in Release_Track",and($B352&lt;&gt;"",countif('5) Release_Track'!$G:$G,$B352)=0),"NO CATALOG ID MATCH in Release_Track",iserror(vlookup($A352&amp;$B352,'5) Release_Track'!$F:$F&amp;'5) Release_Track'!$G:$G,1,0)),"NO ISRC-CATALOG ID pair MATCH in Release_Track" )</f>
        <v/>
      </c>
      <c r="D352" s="114" t="str">
        <f t="array" ref="D352">ifs(and(isblank($A352),isblank($B352)),"", not(iserror(vlookup($A352&amp;$B352,'5) Release_Track'!$F:$F&amp;'5) Release_Track'!$G:$G,1,0))),vlookup($A352&amp;$B352,{'5) Release_Track'!$F:$F&amp;'5) Release_Track'!$G:$G,'5) Release_Track'!$I:$I},2,0), or(and(not(isblank($B352)),$B352=$B351,$A352&lt;&gt;$A351),and(not(isblank($A352)),$A352=$A351,$B352&lt;&gt;$B351)),"ID LISTS UNALIGNED",and($A352&lt;&gt;"",countif('5) Release_Track'!$F:$F,$A352)=0),"NO ISRC MATCH in Release_Track",and($B352&lt;&gt;"",countif('5) Release_Track'!$G:$G,$B352)=0),"NO CATALOG ID MATCH in Release_Track",iserror(vlookup($A352&amp;$B352,'5) Release_Track'!$F:$F&amp;'5) Release_Track'!$G:$G,1,0)),"NO ISRC-CATALOG ID pair MATCH in Release_Track" )</f>
        <v/>
      </c>
      <c r="E352" s="111"/>
      <c r="F352" s="20"/>
      <c r="G352" s="159"/>
      <c r="H352" s="114" t="str">
        <f t="shared" si="1"/>
        <v/>
      </c>
      <c r="I352" s="20"/>
      <c r="J352" s="20"/>
    </row>
    <row r="353">
      <c r="B353" s="92"/>
      <c r="C353" s="114" t="str">
        <f t="array" ref="C353">ifs(and(isblank($A353),isblank($B353)),"", not(iserror(vlookup($A353&amp;$B353,'5) Release_Track'!$F:$F&amp;'5) Release_Track'!$G:$G,1,0))),vlookup($A353&amp;$B353,{'5) Release_Track'!$F:$F&amp;'5) Release_Track'!$G:$G,'5) Release_Track'!$H:$H},2,0), or(and(not(isblank($B353)),$B353=$B352,$A353&lt;&gt;$A352),and(not(isblank($A353)),$A353=$A352,$B353&lt;&gt;$B352)),"ID LISTS UNALIGNED",and($A353&lt;&gt;"",countif('5) Release_Track'!$F:$F,$A353)=0),"NO ISRC MATCH in Release_Track",and($B353&lt;&gt;"",countif('5) Release_Track'!$G:$G,$B353)=0),"NO CATALOG ID MATCH in Release_Track",iserror(vlookup($A353&amp;$B353,'5) Release_Track'!$F:$F&amp;'5) Release_Track'!$G:$G,1,0)),"NO ISRC-CATALOG ID pair MATCH in Release_Track" )</f>
        <v/>
      </c>
      <c r="D353" s="114" t="str">
        <f t="array" ref="D353">ifs(and(isblank($A353),isblank($B353)),"", not(iserror(vlookup($A353&amp;$B353,'5) Release_Track'!$F:$F&amp;'5) Release_Track'!$G:$G,1,0))),vlookup($A353&amp;$B353,{'5) Release_Track'!$F:$F&amp;'5) Release_Track'!$G:$G,'5) Release_Track'!$I:$I},2,0), or(and(not(isblank($B353)),$B353=$B352,$A353&lt;&gt;$A352),and(not(isblank($A353)),$A353=$A352,$B353&lt;&gt;$B352)),"ID LISTS UNALIGNED",and($A353&lt;&gt;"",countif('5) Release_Track'!$F:$F,$A353)=0),"NO ISRC MATCH in Release_Track",and($B353&lt;&gt;"",countif('5) Release_Track'!$G:$G,$B353)=0),"NO CATALOG ID MATCH in Release_Track",iserror(vlookup($A353&amp;$B353,'5) Release_Track'!$F:$F&amp;'5) Release_Track'!$G:$G,1,0)),"NO ISRC-CATALOG ID pair MATCH in Release_Track" )</f>
        <v/>
      </c>
      <c r="E353" s="111"/>
      <c r="F353" s="20"/>
      <c r="G353" s="159"/>
      <c r="H353" s="114" t="str">
        <f t="shared" si="1"/>
        <v/>
      </c>
      <c r="I353" s="20"/>
      <c r="J353" s="20"/>
    </row>
    <row r="354">
      <c r="B354" s="92"/>
      <c r="C354" s="114" t="str">
        <f t="array" ref="C354">ifs(and(isblank($A354),isblank($B354)),"", not(iserror(vlookup($A354&amp;$B354,'5) Release_Track'!$F:$F&amp;'5) Release_Track'!$G:$G,1,0))),vlookup($A354&amp;$B354,{'5) Release_Track'!$F:$F&amp;'5) Release_Track'!$G:$G,'5) Release_Track'!$H:$H},2,0), or(and(not(isblank($B354)),$B354=$B353,$A354&lt;&gt;$A353),and(not(isblank($A354)),$A354=$A353,$B354&lt;&gt;$B353)),"ID LISTS UNALIGNED",and($A354&lt;&gt;"",countif('5) Release_Track'!$F:$F,$A354)=0),"NO ISRC MATCH in Release_Track",and($B354&lt;&gt;"",countif('5) Release_Track'!$G:$G,$B354)=0),"NO CATALOG ID MATCH in Release_Track",iserror(vlookup($A354&amp;$B354,'5) Release_Track'!$F:$F&amp;'5) Release_Track'!$G:$G,1,0)),"NO ISRC-CATALOG ID pair MATCH in Release_Track" )</f>
        <v/>
      </c>
      <c r="D354" s="114" t="str">
        <f t="array" ref="D354">ifs(and(isblank($A354),isblank($B354)),"", not(iserror(vlookup($A354&amp;$B354,'5) Release_Track'!$F:$F&amp;'5) Release_Track'!$G:$G,1,0))),vlookup($A354&amp;$B354,{'5) Release_Track'!$F:$F&amp;'5) Release_Track'!$G:$G,'5) Release_Track'!$I:$I},2,0), or(and(not(isblank($B354)),$B354=$B353,$A354&lt;&gt;$A353),and(not(isblank($A354)),$A354=$A353,$B354&lt;&gt;$B353)),"ID LISTS UNALIGNED",and($A354&lt;&gt;"",countif('5) Release_Track'!$F:$F,$A354)=0),"NO ISRC MATCH in Release_Track",and($B354&lt;&gt;"",countif('5) Release_Track'!$G:$G,$B354)=0),"NO CATALOG ID MATCH in Release_Track",iserror(vlookup($A354&amp;$B354,'5) Release_Track'!$F:$F&amp;'5) Release_Track'!$G:$G,1,0)),"NO ISRC-CATALOG ID pair MATCH in Release_Track" )</f>
        <v/>
      </c>
      <c r="E354" s="111"/>
      <c r="F354" s="20"/>
      <c r="G354" s="159"/>
      <c r="H354" s="114" t="str">
        <f t="shared" si="1"/>
        <v/>
      </c>
      <c r="I354" s="20"/>
      <c r="J354" s="20"/>
    </row>
    <row r="355">
      <c r="B355" s="92"/>
      <c r="C355" s="114" t="str">
        <f t="array" ref="C355">ifs(and(isblank($A355),isblank($B355)),"", not(iserror(vlookup($A355&amp;$B355,'5) Release_Track'!$F:$F&amp;'5) Release_Track'!$G:$G,1,0))),vlookup($A355&amp;$B355,{'5) Release_Track'!$F:$F&amp;'5) Release_Track'!$G:$G,'5) Release_Track'!$H:$H},2,0), or(and(not(isblank($B355)),$B355=$B354,$A355&lt;&gt;$A354),and(not(isblank($A355)),$A355=$A354,$B355&lt;&gt;$B354)),"ID LISTS UNALIGNED",and($A355&lt;&gt;"",countif('5) Release_Track'!$F:$F,$A355)=0),"NO ISRC MATCH in Release_Track",and($B355&lt;&gt;"",countif('5) Release_Track'!$G:$G,$B355)=0),"NO CATALOG ID MATCH in Release_Track",iserror(vlookup($A355&amp;$B355,'5) Release_Track'!$F:$F&amp;'5) Release_Track'!$G:$G,1,0)),"NO ISRC-CATALOG ID pair MATCH in Release_Track" )</f>
        <v/>
      </c>
      <c r="D355" s="114" t="str">
        <f t="array" ref="D355">ifs(and(isblank($A355),isblank($B355)),"", not(iserror(vlookup($A355&amp;$B355,'5) Release_Track'!$F:$F&amp;'5) Release_Track'!$G:$G,1,0))),vlookup($A355&amp;$B355,{'5) Release_Track'!$F:$F&amp;'5) Release_Track'!$G:$G,'5) Release_Track'!$I:$I},2,0), or(and(not(isblank($B355)),$B355=$B354,$A355&lt;&gt;$A354),and(not(isblank($A355)),$A355=$A354,$B355&lt;&gt;$B354)),"ID LISTS UNALIGNED",and($A355&lt;&gt;"",countif('5) Release_Track'!$F:$F,$A355)=0),"NO ISRC MATCH in Release_Track",and($B355&lt;&gt;"",countif('5) Release_Track'!$G:$G,$B355)=0),"NO CATALOG ID MATCH in Release_Track",iserror(vlookup($A355&amp;$B355,'5) Release_Track'!$F:$F&amp;'5) Release_Track'!$G:$G,1,0)),"NO ISRC-CATALOG ID pair MATCH in Release_Track" )</f>
        <v/>
      </c>
      <c r="E355" s="111"/>
      <c r="F355" s="20"/>
      <c r="G355" s="159"/>
      <c r="H355" s="114" t="str">
        <f t="shared" si="1"/>
        <v/>
      </c>
      <c r="I355" s="20"/>
      <c r="J355" s="20"/>
    </row>
    <row r="356">
      <c r="B356" s="92"/>
      <c r="C356" s="114" t="str">
        <f t="array" ref="C356">ifs(and(isblank($A356),isblank($B356)),"", not(iserror(vlookup($A356&amp;$B356,'5) Release_Track'!$F:$F&amp;'5) Release_Track'!$G:$G,1,0))),vlookup($A356&amp;$B356,{'5) Release_Track'!$F:$F&amp;'5) Release_Track'!$G:$G,'5) Release_Track'!$H:$H},2,0), or(and(not(isblank($B356)),$B356=$B355,$A356&lt;&gt;$A355),and(not(isblank($A356)),$A356=$A355,$B356&lt;&gt;$B355)),"ID LISTS UNALIGNED",and($A356&lt;&gt;"",countif('5) Release_Track'!$F:$F,$A356)=0),"NO ISRC MATCH in Release_Track",and($B356&lt;&gt;"",countif('5) Release_Track'!$G:$G,$B356)=0),"NO CATALOG ID MATCH in Release_Track",iserror(vlookup($A356&amp;$B356,'5) Release_Track'!$F:$F&amp;'5) Release_Track'!$G:$G,1,0)),"NO ISRC-CATALOG ID pair MATCH in Release_Track" )</f>
        <v/>
      </c>
      <c r="D356" s="114" t="str">
        <f t="array" ref="D356">ifs(and(isblank($A356),isblank($B356)),"", not(iserror(vlookup($A356&amp;$B356,'5) Release_Track'!$F:$F&amp;'5) Release_Track'!$G:$G,1,0))),vlookup($A356&amp;$B356,{'5) Release_Track'!$F:$F&amp;'5) Release_Track'!$G:$G,'5) Release_Track'!$I:$I},2,0), or(and(not(isblank($B356)),$B356=$B355,$A356&lt;&gt;$A355),and(not(isblank($A356)),$A356=$A355,$B356&lt;&gt;$B355)),"ID LISTS UNALIGNED",and($A356&lt;&gt;"",countif('5) Release_Track'!$F:$F,$A356)=0),"NO ISRC MATCH in Release_Track",and($B356&lt;&gt;"",countif('5) Release_Track'!$G:$G,$B356)=0),"NO CATALOG ID MATCH in Release_Track",iserror(vlookup($A356&amp;$B356,'5) Release_Track'!$F:$F&amp;'5) Release_Track'!$G:$G,1,0)),"NO ISRC-CATALOG ID pair MATCH in Release_Track" )</f>
        <v/>
      </c>
      <c r="E356" s="111"/>
      <c r="F356" s="20"/>
      <c r="G356" s="159"/>
      <c r="H356" s="114" t="str">
        <f t="shared" si="1"/>
        <v/>
      </c>
      <c r="I356" s="20"/>
      <c r="J356" s="20"/>
    </row>
    <row r="357">
      <c r="B357" s="92"/>
      <c r="C357" s="114" t="str">
        <f t="array" ref="C357">ifs(and(isblank($A357),isblank($B357)),"", not(iserror(vlookup($A357&amp;$B357,'5) Release_Track'!$F:$F&amp;'5) Release_Track'!$G:$G,1,0))),vlookup($A357&amp;$B357,{'5) Release_Track'!$F:$F&amp;'5) Release_Track'!$G:$G,'5) Release_Track'!$H:$H},2,0), or(and(not(isblank($B357)),$B357=$B356,$A357&lt;&gt;$A356),and(not(isblank($A357)),$A357=$A356,$B357&lt;&gt;$B356)),"ID LISTS UNALIGNED",and($A357&lt;&gt;"",countif('5) Release_Track'!$F:$F,$A357)=0),"NO ISRC MATCH in Release_Track",and($B357&lt;&gt;"",countif('5) Release_Track'!$G:$G,$B357)=0),"NO CATALOG ID MATCH in Release_Track",iserror(vlookup($A357&amp;$B357,'5) Release_Track'!$F:$F&amp;'5) Release_Track'!$G:$G,1,0)),"NO ISRC-CATALOG ID pair MATCH in Release_Track" )</f>
        <v/>
      </c>
      <c r="D357" s="114" t="str">
        <f t="array" ref="D357">ifs(and(isblank($A357),isblank($B357)),"", not(iserror(vlookup($A357&amp;$B357,'5) Release_Track'!$F:$F&amp;'5) Release_Track'!$G:$G,1,0))),vlookup($A357&amp;$B357,{'5) Release_Track'!$F:$F&amp;'5) Release_Track'!$G:$G,'5) Release_Track'!$I:$I},2,0), or(and(not(isblank($B357)),$B357=$B356,$A357&lt;&gt;$A356),and(not(isblank($A357)),$A357=$A356,$B357&lt;&gt;$B356)),"ID LISTS UNALIGNED",and($A357&lt;&gt;"",countif('5) Release_Track'!$F:$F,$A357)=0),"NO ISRC MATCH in Release_Track",and($B357&lt;&gt;"",countif('5) Release_Track'!$G:$G,$B357)=0),"NO CATALOG ID MATCH in Release_Track",iserror(vlookup($A357&amp;$B357,'5) Release_Track'!$F:$F&amp;'5) Release_Track'!$G:$G,1,0)),"NO ISRC-CATALOG ID pair MATCH in Release_Track" )</f>
        <v/>
      </c>
      <c r="E357" s="111"/>
      <c r="F357" s="20"/>
      <c r="G357" s="159"/>
      <c r="H357" s="114" t="str">
        <f t="shared" si="1"/>
        <v/>
      </c>
      <c r="I357" s="20"/>
      <c r="J357" s="20"/>
    </row>
    <row r="358">
      <c r="B358" s="92"/>
      <c r="C358" s="114" t="str">
        <f t="array" ref="C358">ifs(and(isblank($A358),isblank($B358)),"", not(iserror(vlookup($A358&amp;$B358,'5) Release_Track'!$F:$F&amp;'5) Release_Track'!$G:$G,1,0))),vlookup($A358&amp;$B358,{'5) Release_Track'!$F:$F&amp;'5) Release_Track'!$G:$G,'5) Release_Track'!$H:$H},2,0), or(and(not(isblank($B358)),$B358=$B357,$A358&lt;&gt;$A357),and(not(isblank($A358)),$A358=$A357,$B358&lt;&gt;$B357)),"ID LISTS UNALIGNED",and($A358&lt;&gt;"",countif('5) Release_Track'!$F:$F,$A358)=0),"NO ISRC MATCH in Release_Track",and($B358&lt;&gt;"",countif('5) Release_Track'!$G:$G,$B358)=0),"NO CATALOG ID MATCH in Release_Track",iserror(vlookup($A358&amp;$B358,'5) Release_Track'!$F:$F&amp;'5) Release_Track'!$G:$G,1,0)),"NO ISRC-CATALOG ID pair MATCH in Release_Track" )</f>
        <v/>
      </c>
      <c r="D358" s="114" t="str">
        <f t="array" ref="D358">ifs(and(isblank($A358),isblank($B358)),"", not(iserror(vlookup($A358&amp;$B358,'5) Release_Track'!$F:$F&amp;'5) Release_Track'!$G:$G,1,0))),vlookup($A358&amp;$B358,{'5) Release_Track'!$F:$F&amp;'5) Release_Track'!$G:$G,'5) Release_Track'!$I:$I},2,0), or(and(not(isblank($B358)),$B358=$B357,$A358&lt;&gt;$A357),and(not(isblank($A358)),$A358=$A357,$B358&lt;&gt;$B357)),"ID LISTS UNALIGNED",and($A358&lt;&gt;"",countif('5) Release_Track'!$F:$F,$A358)=0),"NO ISRC MATCH in Release_Track",and($B358&lt;&gt;"",countif('5) Release_Track'!$G:$G,$B358)=0),"NO CATALOG ID MATCH in Release_Track",iserror(vlookup($A358&amp;$B358,'5) Release_Track'!$F:$F&amp;'5) Release_Track'!$G:$G,1,0)),"NO ISRC-CATALOG ID pair MATCH in Release_Track" )</f>
        <v/>
      </c>
      <c r="E358" s="111"/>
      <c r="F358" s="20"/>
      <c r="G358" s="159"/>
      <c r="H358" s="114" t="str">
        <f t="shared" si="1"/>
        <v/>
      </c>
      <c r="I358" s="20"/>
      <c r="J358" s="20"/>
    </row>
    <row r="359">
      <c r="B359" s="92"/>
      <c r="C359" s="114" t="str">
        <f t="array" ref="C359">ifs(and(isblank($A359),isblank($B359)),"", not(iserror(vlookup($A359&amp;$B359,'5) Release_Track'!$F:$F&amp;'5) Release_Track'!$G:$G,1,0))),vlookup($A359&amp;$B359,{'5) Release_Track'!$F:$F&amp;'5) Release_Track'!$G:$G,'5) Release_Track'!$H:$H},2,0), or(and(not(isblank($B359)),$B359=$B358,$A359&lt;&gt;$A358),and(not(isblank($A359)),$A359=$A358,$B359&lt;&gt;$B358)),"ID LISTS UNALIGNED",and($A359&lt;&gt;"",countif('5) Release_Track'!$F:$F,$A359)=0),"NO ISRC MATCH in Release_Track",and($B359&lt;&gt;"",countif('5) Release_Track'!$G:$G,$B359)=0),"NO CATALOG ID MATCH in Release_Track",iserror(vlookup($A359&amp;$B359,'5) Release_Track'!$F:$F&amp;'5) Release_Track'!$G:$G,1,0)),"NO ISRC-CATALOG ID pair MATCH in Release_Track" )</f>
        <v/>
      </c>
      <c r="D359" s="114" t="str">
        <f t="array" ref="D359">ifs(and(isblank($A359),isblank($B359)),"", not(iserror(vlookup($A359&amp;$B359,'5) Release_Track'!$F:$F&amp;'5) Release_Track'!$G:$G,1,0))),vlookup($A359&amp;$B359,{'5) Release_Track'!$F:$F&amp;'5) Release_Track'!$G:$G,'5) Release_Track'!$I:$I},2,0), or(and(not(isblank($B359)),$B359=$B358,$A359&lt;&gt;$A358),and(not(isblank($A359)),$A359=$A358,$B359&lt;&gt;$B358)),"ID LISTS UNALIGNED",and($A359&lt;&gt;"",countif('5) Release_Track'!$F:$F,$A359)=0),"NO ISRC MATCH in Release_Track",and($B359&lt;&gt;"",countif('5) Release_Track'!$G:$G,$B359)=0),"NO CATALOG ID MATCH in Release_Track",iserror(vlookup($A359&amp;$B359,'5) Release_Track'!$F:$F&amp;'5) Release_Track'!$G:$G,1,0)),"NO ISRC-CATALOG ID pair MATCH in Release_Track" )</f>
        <v/>
      </c>
      <c r="E359" s="111"/>
      <c r="F359" s="20"/>
      <c r="G359" s="159"/>
      <c r="H359" s="114" t="str">
        <f t="shared" si="1"/>
        <v/>
      </c>
      <c r="I359" s="20"/>
      <c r="J359" s="20"/>
    </row>
    <row r="360">
      <c r="B360" s="92"/>
      <c r="C360" s="114" t="str">
        <f t="array" ref="C360">ifs(and(isblank($A360),isblank($B360)),"", not(iserror(vlookup($A360&amp;$B360,'5) Release_Track'!$F:$F&amp;'5) Release_Track'!$G:$G,1,0))),vlookup($A360&amp;$B360,{'5) Release_Track'!$F:$F&amp;'5) Release_Track'!$G:$G,'5) Release_Track'!$H:$H},2,0), or(and(not(isblank($B360)),$B360=$B359,$A360&lt;&gt;$A359),and(not(isblank($A360)),$A360=$A359,$B360&lt;&gt;$B359)),"ID LISTS UNALIGNED",and($A360&lt;&gt;"",countif('5) Release_Track'!$F:$F,$A360)=0),"NO ISRC MATCH in Release_Track",and($B360&lt;&gt;"",countif('5) Release_Track'!$G:$G,$B360)=0),"NO CATALOG ID MATCH in Release_Track",iserror(vlookup($A360&amp;$B360,'5) Release_Track'!$F:$F&amp;'5) Release_Track'!$G:$G,1,0)),"NO ISRC-CATALOG ID pair MATCH in Release_Track" )</f>
        <v/>
      </c>
      <c r="D360" s="114" t="str">
        <f t="array" ref="D360">ifs(and(isblank($A360),isblank($B360)),"", not(iserror(vlookup($A360&amp;$B360,'5) Release_Track'!$F:$F&amp;'5) Release_Track'!$G:$G,1,0))),vlookup($A360&amp;$B360,{'5) Release_Track'!$F:$F&amp;'5) Release_Track'!$G:$G,'5) Release_Track'!$I:$I},2,0), or(and(not(isblank($B360)),$B360=$B359,$A360&lt;&gt;$A359),and(not(isblank($A360)),$A360=$A359,$B360&lt;&gt;$B359)),"ID LISTS UNALIGNED",and($A360&lt;&gt;"",countif('5) Release_Track'!$F:$F,$A360)=0),"NO ISRC MATCH in Release_Track",and($B360&lt;&gt;"",countif('5) Release_Track'!$G:$G,$B360)=0),"NO CATALOG ID MATCH in Release_Track",iserror(vlookup($A360&amp;$B360,'5) Release_Track'!$F:$F&amp;'5) Release_Track'!$G:$G,1,0)),"NO ISRC-CATALOG ID pair MATCH in Release_Track" )</f>
        <v/>
      </c>
      <c r="E360" s="111"/>
      <c r="F360" s="20"/>
      <c r="G360" s="159"/>
      <c r="H360" s="114" t="str">
        <f t="shared" si="1"/>
        <v/>
      </c>
      <c r="I360" s="20"/>
      <c r="J360" s="20"/>
    </row>
    <row r="361">
      <c r="B361" s="92"/>
      <c r="C361" s="114" t="str">
        <f t="array" ref="C361">ifs(and(isblank($A361),isblank($B361)),"", not(iserror(vlookup($A361&amp;$B361,'5) Release_Track'!$F:$F&amp;'5) Release_Track'!$G:$G,1,0))),vlookup($A361&amp;$B361,{'5) Release_Track'!$F:$F&amp;'5) Release_Track'!$G:$G,'5) Release_Track'!$H:$H},2,0), or(and(not(isblank($B361)),$B361=$B360,$A361&lt;&gt;$A360),and(not(isblank($A361)),$A361=$A360,$B361&lt;&gt;$B360)),"ID LISTS UNALIGNED",and($A361&lt;&gt;"",countif('5) Release_Track'!$F:$F,$A361)=0),"NO ISRC MATCH in Release_Track",and($B361&lt;&gt;"",countif('5) Release_Track'!$G:$G,$B361)=0),"NO CATALOG ID MATCH in Release_Track",iserror(vlookup($A361&amp;$B361,'5) Release_Track'!$F:$F&amp;'5) Release_Track'!$G:$G,1,0)),"NO ISRC-CATALOG ID pair MATCH in Release_Track" )</f>
        <v/>
      </c>
      <c r="D361" s="114" t="str">
        <f t="array" ref="D361">ifs(and(isblank($A361),isblank($B361)),"", not(iserror(vlookup($A361&amp;$B361,'5) Release_Track'!$F:$F&amp;'5) Release_Track'!$G:$G,1,0))),vlookup($A361&amp;$B361,{'5) Release_Track'!$F:$F&amp;'5) Release_Track'!$G:$G,'5) Release_Track'!$I:$I},2,0), or(and(not(isblank($B361)),$B361=$B360,$A361&lt;&gt;$A360),and(not(isblank($A361)),$A361=$A360,$B361&lt;&gt;$B360)),"ID LISTS UNALIGNED",and($A361&lt;&gt;"",countif('5) Release_Track'!$F:$F,$A361)=0),"NO ISRC MATCH in Release_Track",and($B361&lt;&gt;"",countif('5) Release_Track'!$G:$G,$B361)=0),"NO CATALOG ID MATCH in Release_Track",iserror(vlookup($A361&amp;$B361,'5) Release_Track'!$F:$F&amp;'5) Release_Track'!$G:$G,1,0)),"NO ISRC-CATALOG ID pair MATCH in Release_Track" )</f>
        <v/>
      </c>
      <c r="E361" s="111"/>
      <c r="F361" s="20"/>
      <c r="G361" s="159"/>
      <c r="H361" s="114" t="str">
        <f t="shared" si="1"/>
        <v/>
      </c>
      <c r="I361" s="20"/>
      <c r="J361" s="20"/>
    </row>
    <row r="362">
      <c r="B362" s="92"/>
      <c r="C362" s="114" t="str">
        <f t="array" ref="C362">ifs(and(isblank($A362),isblank($B362)),"", not(iserror(vlookup($A362&amp;$B362,'5) Release_Track'!$F:$F&amp;'5) Release_Track'!$G:$G,1,0))),vlookup($A362&amp;$B362,{'5) Release_Track'!$F:$F&amp;'5) Release_Track'!$G:$G,'5) Release_Track'!$H:$H},2,0), or(and(not(isblank($B362)),$B362=$B361,$A362&lt;&gt;$A361),and(not(isblank($A362)),$A362=$A361,$B362&lt;&gt;$B361)),"ID LISTS UNALIGNED",and($A362&lt;&gt;"",countif('5) Release_Track'!$F:$F,$A362)=0),"NO ISRC MATCH in Release_Track",and($B362&lt;&gt;"",countif('5) Release_Track'!$G:$G,$B362)=0),"NO CATALOG ID MATCH in Release_Track",iserror(vlookup($A362&amp;$B362,'5) Release_Track'!$F:$F&amp;'5) Release_Track'!$G:$G,1,0)),"NO ISRC-CATALOG ID pair MATCH in Release_Track" )</f>
        <v/>
      </c>
      <c r="D362" s="114" t="str">
        <f t="array" ref="D362">ifs(and(isblank($A362),isblank($B362)),"", not(iserror(vlookup($A362&amp;$B362,'5) Release_Track'!$F:$F&amp;'5) Release_Track'!$G:$G,1,0))),vlookup($A362&amp;$B362,{'5) Release_Track'!$F:$F&amp;'5) Release_Track'!$G:$G,'5) Release_Track'!$I:$I},2,0), or(and(not(isblank($B362)),$B362=$B361,$A362&lt;&gt;$A361),and(not(isblank($A362)),$A362=$A361,$B362&lt;&gt;$B361)),"ID LISTS UNALIGNED",and($A362&lt;&gt;"",countif('5) Release_Track'!$F:$F,$A362)=0),"NO ISRC MATCH in Release_Track",and($B362&lt;&gt;"",countif('5) Release_Track'!$G:$G,$B362)=0),"NO CATALOG ID MATCH in Release_Track",iserror(vlookup($A362&amp;$B362,'5) Release_Track'!$F:$F&amp;'5) Release_Track'!$G:$G,1,0)),"NO ISRC-CATALOG ID pair MATCH in Release_Track" )</f>
        <v/>
      </c>
      <c r="E362" s="111"/>
      <c r="F362" s="20"/>
      <c r="G362" s="159"/>
      <c r="H362" s="114" t="str">
        <f t="shared" si="1"/>
        <v/>
      </c>
      <c r="I362" s="20"/>
      <c r="J362" s="20"/>
    </row>
    <row r="363">
      <c r="B363" s="92"/>
      <c r="C363" s="114" t="str">
        <f t="array" ref="C363">ifs(and(isblank($A363),isblank($B363)),"", not(iserror(vlookup($A363&amp;$B363,'5) Release_Track'!$F:$F&amp;'5) Release_Track'!$G:$G,1,0))),vlookup($A363&amp;$B363,{'5) Release_Track'!$F:$F&amp;'5) Release_Track'!$G:$G,'5) Release_Track'!$H:$H},2,0), or(and(not(isblank($B363)),$B363=$B362,$A363&lt;&gt;$A362),and(not(isblank($A363)),$A363=$A362,$B363&lt;&gt;$B362)),"ID LISTS UNALIGNED",and($A363&lt;&gt;"",countif('5) Release_Track'!$F:$F,$A363)=0),"NO ISRC MATCH in Release_Track",and($B363&lt;&gt;"",countif('5) Release_Track'!$G:$G,$B363)=0),"NO CATALOG ID MATCH in Release_Track",iserror(vlookup($A363&amp;$B363,'5) Release_Track'!$F:$F&amp;'5) Release_Track'!$G:$G,1,0)),"NO ISRC-CATALOG ID pair MATCH in Release_Track" )</f>
        <v/>
      </c>
      <c r="D363" s="114" t="str">
        <f t="array" ref="D363">ifs(and(isblank($A363),isblank($B363)),"", not(iserror(vlookup($A363&amp;$B363,'5) Release_Track'!$F:$F&amp;'5) Release_Track'!$G:$G,1,0))),vlookup($A363&amp;$B363,{'5) Release_Track'!$F:$F&amp;'5) Release_Track'!$G:$G,'5) Release_Track'!$I:$I},2,0), or(and(not(isblank($B363)),$B363=$B362,$A363&lt;&gt;$A362),and(not(isblank($A363)),$A363=$A362,$B363&lt;&gt;$B362)),"ID LISTS UNALIGNED",and($A363&lt;&gt;"",countif('5) Release_Track'!$F:$F,$A363)=0),"NO ISRC MATCH in Release_Track",and($B363&lt;&gt;"",countif('5) Release_Track'!$G:$G,$B363)=0),"NO CATALOG ID MATCH in Release_Track",iserror(vlookup($A363&amp;$B363,'5) Release_Track'!$F:$F&amp;'5) Release_Track'!$G:$G,1,0)),"NO ISRC-CATALOG ID pair MATCH in Release_Track" )</f>
        <v/>
      </c>
      <c r="E363" s="111"/>
      <c r="F363" s="20"/>
      <c r="G363" s="159"/>
      <c r="H363" s="114" t="str">
        <f t="shared" si="1"/>
        <v/>
      </c>
      <c r="I363" s="20"/>
      <c r="J363" s="20"/>
    </row>
    <row r="364">
      <c r="B364" s="92"/>
      <c r="C364" s="114" t="str">
        <f t="array" ref="C364">ifs(and(isblank($A364),isblank($B364)),"", not(iserror(vlookup($A364&amp;$B364,'5) Release_Track'!$F:$F&amp;'5) Release_Track'!$G:$G,1,0))),vlookup($A364&amp;$B364,{'5) Release_Track'!$F:$F&amp;'5) Release_Track'!$G:$G,'5) Release_Track'!$H:$H},2,0), or(and(not(isblank($B364)),$B364=$B363,$A364&lt;&gt;$A363),and(not(isblank($A364)),$A364=$A363,$B364&lt;&gt;$B363)),"ID LISTS UNALIGNED",and($A364&lt;&gt;"",countif('5) Release_Track'!$F:$F,$A364)=0),"NO ISRC MATCH in Release_Track",and($B364&lt;&gt;"",countif('5) Release_Track'!$G:$G,$B364)=0),"NO CATALOG ID MATCH in Release_Track",iserror(vlookup($A364&amp;$B364,'5) Release_Track'!$F:$F&amp;'5) Release_Track'!$G:$G,1,0)),"NO ISRC-CATALOG ID pair MATCH in Release_Track" )</f>
        <v/>
      </c>
      <c r="D364" s="114" t="str">
        <f t="array" ref="D364">ifs(and(isblank($A364),isblank($B364)),"", not(iserror(vlookup($A364&amp;$B364,'5) Release_Track'!$F:$F&amp;'5) Release_Track'!$G:$G,1,0))),vlookup($A364&amp;$B364,{'5) Release_Track'!$F:$F&amp;'5) Release_Track'!$G:$G,'5) Release_Track'!$I:$I},2,0), or(and(not(isblank($B364)),$B364=$B363,$A364&lt;&gt;$A363),and(not(isblank($A364)),$A364=$A363,$B364&lt;&gt;$B363)),"ID LISTS UNALIGNED",and($A364&lt;&gt;"",countif('5) Release_Track'!$F:$F,$A364)=0),"NO ISRC MATCH in Release_Track",and($B364&lt;&gt;"",countif('5) Release_Track'!$G:$G,$B364)=0),"NO CATALOG ID MATCH in Release_Track",iserror(vlookup($A364&amp;$B364,'5) Release_Track'!$F:$F&amp;'5) Release_Track'!$G:$G,1,0)),"NO ISRC-CATALOG ID pair MATCH in Release_Track" )</f>
        <v/>
      </c>
      <c r="E364" s="111"/>
      <c r="F364" s="20"/>
      <c r="G364" s="159"/>
      <c r="H364" s="114" t="str">
        <f t="shared" si="1"/>
        <v/>
      </c>
      <c r="I364" s="20"/>
      <c r="J364" s="20"/>
    </row>
    <row r="365">
      <c r="B365" s="92"/>
      <c r="C365" s="114" t="str">
        <f t="array" ref="C365">ifs(and(isblank($A365),isblank($B365)),"", not(iserror(vlookup($A365&amp;$B365,'5) Release_Track'!$F:$F&amp;'5) Release_Track'!$G:$G,1,0))),vlookup($A365&amp;$B365,{'5) Release_Track'!$F:$F&amp;'5) Release_Track'!$G:$G,'5) Release_Track'!$H:$H},2,0), or(and(not(isblank($B365)),$B365=$B364,$A365&lt;&gt;$A364),and(not(isblank($A365)),$A365=$A364,$B365&lt;&gt;$B364)),"ID LISTS UNALIGNED",and($A365&lt;&gt;"",countif('5) Release_Track'!$F:$F,$A365)=0),"NO ISRC MATCH in Release_Track",and($B365&lt;&gt;"",countif('5) Release_Track'!$G:$G,$B365)=0),"NO CATALOG ID MATCH in Release_Track",iserror(vlookup($A365&amp;$B365,'5) Release_Track'!$F:$F&amp;'5) Release_Track'!$G:$G,1,0)),"NO ISRC-CATALOG ID pair MATCH in Release_Track" )</f>
        <v/>
      </c>
      <c r="D365" s="114" t="str">
        <f t="array" ref="D365">ifs(and(isblank($A365),isblank($B365)),"", not(iserror(vlookup($A365&amp;$B365,'5) Release_Track'!$F:$F&amp;'5) Release_Track'!$G:$G,1,0))),vlookup($A365&amp;$B365,{'5) Release_Track'!$F:$F&amp;'5) Release_Track'!$G:$G,'5) Release_Track'!$I:$I},2,0), or(and(not(isblank($B365)),$B365=$B364,$A365&lt;&gt;$A364),and(not(isblank($A365)),$A365=$A364,$B365&lt;&gt;$B364)),"ID LISTS UNALIGNED",and($A365&lt;&gt;"",countif('5) Release_Track'!$F:$F,$A365)=0),"NO ISRC MATCH in Release_Track",and($B365&lt;&gt;"",countif('5) Release_Track'!$G:$G,$B365)=0),"NO CATALOG ID MATCH in Release_Track",iserror(vlookup($A365&amp;$B365,'5) Release_Track'!$F:$F&amp;'5) Release_Track'!$G:$G,1,0)),"NO ISRC-CATALOG ID pair MATCH in Release_Track" )</f>
        <v/>
      </c>
      <c r="E365" s="111"/>
      <c r="F365" s="20"/>
      <c r="G365" s="159"/>
      <c r="H365" s="114" t="str">
        <f t="shared" si="1"/>
        <v/>
      </c>
      <c r="I365" s="20"/>
      <c r="J365" s="20"/>
    </row>
    <row r="366">
      <c r="B366" s="92"/>
      <c r="C366" s="114" t="str">
        <f t="array" ref="C366">ifs(and(isblank($A366),isblank($B366)),"", not(iserror(vlookup($A366&amp;$B366,'5) Release_Track'!$F:$F&amp;'5) Release_Track'!$G:$G,1,0))),vlookup($A366&amp;$B366,{'5) Release_Track'!$F:$F&amp;'5) Release_Track'!$G:$G,'5) Release_Track'!$H:$H},2,0), or(and(not(isblank($B366)),$B366=$B365,$A366&lt;&gt;$A365),and(not(isblank($A366)),$A366=$A365,$B366&lt;&gt;$B365)),"ID LISTS UNALIGNED",and($A366&lt;&gt;"",countif('5) Release_Track'!$F:$F,$A366)=0),"NO ISRC MATCH in Release_Track",and($B366&lt;&gt;"",countif('5) Release_Track'!$G:$G,$B366)=0),"NO CATALOG ID MATCH in Release_Track",iserror(vlookup($A366&amp;$B366,'5) Release_Track'!$F:$F&amp;'5) Release_Track'!$G:$G,1,0)),"NO ISRC-CATALOG ID pair MATCH in Release_Track" )</f>
        <v/>
      </c>
      <c r="D366" s="114" t="str">
        <f t="array" ref="D366">ifs(and(isblank($A366),isblank($B366)),"", not(iserror(vlookup($A366&amp;$B366,'5) Release_Track'!$F:$F&amp;'5) Release_Track'!$G:$G,1,0))),vlookup($A366&amp;$B366,{'5) Release_Track'!$F:$F&amp;'5) Release_Track'!$G:$G,'5) Release_Track'!$I:$I},2,0), or(and(not(isblank($B366)),$B366=$B365,$A366&lt;&gt;$A365),and(not(isblank($A366)),$A366=$A365,$B366&lt;&gt;$B365)),"ID LISTS UNALIGNED",and($A366&lt;&gt;"",countif('5) Release_Track'!$F:$F,$A366)=0),"NO ISRC MATCH in Release_Track",and($B366&lt;&gt;"",countif('5) Release_Track'!$G:$G,$B366)=0),"NO CATALOG ID MATCH in Release_Track",iserror(vlookup($A366&amp;$B366,'5) Release_Track'!$F:$F&amp;'5) Release_Track'!$G:$G,1,0)),"NO ISRC-CATALOG ID pair MATCH in Release_Track" )</f>
        <v/>
      </c>
      <c r="E366" s="111"/>
      <c r="F366" s="20"/>
      <c r="G366" s="159"/>
      <c r="H366" s="114" t="str">
        <f t="shared" si="1"/>
        <v/>
      </c>
      <c r="I366" s="20"/>
      <c r="J366" s="20"/>
    </row>
    <row r="367">
      <c r="B367" s="92"/>
      <c r="C367" s="114" t="str">
        <f t="array" ref="C367">ifs(and(isblank($A367),isblank($B367)),"", not(iserror(vlookup($A367&amp;$B367,'5) Release_Track'!$F:$F&amp;'5) Release_Track'!$G:$G,1,0))),vlookup($A367&amp;$B367,{'5) Release_Track'!$F:$F&amp;'5) Release_Track'!$G:$G,'5) Release_Track'!$H:$H},2,0), or(and(not(isblank($B367)),$B367=$B366,$A367&lt;&gt;$A366),and(not(isblank($A367)),$A367=$A366,$B367&lt;&gt;$B366)),"ID LISTS UNALIGNED",and($A367&lt;&gt;"",countif('5) Release_Track'!$F:$F,$A367)=0),"NO ISRC MATCH in Release_Track",and($B367&lt;&gt;"",countif('5) Release_Track'!$G:$G,$B367)=0),"NO CATALOG ID MATCH in Release_Track",iserror(vlookup($A367&amp;$B367,'5) Release_Track'!$F:$F&amp;'5) Release_Track'!$G:$G,1,0)),"NO ISRC-CATALOG ID pair MATCH in Release_Track" )</f>
        <v/>
      </c>
      <c r="D367" s="114" t="str">
        <f t="array" ref="D367">ifs(and(isblank($A367),isblank($B367)),"", not(iserror(vlookup($A367&amp;$B367,'5) Release_Track'!$F:$F&amp;'5) Release_Track'!$G:$G,1,0))),vlookup($A367&amp;$B367,{'5) Release_Track'!$F:$F&amp;'5) Release_Track'!$G:$G,'5) Release_Track'!$I:$I},2,0), or(and(not(isblank($B367)),$B367=$B366,$A367&lt;&gt;$A366),and(not(isblank($A367)),$A367=$A366,$B367&lt;&gt;$B366)),"ID LISTS UNALIGNED",and($A367&lt;&gt;"",countif('5) Release_Track'!$F:$F,$A367)=0),"NO ISRC MATCH in Release_Track",and($B367&lt;&gt;"",countif('5) Release_Track'!$G:$G,$B367)=0),"NO CATALOG ID MATCH in Release_Track",iserror(vlookup($A367&amp;$B367,'5) Release_Track'!$F:$F&amp;'5) Release_Track'!$G:$G,1,0)),"NO ISRC-CATALOG ID pair MATCH in Release_Track" )</f>
        <v/>
      </c>
      <c r="E367" s="111"/>
      <c r="F367" s="20"/>
      <c r="G367" s="159"/>
      <c r="H367" s="114" t="str">
        <f t="shared" si="1"/>
        <v/>
      </c>
      <c r="I367" s="20"/>
      <c r="J367" s="20"/>
    </row>
    <row r="368">
      <c r="B368" s="92"/>
      <c r="C368" s="114" t="str">
        <f t="array" ref="C368">ifs(and(isblank($A368),isblank($B368)),"", not(iserror(vlookup($A368&amp;$B368,'5) Release_Track'!$F:$F&amp;'5) Release_Track'!$G:$G,1,0))),vlookup($A368&amp;$B368,{'5) Release_Track'!$F:$F&amp;'5) Release_Track'!$G:$G,'5) Release_Track'!$H:$H},2,0), or(and(not(isblank($B368)),$B368=$B367,$A368&lt;&gt;$A367),and(not(isblank($A368)),$A368=$A367,$B368&lt;&gt;$B367)),"ID LISTS UNALIGNED",and($A368&lt;&gt;"",countif('5) Release_Track'!$F:$F,$A368)=0),"NO ISRC MATCH in Release_Track",and($B368&lt;&gt;"",countif('5) Release_Track'!$G:$G,$B368)=0),"NO CATALOG ID MATCH in Release_Track",iserror(vlookup($A368&amp;$B368,'5) Release_Track'!$F:$F&amp;'5) Release_Track'!$G:$G,1,0)),"NO ISRC-CATALOG ID pair MATCH in Release_Track" )</f>
        <v/>
      </c>
      <c r="D368" s="114" t="str">
        <f t="array" ref="D368">ifs(and(isblank($A368),isblank($B368)),"", not(iserror(vlookup($A368&amp;$B368,'5) Release_Track'!$F:$F&amp;'5) Release_Track'!$G:$G,1,0))),vlookup($A368&amp;$B368,{'5) Release_Track'!$F:$F&amp;'5) Release_Track'!$G:$G,'5) Release_Track'!$I:$I},2,0), or(and(not(isblank($B368)),$B368=$B367,$A368&lt;&gt;$A367),and(not(isblank($A368)),$A368=$A367,$B368&lt;&gt;$B367)),"ID LISTS UNALIGNED",and($A368&lt;&gt;"",countif('5) Release_Track'!$F:$F,$A368)=0),"NO ISRC MATCH in Release_Track",and($B368&lt;&gt;"",countif('5) Release_Track'!$G:$G,$B368)=0),"NO CATALOG ID MATCH in Release_Track",iserror(vlookup($A368&amp;$B368,'5) Release_Track'!$F:$F&amp;'5) Release_Track'!$G:$G,1,0)),"NO ISRC-CATALOG ID pair MATCH in Release_Track" )</f>
        <v/>
      </c>
      <c r="E368" s="111"/>
      <c r="F368" s="20"/>
      <c r="G368" s="159"/>
      <c r="H368" s="114" t="str">
        <f t="shared" si="1"/>
        <v/>
      </c>
      <c r="I368" s="20"/>
      <c r="J368" s="20"/>
    </row>
    <row r="369">
      <c r="B369" s="92"/>
      <c r="C369" s="114" t="str">
        <f t="array" ref="C369">ifs(and(isblank($A369),isblank($B369)),"", not(iserror(vlookup($A369&amp;$B369,'5) Release_Track'!$F:$F&amp;'5) Release_Track'!$G:$G,1,0))),vlookup($A369&amp;$B369,{'5) Release_Track'!$F:$F&amp;'5) Release_Track'!$G:$G,'5) Release_Track'!$H:$H},2,0), or(and(not(isblank($B369)),$B369=$B368,$A369&lt;&gt;$A368),and(not(isblank($A369)),$A369=$A368,$B369&lt;&gt;$B368)),"ID LISTS UNALIGNED",and($A369&lt;&gt;"",countif('5) Release_Track'!$F:$F,$A369)=0),"NO ISRC MATCH in Release_Track",and($B369&lt;&gt;"",countif('5) Release_Track'!$G:$G,$B369)=0),"NO CATALOG ID MATCH in Release_Track",iserror(vlookup($A369&amp;$B369,'5) Release_Track'!$F:$F&amp;'5) Release_Track'!$G:$G,1,0)),"NO ISRC-CATALOG ID pair MATCH in Release_Track" )</f>
        <v/>
      </c>
      <c r="D369" s="114" t="str">
        <f t="array" ref="D369">ifs(and(isblank($A369),isblank($B369)),"", not(iserror(vlookup($A369&amp;$B369,'5) Release_Track'!$F:$F&amp;'5) Release_Track'!$G:$G,1,0))),vlookup($A369&amp;$B369,{'5) Release_Track'!$F:$F&amp;'5) Release_Track'!$G:$G,'5) Release_Track'!$I:$I},2,0), or(and(not(isblank($B369)),$B369=$B368,$A369&lt;&gt;$A368),and(not(isblank($A369)),$A369=$A368,$B369&lt;&gt;$B368)),"ID LISTS UNALIGNED",and($A369&lt;&gt;"",countif('5) Release_Track'!$F:$F,$A369)=0),"NO ISRC MATCH in Release_Track",and($B369&lt;&gt;"",countif('5) Release_Track'!$G:$G,$B369)=0),"NO CATALOG ID MATCH in Release_Track",iserror(vlookup($A369&amp;$B369,'5) Release_Track'!$F:$F&amp;'5) Release_Track'!$G:$G,1,0)),"NO ISRC-CATALOG ID pair MATCH in Release_Track" )</f>
        <v/>
      </c>
      <c r="E369" s="111"/>
      <c r="F369" s="20"/>
      <c r="G369" s="159"/>
      <c r="H369" s="114" t="str">
        <f t="shared" si="1"/>
        <v/>
      </c>
      <c r="I369" s="20"/>
      <c r="J369" s="20"/>
    </row>
    <row r="370">
      <c r="B370" s="92"/>
      <c r="C370" s="114" t="str">
        <f t="array" ref="C370">ifs(and(isblank($A370),isblank($B370)),"", not(iserror(vlookup($A370&amp;$B370,'5) Release_Track'!$F:$F&amp;'5) Release_Track'!$G:$G,1,0))),vlookup($A370&amp;$B370,{'5) Release_Track'!$F:$F&amp;'5) Release_Track'!$G:$G,'5) Release_Track'!$H:$H},2,0), or(and(not(isblank($B370)),$B370=$B369,$A370&lt;&gt;$A369),and(not(isblank($A370)),$A370=$A369,$B370&lt;&gt;$B369)),"ID LISTS UNALIGNED",and($A370&lt;&gt;"",countif('5) Release_Track'!$F:$F,$A370)=0),"NO ISRC MATCH in Release_Track",and($B370&lt;&gt;"",countif('5) Release_Track'!$G:$G,$B370)=0),"NO CATALOG ID MATCH in Release_Track",iserror(vlookup($A370&amp;$B370,'5) Release_Track'!$F:$F&amp;'5) Release_Track'!$G:$G,1,0)),"NO ISRC-CATALOG ID pair MATCH in Release_Track" )</f>
        <v/>
      </c>
      <c r="D370" s="114" t="str">
        <f t="array" ref="D370">ifs(and(isblank($A370),isblank($B370)),"", not(iserror(vlookup($A370&amp;$B370,'5) Release_Track'!$F:$F&amp;'5) Release_Track'!$G:$G,1,0))),vlookup($A370&amp;$B370,{'5) Release_Track'!$F:$F&amp;'5) Release_Track'!$G:$G,'5) Release_Track'!$I:$I},2,0), or(and(not(isblank($B370)),$B370=$B369,$A370&lt;&gt;$A369),and(not(isblank($A370)),$A370=$A369,$B370&lt;&gt;$B369)),"ID LISTS UNALIGNED",and($A370&lt;&gt;"",countif('5) Release_Track'!$F:$F,$A370)=0),"NO ISRC MATCH in Release_Track",and($B370&lt;&gt;"",countif('5) Release_Track'!$G:$G,$B370)=0),"NO CATALOG ID MATCH in Release_Track",iserror(vlookup($A370&amp;$B370,'5) Release_Track'!$F:$F&amp;'5) Release_Track'!$G:$G,1,0)),"NO ISRC-CATALOG ID pair MATCH in Release_Track" )</f>
        <v/>
      </c>
      <c r="E370" s="111"/>
      <c r="F370" s="20"/>
      <c r="G370" s="159"/>
      <c r="H370" s="114" t="str">
        <f t="shared" si="1"/>
        <v/>
      </c>
      <c r="I370" s="20"/>
      <c r="J370" s="20"/>
    </row>
    <row r="371">
      <c r="B371" s="92"/>
      <c r="C371" s="114" t="str">
        <f t="array" ref="C371">ifs(and(isblank($A371),isblank($B371)),"", not(iserror(vlookup($A371&amp;$B371,'5) Release_Track'!$F:$F&amp;'5) Release_Track'!$G:$G,1,0))),vlookup($A371&amp;$B371,{'5) Release_Track'!$F:$F&amp;'5) Release_Track'!$G:$G,'5) Release_Track'!$H:$H},2,0), or(and(not(isblank($B371)),$B371=$B370,$A371&lt;&gt;$A370),and(not(isblank($A371)),$A371=$A370,$B371&lt;&gt;$B370)),"ID LISTS UNALIGNED",and($A371&lt;&gt;"",countif('5) Release_Track'!$F:$F,$A371)=0),"NO ISRC MATCH in Release_Track",and($B371&lt;&gt;"",countif('5) Release_Track'!$G:$G,$B371)=0),"NO CATALOG ID MATCH in Release_Track",iserror(vlookup($A371&amp;$B371,'5) Release_Track'!$F:$F&amp;'5) Release_Track'!$G:$G,1,0)),"NO ISRC-CATALOG ID pair MATCH in Release_Track" )</f>
        <v/>
      </c>
      <c r="D371" s="114" t="str">
        <f t="array" ref="D371">ifs(and(isblank($A371),isblank($B371)),"", not(iserror(vlookup($A371&amp;$B371,'5) Release_Track'!$F:$F&amp;'5) Release_Track'!$G:$G,1,0))),vlookup($A371&amp;$B371,{'5) Release_Track'!$F:$F&amp;'5) Release_Track'!$G:$G,'5) Release_Track'!$I:$I},2,0), or(and(not(isblank($B371)),$B371=$B370,$A371&lt;&gt;$A370),and(not(isblank($A371)),$A371=$A370,$B371&lt;&gt;$B370)),"ID LISTS UNALIGNED",and($A371&lt;&gt;"",countif('5) Release_Track'!$F:$F,$A371)=0),"NO ISRC MATCH in Release_Track",and($B371&lt;&gt;"",countif('5) Release_Track'!$G:$G,$B371)=0),"NO CATALOG ID MATCH in Release_Track",iserror(vlookup($A371&amp;$B371,'5) Release_Track'!$F:$F&amp;'5) Release_Track'!$G:$G,1,0)),"NO ISRC-CATALOG ID pair MATCH in Release_Track" )</f>
        <v/>
      </c>
      <c r="E371" s="111"/>
      <c r="F371" s="20"/>
      <c r="G371" s="159"/>
      <c r="H371" s="114" t="str">
        <f t="shared" si="1"/>
        <v/>
      </c>
      <c r="I371" s="20"/>
      <c r="J371" s="20"/>
    </row>
    <row r="372">
      <c r="B372" s="92"/>
      <c r="C372" s="114" t="str">
        <f t="array" ref="C372">ifs(and(isblank($A372),isblank($B372)),"", not(iserror(vlookup($A372&amp;$B372,'5) Release_Track'!$F:$F&amp;'5) Release_Track'!$G:$G,1,0))),vlookup($A372&amp;$B372,{'5) Release_Track'!$F:$F&amp;'5) Release_Track'!$G:$G,'5) Release_Track'!$H:$H},2,0), or(and(not(isblank($B372)),$B372=$B371,$A372&lt;&gt;$A371),and(not(isblank($A372)),$A372=$A371,$B372&lt;&gt;$B371)),"ID LISTS UNALIGNED",and($A372&lt;&gt;"",countif('5) Release_Track'!$F:$F,$A372)=0),"NO ISRC MATCH in Release_Track",and($B372&lt;&gt;"",countif('5) Release_Track'!$G:$G,$B372)=0),"NO CATALOG ID MATCH in Release_Track",iserror(vlookup($A372&amp;$B372,'5) Release_Track'!$F:$F&amp;'5) Release_Track'!$G:$G,1,0)),"NO ISRC-CATALOG ID pair MATCH in Release_Track" )</f>
        <v/>
      </c>
      <c r="D372" s="114" t="str">
        <f t="array" ref="D372">ifs(and(isblank($A372),isblank($B372)),"", not(iserror(vlookup($A372&amp;$B372,'5) Release_Track'!$F:$F&amp;'5) Release_Track'!$G:$G,1,0))),vlookup($A372&amp;$B372,{'5) Release_Track'!$F:$F&amp;'5) Release_Track'!$G:$G,'5) Release_Track'!$I:$I},2,0), or(and(not(isblank($B372)),$B372=$B371,$A372&lt;&gt;$A371),and(not(isblank($A372)),$A372=$A371,$B372&lt;&gt;$B371)),"ID LISTS UNALIGNED",and($A372&lt;&gt;"",countif('5) Release_Track'!$F:$F,$A372)=0),"NO ISRC MATCH in Release_Track",and($B372&lt;&gt;"",countif('5) Release_Track'!$G:$G,$B372)=0),"NO CATALOG ID MATCH in Release_Track",iserror(vlookup($A372&amp;$B372,'5) Release_Track'!$F:$F&amp;'5) Release_Track'!$G:$G,1,0)),"NO ISRC-CATALOG ID pair MATCH in Release_Track" )</f>
        <v/>
      </c>
      <c r="E372" s="111"/>
      <c r="F372" s="20"/>
      <c r="G372" s="159"/>
      <c r="H372" s="114" t="str">
        <f t="shared" si="1"/>
        <v/>
      </c>
      <c r="I372" s="20"/>
      <c r="J372" s="20"/>
    </row>
    <row r="373">
      <c r="B373" s="92"/>
      <c r="C373" s="114" t="str">
        <f t="array" ref="C373">ifs(and(isblank($A373),isblank($B373)),"", not(iserror(vlookup($A373&amp;$B373,'5) Release_Track'!$F:$F&amp;'5) Release_Track'!$G:$G,1,0))),vlookup($A373&amp;$B373,{'5) Release_Track'!$F:$F&amp;'5) Release_Track'!$G:$G,'5) Release_Track'!$H:$H},2,0), or(and(not(isblank($B373)),$B373=$B372,$A373&lt;&gt;$A372),and(not(isblank($A373)),$A373=$A372,$B373&lt;&gt;$B372)),"ID LISTS UNALIGNED",and($A373&lt;&gt;"",countif('5) Release_Track'!$F:$F,$A373)=0),"NO ISRC MATCH in Release_Track",and($B373&lt;&gt;"",countif('5) Release_Track'!$G:$G,$B373)=0),"NO CATALOG ID MATCH in Release_Track",iserror(vlookup($A373&amp;$B373,'5) Release_Track'!$F:$F&amp;'5) Release_Track'!$G:$G,1,0)),"NO ISRC-CATALOG ID pair MATCH in Release_Track" )</f>
        <v/>
      </c>
      <c r="D373" s="114" t="str">
        <f t="array" ref="D373">ifs(and(isblank($A373),isblank($B373)),"", not(iserror(vlookup($A373&amp;$B373,'5) Release_Track'!$F:$F&amp;'5) Release_Track'!$G:$G,1,0))),vlookup($A373&amp;$B373,{'5) Release_Track'!$F:$F&amp;'5) Release_Track'!$G:$G,'5) Release_Track'!$I:$I},2,0), or(and(not(isblank($B373)),$B373=$B372,$A373&lt;&gt;$A372),and(not(isblank($A373)),$A373=$A372,$B373&lt;&gt;$B372)),"ID LISTS UNALIGNED",and($A373&lt;&gt;"",countif('5) Release_Track'!$F:$F,$A373)=0),"NO ISRC MATCH in Release_Track",and($B373&lt;&gt;"",countif('5) Release_Track'!$G:$G,$B373)=0),"NO CATALOG ID MATCH in Release_Track",iserror(vlookup($A373&amp;$B373,'5) Release_Track'!$F:$F&amp;'5) Release_Track'!$G:$G,1,0)),"NO ISRC-CATALOG ID pair MATCH in Release_Track" )</f>
        <v/>
      </c>
      <c r="E373" s="111"/>
      <c r="F373" s="20"/>
      <c r="G373" s="159"/>
      <c r="H373" s="114" t="str">
        <f t="shared" si="1"/>
        <v/>
      </c>
      <c r="I373" s="20"/>
      <c r="J373" s="20"/>
    </row>
    <row r="374">
      <c r="B374" s="92"/>
      <c r="C374" s="114" t="str">
        <f t="array" ref="C374">ifs(and(isblank($A374),isblank($B374)),"", not(iserror(vlookup($A374&amp;$B374,'5) Release_Track'!$F:$F&amp;'5) Release_Track'!$G:$G,1,0))),vlookup($A374&amp;$B374,{'5) Release_Track'!$F:$F&amp;'5) Release_Track'!$G:$G,'5) Release_Track'!$H:$H},2,0), or(and(not(isblank($B374)),$B374=$B373,$A374&lt;&gt;$A373),and(not(isblank($A374)),$A374=$A373,$B374&lt;&gt;$B373)),"ID LISTS UNALIGNED",and($A374&lt;&gt;"",countif('5) Release_Track'!$F:$F,$A374)=0),"NO ISRC MATCH in Release_Track",and($B374&lt;&gt;"",countif('5) Release_Track'!$G:$G,$B374)=0),"NO CATALOG ID MATCH in Release_Track",iserror(vlookup($A374&amp;$B374,'5) Release_Track'!$F:$F&amp;'5) Release_Track'!$G:$G,1,0)),"NO ISRC-CATALOG ID pair MATCH in Release_Track" )</f>
        <v/>
      </c>
      <c r="D374" s="114" t="str">
        <f t="array" ref="D374">ifs(and(isblank($A374),isblank($B374)),"", not(iserror(vlookup($A374&amp;$B374,'5) Release_Track'!$F:$F&amp;'5) Release_Track'!$G:$G,1,0))),vlookup($A374&amp;$B374,{'5) Release_Track'!$F:$F&amp;'5) Release_Track'!$G:$G,'5) Release_Track'!$I:$I},2,0), or(and(not(isblank($B374)),$B374=$B373,$A374&lt;&gt;$A373),and(not(isblank($A374)),$A374=$A373,$B374&lt;&gt;$B373)),"ID LISTS UNALIGNED",and($A374&lt;&gt;"",countif('5) Release_Track'!$F:$F,$A374)=0),"NO ISRC MATCH in Release_Track",and($B374&lt;&gt;"",countif('5) Release_Track'!$G:$G,$B374)=0),"NO CATALOG ID MATCH in Release_Track",iserror(vlookup($A374&amp;$B374,'5) Release_Track'!$F:$F&amp;'5) Release_Track'!$G:$G,1,0)),"NO ISRC-CATALOG ID pair MATCH in Release_Track" )</f>
        <v/>
      </c>
      <c r="E374" s="111"/>
      <c r="F374" s="20"/>
      <c r="G374" s="159"/>
      <c r="H374" s="114" t="str">
        <f t="shared" si="1"/>
        <v/>
      </c>
      <c r="I374" s="20"/>
      <c r="J374" s="20"/>
    </row>
    <row r="375">
      <c r="B375" s="92"/>
      <c r="C375" s="114" t="str">
        <f t="array" ref="C375">ifs(and(isblank($A375),isblank($B375)),"", not(iserror(vlookup($A375&amp;$B375,'5) Release_Track'!$F:$F&amp;'5) Release_Track'!$G:$G,1,0))),vlookup($A375&amp;$B375,{'5) Release_Track'!$F:$F&amp;'5) Release_Track'!$G:$G,'5) Release_Track'!$H:$H},2,0), or(and(not(isblank($B375)),$B375=$B374,$A375&lt;&gt;$A374),and(not(isblank($A375)),$A375=$A374,$B375&lt;&gt;$B374)),"ID LISTS UNALIGNED",and($A375&lt;&gt;"",countif('5) Release_Track'!$F:$F,$A375)=0),"NO ISRC MATCH in Release_Track",and($B375&lt;&gt;"",countif('5) Release_Track'!$G:$G,$B375)=0),"NO CATALOG ID MATCH in Release_Track",iserror(vlookup($A375&amp;$B375,'5) Release_Track'!$F:$F&amp;'5) Release_Track'!$G:$G,1,0)),"NO ISRC-CATALOG ID pair MATCH in Release_Track" )</f>
        <v/>
      </c>
      <c r="D375" s="114" t="str">
        <f t="array" ref="D375">ifs(and(isblank($A375),isblank($B375)),"", not(iserror(vlookup($A375&amp;$B375,'5) Release_Track'!$F:$F&amp;'5) Release_Track'!$G:$G,1,0))),vlookup($A375&amp;$B375,{'5) Release_Track'!$F:$F&amp;'5) Release_Track'!$G:$G,'5) Release_Track'!$I:$I},2,0), or(and(not(isblank($B375)),$B375=$B374,$A375&lt;&gt;$A374),and(not(isblank($A375)),$A375=$A374,$B375&lt;&gt;$B374)),"ID LISTS UNALIGNED",and($A375&lt;&gt;"",countif('5) Release_Track'!$F:$F,$A375)=0),"NO ISRC MATCH in Release_Track",and($B375&lt;&gt;"",countif('5) Release_Track'!$G:$G,$B375)=0),"NO CATALOG ID MATCH in Release_Track",iserror(vlookup($A375&amp;$B375,'5) Release_Track'!$F:$F&amp;'5) Release_Track'!$G:$G,1,0)),"NO ISRC-CATALOG ID pair MATCH in Release_Track" )</f>
        <v/>
      </c>
      <c r="E375" s="111"/>
      <c r="F375" s="20"/>
      <c r="G375" s="159"/>
      <c r="H375" s="114" t="str">
        <f t="shared" si="1"/>
        <v/>
      </c>
      <c r="I375" s="20"/>
      <c r="J375" s="20"/>
    </row>
    <row r="376">
      <c r="B376" s="92"/>
      <c r="C376" s="114" t="str">
        <f t="array" ref="C376">ifs(and(isblank($A376),isblank($B376)),"", not(iserror(vlookup($A376&amp;$B376,'5) Release_Track'!$F:$F&amp;'5) Release_Track'!$G:$G,1,0))),vlookup($A376&amp;$B376,{'5) Release_Track'!$F:$F&amp;'5) Release_Track'!$G:$G,'5) Release_Track'!$H:$H},2,0), or(and(not(isblank($B376)),$B376=$B375,$A376&lt;&gt;$A375),and(not(isblank($A376)),$A376=$A375,$B376&lt;&gt;$B375)),"ID LISTS UNALIGNED",and($A376&lt;&gt;"",countif('5) Release_Track'!$F:$F,$A376)=0),"NO ISRC MATCH in Release_Track",and($B376&lt;&gt;"",countif('5) Release_Track'!$G:$G,$B376)=0),"NO CATALOG ID MATCH in Release_Track",iserror(vlookup($A376&amp;$B376,'5) Release_Track'!$F:$F&amp;'5) Release_Track'!$G:$G,1,0)),"NO ISRC-CATALOG ID pair MATCH in Release_Track" )</f>
        <v/>
      </c>
      <c r="D376" s="114" t="str">
        <f t="array" ref="D376">ifs(and(isblank($A376),isblank($B376)),"", not(iserror(vlookup($A376&amp;$B376,'5) Release_Track'!$F:$F&amp;'5) Release_Track'!$G:$G,1,0))),vlookup($A376&amp;$B376,{'5) Release_Track'!$F:$F&amp;'5) Release_Track'!$G:$G,'5) Release_Track'!$I:$I},2,0), or(and(not(isblank($B376)),$B376=$B375,$A376&lt;&gt;$A375),and(not(isblank($A376)),$A376=$A375,$B376&lt;&gt;$B375)),"ID LISTS UNALIGNED",and($A376&lt;&gt;"",countif('5) Release_Track'!$F:$F,$A376)=0),"NO ISRC MATCH in Release_Track",and($B376&lt;&gt;"",countif('5) Release_Track'!$G:$G,$B376)=0),"NO CATALOG ID MATCH in Release_Track",iserror(vlookup($A376&amp;$B376,'5) Release_Track'!$F:$F&amp;'5) Release_Track'!$G:$G,1,0)),"NO ISRC-CATALOG ID pair MATCH in Release_Track" )</f>
        <v/>
      </c>
      <c r="E376" s="111"/>
      <c r="F376" s="20"/>
      <c r="G376" s="159"/>
      <c r="H376" s="114" t="str">
        <f t="shared" si="1"/>
        <v/>
      </c>
      <c r="I376" s="20"/>
      <c r="J376" s="20"/>
    </row>
    <row r="377">
      <c r="B377" s="92"/>
      <c r="C377" s="114" t="str">
        <f t="array" ref="C377">ifs(and(isblank($A377),isblank($B377)),"", not(iserror(vlookup($A377&amp;$B377,'5) Release_Track'!$F:$F&amp;'5) Release_Track'!$G:$G,1,0))),vlookup($A377&amp;$B377,{'5) Release_Track'!$F:$F&amp;'5) Release_Track'!$G:$G,'5) Release_Track'!$H:$H},2,0), or(and(not(isblank($B377)),$B377=$B376,$A377&lt;&gt;$A376),and(not(isblank($A377)),$A377=$A376,$B377&lt;&gt;$B376)),"ID LISTS UNALIGNED",and($A377&lt;&gt;"",countif('5) Release_Track'!$F:$F,$A377)=0),"NO ISRC MATCH in Release_Track",and($B377&lt;&gt;"",countif('5) Release_Track'!$G:$G,$B377)=0),"NO CATALOG ID MATCH in Release_Track",iserror(vlookup($A377&amp;$B377,'5) Release_Track'!$F:$F&amp;'5) Release_Track'!$G:$G,1,0)),"NO ISRC-CATALOG ID pair MATCH in Release_Track" )</f>
        <v/>
      </c>
      <c r="D377" s="114" t="str">
        <f t="array" ref="D377">ifs(and(isblank($A377),isblank($B377)),"", not(iserror(vlookup($A377&amp;$B377,'5) Release_Track'!$F:$F&amp;'5) Release_Track'!$G:$G,1,0))),vlookup($A377&amp;$B377,{'5) Release_Track'!$F:$F&amp;'5) Release_Track'!$G:$G,'5) Release_Track'!$I:$I},2,0), or(and(not(isblank($B377)),$B377=$B376,$A377&lt;&gt;$A376),and(not(isblank($A377)),$A377=$A376,$B377&lt;&gt;$B376)),"ID LISTS UNALIGNED",and($A377&lt;&gt;"",countif('5) Release_Track'!$F:$F,$A377)=0),"NO ISRC MATCH in Release_Track",and($B377&lt;&gt;"",countif('5) Release_Track'!$G:$G,$B377)=0),"NO CATALOG ID MATCH in Release_Track",iserror(vlookup($A377&amp;$B377,'5) Release_Track'!$F:$F&amp;'5) Release_Track'!$G:$G,1,0)),"NO ISRC-CATALOG ID pair MATCH in Release_Track" )</f>
        <v/>
      </c>
      <c r="E377" s="111"/>
      <c r="F377" s="20"/>
      <c r="G377" s="159"/>
      <c r="H377" s="114" t="str">
        <f t="shared" si="1"/>
        <v/>
      </c>
      <c r="I377" s="20"/>
      <c r="J377" s="20"/>
    </row>
    <row r="378">
      <c r="B378" s="92"/>
      <c r="C378" s="114" t="str">
        <f t="array" ref="C378">ifs(and(isblank($A378),isblank($B378)),"", not(iserror(vlookup($A378&amp;$B378,'5) Release_Track'!$F:$F&amp;'5) Release_Track'!$G:$G,1,0))),vlookup($A378&amp;$B378,{'5) Release_Track'!$F:$F&amp;'5) Release_Track'!$G:$G,'5) Release_Track'!$H:$H},2,0), or(and(not(isblank($B378)),$B378=$B377,$A378&lt;&gt;$A377),and(not(isblank($A378)),$A378=$A377,$B378&lt;&gt;$B377)),"ID LISTS UNALIGNED",and($A378&lt;&gt;"",countif('5) Release_Track'!$F:$F,$A378)=0),"NO ISRC MATCH in Release_Track",and($B378&lt;&gt;"",countif('5) Release_Track'!$G:$G,$B378)=0),"NO CATALOG ID MATCH in Release_Track",iserror(vlookup($A378&amp;$B378,'5) Release_Track'!$F:$F&amp;'5) Release_Track'!$G:$G,1,0)),"NO ISRC-CATALOG ID pair MATCH in Release_Track" )</f>
        <v/>
      </c>
      <c r="D378" s="114" t="str">
        <f t="array" ref="D378">ifs(and(isblank($A378),isblank($B378)),"", not(iserror(vlookup($A378&amp;$B378,'5) Release_Track'!$F:$F&amp;'5) Release_Track'!$G:$G,1,0))),vlookup($A378&amp;$B378,{'5) Release_Track'!$F:$F&amp;'5) Release_Track'!$G:$G,'5) Release_Track'!$I:$I},2,0), or(and(not(isblank($B378)),$B378=$B377,$A378&lt;&gt;$A377),and(not(isblank($A378)),$A378=$A377,$B378&lt;&gt;$B377)),"ID LISTS UNALIGNED",and($A378&lt;&gt;"",countif('5) Release_Track'!$F:$F,$A378)=0),"NO ISRC MATCH in Release_Track",and($B378&lt;&gt;"",countif('5) Release_Track'!$G:$G,$B378)=0),"NO CATALOG ID MATCH in Release_Track",iserror(vlookup($A378&amp;$B378,'5) Release_Track'!$F:$F&amp;'5) Release_Track'!$G:$G,1,0)),"NO ISRC-CATALOG ID pair MATCH in Release_Track" )</f>
        <v/>
      </c>
      <c r="E378" s="111"/>
      <c r="F378" s="20"/>
      <c r="G378" s="159"/>
      <c r="H378" s="114" t="str">
        <f t="shared" si="1"/>
        <v/>
      </c>
      <c r="I378" s="20"/>
      <c r="J378" s="20"/>
    </row>
    <row r="379">
      <c r="B379" s="92"/>
      <c r="C379" s="114" t="str">
        <f t="array" ref="C379">ifs(and(isblank($A379),isblank($B379)),"", not(iserror(vlookup($A379&amp;$B379,'5) Release_Track'!$F:$F&amp;'5) Release_Track'!$G:$G,1,0))),vlookup($A379&amp;$B379,{'5) Release_Track'!$F:$F&amp;'5) Release_Track'!$G:$G,'5) Release_Track'!$H:$H},2,0), or(and(not(isblank($B379)),$B379=$B378,$A379&lt;&gt;$A378),and(not(isblank($A379)),$A379=$A378,$B379&lt;&gt;$B378)),"ID LISTS UNALIGNED",and($A379&lt;&gt;"",countif('5) Release_Track'!$F:$F,$A379)=0),"NO ISRC MATCH in Release_Track",and($B379&lt;&gt;"",countif('5) Release_Track'!$G:$G,$B379)=0),"NO CATALOG ID MATCH in Release_Track",iserror(vlookup($A379&amp;$B379,'5) Release_Track'!$F:$F&amp;'5) Release_Track'!$G:$G,1,0)),"NO ISRC-CATALOG ID pair MATCH in Release_Track" )</f>
        <v/>
      </c>
      <c r="D379" s="114" t="str">
        <f t="array" ref="D379">ifs(and(isblank($A379),isblank($B379)),"", not(iserror(vlookup($A379&amp;$B379,'5) Release_Track'!$F:$F&amp;'5) Release_Track'!$G:$G,1,0))),vlookup($A379&amp;$B379,{'5) Release_Track'!$F:$F&amp;'5) Release_Track'!$G:$G,'5) Release_Track'!$I:$I},2,0), or(and(not(isblank($B379)),$B379=$B378,$A379&lt;&gt;$A378),and(not(isblank($A379)),$A379=$A378,$B379&lt;&gt;$B378)),"ID LISTS UNALIGNED",and($A379&lt;&gt;"",countif('5) Release_Track'!$F:$F,$A379)=0),"NO ISRC MATCH in Release_Track",and($B379&lt;&gt;"",countif('5) Release_Track'!$G:$G,$B379)=0),"NO CATALOG ID MATCH in Release_Track",iserror(vlookup($A379&amp;$B379,'5) Release_Track'!$F:$F&amp;'5) Release_Track'!$G:$G,1,0)),"NO ISRC-CATALOG ID pair MATCH in Release_Track" )</f>
        <v/>
      </c>
      <c r="E379" s="111"/>
      <c r="F379" s="20"/>
      <c r="G379" s="159"/>
      <c r="H379" s="114" t="str">
        <f t="shared" si="1"/>
        <v/>
      </c>
      <c r="I379" s="20"/>
      <c r="J379" s="20"/>
    </row>
    <row r="380">
      <c r="B380" s="92"/>
      <c r="C380" s="114" t="str">
        <f t="array" ref="C380">ifs(and(isblank($A380),isblank($B380)),"", not(iserror(vlookup($A380&amp;$B380,'5) Release_Track'!$F:$F&amp;'5) Release_Track'!$G:$G,1,0))),vlookup($A380&amp;$B380,{'5) Release_Track'!$F:$F&amp;'5) Release_Track'!$G:$G,'5) Release_Track'!$H:$H},2,0), or(and(not(isblank($B380)),$B380=$B379,$A380&lt;&gt;$A379),and(not(isblank($A380)),$A380=$A379,$B380&lt;&gt;$B379)),"ID LISTS UNALIGNED",and($A380&lt;&gt;"",countif('5) Release_Track'!$F:$F,$A380)=0),"NO ISRC MATCH in Release_Track",and($B380&lt;&gt;"",countif('5) Release_Track'!$G:$G,$B380)=0),"NO CATALOG ID MATCH in Release_Track",iserror(vlookup($A380&amp;$B380,'5) Release_Track'!$F:$F&amp;'5) Release_Track'!$G:$G,1,0)),"NO ISRC-CATALOG ID pair MATCH in Release_Track" )</f>
        <v/>
      </c>
      <c r="D380" s="114" t="str">
        <f t="array" ref="D380">ifs(and(isblank($A380),isblank($B380)),"", not(iserror(vlookup($A380&amp;$B380,'5) Release_Track'!$F:$F&amp;'5) Release_Track'!$G:$G,1,0))),vlookup($A380&amp;$B380,{'5) Release_Track'!$F:$F&amp;'5) Release_Track'!$G:$G,'5) Release_Track'!$I:$I},2,0), or(and(not(isblank($B380)),$B380=$B379,$A380&lt;&gt;$A379),and(not(isblank($A380)),$A380=$A379,$B380&lt;&gt;$B379)),"ID LISTS UNALIGNED",and($A380&lt;&gt;"",countif('5) Release_Track'!$F:$F,$A380)=0),"NO ISRC MATCH in Release_Track",and($B380&lt;&gt;"",countif('5) Release_Track'!$G:$G,$B380)=0),"NO CATALOG ID MATCH in Release_Track",iserror(vlookup($A380&amp;$B380,'5) Release_Track'!$F:$F&amp;'5) Release_Track'!$G:$G,1,0)),"NO ISRC-CATALOG ID pair MATCH in Release_Track" )</f>
        <v/>
      </c>
      <c r="E380" s="111"/>
      <c r="F380" s="20"/>
      <c r="G380" s="159"/>
      <c r="H380" s="114" t="str">
        <f t="shared" si="1"/>
        <v/>
      </c>
      <c r="I380" s="20"/>
      <c r="J380" s="20"/>
    </row>
    <row r="381">
      <c r="B381" s="92"/>
      <c r="C381" s="114" t="str">
        <f t="array" ref="C381">ifs(and(isblank($A381),isblank($B381)),"", not(iserror(vlookup($A381&amp;$B381,'5) Release_Track'!$F:$F&amp;'5) Release_Track'!$G:$G,1,0))),vlookup($A381&amp;$B381,{'5) Release_Track'!$F:$F&amp;'5) Release_Track'!$G:$G,'5) Release_Track'!$H:$H},2,0), or(and(not(isblank($B381)),$B381=$B380,$A381&lt;&gt;$A380),and(not(isblank($A381)),$A381=$A380,$B381&lt;&gt;$B380)),"ID LISTS UNALIGNED",and($A381&lt;&gt;"",countif('5) Release_Track'!$F:$F,$A381)=0),"NO ISRC MATCH in Release_Track",and($B381&lt;&gt;"",countif('5) Release_Track'!$G:$G,$B381)=0),"NO CATALOG ID MATCH in Release_Track",iserror(vlookup($A381&amp;$B381,'5) Release_Track'!$F:$F&amp;'5) Release_Track'!$G:$G,1,0)),"NO ISRC-CATALOG ID pair MATCH in Release_Track" )</f>
        <v/>
      </c>
      <c r="D381" s="114" t="str">
        <f t="array" ref="D381">ifs(and(isblank($A381),isblank($B381)),"", not(iserror(vlookup($A381&amp;$B381,'5) Release_Track'!$F:$F&amp;'5) Release_Track'!$G:$G,1,0))),vlookup($A381&amp;$B381,{'5) Release_Track'!$F:$F&amp;'5) Release_Track'!$G:$G,'5) Release_Track'!$I:$I},2,0), or(and(not(isblank($B381)),$B381=$B380,$A381&lt;&gt;$A380),and(not(isblank($A381)),$A381=$A380,$B381&lt;&gt;$B380)),"ID LISTS UNALIGNED",and($A381&lt;&gt;"",countif('5) Release_Track'!$F:$F,$A381)=0),"NO ISRC MATCH in Release_Track",and($B381&lt;&gt;"",countif('5) Release_Track'!$G:$G,$B381)=0),"NO CATALOG ID MATCH in Release_Track",iserror(vlookup($A381&amp;$B381,'5) Release_Track'!$F:$F&amp;'5) Release_Track'!$G:$G,1,0)),"NO ISRC-CATALOG ID pair MATCH in Release_Track" )</f>
        <v/>
      </c>
      <c r="E381" s="111"/>
      <c r="F381" s="20"/>
      <c r="G381" s="159"/>
      <c r="H381" s="114" t="str">
        <f t="shared" si="1"/>
        <v/>
      </c>
      <c r="I381" s="20"/>
      <c r="J381" s="20"/>
    </row>
    <row r="382">
      <c r="B382" s="92"/>
      <c r="C382" s="114" t="str">
        <f t="array" ref="C382">ifs(and(isblank($A382),isblank($B382)),"", not(iserror(vlookup($A382&amp;$B382,'5) Release_Track'!$F:$F&amp;'5) Release_Track'!$G:$G,1,0))),vlookup($A382&amp;$B382,{'5) Release_Track'!$F:$F&amp;'5) Release_Track'!$G:$G,'5) Release_Track'!$H:$H},2,0), or(and(not(isblank($B382)),$B382=$B381,$A382&lt;&gt;$A381),and(not(isblank($A382)),$A382=$A381,$B382&lt;&gt;$B381)),"ID LISTS UNALIGNED",and($A382&lt;&gt;"",countif('5) Release_Track'!$F:$F,$A382)=0),"NO ISRC MATCH in Release_Track",and($B382&lt;&gt;"",countif('5) Release_Track'!$G:$G,$B382)=0),"NO CATALOG ID MATCH in Release_Track",iserror(vlookup($A382&amp;$B382,'5) Release_Track'!$F:$F&amp;'5) Release_Track'!$G:$G,1,0)),"NO ISRC-CATALOG ID pair MATCH in Release_Track" )</f>
        <v/>
      </c>
      <c r="D382" s="114" t="str">
        <f t="array" ref="D382">ifs(and(isblank($A382),isblank($B382)),"", not(iserror(vlookup($A382&amp;$B382,'5) Release_Track'!$F:$F&amp;'5) Release_Track'!$G:$G,1,0))),vlookup($A382&amp;$B382,{'5) Release_Track'!$F:$F&amp;'5) Release_Track'!$G:$G,'5) Release_Track'!$I:$I},2,0), or(and(not(isblank($B382)),$B382=$B381,$A382&lt;&gt;$A381),and(not(isblank($A382)),$A382=$A381,$B382&lt;&gt;$B381)),"ID LISTS UNALIGNED",and($A382&lt;&gt;"",countif('5) Release_Track'!$F:$F,$A382)=0),"NO ISRC MATCH in Release_Track",and($B382&lt;&gt;"",countif('5) Release_Track'!$G:$G,$B382)=0),"NO CATALOG ID MATCH in Release_Track",iserror(vlookup($A382&amp;$B382,'5) Release_Track'!$F:$F&amp;'5) Release_Track'!$G:$G,1,0)),"NO ISRC-CATALOG ID pair MATCH in Release_Track" )</f>
        <v/>
      </c>
      <c r="E382" s="111"/>
      <c r="F382" s="20"/>
      <c r="G382" s="159"/>
      <c r="H382" s="114" t="str">
        <f t="shared" si="1"/>
        <v/>
      </c>
      <c r="I382" s="20"/>
      <c r="J382" s="20"/>
    </row>
    <row r="383">
      <c r="B383" s="92"/>
      <c r="C383" s="114" t="str">
        <f t="array" ref="C383">ifs(and(isblank($A383),isblank($B383)),"", not(iserror(vlookup($A383&amp;$B383,'5) Release_Track'!$F:$F&amp;'5) Release_Track'!$G:$G,1,0))),vlookup($A383&amp;$B383,{'5) Release_Track'!$F:$F&amp;'5) Release_Track'!$G:$G,'5) Release_Track'!$H:$H},2,0), or(and(not(isblank($B383)),$B383=$B382,$A383&lt;&gt;$A382),and(not(isblank($A383)),$A383=$A382,$B383&lt;&gt;$B382)),"ID LISTS UNALIGNED",and($A383&lt;&gt;"",countif('5) Release_Track'!$F:$F,$A383)=0),"NO ISRC MATCH in Release_Track",and($B383&lt;&gt;"",countif('5) Release_Track'!$G:$G,$B383)=0),"NO CATALOG ID MATCH in Release_Track",iserror(vlookup($A383&amp;$B383,'5) Release_Track'!$F:$F&amp;'5) Release_Track'!$G:$G,1,0)),"NO ISRC-CATALOG ID pair MATCH in Release_Track" )</f>
        <v/>
      </c>
      <c r="D383" s="114" t="str">
        <f t="array" ref="D383">ifs(and(isblank($A383),isblank($B383)),"", not(iserror(vlookup($A383&amp;$B383,'5) Release_Track'!$F:$F&amp;'5) Release_Track'!$G:$G,1,0))),vlookup($A383&amp;$B383,{'5) Release_Track'!$F:$F&amp;'5) Release_Track'!$G:$G,'5) Release_Track'!$I:$I},2,0), or(and(not(isblank($B383)),$B383=$B382,$A383&lt;&gt;$A382),and(not(isblank($A383)),$A383=$A382,$B383&lt;&gt;$B382)),"ID LISTS UNALIGNED",and($A383&lt;&gt;"",countif('5) Release_Track'!$F:$F,$A383)=0),"NO ISRC MATCH in Release_Track",and($B383&lt;&gt;"",countif('5) Release_Track'!$G:$G,$B383)=0),"NO CATALOG ID MATCH in Release_Track",iserror(vlookup($A383&amp;$B383,'5) Release_Track'!$F:$F&amp;'5) Release_Track'!$G:$G,1,0)),"NO ISRC-CATALOG ID pair MATCH in Release_Track" )</f>
        <v/>
      </c>
      <c r="E383" s="111"/>
      <c r="F383" s="20"/>
      <c r="G383" s="159"/>
      <c r="H383" s="114" t="str">
        <f t="shared" si="1"/>
        <v/>
      </c>
      <c r="I383" s="20"/>
      <c r="J383" s="20"/>
    </row>
    <row r="384">
      <c r="B384" s="92"/>
      <c r="C384" s="114" t="str">
        <f t="array" ref="C384">ifs(and(isblank($A384),isblank($B384)),"", not(iserror(vlookup($A384&amp;$B384,'5) Release_Track'!$F:$F&amp;'5) Release_Track'!$G:$G,1,0))),vlookup($A384&amp;$B384,{'5) Release_Track'!$F:$F&amp;'5) Release_Track'!$G:$G,'5) Release_Track'!$H:$H},2,0), or(and(not(isblank($B384)),$B384=$B383,$A384&lt;&gt;$A383),and(not(isblank($A384)),$A384=$A383,$B384&lt;&gt;$B383)),"ID LISTS UNALIGNED",and($A384&lt;&gt;"",countif('5) Release_Track'!$F:$F,$A384)=0),"NO ISRC MATCH in Release_Track",and($B384&lt;&gt;"",countif('5) Release_Track'!$G:$G,$B384)=0),"NO CATALOG ID MATCH in Release_Track",iserror(vlookup($A384&amp;$B384,'5) Release_Track'!$F:$F&amp;'5) Release_Track'!$G:$G,1,0)),"NO ISRC-CATALOG ID pair MATCH in Release_Track" )</f>
        <v/>
      </c>
      <c r="D384" s="114" t="str">
        <f t="array" ref="D384">ifs(and(isblank($A384),isblank($B384)),"", not(iserror(vlookup($A384&amp;$B384,'5) Release_Track'!$F:$F&amp;'5) Release_Track'!$G:$G,1,0))),vlookup($A384&amp;$B384,{'5) Release_Track'!$F:$F&amp;'5) Release_Track'!$G:$G,'5) Release_Track'!$I:$I},2,0), or(and(not(isblank($B384)),$B384=$B383,$A384&lt;&gt;$A383),and(not(isblank($A384)),$A384=$A383,$B384&lt;&gt;$B383)),"ID LISTS UNALIGNED",and($A384&lt;&gt;"",countif('5) Release_Track'!$F:$F,$A384)=0),"NO ISRC MATCH in Release_Track",and($B384&lt;&gt;"",countif('5) Release_Track'!$G:$G,$B384)=0),"NO CATALOG ID MATCH in Release_Track",iserror(vlookup($A384&amp;$B384,'5) Release_Track'!$F:$F&amp;'5) Release_Track'!$G:$G,1,0)),"NO ISRC-CATALOG ID pair MATCH in Release_Track" )</f>
        <v/>
      </c>
      <c r="E384" s="111"/>
      <c r="F384" s="20"/>
      <c r="G384" s="159"/>
      <c r="H384" s="114" t="str">
        <f t="shared" si="1"/>
        <v/>
      </c>
      <c r="I384" s="20"/>
      <c r="J384" s="20"/>
    </row>
    <row r="385">
      <c r="B385" s="92"/>
      <c r="C385" s="114" t="str">
        <f t="array" ref="C385">ifs(and(isblank($A385),isblank($B385)),"", not(iserror(vlookup($A385&amp;$B385,'5) Release_Track'!$F:$F&amp;'5) Release_Track'!$G:$G,1,0))),vlookup($A385&amp;$B385,{'5) Release_Track'!$F:$F&amp;'5) Release_Track'!$G:$G,'5) Release_Track'!$H:$H},2,0), or(and(not(isblank($B385)),$B385=$B384,$A385&lt;&gt;$A384),and(not(isblank($A385)),$A385=$A384,$B385&lt;&gt;$B384)),"ID LISTS UNALIGNED",and($A385&lt;&gt;"",countif('5) Release_Track'!$F:$F,$A385)=0),"NO ISRC MATCH in Release_Track",and($B385&lt;&gt;"",countif('5) Release_Track'!$G:$G,$B385)=0),"NO CATALOG ID MATCH in Release_Track",iserror(vlookup($A385&amp;$B385,'5) Release_Track'!$F:$F&amp;'5) Release_Track'!$G:$G,1,0)),"NO ISRC-CATALOG ID pair MATCH in Release_Track" )</f>
        <v/>
      </c>
      <c r="D385" s="114" t="str">
        <f t="array" ref="D385">ifs(and(isblank($A385),isblank($B385)),"", not(iserror(vlookup($A385&amp;$B385,'5) Release_Track'!$F:$F&amp;'5) Release_Track'!$G:$G,1,0))),vlookup($A385&amp;$B385,{'5) Release_Track'!$F:$F&amp;'5) Release_Track'!$G:$G,'5) Release_Track'!$I:$I},2,0), or(and(not(isblank($B385)),$B385=$B384,$A385&lt;&gt;$A384),and(not(isblank($A385)),$A385=$A384,$B385&lt;&gt;$B384)),"ID LISTS UNALIGNED",and($A385&lt;&gt;"",countif('5) Release_Track'!$F:$F,$A385)=0),"NO ISRC MATCH in Release_Track",and($B385&lt;&gt;"",countif('5) Release_Track'!$G:$G,$B385)=0),"NO CATALOG ID MATCH in Release_Track",iserror(vlookup($A385&amp;$B385,'5) Release_Track'!$F:$F&amp;'5) Release_Track'!$G:$G,1,0)),"NO ISRC-CATALOG ID pair MATCH in Release_Track" )</f>
        <v/>
      </c>
      <c r="E385" s="111"/>
      <c r="F385" s="20"/>
      <c r="G385" s="159"/>
      <c r="H385" s="114" t="str">
        <f t="shared" si="1"/>
        <v/>
      </c>
      <c r="I385" s="20"/>
      <c r="J385" s="20"/>
    </row>
    <row r="386">
      <c r="B386" s="92"/>
      <c r="C386" s="114" t="str">
        <f t="array" ref="C386">ifs(and(isblank($A386),isblank($B386)),"", not(iserror(vlookup($A386&amp;$B386,'5) Release_Track'!$F:$F&amp;'5) Release_Track'!$G:$G,1,0))),vlookup($A386&amp;$B386,{'5) Release_Track'!$F:$F&amp;'5) Release_Track'!$G:$G,'5) Release_Track'!$H:$H},2,0), or(and(not(isblank($B386)),$B386=$B385,$A386&lt;&gt;$A385),and(not(isblank($A386)),$A386=$A385,$B386&lt;&gt;$B385)),"ID LISTS UNALIGNED",and($A386&lt;&gt;"",countif('5) Release_Track'!$F:$F,$A386)=0),"NO ISRC MATCH in Release_Track",and($B386&lt;&gt;"",countif('5) Release_Track'!$G:$G,$B386)=0),"NO CATALOG ID MATCH in Release_Track",iserror(vlookup($A386&amp;$B386,'5) Release_Track'!$F:$F&amp;'5) Release_Track'!$G:$G,1,0)),"NO ISRC-CATALOG ID pair MATCH in Release_Track" )</f>
        <v/>
      </c>
      <c r="D386" s="114" t="str">
        <f t="array" ref="D386">ifs(and(isblank($A386),isblank($B386)),"", not(iserror(vlookup($A386&amp;$B386,'5) Release_Track'!$F:$F&amp;'5) Release_Track'!$G:$G,1,0))),vlookup($A386&amp;$B386,{'5) Release_Track'!$F:$F&amp;'5) Release_Track'!$G:$G,'5) Release_Track'!$I:$I},2,0), or(and(not(isblank($B386)),$B386=$B385,$A386&lt;&gt;$A385),and(not(isblank($A386)),$A386=$A385,$B386&lt;&gt;$B385)),"ID LISTS UNALIGNED",and($A386&lt;&gt;"",countif('5) Release_Track'!$F:$F,$A386)=0),"NO ISRC MATCH in Release_Track",and($B386&lt;&gt;"",countif('5) Release_Track'!$G:$G,$B386)=0),"NO CATALOG ID MATCH in Release_Track",iserror(vlookup($A386&amp;$B386,'5) Release_Track'!$F:$F&amp;'5) Release_Track'!$G:$G,1,0)),"NO ISRC-CATALOG ID pair MATCH in Release_Track" )</f>
        <v/>
      </c>
      <c r="E386" s="111"/>
      <c r="F386" s="20"/>
      <c r="G386" s="159"/>
      <c r="H386" s="114" t="str">
        <f t="shared" si="1"/>
        <v/>
      </c>
      <c r="I386" s="20"/>
      <c r="J386" s="20"/>
    </row>
    <row r="387">
      <c r="B387" s="92"/>
      <c r="C387" s="114" t="str">
        <f t="array" ref="C387">ifs(and(isblank($A387),isblank($B387)),"", not(iserror(vlookup($A387&amp;$B387,'5) Release_Track'!$F:$F&amp;'5) Release_Track'!$G:$G,1,0))),vlookup($A387&amp;$B387,{'5) Release_Track'!$F:$F&amp;'5) Release_Track'!$G:$G,'5) Release_Track'!$H:$H},2,0), or(and(not(isblank($B387)),$B387=$B386,$A387&lt;&gt;$A386),and(not(isblank($A387)),$A387=$A386,$B387&lt;&gt;$B386)),"ID LISTS UNALIGNED",and($A387&lt;&gt;"",countif('5) Release_Track'!$F:$F,$A387)=0),"NO ISRC MATCH in Release_Track",and($B387&lt;&gt;"",countif('5) Release_Track'!$G:$G,$B387)=0),"NO CATALOG ID MATCH in Release_Track",iserror(vlookup($A387&amp;$B387,'5) Release_Track'!$F:$F&amp;'5) Release_Track'!$G:$G,1,0)),"NO ISRC-CATALOG ID pair MATCH in Release_Track" )</f>
        <v/>
      </c>
      <c r="D387" s="114" t="str">
        <f t="array" ref="D387">ifs(and(isblank($A387),isblank($B387)),"", not(iserror(vlookup($A387&amp;$B387,'5) Release_Track'!$F:$F&amp;'5) Release_Track'!$G:$G,1,0))),vlookup($A387&amp;$B387,{'5) Release_Track'!$F:$F&amp;'5) Release_Track'!$G:$G,'5) Release_Track'!$I:$I},2,0), or(and(not(isblank($B387)),$B387=$B386,$A387&lt;&gt;$A386),and(not(isblank($A387)),$A387=$A386,$B387&lt;&gt;$B386)),"ID LISTS UNALIGNED",and($A387&lt;&gt;"",countif('5) Release_Track'!$F:$F,$A387)=0),"NO ISRC MATCH in Release_Track",and($B387&lt;&gt;"",countif('5) Release_Track'!$G:$G,$B387)=0),"NO CATALOG ID MATCH in Release_Track",iserror(vlookup($A387&amp;$B387,'5) Release_Track'!$F:$F&amp;'5) Release_Track'!$G:$G,1,0)),"NO ISRC-CATALOG ID pair MATCH in Release_Track" )</f>
        <v/>
      </c>
      <c r="E387" s="111"/>
      <c r="F387" s="20"/>
      <c r="G387" s="159"/>
      <c r="H387" s="114" t="str">
        <f t="shared" si="1"/>
        <v/>
      </c>
      <c r="I387" s="20"/>
      <c r="J387" s="20"/>
    </row>
    <row r="388">
      <c r="B388" s="92"/>
      <c r="C388" s="114" t="str">
        <f t="array" ref="C388">ifs(and(isblank($A388),isblank($B388)),"", not(iserror(vlookup($A388&amp;$B388,'5) Release_Track'!$F:$F&amp;'5) Release_Track'!$G:$G,1,0))),vlookup($A388&amp;$B388,{'5) Release_Track'!$F:$F&amp;'5) Release_Track'!$G:$G,'5) Release_Track'!$H:$H},2,0), or(and(not(isblank($B388)),$B388=$B387,$A388&lt;&gt;$A387),and(not(isblank($A388)),$A388=$A387,$B388&lt;&gt;$B387)),"ID LISTS UNALIGNED",and($A388&lt;&gt;"",countif('5) Release_Track'!$F:$F,$A388)=0),"NO ISRC MATCH in Release_Track",and($B388&lt;&gt;"",countif('5) Release_Track'!$G:$G,$B388)=0),"NO CATALOG ID MATCH in Release_Track",iserror(vlookup($A388&amp;$B388,'5) Release_Track'!$F:$F&amp;'5) Release_Track'!$G:$G,1,0)),"NO ISRC-CATALOG ID pair MATCH in Release_Track" )</f>
        <v/>
      </c>
      <c r="D388" s="114" t="str">
        <f t="array" ref="D388">ifs(and(isblank($A388),isblank($B388)),"", not(iserror(vlookup($A388&amp;$B388,'5) Release_Track'!$F:$F&amp;'5) Release_Track'!$G:$G,1,0))),vlookup($A388&amp;$B388,{'5) Release_Track'!$F:$F&amp;'5) Release_Track'!$G:$G,'5) Release_Track'!$I:$I},2,0), or(and(not(isblank($B388)),$B388=$B387,$A388&lt;&gt;$A387),and(not(isblank($A388)),$A388=$A387,$B388&lt;&gt;$B387)),"ID LISTS UNALIGNED",and($A388&lt;&gt;"",countif('5) Release_Track'!$F:$F,$A388)=0),"NO ISRC MATCH in Release_Track",and($B388&lt;&gt;"",countif('5) Release_Track'!$G:$G,$B388)=0),"NO CATALOG ID MATCH in Release_Track",iserror(vlookup($A388&amp;$B388,'5) Release_Track'!$F:$F&amp;'5) Release_Track'!$G:$G,1,0)),"NO ISRC-CATALOG ID pair MATCH in Release_Track" )</f>
        <v/>
      </c>
      <c r="E388" s="111"/>
      <c r="F388" s="20"/>
      <c r="G388" s="159"/>
      <c r="H388" s="114" t="str">
        <f t="shared" si="1"/>
        <v/>
      </c>
      <c r="I388" s="20"/>
      <c r="J388" s="20"/>
    </row>
    <row r="389">
      <c r="B389" s="92"/>
      <c r="C389" s="114" t="str">
        <f t="array" ref="C389">ifs(and(isblank($A389),isblank($B389)),"", not(iserror(vlookup($A389&amp;$B389,'5) Release_Track'!$F:$F&amp;'5) Release_Track'!$G:$G,1,0))),vlookup($A389&amp;$B389,{'5) Release_Track'!$F:$F&amp;'5) Release_Track'!$G:$G,'5) Release_Track'!$H:$H},2,0), or(and(not(isblank($B389)),$B389=$B388,$A389&lt;&gt;$A388),and(not(isblank($A389)),$A389=$A388,$B389&lt;&gt;$B388)),"ID LISTS UNALIGNED",and($A389&lt;&gt;"",countif('5) Release_Track'!$F:$F,$A389)=0),"NO ISRC MATCH in Release_Track",and($B389&lt;&gt;"",countif('5) Release_Track'!$G:$G,$B389)=0),"NO CATALOG ID MATCH in Release_Track",iserror(vlookup($A389&amp;$B389,'5) Release_Track'!$F:$F&amp;'5) Release_Track'!$G:$G,1,0)),"NO ISRC-CATALOG ID pair MATCH in Release_Track" )</f>
        <v/>
      </c>
      <c r="D389" s="114" t="str">
        <f t="array" ref="D389">ifs(and(isblank($A389),isblank($B389)),"", not(iserror(vlookup($A389&amp;$B389,'5) Release_Track'!$F:$F&amp;'5) Release_Track'!$G:$G,1,0))),vlookup($A389&amp;$B389,{'5) Release_Track'!$F:$F&amp;'5) Release_Track'!$G:$G,'5) Release_Track'!$I:$I},2,0), or(and(not(isblank($B389)),$B389=$B388,$A389&lt;&gt;$A388),and(not(isblank($A389)),$A389=$A388,$B389&lt;&gt;$B388)),"ID LISTS UNALIGNED",and($A389&lt;&gt;"",countif('5) Release_Track'!$F:$F,$A389)=0),"NO ISRC MATCH in Release_Track",and($B389&lt;&gt;"",countif('5) Release_Track'!$G:$G,$B389)=0),"NO CATALOG ID MATCH in Release_Track",iserror(vlookup($A389&amp;$B389,'5) Release_Track'!$F:$F&amp;'5) Release_Track'!$G:$G,1,0)),"NO ISRC-CATALOG ID pair MATCH in Release_Track" )</f>
        <v/>
      </c>
      <c r="E389" s="111"/>
      <c r="F389" s="20"/>
      <c r="G389" s="159"/>
      <c r="H389" s="114" t="str">
        <f t="shared" si="1"/>
        <v/>
      </c>
      <c r="I389" s="20"/>
      <c r="J389" s="20"/>
    </row>
    <row r="390">
      <c r="B390" s="92"/>
      <c r="C390" s="114" t="str">
        <f t="array" ref="C390">ifs(and(isblank($A390),isblank($B390)),"", not(iserror(vlookup($A390&amp;$B390,'5) Release_Track'!$F:$F&amp;'5) Release_Track'!$G:$G,1,0))),vlookup($A390&amp;$B390,{'5) Release_Track'!$F:$F&amp;'5) Release_Track'!$G:$G,'5) Release_Track'!$H:$H},2,0), or(and(not(isblank($B390)),$B390=$B389,$A390&lt;&gt;$A389),and(not(isblank($A390)),$A390=$A389,$B390&lt;&gt;$B389)),"ID LISTS UNALIGNED",and($A390&lt;&gt;"",countif('5) Release_Track'!$F:$F,$A390)=0),"NO ISRC MATCH in Release_Track",and($B390&lt;&gt;"",countif('5) Release_Track'!$G:$G,$B390)=0),"NO CATALOG ID MATCH in Release_Track",iserror(vlookup($A390&amp;$B390,'5) Release_Track'!$F:$F&amp;'5) Release_Track'!$G:$G,1,0)),"NO ISRC-CATALOG ID pair MATCH in Release_Track" )</f>
        <v/>
      </c>
      <c r="D390" s="114" t="str">
        <f t="array" ref="D390">ifs(and(isblank($A390),isblank($B390)),"", not(iserror(vlookup($A390&amp;$B390,'5) Release_Track'!$F:$F&amp;'5) Release_Track'!$G:$G,1,0))),vlookup($A390&amp;$B390,{'5) Release_Track'!$F:$F&amp;'5) Release_Track'!$G:$G,'5) Release_Track'!$I:$I},2,0), or(and(not(isblank($B390)),$B390=$B389,$A390&lt;&gt;$A389),and(not(isblank($A390)),$A390=$A389,$B390&lt;&gt;$B389)),"ID LISTS UNALIGNED",and($A390&lt;&gt;"",countif('5) Release_Track'!$F:$F,$A390)=0),"NO ISRC MATCH in Release_Track",and($B390&lt;&gt;"",countif('5) Release_Track'!$G:$G,$B390)=0),"NO CATALOG ID MATCH in Release_Track",iserror(vlookup($A390&amp;$B390,'5) Release_Track'!$F:$F&amp;'5) Release_Track'!$G:$G,1,0)),"NO ISRC-CATALOG ID pair MATCH in Release_Track" )</f>
        <v/>
      </c>
      <c r="E390" s="111"/>
      <c r="F390" s="20"/>
      <c r="G390" s="159"/>
      <c r="H390" s="114" t="str">
        <f t="shared" si="1"/>
        <v/>
      </c>
      <c r="I390" s="20"/>
      <c r="J390" s="20"/>
    </row>
    <row r="391">
      <c r="B391" s="92"/>
      <c r="C391" s="114" t="str">
        <f t="array" ref="C391">ifs(and(isblank($A391),isblank($B391)),"", not(iserror(vlookup($A391&amp;$B391,'5) Release_Track'!$F:$F&amp;'5) Release_Track'!$G:$G,1,0))),vlookup($A391&amp;$B391,{'5) Release_Track'!$F:$F&amp;'5) Release_Track'!$G:$G,'5) Release_Track'!$H:$H},2,0), or(and(not(isblank($B391)),$B391=$B390,$A391&lt;&gt;$A390),and(not(isblank($A391)),$A391=$A390,$B391&lt;&gt;$B390)),"ID LISTS UNALIGNED",and($A391&lt;&gt;"",countif('5) Release_Track'!$F:$F,$A391)=0),"NO ISRC MATCH in Release_Track",and($B391&lt;&gt;"",countif('5) Release_Track'!$G:$G,$B391)=0),"NO CATALOG ID MATCH in Release_Track",iserror(vlookup($A391&amp;$B391,'5) Release_Track'!$F:$F&amp;'5) Release_Track'!$G:$G,1,0)),"NO ISRC-CATALOG ID pair MATCH in Release_Track" )</f>
        <v/>
      </c>
      <c r="D391" s="114" t="str">
        <f t="array" ref="D391">ifs(and(isblank($A391),isblank($B391)),"", not(iserror(vlookup($A391&amp;$B391,'5) Release_Track'!$F:$F&amp;'5) Release_Track'!$G:$G,1,0))),vlookup($A391&amp;$B391,{'5) Release_Track'!$F:$F&amp;'5) Release_Track'!$G:$G,'5) Release_Track'!$I:$I},2,0), or(and(not(isblank($B391)),$B391=$B390,$A391&lt;&gt;$A390),and(not(isblank($A391)),$A391=$A390,$B391&lt;&gt;$B390)),"ID LISTS UNALIGNED",and($A391&lt;&gt;"",countif('5) Release_Track'!$F:$F,$A391)=0),"NO ISRC MATCH in Release_Track",and($B391&lt;&gt;"",countif('5) Release_Track'!$G:$G,$B391)=0),"NO CATALOG ID MATCH in Release_Track",iserror(vlookup($A391&amp;$B391,'5) Release_Track'!$F:$F&amp;'5) Release_Track'!$G:$G,1,0)),"NO ISRC-CATALOG ID pair MATCH in Release_Track" )</f>
        <v/>
      </c>
      <c r="E391" s="111"/>
      <c r="F391" s="20"/>
      <c r="G391" s="159"/>
      <c r="H391" s="114" t="str">
        <f t="shared" si="1"/>
        <v/>
      </c>
      <c r="I391" s="20"/>
      <c r="J391" s="20"/>
    </row>
    <row r="392">
      <c r="B392" s="92"/>
      <c r="C392" s="114" t="str">
        <f t="array" ref="C392">ifs(and(isblank($A392),isblank($B392)),"", not(iserror(vlookup($A392&amp;$B392,'5) Release_Track'!$F:$F&amp;'5) Release_Track'!$G:$G,1,0))),vlookup($A392&amp;$B392,{'5) Release_Track'!$F:$F&amp;'5) Release_Track'!$G:$G,'5) Release_Track'!$H:$H},2,0), or(and(not(isblank($B392)),$B392=$B391,$A392&lt;&gt;$A391),and(not(isblank($A392)),$A392=$A391,$B392&lt;&gt;$B391)),"ID LISTS UNALIGNED",and($A392&lt;&gt;"",countif('5) Release_Track'!$F:$F,$A392)=0),"NO ISRC MATCH in Release_Track",and($B392&lt;&gt;"",countif('5) Release_Track'!$G:$G,$B392)=0),"NO CATALOG ID MATCH in Release_Track",iserror(vlookup($A392&amp;$B392,'5) Release_Track'!$F:$F&amp;'5) Release_Track'!$G:$G,1,0)),"NO ISRC-CATALOG ID pair MATCH in Release_Track" )</f>
        <v/>
      </c>
      <c r="D392" s="114" t="str">
        <f t="array" ref="D392">ifs(and(isblank($A392),isblank($B392)),"", not(iserror(vlookup($A392&amp;$B392,'5) Release_Track'!$F:$F&amp;'5) Release_Track'!$G:$G,1,0))),vlookup($A392&amp;$B392,{'5) Release_Track'!$F:$F&amp;'5) Release_Track'!$G:$G,'5) Release_Track'!$I:$I},2,0), or(and(not(isblank($B392)),$B392=$B391,$A392&lt;&gt;$A391),and(not(isblank($A392)),$A392=$A391,$B392&lt;&gt;$B391)),"ID LISTS UNALIGNED",and($A392&lt;&gt;"",countif('5) Release_Track'!$F:$F,$A392)=0),"NO ISRC MATCH in Release_Track",and($B392&lt;&gt;"",countif('5) Release_Track'!$G:$G,$B392)=0),"NO CATALOG ID MATCH in Release_Track",iserror(vlookup($A392&amp;$B392,'5) Release_Track'!$F:$F&amp;'5) Release_Track'!$G:$G,1,0)),"NO ISRC-CATALOG ID pair MATCH in Release_Track" )</f>
        <v/>
      </c>
      <c r="E392" s="111"/>
      <c r="F392" s="20"/>
      <c r="G392" s="159"/>
      <c r="H392" s="114" t="str">
        <f t="shared" si="1"/>
        <v/>
      </c>
      <c r="I392" s="20"/>
      <c r="J392" s="20"/>
    </row>
    <row r="393">
      <c r="B393" s="92"/>
      <c r="C393" s="114" t="str">
        <f t="array" ref="C393">ifs(and(isblank($A393),isblank($B393)),"", not(iserror(vlookup($A393&amp;$B393,'5) Release_Track'!$F:$F&amp;'5) Release_Track'!$G:$G,1,0))),vlookup($A393&amp;$B393,{'5) Release_Track'!$F:$F&amp;'5) Release_Track'!$G:$G,'5) Release_Track'!$H:$H},2,0), or(and(not(isblank($B393)),$B393=$B392,$A393&lt;&gt;$A392),and(not(isblank($A393)),$A393=$A392,$B393&lt;&gt;$B392)),"ID LISTS UNALIGNED",and($A393&lt;&gt;"",countif('5) Release_Track'!$F:$F,$A393)=0),"NO ISRC MATCH in Release_Track",and($B393&lt;&gt;"",countif('5) Release_Track'!$G:$G,$B393)=0),"NO CATALOG ID MATCH in Release_Track",iserror(vlookup($A393&amp;$B393,'5) Release_Track'!$F:$F&amp;'5) Release_Track'!$G:$G,1,0)),"NO ISRC-CATALOG ID pair MATCH in Release_Track" )</f>
        <v/>
      </c>
      <c r="D393" s="114" t="str">
        <f t="array" ref="D393">ifs(and(isblank($A393),isblank($B393)),"", not(iserror(vlookup($A393&amp;$B393,'5) Release_Track'!$F:$F&amp;'5) Release_Track'!$G:$G,1,0))),vlookup($A393&amp;$B393,{'5) Release_Track'!$F:$F&amp;'5) Release_Track'!$G:$G,'5) Release_Track'!$I:$I},2,0), or(and(not(isblank($B393)),$B393=$B392,$A393&lt;&gt;$A392),and(not(isblank($A393)),$A393=$A392,$B393&lt;&gt;$B392)),"ID LISTS UNALIGNED",and($A393&lt;&gt;"",countif('5) Release_Track'!$F:$F,$A393)=0),"NO ISRC MATCH in Release_Track",and($B393&lt;&gt;"",countif('5) Release_Track'!$G:$G,$B393)=0),"NO CATALOG ID MATCH in Release_Track",iserror(vlookup($A393&amp;$B393,'5) Release_Track'!$F:$F&amp;'5) Release_Track'!$G:$G,1,0)),"NO ISRC-CATALOG ID pair MATCH in Release_Track" )</f>
        <v/>
      </c>
      <c r="E393" s="111"/>
      <c r="F393" s="20"/>
      <c r="G393" s="159"/>
      <c r="H393" s="114" t="str">
        <f t="shared" si="1"/>
        <v/>
      </c>
      <c r="I393" s="20"/>
      <c r="J393" s="20"/>
    </row>
    <row r="394">
      <c r="B394" s="92"/>
      <c r="C394" s="114" t="str">
        <f t="array" ref="C394">ifs(and(isblank($A394),isblank($B394)),"", not(iserror(vlookup($A394&amp;$B394,'5) Release_Track'!$F:$F&amp;'5) Release_Track'!$G:$G,1,0))),vlookup($A394&amp;$B394,{'5) Release_Track'!$F:$F&amp;'5) Release_Track'!$G:$G,'5) Release_Track'!$H:$H},2,0), or(and(not(isblank($B394)),$B394=$B393,$A394&lt;&gt;$A393),and(not(isblank($A394)),$A394=$A393,$B394&lt;&gt;$B393)),"ID LISTS UNALIGNED",and($A394&lt;&gt;"",countif('5) Release_Track'!$F:$F,$A394)=0),"NO ISRC MATCH in Release_Track",and($B394&lt;&gt;"",countif('5) Release_Track'!$G:$G,$B394)=0),"NO CATALOG ID MATCH in Release_Track",iserror(vlookup($A394&amp;$B394,'5) Release_Track'!$F:$F&amp;'5) Release_Track'!$G:$G,1,0)),"NO ISRC-CATALOG ID pair MATCH in Release_Track" )</f>
        <v/>
      </c>
      <c r="D394" s="114" t="str">
        <f t="array" ref="D394">ifs(and(isblank($A394),isblank($B394)),"", not(iserror(vlookup($A394&amp;$B394,'5) Release_Track'!$F:$F&amp;'5) Release_Track'!$G:$G,1,0))),vlookup($A394&amp;$B394,{'5) Release_Track'!$F:$F&amp;'5) Release_Track'!$G:$G,'5) Release_Track'!$I:$I},2,0), or(and(not(isblank($B394)),$B394=$B393,$A394&lt;&gt;$A393),and(not(isblank($A394)),$A394=$A393,$B394&lt;&gt;$B393)),"ID LISTS UNALIGNED",and($A394&lt;&gt;"",countif('5) Release_Track'!$F:$F,$A394)=0),"NO ISRC MATCH in Release_Track",and($B394&lt;&gt;"",countif('5) Release_Track'!$G:$G,$B394)=0),"NO CATALOG ID MATCH in Release_Track",iserror(vlookup($A394&amp;$B394,'5) Release_Track'!$F:$F&amp;'5) Release_Track'!$G:$G,1,0)),"NO ISRC-CATALOG ID pair MATCH in Release_Track" )</f>
        <v/>
      </c>
      <c r="E394" s="111"/>
      <c r="F394" s="20"/>
      <c r="G394" s="159"/>
      <c r="H394" s="114" t="str">
        <f t="shared" si="1"/>
        <v/>
      </c>
      <c r="I394" s="20"/>
      <c r="J394" s="20"/>
    </row>
    <row r="395">
      <c r="B395" s="92"/>
      <c r="C395" s="114" t="str">
        <f t="array" ref="C395">ifs(and(isblank($A395),isblank($B395)),"", not(iserror(vlookup($A395&amp;$B395,'5) Release_Track'!$F:$F&amp;'5) Release_Track'!$G:$G,1,0))),vlookup($A395&amp;$B395,{'5) Release_Track'!$F:$F&amp;'5) Release_Track'!$G:$G,'5) Release_Track'!$H:$H},2,0), or(and(not(isblank($B395)),$B395=$B394,$A395&lt;&gt;$A394),and(not(isblank($A395)),$A395=$A394,$B395&lt;&gt;$B394)),"ID LISTS UNALIGNED",and($A395&lt;&gt;"",countif('5) Release_Track'!$F:$F,$A395)=0),"NO ISRC MATCH in Release_Track",and($B395&lt;&gt;"",countif('5) Release_Track'!$G:$G,$B395)=0),"NO CATALOG ID MATCH in Release_Track",iserror(vlookup($A395&amp;$B395,'5) Release_Track'!$F:$F&amp;'5) Release_Track'!$G:$G,1,0)),"NO ISRC-CATALOG ID pair MATCH in Release_Track" )</f>
        <v/>
      </c>
      <c r="D395" s="114" t="str">
        <f t="array" ref="D395">ifs(and(isblank($A395),isblank($B395)),"", not(iserror(vlookup($A395&amp;$B395,'5) Release_Track'!$F:$F&amp;'5) Release_Track'!$G:$G,1,0))),vlookup($A395&amp;$B395,{'5) Release_Track'!$F:$F&amp;'5) Release_Track'!$G:$G,'5) Release_Track'!$I:$I},2,0), or(and(not(isblank($B395)),$B395=$B394,$A395&lt;&gt;$A394),and(not(isblank($A395)),$A395=$A394,$B395&lt;&gt;$B394)),"ID LISTS UNALIGNED",and($A395&lt;&gt;"",countif('5) Release_Track'!$F:$F,$A395)=0),"NO ISRC MATCH in Release_Track",and($B395&lt;&gt;"",countif('5) Release_Track'!$G:$G,$B395)=0),"NO CATALOG ID MATCH in Release_Track",iserror(vlookup($A395&amp;$B395,'5) Release_Track'!$F:$F&amp;'5) Release_Track'!$G:$G,1,0)),"NO ISRC-CATALOG ID pair MATCH in Release_Track" )</f>
        <v/>
      </c>
      <c r="E395" s="111"/>
      <c r="F395" s="20"/>
      <c r="G395" s="159"/>
      <c r="H395" s="114" t="str">
        <f t="shared" si="1"/>
        <v/>
      </c>
      <c r="I395" s="20"/>
      <c r="J395" s="20"/>
    </row>
    <row r="396">
      <c r="B396" s="92"/>
      <c r="C396" s="114" t="str">
        <f t="array" ref="C396">ifs(and(isblank($A396),isblank($B396)),"", not(iserror(vlookup($A396&amp;$B396,'5) Release_Track'!$F:$F&amp;'5) Release_Track'!$G:$G,1,0))),vlookup($A396&amp;$B396,{'5) Release_Track'!$F:$F&amp;'5) Release_Track'!$G:$G,'5) Release_Track'!$H:$H},2,0), or(and(not(isblank($B396)),$B396=$B395,$A396&lt;&gt;$A395),and(not(isblank($A396)),$A396=$A395,$B396&lt;&gt;$B395)),"ID LISTS UNALIGNED",and($A396&lt;&gt;"",countif('5) Release_Track'!$F:$F,$A396)=0),"NO ISRC MATCH in Release_Track",and($B396&lt;&gt;"",countif('5) Release_Track'!$G:$G,$B396)=0),"NO CATALOG ID MATCH in Release_Track",iserror(vlookup($A396&amp;$B396,'5) Release_Track'!$F:$F&amp;'5) Release_Track'!$G:$G,1,0)),"NO ISRC-CATALOG ID pair MATCH in Release_Track" )</f>
        <v/>
      </c>
      <c r="D396" s="114" t="str">
        <f t="array" ref="D396">ifs(and(isblank($A396),isblank($B396)),"", not(iserror(vlookup($A396&amp;$B396,'5) Release_Track'!$F:$F&amp;'5) Release_Track'!$G:$G,1,0))),vlookup($A396&amp;$B396,{'5) Release_Track'!$F:$F&amp;'5) Release_Track'!$G:$G,'5) Release_Track'!$I:$I},2,0), or(and(not(isblank($B396)),$B396=$B395,$A396&lt;&gt;$A395),and(not(isblank($A396)),$A396=$A395,$B396&lt;&gt;$B395)),"ID LISTS UNALIGNED",and($A396&lt;&gt;"",countif('5) Release_Track'!$F:$F,$A396)=0),"NO ISRC MATCH in Release_Track",and($B396&lt;&gt;"",countif('5) Release_Track'!$G:$G,$B396)=0),"NO CATALOG ID MATCH in Release_Track",iserror(vlookup($A396&amp;$B396,'5) Release_Track'!$F:$F&amp;'5) Release_Track'!$G:$G,1,0)),"NO ISRC-CATALOG ID pair MATCH in Release_Track" )</f>
        <v/>
      </c>
      <c r="E396" s="111"/>
      <c r="F396" s="20"/>
      <c r="G396" s="159"/>
      <c r="H396" s="114" t="str">
        <f t="shared" si="1"/>
        <v/>
      </c>
      <c r="I396" s="20"/>
      <c r="J396" s="20"/>
    </row>
    <row r="397">
      <c r="B397" s="92"/>
      <c r="C397" s="114" t="str">
        <f t="array" ref="C397">ifs(and(isblank($A397),isblank($B397)),"", not(iserror(vlookup($A397&amp;$B397,'5) Release_Track'!$F:$F&amp;'5) Release_Track'!$G:$G,1,0))),vlookup($A397&amp;$B397,{'5) Release_Track'!$F:$F&amp;'5) Release_Track'!$G:$G,'5) Release_Track'!$H:$H},2,0), or(and(not(isblank($B397)),$B397=$B396,$A397&lt;&gt;$A396),and(not(isblank($A397)),$A397=$A396,$B397&lt;&gt;$B396)),"ID LISTS UNALIGNED",and($A397&lt;&gt;"",countif('5) Release_Track'!$F:$F,$A397)=0),"NO ISRC MATCH in Release_Track",and($B397&lt;&gt;"",countif('5) Release_Track'!$G:$G,$B397)=0),"NO CATALOG ID MATCH in Release_Track",iserror(vlookup($A397&amp;$B397,'5) Release_Track'!$F:$F&amp;'5) Release_Track'!$G:$G,1,0)),"NO ISRC-CATALOG ID pair MATCH in Release_Track" )</f>
        <v/>
      </c>
      <c r="D397" s="114" t="str">
        <f t="array" ref="D397">ifs(and(isblank($A397),isblank($B397)),"", not(iserror(vlookup($A397&amp;$B397,'5) Release_Track'!$F:$F&amp;'5) Release_Track'!$G:$G,1,0))),vlookup($A397&amp;$B397,{'5) Release_Track'!$F:$F&amp;'5) Release_Track'!$G:$G,'5) Release_Track'!$I:$I},2,0), or(and(not(isblank($B397)),$B397=$B396,$A397&lt;&gt;$A396),and(not(isblank($A397)),$A397=$A396,$B397&lt;&gt;$B396)),"ID LISTS UNALIGNED",and($A397&lt;&gt;"",countif('5) Release_Track'!$F:$F,$A397)=0),"NO ISRC MATCH in Release_Track",and($B397&lt;&gt;"",countif('5) Release_Track'!$G:$G,$B397)=0),"NO CATALOG ID MATCH in Release_Track",iserror(vlookup($A397&amp;$B397,'5) Release_Track'!$F:$F&amp;'5) Release_Track'!$G:$G,1,0)),"NO ISRC-CATALOG ID pair MATCH in Release_Track" )</f>
        <v/>
      </c>
      <c r="E397" s="111"/>
      <c r="F397" s="20"/>
      <c r="G397" s="159"/>
      <c r="H397" s="114" t="str">
        <f t="shared" si="1"/>
        <v/>
      </c>
      <c r="I397" s="20"/>
      <c r="J397" s="20"/>
    </row>
    <row r="398">
      <c r="B398" s="92"/>
      <c r="C398" s="114" t="str">
        <f t="array" ref="C398">ifs(and(isblank($A398),isblank($B398)),"", not(iserror(vlookup($A398&amp;$B398,'5) Release_Track'!$F:$F&amp;'5) Release_Track'!$G:$G,1,0))),vlookup($A398&amp;$B398,{'5) Release_Track'!$F:$F&amp;'5) Release_Track'!$G:$G,'5) Release_Track'!$H:$H},2,0), or(and(not(isblank($B398)),$B398=$B397,$A398&lt;&gt;$A397),and(not(isblank($A398)),$A398=$A397,$B398&lt;&gt;$B397)),"ID LISTS UNALIGNED",and($A398&lt;&gt;"",countif('5) Release_Track'!$F:$F,$A398)=0),"NO ISRC MATCH in Release_Track",and($B398&lt;&gt;"",countif('5) Release_Track'!$G:$G,$B398)=0),"NO CATALOG ID MATCH in Release_Track",iserror(vlookup($A398&amp;$B398,'5) Release_Track'!$F:$F&amp;'5) Release_Track'!$G:$G,1,0)),"NO ISRC-CATALOG ID pair MATCH in Release_Track" )</f>
        <v/>
      </c>
      <c r="D398" s="114" t="str">
        <f t="array" ref="D398">ifs(and(isblank($A398),isblank($B398)),"", not(iserror(vlookup($A398&amp;$B398,'5) Release_Track'!$F:$F&amp;'5) Release_Track'!$G:$G,1,0))),vlookup($A398&amp;$B398,{'5) Release_Track'!$F:$F&amp;'5) Release_Track'!$G:$G,'5) Release_Track'!$I:$I},2,0), or(and(not(isblank($B398)),$B398=$B397,$A398&lt;&gt;$A397),and(not(isblank($A398)),$A398=$A397,$B398&lt;&gt;$B397)),"ID LISTS UNALIGNED",and($A398&lt;&gt;"",countif('5) Release_Track'!$F:$F,$A398)=0),"NO ISRC MATCH in Release_Track",and($B398&lt;&gt;"",countif('5) Release_Track'!$G:$G,$B398)=0),"NO CATALOG ID MATCH in Release_Track",iserror(vlookup($A398&amp;$B398,'5) Release_Track'!$F:$F&amp;'5) Release_Track'!$G:$G,1,0)),"NO ISRC-CATALOG ID pair MATCH in Release_Track" )</f>
        <v/>
      </c>
      <c r="E398" s="111"/>
      <c r="F398" s="20"/>
      <c r="G398" s="159"/>
      <c r="H398" s="114" t="str">
        <f t="shared" si="1"/>
        <v/>
      </c>
      <c r="I398" s="20"/>
      <c r="J398" s="20"/>
    </row>
    <row r="399">
      <c r="B399" s="92"/>
      <c r="C399" s="114" t="str">
        <f t="array" ref="C399">ifs(and(isblank($A399),isblank($B399)),"", not(iserror(vlookup($A399&amp;$B399,'5) Release_Track'!$F:$F&amp;'5) Release_Track'!$G:$G,1,0))),vlookup($A399&amp;$B399,{'5) Release_Track'!$F:$F&amp;'5) Release_Track'!$G:$G,'5) Release_Track'!$H:$H},2,0), or(and(not(isblank($B399)),$B399=$B398,$A399&lt;&gt;$A398),and(not(isblank($A399)),$A399=$A398,$B399&lt;&gt;$B398)),"ID LISTS UNALIGNED",and($A399&lt;&gt;"",countif('5) Release_Track'!$F:$F,$A399)=0),"NO ISRC MATCH in Release_Track",and($B399&lt;&gt;"",countif('5) Release_Track'!$G:$G,$B399)=0),"NO CATALOG ID MATCH in Release_Track",iserror(vlookup($A399&amp;$B399,'5) Release_Track'!$F:$F&amp;'5) Release_Track'!$G:$G,1,0)),"NO ISRC-CATALOG ID pair MATCH in Release_Track" )</f>
        <v/>
      </c>
      <c r="D399" s="114" t="str">
        <f t="array" ref="D399">ifs(and(isblank($A399),isblank($B399)),"", not(iserror(vlookup($A399&amp;$B399,'5) Release_Track'!$F:$F&amp;'5) Release_Track'!$G:$G,1,0))),vlookup($A399&amp;$B399,{'5) Release_Track'!$F:$F&amp;'5) Release_Track'!$G:$G,'5) Release_Track'!$I:$I},2,0), or(and(not(isblank($B399)),$B399=$B398,$A399&lt;&gt;$A398),and(not(isblank($A399)),$A399=$A398,$B399&lt;&gt;$B398)),"ID LISTS UNALIGNED",and($A399&lt;&gt;"",countif('5) Release_Track'!$F:$F,$A399)=0),"NO ISRC MATCH in Release_Track",and($B399&lt;&gt;"",countif('5) Release_Track'!$G:$G,$B399)=0),"NO CATALOG ID MATCH in Release_Track",iserror(vlookup($A399&amp;$B399,'5) Release_Track'!$F:$F&amp;'5) Release_Track'!$G:$G,1,0)),"NO ISRC-CATALOG ID pair MATCH in Release_Track" )</f>
        <v/>
      </c>
      <c r="E399" s="111"/>
      <c r="F399" s="20"/>
      <c r="G399" s="159"/>
      <c r="H399" s="114" t="str">
        <f t="shared" si="1"/>
        <v/>
      </c>
      <c r="I399" s="20"/>
      <c r="J399" s="20"/>
    </row>
    <row r="400">
      <c r="B400" s="92"/>
      <c r="C400" s="114" t="str">
        <f t="array" ref="C400">ifs(and(isblank($A400),isblank($B400)),"", not(iserror(vlookup($A400&amp;$B400,'5) Release_Track'!$F:$F&amp;'5) Release_Track'!$G:$G,1,0))),vlookup($A400&amp;$B400,{'5) Release_Track'!$F:$F&amp;'5) Release_Track'!$G:$G,'5) Release_Track'!$H:$H},2,0), or(and(not(isblank($B400)),$B400=$B399,$A400&lt;&gt;$A399),and(not(isblank($A400)),$A400=$A399,$B400&lt;&gt;$B399)),"ID LISTS UNALIGNED",and($A400&lt;&gt;"",countif('5) Release_Track'!$F:$F,$A400)=0),"NO ISRC MATCH in Release_Track",and($B400&lt;&gt;"",countif('5) Release_Track'!$G:$G,$B400)=0),"NO CATALOG ID MATCH in Release_Track",iserror(vlookup($A400&amp;$B400,'5) Release_Track'!$F:$F&amp;'5) Release_Track'!$G:$G,1,0)),"NO ISRC-CATALOG ID pair MATCH in Release_Track" )</f>
        <v/>
      </c>
      <c r="D400" s="114" t="str">
        <f t="array" ref="D400">ifs(and(isblank($A400),isblank($B400)),"", not(iserror(vlookup($A400&amp;$B400,'5) Release_Track'!$F:$F&amp;'5) Release_Track'!$G:$G,1,0))),vlookup($A400&amp;$B400,{'5) Release_Track'!$F:$F&amp;'5) Release_Track'!$G:$G,'5) Release_Track'!$I:$I},2,0), or(and(not(isblank($B400)),$B400=$B399,$A400&lt;&gt;$A399),and(not(isblank($A400)),$A400=$A399,$B400&lt;&gt;$B399)),"ID LISTS UNALIGNED",and($A400&lt;&gt;"",countif('5) Release_Track'!$F:$F,$A400)=0),"NO ISRC MATCH in Release_Track",and($B400&lt;&gt;"",countif('5) Release_Track'!$G:$G,$B400)=0),"NO CATALOG ID MATCH in Release_Track",iserror(vlookup($A400&amp;$B400,'5) Release_Track'!$F:$F&amp;'5) Release_Track'!$G:$G,1,0)),"NO ISRC-CATALOG ID pair MATCH in Release_Track" )</f>
        <v/>
      </c>
      <c r="E400" s="111"/>
      <c r="F400" s="20"/>
      <c r="G400" s="159"/>
      <c r="H400" s="114" t="str">
        <f t="shared" si="1"/>
        <v/>
      </c>
      <c r="I400" s="20"/>
      <c r="J400" s="20"/>
    </row>
    <row r="401">
      <c r="B401" s="92"/>
      <c r="C401" s="114" t="str">
        <f t="array" ref="C401">ifs(and(isblank($A401),isblank($B401)),"", not(iserror(vlookup($A401&amp;$B401,'5) Release_Track'!$F:$F&amp;'5) Release_Track'!$G:$G,1,0))),vlookup($A401&amp;$B401,{'5) Release_Track'!$F:$F&amp;'5) Release_Track'!$G:$G,'5) Release_Track'!$H:$H},2,0), or(and(not(isblank($B401)),$B401=$B400,$A401&lt;&gt;$A400),and(not(isblank($A401)),$A401=$A400,$B401&lt;&gt;$B400)),"ID LISTS UNALIGNED",and($A401&lt;&gt;"",countif('5) Release_Track'!$F:$F,$A401)=0),"NO ISRC MATCH in Release_Track",and($B401&lt;&gt;"",countif('5) Release_Track'!$G:$G,$B401)=0),"NO CATALOG ID MATCH in Release_Track",iserror(vlookup($A401&amp;$B401,'5) Release_Track'!$F:$F&amp;'5) Release_Track'!$G:$G,1,0)),"NO ISRC-CATALOG ID pair MATCH in Release_Track" )</f>
        <v/>
      </c>
      <c r="D401" s="114" t="str">
        <f t="array" ref="D401">ifs(and(isblank($A401),isblank($B401)),"", not(iserror(vlookup($A401&amp;$B401,'5) Release_Track'!$F:$F&amp;'5) Release_Track'!$G:$G,1,0))),vlookup($A401&amp;$B401,{'5) Release_Track'!$F:$F&amp;'5) Release_Track'!$G:$G,'5) Release_Track'!$I:$I},2,0), or(and(not(isblank($B401)),$B401=$B400,$A401&lt;&gt;$A400),and(not(isblank($A401)),$A401=$A400,$B401&lt;&gt;$B400)),"ID LISTS UNALIGNED",and($A401&lt;&gt;"",countif('5) Release_Track'!$F:$F,$A401)=0),"NO ISRC MATCH in Release_Track",and($B401&lt;&gt;"",countif('5) Release_Track'!$G:$G,$B401)=0),"NO CATALOG ID MATCH in Release_Track",iserror(vlookup($A401&amp;$B401,'5) Release_Track'!$F:$F&amp;'5) Release_Track'!$G:$G,1,0)),"NO ISRC-CATALOG ID pair MATCH in Release_Track" )</f>
        <v/>
      </c>
      <c r="E401" s="111"/>
      <c r="F401" s="20"/>
      <c r="G401" s="159"/>
      <c r="H401" s="114" t="str">
        <f t="shared" si="1"/>
        <v/>
      </c>
      <c r="I401" s="20"/>
      <c r="J401" s="20"/>
    </row>
    <row r="402">
      <c r="B402" s="92"/>
      <c r="C402" s="114" t="str">
        <f t="array" ref="C402">ifs(and(isblank($A402),isblank($B402)),"", not(iserror(vlookup($A402&amp;$B402,'5) Release_Track'!$F:$F&amp;'5) Release_Track'!$G:$G,1,0))),vlookup($A402&amp;$B402,{'5) Release_Track'!$F:$F&amp;'5) Release_Track'!$G:$G,'5) Release_Track'!$H:$H},2,0), or(and(not(isblank($B402)),$B402=$B401,$A402&lt;&gt;$A401),and(not(isblank($A402)),$A402=$A401,$B402&lt;&gt;$B401)),"ID LISTS UNALIGNED",and($A402&lt;&gt;"",countif('5) Release_Track'!$F:$F,$A402)=0),"NO ISRC MATCH in Release_Track",and($B402&lt;&gt;"",countif('5) Release_Track'!$G:$G,$B402)=0),"NO CATALOG ID MATCH in Release_Track",iserror(vlookup($A402&amp;$B402,'5) Release_Track'!$F:$F&amp;'5) Release_Track'!$G:$G,1,0)),"NO ISRC-CATALOG ID pair MATCH in Release_Track" )</f>
        <v/>
      </c>
      <c r="D402" s="114" t="str">
        <f t="array" ref="D402">ifs(and(isblank($A402),isblank($B402)),"", not(iserror(vlookup($A402&amp;$B402,'5) Release_Track'!$F:$F&amp;'5) Release_Track'!$G:$G,1,0))),vlookup($A402&amp;$B402,{'5) Release_Track'!$F:$F&amp;'5) Release_Track'!$G:$G,'5) Release_Track'!$I:$I},2,0), or(and(not(isblank($B402)),$B402=$B401,$A402&lt;&gt;$A401),and(not(isblank($A402)),$A402=$A401,$B402&lt;&gt;$B401)),"ID LISTS UNALIGNED",and($A402&lt;&gt;"",countif('5) Release_Track'!$F:$F,$A402)=0),"NO ISRC MATCH in Release_Track",and($B402&lt;&gt;"",countif('5) Release_Track'!$G:$G,$B402)=0),"NO CATALOG ID MATCH in Release_Track",iserror(vlookup($A402&amp;$B402,'5) Release_Track'!$F:$F&amp;'5) Release_Track'!$G:$G,1,0)),"NO ISRC-CATALOG ID pair MATCH in Release_Track" )</f>
        <v/>
      </c>
      <c r="E402" s="111"/>
      <c r="F402" s="20"/>
      <c r="G402" s="159"/>
      <c r="H402" s="114" t="str">
        <f t="shared" si="1"/>
        <v/>
      </c>
      <c r="I402" s="20"/>
      <c r="J402" s="20"/>
    </row>
    <row r="403">
      <c r="B403" s="92"/>
      <c r="C403" s="114" t="str">
        <f t="array" ref="C403">ifs(and(isblank($A403),isblank($B403)),"", not(iserror(vlookup($A403&amp;$B403,'5) Release_Track'!$F:$F&amp;'5) Release_Track'!$G:$G,1,0))),vlookup($A403&amp;$B403,{'5) Release_Track'!$F:$F&amp;'5) Release_Track'!$G:$G,'5) Release_Track'!$H:$H},2,0), or(and(not(isblank($B403)),$B403=$B402,$A403&lt;&gt;$A402),and(not(isblank($A403)),$A403=$A402,$B403&lt;&gt;$B402)),"ID LISTS UNALIGNED",and($A403&lt;&gt;"",countif('5) Release_Track'!$F:$F,$A403)=0),"NO ISRC MATCH in Release_Track",and($B403&lt;&gt;"",countif('5) Release_Track'!$G:$G,$B403)=0),"NO CATALOG ID MATCH in Release_Track",iserror(vlookup($A403&amp;$B403,'5) Release_Track'!$F:$F&amp;'5) Release_Track'!$G:$G,1,0)),"NO ISRC-CATALOG ID pair MATCH in Release_Track" )</f>
        <v/>
      </c>
      <c r="D403" s="114" t="str">
        <f t="array" ref="D403">ifs(and(isblank($A403),isblank($B403)),"", not(iserror(vlookup($A403&amp;$B403,'5) Release_Track'!$F:$F&amp;'5) Release_Track'!$G:$G,1,0))),vlookup($A403&amp;$B403,{'5) Release_Track'!$F:$F&amp;'5) Release_Track'!$G:$G,'5) Release_Track'!$I:$I},2,0), or(and(not(isblank($B403)),$B403=$B402,$A403&lt;&gt;$A402),and(not(isblank($A403)),$A403=$A402,$B403&lt;&gt;$B402)),"ID LISTS UNALIGNED",and($A403&lt;&gt;"",countif('5) Release_Track'!$F:$F,$A403)=0),"NO ISRC MATCH in Release_Track",and($B403&lt;&gt;"",countif('5) Release_Track'!$G:$G,$B403)=0),"NO CATALOG ID MATCH in Release_Track",iserror(vlookup($A403&amp;$B403,'5) Release_Track'!$F:$F&amp;'5) Release_Track'!$G:$G,1,0)),"NO ISRC-CATALOG ID pair MATCH in Release_Track" )</f>
        <v/>
      </c>
      <c r="E403" s="111"/>
      <c r="F403" s="20"/>
      <c r="G403" s="159"/>
      <c r="H403" s="114" t="str">
        <f t="shared" si="1"/>
        <v/>
      </c>
      <c r="I403" s="20"/>
      <c r="J403" s="20"/>
    </row>
    <row r="404">
      <c r="B404" s="92"/>
      <c r="C404" s="114" t="str">
        <f t="array" ref="C404">ifs(and(isblank($A404),isblank($B404)),"", not(iserror(vlookup($A404&amp;$B404,'5) Release_Track'!$F:$F&amp;'5) Release_Track'!$G:$G,1,0))),vlookup($A404&amp;$B404,{'5) Release_Track'!$F:$F&amp;'5) Release_Track'!$G:$G,'5) Release_Track'!$H:$H},2,0), or(and(not(isblank($B404)),$B404=$B403,$A404&lt;&gt;$A403),and(not(isblank($A404)),$A404=$A403,$B404&lt;&gt;$B403)),"ID LISTS UNALIGNED",and($A404&lt;&gt;"",countif('5) Release_Track'!$F:$F,$A404)=0),"NO ISRC MATCH in Release_Track",and($B404&lt;&gt;"",countif('5) Release_Track'!$G:$G,$B404)=0),"NO CATALOG ID MATCH in Release_Track",iserror(vlookup($A404&amp;$B404,'5) Release_Track'!$F:$F&amp;'5) Release_Track'!$G:$G,1,0)),"NO ISRC-CATALOG ID pair MATCH in Release_Track" )</f>
        <v/>
      </c>
      <c r="D404" s="114" t="str">
        <f t="array" ref="D404">ifs(and(isblank($A404),isblank($B404)),"", not(iserror(vlookup($A404&amp;$B404,'5) Release_Track'!$F:$F&amp;'5) Release_Track'!$G:$G,1,0))),vlookup($A404&amp;$B404,{'5) Release_Track'!$F:$F&amp;'5) Release_Track'!$G:$G,'5) Release_Track'!$I:$I},2,0), or(and(not(isblank($B404)),$B404=$B403,$A404&lt;&gt;$A403),and(not(isblank($A404)),$A404=$A403,$B404&lt;&gt;$B403)),"ID LISTS UNALIGNED",and($A404&lt;&gt;"",countif('5) Release_Track'!$F:$F,$A404)=0),"NO ISRC MATCH in Release_Track",and($B404&lt;&gt;"",countif('5) Release_Track'!$G:$G,$B404)=0),"NO CATALOG ID MATCH in Release_Track",iserror(vlookup($A404&amp;$B404,'5) Release_Track'!$F:$F&amp;'5) Release_Track'!$G:$G,1,0)),"NO ISRC-CATALOG ID pair MATCH in Release_Track" )</f>
        <v/>
      </c>
      <c r="E404" s="111"/>
      <c r="F404" s="20"/>
      <c r="G404" s="159"/>
      <c r="H404" s="114" t="str">
        <f t="shared" si="1"/>
        <v/>
      </c>
      <c r="I404" s="20"/>
      <c r="J404" s="20"/>
    </row>
    <row r="405">
      <c r="B405" s="92"/>
      <c r="C405" s="114" t="str">
        <f t="array" ref="C405">ifs(and(isblank($A405),isblank($B405)),"", not(iserror(vlookup($A405&amp;$B405,'5) Release_Track'!$F:$F&amp;'5) Release_Track'!$G:$G,1,0))),vlookup($A405&amp;$B405,{'5) Release_Track'!$F:$F&amp;'5) Release_Track'!$G:$G,'5) Release_Track'!$H:$H},2,0), or(and(not(isblank($B405)),$B405=$B404,$A405&lt;&gt;$A404),and(not(isblank($A405)),$A405=$A404,$B405&lt;&gt;$B404)),"ID LISTS UNALIGNED",and($A405&lt;&gt;"",countif('5) Release_Track'!$F:$F,$A405)=0),"NO ISRC MATCH in Release_Track",and($B405&lt;&gt;"",countif('5) Release_Track'!$G:$G,$B405)=0),"NO CATALOG ID MATCH in Release_Track",iserror(vlookup($A405&amp;$B405,'5) Release_Track'!$F:$F&amp;'5) Release_Track'!$G:$G,1,0)),"NO ISRC-CATALOG ID pair MATCH in Release_Track" )</f>
        <v/>
      </c>
      <c r="D405" s="114" t="str">
        <f t="array" ref="D405">ifs(and(isblank($A405),isblank($B405)),"", not(iserror(vlookup($A405&amp;$B405,'5) Release_Track'!$F:$F&amp;'5) Release_Track'!$G:$G,1,0))),vlookup($A405&amp;$B405,{'5) Release_Track'!$F:$F&amp;'5) Release_Track'!$G:$G,'5) Release_Track'!$I:$I},2,0), or(and(not(isblank($B405)),$B405=$B404,$A405&lt;&gt;$A404),and(not(isblank($A405)),$A405=$A404,$B405&lt;&gt;$B404)),"ID LISTS UNALIGNED",and($A405&lt;&gt;"",countif('5) Release_Track'!$F:$F,$A405)=0),"NO ISRC MATCH in Release_Track",and($B405&lt;&gt;"",countif('5) Release_Track'!$G:$G,$B405)=0),"NO CATALOG ID MATCH in Release_Track",iserror(vlookup($A405&amp;$B405,'5) Release_Track'!$F:$F&amp;'5) Release_Track'!$G:$G,1,0)),"NO ISRC-CATALOG ID pair MATCH in Release_Track" )</f>
        <v/>
      </c>
      <c r="E405" s="111"/>
      <c r="F405" s="20"/>
      <c r="G405" s="159"/>
      <c r="H405" s="114" t="str">
        <f t="shared" si="1"/>
        <v/>
      </c>
      <c r="I405" s="20"/>
      <c r="J405" s="20"/>
    </row>
    <row r="406">
      <c r="B406" s="92"/>
      <c r="C406" s="114" t="str">
        <f t="array" ref="C406">ifs(and(isblank($A406),isblank($B406)),"", not(iserror(vlookup($A406&amp;$B406,'5) Release_Track'!$F:$F&amp;'5) Release_Track'!$G:$G,1,0))),vlookup($A406&amp;$B406,{'5) Release_Track'!$F:$F&amp;'5) Release_Track'!$G:$G,'5) Release_Track'!$H:$H},2,0), or(and(not(isblank($B406)),$B406=$B405,$A406&lt;&gt;$A405),and(not(isblank($A406)),$A406=$A405,$B406&lt;&gt;$B405)),"ID LISTS UNALIGNED",and($A406&lt;&gt;"",countif('5) Release_Track'!$F:$F,$A406)=0),"NO ISRC MATCH in Release_Track",and($B406&lt;&gt;"",countif('5) Release_Track'!$G:$G,$B406)=0),"NO CATALOG ID MATCH in Release_Track",iserror(vlookup($A406&amp;$B406,'5) Release_Track'!$F:$F&amp;'5) Release_Track'!$G:$G,1,0)),"NO ISRC-CATALOG ID pair MATCH in Release_Track" )</f>
        <v/>
      </c>
      <c r="D406" s="114" t="str">
        <f t="array" ref="D406">ifs(and(isblank($A406),isblank($B406)),"", not(iserror(vlookup($A406&amp;$B406,'5) Release_Track'!$F:$F&amp;'5) Release_Track'!$G:$G,1,0))),vlookup($A406&amp;$B406,{'5) Release_Track'!$F:$F&amp;'5) Release_Track'!$G:$G,'5) Release_Track'!$I:$I},2,0), or(and(not(isblank($B406)),$B406=$B405,$A406&lt;&gt;$A405),and(not(isblank($A406)),$A406=$A405,$B406&lt;&gt;$B405)),"ID LISTS UNALIGNED",and($A406&lt;&gt;"",countif('5) Release_Track'!$F:$F,$A406)=0),"NO ISRC MATCH in Release_Track",and($B406&lt;&gt;"",countif('5) Release_Track'!$G:$G,$B406)=0),"NO CATALOG ID MATCH in Release_Track",iserror(vlookup($A406&amp;$B406,'5) Release_Track'!$F:$F&amp;'5) Release_Track'!$G:$G,1,0)),"NO ISRC-CATALOG ID pair MATCH in Release_Track" )</f>
        <v/>
      </c>
      <c r="E406" s="111"/>
      <c r="F406" s="20"/>
      <c r="G406" s="159"/>
      <c r="H406" s="114" t="str">
        <f t="shared" si="1"/>
        <v/>
      </c>
      <c r="I406" s="20"/>
      <c r="J406" s="20"/>
    </row>
    <row r="407">
      <c r="B407" s="92"/>
      <c r="C407" s="114" t="str">
        <f t="array" ref="C407">ifs(and(isblank($A407),isblank($B407)),"", not(iserror(vlookup($A407&amp;$B407,'5) Release_Track'!$F:$F&amp;'5) Release_Track'!$G:$G,1,0))),vlookup($A407&amp;$B407,{'5) Release_Track'!$F:$F&amp;'5) Release_Track'!$G:$G,'5) Release_Track'!$H:$H},2,0), or(and(not(isblank($B407)),$B407=$B406,$A407&lt;&gt;$A406),and(not(isblank($A407)),$A407=$A406,$B407&lt;&gt;$B406)),"ID LISTS UNALIGNED",and($A407&lt;&gt;"",countif('5) Release_Track'!$F:$F,$A407)=0),"NO ISRC MATCH in Release_Track",and($B407&lt;&gt;"",countif('5) Release_Track'!$G:$G,$B407)=0),"NO CATALOG ID MATCH in Release_Track",iserror(vlookup($A407&amp;$B407,'5) Release_Track'!$F:$F&amp;'5) Release_Track'!$G:$G,1,0)),"NO ISRC-CATALOG ID pair MATCH in Release_Track" )</f>
        <v/>
      </c>
      <c r="D407" s="114" t="str">
        <f t="array" ref="D407">ifs(and(isblank($A407),isblank($B407)),"", not(iserror(vlookup($A407&amp;$B407,'5) Release_Track'!$F:$F&amp;'5) Release_Track'!$G:$G,1,0))),vlookup($A407&amp;$B407,{'5) Release_Track'!$F:$F&amp;'5) Release_Track'!$G:$G,'5) Release_Track'!$I:$I},2,0), or(and(not(isblank($B407)),$B407=$B406,$A407&lt;&gt;$A406),and(not(isblank($A407)),$A407=$A406,$B407&lt;&gt;$B406)),"ID LISTS UNALIGNED",and($A407&lt;&gt;"",countif('5) Release_Track'!$F:$F,$A407)=0),"NO ISRC MATCH in Release_Track",and($B407&lt;&gt;"",countif('5) Release_Track'!$G:$G,$B407)=0),"NO CATALOG ID MATCH in Release_Track",iserror(vlookup($A407&amp;$B407,'5) Release_Track'!$F:$F&amp;'5) Release_Track'!$G:$G,1,0)),"NO ISRC-CATALOG ID pair MATCH in Release_Track" )</f>
        <v/>
      </c>
      <c r="E407" s="111"/>
      <c r="F407" s="20"/>
      <c r="G407" s="159"/>
      <c r="H407" s="114" t="str">
        <f t="shared" si="1"/>
        <v/>
      </c>
      <c r="I407" s="20"/>
      <c r="J407" s="20"/>
    </row>
    <row r="408">
      <c r="B408" s="92"/>
      <c r="C408" s="114" t="str">
        <f t="array" ref="C408">ifs(and(isblank($A408),isblank($B408)),"", not(iserror(vlookup($A408&amp;$B408,'5) Release_Track'!$F:$F&amp;'5) Release_Track'!$G:$G,1,0))),vlookup($A408&amp;$B408,{'5) Release_Track'!$F:$F&amp;'5) Release_Track'!$G:$G,'5) Release_Track'!$H:$H},2,0), or(and(not(isblank($B408)),$B408=$B407,$A408&lt;&gt;$A407),and(not(isblank($A408)),$A408=$A407,$B408&lt;&gt;$B407)),"ID LISTS UNALIGNED",and($A408&lt;&gt;"",countif('5) Release_Track'!$F:$F,$A408)=0),"NO ISRC MATCH in Release_Track",and($B408&lt;&gt;"",countif('5) Release_Track'!$G:$G,$B408)=0),"NO CATALOG ID MATCH in Release_Track",iserror(vlookup($A408&amp;$B408,'5) Release_Track'!$F:$F&amp;'5) Release_Track'!$G:$G,1,0)),"NO ISRC-CATALOG ID pair MATCH in Release_Track" )</f>
        <v/>
      </c>
      <c r="D408" s="114" t="str">
        <f t="array" ref="D408">ifs(and(isblank($A408),isblank($B408)),"", not(iserror(vlookup($A408&amp;$B408,'5) Release_Track'!$F:$F&amp;'5) Release_Track'!$G:$G,1,0))),vlookup($A408&amp;$B408,{'5) Release_Track'!$F:$F&amp;'5) Release_Track'!$G:$G,'5) Release_Track'!$I:$I},2,0), or(and(not(isblank($B408)),$B408=$B407,$A408&lt;&gt;$A407),and(not(isblank($A408)),$A408=$A407,$B408&lt;&gt;$B407)),"ID LISTS UNALIGNED",and($A408&lt;&gt;"",countif('5) Release_Track'!$F:$F,$A408)=0),"NO ISRC MATCH in Release_Track",and($B408&lt;&gt;"",countif('5) Release_Track'!$G:$G,$B408)=0),"NO CATALOG ID MATCH in Release_Track",iserror(vlookup($A408&amp;$B408,'5) Release_Track'!$F:$F&amp;'5) Release_Track'!$G:$G,1,0)),"NO ISRC-CATALOG ID pair MATCH in Release_Track" )</f>
        <v/>
      </c>
      <c r="E408" s="111"/>
      <c r="F408" s="20"/>
      <c r="G408" s="159"/>
      <c r="H408" s="114" t="str">
        <f t="shared" si="1"/>
        <v/>
      </c>
      <c r="I408" s="20"/>
      <c r="J408" s="20"/>
    </row>
    <row r="409">
      <c r="B409" s="92"/>
      <c r="C409" s="114" t="str">
        <f t="array" ref="C409">ifs(and(isblank($A409),isblank($B409)),"", not(iserror(vlookup($A409&amp;$B409,'5) Release_Track'!$F:$F&amp;'5) Release_Track'!$G:$G,1,0))),vlookup($A409&amp;$B409,{'5) Release_Track'!$F:$F&amp;'5) Release_Track'!$G:$G,'5) Release_Track'!$H:$H},2,0), or(and(not(isblank($B409)),$B409=$B408,$A409&lt;&gt;$A408),and(not(isblank($A409)),$A409=$A408,$B409&lt;&gt;$B408)),"ID LISTS UNALIGNED",and($A409&lt;&gt;"",countif('5) Release_Track'!$F:$F,$A409)=0),"NO ISRC MATCH in Release_Track",and($B409&lt;&gt;"",countif('5) Release_Track'!$G:$G,$B409)=0),"NO CATALOG ID MATCH in Release_Track",iserror(vlookup($A409&amp;$B409,'5) Release_Track'!$F:$F&amp;'5) Release_Track'!$G:$G,1,0)),"NO ISRC-CATALOG ID pair MATCH in Release_Track" )</f>
        <v/>
      </c>
      <c r="D409" s="114" t="str">
        <f t="array" ref="D409">ifs(and(isblank($A409),isblank($B409)),"", not(iserror(vlookup($A409&amp;$B409,'5) Release_Track'!$F:$F&amp;'5) Release_Track'!$G:$G,1,0))),vlookup($A409&amp;$B409,{'5) Release_Track'!$F:$F&amp;'5) Release_Track'!$G:$G,'5) Release_Track'!$I:$I},2,0), or(and(not(isblank($B409)),$B409=$B408,$A409&lt;&gt;$A408),and(not(isblank($A409)),$A409=$A408,$B409&lt;&gt;$B408)),"ID LISTS UNALIGNED",and($A409&lt;&gt;"",countif('5) Release_Track'!$F:$F,$A409)=0),"NO ISRC MATCH in Release_Track",and($B409&lt;&gt;"",countif('5) Release_Track'!$G:$G,$B409)=0),"NO CATALOG ID MATCH in Release_Track",iserror(vlookup($A409&amp;$B409,'5) Release_Track'!$F:$F&amp;'5) Release_Track'!$G:$G,1,0)),"NO ISRC-CATALOG ID pair MATCH in Release_Track" )</f>
        <v/>
      </c>
      <c r="E409" s="111"/>
      <c r="F409" s="20"/>
      <c r="G409" s="159"/>
      <c r="H409" s="114" t="str">
        <f t="shared" si="1"/>
        <v/>
      </c>
      <c r="I409" s="20"/>
      <c r="J409" s="20"/>
    </row>
    <row r="410">
      <c r="B410" s="92"/>
      <c r="C410" s="114" t="str">
        <f t="array" ref="C410">ifs(and(isblank($A410),isblank($B410)),"", not(iserror(vlookup($A410&amp;$B410,'5) Release_Track'!$F:$F&amp;'5) Release_Track'!$G:$G,1,0))),vlookup($A410&amp;$B410,{'5) Release_Track'!$F:$F&amp;'5) Release_Track'!$G:$G,'5) Release_Track'!$H:$H},2,0), or(and(not(isblank($B410)),$B410=$B409,$A410&lt;&gt;$A409),and(not(isblank($A410)),$A410=$A409,$B410&lt;&gt;$B409)),"ID LISTS UNALIGNED",and($A410&lt;&gt;"",countif('5) Release_Track'!$F:$F,$A410)=0),"NO ISRC MATCH in Release_Track",and($B410&lt;&gt;"",countif('5) Release_Track'!$G:$G,$B410)=0),"NO CATALOG ID MATCH in Release_Track",iserror(vlookup($A410&amp;$B410,'5) Release_Track'!$F:$F&amp;'5) Release_Track'!$G:$G,1,0)),"NO ISRC-CATALOG ID pair MATCH in Release_Track" )</f>
        <v/>
      </c>
      <c r="D410" s="114" t="str">
        <f t="array" ref="D410">ifs(and(isblank($A410),isblank($B410)),"", not(iserror(vlookup($A410&amp;$B410,'5) Release_Track'!$F:$F&amp;'5) Release_Track'!$G:$G,1,0))),vlookup($A410&amp;$B410,{'5) Release_Track'!$F:$F&amp;'5) Release_Track'!$G:$G,'5) Release_Track'!$I:$I},2,0), or(and(not(isblank($B410)),$B410=$B409,$A410&lt;&gt;$A409),and(not(isblank($A410)),$A410=$A409,$B410&lt;&gt;$B409)),"ID LISTS UNALIGNED",and($A410&lt;&gt;"",countif('5) Release_Track'!$F:$F,$A410)=0),"NO ISRC MATCH in Release_Track",and($B410&lt;&gt;"",countif('5) Release_Track'!$G:$G,$B410)=0),"NO CATALOG ID MATCH in Release_Track",iserror(vlookup($A410&amp;$B410,'5) Release_Track'!$F:$F&amp;'5) Release_Track'!$G:$G,1,0)),"NO ISRC-CATALOG ID pair MATCH in Release_Track" )</f>
        <v/>
      </c>
      <c r="E410" s="111"/>
      <c r="F410" s="20"/>
      <c r="G410" s="159"/>
      <c r="H410" s="114" t="str">
        <f t="shared" si="1"/>
        <v/>
      </c>
      <c r="I410" s="20"/>
      <c r="J410" s="20"/>
    </row>
    <row r="411">
      <c r="B411" s="92"/>
      <c r="C411" s="114" t="str">
        <f t="array" ref="C411">ifs(and(isblank($A411),isblank($B411)),"", not(iserror(vlookup($A411&amp;$B411,'5) Release_Track'!$F:$F&amp;'5) Release_Track'!$G:$G,1,0))),vlookup($A411&amp;$B411,{'5) Release_Track'!$F:$F&amp;'5) Release_Track'!$G:$G,'5) Release_Track'!$H:$H},2,0), or(and(not(isblank($B411)),$B411=$B410,$A411&lt;&gt;$A410),and(not(isblank($A411)),$A411=$A410,$B411&lt;&gt;$B410)),"ID LISTS UNALIGNED",and($A411&lt;&gt;"",countif('5) Release_Track'!$F:$F,$A411)=0),"NO ISRC MATCH in Release_Track",and($B411&lt;&gt;"",countif('5) Release_Track'!$G:$G,$B411)=0),"NO CATALOG ID MATCH in Release_Track",iserror(vlookup($A411&amp;$B411,'5) Release_Track'!$F:$F&amp;'5) Release_Track'!$G:$G,1,0)),"NO ISRC-CATALOG ID pair MATCH in Release_Track" )</f>
        <v/>
      </c>
      <c r="D411" s="114" t="str">
        <f t="array" ref="D411">ifs(and(isblank($A411),isblank($B411)),"", not(iserror(vlookup($A411&amp;$B411,'5) Release_Track'!$F:$F&amp;'5) Release_Track'!$G:$G,1,0))),vlookup($A411&amp;$B411,{'5) Release_Track'!$F:$F&amp;'5) Release_Track'!$G:$G,'5) Release_Track'!$I:$I},2,0), or(and(not(isblank($B411)),$B411=$B410,$A411&lt;&gt;$A410),and(not(isblank($A411)),$A411=$A410,$B411&lt;&gt;$B410)),"ID LISTS UNALIGNED",and($A411&lt;&gt;"",countif('5) Release_Track'!$F:$F,$A411)=0),"NO ISRC MATCH in Release_Track",and($B411&lt;&gt;"",countif('5) Release_Track'!$G:$G,$B411)=0),"NO CATALOG ID MATCH in Release_Track",iserror(vlookup($A411&amp;$B411,'5) Release_Track'!$F:$F&amp;'5) Release_Track'!$G:$G,1,0)),"NO ISRC-CATALOG ID pair MATCH in Release_Track" )</f>
        <v/>
      </c>
      <c r="E411" s="111"/>
      <c r="F411" s="20"/>
      <c r="G411" s="159"/>
      <c r="H411" s="114" t="str">
        <f t="shared" si="1"/>
        <v/>
      </c>
      <c r="I411" s="20"/>
      <c r="J411" s="20"/>
    </row>
    <row r="412">
      <c r="B412" s="92"/>
      <c r="C412" s="114" t="str">
        <f t="array" ref="C412">ifs(and(isblank($A412),isblank($B412)),"", not(iserror(vlookup($A412&amp;$B412,'5) Release_Track'!$F:$F&amp;'5) Release_Track'!$G:$G,1,0))),vlookup($A412&amp;$B412,{'5) Release_Track'!$F:$F&amp;'5) Release_Track'!$G:$G,'5) Release_Track'!$H:$H},2,0), or(and(not(isblank($B412)),$B412=$B411,$A412&lt;&gt;$A411),and(not(isblank($A412)),$A412=$A411,$B412&lt;&gt;$B411)),"ID LISTS UNALIGNED",and($A412&lt;&gt;"",countif('5) Release_Track'!$F:$F,$A412)=0),"NO ISRC MATCH in Release_Track",and($B412&lt;&gt;"",countif('5) Release_Track'!$G:$G,$B412)=0),"NO CATALOG ID MATCH in Release_Track",iserror(vlookup($A412&amp;$B412,'5) Release_Track'!$F:$F&amp;'5) Release_Track'!$G:$G,1,0)),"NO ISRC-CATALOG ID pair MATCH in Release_Track" )</f>
        <v/>
      </c>
      <c r="D412" s="114" t="str">
        <f t="array" ref="D412">ifs(and(isblank($A412),isblank($B412)),"", not(iserror(vlookup($A412&amp;$B412,'5) Release_Track'!$F:$F&amp;'5) Release_Track'!$G:$G,1,0))),vlookup($A412&amp;$B412,{'5) Release_Track'!$F:$F&amp;'5) Release_Track'!$G:$G,'5) Release_Track'!$I:$I},2,0), or(and(not(isblank($B412)),$B412=$B411,$A412&lt;&gt;$A411),and(not(isblank($A412)),$A412=$A411,$B412&lt;&gt;$B411)),"ID LISTS UNALIGNED",and($A412&lt;&gt;"",countif('5) Release_Track'!$F:$F,$A412)=0),"NO ISRC MATCH in Release_Track",and($B412&lt;&gt;"",countif('5) Release_Track'!$G:$G,$B412)=0),"NO CATALOG ID MATCH in Release_Track",iserror(vlookup($A412&amp;$B412,'5) Release_Track'!$F:$F&amp;'5) Release_Track'!$G:$G,1,0)),"NO ISRC-CATALOG ID pair MATCH in Release_Track" )</f>
        <v/>
      </c>
      <c r="E412" s="111"/>
      <c r="F412" s="20"/>
      <c r="G412" s="159"/>
      <c r="H412" s="114" t="str">
        <f t="shared" si="1"/>
        <v/>
      </c>
      <c r="I412" s="20"/>
      <c r="J412" s="20"/>
    </row>
    <row r="413">
      <c r="B413" s="92"/>
      <c r="C413" s="114" t="str">
        <f t="array" ref="C413">ifs(and(isblank($A413),isblank($B413)),"", not(iserror(vlookup($A413&amp;$B413,'5) Release_Track'!$F:$F&amp;'5) Release_Track'!$G:$G,1,0))),vlookup($A413&amp;$B413,{'5) Release_Track'!$F:$F&amp;'5) Release_Track'!$G:$G,'5) Release_Track'!$H:$H},2,0), or(and(not(isblank($B413)),$B413=$B412,$A413&lt;&gt;$A412),and(not(isblank($A413)),$A413=$A412,$B413&lt;&gt;$B412)),"ID LISTS UNALIGNED",and($A413&lt;&gt;"",countif('5) Release_Track'!$F:$F,$A413)=0),"NO ISRC MATCH in Release_Track",and($B413&lt;&gt;"",countif('5) Release_Track'!$G:$G,$B413)=0),"NO CATALOG ID MATCH in Release_Track",iserror(vlookup($A413&amp;$B413,'5) Release_Track'!$F:$F&amp;'5) Release_Track'!$G:$G,1,0)),"NO ISRC-CATALOG ID pair MATCH in Release_Track" )</f>
        <v/>
      </c>
      <c r="D413" s="114" t="str">
        <f t="array" ref="D413">ifs(and(isblank($A413),isblank($B413)),"", not(iserror(vlookup($A413&amp;$B413,'5) Release_Track'!$F:$F&amp;'5) Release_Track'!$G:$G,1,0))),vlookup($A413&amp;$B413,{'5) Release_Track'!$F:$F&amp;'5) Release_Track'!$G:$G,'5) Release_Track'!$I:$I},2,0), or(and(not(isblank($B413)),$B413=$B412,$A413&lt;&gt;$A412),and(not(isblank($A413)),$A413=$A412,$B413&lt;&gt;$B412)),"ID LISTS UNALIGNED",and($A413&lt;&gt;"",countif('5) Release_Track'!$F:$F,$A413)=0),"NO ISRC MATCH in Release_Track",and($B413&lt;&gt;"",countif('5) Release_Track'!$G:$G,$B413)=0),"NO CATALOG ID MATCH in Release_Track",iserror(vlookup($A413&amp;$B413,'5) Release_Track'!$F:$F&amp;'5) Release_Track'!$G:$G,1,0)),"NO ISRC-CATALOG ID pair MATCH in Release_Track" )</f>
        <v/>
      </c>
      <c r="E413" s="111"/>
      <c r="F413" s="20"/>
      <c r="G413" s="159"/>
      <c r="H413" s="114" t="str">
        <f t="shared" si="1"/>
        <v/>
      </c>
      <c r="I413" s="20"/>
      <c r="J413" s="20"/>
    </row>
    <row r="414">
      <c r="B414" s="92"/>
      <c r="C414" s="114" t="str">
        <f t="array" ref="C414">ifs(and(isblank($A414),isblank($B414)),"", not(iserror(vlookup($A414&amp;$B414,'5) Release_Track'!$F:$F&amp;'5) Release_Track'!$G:$G,1,0))),vlookup($A414&amp;$B414,{'5) Release_Track'!$F:$F&amp;'5) Release_Track'!$G:$G,'5) Release_Track'!$H:$H},2,0), or(and(not(isblank($B414)),$B414=$B413,$A414&lt;&gt;$A413),and(not(isblank($A414)),$A414=$A413,$B414&lt;&gt;$B413)),"ID LISTS UNALIGNED",and($A414&lt;&gt;"",countif('5) Release_Track'!$F:$F,$A414)=0),"NO ISRC MATCH in Release_Track",and($B414&lt;&gt;"",countif('5) Release_Track'!$G:$G,$B414)=0),"NO CATALOG ID MATCH in Release_Track",iserror(vlookup($A414&amp;$B414,'5) Release_Track'!$F:$F&amp;'5) Release_Track'!$G:$G,1,0)),"NO ISRC-CATALOG ID pair MATCH in Release_Track" )</f>
        <v/>
      </c>
      <c r="D414" s="114" t="str">
        <f t="array" ref="D414">ifs(and(isblank($A414),isblank($B414)),"", not(iserror(vlookup($A414&amp;$B414,'5) Release_Track'!$F:$F&amp;'5) Release_Track'!$G:$G,1,0))),vlookup($A414&amp;$B414,{'5) Release_Track'!$F:$F&amp;'5) Release_Track'!$G:$G,'5) Release_Track'!$I:$I},2,0), or(and(not(isblank($B414)),$B414=$B413,$A414&lt;&gt;$A413),and(not(isblank($A414)),$A414=$A413,$B414&lt;&gt;$B413)),"ID LISTS UNALIGNED",and($A414&lt;&gt;"",countif('5) Release_Track'!$F:$F,$A414)=0),"NO ISRC MATCH in Release_Track",and($B414&lt;&gt;"",countif('5) Release_Track'!$G:$G,$B414)=0),"NO CATALOG ID MATCH in Release_Track",iserror(vlookup($A414&amp;$B414,'5) Release_Track'!$F:$F&amp;'5) Release_Track'!$G:$G,1,0)),"NO ISRC-CATALOG ID pair MATCH in Release_Track" )</f>
        <v/>
      </c>
      <c r="E414" s="111"/>
      <c r="F414" s="20"/>
      <c r="G414" s="159"/>
      <c r="H414" s="114" t="str">
        <f t="shared" si="1"/>
        <v/>
      </c>
      <c r="I414" s="20"/>
      <c r="J414" s="20"/>
    </row>
    <row r="415">
      <c r="B415" s="92"/>
      <c r="C415" s="114" t="str">
        <f t="array" ref="C415">ifs(and(isblank($A415),isblank($B415)),"", not(iserror(vlookup($A415&amp;$B415,'5) Release_Track'!$F:$F&amp;'5) Release_Track'!$G:$G,1,0))),vlookup($A415&amp;$B415,{'5) Release_Track'!$F:$F&amp;'5) Release_Track'!$G:$G,'5) Release_Track'!$H:$H},2,0), or(and(not(isblank($B415)),$B415=$B414,$A415&lt;&gt;$A414),and(not(isblank($A415)),$A415=$A414,$B415&lt;&gt;$B414)),"ID LISTS UNALIGNED",and($A415&lt;&gt;"",countif('5) Release_Track'!$F:$F,$A415)=0),"NO ISRC MATCH in Release_Track",and($B415&lt;&gt;"",countif('5) Release_Track'!$G:$G,$B415)=0),"NO CATALOG ID MATCH in Release_Track",iserror(vlookup($A415&amp;$B415,'5) Release_Track'!$F:$F&amp;'5) Release_Track'!$G:$G,1,0)),"NO ISRC-CATALOG ID pair MATCH in Release_Track" )</f>
        <v/>
      </c>
      <c r="D415" s="114" t="str">
        <f t="array" ref="D415">ifs(and(isblank($A415),isblank($B415)),"", not(iserror(vlookup($A415&amp;$B415,'5) Release_Track'!$F:$F&amp;'5) Release_Track'!$G:$G,1,0))),vlookup($A415&amp;$B415,{'5) Release_Track'!$F:$F&amp;'5) Release_Track'!$G:$G,'5) Release_Track'!$I:$I},2,0), or(and(not(isblank($B415)),$B415=$B414,$A415&lt;&gt;$A414),and(not(isblank($A415)),$A415=$A414,$B415&lt;&gt;$B414)),"ID LISTS UNALIGNED",and($A415&lt;&gt;"",countif('5) Release_Track'!$F:$F,$A415)=0),"NO ISRC MATCH in Release_Track",and($B415&lt;&gt;"",countif('5) Release_Track'!$G:$G,$B415)=0),"NO CATALOG ID MATCH in Release_Track",iserror(vlookup($A415&amp;$B415,'5) Release_Track'!$F:$F&amp;'5) Release_Track'!$G:$G,1,0)),"NO ISRC-CATALOG ID pair MATCH in Release_Track" )</f>
        <v/>
      </c>
      <c r="E415" s="111"/>
      <c r="F415" s="20"/>
      <c r="G415" s="159"/>
      <c r="H415" s="114" t="str">
        <f t="shared" si="1"/>
        <v/>
      </c>
      <c r="I415" s="20"/>
      <c r="J415" s="20"/>
    </row>
    <row r="416">
      <c r="B416" s="92"/>
      <c r="C416" s="114" t="str">
        <f t="array" ref="C416">ifs(and(isblank($A416),isblank($B416)),"", not(iserror(vlookup($A416&amp;$B416,'5) Release_Track'!$F:$F&amp;'5) Release_Track'!$G:$G,1,0))),vlookup($A416&amp;$B416,{'5) Release_Track'!$F:$F&amp;'5) Release_Track'!$G:$G,'5) Release_Track'!$H:$H},2,0), or(and(not(isblank($B416)),$B416=$B415,$A416&lt;&gt;$A415),and(not(isblank($A416)),$A416=$A415,$B416&lt;&gt;$B415)),"ID LISTS UNALIGNED",and($A416&lt;&gt;"",countif('5) Release_Track'!$F:$F,$A416)=0),"NO ISRC MATCH in Release_Track",and($B416&lt;&gt;"",countif('5) Release_Track'!$G:$G,$B416)=0),"NO CATALOG ID MATCH in Release_Track",iserror(vlookup($A416&amp;$B416,'5) Release_Track'!$F:$F&amp;'5) Release_Track'!$G:$G,1,0)),"NO ISRC-CATALOG ID pair MATCH in Release_Track" )</f>
        <v/>
      </c>
      <c r="D416" s="114" t="str">
        <f t="array" ref="D416">ifs(and(isblank($A416),isblank($B416)),"", not(iserror(vlookup($A416&amp;$B416,'5) Release_Track'!$F:$F&amp;'5) Release_Track'!$G:$G,1,0))),vlookup($A416&amp;$B416,{'5) Release_Track'!$F:$F&amp;'5) Release_Track'!$G:$G,'5) Release_Track'!$I:$I},2,0), or(and(not(isblank($B416)),$B416=$B415,$A416&lt;&gt;$A415),and(not(isblank($A416)),$A416=$A415,$B416&lt;&gt;$B415)),"ID LISTS UNALIGNED",and($A416&lt;&gt;"",countif('5) Release_Track'!$F:$F,$A416)=0),"NO ISRC MATCH in Release_Track",and($B416&lt;&gt;"",countif('5) Release_Track'!$G:$G,$B416)=0),"NO CATALOG ID MATCH in Release_Track",iserror(vlookup($A416&amp;$B416,'5) Release_Track'!$F:$F&amp;'5) Release_Track'!$G:$G,1,0)),"NO ISRC-CATALOG ID pair MATCH in Release_Track" )</f>
        <v/>
      </c>
      <c r="E416" s="111"/>
      <c r="F416" s="20"/>
      <c r="G416" s="159"/>
      <c r="H416" s="114" t="str">
        <f t="shared" si="1"/>
        <v/>
      </c>
      <c r="I416" s="20"/>
      <c r="J416" s="20"/>
    </row>
    <row r="417">
      <c r="B417" s="92"/>
      <c r="C417" s="114" t="str">
        <f t="array" ref="C417">ifs(and(isblank($A417),isblank($B417)),"", not(iserror(vlookup($A417&amp;$B417,'5) Release_Track'!$F:$F&amp;'5) Release_Track'!$G:$G,1,0))),vlookup($A417&amp;$B417,{'5) Release_Track'!$F:$F&amp;'5) Release_Track'!$G:$G,'5) Release_Track'!$H:$H},2,0), or(and(not(isblank($B417)),$B417=$B416,$A417&lt;&gt;$A416),and(not(isblank($A417)),$A417=$A416,$B417&lt;&gt;$B416)),"ID LISTS UNALIGNED",and($A417&lt;&gt;"",countif('5) Release_Track'!$F:$F,$A417)=0),"NO ISRC MATCH in Release_Track",and($B417&lt;&gt;"",countif('5) Release_Track'!$G:$G,$B417)=0),"NO CATALOG ID MATCH in Release_Track",iserror(vlookup($A417&amp;$B417,'5) Release_Track'!$F:$F&amp;'5) Release_Track'!$G:$G,1,0)),"NO ISRC-CATALOG ID pair MATCH in Release_Track" )</f>
        <v/>
      </c>
      <c r="D417" s="114" t="str">
        <f t="array" ref="D417">ifs(and(isblank($A417),isblank($B417)),"", not(iserror(vlookup($A417&amp;$B417,'5) Release_Track'!$F:$F&amp;'5) Release_Track'!$G:$G,1,0))),vlookup($A417&amp;$B417,{'5) Release_Track'!$F:$F&amp;'5) Release_Track'!$G:$G,'5) Release_Track'!$I:$I},2,0), or(and(not(isblank($B417)),$B417=$B416,$A417&lt;&gt;$A416),and(not(isblank($A417)),$A417=$A416,$B417&lt;&gt;$B416)),"ID LISTS UNALIGNED",and($A417&lt;&gt;"",countif('5) Release_Track'!$F:$F,$A417)=0),"NO ISRC MATCH in Release_Track",and($B417&lt;&gt;"",countif('5) Release_Track'!$G:$G,$B417)=0),"NO CATALOG ID MATCH in Release_Track",iserror(vlookup($A417&amp;$B417,'5) Release_Track'!$F:$F&amp;'5) Release_Track'!$G:$G,1,0)),"NO ISRC-CATALOG ID pair MATCH in Release_Track" )</f>
        <v/>
      </c>
      <c r="E417" s="111"/>
      <c r="F417" s="20"/>
      <c r="G417" s="159"/>
      <c r="H417" s="114" t="str">
        <f t="shared" si="1"/>
        <v/>
      </c>
      <c r="I417" s="20"/>
      <c r="J417" s="20"/>
    </row>
    <row r="418">
      <c r="B418" s="92"/>
      <c r="C418" s="114" t="str">
        <f t="array" ref="C418">ifs(and(isblank($A418),isblank($B418)),"", not(iserror(vlookup($A418&amp;$B418,'5) Release_Track'!$F:$F&amp;'5) Release_Track'!$G:$G,1,0))),vlookup($A418&amp;$B418,{'5) Release_Track'!$F:$F&amp;'5) Release_Track'!$G:$G,'5) Release_Track'!$H:$H},2,0), or(and(not(isblank($B418)),$B418=$B417,$A418&lt;&gt;$A417),and(not(isblank($A418)),$A418=$A417,$B418&lt;&gt;$B417)),"ID LISTS UNALIGNED",and($A418&lt;&gt;"",countif('5) Release_Track'!$F:$F,$A418)=0),"NO ISRC MATCH in Release_Track",and($B418&lt;&gt;"",countif('5) Release_Track'!$G:$G,$B418)=0),"NO CATALOG ID MATCH in Release_Track",iserror(vlookup($A418&amp;$B418,'5) Release_Track'!$F:$F&amp;'5) Release_Track'!$G:$G,1,0)),"NO ISRC-CATALOG ID pair MATCH in Release_Track" )</f>
        <v/>
      </c>
      <c r="D418" s="114" t="str">
        <f t="array" ref="D418">ifs(and(isblank($A418),isblank($B418)),"", not(iserror(vlookup($A418&amp;$B418,'5) Release_Track'!$F:$F&amp;'5) Release_Track'!$G:$G,1,0))),vlookup($A418&amp;$B418,{'5) Release_Track'!$F:$F&amp;'5) Release_Track'!$G:$G,'5) Release_Track'!$I:$I},2,0), or(and(not(isblank($B418)),$B418=$B417,$A418&lt;&gt;$A417),and(not(isblank($A418)),$A418=$A417,$B418&lt;&gt;$B417)),"ID LISTS UNALIGNED",and($A418&lt;&gt;"",countif('5) Release_Track'!$F:$F,$A418)=0),"NO ISRC MATCH in Release_Track",and($B418&lt;&gt;"",countif('5) Release_Track'!$G:$G,$B418)=0),"NO CATALOG ID MATCH in Release_Track",iserror(vlookup($A418&amp;$B418,'5) Release_Track'!$F:$F&amp;'5) Release_Track'!$G:$G,1,0)),"NO ISRC-CATALOG ID pair MATCH in Release_Track" )</f>
        <v/>
      </c>
      <c r="E418" s="111"/>
      <c r="F418" s="20"/>
      <c r="G418" s="159"/>
      <c r="H418" s="114" t="str">
        <f t="shared" si="1"/>
        <v/>
      </c>
      <c r="I418" s="20"/>
      <c r="J418" s="20"/>
    </row>
    <row r="419">
      <c r="B419" s="92"/>
      <c r="C419" s="114" t="str">
        <f t="array" ref="C419">ifs(and(isblank($A419),isblank($B419)),"", not(iserror(vlookup($A419&amp;$B419,'5) Release_Track'!$F:$F&amp;'5) Release_Track'!$G:$G,1,0))),vlookup($A419&amp;$B419,{'5) Release_Track'!$F:$F&amp;'5) Release_Track'!$G:$G,'5) Release_Track'!$H:$H},2,0), or(and(not(isblank($B419)),$B419=$B418,$A419&lt;&gt;$A418),and(not(isblank($A419)),$A419=$A418,$B419&lt;&gt;$B418)),"ID LISTS UNALIGNED",and($A419&lt;&gt;"",countif('5) Release_Track'!$F:$F,$A419)=0),"NO ISRC MATCH in Release_Track",and($B419&lt;&gt;"",countif('5) Release_Track'!$G:$G,$B419)=0),"NO CATALOG ID MATCH in Release_Track",iserror(vlookup($A419&amp;$B419,'5) Release_Track'!$F:$F&amp;'5) Release_Track'!$G:$G,1,0)),"NO ISRC-CATALOG ID pair MATCH in Release_Track" )</f>
        <v/>
      </c>
      <c r="D419" s="114" t="str">
        <f t="array" ref="D419">ifs(and(isblank($A419),isblank($B419)),"", not(iserror(vlookup($A419&amp;$B419,'5) Release_Track'!$F:$F&amp;'5) Release_Track'!$G:$G,1,0))),vlookup($A419&amp;$B419,{'5) Release_Track'!$F:$F&amp;'5) Release_Track'!$G:$G,'5) Release_Track'!$I:$I},2,0), or(and(not(isblank($B419)),$B419=$B418,$A419&lt;&gt;$A418),and(not(isblank($A419)),$A419=$A418,$B419&lt;&gt;$B418)),"ID LISTS UNALIGNED",and($A419&lt;&gt;"",countif('5) Release_Track'!$F:$F,$A419)=0),"NO ISRC MATCH in Release_Track",and($B419&lt;&gt;"",countif('5) Release_Track'!$G:$G,$B419)=0),"NO CATALOG ID MATCH in Release_Track",iserror(vlookup($A419&amp;$B419,'5) Release_Track'!$F:$F&amp;'5) Release_Track'!$G:$G,1,0)),"NO ISRC-CATALOG ID pair MATCH in Release_Track" )</f>
        <v/>
      </c>
      <c r="E419" s="111"/>
      <c r="F419" s="20"/>
      <c r="G419" s="159"/>
      <c r="H419" s="114" t="str">
        <f t="shared" si="1"/>
        <v/>
      </c>
      <c r="I419" s="20"/>
      <c r="J419" s="20"/>
    </row>
    <row r="420">
      <c r="B420" s="92"/>
      <c r="C420" s="114" t="str">
        <f t="array" ref="C420">ifs(and(isblank($A420),isblank($B420)),"", not(iserror(vlookup($A420&amp;$B420,'5) Release_Track'!$F:$F&amp;'5) Release_Track'!$G:$G,1,0))),vlookup($A420&amp;$B420,{'5) Release_Track'!$F:$F&amp;'5) Release_Track'!$G:$G,'5) Release_Track'!$H:$H},2,0), or(and(not(isblank($B420)),$B420=$B419,$A420&lt;&gt;$A419),and(not(isblank($A420)),$A420=$A419,$B420&lt;&gt;$B419)),"ID LISTS UNALIGNED",and($A420&lt;&gt;"",countif('5) Release_Track'!$F:$F,$A420)=0),"NO ISRC MATCH in Release_Track",and($B420&lt;&gt;"",countif('5) Release_Track'!$G:$G,$B420)=0),"NO CATALOG ID MATCH in Release_Track",iserror(vlookup($A420&amp;$B420,'5) Release_Track'!$F:$F&amp;'5) Release_Track'!$G:$G,1,0)),"NO ISRC-CATALOG ID pair MATCH in Release_Track" )</f>
        <v/>
      </c>
      <c r="D420" s="114" t="str">
        <f t="array" ref="D420">ifs(and(isblank($A420),isblank($B420)),"", not(iserror(vlookup($A420&amp;$B420,'5) Release_Track'!$F:$F&amp;'5) Release_Track'!$G:$G,1,0))),vlookup($A420&amp;$B420,{'5) Release_Track'!$F:$F&amp;'5) Release_Track'!$G:$G,'5) Release_Track'!$I:$I},2,0), or(and(not(isblank($B420)),$B420=$B419,$A420&lt;&gt;$A419),and(not(isblank($A420)),$A420=$A419,$B420&lt;&gt;$B419)),"ID LISTS UNALIGNED",and($A420&lt;&gt;"",countif('5) Release_Track'!$F:$F,$A420)=0),"NO ISRC MATCH in Release_Track",and($B420&lt;&gt;"",countif('5) Release_Track'!$G:$G,$B420)=0),"NO CATALOG ID MATCH in Release_Track",iserror(vlookup($A420&amp;$B420,'5) Release_Track'!$F:$F&amp;'5) Release_Track'!$G:$G,1,0)),"NO ISRC-CATALOG ID pair MATCH in Release_Track" )</f>
        <v/>
      </c>
      <c r="E420" s="111"/>
      <c r="F420" s="20"/>
      <c r="G420" s="159"/>
      <c r="H420" s="114" t="str">
        <f t="shared" si="1"/>
        <v/>
      </c>
      <c r="I420" s="20"/>
      <c r="J420" s="20"/>
    </row>
    <row r="421">
      <c r="B421" s="92"/>
      <c r="C421" s="114" t="str">
        <f t="array" ref="C421">ifs(and(isblank($A421),isblank($B421)),"", not(iserror(vlookup($A421&amp;$B421,'5) Release_Track'!$F:$F&amp;'5) Release_Track'!$G:$G,1,0))),vlookup($A421&amp;$B421,{'5) Release_Track'!$F:$F&amp;'5) Release_Track'!$G:$G,'5) Release_Track'!$H:$H},2,0), or(and(not(isblank($B421)),$B421=$B420,$A421&lt;&gt;$A420),and(not(isblank($A421)),$A421=$A420,$B421&lt;&gt;$B420)),"ID LISTS UNALIGNED",and($A421&lt;&gt;"",countif('5) Release_Track'!$F:$F,$A421)=0),"NO ISRC MATCH in Release_Track",and($B421&lt;&gt;"",countif('5) Release_Track'!$G:$G,$B421)=0),"NO CATALOG ID MATCH in Release_Track",iserror(vlookup($A421&amp;$B421,'5) Release_Track'!$F:$F&amp;'5) Release_Track'!$G:$G,1,0)),"NO ISRC-CATALOG ID pair MATCH in Release_Track" )</f>
        <v/>
      </c>
      <c r="D421" s="114" t="str">
        <f t="array" ref="D421">ifs(and(isblank($A421),isblank($B421)),"", not(iserror(vlookup($A421&amp;$B421,'5) Release_Track'!$F:$F&amp;'5) Release_Track'!$G:$G,1,0))),vlookup($A421&amp;$B421,{'5) Release_Track'!$F:$F&amp;'5) Release_Track'!$G:$G,'5) Release_Track'!$I:$I},2,0), or(and(not(isblank($B421)),$B421=$B420,$A421&lt;&gt;$A420),and(not(isblank($A421)),$A421=$A420,$B421&lt;&gt;$B420)),"ID LISTS UNALIGNED",and($A421&lt;&gt;"",countif('5) Release_Track'!$F:$F,$A421)=0),"NO ISRC MATCH in Release_Track",and($B421&lt;&gt;"",countif('5) Release_Track'!$G:$G,$B421)=0),"NO CATALOG ID MATCH in Release_Track",iserror(vlookup($A421&amp;$B421,'5) Release_Track'!$F:$F&amp;'5) Release_Track'!$G:$G,1,0)),"NO ISRC-CATALOG ID pair MATCH in Release_Track" )</f>
        <v/>
      </c>
      <c r="E421" s="111"/>
      <c r="F421" s="20"/>
      <c r="G421" s="159"/>
      <c r="H421" s="114" t="str">
        <f t="shared" si="1"/>
        <v/>
      </c>
      <c r="I421" s="20"/>
      <c r="J421" s="20"/>
    </row>
    <row r="422">
      <c r="B422" s="92"/>
      <c r="C422" s="114" t="str">
        <f t="array" ref="C422">ifs(and(isblank($A422),isblank($B422)),"", not(iserror(vlookup($A422&amp;$B422,'5) Release_Track'!$F:$F&amp;'5) Release_Track'!$G:$G,1,0))),vlookup($A422&amp;$B422,{'5) Release_Track'!$F:$F&amp;'5) Release_Track'!$G:$G,'5) Release_Track'!$H:$H},2,0), or(and(not(isblank($B422)),$B422=$B421,$A422&lt;&gt;$A421),and(not(isblank($A422)),$A422=$A421,$B422&lt;&gt;$B421)),"ID LISTS UNALIGNED",and($A422&lt;&gt;"",countif('5) Release_Track'!$F:$F,$A422)=0),"NO ISRC MATCH in Release_Track",and($B422&lt;&gt;"",countif('5) Release_Track'!$G:$G,$B422)=0),"NO CATALOG ID MATCH in Release_Track",iserror(vlookup($A422&amp;$B422,'5) Release_Track'!$F:$F&amp;'5) Release_Track'!$G:$G,1,0)),"NO ISRC-CATALOG ID pair MATCH in Release_Track" )</f>
        <v/>
      </c>
      <c r="D422" s="114" t="str">
        <f t="array" ref="D422">ifs(and(isblank($A422),isblank($B422)),"", not(iserror(vlookup($A422&amp;$B422,'5) Release_Track'!$F:$F&amp;'5) Release_Track'!$G:$G,1,0))),vlookup($A422&amp;$B422,{'5) Release_Track'!$F:$F&amp;'5) Release_Track'!$G:$G,'5) Release_Track'!$I:$I},2,0), or(and(not(isblank($B422)),$B422=$B421,$A422&lt;&gt;$A421),and(not(isblank($A422)),$A422=$A421,$B422&lt;&gt;$B421)),"ID LISTS UNALIGNED",and($A422&lt;&gt;"",countif('5) Release_Track'!$F:$F,$A422)=0),"NO ISRC MATCH in Release_Track",and($B422&lt;&gt;"",countif('5) Release_Track'!$G:$G,$B422)=0),"NO CATALOG ID MATCH in Release_Track",iserror(vlookup($A422&amp;$B422,'5) Release_Track'!$F:$F&amp;'5) Release_Track'!$G:$G,1,0)),"NO ISRC-CATALOG ID pair MATCH in Release_Track" )</f>
        <v/>
      </c>
      <c r="E422" s="111"/>
      <c r="F422" s="20"/>
      <c r="G422" s="159"/>
      <c r="H422" s="114" t="str">
        <f t="shared" si="1"/>
        <v/>
      </c>
      <c r="I422" s="20"/>
      <c r="J422" s="20"/>
    </row>
    <row r="423">
      <c r="B423" s="92"/>
      <c r="C423" s="114" t="str">
        <f t="array" ref="C423">ifs(and(isblank($A423),isblank($B423)),"", not(iserror(vlookup($A423&amp;$B423,'5) Release_Track'!$F:$F&amp;'5) Release_Track'!$G:$G,1,0))),vlookup($A423&amp;$B423,{'5) Release_Track'!$F:$F&amp;'5) Release_Track'!$G:$G,'5) Release_Track'!$H:$H},2,0), or(and(not(isblank($B423)),$B423=$B422,$A423&lt;&gt;$A422),and(not(isblank($A423)),$A423=$A422,$B423&lt;&gt;$B422)),"ID LISTS UNALIGNED",and($A423&lt;&gt;"",countif('5) Release_Track'!$F:$F,$A423)=0),"NO ISRC MATCH in Release_Track",and($B423&lt;&gt;"",countif('5) Release_Track'!$G:$G,$B423)=0),"NO CATALOG ID MATCH in Release_Track",iserror(vlookup($A423&amp;$B423,'5) Release_Track'!$F:$F&amp;'5) Release_Track'!$G:$G,1,0)),"NO ISRC-CATALOG ID pair MATCH in Release_Track" )</f>
        <v/>
      </c>
      <c r="D423" s="114" t="str">
        <f t="array" ref="D423">ifs(and(isblank($A423),isblank($B423)),"", not(iserror(vlookup($A423&amp;$B423,'5) Release_Track'!$F:$F&amp;'5) Release_Track'!$G:$G,1,0))),vlookup($A423&amp;$B423,{'5) Release_Track'!$F:$F&amp;'5) Release_Track'!$G:$G,'5) Release_Track'!$I:$I},2,0), or(and(not(isblank($B423)),$B423=$B422,$A423&lt;&gt;$A422),and(not(isblank($A423)),$A423=$A422,$B423&lt;&gt;$B422)),"ID LISTS UNALIGNED",and($A423&lt;&gt;"",countif('5) Release_Track'!$F:$F,$A423)=0),"NO ISRC MATCH in Release_Track",and($B423&lt;&gt;"",countif('5) Release_Track'!$G:$G,$B423)=0),"NO CATALOG ID MATCH in Release_Track",iserror(vlookup($A423&amp;$B423,'5) Release_Track'!$F:$F&amp;'5) Release_Track'!$G:$G,1,0)),"NO ISRC-CATALOG ID pair MATCH in Release_Track" )</f>
        <v/>
      </c>
      <c r="E423" s="111"/>
      <c r="F423" s="20"/>
      <c r="G423" s="159"/>
      <c r="H423" s="114" t="str">
        <f t="shared" si="1"/>
        <v/>
      </c>
      <c r="I423" s="20"/>
      <c r="J423" s="20"/>
    </row>
    <row r="424">
      <c r="B424" s="92"/>
      <c r="C424" s="114" t="str">
        <f t="array" ref="C424">ifs(and(isblank($A424),isblank($B424)),"", not(iserror(vlookup($A424&amp;$B424,'5) Release_Track'!$F:$F&amp;'5) Release_Track'!$G:$G,1,0))),vlookup($A424&amp;$B424,{'5) Release_Track'!$F:$F&amp;'5) Release_Track'!$G:$G,'5) Release_Track'!$H:$H},2,0), or(and(not(isblank($B424)),$B424=$B423,$A424&lt;&gt;$A423),and(not(isblank($A424)),$A424=$A423,$B424&lt;&gt;$B423)),"ID LISTS UNALIGNED",and($A424&lt;&gt;"",countif('5) Release_Track'!$F:$F,$A424)=0),"NO ISRC MATCH in Release_Track",and($B424&lt;&gt;"",countif('5) Release_Track'!$G:$G,$B424)=0),"NO CATALOG ID MATCH in Release_Track",iserror(vlookup($A424&amp;$B424,'5) Release_Track'!$F:$F&amp;'5) Release_Track'!$G:$G,1,0)),"NO ISRC-CATALOG ID pair MATCH in Release_Track" )</f>
        <v/>
      </c>
      <c r="D424" s="114" t="str">
        <f t="array" ref="D424">ifs(and(isblank($A424),isblank($B424)),"", not(iserror(vlookup($A424&amp;$B424,'5) Release_Track'!$F:$F&amp;'5) Release_Track'!$G:$G,1,0))),vlookup($A424&amp;$B424,{'5) Release_Track'!$F:$F&amp;'5) Release_Track'!$G:$G,'5) Release_Track'!$I:$I},2,0), or(and(not(isblank($B424)),$B424=$B423,$A424&lt;&gt;$A423),and(not(isblank($A424)),$A424=$A423,$B424&lt;&gt;$B423)),"ID LISTS UNALIGNED",and($A424&lt;&gt;"",countif('5) Release_Track'!$F:$F,$A424)=0),"NO ISRC MATCH in Release_Track",and($B424&lt;&gt;"",countif('5) Release_Track'!$G:$G,$B424)=0),"NO CATALOG ID MATCH in Release_Track",iserror(vlookup($A424&amp;$B424,'5) Release_Track'!$F:$F&amp;'5) Release_Track'!$G:$G,1,0)),"NO ISRC-CATALOG ID pair MATCH in Release_Track" )</f>
        <v/>
      </c>
      <c r="E424" s="111"/>
      <c r="F424" s="20"/>
      <c r="G424" s="159"/>
      <c r="H424" s="114" t="str">
        <f t="shared" si="1"/>
        <v/>
      </c>
      <c r="I424" s="20"/>
      <c r="J424" s="20"/>
    </row>
    <row r="425">
      <c r="B425" s="92"/>
      <c r="C425" s="114" t="str">
        <f t="array" ref="C425">ifs(and(isblank($A425),isblank($B425)),"", not(iserror(vlookup($A425&amp;$B425,'5) Release_Track'!$F:$F&amp;'5) Release_Track'!$G:$G,1,0))),vlookup($A425&amp;$B425,{'5) Release_Track'!$F:$F&amp;'5) Release_Track'!$G:$G,'5) Release_Track'!$H:$H},2,0), or(and(not(isblank($B425)),$B425=$B424,$A425&lt;&gt;$A424),and(not(isblank($A425)),$A425=$A424,$B425&lt;&gt;$B424)),"ID LISTS UNALIGNED",and($A425&lt;&gt;"",countif('5) Release_Track'!$F:$F,$A425)=0),"NO ISRC MATCH in Release_Track",and($B425&lt;&gt;"",countif('5) Release_Track'!$G:$G,$B425)=0),"NO CATALOG ID MATCH in Release_Track",iserror(vlookup($A425&amp;$B425,'5) Release_Track'!$F:$F&amp;'5) Release_Track'!$G:$G,1,0)),"NO ISRC-CATALOG ID pair MATCH in Release_Track" )</f>
        <v/>
      </c>
      <c r="D425" s="114" t="str">
        <f t="array" ref="D425">ifs(and(isblank($A425),isblank($B425)),"", not(iserror(vlookup($A425&amp;$B425,'5) Release_Track'!$F:$F&amp;'5) Release_Track'!$G:$G,1,0))),vlookup($A425&amp;$B425,{'5) Release_Track'!$F:$F&amp;'5) Release_Track'!$G:$G,'5) Release_Track'!$I:$I},2,0), or(and(not(isblank($B425)),$B425=$B424,$A425&lt;&gt;$A424),and(not(isblank($A425)),$A425=$A424,$B425&lt;&gt;$B424)),"ID LISTS UNALIGNED",and($A425&lt;&gt;"",countif('5) Release_Track'!$F:$F,$A425)=0),"NO ISRC MATCH in Release_Track",and($B425&lt;&gt;"",countif('5) Release_Track'!$G:$G,$B425)=0),"NO CATALOG ID MATCH in Release_Track",iserror(vlookup($A425&amp;$B425,'5) Release_Track'!$F:$F&amp;'5) Release_Track'!$G:$G,1,0)),"NO ISRC-CATALOG ID pair MATCH in Release_Track" )</f>
        <v/>
      </c>
      <c r="E425" s="111"/>
      <c r="F425" s="20"/>
      <c r="G425" s="159"/>
      <c r="H425" s="114" t="str">
        <f t="shared" si="1"/>
        <v/>
      </c>
      <c r="I425" s="20"/>
      <c r="J425" s="20"/>
    </row>
    <row r="426">
      <c r="B426" s="92"/>
      <c r="C426" s="114" t="str">
        <f t="array" ref="C426">ifs(and(isblank($A426),isblank($B426)),"", not(iserror(vlookup($A426&amp;$B426,'5) Release_Track'!$F:$F&amp;'5) Release_Track'!$G:$G,1,0))),vlookup($A426&amp;$B426,{'5) Release_Track'!$F:$F&amp;'5) Release_Track'!$G:$G,'5) Release_Track'!$H:$H},2,0), or(and(not(isblank($B426)),$B426=$B425,$A426&lt;&gt;$A425),and(not(isblank($A426)),$A426=$A425,$B426&lt;&gt;$B425)),"ID LISTS UNALIGNED",and($A426&lt;&gt;"",countif('5) Release_Track'!$F:$F,$A426)=0),"NO ISRC MATCH in Release_Track",and($B426&lt;&gt;"",countif('5) Release_Track'!$G:$G,$B426)=0),"NO CATALOG ID MATCH in Release_Track",iserror(vlookup($A426&amp;$B426,'5) Release_Track'!$F:$F&amp;'5) Release_Track'!$G:$G,1,0)),"NO ISRC-CATALOG ID pair MATCH in Release_Track" )</f>
        <v/>
      </c>
      <c r="D426" s="114" t="str">
        <f t="array" ref="D426">ifs(and(isblank($A426),isblank($B426)),"", not(iserror(vlookup($A426&amp;$B426,'5) Release_Track'!$F:$F&amp;'5) Release_Track'!$G:$G,1,0))),vlookup($A426&amp;$B426,{'5) Release_Track'!$F:$F&amp;'5) Release_Track'!$G:$G,'5) Release_Track'!$I:$I},2,0), or(and(not(isblank($B426)),$B426=$B425,$A426&lt;&gt;$A425),and(not(isblank($A426)),$A426=$A425,$B426&lt;&gt;$B425)),"ID LISTS UNALIGNED",and($A426&lt;&gt;"",countif('5) Release_Track'!$F:$F,$A426)=0),"NO ISRC MATCH in Release_Track",and($B426&lt;&gt;"",countif('5) Release_Track'!$G:$G,$B426)=0),"NO CATALOG ID MATCH in Release_Track",iserror(vlookup($A426&amp;$B426,'5) Release_Track'!$F:$F&amp;'5) Release_Track'!$G:$G,1,0)),"NO ISRC-CATALOG ID pair MATCH in Release_Track" )</f>
        <v/>
      </c>
      <c r="E426" s="111"/>
      <c r="F426" s="20"/>
      <c r="G426" s="159"/>
      <c r="H426" s="114" t="str">
        <f t="shared" si="1"/>
        <v/>
      </c>
      <c r="I426" s="20"/>
      <c r="J426" s="20"/>
    </row>
    <row r="427">
      <c r="B427" s="92"/>
      <c r="C427" s="114" t="str">
        <f t="array" ref="C427">ifs(and(isblank($A427),isblank($B427)),"", not(iserror(vlookup($A427&amp;$B427,'5) Release_Track'!$F:$F&amp;'5) Release_Track'!$G:$G,1,0))),vlookup($A427&amp;$B427,{'5) Release_Track'!$F:$F&amp;'5) Release_Track'!$G:$G,'5) Release_Track'!$H:$H},2,0), or(and(not(isblank($B427)),$B427=$B426,$A427&lt;&gt;$A426),and(not(isblank($A427)),$A427=$A426,$B427&lt;&gt;$B426)),"ID LISTS UNALIGNED",and($A427&lt;&gt;"",countif('5) Release_Track'!$F:$F,$A427)=0),"NO ISRC MATCH in Release_Track",and($B427&lt;&gt;"",countif('5) Release_Track'!$G:$G,$B427)=0),"NO CATALOG ID MATCH in Release_Track",iserror(vlookup($A427&amp;$B427,'5) Release_Track'!$F:$F&amp;'5) Release_Track'!$G:$G,1,0)),"NO ISRC-CATALOG ID pair MATCH in Release_Track" )</f>
        <v/>
      </c>
      <c r="D427" s="114" t="str">
        <f t="array" ref="D427">ifs(and(isblank($A427),isblank($B427)),"", not(iserror(vlookup($A427&amp;$B427,'5) Release_Track'!$F:$F&amp;'5) Release_Track'!$G:$G,1,0))),vlookup($A427&amp;$B427,{'5) Release_Track'!$F:$F&amp;'5) Release_Track'!$G:$G,'5) Release_Track'!$I:$I},2,0), or(and(not(isblank($B427)),$B427=$B426,$A427&lt;&gt;$A426),and(not(isblank($A427)),$A427=$A426,$B427&lt;&gt;$B426)),"ID LISTS UNALIGNED",and($A427&lt;&gt;"",countif('5) Release_Track'!$F:$F,$A427)=0),"NO ISRC MATCH in Release_Track",and($B427&lt;&gt;"",countif('5) Release_Track'!$G:$G,$B427)=0),"NO CATALOG ID MATCH in Release_Track",iserror(vlookup($A427&amp;$B427,'5) Release_Track'!$F:$F&amp;'5) Release_Track'!$G:$G,1,0)),"NO ISRC-CATALOG ID pair MATCH in Release_Track" )</f>
        <v/>
      </c>
      <c r="E427" s="111"/>
      <c r="F427" s="20"/>
      <c r="G427" s="159"/>
      <c r="H427" s="114" t="str">
        <f t="shared" si="1"/>
        <v/>
      </c>
      <c r="I427" s="20"/>
      <c r="J427" s="20"/>
    </row>
    <row r="428">
      <c r="B428" s="92"/>
      <c r="C428" s="114" t="str">
        <f t="array" ref="C428">ifs(and(isblank($A428),isblank($B428)),"", not(iserror(vlookup($A428&amp;$B428,'5) Release_Track'!$F:$F&amp;'5) Release_Track'!$G:$G,1,0))),vlookup($A428&amp;$B428,{'5) Release_Track'!$F:$F&amp;'5) Release_Track'!$G:$G,'5) Release_Track'!$H:$H},2,0), or(and(not(isblank($B428)),$B428=$B427,$A428&lt;&gt;$A427),and(not(isblank($A428)),$A428=$A427,$B428&lt;&gt;$B427)),"ID LISTS UNALIGNED",and($A428&lt;&gt;"",countif('5) Release_Track'!$F:$F,$A428)=0),"NO ISRC MATCH in Release_Track",and($B428&lt;&gt;"",countif('5) Release_Track'!$G:$G,$B428)=0),"NO CATALOG ID MATCH in Release_Track",iserror(vlookup($A428&amp;$B428,'5) Release_Track'!$F:$F&amp;'5) Release_Track'!$G:$G,1,0)),"NO ISRC-CATALOG ID pair MATCH in Release_Track" )</f>
        <v/>
      </c>
      <c r="D428" s="114" t="str">
        <f t="array" ref="D428">ifs(and(isblank($A428),isblank($B428)),"", not(iserror(vlookup($A428&amp;$B428,'5) Release_Track'!$F:$F&amp;'5) Release_Track'!$G:$G,1,0))),vlookup($A428&amp;$B428,{'5) Release_Track'!$F:$F&amp;'5) Release_Track'!$G:$G,'5) Release_Track'!$I:$I},2,0), or(and(not(isblank($B428)),$B428=$B427,$A428&lt;&gt;$A427),and(not(isblank($A428)),$A428=$A427,$B428&lt;&gt;$B427)),"ID LISTS UNALIGNED",and($A428&lt;&gt;"",countif('5) Release_Track'!$F:$F,$A428)=0),"NO ISRC MATCH in Release_Track",and($B428&lt;&gt;"",countif('5) Release_Track'!$G:$G,$B428)=0),"NO CATALOG ID MATCH in Release_Track",iserror(vlookup($A428&amp;$B428,'5) Release_Track'!$F:$F&amp;'5) Release_Track'!$G:$G,1,0)),"NO ISRC-CATALOG ID pair MATCH in Release_Track" )</f>
        <v/>
      </c>
      <c r="E428" s="111"/>
      <c r="F428" s="20"/>
      <c r="G428" s="159"/>
      <c r="H428" s="114" t="str">
        <f t="shared" si="1"/>
        <v/>
      </c>
      <c r="I428" s="20"/>
      <c r="J428" s="20"/>
    </row>
    <row r="429">
      <c r="B429" s="92"/>
      <c r="C429" s="114" t="str">
        <f t="array" ref="C429">ifs(and(isblank($A429),isblank($B429)),"", not(iserror(vlookup($A429&amp;$B429,'5) Release_Track'!$F:$F&amp;'5) Release_Track'!$G:$G,1,0))),vlookup($A429&amp;$B429,{'5) Release_Track'!$F:$F&amp;'5) Release_Track'!$G:$G,'5) Release_Track'!$H:$H},2,0), or(and(not(isblank($B429)),$B429=$B428,$A429&lt;&gt;$A428),and(not(isblank($A429)),$A429=$A428,$B429&lt;&gt;$B428)),"ID LISTS UNALIGNED",and($A429&lt;&gt;"",countif('5) Release_Track'!$F:$F,$A429)=0),"NO ISRC MATCH in Release_Track",and($B429&lt;&gt;"",countif('5) Release_Track'!$G:$G,$B429)=0),"NO CATALOG ID MATCH in Release_Track",iserror(vlookup($A429&amp;$B429,'5) Release_Track'!$F:$F&amp;'5) Release_Track'!$G:$G,1,0)),"NO ISRC-CATALOG ID pair MATCH in Release_Track" )</f>
        <v/>
      </c>
      <c r="D429" s="114" t="str">
        <f t="array" ref="D429">ifs(and(isblank($A429),isblank($B429)),"", not(iserror(vlookup($A429&amp;$B429,'5) Release_Track'!$F:$F&amp;'5) Release_Track'!$G:$G,1,0))),vlookup($A429&amp;$B429,{'5) Release_Track'!$F:$F&amp;'5) Release_Track'!$G:$G,'5) Release_Track'!$I:$I},2,0), or(and(not(isblank($B429)),$B429=$B428,$A429&lt;&gt;$A428),and(not(isblank($A429)),$A429=$A428,$B429&lt;&gt;$B428)),"ID LISTS UNALIGNED",and($A429&lt;&gt;"",countif('5) Release_Track'!$F:$F,$A429)=0),"NO ISRC MATCH in Release_Track",and($B429&lt;&gt;"",countif('5) Release_Track'!$G:$G,$B429)=0),"NO CATALOG ID MATCH in Release_Track",iserror(vlookup($A429&amp;$B429,'5) Release_Track'!$F:$F&amp;'5) Release_Track'!$G:$G,1,0)),"NO ISRC-CATALOG ID pair MATCH in Release_Track" )</f>
        <v/>
      </c>
      <c r="E429" s="111"/>
      <c r="F429" s="20"/>
      <c r="G429" s="159"/>
      <c r="H429" s="114" t="str">
        <f t="shared" si="1"/>
        <v/>
      </c>
      <c r="I429" s="20"/>
      <c r="J429" s="20"/>
    </row>
    <row r="430">
      <c r="B430" s="92"/>
      <c r="C430" s="114" t="str">
        <f t="array" ref="C430">ifs(and(isblank($A430),isblank($B430)),"", not(iserror(vlookup($A430&amp;$B430,'5) Release_Track'!$F:$F&amp;'5) Release_Track'!$G:$G,1,0))),vlookup($A430&amp;$B430,{'5) Release_Track'!$F:$F&amp;'5) Release_Track'!$G:$G,'5) Release_Track'!$H:$H},2,0), or(and(not(isblank($B430)),$B430=$B429,$A430&lt;&gt;$A429),and(not(isblank($A430)),$A430=$A429,$B430&lt;&gt;$B429)),"ID LISTS UNALIGNED",and($A430&lt;&gt;"",countif('5) Release_Track'!$F:$F,$A430)=0),"NO ISRC MATCH in Release_Track",and($B430&lt;&gt;"",countif('5) Release_Track'!$G:$G,$B430)=0),"NO CATALOG ID MATCH in Release_Track",iserror(vlookup($A430&amp;$B430,'5) Release_Track'!$F:$F&amp;'5) Release_Track'!$G:$G,1,0)),"NO ISRC-CATALOG ID pair MATCH in Release_Track" )</f>
        <v/>
      </c>
      <c r="D430" s="114" t="str">
        <f t="array" ref="D430">ifs(and(isblank($A430),isblank($B430)),"", not(iserror(vlookup($A430&amp;$B430,'5) Release_Track'!$F:$F&amp;'5) Release_Track'!$G:$G,1,0))),vlookup($A430&amp;$B430,{'5) Release_Track'!$F:$F&amp;'5) Release_Track'!$G:$G,'5) Release_Track'!$I:$I},2,0), or(and(not(isblank($B430)),$B430=$B429,$A430&lt;&gt;$A429),and(not(isblank($A430)),$A430=$A429,$B430&lt;&gt;$B429)),"ID LISTS UNALIGNED",and($A430&lt;&gt;"",countif('5) Release_Track'!$F:$F,$A430)=0),"NO ISRC MATCH in Release_Track",and($B430&lt;&gt;"",countif('5) Release_Track'!$G:$G,$B430)=0),"NO CATALOG ID MATCH in Release_Track",iserror(vlookup($A430&amp;$B430,'5) Release_Track'!$F:$F&amp;'5) Release_Track'!$G:$G,1,0)),"NO ISRC-CATALOG ID pair MATCH in Release_Track" )</f>
        <v/>
      </c>
      <c r="E430" s="111"/>
      <c r="F430" s="20"/>
      <c r="G430" s="159"/>
      <c r="H430" s="114" t="str">
        <f t="shared" si="1"/>
        <v/>
      </c>
      <c r="I430" s="20"/>
      <c r="J430" s="20"/>
    </row>
    <row r="431">
      <c r="B431" s="92"/>
      <c r="C431" s="114" t="str">
        <f t="array" ref="C431">ifs(and(isblank($A431),isblank($B431)),"", not(iserror(vlookup($A431&amp;$B431,'5) Release_Track'!$F:$F&amp;'5) Release_Track'!$G:$G,1,0))),vlookup($A431&amp;$B431,{'5) Release_Track'!$F:$F&amp;'5) Release_Track'!$G:$G,'5) Release_Track'!$H:$H},2,0), or(and(not(isblank($B431)),$B431=$B430,$A431&lt;&gt;$A430),and(not(isblank($A431)),$A431=$A430,$B431&lt;&gt;$B430)),"ID LISTS UNALIGNED",and($A431&lt;&gt;"",countif('5) Release_Track'!$F:$F,$A431)=0),"NO ISRC MATCH in Release_Track",and($B431&lt;&gt;"",countif('5) Release_Track'!$G:$G,$B431)=0),"NO CATALOG ID MATCH in Release_Track",iserror(vlookup($A431&amp;$B431,'5) Release_Track'!$F:$F&amp;'5) Release_Track'!$G:$G,1,0)),"NO ISRC-CATALOG ID pair MATCH in Release_Track" )</f>
        <v/>
      </c>
      <c r="D431" s="114" t="str">
        <f t="array" ref="D431">ifs(and(isblank($A431),isblank($B431)),"", not(iserror(vlookup($A431&amp;$B431,'5) Release_Track'!$F:$F&amp;'5) Release_Track'!$G:$G,1,0))),vlookup($A431&amp;$B431,{'5) Release_Track'!$F:$F&amp;'5) Release_Track'!$G:$G,'5) Release_Track'!$I:$I},2,0), or(and(not(isblank($B431)),$B431=$B430,$A431&lt;&gt;$A430),and(not(isblank($A431)),$A431=$A430,$B431&lt;&gt;$B430)),"ID LISTS UNALIGNED",and($A431&lt;&gt;"",countif('5) Release_Track'!$F:$F,$A431)=0),"NO ISRC MATCH in Release_Track",and($B431&lt;&gt;"",countif('5) Release_Track'!$G:$G,$B431)=0),"NO CATALOG ID MATCH in Release_Track",iserror(vlookup($A431&amp;$B431,'5) Release_Track'!$F:$F&amp;'5) Release_Track'!$G:$G,1,0)),"NO ISRC-CATALOG ID pair MATCH in Release_Track" )</f>
        <v/>
      </c>
      <c r="E431" s="111"/>
      <c r="F431" s="20"/>
      <c r="G431" s="159"/>
      <c r="H431" s="114" t="str">
        <f t="shared" si="1"/>
        <v/>
      </c>
      <c r="I431" s="20"/>
      <c r="J431" s="20"/>
    </row>
    <row r="432">
      <c r="B432" s="92"/>
      <c r="C432" s="114" t="str">
        <f t="array" ref="C432">ifs(and(isblank($A432),isblank($B432)),"", not(iserror(vlookup($A432&amp;$B432,'5) Release_Track'!$F:$F&amp;'5) Release_Track'!$G:$G,1,0))),vlookup($A432&amp;$B432,{'5) Release_Track'!$F:$F&amp;'5) Release_Track'!$G:$G,'5) Release_Track'!$H:$H},2,0), or(and(not(isblank($B432)),$B432=$B431,$A432&lt;&gt;$A431),and(not(isblank($A432)),$A432=$A431,$B432&lt;&gt;$B431)),"ID LISTS UNALIGNED",and($A432&lt;&gt;"",countif('5) Release_Track'!$F:$F,$A432)=0),"NO ISRC MATCH in Release_Track",and($B432&lt;&gt;"",countif('5) Release_Track'!$G:$G,$B432)=0),"NO CATALOG ID MATCH in Release_Track",iserror(vlookup($A432&amp;$B432,'5) Release_Track'!$F:$F&amp;'5) Release_Track'!$G:$G,1,0)),"NO ISRC-CATALOG ID pair MATCH in Release_Track" )</f>
        <v/>
      </c>
      <c r="D432" s="114" t="str">
        <f t="array" ref="D432">ifs(and(isblank($A432),isblank($B432)),"", not(iserror(vlookup($A432&amp;$B432,'5) Release_Track'!$F:$F&amp;'5) Release_Track'!$G:$G,1,0))),vlookup($A432&amp;$B432,{'5) Release_Track'!$F:$F&amp;'5) Release_Track'!$G:$G,'5) Release_Track'!$I:$I},2,0), or(and(not(isblank($B432)),$B432=$B431,$A432&lt;&gt;$A431),and(not(isblank($A432)),$A432=$A431,$B432&lt;&gt;$B431)),"ID LISTS UNALIGNED",and($A432&lt;&gt;"",countif('5) Release_Track'!$F:$F,$A432)=0),"NO ISRC MATCH in Release_Track",and($B432&lt;&gt;"",countif('5) Release_Track'!$G:$G,$B432)=0),"NO CATALOG ID MATCH in Release_Track",iserror(vlookup($A432&amp;$B432,'5) Release_Track'!$F:$F&amp;'5) Release_Track'!$G:$G,1,0)),"NO ISRC-CATALOG ID pair MATCH in Release_Track" )</f>
        <v/>
      </c>
      <c r="E432" s="111"/>
      <c r="F432" s="20"/>
      <c r="G432" s="159"/>
      <c r="H432" s="114" t="str">
        <f t="shared" si="1"/>
        <v/>
      </c>
      <c r="I432" s="20"/>
      <c r="J432" s="20"/>
    </row>
    <row r="433">
      <c r="B433" s="92"/>
      <c r="C433" s="114" t="str">
        <f t="array" ref="C433">ifs(and(isblank($A433),isblank($B433)),"", not(iserror(vlookup($A433&amp;$B433,'5) Release_Track'!$F:$F&amp;'5) Release_Track'!$G:$G,1,0))),vlookup($A433&amp;$B433,{'5) Release_Track'!$F:$F&amp;'5) Release_Track'!$G:$G,'5) Release_Track'!$H:$H},2,0), or(and(not(isblank($B433)),$B433=$B432,$A433&lt;&gt;$A432),and(not(isblank($A433)),$A433=$A432,$B433&lt;&gt;$B432)),"ID LISTS UNALIGNED",and($A433&lt;&gt;"",countif('5) Release_Track'!$F:$F,$A433)=0),"NO ISRC MATCH in Release_Track",and($B433&lt;&gt;"",countif('5) Release_Track'!$G:$G,$B433)=0),"NO CATALOG ID MATCH in Release_Track",iserror(vlookup($A433&amp;$B433,'5) Release_Track'!$F:$F&amp;'5) Release_Track'!$G:$G,1,0)),"NO ISRC-CATALOG ID pair MATCH in Release_Track" )</f>
        <v/>
      </c>
      <c r="D433" s="114" t="str">
        <f t="array" ref="D433">ifs(and(isblank($A433),isblank($B433)),"", not(iserror(vlookup($A433&amp;$B433,'5) Release_Track'!$F:$F&amp;'5) Release_Track'!$G:$G,1,0))),vlookup($A433&amp;$B433,{'5) Release_Track'!$F:$F&amp;'5) Release_Track'!$G:$G,'5) Release_Track'!$I:$I},2,0), or(and(not(isblank($B433)),$B433=$B432,$A433&lt;&gt;$A432),and(not(isblank($A433)),$A433=$A432,$B433&lt;&gt;$B432)),"ID LISTS UNALIGNED",and($A433&lt;&gt;"",countif('5) Release_Track'!$F:$F,$A433)=0),"NO ISRC MATCH in Release_Track",and($B433&lt;&gt;"",countif('5) Release_Track'!$G:$G,$B433)=0),"NO CATALOG ID MATCH in Release_Track",iserror(vlookup($A433&amp;$B433,'5) Release_Track'!$F:$F&amp;'5) Release_Track'!$G:$G,1,0)),"NO ISRC-CATALOG ID pair MATCH in Release_Track" )</f>
        <v/>
      </c>
      <c r="E433" s="111"/>
      <c r="F433" s="20"/>
      <c r="G433" s="159"/>
      <c r="H433" s="114" t="str">
        <f t="shared" si="1"/>
        <v/>
      </c>
      <c r="I433" s="20"/>
      <c r="J433" s="20"/>
    </row>
    <row r="434">
      <c r="B434" s="92"/>
      <c r="C434" s="114" t="str">
        <f t="array" ref="C434">ifs(and(isblank($A434),isblank($B434)),"", not(iserror(vlookup($A434&amp;$B434,'5) Release_Track'!$F:$F&amp;'5) Release_Track'!$G:$G,1,0))),vlookup($A434&amp;$B434,{'5) Release_Track'!$F:$F&amp;'5) Release_Track'!$G:$G,'5) Release_Track'!$H:$H},2,0), or(and(not(isblank($B434)),$B434=$B433,$A434&lt;&gt;$A433),and(not(isblank($A434)),$A434=$A433,$B434&lt;&gt;$B433)),"ID LISTS UNALIGNED",and($A434&lt;&gt;"",countif('5) Release_Track'!$F:$F,$A434)=0),"NO ISRC MATCH in Release_Track",and($B434&lt;&gt;"",countif('5) Release_Track'!$G:$G,$B434)=0),"NO CATALOG ID MATCH in Release_Track",iserror(vlookup($A434&amp;$B434,'5) Release_Track'!$F:$F&amp;'5) Release_Track'!$G:$G,1,0)),"NO ISRC-CATALOG ID pair MATCH in Release_Track" )</f>
        <v/>
      </c>
      <c r="D434" s="114" t="str">
        <f t="array" ref="D434">ifs(and(isblank($A434),isblank($B434)),"", not(iserror(vlookup($A434&amp;$B434,'5) Release_Track'!$F:$F&amp;'5) Release_Track'!$G:$G,1,0))),vlookup($A434&amp;$B434,{'5) Release_Track'!$F:$F&amp;'5) Release_Track'!$G:$G,'5) Release_Track'!$I:$I},2,0), or(and(not(isblank($B434)),$B434=$B433,$A434&lt;&gt;$A433),and(not(isblank($A434)),$A434=$A433,$B434&lt;&gt;$B433)),"ID LISTS UNALIGNED",and($A434&lt;&gt;"",countif('5) Release_Track'!$F:$F,$A434)=0),"NO ISRC MATCH in Release_Track",and($B434&lt;&gt;"",countif('5) Release_Track'!$G:$G,$B434)=0),"NO CATALOG ID MATCH in Release_Track",iserror(vlookup($A434&amp;$B434,'5) Release_Track'!$F:$F&amp;'5) Release_Track'!$G:$G,1,0)),"NO ISRC-CATALOG ID pair MATCH in Release_Track" )</f>
        <v/>
      </c>
      <c r="E434" s="111"/>
      <c r="F434" s="20"/>
      <c r="G434" s="159"/>
      <c r="H434" s="114" t="str">
        <f t="shared" si="1"/>
        <v/>
      </c>
      <c r="I434" s="20"/>
      <c r="J434" s="20"/>
    </row>
    <row r="435">
      <c r="B435" s="92"/>
      <c r="C435" s="114" t="str">
        <f t="array" ref="C435">ifs(and(isblank($A435),isblank($B435)),"", not(iserror(vlookup($A435&amp;$B435,'5) Release_Track'!$F:$F&amp;'5) Release_Track'!$G:$G,1,0))),vlookup($A435&amp;$B435,{'5) Release_Track'!$F:$F&amp;'5) Release_Track'!$G:$G,'5) Release_Track'!$H:$H},2,0), or(and(not(isblank($B435)),$B435=$B434,$A435&lt;&gt;$A434),and(not(isblank($A435)),$A435=$A434,$B435&lt;&gt;$B434)),"ID LISTS UNALIGNED",and($A435&lt;&gt;"",countif('5) Release_Track'!$F:$F,$A435)=0),"NO ISRC MATCH in Release_Track",and($B435&lt;&gt;"",countif('5) Release_Track'!$G:$G,$B435)=0),"NO CATALOG ID MATCH in Release_Track",iserror(vlookup($A435&amp;$B435,'5) Release_Track'!$F:$F&amp;'5) Release_Track'!$G:$G,1,0)),"NO ISRC-CATALOG ID pair MATCH in Release_Track" )</f>
        <v/>
      </c>
      <c r="D435" s="114" t="str">
        <f t="array" ref="D435">ifs(and(isblank($A435),isblank($B435)),"", not(iserror(vlookup($A435&amp;$B435,'5) Release_Track'!$F:$F&amp;'5) Release_Track'!$G:$G,1,0))),vlookup($A435&amp;$B435,{'5) Release_Track'!$F:$F&amp;'5) Release_Track'!$G:$G,'5) Release_Track'!$I:$I},2,0), or(and(not(isblank($B435)),$B435=$B434,$A435&lt;&gt;$A434),and(not(isblank($A435)),$A435=$A434,$B435&lt;&gt;$B434)),"ID LISTS UNALIGNED",and($A435&lt;&gt;"",countif('5) Release_Track'!$F:$F,$A435)=0),"NO ISRC MATCH in Release_Track",and($B435&lt;&gt;"",countif('5) Release_Track'!$G:$G,$B435)=0),"NO CATALOG ID MATCH in Release_Track",iserror(vlookup($A435&amp;$B435,'5) Release_Track'!$F:$F&amp;'5) Release_Track'!$G:$G,1,0)),"NO ISRC-CATALOG ID pair MATCH in Release_Track" )</f>
        <v/>
      </c>
      <c r="E435" s="111"/>
      <c r="F435" s="20"/>
      <c r="G435" s="159"/>
      <c r="H435" s="114" t="str">
        <f t="shared" si="1"/>
        <v/>
      </c>
      <c r="I435" s="20"/>
      <c r="J435" s="20"/>
    </row>
    <row r="436">
      <c r="B436" s="92"/>
      <c r="C436" s="114" t="str">
        <f t="array" ref="C436">ifs(and(isblank($A436),isblank($B436)),"", not(iserror(vlookup($A436&amp;$B436,'5) Release_Track'!$F:$F&amp;'5) Release_Track'!$G:$G,1,0))),vlookup($A436&amp;$B436,{'5) Release_Track'!$F:$F&amp;'5) Release_Track'!$G:$G,'5) Release_Track'!$H:$H},2,0), or(and(not(isblank($B436)),$B436=$B435,$A436&lt;&gt;$A435),and(not(isblank($A436)),$A436=$A435,$B436&lt;&gt;$B435)),"ID LISTS UNALIGNED",and($A436&lt;&gt;"",countif('5) Release_Track'!$F:$F,$A436)=0),"NO ISRC MATCH in Release_Track",and($B436&lt;&gt;"",countif('5) Release_Track'!$G:$G,$B436)=0),"NO CATALOG ID MATCH in Release_Track",iserror(vlookup($A436&amp;$B436,'5) Release_Track'!$F:$F&amp;'5) Release_Track'!$G:$G,1,0)),"NO ISRC-CATALOG ID pair MATCH in Release_Track" )</f>
        <v/>
      </c>
      <c r="D436" s="114" t="str">
        <f t="array" ref="D436">ifs(and(isblank($A436),isblank($B436)),"", not(iserror(vlookup($A436&amp;$B436,'5) Release_Track'!$F:$F&amp;'5) Release_Track'!$G:$G,1,0))),vlookup($A436&amp;$B436,{'5) Release_Track'!$F:$F&amp;'5) Release_Track'!$G:$G,'5) Release_Track'!$I:$I},2,0), or(and(not(isblank($B436)),$B436=$B435,$A436&lt;&gt;$A435),and(not(isblank($A436)),$A436=$A435,$B436&lt;&gt;$B435)),"ID LISTS UNALIGNED",and($A436&lt;&gt;"",countif('5) Release_Track'!$F:$F,$A436)=0),"NO ISRC MATCH in Release_Track",and($B436&lt;&gt;"",countif('5) Release_Track'!$G:$G,$B436)=0),"NO CATALOG ID MATCH in Release_Track",iserror(vlookup($A436&amp;$B436,'5) Release_Track'!$F:$F&amp;'5) Release_Track'!$G:$G,1,0)),"NO ISRC-CATALOG ID pair MATCH in Release_Track" )</f>
        <v/>
      </c>
      <c r="E436" s="111"/>
      <c r="F436" s="20"/>
      <c r="G436" s="159"/>
      <c r="H436" s="114" t="str">
        <f t="shared" si="1"/>
        <v/>
      </c>
      <c r="I436" s="20"/>
      <c r="J436" s="20"/>
    </row>
    <row r="437">
      <c r="B437" s="92"/>
      <c r="C437" s="114" t="str">
        <f t="array" ref="C437">ifs(and(isblank($A437),isblank($B437)),"", not(iserror(vlookup($A437&amp;$B437,'5) Release_Track'!$F:$F&amp;'5) Release_Track'!$G:$G,1,0))),vlookup($A437&amp;$B437,{'5) Release_Track'!$F:$F&amp;'5) Release_Track'!$G:$G,'5) Release_Track'!$H:$H},2,0), or(and(not(isblank($B437)),$B437=$B436,$A437&lt;&gt;$A436),and(not(isblank($A437)),$A437=$A436,$B437&lt;&gt;$B436)),"ID LISTS UNALIGNED",and($A437&lt;&gt;"",countif('5) Release_Track'!$F:$F,$A437)=0),"NO ISRC MATCH in Release_Track",and($B437&lt;&gt;"",countif('5) Release_Track'!$G:$G,$B437)=0),"NO CATALOG ID MATCH in Release_Track",iserror(vlookup($A437&amp;$B437,'5) Release_Track'!$F:$F&amp;'5) Release_Track'!$G:$G,1,0)),"NO ISRC-CATALOG ID pair MATCH in Release_Track" )</f>
        <v/>
      </c>
      <c r="D437" s="114" t="str">
        <f t="array" ref="D437">ifs(and(isblank($A437),isblank($B437)),"", not(iserror(vlookup($A437&amp;$B437,'5) Release_Track'!$F:$F&amp;'5) Release_Track'!$G:$G,1,0))),vlookup($A437&amp;$B437,{'5) Release_Track'!$F:$F&amp;'5) Release_Track'!$G:$G,'5) Release_Track'!$I:$I},2,0), or(and(not(isblank($B437)),$B437=$B436,$A437&lt;&gt;$A436),and(not(isblank($A437)),$A437=$A436,$B437&lt;&gt;$B436)),"ID LISTS UNALIGNED",and($A437&lt;&gt;"",countif('5) Release_Track'!$F:$F,$A437)=0),"NO ISRC MATCH in Release_Track",and($B437&lt;&gt;"",countif('5) Release_Track'!$G:$G,$B437)=0),"NO CATALOG ID MATCH in Release_Track",iserror(vlookup($A437&amp;$B437,'5) Release_Track'!$F:$F&amp;'5) Release_Track'!$G:$G,1,0)),"NO ISRC-CATALOG ID pair MATCH in Release_Track" )</f>
        <v/>
      </c>
      <c r="E437" s="111"/>
      <c r="F437" s="20"/>
      <c r="G437" s="159"/>
      <c r="H437" s="114" t="str">
        <f t="shared" si="1"/>
        <v/>
      </c>
      <c r="I437" s="20"/>
      <c r="J437" s="20"/>
    </row>
    <row r="438">
      <c r="B438" s="92"/>
      <c r="C438" s="114" t="str">
        <f t="array" ref="C438">ifs(and(isblank($A438),isblank($B438)),"", not(iserror(vlookup($A438&amp;$B438,'5) Release_Track'!$F:$F&amp;'5) Release_Track'!$G:$G,1,0))),vlookup($A438&amp;$B438,{'5) Release_Track'!$F:$F&amp;'5) Release_Track'!$G:$G,'5) Release_Track'!$H:$H},2,0), or(and(not(isblank($B438)),$B438=$B437,$A438&lt;&gt;$A437),and(not(isblank($A438)),$A438=$A437,$B438&lt;&gt;$B437)),"ID LISTS UNALIGNED",and($A438&lt;&gt;"",countif('5) Release_Track'!$F:$F,$A438)=0),"NO ISRC MATCH in Release_Track",and($B438&lt;&gt;"",countif('5) Release_Track'!$G:$G,$B438)=0),"NO CATALOG ID MATCH in Release_Track",iserror(vlookup($A438&amp;$B438,'5) Release_Track'!$F:$F&amp;'5) Release_Track'!$G:$G,1,0)),"NO ISRC-CATALOG ID pair MATCH in Release_Track" )</f>
        <v/>
      </c>
      <c r="D438" s="114" t="str">
        <f t="array" ref="D438">ifs(and(isblank($A438),isblank($B438)),"", not(iserror(vlookup($A438&amp;$B438,'5) Release_Track'!$F:$F&amp;'5) Release_Track'!$G:$G,1,0))),vlookup($A438&amp;$B438,{'5) Release_Track'!$F:$F&amp;'5) Release_Track'!$G:$G,'5) Release_Track'!$I:$I},2,0), or(and(not(isblank($B438)),$B438=$B437,$A438&lt;&gt;$A437),and(not(isblank($A438)),$A438=$A437,$B438&lt;&gt;$B437)),"ID LISTS UNALIGNED",and($A438&lt;&gt;"",countif('5) Release_Track'!$F:$F,$A438)=0),"NO ISRC MATCH in Release_Track",and($B438&lt;&gt;"",countif('5) Release_Track'!$G:$G,$B438)=0),"NO CATALOG ID MATCH in Release_Track",iserror(vlookup($A438&amp;$B438,'5) Release_Track'!$F:$F&amp;'5) Release_Track'!$G:$G,1,0)),"NO ISRC-CATALOG ID pair MATCH in Release_Track" )</f>
        <v/>
      </c>
      <c r="E438" s="111"/>
      <c r="F438" s="20"/>
      <c r="G438" s="159"/>
      <c r="H438" s="114" t="str">
        <f t="shared" si="1"/>
        <v/>
      </c>
      <c r="I438" s="20"/>
      <c r="J438" s="20"/>
    </row>
    <row r="439">
      <c r="B439" s="92"/>
      <c r="C439" s="114" t="str">
        <f t="array" ref="C439">ifs(and(isblank($A439),isblank($B439)),"", not(iserror(vlookup($A439&amp;$B439,'5) Release_Track'!$F:$F&amp;'5) Release_Track'!$G:$G,1,0))),vlookup($A439&amp;$B439,{'5) Release_Track'!$F:$F&amp;'5) Release_Track'!$G:$G,'5) Release_Track'!$H:$H},2,0), or(and(not(isblank($B439)),$B439=$B438,$A439&lt;&gt;$A438),and(not(isblank($A439)),$A439=$A438,$B439&lt;&gt;$B438)),"ID LISTS UNALIGNED",and($A439&lt;&gt;"",countif('5) Release_Track'!$F:$F,$A439)=0),"NO ISRC MATCH in Release_Track",and($B439&lt;&gt;"",countif('5) Release_Track'!$G:$G,$B439)=0),"NO CATALOG ID MATCH in Release_Track",iserror(vlookup($A439&amp;$B439,'5) Release_Track'!$F:$F&amp;'5) Release_Track'!$G:$G,1,0)),"NO ISRC-CATALOG ID pair MATCH in Release_Track" )</f>
        <v/>
      </c>
      <c r="D439" s="114" t="str">
        <f t="array" ref="D439">ifs(and(isblank($A439),isblank($B439)),"", not(iserror(vlookup($A439&amp;$B439,'5) Release_Track'!$F:$F&amp;'5) Release_Track'!$G:$G,1,0))),vlookup($A439&amp;$B439,{'5) Release_Track'!$F:$F&amp;'5) Release_Track'!$G:$G,'5) Release_Track'!$I:$I},2,0), or(and(not(isblank($B439)),$B439=$B438,$A439&lt;&gt;$A438),and(not(isblank($A439)),$A439=$A438,$B439&lt;&gt;$B438)),"ID LISTS UNALIGNED",and($A439&lt;&gt;"",countif('5) Release_Track'!$F:$F,$A439)=0),"NO ISRC MATCH in Release_Track",and($B439&lt;&gt;"",countif('5) Release_Track'!$G:$G,$B439)=0),"NO CATALOG ID MATCH in Release_Track",iserror(vlookup($A439&amp;$B439,'5) Release_Track'!$F:$F&amp;'5) Release_Track'!$G:$G,1,0)),"NO ISRC-CATALOG ID pair MATCH in Release_Track" )</f>
        <v/>
      </c>
      <c r="E439" s="111"/>
      <c r="F439" s="20"/>
      <c r="G439" s="159"/>
      <c r="H439" s="114" t="str">
        <f t="shared" si="1"/>
        <v/>
      </c>
      <c r="I439" s="20"/>
      <c r="J439" s="20"/>
    </row>
    <row r="440">
      <c r="B440" s="92"/>
      <c r="C440" s="114" t="str">
        <f t="array" ref="C440">ifs(and(isblank($A440),isblank($B440)),"", not(iserror(vlookup($A440&amp;$B440,'5) Release_Track'!$F:$F&amp;'5) Release_Track'!$G:$G,1,0))),vlookup($A440&amp;$B440,{'5) Release_Track'!$F:$F&amp;'5) Release_Track'!$G:$G,'5) Release_Track'!$H:$H},2,0), or(and(not(isblank($B440)),$B440=$B439,$A440&lt;&gt;$A439),and(not(isblank($A440)),$A440=$A439,$B440&lt;&gt;$B439)),"ID LISTS UNALIGNED",and($A440&lt;&gt;"",countif('5) Release_Track'!$F:$F,$A440)=0),"NO ISRC MATCH in Release_Track",and($B440&lt;&gt;"",countif('5) Release_Track'!$G:$G,$B440)=0),"NO CATALOG ID MATCH in Release_Track",iserror(vlookup($A440&amp;$B440,'5) Release_Track'!$F:$F&amp;'5) Release_Track'!$G:$G,1,0)),"NO ISRC-CATALOG ID pair MATCH in Release_Track" )</f>
        <v/>
      </c>
      <c r="D440" s="114" t="str">
        <f t="array" ref="D440">ifs(and(isblank($A440),isblank($B440)),"", not(iserror(vlookup($A440&amp;$B440,'5) Release_Track'!$F:$F&amp;'5) Release_Track'!$G:$G,1,0))),vlookup($A440&amp;$B440,{'5) Release_Track'!$F:$F&amp;'5) Release_Track'!$G:$G,'5) Release_Track'!$I:$I},2,0), or(and(not(isblank($B440)),$B440=$B439,$A440&lt;&gt;$A439),and(not(isblank($A440)),$A440=$A439,$B440&lt;&gt;$B439)),"ID LISTS UNALIGNED",and($A440&lt;&gt;"",countif('5) Release_Track'!$F:$F,$A440)=0),"NO ISRC MATCH in Release_Track",and($B440&lt;&gt;"",countif('5) Release_Track'!$G:$G,$B440)=0),"NO CATALOG ID MATCH in Release_Track",iserror(vlookup($A440&amp;$B440,'5) Release_Track'!$F:$F&amp;'5) Release_Track'!$G:$G,1,0)),"NO ISRC-CATALOG ID pair MATCH in Release_Track" )</f>
        <v/>
      </c>
      <c r="E440" s="111"/>
      <c r="F440" s="20"/>
      <c r="G440" s="159"/>
      <c r="H440" s="114" t="str">
        <f t="shared" si="1"/>
        <v/>
      </c>
      <c r="I440" s="20"/>
      <c r="J440" s="20"/>
    </row>
    <row r="441">
      <c r="B441" s="92"/>
      <c r="C441" s="114" t="str">
        <f t="array" ref="C441">ifs(and(isblank($A441),isblank($B441)),"", not(iserror(vlookup($A441&amp;$B441,'5) Release_Track'!$F:$F&amp;'5) Release_Track'!$G:$G,1,0))),vlookup($A441&amp;$B441,{'5) Release_Track'!$F:$F&amp;'5) Release_Track'!$G:$G,'5) Release_Track'!$H:$H},2,0), or(and(not(isblank($B441)),$B441=$B440,$A441&lt;&gt;$A440),and(not(isblank($A441)),$A441=$A440,$B441&lt;&gt;$B440)),"ID LISTS UNALIGNED",and($A441&lt;&gt;"",countif('5) Release_Track'!$F:$F,$A441)=0),"NO ISRC MATCH in Release_Track",and($B441&lt;&gt;"",countif('5) Release_Track'!$G:$G,$B441)=0),"NO CATALOG ID MATCH in Release_Track",iserror(vlookup($A441&amp;$B441,'5) Release_Track'!$F:$F&amp;'5) Release_Track'!$G:$G,1,0)),"NO ISRC-CATALOG ID pair MATCH in Release_Track" )</f>
        <v/>
      </c>
      <c r="D441" s="114" t="str">
        <f t="array" ref="D441">ifs(and(isblank($A441),isblank($B441)),"", not(iserror(vlookup($A441&amp;$B441,'5) Release_Track'!$F:$F&amp;'5) Release_Track'!$G:$G,1,0))),vlookup($A441&amp;$B441,{'5) Release_Track'!$F:$F&amp;'5) Release_Track'!$G:$G,'5) Release_Track'!$I:$I},2,0), or(and(not(isblank($B441)),$B441=$B440,$A441&lt;&gt;$A440),and(not(isblank($A441)),$A441=$A440,$B441&lt;&gt;$B440)),"ID LISTS UNALIGNED",and($A441&lt;&gt;"",countif('5) Release_Track'!$F:$F,$A441)=0),"NO ISRC MATCH in Release_Track",and($B441&lt;&gt;"",countif('5) Release_Track'!$G:$G,$B441)=0),"NO CATALOG ID MATCH in Release_Track",iserror(vlookup($A441&amp;$B441,'5) Release_Track'!$F:$F&amp;'5) Release_Track'!$G:$G,1,0)),"NO ISRC-CATALOG ID pair MATCH in Release_Track" )</f>
        <v/>
      </c>
      <c r="E441" s="111"/>
      <c r="F441" s="20"/>
      <c r="G441" s="159"/>
      <c r="H441" s="114" t="str">
        <f t="shared" si="1"/>
        <v/>
      </c>
      <c r="I441" s="20"/>
      <c r="J441" s="20"/>
    </row>
    <row r="442">
      <c r="B442" s="92"/>
      <c r="C442" s="114" t="str">
        <f t="array" ref="C442">ifs(and(isblank($A442),isblank($B442)),"", not(iserror(vlookup($A442&amp;$B442,'5) Release_Track'!$F:$F&amp;'5) Release_Track'!$G:$G,1,0))),vlookup($A442&amp;$B442,{'5) Release_Track'!$F:$F&amp;'5) Release_Track'!$G:$G,'5) Release_Track'!$H:$H},2,0), or(and(not(isblank($B442)),$B442=$B441,$A442&lt;&gt;$A441),and(not(isblank($A442)),$A442=$A441,$B442&lt;&gt;$B441)),"ID LISTS UNALIGNED",and($A442&lt;&gt;"",countif('5) Release_Track'!$F:$F,$A442)=0),"NO ISRC MATCH in Release_Track",and($B442&lt;&gt;"",countif('5) Release_Track'!$G:$G,$B442)=0),"NO CATALOG ID MATCH in Release_Track",iserror(vlookup($A442&amp;$B442,'5) Release_Track'!$F:$F&amp;'5) Release_Track'!$G:$G,1,0)),"NO ISRC-CATALOG ID pair MATCH in Release_Track" )</f>
        <v/>
      </c>
      <c r="D442" s="114" t="str">
        <f t="array" ref="D442">ifs(and(isblank($A442),isblank($B442)),"", not(iserror(vlookup($A442&amp;$B442,'5) Release_Track'!$F:$F&amp;'5) Release_Track'!$G:$G,1,0))),vlookup($A442&amp;$B442,{'5) Release_Track'!$F:$F&amp;'5) Release_Track'!$G:$G,'5) Release_Track'!$I:$I},2,0), or(and(not(isblank($B442)),$B442=$B441,$A442&lt;&gt;$A441),and(not(isblank($A442)),$A442=$A441,$B442&lt;&gt;$B441)),"ID LISTS UNALIGNED",and($A442&lt;&gt;"",countif('5) Release_Track'!$F:$F,$A442)=0),"NO ISRC MATCH in Release_Track",and($B442&lt;&gt;"",countif('5) Release_Track'!$G:$G,$B442)=0),"NO CATALOG ID MATCH in Release_Track",iserror(vlookup($A442&amp;$B442,'5) Release_Track'!$F:$F&amp;'5) Release_Track'!$G:$G,1,0)),"NO ISRC-CATALOG ID pair MATCH in Release_Track" )</f>
        <v/>
      </c>
      <c r="E442" s="111"/>
      <c r="F442" s="20"/>
      <c r="G442" s="159"/>
      <c r="H442" s="114" t="str">
        <f t="shared" si="1"/>
        <v/>
      </c>
      <c r="I442" s="20"/>
      <c r="J442" s="20"/>
    </row>
    <row r="443">
      <c r="B443" s="92"/>
      <c r="C443" s="114" t="str">
        <f t="array" ref="C443">ifs(and(isblank($A443),isblank($B443)),"", not(iserror(vlookup($A443&amp;$B443,'5) Release_Track'!$F:$F&amp;'5) Release_Track'!$G:$G,1,0))),vlookup($A443&amp;$B443,{'5) Release_Track'!$F:$F&amp;'5) Release_Track'!$G:$G,'5) Release_Track'!$H:$H},2,0), or(and(not(isblank($B443)),$B443=$B442,$A443&lt;&gt;$A442),and(not(isblank($A443)),$A443=$A442,$B443&lt;&gt;$B442)),"ID LISTS UNALIGNED",and($A443&lt;&gt;"",countif('5) Release_Track'!$F:$F,$A443)=0),"NO ISRC MATCH in Release_Track",and($B443&lt;&gt;"",countif('5) Release_Track'!$G:$G,$B443)=0),"NO CATALOG ID MATCH in Release_Track",iserror(vlookup($A443&amp;$B443,'5) Release_Track'!$F:$F&amp;'5) Release_Track'!$G:$G,1,0)),"NO ISRC-CATALOG ID pair MATCH in Release_Track" )</f>
        <v/>
      </c>
      <c r="D443" s="114" t="str">
        <f t="array" ref="D443">ifs(and(isblank($A443),isblank($B443)),"", not(iserror(vlookup($A443&amp;$B443,'5) Release_Track'!$F:$F&amp;'5) Release_Track'!$G:$G,1,0))),vlookup($A443&amp;$B443,{'5) Release_Track'!$F:$F&amp;'5) Release_Track'!$G:$G,'5) Release_Track'!$I:$I},2,0), or(and(not(isblank($B443)),$B443=$B442,$A443&lt;&gt;$A442),and(not(isblank($A443)),$A443=$A442,$B443&lt;&gt;$B442)),"ID LISTS UNALIGNED",and($A443&lt;&gt;"",countif('5) Release_Track'!$F:$F,$A443)=0),"NO ISRC MATCH in Release_Track",and($B443&lt;&gt;"",countif('5) Release_Track'!$G:$G,$B443)=0),"NO CATALOG ID MATCH in Release_Track",iserror(vlookup($A443&amp;$B443,'5) Release_Track'!$F:$F&amp;'5) Release_Track'!$G:$G,1,0)),"NO ISRC-CATALOG ID pair MATCH in Release_Track" )</f>
        <v/>
      </c>
      <c r="E443" s="111"/>
      <c r="F443" s="20"/>
      <c r="G443" s="159"/>
      <c r="H443" s="114" t="str">
        <f t="shared" si="1"/>
        <v/>
      </c>
      <c r="I443" s="20"/>
      <c r="J443" s="20"/>
    </row>
    <row r="444">
      <c r="B444" s="92"/>
      <c r="C444" s="114" t="str">
        <f t="array" ref="C444">ifs(and(isblank($A444),isblank($B444)),"", not(iserror(vlookup($A444&amp;$B444,'5) Release_Track'!$F:$F&amp;'5) Release_Track'!$G:$G,1,0))),vlookup($A444&amp;$B444,{'5) Release_Track'!$F:$F&amp;'5) Release_Track'!$G:$G,'5) Release_Track'!$H:$H},2,0), or(and(not(isblank($B444)),$B444=$B443,$A444&lt;&gt;$A443),and(not(isblank($A444)),$A444=$A443,$B444&lt;&gt;$B443)),"ID LISTS UNALIGNED",and($A444&lt;&gt;"",countif('5) Release_Track'!$F:$F,$A444)=0),"NO ISRC MATCH in Release_Track",and($B444&lt;&gt;"",countif('5) Release_Track'!$G:$G,$B444)=0),"NO CATALOG ID MATCH in Release_Track",iserror(vlookup($A444&amp;$B444,'5) Release_Track'!$F:$F&amp;'5) Release_Track'!$G:$G,1,0)),"NO ISRC-CATALOG ID pair MATCH in Release_Track" )</f>
        <v/>
      </c>
      <c r="D444" s="114" t="str">
        <f t="array" ref="D444">ifs(and(isblank($A444),isblank($B444)),"", not(iserror(vlookup($A444&amp;$B444,'5) Release_Track'!$F:$F&amp;'5) Release_Track'!$G:$G,1,0))),vlookup($A444&amp;$B444,{'5) Release_Track'!$F:$F&amp;'5) Release_Track'!$G:$G,'5) Release_Track'!$I:$I},2,0), or(and(not(isblank($B444)),$B444=$B443,$A444&lt;&gt;$A443),and(not(isblank($A444)),$A444=$A443,$B444&lt;&gt;$B443)),"ID LISTS UNALIGNED",and($A444&lt;&gt;"",countif('5) Release_Track'!$F:$F,$A444)=0),"NO ISRC MATCH in Release_Track",and($B444&lt;&gt;"",countif('5) Release_Track'!$G:$G,$B444)=0),"NO CATALOG ID MATCH in Release_Track",iserror(vlookup($A444&amp;$B444,'5) Release_Track'!$F:$F&amp;'5) Release_Track'!$G:$G,1,0)),"NO ISRC-CATALOG ID pair MATCH in Release_Track" )</f>
        <v/>
      </c>
      <c r="E444" s="111"/>
      <c r="F444" s="20"/>
      <c r="G444" s="159"/>
      <c r="H444" s="114" t="str">
        <f t="shared" si="1"/>
        <v/>
      </c>
      <c r="I444" s="20"/>
      <c r="J444" s="20"/>
    </row>
    <row r="445">
      <c r="B445" s="92"/>
      <c r="C445" s="114" t="str">
        <f t="array" ref="C445">ifs(and(isblank($A445),isblank($B445)),"", not(iserror(vlookup($A445&amp;$B445,'5) Release_Track'!$F:$F&amp;'5) Release_Track'!$G:$G,1,0))),vlookup($A445&amp;$B445,{'5) Release_Track'!$F:$F&amp;'5) Release_Track'!$G:$G,'5) Release_Track'!$H:$H},2,0), or(and(not(isblank($B445)),$B445=$B444,$A445&lt;&gt;$A444),and(not(isblank($A445)),$A445=$A444,$B445&lt;&gt;$B444)),"ID LISTS UNALIGNED",and($A445&lt;&gt;"",countif('5) Release_Track'!$F:$F,$A445)=0),"NO ISRC MATCH in Release_Track",and($B445&lt;&gt;"",countif('5) Release_Track'!$G:$G,$B445)=0),"NO CATALOG ID MATCH in Release_Track",iserror(vlookup($A445&amp;$B445,'5) Release_Track'!$F:$F&amp;'5) Release_Track'!$G:$G,1,0)),"NO ISRC-CATALOG ID pair MATCH in Release_Track" )</f>
        <v/>
      </c>
      <c r="D445" s="114" t="str">
        <f t="array" ref="D445">ifs(and(isblank($A445),isblank($B445)),"", not(iserror(vlookup($A445&amp;$B445,'5) Release_Track'!$F:$F&amp;'5) Release_Track'!$G:$G,1,0))),vlookup($A445&amp;$B445,{'5) Release_Track'!$F:$F&amp;'5) Release_Track'!$G:$G,'5) Release_Track'!$I:$I},2,0), or(and(not(isblank($B445)),$B445=$B444,$A445&lt;&gt;$A444),and(not(isblank($A445)),$A445=$A444,$B445&lt;&gt;$B444)),"ID LISTS UNALIGNED",and($A445&lt;&gt;"",countif('5) Release_Track'!$F:$F,$A445)=0),"NO ISRC MATCH in Release_Track",and($B445&lt;&gt;"",countif('5) Release_Track'!$G:$G,$B445)=0),"NO CATALOG ID MATCH in Release_Track",iserror(vlookup($A445&amp;$B445,'5) Release_Track'!$F:$F&amp;'5) Release_Track'!$G:$G,1,0)),"NO ISRC-CATALOG ID pair MATCH in Release_Track" )</f>
        <v/>
      </c>
      <c r="E445" s="111"/>
      <c r="F445" s="20"/>
      <c r="G445" s="159"/>
      <c r="H445" s="114" t="str">
        <f t="shared" si="1"/>
        <v/>
      </c>
      <c r="I445" s="20"/>
      <c r="J445" s="20"/>
    </row>
    <row r="446">
      <c r="B446" s="92"/>
      <c r="C446" s="114" t="str">
        <f t="array" ref="C446">ifs(and(isblank($A446),isblank($B446)),"", not(iserror(vlookup($A446&amp;$B446,'5) Release_Track'!$F:$F&amp;'5) Release_Track'!$G:$G,1,0))),vlookup($A446&amp;$B446,{'5) Release_Track'!$F:$F&amp;'5) Release_Track'!$G:$G,'5) Release_Track'!$H:$H},2,0), or(and(not(isblank($B446)),$B446=$B445,$A446&lt;&gt;$A445),and(not(isblank($A446)),$A446=$A445,$B446&lt;&gt;$B445)),"ID LISTS UNALIGNED",and($A446&lt;&gt;"",countif('5) Release_Track'!$F:$F,$A446)=0),"NO ISRC MATCH in Release_Track",and($B446&lt;&gt;"",countif('5) Release_Track'!$G:$G,$B446)=0),"NO CATALOG ID MATCH in Release_Track",iserror(vlookup($A446&amp;$B446,'5) Release_Track'!$F:$F&amp;'5) Release_Track'!$G:$G,1,0)),"NO ISRC-CATALOG ID pair MATCH in Release_Track" )</f>
        <v/>
      </c>
      <c r="D446" s="114" t="str">
        <f t="array" ref="D446">ifs(and(isblank($A446),isblank($B446)),"", not(iserror(vlookup($A446&amp;$B446,'5) Release_Track'!$F:$F&amp;'5) Release_Track'!$G:$G,1,0))),vlookup($A446&amp;$B446,{'5) Release_Track'!$F:$F&amp;'5) Release_Track'!$G:$G,'5) Release_Track'!$I:$I},2,0), or(and(not(isblank($B446)),$B446=$B445,$A446&lt;&gt;$A445),and(not(isblank($A446)),$A446=$A445,$B446&lt;&gt;$B445)),"ID LISTS UNALIGNED",and($A446&lt;&gt;"",countif('5) Release_Track'!$F:$F,$A446)=0),"NO ISRC MATCH in Release_Track",and($B446&lt;&gt;"",countif('5) Release_Track'!$G:$G,$B446)=0),"NO CATALOG ID MATCH in Release_Track",iserror(vlookup($A446&amp;$B446,'5) Release_Track'!$F:$F&amp;'5) Release_Track'!$G:$G,1,0)),"NO ISRC-CATALOG ID pair MATCH in Release_Track" )</f>
        <v/>
      </c>
      <c r="E446" s="111"/>
      <c r="F446" s="20"/>
      <c r="G446" s="159"/>
      <c r="H446" s="114" t="str">
        <f t="shared" si="1"/>
        <v/>
      </c>
      <c r="I446" s="20"/>
      <c r="J446" s="20"/>
    </row>
    <row r="447">
      <c r="B447" s="92"/>
      <c r="C447" s="114" t="str">
        <f t="array" ref="C447">ifs(and(isblank($A447),isblank($B447)),"", not(iserror(vlookup($A447&amp;$B447,'5) Release_Track'!$F:$F&amp;'5) Release_Track'!$G:$G,1,0))),vlookup($A447&amp;$B447,{'5) Release_Track'!$F:$F&amp;'5) Release_Track'!$G:$G,'5) Release_Track'!$H:$H},2,0), or(and(not(isblank($B447)),$B447=$B446,$A447&lt;&gt;$A446),and(not(isblank($A447)),$A447=$A446,$B447&lt;&gt;$B446)),"ID LISTS UNALIGNED",and($A447&lt;&gt;"",countif('5) Release_Track'!$F:$F,$A447)=0),"NO ISRC MATCH in Release_Track",and($B447&lt;&gt;"",countif('5) Release_Track'!$G:$G,$B447)=0),"NO CATALOG ID MATCH in Release_Track",iserror(vlookup($A447&amp;$B447,'5) Release_Track'!$F:$F&amp;'5) Release_Track'!$G:$G,1,0)),"NO ISRC-CATALOG ID pair MATCH in Release_Track" )</f>
        <v/>
      </c>
      <c r="D447" s="114" t="str">
        <f t="array" ref="D447">ifs(and(isblank($A447),isblank($B447)),"", not(iserror(vlookup($A447&amp;$B447,'5) Release_Track'!$F:$F&amp;'5) Release_Track'!$G:$G,1,0))),vlookup($A447&amp;$B447,{'5) Release_Track'!$F:$F&amp;'5) Release_Track'!$G:$G,'5) Release_Track'!$I:$I},2,0), or(and(not(isblank($B447)),$B447=$B446,$A447&lt;&gt;$A446),and(not(isblank($A447)),$A447=$A446,$B447&lt;&gt;$B446)),"ID LISTS UNALIGNED",and($A447&lt;&gt;"",countif('5) Release_Track'!$F:$F,$A447)=0),"NO ISRC MATCH in Release_Track",and($B447&lt;&gt;"",countif('5) Release_Track'!$G:$G,$B447)=0),"NO CATALOG ID MATCH in Release_Track",iserror(vlookup($A447&amp;$B447,'5) Release_Track'!$F:$F&amp;'5) Release_Track'!$G:$G,1,0)),"NO ISRC-CATALOG ID pair MATCH in Release_Track" )</f>
        <v/>
      </c>
      <c r="E447" s="111"/>
      <c r="F447" s="20"/>
      <c r="G447" s="159"/>
      <c r="H447" s="114" t="str">
        <f t="shared" si="1"/>
        <v/>
      </c>
      <c r="I447" s="20"/>
      <c r="J447" s="20"/>
    </row>
    <row r="448">
      <c r="B448" s="92"/>
      <c r="C448" s="114" t="str">
        <f t="array" ref="C448">ifs(and(isblank($A448),isblank($B448)),"", not(iserror(vlookup($A448&amp;$B448,'5) Release_Track'!$F:$F&amp;'5) Release_Track'!$G:$G,1,0))),vlookup($A448&amp;$B448,{'5) Release_Track'!$F:$F&amp;'5) Release_Track'!$G:$G,'5) Release_Track'!$H:$H},2,0), or(and(not(isblank($B448)),$B448=$B447,$A448&lt;&gt;$A447),and(not(isblank($A448)),$A448=$A447,$B448&lt;&gt;$B447)),"ID LISTS UNALIGNED",and($A448&lt;&gt;"",countif('5) Release_Track'!$F:$F,$A448)=0),"NO ISRC MATCH in Release_Track",and($B448&lt;&gt;"",countif('5) Release_Track'!$G:$G,$B448)=0),"NO CATALOG ID MATCH in Release_Track",iserror(vlookup($A448&amp;$B448,'5) Release_Track'!$F:$F&amp;'5) Release_Track'!$G:$G,1,0)),"NO ISRC-CATALOG ID pair MATCH in Release_Track" )</f>
        <v/>
      </c>
      <c r="D448" s="114" t="str">
        <f t="array" ref="D448">ifs(and(isblank($A448),isblank($B448)),"", not(iserror(vlookup($A448&amp;$B448,'5) Release_Track'!$F:$F&amp;'5) Release_Track'!$G:$G,1,0))),vlookup($A448&amp;$B448,{'5) Release_Track'!$F:$F&amp;'5) Release_Track'!$G:$G,'5) Release_Track'!$I:$I},2,0), or(and(not(isblank($B448)),$B448=$B447,$A448&lt;&gt;$A447),and(not(isblank($A448)),$A448=$A447,$B448&lt;&gt;$B447)),"ID LISTS UNALIGNED",and($A448&lt;&gt;"",countif('5) Release_Track'!$F:$F,$A448)=0),"NO ISRC MATCH in Release_Track",and($B448&lt;&gt;"",countif('5) Release_Track'!$G:$G,$B448)=0),"NO CATALOG ID MATCH in Release_Track",iserror(vlookup($A448&amp;$B448,'5) Release_Track'!$F:$F&amp;'5) Release_Track'!$G:$G,1,0)),"NO ISRC-CATALOG ID pair MATCH in Release_Track" )</f>
        <v/>
      </c>
      <c r="E448" s="111"/>
      <c r="F448" s="20"/>
      <c r="G448" s="159"/>
      <c r="H448" s="114" t="str">
        <f t="shared" si="1"/>
        <v/>
      </c>
      <c r="I448" s="20"/>
      <c r="J448" s="20"/>
    </row>
    <row r="449">
      <c r="B449" s="92"/>
      <c r="C449" s="114" t="str">
        <f t="array" ref="C449">ifs(and(isblank($A449),isblank($B449)),"", not(iserror(vlookup($A449&amp;$B449,'5) Release_Track'!$F:$F&amp;'5) Release_Track'!$G:$G,1,0))),vlookup($A449&amp;$B449,{'5) Release_Track'!$F:$F&amp;'5) Release_Track'!$G:$G,'5) Release_Track'!$H:$H},2,0), or(and(not(isblank($B449)),$B449=$B448,$A449&lt;&gt;$A448),and(not(isblank($A449)),$A449=$A448,$B449&lt;&gt;$B448)),"ID LISTS UNALIGNED",and($A449&lt;&gt;"",countif('5) Release_Track'!$F:$F,$A449)=0),"NO ISRC MATCH in Release_Track",and($B449&lt;&gt;"",countif('5) Release_Track'!$G:$G,$B449)=0),"NO CATALOG ID MATCH in Release_Track",iserror(vlookup($A449&amp;$B449,'5) Release_Track'!$F:$F&amp;'5) Release_Track'!$G:$G,1,0)),"NO ISRC-CATALOG ID pair MATCH in Release_Track" )</f>
        <v/>
      </c>
      <c r="D449" s="114" t="str">
        <f t="array" ref="D449">ifs(and(isblank($A449),isblank($B449)),"", not(iserror(vlookup($A449&amp;$B449,'5) Release_Track'!$F:$F&amp;'5) Release_Track'!$G:$G,1,0))),vlookup($A449&amp;$B449,{'5) Release_Track'!$F:$F&amp;'5) Release_Track'!$G:$G,'5) Release_Track'!$I:$I},2,0), or(and(not(isblank($B449)),$B449=$B448,$A449&lt;&gt;$A448),and(not(isblank($A449)),$A449=$A448,$B449&lt;&gt;$B448)),"ID LISTS UNALIGNED",and($A449&lt;&gt;"",countif('5) Release_Track'!$F:$F,$A449)=0),"NO ISRC MATCH in Release_Track",and($B449&lt;&gt;"",countif('5) Release_Track'!$G:$G,$B449)=0),"NO CATALOG ID MATCH in Release_Track",iserror(vlookup($A449&amp;$B449,'5) Release_Track'!$F:$F&amp;'5) Release_Track'!$G:$G,1,0)),"NO ISRC-CATALOG ID pair MATCH in Release_Track" )</f>
        <v/>
      </c>
      <c r="E449" s="111"/>
      <c r="F449" s="20"/>
      <c r="G449" s="159"/>
      <c r="H449" s="114" t="str">
        <f t="shared" si="1"/>
        <v/>
      </c>
      <c r="I449" s="20"/>
      <c r="J449" s="20"/>
    </row>
    <row r="450">
      <c r="B450" s="92"/>
      <c r="C450" s="114" t="str">
        <f t="array" ref="C450">ifs(and(isblank($A450),isblank($B450)),"", not(iserror(vlookup($A450&amp;$B450,'5) Release_Track'!$F:$F&amp;'5) Release_Track'!$G:$G,1,0))),vlookup($A450&amp;$B450,{'5) Release_Track'!$F:$F&amp;'5) Release_Track'!$G:$G,'5) Release_Track'!$H:$H},2,0), or(and(not(isblank($B450)),$B450=$B449,$A450&lt;&gt;$A449),and(not(isblank($A450)),$A450=$A449,$B450&lt;&gt;$B449)),"ID LISTS UNALIGNED",and($A450&lt;&gt;"",countif('5) Release_Track'!$F:$F,$A450)=0),"NO ISRC MATCH in Release_Track",and($B450&lt;&gt;"",countif('5) Release_Track'!$G:$G,$B450)=0),"NO CATALOG ID MATCH in Release_Track",iserror(vlookup($A450&amp;$B450,'5) Release_Track'!$F:$F&amp;'5) Release_Track'!$G:$G,1,0)),"NO ISRC-CATALOG ID pair MATCH in Release_Track" )</f>
        <v/>
      </c>
      <c r="D450" s="114" t="str">
        <f t="array" ref="D450">ifs(and(isblank($A450),isblank($B450)),"", not(iserror(vlookup($A450&amp;$B450,'5) Release_Track'!$F:$F&amp;'5) Release_Track'!$G:$G,1,0))),vlookup($A450&amp;$B450,{'5) Release_Track'!$F:$F&amp;'5) Release_Track'!$G:$G,'5) Release_Track'!$I:$I},2,0), or(and(not(isblank($B450)),$B450=$B449,$A450&lt;&gt;$A449),and(not(isblank($A450)),$A450=$A449,$B450&lt;&gt;$B449)),"ID LISTS UNALIGNED",and($A450&lt;&gt;"",countif('5) Release_Track'!$F:$F,$A450)=0),"NO ISRC MATCH in Release_Track",and($B450&lt;&gt;"",countif('5) Release_Track'!$G:$G,$B450)=0),"NO CATALOG ID MATCH in Release_Track",iserror(vlookup($A450&amp;$B450,'5) Release_Track'!$F:$F&amp;'5) Release_Track'!$G:$G,1,0)),"NO ISRC-CATALOG ID pair MATCH in Release_Track" )</f>
        <v/>
      </c>
      <c r="E450" s="111"/>
      <c r="F450" s="20"/>
      <c r="G450" s="159"/>
      <c r="H450" s="114" t="str">
        <f t="shared" si="1"/>
        <v/>
      </c>
      <c r="I450" s="20"/>
      <c r="J450" s="20"/>
    </row>
    <row r="451">
      <c r="B451" s="92"/>
      <c r="C451" s="114" t="str">
        <f t="array" ref="C451">ifs(and(isblank($A451),isblank($B451)),"", not(iserror(vlookup($A451&amp;$B451,'5) Release_Track'!$F:$F&amp;'5) Release_Track'!$G:$G,1,0))),vlookup($A451&amp;$B451,{'5) Release_Track'!$F:$F&amp;'5) Release_Track'!$G:$G,'5) Release_Track'!$H:$H},2,0), or(and(not(isblank($B451)),$B451=$B450,$A451&lt;&gt;$A450),and(not(isblank($A451)),$A451=$A450,$B451&lt;&gt;$B450)),"ID LISTS UNALIGNED",and($A451&lt;&gt;"",countif('5) Release_Track'!$F:$F,$A451)=0),"NO ISRC MATCH in Release_Track",and($B451&lt;&gt;"",countif('5) Release_Track'!$G:$G,$B451)=0),"NO CATALOG ID MATCH in Release_Track",iserror(vlookup($A451&amp;$B451,'5) Release_Track'!$F:$F&amp;'5) Release_Track'!$G:$G,1,0)),"NO ISRC-CATALOG ID pair MATCH in Release_Track" )</f>
        <v/>
      </c>
      <c r="D451" s="114" t="str">
        <f t="array" ref="D451">ifs(and(isblank($A451),isblank($B451)),"", not(iserror(vlookup($A451&amp;$B451,'5) Release_Track'!$F:$F&amp;'5) Release_Track'!$G:$G,1,0))),vlookup($A451&amp;$B451,{'5) Release_Track'!$F:$F&amp;'5) Release_Track'!$G:$G,'5) Release_Track'!$I:$I},2,0), or(and(not(isblank($B451)),$B451=$B450,$A451&lt;&gt;$A450),and(not(isblank($A451)),$A451=$A450,$B451&lt;&gt;$B450)),"ID LISTS UNALIGNED",and($A451&lt;&gt;"",countif('5) Release_Track'!$F:$F,$A451)=0),"NO ISRC MATCH in Release_Track",and($B451&lt;&gt;"",countif('5) Release_Track'!$G:$G,$B451)=0),"NO CATALOG ID MATCH in Release_Track",iserror(vlookup($A451&amp;$B451,'5) Release_Track'!$F:$F&amp;'5) Release_Track'!$G:$G,1,0)),"NO ISRC-CATALOG ID pair MATCH in Release_Track" )</f>
        <v/>
      </c>
      <c r="E451" s="111"/>
      <c r="F451" s="20"/>
      <c r="G451" s="159"/>
      <c r="H451" s="114" t="str">
        <f t="shared" si="1"/>
        <v/>
      </c>
      <c r="I451" s="20"/>
      <c r="J451" s="20"/>
    </row>
    <row r="452">
      <c r="B452" s="92"/>
      <c r="C452" s="114" t="str">
        <f t="array" ref="C452">ifs(and(isblank($A452),isblank($B452)),"", not(iserror(vlookup($A452&amp;$B452,'5) Release_Track'!$F:$F&amp;'5) Release_Track'!$G:$G,1,0))),vlookup($A452&amp;$B452,{'5) Release_Track'!$F:$F&amp;'5) Release_Track'!$G:$G,'5) Release_Track'!$H:$H},2,0), or(and(not(isblank($B452)),$B452=$B451,$A452&lt;&gt;$A451),and(not(isblank($A452)),$A452=$A451,$B452&lt;&gt;$B451)),"ID LISTS UNALIGNED",and($A452&lt;&gt;"",countif('5) Release_Track'!$F:$F,$A452)=0),"NO ISRC MATCH in Release_Track",and($B452&lt;&gt;"",countif('5) Release_Track'!$G:$G,$B452)=0),"NO CATALOG ID MATCH in Release_Track",iserror(vlookup($A452&amp;$B452,'5) Release_Track'!$F:$F&amp;'5) Release_Track'!$G:$G,1,0)),"NO ISRC-CATALOG ID pair MATCH in Release_Track" )</f>
        <v/>
      </c>
      <c r="D452" s="114" t="str">
        <f t="array" ref="D452">ifs(and(isblank($A452),isblank($B452)),"", not(iserror(vlookup($A452&amp;$B452,'5) Release_Track'!$F:$F&amp;'5) Release_Track'!$G:$G,1,0))),vlookup($A452&amp;$B452,{'5) Release_Track'!$F:$F&amp;'5) Release_Track'!$G:$G,'5) Release_Track'!$I:$I},2,0), or(and(not(isblank($B452)),$B452=$B451,$A452&lt;&gt;$A451),and(not(isblank($A452)),$A452=$A451,$B452&lt;&gt;$B451)),"ID LISTS UNALIGNED",and($A452&lt;&gt;"",countif('5) Release_Track'!$F:$F,$A452)=0),"NO ISRC MATCH in Release_Track",and($B452&lt;&gt;"",countif('5) Release_Track'!$G:$G,$B452)=0),"NO CATALOG ID MATCH in Release_Track",iserror(vlookup($A452&amp;$B452,'5) Release_Track'!$F:$F&amp;'5) Release_Track'!$G:$G,1,0)),"NO ISRC-CATALOG ID pair MATCH in Release_Track" )</f>
        <v/>
      </c>
      <c r="E452" s="111"/>
      <c r="F452" s="20"/>
      <c r="G452" s="159"/>
      <c r="H452" s="114" t="str">
        <f t="shared" si="1"/>
        <v/>
      </c>
      <c r="I452" s="20"/>
      <c r="J452" s="20"/>
    </row>
    <row r="453">
      <c r="B453" s="92"/>
      <c r="C453" s="114" t="str">
        <f t="array" ref="C453">ifs(and(isblank($A453),isblank($B453)),"", not(iserror(vlookup($A453&amp;$B453,'5) Release_Track'!$F:$F&amp;'5) Release_Track'!$G:$G,1,0))),vlookup($A453&amp;$B453,{'5) Release_Track'!$F:$F&amp;'5) Release_Track'!$G:$G,'5) Release_Track'!$H:$H},2,0), or(and(not(isblank($B453)),$B453=$B452,$A453&lt;&gt;$A452),and(not(isblank($A453)),$A453=$A452,$B453&lt;&gt;$B452)),"ID LISTS UNALIGNED",and($A453&lt;&gt;"",countif('5) Release_Track'!$F:$F,$A453)=0),"NO ISRC MATCH in Release_Track",and($B453&lt;&gt;"",countif('5) Release_Track'!$G:$G,$B453)=0),"NO CATALOG ID MATCH in Release_Track",iserror(vlookup($A453&amp;$B453,'5) Release_Track'!$F:$F&amp;'5) Release_Track'!$G:$G,1,0)),"NO ISRC-CATALOG ID pair MATCH in Release_Track" )</f>
        <v/>
      </c>
      <c r="D453" s="114" t="str">
        <f t="array" ref="D453">ifs(and(isblank($A453),isblank($B453)),"", not(iserror(vlookup($A453&amp;$B453,'5) Release_Track'!$F:$F&amp;'5) Release_Track'!$G:$G,1,0))),vlookup($A453&amp;$B453,{'5) Release_Track'!$F:$F&amp;'5) Release_Track'!$G:$G,'5) Release_Track'!$I:$I},2,0), or(and(not(isblank($B453)),$B453=$B452,$A453&lt;&gt;$A452),and(not(isblank($A453)),$A453=$A452,$B453&lt;&gt;$B452)),"ID LISTS UNALIGNED",and($A453&lt;&gt;"",countif('5) Release_Track'!$F:$F,$A453)=0),"NO ISRC MATCH in Release_Track",and($B453&lt;&gt;"",countif('5) Release_Track'!$G:$G,$B453)=0),"NO CATALOG ID MATCH in Release_Track",iserror(vlookup($A453&amp;$B453,'5) Release_Track'!$F:$F&amp;'5) Release_Track'!$G:$G,1,0)),"NO ISRC-CATALOG ID pair MATCH in Release_Track" )</f>
        <v/>
      </c>
      <c r="E453" s="111"/>
      <c r="F453" s="20"/>
      <c r="G453" s="159"/>
      <c r="H453" s="114" t="str">
        <f t="shared" si="1"/>
        <v/>
      </c>
      <c r="I453" s="20"/>
      <c r="J453" s="20"/>
    </row>
    <row r="454">
      <c r="B454" s="92"/>
      <c r="C454" s="114" t="str">
        <f t="array" ref="C454">ifs(and(isblank($A454),isblank($B454)),"", not(iserror(vlookup($A454&amp;$B454,'5) Release_Track'!$F:$F&amp;'5) Release_Track'!$G:$G,1,0))),vlookup($A454&amp;$B454,{'5) Release_Track'!$F:$F&amp;'5) Release_Track'!$G:$G,'5) Release_Track'!$H:$H},2,0), or(and(not(isblank($B454)),$B454=$B453,$A454&lt;&gt;$A453),and(not(isblank($A454)),$A454=$A453,$B454&lt;&gt;$B453)),"ID LISTS UNALIGNED",and($A454&lt;&gt;"",countif('5) Release_Track'!$F:$F,$A454)=0),"NO ISRC MATCH in Release_Track",and($B454&lt;&gt;"",countif('5) Release_Track'!$G:$G,$B454)=0),"NO CATALOG ID MATCH in Release_Track",iserror(vlookup($A454&amp;$B454,'5) Release_Track'!$F:$F&amp;'5) Release_Track'!$G:$G,1,0)),"NO ISRC-CATALOG ID pair MATCH in Release_Track" )</f>
        <v/>
      </c>
      <c r="D454" s="114" t="str">
        <f t="array" ref="D454">ifs(and(isblank($A454),isblank($B454)),"", not(iserror(vlookup($A454&amp;$B454,'5) Release_Track'!$F:$F&amp;'5) Release_Track'!$G:$G,1,0))),vlookup($A454&amp;$B454,{'5) Release_Track'!$F:$F&amp;'5) Release_Track'!$G:$G,'5) Release_Track'!$I:$I},2,0), or(and(not(isblank($B454)),$B454=$B453,$A454&lt;&gt;$A453),and(not(isblank($A454)),$A454=$A453,$B454&lt;&gt;$B453)),"ID LISTS UNALIGNED",and($A454&lt;&gt;"",countif('5) Release_Track'!$F:$F,$A454)=0),"NO ISRC MATCH in Release_Track",and($B454&lt;&gt;"",countif('5) Release_Track'!$G:$G,$B454)=0),"NO CATALOG ID MATCH in Release_Track",iserror(vlookup($A454&amp;$B454,'5) Release_Track'!$F:$F&amp;'5) Release_Track'!$G:$G,1,0)),"NO ISRC-CATALOG ID pair MATCH in Release_Track" )</f>
        <v/>
      </c>
      <c r="E454" s="111"/>
      <c r="F454" s="20"/>
      <c r="G454" s="159"/>
      <c r="H454" s="114" t="str">
        <f t="shared" si="1"/>
        <v/>
      </c>
      <c r="I454" s="20"/>
      <c r="J454" s="20"/>
    </row>
    <row r="455">
      <c r="B455" s="92"/>
      <c r="C455" s="114" t="str">
        <f t="array" ref="C455">ifs(and(isblank($A455),isblank($B455)),"", not(iserror(vlookup($A455&amp;$B455,'5) Release_Track'!$F:$F&amp;'5) Release_Track'!$G:$G,1,0))),vlookup($A455&amp;$B455,{'5) Release_Track'!$F:$F&amp;'5) Release_Track'!$G:$G,'5) Release_Track'!$H:$H},2,0), or(and(not(isblank($B455)),$B455=$B454,$A455&lt;&gt;$A454),and(not(isblank($A455)),$A455=$A454,$B455&lt;&gt;$B454)),"ID LISTS UNALIGNED",and($A455&lt;&gt;"",countif('5) Release_Track'!$F:$F,$A455)=0),"NO ISRC MATCH in Release_Track",and($B455&lt;&gt;"",countif('5) Release_Track'!$G:$G,$B455)=0),"NO CATALOG ID MATCH in Release_Track",iserror(vlookup($A455&amp;$B455,'5) Release_Track'!$F:$F&amp;'5) Release_Track'!$G:$G,1,0)),"NO ISRC-CATALOG ID pair MATCH in Release_Track" )</f>
        <v/>
      </c>
      <c r="D455" s="114" t="str">
        <f t="array" ref="D455">ifs(and(isblank($A455),isblank($B455)),"", not(iserror(vlookup($A455&amp;$B455,'5) Release_Track'!$F:$F&amp;'5) Release_Track'!$G:$G,1,0))),vlookup($A455&amp;$B455,{'5) Release_Track'!$F:$F&amp;'5) Release_Track'!$G:$G,'5) Release_Track'!$I:$I},2,0), or(and(not(isblank($B455)),$B455=$B454,$A455&lt;&gt;$A454),and(not(isblank($A455)),$A455=$A454,$B455&lt;&gt;$B454)),"ID LISTS UNALIGNED",and($A455&lt;&gt;"",countif('5) Release_Track'!$F:$F,$A455)=0),"NO ISRC MATCH in Release_Track",and($B455&lt;&gt;"",countif('5) Release_Track'!$G:$G,$B455)=0),"NO CATALOG ID MATCH in Release_Track",iserror(vlookup($A455&amp;$B455,'5) Release_Track'!$F:$F&amp;'5) Release_Track'!$G:$G,1,0)),"NO ISRC-CATALOG ID pair MATCH in Release_Track" )</f>
        <v/>
      </c>
      <c r="E455" s="111"/>
      <c r="F455" s="20"/>
      <c r="G455" s="159"/>
      <c r="H455" s="114" t="str">
        <f t="shared" si="1"/>
        <v/>
      </c>
      <c r="I455" s="20"/>
      <c r="J455" s="20"/>
    </row>
    <row r="456">
      <c r="B456" s="92"/>
      <c r="C456" s="114" t="str">
        <f t="array" ref="C456">ifs(and(isblank($A456),isblank($B456)),"", not(iserror(vlookup($A456&amp;$B456,'5) Release_Track'!$F:$F&amp;'5) Release_Track'!$G:$G,1,0))),vlookup($A456&amp;$B456,{'5) Release_Track'!$F:$F&amp;'5) Release_Track'!$G:$G,'5) Release_Track'!$H:$H},2,0), or(and(not(isblank($B456)),$B456=$B455,$A456&lt;&gt;$A455),and(not(isblank($A456)),$A456=$A455,$B456&lt;&gt;$B455)),"ID LISTS UNALIGNED",and($A456&lt;&gt;"",countif('5) Release_Track'!$F:$F,$A456)=0),"NO ISRC MATCH in Release_Track",and($B456&lt;&gt;"",countif('5) Release_Track'!$G:$G,$B456)=0),"NO CATALOG ID MATCH in Release_Track",iserror(vlookup($A456&amp;$B456,'5) Release_Track'!$F:$F&amp;'5) Release_Track'!$G:$G,1,0)),"NO ISRC-CATALOG ID pair MATCH in Release_Track" )</f>
        <v/>
      </c>
      <c r="D456" s="114" t="str">
        <f t="array" ref="D456">ifs(and(isblank($A456),isblank($B456)),"", not(iserror(vlookup($A456&amp;$B456,'5) Release_Track'!$F:$F&amp;'5) Release_Track'!$G:$G,1,0))),vlookup($A456&amp;$B456,{'5) Release_Track'!$F:$F&amp;'5) Release_Track'!$G:$G,'5) Release_Track'!$I:$I},2,0), or(and(not(isblank($B456)),$B456=$B455,$A456&lt;&gt;$A455),and(not(isblank($A456)),$A456=$A455,$B456&lt;&gt;$B455)),"ID LISTS UNALIGNED",and($A456&lt;&gt;"",countif('5) Release_Track'!$F:$F,$A456)=0),"NO ISRC MATCH in Release_Track",and($B456&lt;&gt;"",countif('5) Release_Track'!$G:$G,$B456)=0),"NO CATALOG ID MATCH in Release_Track",iserror(vlookup($A456&amp;$B456,'5) Release_Track'!$F:$F&amp;'5) Release_Track'!$G:$G,1,0)),"NO ISRC-CATALOG ID pair MATCH in Release_Track" )</f>
        <v/>
      </c>
      <c r="E456" s="111"/>
      <c r="F456" s="20"/>
      <c r="G456" s="159"/>
      <c r="H456" s="114" t="str">
        <f t="shared" si="1"/>
        <v/>
      </c>
      <c r="I456" s="20"/>
      <c r="J456" s="20"/>
    </row>
    <row r="457">
      <c r="B457" s="92"/>
      <c r="C457" s="114" t="str">
        <f t="array" ref="C457">ifs(and(isblank($A457),isblank($B457)),"", not(iserror(vlookup($A457&amp;$B457,'5) Release_Track'!$F:$F&amp;'5) Release_Track'!$G:$G,1,0))),vlookup($A457&amp;$B457,{'5) Release_Track'!$F:$F&amp;'5) Release_Track'!$G:$G,'5) Release_Track'!$H:$H},2,0), or(and(not(isblank($B457)),$B457=$B456,$A457&lt;&gt;$A456),and(not(isblank($A457)),$A457=$A456,$B457&lt;&gt;$B456)),"ID LISTS UNALIGNED",and($A457&lt;&gt;"",countif('5) Release_Track'!$F:$F,$A457)=0),"NO ISRC MATCH in Release_Track",and($B457&lt;&gt;"",countif('5) Release_Track'!$G:$G,$B457)=0),"NO CATALOG ID MATCH in Release_Track",iserror(vlookup($A457&amp;$B457,'5) Release_Track'!$F:$F&amp;'5) Release_Track'!$G:$G,1,0)),"NO ISRC-CATALOG ID pair MATCH in Release_Track" )</f>
        <v/>
      </c>
      <c r="D457" s="114" t="str">
        <f t="array" ref="D457">ifs(and(isblank($A457),isblank($B457)),"", not(iserror(vlookup($A457&amp;$B457,'5) Release_Track'!$F:$F&amp;'5) Release_Track'!$G:$G,1,0))),vlookup($A457&amp;$B457,{'5) Release_Track'!$F:$F&amp;'5) Release_Track'!$G:$G,'5) Release_Track'!$I:$I},2,0), or(and(not(isblank($B457)),$B457=$B456,$A457&lt;&gt;$A456),and(not(isblank($A457)),$A457=$A456,$B457&lt;&gt;$B456)),"ID LISTS UNALIGNED",and($A457&lt;&gt;"",countif('5) Release_Track'!$F:$F,$A457)=0),"NO ISRC MATCH in Release_Track",and($B457&lt;&gt;"",countif('5) Release_Track'!$G:$G,$B457)=0),"NO CATALOG ID MATCH in Release_Track",iserror(vlookup($A457&amp;$B457,'5) Release_Track'!$F:$F&amp;'5) Release_Track'!$G:$G,1,0)),"NO ISRC-CATALOG ID pair MATCH in Release_Track" )</f>
        <v/>
      </c>
      <c r="E457" s="111"/>
      <c r="F457" s="20"/>
      <c r="G457" s="159"/>
      <c r="H457" s="114" t="str">
        <f t="shared" si="1"/>
        <v/>
      </c>
      <c r="I457" s="20"/>
      <c r="J457" s="20"/>
    </row>
    <row r="458">
      <c r="B458" s="92"/>
      <c r="C458" s="114" t="str">
        <f t="array" ref="C458">ifs(and(isblank($A458),isblank($B458)),"", not(iserror(vlookup($A458&amp;$B458,'5) Release_Track'!$F:$F&amp;'5) Release_Track'!$G:$G,1,0))),vlookup($A458&amp;$B458,{'5) Release_Track'!$F:$F&amp;'5) Release_Track'!$G:$G,'5) Release_Track'!$H:$H},2,0), or(and(not(isblank($B458)),$B458=$B457,$A458&lt;&gt;$A457),and(not(isblank($A458)),$A458=$A457,$B458&lt;&gt;$B457)),"ID LISTS UNALIGNED",and($A458&lt;&gt;"",countif('5) Release_Track'!$F:$F,$A458)=0),"NO ISRC MATCH in Release_Track",and($B458&lt;&gt;"",countif('5) Release_Track'!$G:$G,$B458)=0),"NO CATALOG ID MATCH in Release_Track",iserror(vlookup($A458&amp;$B458,'5) Release_Track'!$F:$F&amp;'5) Release_Track'!$G:$G,1,0)),"NO ISRC-CATALOG ID pair MATCH in Release_Track" )</f>
        <v/>
      </c>
      <c r="D458" s="114" t="str">
        <f t="array" ref="D458">ifs(and(isblank($A458),isblank($B458)),"", not(iserror(vlookup($A458&amp;$B458,'5) Release_Track'!$F:$F&amp;'5) Release_Track'!$G:$G,1,0))),vlookup($A458&amp;$B458,{'5) Release_Track'!$F:$F&amp;'5) Release_Track'!$G:$G,'5) Release_Track'!$I:$I},2,0), or(and(not(isblank($B458)),$B458=$B457,$A458&lt;&gt;$A457),and(not(isblank($A458)),$A458=$A457,$B458&lt;&gt;$B457)),"ID LISTS UNALIGNED",and($A458&lt;&gt;"",countif('5) Release_Track'!$F:$F,$A458)=0),"NO ISRC MATCH in Release_Track",and($B458&lt;&gt;"",countif('5) Release_Track'!$G:$G,$B458)=0),"NO CATALOG ID MATCH in Release_Track",iserror(vlookup($A458&amp;$B458,'5) Release_Track'!$F:$F&amp;'5) Release_Track'!$G:$G,1,0)),"NO ISRC-CATALOG ID pair MATCH in Release_Track" )</f>
        <v/>
      </c>
      <c r="E458" s="111"/>
      <c r="F458" s="20"/>
      <c r="G458" s="159"/>
      <c r="H458" s="114" t="str">
        <f t="shared" si="1"/>
        <v/>
      </c>
      <c r="I458" s="20"/>
      <c r="J458" s="20"/>
    </row>
    <row r="459">
      <c r="B459" s="92"/>
      <c r="C459" s="114" t="str">
        <f t="array" ref="C459">ifs(and(isblank($A459),isblank($B459)),"", not(iserror(vlookup($A459&amp;$B459,'5) Release_Track'!$F:$F&amp;'5) Release_Track'!$G:$G,1,0))),vlookup($A459&amp;$B459,{'5) Release_Track'!$F:$F&amp;'5) Release_Track'!$G:$G,'5) Release_Track'!$H:$H},2,0), or(and(not(isblank($B459)),$B459=$B458,$A459&lt;&gt;$A458),and(not(isblank($A459)),$A459=$A458,$B459&lt;&gt;$B458)),"ID LISTS UNALIGNED",and($A459&lt;&gt;"",countif('5) Release_Track'!$F:$F,$A459)=0),"NO ISRC MATCH in Release_Track",and($B459&lt;&gt;"",countif('5) Release_Track'!$G:$G,$B459)=0),"NO CATALOG ID MATCH in Release_Track",iserror(vlookup($A459&amp;$B459,'5) Release_Track'!$F:$F&amp;'5) Release_Track'!$G:$G,1,0)),"NO ISRC-CATALOG ID pair MATCH in Release_Track" )</f>
        <v/>
      </c>
      <c r="D459" s="114" t="str">
        <f t="array" ref="D459">ifs(and(isblank($A459),isblank($B459)),"", not(iserror(vlookup($A459&amp;$B459,'5) Release_Track'!$F:$F&amp;'5) Release_Track'!$G:$G,1,0))),vlookup($A459&amp;$B459,{'5) Release_Track'!$F:$F&amp;'5) Release_Track'!$G:$G,'5) Release_Track'!$I:$I},2,0), or(and(not(isblank($B459)),$B459=$B458,$A459&lt;&gt;$A458),and(not(isblank($A459)),$A459=$A458,$B459&lt;&gt;$B458)),"ID LISTS UNALIGNED",and($A459&lt;&gt;"",countif('5) Release_Track'!$F:$F,$A459)=0),"NO ISRC MATCH in Release_Track",and($B459&lt;&gt;"",countif('5) Release_Track'!$G:$G,$B459)=0),"NO CATALOG ID MATCH in Release_Track",iserror(vlookup($A459&amp;$B459,'5) Release_Track'!$F:$F&amp;'5) Release_Track'!$G:$G,1,0)),"NO ISRC-CATALOG ID pair MATCH in Release_Track" )</f>
        <v/>
      </c>
      <c r="E459" s="111"/>
      <c r="F459" s="20"/>
      <c r="G459" s="159"/>
      <c r="H459" s="114" t="str">
        <f t="shared" si="1"/>
        <v/>
      </c>
      <c r="I459" s="20"/>
      <c r="J459" s="20"/>
    </row>
    <row r="460">
      <c r="B460" s="92"/>
      <c r="C460" s="114" t="str">
        <f t="array" ref="C460">ifs(and(isblank($A460),isblank($B460)),"", not(iserror(vlookup($A460&amp;$B460,'5) Release_Track'!$F:$F&amp;'5) Release_Track'!$G:$G,1,0))),vlookup($A460&amp;$B460,{'5) Release_Track'!$F:$F&amp;'5) Release_Track'!$G:$G,'5) Release_Track'!$H:$H},2,0), or(and(not(isblank($B460)),$B460=$B459,$A460&lt;&gt;$A459),and(not(isblank($A460)),$A460=$A459,$B460&lt;&gt;$B459)),"ID LISTS UNALIGNED",and($A460&lt;&gt;"",countif('5) Release_Track'!$F:$F,$A460)=0),"NO ISRC MATCH in Release_Track",and($B460&lt;&gt;"",countif('5) Release_Track'!$G:$G,$B460)=0),"NO CATALOG ID MATCH in Release_Track",iserror(vlookup($A460&amp;$B460,'5) Release_Track'!$F:$F&amp;'5) Release_Track'!$G:$G,1,0)),"NO ISRC-CATALOG ID pair MATCH in Release_Track" )</f>
        <v/>
      </c>
      <c r="D460" s="114" t="str">
        <f t="array" ref="D460">ifs(and(isblank($A460),isblank($B460)),"", not(iserror(vlookup($A460&amp;$B460,'5) Release_Track'!$F:$F&amp;'5) Release_Track'!$G:$G,1,0))),vlookup($A460&amp;$B460,{'5) Release_Track'!$F:$F&amp;'5) Release_Track'!$G:$G,'5) Release_Track'!$I:$I},2,0), or(and(not(isblank($B460)),$B460=$B459,$A460&lt;&gt;$A459),and(not(isblank($A460)),$A460=$A459,$B460&lt;&gt;$B459)),"ID LISTS UNALIGNED",and($A460&lt;&gt;"",countif('5) Release_Track'!$F:$F,$A460)=0),"NO ISRC MATCH in Release_Track",and($B460&lt;&gt;"",countif('5) Release_Track'!$G:$G,$B460)=0),"NO CATALOG ID MATCH in Release_Track",iserror(vlookup($A460&amp;$B460,'5) Release_Track'!$F:$F&amp;'5) Release_Track'!$G:$G,1,0)),"NO ISRC-CATALOG ID pair MATCH in Release_Track" )</f>
        <v/>
      </c>
      <c r="E460" s="111"/>
      <c r="F460" s="20"/>
      <c r="G460" s="159"/>
      <c r="H460" s="114" t="str">
        <f t="shared" si="1"/>
        <v/>
      </c>
      <c r="I460" s="20"/>
      <c r="J460" s="20"/>
    </row>
    <row r="461">
      <c r="B461" s="92"/>
      <c r="C461" s="114" t="str">
        <f t="array" ref="C461">ifs(and(isblank($A461),isblank($B461)),"", not(iserror(vlookup($A461&amp;$B461,'5) Release_Track'!$F:$F&amp;'5) Release_Track'!$G:$G,1,0))),vlookup($A461&amp;$B461,{'5) Release_Track'!$F:$F&amp;'5) Release_Track'!$G:$G,'5) Release_Track'!$H:$H},2,0), or(and(not(isblank($B461)),$B461=$B460,$A461&lt;&gt;$A460),and(not(isblank($A461)),$A461=$A460,$B461&lt;&gt;$B460)),"ID LISTS UNALIGNED",and($A461&lt;&gt;"",countif('5) Release_Track'!$F:$F,$A461)=0),"NO ISRC MATCH in Release_Track",and($B461&lt;&gt;"",countif('5) Release_Track'!$G:$G,$B461)=0),"NO CATALOG ID MATCH in Release_Track",iserror(vlookup($A461&amp;$B461,'5) Release_Track'!$F:$F&amp;'5) Release_Track'!$G:$G,1,0)),"NO ISRC-CATALOG ID pair MATCH in Release_Track" )</f>
        <v/>
      </c>
      <c r="D461" s="114" t="str">
        <f t="array" ref="D461">ifs(and(isblank($A461),isblank($B461)),"", not(iserror(vlookup($A461&amp;$B461,'5) Release_Track'!$F:$F&amp;'5) Release_Track'!$G:$G,1,0))),vlookup($A461&amp;$B461,{'5) Release_Track'!$F:$F&amp;'5) Release_Track'!$G:$G,'5) Release_Track'!$I:$I},2,0), or(and(not(isblank($B461)),$B461=$B460,$A461&lt;&gt;$A460),and(not(isblank($A461)),$A461=$A460,$B461&lt;&gt;$B460)),"ID LISTS UNALIGNED",and($A461&lt;&gt;"",countif('5) Release_Track'!$F:$F,$A461)=0),"NO ISRC MATCH in Release_Track",and($B461&lt;&gt;"",countif('5) Release_Track'!$G:$G,$B461)=0),"NO CATALOG ID MATCH in Release_Track",iserror(vlookup($A461&amp;$B461,'5) Release_Track'!$F:$F&amp;'5) Release_Track'!$G:$G,1,0)),"NO ISRC-CATALOG ID pair MATCH in Release_Track" )</f>
        <v/>
      </c>
      <c r="E461" s="111"/>
      <c r="F461" s="20"/>
      <c r="G461" s="159"/>
      <c r="H461" s="114" t="str">
        <f t="shared" si="1"/>
        <v/>
      </c>
      <c r="I461" s="20"/>
      <c r="J461" s="20"/>
    </row>
    <row r="462">
      <c r="B462" s="92"/>
      <c r="C462" s="114" t="str">
        <f t="array" ref="C462">ifs(and(isblank($A462),isblank($B462)),"", not(iserror(vlookup($A462&amp;$B462,'5) Release_Track'!$F:$F&amp;'5) Release_Track'!$G:$G,1,0))),vlookup($A462&amp;$B462,{'5) Release_Track'!$F:$F&amp;'5) Release_Track'!$G:$G,'5) Release_Track'!$H:$H},2,0), or(and(not(isblank($B462)),$B462=$B461,$A462&lt;&gt;$A461),and(not(isblank($A462)),$A462=$A461,$B462&lt;&gt;$B461)),"ID LISTS UNALIGNED",and($A462&lt;&gt;"",countif('5) Release_Track'!$F:$F,$A462)=0),"NO ISRC MATCH in Release_Track",and($B462&lt;&gt;"",countif('5) Release_Track'!$G:$G,$B462)=0),"NO CATALOG ID MATCH in Release_Track",iserror(vlookup($A462&amp;$B462,'5) Release_Track'!$F:$F&amp;'5) Release_Track'!$G:$G,1,0)),"NO ISRC-CATALOG ID pair MATCH in Release_Track" )</f>
        <v/>
      </c>
      <c r="D462" s="114" t="str">
        <f t="array" ref="D462">ifs(and(isblank($A462),isblank($B462)),"", not(iserror(vlookup($A462&amp;$B462,'5) Release_Track'!$F:$F&amp;'5) Release_Track'!$G:$G,1,0))),vlookup($A462&amp;$B462,{'5) Release_Track'!$F:$F&amp;'5) Release_Track'!$G:$G,'5) Release_Track'!$I:$I},2,0), or(and(not(isblank($B462)),$B462=$B461,$A462&lt;&gt;$A461),and(not(isblank($A462)),$A462=$A461,$B462&lt;&gt;$B461)),"ID LISTS UNALIGNED",and($A462&lt;&gt;"",countif('5) Release_Track'!$F:$F,$A462)=0),"NO ISRC MATCH in Release_Track",and($B462&lt;&gt;"",countif('5) Release_Track'!$G:$G,$B462)=0),"NO CATALOG ID MATCH in Release_Track",iserror(vlookup($A462&amp;$B462,'5) Release_Track'!$F:$F&amp;'5) Release_Track'!$G:$G,1,0)),"NO ISRC-CATALOG ID pair MATCH in Release_Track" )</f>
        <v/>
      </c>
      <c r="E462" s="111"/>
      <c r="F462" s="20"/>
      <c r="G462" s="159"/>
      <c r="H462" s="114" t="str">
        <f t="shared" si="1"/>
        <v/>
      </c>
      <c r="I462" s="20"/>
      <c r="J462" s="20"/>
    </row>
    <row r="463">
      <c r="B463" s="92"/>
      <c r="C463" s="114" t="str">
        <f t="array" ref="C463">ifs(and(isblank($A463),isblank($B463)),"", not(iserror(vlookup($A463&amp;$B463,'5) Release_Track'!$F:$F&amp;'5) Release_Track'!$G:$G,1,0))),vlookup($A463&amp;$B463,{'5) Release_Track'!$F:$F&amp;'5) Release_Track'!$G:$G,'5) Release_Track'!$H:$H},2,0), or(and(not(isblank($B463)),$B463=$B462,$A463&lt;&gt;$A462),and(not(isblank($A463)),$A463=$A462,$B463&lt;&gt;$B462)),"ID LISTS UNALIGNED",and($A463&lt;&gt;"",countif('5) Release_Track'!$F:$F,$A463)=0),"NO ISRC MATCH in Release_Track",and($B463&lt;&gt;"",countif('5) Release_Track'!$G:$G,$B463)=0),"NO CATALOG ID MATCH in Release_Track",iserror(vlookup($A463&amp;$B463,'5) Release_Track'!$F:$F&amp;'5) Release_Track'!$G:$G,1,0)),"NO ISRC-CATALOG ID pair MATCH in Release_Track" )</f>
        <v/>
      </c>
      <c r="D463" s="114" t="str">
        <f t="array" ref="D463">ifs(and(isblank($A463),isblank($B463)),"", not(iserror(vlookup($A463&amp;$B463,'5) Release_Track'!$F:$F&amp;'5) Release_Track'!$G:$G,1,0))),vlookup($A463&amp;$B463,{'5) Release_Track'!$F:$F&amp;'5) Release_Track'!$G:$G,'5) Release_Track'!$I:$I},2,0), or(and(not(isblank($B463)),$B463=$B462,$A463&lt;&gt;$A462),and(not(isblank($A463)),$A463=$A462,$B463&lt;&gt;$B462)),"ID LISTS UNALIGNED",and($A463&lt;&gt;"",countif('5) Release_Track'!$F:$F,$A463)=0),"NO ISRC MATCH in Release_Track",and($B463&lt;&gt;"",countif('5) Release_Track'!$G:$G,$B463)=0),"NO CATALOG ID MATCH in Release_Track",iserror(vlookup($A463&amp;$B463,'5) Release_Track'!$F:$F&amp;'5) Release_Track'!$G:$G,1,0)),"NO ISRC-CATALOG ID pair MATCH in Release_Track" )</f>
        <v/>
      </c>
      <c r="E463" s="111"/>
      <c r="F463" s="20"/>
      <c r="G463" s="159"/>
      <c r="H463" s="114" t="str">
        <f t="shared" si="1"/>
        <v/>
      </c>
      <c r="I463" s="20"/>
      <c r="J463" s="20"/>
    </row>
    <row r="464">
      <c r="B464" s="92"/>
      <c r="C464" s="114" t="str">
        <f t="array" ref="C464">ifs(and(isblank($A464),isblank($B464)),"", not(iserror(vlookup($A464&amp;$B464,'5) Release_Track'!$F:$F&amp;'5) Release_Track'!$G:$G,1,0))),vlookup($A464&amp;$B464,{'5) Release_Track'!$F:$F&amp;'5) Release_Track'!$G:$G,'5) Release_Track'!$H:$H},2,0), or(and(not(isblank($B464)),$B464=$B463,$A464&lt;&gt;$A463),and(not(isblank($A464)),$A464=$A463,$B464&lt;&gt;$B463)),"ID LISTS UNALIGNED",and($A464&lt;&gt;"",countif('5) Release_Track'!$F:$F,$A464)=0),"NO ISRC MATCH in Release_Track",and($B464&lt;&gt;"",countif('5) Release_Track'!$G:$G,$B464)=0),"NO CATALOG ID MATCH in Release_Track",iserror(vlookup($A464&amp;$B464,'5) Release_Track'!$F:$F&amp;'5) Release_Track'!$G:$G,1,0)),"NO ISRC-CATALOG ID pair MATCH in Release_Track" )</f>
        <v/>
      </c>
      <c r="D464" s="114" t="str">
        <f t="array" ref="D464">ifs(and(isblank($A464),isblank($B464)),"", not(iserror(vlookup($A464&amp;$B464,'5) Release_Track'!$F:$F&amp;'5) Release_Track'!$G:$G,1,0))),vlookup($A464&amp;$B464,{'5) Release_Track'!$F:$F&amp;'5) Release_Track'!$G:$G,'5) Release_Track'!$I:$I},2,0), or(and(not(isblank($B464)),$B464=$B463,$A464&lt;&gt;$A463),and(not(isblank($A464)),$A464=$A463,$B464&lt;&gt;$B463)),"ID LISTS UNALIGNED",and($A464&lt;&gt;"",countif('5) Release_Track'!$F:$F,$A464)=0),"NO ISRC MATCH in Release_Track",and($B464&lt;&gt;"",countif('5) Release_Track'!$G:$G,$B464)=0),"NO CATALOG ID MATCH in Release_Track",iserror(vlookup($A464&amp;$B464,'5) Release_Track'!$F:$F&amp;'5) Release_Track'!$G:$G,1,0)),"NO ISRC-CATALOG ID pair MATCH in Release_Track" )</f>
        <v/>
      </c>
      <c r="E464" s="111"/>
      <c r="F464" s="20"/>
      <c r="G464" s="159"/>
      <c r="H464" s="114" t="str">
        <f t="shared" si="1"/>
        <v/>
      </c>
      <c r="I464" s="20"/>
      <c r="J464" s="20"/>
    </row>
    <row r="465">
      <c r="B465" s="92"/>
      <c r="C465" s="114" t="str">
        <f t="array" ref="C465">ifs(and(isblank($A465),isblank($B465)),"", not(iserror(vlookup($A465&amp;$B465,'5) Release_Track'!$F:$F&amp;'5) Release_Track'!$G:$G,1,0))),vlookup($A465&amp;$B465,{'5) Release_Track'!$F:$F&amp;'5) Release_Track'!$G:$G,'5) Release_Track'!$H:$H},2,0), or(and(not(isblank($B465)),$B465=$B464,$A465&lt;&gt;$A464),and(not(isblank($A465)),$A465=$A464,$B465&lt;&gt;$B464)),"ID LISTS UNALIGNED",and($A465&lt;&gt;"",countif('5) Release_Track'!$F:$F,$A465)=0),"NO ISRC MATCH in Release_Track",and($B465&lt;&gt;"",countif('5) Release_Track'!$G:$G,$B465)=0),"NO CATALOG ID MATCH in Release_Track",iserror(vlookup($A465&amp;$B465,'5) Release_Track'!$F:$F&amp;'5) Release_Track'!$G:$G,1,0)),"NO ISRC-CATALOG ID pair MATCH in Release_Track" )</f>
        <v/>
      </c>
      <c r="D465" s="114" t="str">
        <f t="array" ref="D465">ifs(and(isblank($A465),isblank($B465)),"", not(iserror(vlookup($A465&amp;$B465,'5) Release_Track'!$F:$F&amp;'5) Release_Track'!$G:$G,1,0))),vlookup($A465&amp;$B465,{'5) Release_Track'!$F:$F&amp;'5) Release_Track'!$G:$G,'5) Release_Track'!$I:$I},2,0), or(and(not(isblank($B465)),$B465=$B464,$A465&lt;&gt;$A464),and(not(isblank($A465)),$A465=$A464,$B465&lt;&gt;$B464)),"ID LISTS UNALIGNED",and($A465&lt;&gt;"",countif('5) Release_Track'!$F:$F,$A465)=0),"NO ISRC MATCH in Release_Track",and($B465&lt;&gt;"",countif('5) Release_Track'!$G:$G,$B465)=0),"NO CATALOG ID MATCH in Release_Track",iserror(vlookup($A465&amp;$B465,'5) Release_Track'!$F:$F&amp;'5) Release_Track'!$G:$G,1,0)),"NO ISRC-CATALOG ID pair MATCH in Release_Track" )</f>
        <v/>
      </c>
      <c r="E465" s="111"/>
      <c r="F465" s="20"/>
      <c r="G465" s="159"/>
      <c r="H465" s="114" t="str">
        <f t="shared" si="1"/>
        <v/>
      </c>
      <c r="I465" s="20"/>
      <c r="J465" s="20"/>
    </row>
    <row r="466">
      <c r="B466" s="92"/>
      <c r="C466" s="114" t="str">
        <f t="array" ref="C466">ifs(and(isblank($A466),isblank($B466)),"", not(iserror(vlookup($A466&amp;$B466,'5) Release_Track'!$F:$F&amp;'5) Release_Track'!$G:$G,1,0))),vlookup($A466&amp;$B466,{'5) Release_Track'!$F:$F&amp;'5) Release_Track'!$G:$G,'5) Release_Track'!$H:$H},2,0), or(and(not(isblank($B466)),$B466=$B465,$A466&lt;&gt;$A465),and(not(isblank($A466)),$A466=$A465,$B466&lt;&gt;$B465)),"ID LISTS UNALIGNED",and($A466&lt;&gt;"",countif('5) Release_Track'!$F:$F,$A466)=0),"NO ISRC MATCH in Release_Track",and($B466&lt;&gt;"",countif('5) Release_Track'!$G:$G,$B466)=0),"NO CATALOG ID MATCH in Release_Track",iserror(vlookup($A466&amp;$B466,'5) Release_Track'!$F:$F&amp;'5) Release_Track'!$G:$G,1,0)),"NO ISRC-CATALOG ID pair MATCH in Release_Track" )</f>
        <v/>
      </c>
      <c r="D466" s="114" t="str">
        <f t="array" ref="D466">ifs(and(isblank($A466),isblank($B466)),"", not(iserror(vlookup($A466&amp;$B466,'5) Release_Track'!$F:$F&amp;'5) Release_Track'!$G:$G,1,0))),vlookup($A466&amp;$B466,{'5) Release_Track'!$F:$F&amp;'5) Release_Track'!$G:$G,'5) Release_Track'!$I:$I},2,0), or(and(not(isblank($B466)),$B466=$B465,$A466&lt;&gt;$A465),and(not(isblank($A466)),$A466=$A465,$B466&lt;&gt;$B465)),"ID LISTS UNALIGNED",and($A466&lt;&gt;"",countif('5) Release_Track'!$F:$F,$A466)=0),"NO ISRC MATCH in Release_Track",and($B466&lt;&gt;"",countif('5) Release_Track'!$G:$G,$B466)=0),"NO CATALOG ID MATCH in Release_Track",iserror(vlookup($A466&amp;$B466,'5) Release_Track'!$F:$F&amp;'5) Release_Track'!$G:$G,1,0)),"NO ISRC-CATALOG ID pair MATCH in Release_Track" )</f>
        <v/>
      </c>
      <c r="E466" s="111"/>
      <c r="F466" s="20"/>
      <c r="G466" s="159"/>
      <c r="H466" s="114" t="str">
        <f t="shared" si="1"/>
        <v/>
      </c>
      <c r="I466" s="20"/>
      <c r="J466" s="20"/>
    </row>
    <row r="467">
      <c r="B467" s="92"/>
      <c r="C467" s="114" t="str">
        <f t="array" ref="C467">ifs(and(isblank($A467),isblank($B467)),"", not(iserror(vlookup($A467&amp;$B467,'5) Release_Track'!$F:$F&amp;'5) Release_Track'!$G:$G,1,0))),vlookup($A467&amp;$B467,{'5) Release_Track'!$F:$F&amp;'5) Release_Track'!$G:$G,'5) Release_Track'!$H:$H},2,0), or(and(not(isblank($B467)),$B467=$B466,$A467&lt;&gt;$A466),and(not(isblank($A467)),$A467=$A466,$B467&lt;&gt;$B466)),"ID LISTS UNALIGNED",and($A467&lt;&gt;"",countif('5) Release_Track'!$F:$F,$A467)=0),"NO ISRC MATCH in Release_Track",and($B467&lt;&gt;"",countif('5) Release_Track'!$G:$G,$B467)=0),"NO CATALOG ID MATCH in Release_Track",iserror(vlookup($A467&amp;$B467,'5) Release_Track'!$F:$F&amp;'5) Release_Track'!$G:$G,1,0)),"NO ISRC-CATALOG ID pair MATCH in Release_Track" )</f>
        <v/>
      </c>
      <c r="D467" s="114" t="str">
        <f t="array" ref="D467">ifs(and(isblank($A467),isblank($B467)),"", not(iserror(vlookup($A467&amp;$B467,'5) Release_Track'!$F:$F&amp;'5) Release_Track'!$G:$G,1,0))),vlookup($A467&amp;$B467,{'5) Release_Track'!$F:$F&amp;'5) Release_Track'!$G:$G,'5) Release_Track'!$I:$I},2,0), or(and(not(isblank($B467)),$B467=$B466,$A467&lt;&gt;$A466),and(not(isblank($A467)),$A467=$A466,$B467&lt;&gt;$B466)),"ID LISTS UNALIGNED",and($A467&lt;&gt;"",countif('5) Release_Track'!$F:$F,$A467)=0),"NO ISRC MATCH in Release_Track",and($B467&lt;&gt;"",countif('5) Release_Track'!$G:$G,$B467)=0),"NO CATALOG ID MATCH in Release_Track",iserror(vlookup($A467&amp;$B467,'5) Release_Track'!$F:$F&amp;'5) Release_Track'!$G:$G,1,0)),"NO ISRC-CATALOG ID pair MATCH in Release_Track" )</f>
        <v/>
      </c>
      <c r="E467" s="111"/>
      <c r="F467" s="20"/>
      <c r="G467" s="159"/>
      <c r="H467" s="114" t="str">
        <f t="shared" si="1"/>
        <v/>
      </c>
      <c r="I467" s="20"/>
      <c r="J467" s="20"/>
    </row>
    <row r="468">
      <c r="B468" s="92"/>
      <c r="C468" s="114" t="str">
        <f t="array" ref="C468">ifs(and(isblank($A468),isblank($B468)),"", not(iserror(vlookup($A468&amp;$B468,'5) Release_Track'!$F:$F&amp;'5) Release_Track'!$G:$G,1,0))),vlookup($A468&amp;$B468,{'5) Release_Track'!$F:$F&amp;'5) Release_Track'!$G:$G,'5) Release_Track'!$H:$H},2,0), or(and(not(isblank($B468)),$B468=$B467,$A468&lt;&gt;$A467),and(not(isblank($A468)),$A468=$A467,$B468&lt;&gt;$B467)),"ID LISTS UNALIGNED",and($A468&lt;&gt;"",countif('5) Release_Track'!$F:$F,$A468)=0),"NO ISRC MATCH in Release_Track",and($B468&lt;&gt;"",countif('5) Release_Track'!$G:$G,$B468)=0),"NO CATALOG ID MATCH in Release_Track",iserror(vlookup($A468&amp;$B468,'5) Release_Track'!$F:$F&amp;'5) Release_Track'!$G:$G,1,0)),"NO ISRC-CATALOG ID pair MATCH in Release_Track" )</f>
        <v/>
      </c>
      <c r="D468" s="114" t="str">
        <f t="array" ref="D468">ifs(and(isblank($A468),isblank($B468)),"", not(iserror(vlookup($A468&amp;$B468,'5) Release_Track'!$F:$F&amp;'5) Release_Track'!$G:$G,1,0))),vlookup($A468&amp;$B468,{'5) Release_Track'!$F:$F&amp;'5) Release_Track'!$G:$G,'5) Release_Track'!$I:$I},2,0), or(and(not(isblank($B468)),$B468=$B467,$A468&lt;&gt;$A467),and(not(isblank($A468)),$A468=$A467,$B468&lt;&gt;$B467)),"ID LISTS UNALIGNED",and($A468&lt;&gt;"",countif('5) Release_Track'!$F:$F,$A468)=0),"NO ISRC MATCH in Release_Track",and($B468&lt;&gt;"",countif('5) Release_Track'!$G:$G,$B468)=0),"NO CATALOG ID MATCH in Release_Track",iserror(vlookup($A468&amp;$B468,'5) Release_Track'!$F:$F&amp;'5) Release_Track'!$G:$G,1,0)),"NO ISRC-CATALOG ID pair MATCH in Release_Track" )</f>
        <v/>
      </c>
      <c r="E468" s="111"/>
      <c r="F468" s="20"/>
      <c r="G468" s="159"/>
      <c r="H468" s="114" t="str">
        <f t="shared" si="1"/>
        <v/>
      </c>
      <c r="I468" s="20"/>
      <c r="J468" s="20"/>
    </row>
    <row r="469">
      <c r="B469" s="92"/>
      <c r="C469" s="114" t="str">
        <f t="array" ref="C469">ifs(and(isblank($A469),isblank($B469)),"", not(iserror(vlookup($A469&amp;$B469,'5) Release_Track'!$F:$F&amp;'5) Release_Track'!$G:$G,1,0))),vlookup($A469&amp;$B469,{'5) Release_Track'!$F:$F&amp;'5) Release_Track'!$G:$G,'5) Release_Track'!$H:$H},2,0), or(and(not(isblank($B469)),$B469=$B468,$A469&lt;&gt;$A468),and(not(isblank($A469)),$A469=$A468,$B469&lt;&gt;$B468)),"ID LISTS UNALIGNED",and($A469&lt;&gt;"",countif('5) Release_Track'!$F:$F,$A469)=0),"NO ISRC MATCH in Release_Track",and($B469&lt;&gt;"",countif('5) Release_Track'!$G:$G,$B469)=0),"NO CATALOG ID MATCH in Release_Track",iserror(vlookup($A469&amp;$B469,'5) Release_Track'!$F:$F&amp;'5) Release_Track'!$G:$G,1,0)),"NO ISRC-CATALOG ID pair MATCH in Release_Track" )</f>
        <v/>
      </c>
      <c r="D469" s="114" t="str">
        <f t="array" ref="D469">ifs(and(isblank($A469),isblank($B469)),"", not(iserror(vlookup($A469&amp;$B469,'5) Release_Track'!$F:$F&amp;'5) Release_Track'!$G:$G,1,0))),vlookup($A469&amp;$B469,{'5) Release_Track'!$F:$F&amp;'5) Release_Track'!$G:$G,'5) Release_Track'!$I:$I},2,0), or(and(not(isblank($B469)),$B469=$B468,$A469&lt;&gt;$A468),and(not(isblank($A469)),$A469=$A468,$B469&lt;&gt;$B468)),"ID LISTS UNALIGNED",and($A469&lt;&gt;"",countif('5) Release_Track'!$F:$F,$A469)=0),"NO ISRC MATCH in Release_Track",and($B469&lt;&gt;"",countif('5) Release_Track'!$G:$G,$B469)=0),"NO CATALOG ID MATCH in Release_Track",iserror(vlookup($A469&amp;$B469,'5) Release_Track'!$F:$F&amp;'5) Release_Track'!$G:$G,1,0)),"NO ISRC-CATALOG ID pair MATCH in Release_Track" )</f>
        <v/>
      </c>
      <c r="E469" s="111"/>
      <c r="F469" s="20"/>
      <c r="G469" s="159"/>
      <c r="H469" s="114" t="str">
        <f t="shared" si="1"/>
        <v/>
      </c>
      <c r="I469" s="20"/>
      <c r="J469" s="20"/>
    </row>
    <row r="470">
      <c r="B470" s="92"/>
      <c r="C470" s="114" t="str">
        <f t="array" ref="C470">ifs(and(isblank($A470),isblank($B470)),"", not(iserror(vlookup($A470&amp;$B470,'5) Release_Track'!$F:$F&amp;'5) Release_Track'!$G:$G,1,0))),vlookup($A470&amp;$B470,{'5) Release_Track'!$F:$F&amp;'5) Release_Track'!$G:$G,'5) Release_Track'!$H:$H},2,0), or(and(not(isblank($B470)),$B470=$B469,$A470&lt;&gt;$A469),and(not(isblank($A470)),$A470=$A469,$B470&lt;&gt;$B469)),"ID LISTS UNALIGNED",and($A470&lt;&gt;"",countif('5) Release_Track'!$F:$F,$A470)=0),"NO ISRC MATCH in Release_Track",and($B470&lt;&gt;"",countif('5) Release_Track'!$G:$G,$B470)=0),"NO CATALOG ID MATCH in Release_Track",iserror(vlookup($A470&amp;$B470,'5) Release_Track'!$F:$F&amp;'5) Release_Track'!$G:$G,1,0)),"NO ISRC-CATALOG ID pair MATCH in Release_Track" )</f>
        <v/>
      </c>
      <c r="D470" s="114" t="str">
        <f t="array" ref="D470">ifs(and(isblank($A470),isblank($B470)),"", not(iserror(vlookup($A470&amp;$B470,'5) Release_Track'!$F:$F&amp;'5) Release_Track'!$G:$G,1,0))),vlookup($A470&amp;$B470,{'5) Release_Track'!$F:$F&amp;'5) Release_Track'!$G:$G,'5) Release_Track'!$I:$I},2,0), or(and(not(isblank($B470)),$B470=$B469,$A470&lt;&gt;$A469),and(not(isblank($A470)),$A470=$A469,$B470&lt;&gt;$B469)),"ID LISTS UNALIGNED",and($A470&lt;&gt;"",countif('5) Release_Track'!$F:$F,$A470)=0),"NO ISRC MATCH in Release_Track",and($B470&lt;&gt;"",countif('5) Release_Track'!$G:$G,$B470)=0),"NO CATALOG ID MATCH in Release_Track",iserror(vlookup($A470&amp;$B470,'5) Release_Track'!$F:$F&amp;'5) Release_Track'!$G:$G,1,0)),"NO ISRC-CATALOG ID pair MATCH in Release_Track" )</f>
        <v/>
      </c>
      <c r="E470" s="111"/>
      <c r="F470" s="20"/>
      <c r="G470" s="159"/>
      <c r="H470" s="114" t="str">
        <f t="shared" si="1"/>
        <v/>
      </c>
      <c r="I470" s="20"/>
      <c r="J470" s="20"/>
    </row>
    <row r="471">
      <c r="B471" s="92"/>
      <c r="C471" s="114" t="str">
        <f t="array" ref="C471">ifs(and(isblank($A471),isblank($B471)),"", not(iserror(vlookup($A471&amp;$B471,'5) Release_Track'!$F:$F&amp;'5) Release_Track'!$G:$G,1,0))),vlookup($A471&amp;$B471,{'5) Release_Track'!$F:$F&amp;'5) Release_Track'!$G:$G,'5) Release_Track'!$H:$H},2,0), or(and(not(isblank($B471)),$B471=$B470,$A471&lt;&gt;$A470),and(not(isblank($A471)),$A471=$A470,$B471&lt;&gt;$B470)),"ID LISTS UNALIGNED",and($A471&lt;&gt;"",countif('5) Release_Track'!$F:$F,$A471)=0),"NO ISRC MATCH in Release_Track",and($B471&lt;&gt;"",countif('5) Release_Track'!$G:$G,$B471)=0),"NO CATALOG ID MATCH in Release_Track",iserror(vlookup($A471&amp;$B471,'5) Release_Track'!$F:$F&amp;'5) Release_Track'!$G:$G,1,0)),"NO ISRC-CATALOG ID pair MATCH in Release_Track" )</f>
        <v/>
      </c>
      <c r="D471" s="114" t="str">
        <f t="array" ref="D471">ifs(and(isblank($A471),isblank($B471)),"", not(iserror(vlookup($A471&amp;$B471,'5) Release_Track'!$F:$F&amp;'5) Release_Track'!$G:$G,1,0))),vlookup($A471&amp;$B471,{'5) Release_Track'!$F:$F&amp;'5) Release_Track'!$G:$G,'5) Release_Track'!$I:$I},2,0), or(and(not(isblank($B471)),$B471=$B470,$A471&lt;&gt;$A470),and(not(isblank($A471)),$A471=$A470,$B471&lt;&gt;$B470)),"ID LISTS UNALIGNED",and($A471&lt;&gt;"",countif('5) Release_Track'!$F:$F,$A471)=0),"NO ISRC MATCH in Release_Track",and($B471&lt;&gt;"",countif('5) Release_Track'!$G:$G,$B471)=0),"NO CATALOG ID MATCH in Release_Track",iserror(vlookup($A471&amp;$B471,'5) Release_Track'!$F:$F&amp;'5) Release_Track'!$G:$G,1,0)),"NO ISRC-CATALOG ID pair MATCH in Release_Track" )</f>
        <v/>
      </c>
      <c r="E471" s="111"/>
      <c r="F471" s="20"/>
      <c r="G471" s="159"/>
      <c r="H471" s="114" t="str">
        <f t="shared" si="1"/>
        <v/>
      </c>
      <c r="I471" s="20"/>
      <c r="J471" s="20"/>
    </row>
    <row r="472">
      <c r="B472" s="92"/>
      <c r="C472" s="114" t="str">
        <f t="array" ref="C472">ifs(and(isblank($A472),isblank($B472)),"", not(iserror(vlookup($A472&amp;$B472,'5) Release_Track'!$F:$F&amp;'5) Release_Track'!$G:$G,1,0))),vlookup($A472&amp;$B472,{'5) Release_Track'!$F:$F&amp;'5) Release_Track'!$G:$G,'5) Release_Track'!$H:$H},2,0), or(and(not(isblank($B472)),$B472=$B471,$A472&lt;&gt;$A471),and(not(isblank($A472)),$A472=$A471,$B472&lt;&gt;$B471)),"ID LISTS UNALIGNED",and($A472&lt;&gt;"",countif('5) Release_Track'!$F:$F,$A472)=0),"NO ISRC MATCH in Release_Track",and($B472&lt;&gt;"",countif('5) Release_Track'!$G:$G,$B472)=0),"NO CATALOG ID MATCH in Release_Track",iserror(vlookup($A472&amp;$B472,'5) Release_Track'!$F:$F&amp;'5) Release_Track'!$G:$G,1,0)),"NO ISRC-CATALOG ID pair MATCH in Release_Track" )</f>
        <v/>
      </c>
      <c r="D472" s="114" t="str">
        <f t="array" ref="D472">ifs(and(isblank($A472),isblank($B472)),"", not(iserror(vlookup($A472&amp;$B472,'5) Release_Track'!$F:$F&amp;'5) Release_Track'!$G:$G,1,0))),vlookup($A472&amp;$B472,{'5) Release_Track'!$F:$F&amp;'5) Release_Track'!$G:$G,'5) Release_Track'!$I:$I},2,0), or(and(not(isblank($B472)),$B472=$B471,$A472&lt;&gt;$A471),and(not(isblank($A472)),$A472=$A471,$B472&lt;&gt;$B471)),"ID LISTS UNALIGNED",and($A472&lt;&gt;"",countif('5) Release_Track'!$F:$F,$A472)=0),"NO ISRC MATCH in Release_Track",and($B472&lt;&gt;"",countif('5) Release_Track'!$G:$G,$B472)=0),"NO CATALOG ID MATCH in Release_Track",iserror(vlookup($A472&amp;$B472,'5) Release_Track'!$F:$F&amp;'5) Release_Track'!$G:$G,1,0)),"NO ISRC-CATALOG ID pair MATCH in Release_Track" )</f>
        <v/>
      </c>
      <c r="E472" s="111"/>
      <c r="F472" s="20"/>
      <c r="G472" s="159"/>
      <c r="H472" s="114" t="str">
        <f t="shared" si="1"/>
        <v/>
      </c>
      <c r="I472" s="20"/>
      <c r="J472" s="20"/>
    </row>
    <row r="473">
      <c r="B473" s="92"/>
      <c r="C473" s="114" t="str">
        <f t="array" ref="C473">ifs(and(isblank($A473),isblank($B473)),"", not(iserror(vlookup($A473&amp;$B473,'5) Release_Track'!$F:$F&amp;'5) Release_Track'!$G:$G,1,0))),vlookup($A473&amp;$B473,{'5) Release_Track'!$F:$F&amp;'5) Release_Track'!$G:$G,'5) Release_Track'!$H:$H},2,0), or(and(not(isblank($B473)),$B473=$B472,$A473&lt;&gt;$A472),and(not(isblank($A473)),$A473=$A472,$B473&lt;&gt;$B472)),"ID LISTS UNALIGNED",and($A473&lt;&gt;"",countif('5) Release_Track'!$F:$F,$A473)=0),"NO ISRC MATCH in Release_Track",and($B473&lt;&gt;"",countif('5) Release_Track'!$G:$G,$B473)=0),"NO CATALOG ID MATCH in Release_Track",iserror(vlookup($A473&amp;$B473,'5) Release_Track'!$F:$F&amp;'5) Release_Track'!$G:$G,1,0)),"NO ISRC-CATALOG ID pair MATCH in Release_Track" )</f>
        <v/>
      </c>
      <c r="D473" s="114" t="str">
        <f t="array" ref="D473">ifs(and(isblank($A473),isblank($B473)),"", not(iserror(vlookup($A473&amp;$B473,'5) Release_Track'!$F:$F&amp;'5) Release_Track'!$G:$G,1,0))),vlookup($A473&amp;$B473,{'5) Release_Track'!$F:$F&amp;'5) Release_Track'!$G:$G,'5) Release_Track'!$I:$I},2,0), or(and(not(isblank($B473)),$B473=$B472,$A473&lt;&gt;$A472),and(not(isblank($A473)),$A473=$A472,$B473&lt;&gt;$B472)),"ID LISTS UNALIGNED",and($A473&lt;&gt;"",countif('5) Release_Track'!$F:$F,$A473)=0),"NO ISRC MATCH in Release_Track",and($B473&lt;&gt;"",countif('5) Release_Track'!$G:$G,$B473)=0),"NO CATALOG ID MATCH in Release_Track",iserror(vlookup($A473&amp;$B473,'5) Release_Track'!$F:$F&amp;'5) Release_Track'!$G:$G,1,0)),"NO ISRC-CATALOG ID pair MATCH in Release_Track" )</f>
        <v/>
      </c>
      <c r="E473" s="111"/>
      <c r="F473" s="20"/>
      <c r="G473" s="159"/>
      <c r="H473" s="114" t="str">
        <f t="shared" si="1"/>
        <v/>
      </c>
      <c r="I473" s="20"/>
      <c r="J473" s="20"/>
    </row>
    <row r="474">
      <c r="B474" s="92"/>
      <c r="C474" s="114" t="str">
        <f t="array" ref="C474">ifs(and(isblank($A474),isblank($B474)),"", not(iserror(vlookup($A474&amp;$B474,'5) Release_Track'!$F:$F&amp;'5) Release_Track'!$G:$G,1,0))),vlookup($A474&amp;$B474,{'5) Release_Track'!$F:$F&amp;'5) Release_Track'!$G:$G,'5) Release_Track'!$H:$H},2,0), or(and(not(isblank($B474)),$B474=$B473,$A474&lt;&gt;$A473),and(not(isblank($A474)),$A474=$A473,$B474&lt;&gt;$B473)),"ID LISTS UNALIGNED",and($A474&lt;&gt;"",countif('5) Release_Track'!$F:$F,$A474)=0),"NO ISRC MATCH in Release_Track",and($B474&lt;&gt;"",countif('5) Release_Track'!$G:$G,$B474)=0),"NO CATALOG ID MATCH in Release_Track",iserror(vlookup($A474&amp;$B474,'5) Release_Track'!$F:$F&amp;'5) Release_Track'!$G:$G,1,0)),"NO ISRC-CATALOG ID pair MATCH in Release_Track" )</f>
        <v/>
      </c>
      <c r="D474" s="114" t="str">
        <f t="array" ref="D474">ifs(and(isblank($A474),isblank($B474)),"", not(iserror(vlookup($A474&amp;$B474,'5) Release_Track'!$F:$F&amp;'5) Release_Track'!$G:$G,1,0))),vlookup($A474&amp;$B474,{'5) Release_Track'!$F:$F&amp;'5) Release_Track'!$G:$G,'5) Release_Track'!$I:$I},2,0), or(and(not(isblank($B474)),$B474=$B473,$A474&lt;&gt;$A473),and(not(isblank($A474)),$A474=$A473,$B474&lt;&gt;$B473)),"ID LISTS UNALIGNED",and($A474&lt;&gt;"",countif('5) Release_Track'!$F:$F,$A474)=0),"NO ISRC MATCH in Release_Track",and($B474&lt;&gt;"",countif('5) Release_Track'!$G:$G,$B474)=0),"NO CATALOG ID MATCH in Release_Track",iserror(vlookup($A474&amp;$B474,'5) Release_Track'!$F:$F&amp;'5) Release_Track'!$G:$G,1,0)),"NO ISRC-CATALOG ID pair MATCH in Release_Track" )</f>
        <v/>
      </c>
      <c r="E474" s="111"/>
      <c r="F474" s="20"/>
      <c r="G474" s="159"/>
      <c r="H474" s="114" t="str">
        <f t="shared" si="1"/>
        <v/>
      </c>
      <c r="I474" s="20"/>
      <c r="J474" s="20"/>
    </row>
    <row r="475">
      <c r="B475" s="92"/>
      <c r="C475" s="114" t="str">
        <f t="array" ref="C475">ifs(and(isblank($A475),isblank($B475)),"", not(iserror(vlookup($A475&amp;$B475,'5) Release_Track'!$F:$F&amp;'5) Release_Track'!$G:$G,1,0))),vlookup($A475&amp;$B475,{'5) Release_Track'!$F:$F&amp;'5) Release_Track'!$G:$G,'5) Release_Track'!$H:$H},2,0), or(and(not(isblank($B475)),$B475=$B474,$A475&lt;&gt;$A474),and(not(isblank($A475)),$A475=$A474,$B475&lt;&gt;$B474)),"ID LISTS UNALIGNED",and($A475&lt;&gt;"",countif('5) Release_Track'!$F:$F,$A475)=0),"NO ISRC MATCH in Release_Track",and($B475&lt;&gt;"",countif('5) Release_Track'!$G:$G,$B475)=0),"NO CATALOG ID MATCH in Release_Track",iserror(vlookup($A475&amp;$B475,'5) Release_Track'!$F:$F&amp;'5) Release_Track'!$G:$G,1,0)),"NO ISRC-CATALOG ID pair MATCH in Release_Track" )</f>
        <v/>
      </c>
      <c r="D475" s="114" t="str">
        <f t="array" ref="D475">ifs(and(isblank($A475),isblank($B475)),"", not(iserror(vlookup($A475&amp;$B475,'5) Release_Track'!$F:$F&amp;'5) Release_Track'!$G:$G,1,0))),vlookup($A475&amp;$B475,{'5) Release_Track'!$F:$F&amp;'5) Release_Track'!$G:$G,'5) Release_Track'!$I:$I},2,0), or(and(not(isblank($B475)),$B475=$B474,$A475&lt;&gt;$A474),and(not(isblank($A475)),$A475=$A474,$B475&lt;&gt;$B474)),"ID LISTS UNALIGNED",and($A475&lt;&gt;"",countif('5) Release_Track'!$F:$F,$A475)=0),"NO ISRC MATCH in Release_Track",and($B475&lt;&gt;"",countif('5) Release_Track'!$G:$G,$B475)=0),"NO CATALOG ID MATCH in Release_Track",iserror(vlookup($A475&amp;$B475,'5) Release_Track'!$F:$F&amp;'5) Release_Track'!$G:$G,1,0)),"NO ISRC-CATALOG ID pair MATCH in Release_Track" )</f>
        <v/>
      </c>
      <c r="E475" s="111"/>
      <c r="F475" s="20"/>
      <c r="G475" s="159"/>
      <c r="H475" s="114" t="str">
        <f t="shared" si="1"/>
        <v/>
      </c>
      <c r="I475" s="20"/>
      <c r="J475" s="20"/>
    </row>
    <row r="476">
      <c r="B476" s="92"/>
      <c r="C476" s="114" t="str">
        <f t="array" ref="C476">ifs(and(isblank($A476),isblank($B476)),"", not(iserror(vlookup($A476&amp;$B476,'5) Release_Track'!$F:$F&amp;'5) Release_Track'!$G:$G,1,0))),vlookup($A476&amp;$B476,{'5) Release_Track'!$F:$F&amp;'5) Release_Track'!$G:$G,'5) Release_Track'!$H:$H},2,0), or(and(not(isblank($B476)),$B476=$B475,$A476&lt;&gt;$A475),and(not(isblank($A476)),$A476=$A475,$B476&lt;&gt;$B475)),"ID LISTS UNALIGNED",and($A476&lt;&gt;"",countif('5) Release_Track'!$F:$F,$A476)=0),"NO ISRC MATCH in Release_Track",and($B476&lt;&gt;"",countif('5) Release_Track'!$G:$G,$B476)=0),"NO CATALOG ID MATCH in Release_Track",iserror(vlookup($A476&amp;$B476,'5) Release_Track'!$F:$F&amp;'5) Release_Track'!$G:$G,1,0)),"NO ISRC-CATALOG ID pair MATCH in Release_Track" )</f>
        <v/>
      </c>
      <c r="D476" s="114" t="str">
        <f t="array" ref="D476">ifs(and(isblank($A476),isblank($B476)),"", not(iserror(vlookup($A476&amp;$B476,'5) Release_Track'!$F:$F&amp;'5) Release_Track'!$G:$G,1,0))),vlookup($A476&amp;$B476,{'5) Release_Track'!$F:$F&amp;'5) Release_Track'!$G:$G,'5) Release_Track'!$I:$I},2,0), or(and(not(isblank($B476)),$B476=$B475,$A476&lt;&gt;$A475),and(not(isblank($A476)),$A476=$A475,$B476&lt;&gt;$B475)),"ID LISTS UNALIGNED",and($A476&lt;&gt;"",countif('5) Release_Track'!$F:$F,$A476)=0),"NO ISRC MATCH in Release_Track",and($B476&lt;&gt;"",countif('5) Release_Track'!$G:$G,$B476)=0),"NO CATALOG ID MATCH in Release_Track",iserror(vlookup($A476&amp;$B476,'5) Release_Track'!$F:$F&amp;'5) Release_Track'!$G:$G,1,0)),"NO ISRC-CATALOG ID pair MATCH in Release_Track" )</f>
        <v/>
      </c>
      <c r="E476" s="111"/>
      <c r="F476" s="20"/>
      <c r="G476" s="159"/>
      <c r="H476" s="114" t="str">
        <f t="shared" si="1"/>
        <v/>
      </c>
      <c r="I476" s="20"/>
      <c r="J476" s="20"/>
    </row>
    <row r="477">
      <c r="B477" s="92"/>
      <c r="C477" s="114" t="str">
        <f t="array" ref="C477">ifs(and(isblank($A477),isblank($B477)),"", not(iserror(vlookup($A477&amp;$B477,'5) Release_Track'!$F:$F&amp;'5) Release_Track'!$G:$G,1,0))),vlookup($A477&amp;$B477,{'5) Release_Track'!$F:$F&amp;'5) Release_Track'!$G:$G,'5) Release_Track'!$H:$H},2,0), or(and(not(isblank($B477)),$B477=$B476,$A477&lt;&gt;$A476),and(not(isblank($A477)),$A477=$A476,$B477&lt;&gt;$B476)),"ID LISTS UNALIGNED",and($A477&lt;&gt;"",countif('5) Release_Track'!$F:$F,$A477)=0),"NO ISRC MATCH in Release_Track",and($B477&lt;&gt;"",countif('5) Release_Track'!$G:$G,$B477)=0),"NO CATALOG ID MATCH in Release_Track",iserror(vlookup($A477&amp;$B477,'5) Release_Track'!$F:$F&amp;'5) Release_Track'!$G:$G,1,0)),"NO ISRC-CATALOG ID pair MATCH in Release_Track" )</f>
        <v/>
      </c>
      <c r="D477" s="114" t="str">
        <f t="array" ref="D477">ifs(and(isblank($A477),isblank($B477)),"", not(iserror(vlookup($A477&amp;$B477,'5) Release_Track'!$F:$F&amp;'5) Release_Track'!$G:$G,1,0))),vlookup($A477&amp;$B477,{'5) Release_Track'!$F:$F&amp;'5) Release_Track'!$G:$G,'5) Release_Track'!$I:$I},2,0), or(and(not(isblank($B477)),$B477=$B476,$A477&lt;&gt;$A476),and(not(isblank($A477)),$A477=$A476,$B477&lt;&gt;$B476)),"ID LISTS UNALIGNED",and($A477&lt;&gt;"",countif('5) Release_Track'!$F:$F,$A477)=0),"NO ISRC MATCH in Release_Track",and($B477&lt;&gt;"",countif('5) Release_Track'!$G:$G,$B477)=0),"NO CATALOG ID MATCH in Release_Track",iserror(vlookup($A477&amp;$B477,'5) Release_Track'!$F:$F&amp;'5) Release_Track'!$G:$G,1,0)),"NO ISRC-CATALOG ID pair MATCH in Release_Track" )</f>
        <v/>
      </c>
      <c r="E477" s="111"/>
      <c r="F477" s="20"/>
      <c r="G477" s="159"/>
      <c r="H477" s="114" t="str">
        <f t="shared" si="1"/>
        <v/>
      </c>
      <c r="I477" s="20"/>
      <c r="J477" s="20"/>
    </row>
    <row r="478">
      <c r="B478" s="92"/>
      <c r="C478" s="114" t="str">
        <f t="array" ref="C478">ifs(and(isblank($A478),isblank($B478)),"", not(iserror(vlookup($A478&amp;$B478,'5) Release_Track'!$F:$F&amp;'5) Release_Track'!$G:$G,1,0))),vlookup($A478&amp;$B478,{'5) Release_Track'!$F:$F&amp;'5) Release_Track'!$G:$G,'5) Release_Track'!$H:$H},2,0), or(and(not(isblank($B478)),$B478=$B477,$A478&lt;&gt;$A477),and(not(isblank($A478)),$A478=$A477,$B478&lt;&gt;$B477)),"ID LISTS UNALIGNED",and($A478&lt;&gt;"",countif('5) Release_Track'!$F:$F,$A478)=0),"NO ISRC MATCH in Release_Track",and($B478&lt;&gt;"",countif('5) Release_Track'!$G:$G,$B478)=0),"NO CATALOG ID MATCH in Release_Track",iserror(vlookup($A478&amp;$B478,'5) Release_Track'!$F:$F&amp;'5) Release_Track'!$G:$G,1,0)),"NO ISRC-CATALOG ID pair MATCH in Release_Track" )</f>
        <v/>
      </c>
      <c r="D478" s="114" t="str">
        <f t="array" ref="D478">ifs(and(isblank($A478),isblank($B478)),"", not(iserror(vlookup($A478&amp;$B478,'5) Release_Track'!$F:$F&amp;'5) Release_Track'!$G:$G,1,0))),vlookup($A478&amp;$B478,{'5) Release_Track'!$F:$F&amp;'5) Release_Track'!$G:$G,'5) Release_Track'!$I:$I},2,0), or(and(not(isblank($B478)),$B478=$B477,$A478&lt;&gt;$A477),and(not(isblank($A478)),$A478=$A477,$B478&lt;&gt;$B477)),"ID LISTS UNALIGNED",and($A478&lt;&gt;"",countif('5) Release_Track'!$F:$F,$A478)=0),"NO ISRC MATCH in Release_Track",and($B478&lt;&gt;"",countif('5) Release_Track'!$G:$G,$B478)=0),"NO CATALOG ID MATCH in Release_Track",iserror(vlookup($A478&amp;$B478,'5) Release_Track'!$F:$F&amp;'5) Release_Track'!$G:$G,1,0)),"NO ISRC-CATALOG ID pair MATCH in Release_Track" )</f>
        <v/>
      </c>
      <c r="E478" s="111"/>
      <c r="F478" s="20"/>
      <c r="G478" s="159"/>
      <c r="H478" s="114" t="str">
        <f t="shared" si="1"/>
        <v/>
      </c>
      <c r="I478" s="20"/>
      <c r="J478" s="20"/>
    </row>
    <row r="479">
      <c r="B479" s="92"/>
      <c r="C479" s="114" t="str">
        <f t="array" ref="C479">ifs(and(isblank($A479),isblank($B479)),"", not(iserror(vlookup($A479&amp;$B479,'5) Release_Track'!$F:$F&amp;'5) Release_Track'!$G:$G,1,0))),vlookup($A479&amp;$B479,{'5) Release_Track'!$F:$F&amp;'5) Release_Track'!$G:$G,'5) Release_Track'!$H:$H},2,0), or(and(not(isblank($B479)),$B479=$B478,$A479&lt;&gt;$A478),and(not(isblank($A479)),$A479=$A478,$B479&lt;&gt;$B478)),"ID LISTS UNALIGNED",and($A479&lt;&gt;"",countif('5) Release_Track'!$F:$F,$A479)=0),"NO ISRC MATCH in Release_Track",and($B479&lt;&gt;"",countif('5) Release_Track'!$G:$G,$B479)=0),"NO CATALOG ID MATCH in Release_Track",iserror(vlookup($A479&amp;$B479,'5) Release_Track'!$F:$F&amp;'5) Release_Track'!$G:$G,1,0)),"NO ISRC-CATALOG ID pair MATCH in Release_Track" )</f>
        <v/>
      </c>
      <c r="D479" s="114" t="str">
        <f t="array" ref="D479">ifs(and(isblank($A479),isblank($B479)),"", not(iserror(vlookup($A479&amp;$B479,'5) Release_Track'!$F:$F&amp;'5) Release_Track'!$G:$G,1,0))),vlookup($A479&amp;$B479,{'5) Release_Track'!$F:$F&amp;'5) Release_Track'!$G:$G,'5) Release_Track'!$I:$I},2,0), or(and(not(isblank($B479)),$B479=$B478,$A479&lt;&gt;$A478),and(not(isblank($A479)),$A479=$A478,$B479&lt;&gt;$B478)),"ID LISTS UNALIGNED",and($A479&lt;&gt;"",countif('5) Release_Track'!$F:$F,$A479)=0),"NO ISRC MATCH in Release_Track",and($B479&lt;&gt;"",countif('5) Release_Track'!$G:$G,$B479)=0),"NO CATALOG ID MATCH in Release_Track",iserror(vlookup($A479&amp;$B479,'5) Release_Track'!$F:$F&amp;'5) Release_Track'!$G:$G,1,0)),"NO ISRC-CATALOG ID pair MATCH in Release_Track" )</f>
        <v/>
      </c>
      <c r="E479" s="111"/>
      <c r="F479" s="20"/>
      <c r="G479" s="159"/>
      <c r="H479" s="114" t="str">
        <f t="shared" si="1"/>
        <v/>
      </c>
      <c r="I479" s="20"/>
      <c r="J479" s="20"/>
    </row>
    <row r="480">
      <c r="B480" s="92"/>
      <c r="C480" s="114" t="str">
        <f t="array" ref="C480">ifs(and(isblank($A480),isblank($B480)),"", not(iserror(vlookup($A480&amp;$B480,'5) Release_Track'!$F:$F&amp;'5) Release_Track'!$G:$G,1,0))),vlookup($A480&amp;$B480,{'5) Release_Track'!$F:$F&amp;'5) Release_Track'!$G:$G,'5) Release_Track'!$H:$H},2,0), or(and(not(isblank($B480)),$B480=$B479,$A480&lt;&gt;$A479),and(not(isblank($A480)),$A480=$A479,$B480&lt;&gt;$B479)),"ID LISTS UNALIGNED",and($A480&lt;&gt;"",countif('5) Release_Track'!$F:$F,$A480)=0),"NO ISRC MATCH in Release_Track",and($B480&lt;&gt;"",countif('5) Release_Track'!$G:$G,$B480)=0),"NO CATALOG ID MATCH in Release_Track",iserror(vlookup($A480&amp;$B480,'5) Release_Track'!$F:$F&amp;'5) Release_Track'!$G:$G,1,0)),"NO ISRC-CATALOG ID pair MATCH in Release_Track" )</f>
        <v/>
      </c>
      <c r="D480" s="114" t="str">
        <f t="array" ref="D480">ifs(and(isblank($A480),isblank($B480)),"", not(iserror(vlookup($A480&amp;$B480,'5) Release_Track'!$F:$F&amp;'5) Release_Track'!$G:$G,1,0))),vlookup($A480&amp;$B480,{'5) Release_Track'!$F:$F&amp;'5) Release_Track'!$G:$G,'5) Release_Track'!$I:$I},2,0), or(and(not(isblank($B480)),$B480=$B479,$A480&lt;&gt;$A479),and(not(isblank($A480)),$A480=$A479,$B480&lt;&gt;$B479)),"ID LISTS UNALIGNED",and($A480&lt;&gt;"",countif('5) Release_Track'!$F:$F,$A480)=0),"NO ISRC MATCH in Release_Track",and($B480&lt;&gt;"",countif('5) Release_Track'!$G:$G,$B480)=0),"NO CATALOG ID MATCH in Release_Track",iserror(vlookup($A480&amp;$B480,'5) Release_Track'!$F:$F&amp;'5) Release_Track'!$G:$G,1,0)),"NO ISRC-CATALOG ID pair MATCH in Release_Track" )</f>
        <v/>
      </c>
      <c r="E480" s="111"/>
      <c r="F480" s="20"/>
      <c r="G480" s="159"/>
      <c r="H480" s="114" t="str">
        <f t="shared" si="1"/>
        <v/>
      </c>
      <c r="I480" s="20"/>
      <c r="J480" s="20"/>
    </row>
    <row r="481">
      <c r="B481" s="92"/>
      <c r="C481" s="114" t="str">
        <f t="array" ref="C481">ifs(and(isblank($A481),isblank($B481)),"", not(iserror(vlookup($A481&amp;$B481,'5) Release_Track'!$F:$F&amp;'5) Release_Track'!$G:$G,1,0))),vlookup($A481&amp;$B481,{'5) Release_Track'!$F:$F&amp;'5) Release_Track'!$G:$G,'5) Release_Track'!$H:$H},2,0), or(and(not(isblank($B481)),$B481=$B480,$A481&lt;&gt;$A480),and(not(isblank($A481)),$A481=$A480,$B481&lt;&gt;$B480)),"ID LISTS UNALIGNED",and($A481&lt;&gt;"",countif('5) Release_Track'!$F:$F,$A481)=0),"NO ISRC MATCH in Release_Track",and($B481&lt;&gt;"",countif('5) Release_Track'!$G:$G,$B481)=0),"NO CATALOG ID MATCH in Release_Track",iserror(vlookup($A481&amp;$B481,'5) Release_Track'!$F:$F&amp;'5) Release_Track'!$G:$G,1,0)),"NO ISRC-CATALOG ID pair MATCH in Release_Track" )</f>
        <v/>
      </c>
      <c r="D481" s="114" t="str">
        <f t="array" ref="D481">ifs(and(isblank($A481),isblank($B481)),"", not(iserror(vlookup($A481&amp;$B481,'5) Release_Track'!$F:$F&amp;'5) Release_Track'!$G:$G,1,0))),vlookup($A481&amp;$B481,{'5) Release_Track'!$F:$F&amp;'5) Release_Track'!$G:$G,'5) Release_Track'!$I:$I},2,0), or(and(not(isblank($B481)),$B481=$B480,$A481&lt;&gt;$A480),and(not(isblank($A481)),$A481=$A480,$B481&lt;&gt;$B480)),"ID LISTS UNALIGNED",and($A481&lt;&gt;"",countif('5) Release_Track'!$F:$F,$A481)=0),"NO ISRC MATCH in Release_Track",and($B481&lt;&gt;"",countif('5) Release_Track'!$G:$G,$B481)=0),"NO CATALOG ID MATCH in Release_Track",iserror(vlookup($A481&amp;$B481,'5) Release_Track'!$F:$F&amp;'5) Release_Track'!$G:$G,1,0)),"NO ISRC-CATALOG ID pair MATCH in Release_Track" )</f>
        <v/>
      </c>
      <c r="E481" s="111"/>
      <c r="F481" s="20"/>
      <c r="G481" s="159"/>
      <c r="H481" s="114" t="str">
        <f t="shared" si="1"/>
        <v/>
      </c>
      <c r="I481" s="20"/>
      <c r="J481" s="20"/>
    </row>
    <row r="482">
      <c r="B482" s="92"/>
      <c r="C482" s="114" t="str">
        <f t="array" ref="C482">ifs(and(isblank($A482),isblank($B482)),"", not(iserror(vlookup($A482&amp;$B482,'5) Release_Track'!$F:$F&amp;'5) Release_Track'!$G:$G,1,0))),vlookup($A482&amp;$B482,{'5) Release_Track'!$F:$F&amp;'5) Release_Track'!$G:$G,'5) Release_Track'!$H:$H},2,0), or(and(not(isblank($B482)),$B482=$B481,$A482&lt;&gt;$A481),and(not(isblank($A482)),$A482=$A481,$B482&lt;&gt;$B481)),"ID LISTS UNALIGNED",and($A482&lt;&gt;"",countif('5) Release_Track'!$F:$F,$A482)=0),"NO ISRC MATCH in Release_Track",and($B482&lt;&gt;"",countif('5) Release_Track'!$G:$G,$B482)=0),"NO CATALOG ID MATCH in Release_Track",iserror(vlookup($A482&amp;$B482,'5) Release_Track'!$F:$F&amp;'5) Release_Track'!$G:$G,1,0)),"NO ISRC-CATALOG ID pair MATCH in Release_Track" )</f>
        <v/>
      </c>
      <c r="D482" s="114" t="str">
        <f t="array" ref="D482">ifs(and(isblank($A482),isblank($B482)),"", not(iserror(vlookup($A482&amp;$B482,'5) Release_Track'!$F:$F&amp;'5) Release_Track'!$G:$G,1,0))),vlookup($A482&amp;$B482,{'5) Release_Track'!$F:$F&amp;'5) Release_Track'!$G:$G,'5) Release_Track'!$I:$I},2,0), or(and(not(isblank($B482)),$B482=$B481,$A482&lt;&gt;$A481),and(not(isblank($A482)),$A482=$A481,$B482&lt;&gt;$B481)),"ID LISTS UNALIGNED",and($A482&lt;&gt;"",countif('5) Release_Track'!$F:$F,$A482)=0),"NO ISRC MATCH in Release_Track",and($B482&lt;&gt;"",countif('5) Release_Track'!$G:$G,$B482)=0),"NO CATALOG ID MATCH in Release_Track",iserror(vlookup($A482&amp;$B482,'5) Release_Track'!$F:$F&amp;'5) Release_Track'!$G:$G,1,0)),"NO ISRC-CATALOG ID pair MATCH in Release_Track" )</f>
        <v/>
      </c>
      <c r="E482" s="111"/>
      <c r="F482" s="20"/>
      <c r="G482" s="159"/>
      <c r="H482" s="114" t="str">
        <f t="shared" si="1"/>
        <v/>
      </c>
      <c r="I482" s="20"/>
      <c r="J482" s="20"/>
    </row>
    <row r="483">
      <c r="B483" s="92"/>
      <c r="C483" s="114" t="str">
        <f t="array" ref="C483">ifs(and(isblank($A483),isblank($B483)),"", not(iserror(vlookup($A483&amp;$B483,'5) Release_Track'!$F:$F&amp;'5) Release_Track'!$G:$G,1,0))),vlookup($A483&amp;$B483,{'5) Release_Track'!$F:$F&amp;'5) Release_Track'!$G:$G,'5) Release_Track'!$H:$H},2,0), or(and(not(isblank($B483)),$B483=$B482,$A483&lt;&gt;$A482),and(not(isblank($A483)),$A483=$A482,$B483&lt;&gt;$B482)),"ID LISTS UNALIGNED",and($A483&lt;&gt;"",countif('5) Release_Track'!$F:$F,$A483)=0),"NO ISRC MATCH in Release_Track",and($B483&lt;&gt;"",countif('5) Release_Track'!$G:$G,$B483)=0),"NO CATALOG ID MATCH in Release_Track",iserror(vlookup($A483&amp;$B483,'5) Release_Track'!$F:$F&amp;'5) Release_Track'!$G:$G,1,0)),"NO ISRC-CATALOG ID pair MATCH in Release_Track" )</f>
        <v/>
      </c>
      <c r="D483" s="114" t="str">
        <f t="array" ref="D483">ifs(and(isblank($A483),isblank($B483)),"", not(iserror(vlookup($A483&amp;$B483,'5) Release_Track'!$F:$F&amp;'5) Release_Track'!$G:$G,1,0))),vlookup($A483&amp;$B483,{'5) Release_Track'!$F:$F&amp;'5) Release_Track'!$G:$G,'5) Release_Track'!$I:$I},2,0), or(and(not(isblank($B483)),$B483=$B482,$A483&lt;&gt;$A482),and(not(isblank($A483)),$A483=$A482,$B483&lt;&gt;$B482)),"ID LISTS UNALIGNED",and($A483&lt;&gt;"",countif('5) Release_Track'!$F:$F,$A483)=0),"NO ISRC MATCH in Release_Track",and($B483&lt;&gt;"",countif('5) Release_Track'!$G:$G,$B483)=0),"NO CATALOG ID MATCH in Release_Track",iserror(vlookup($A483&amp;$B483,'5) Release_Track'!$F:$F&amp;'5) Release_Track'!$G:$G,1,0)),"NO ISRC-CATALOG ID pair MATCH in Release_Track" )</f>
        <v/>
      </c>
      <c r="E483" s="111"/>
      <c r="F483" s="20"/>
      <c r="G483" s="159"/>
      <c r="H483" s="114" t="str">
        <f t="shared" si="1"/>
        <v/>
      </c>
      <c r="I483" s="20"/>
      <c r="J483" s="20"/>
    </row>
    <row r="484">
      <c r="B484" s="92"/>
      <c r="C484" s="114" t="str">
        <f t="array" ref="C484">ifs(and(isblank($A484),isblank($B484)),"", not(iserror(vlookup($A484&amp;$B484,'5) Release_Track'!$F:$F&amp;'5) Release_Track'!$G:$G,1,0))),vlookup($A484&amp;$B484,{'5) Release_Track'!$F:$F&amp;'5) Release_Track'!$G:$G,'5) Release_Track'!$H:$H},2,0), or(and(not(isblank($B484)),$B484=$B483,$A484&lt;&gt;$A483),and(not(isblank($A484)),$A484=$A483,$B484&lt;&gt;$B483)),"ID LISTS UNALIGNED",and($A484&lt;&gt;"",countif('5) Release_Track'!$F:$F,$A484)=0),"NO ISRC MATCH in Release_Track",and($B484&lt;&gt;"",countif('5) Release_Track'!$G:$G,$B484)=0),"NO CATALOG ID MATCH in Release_Track",iserror(vlookup($A484&amp;$B484,'5) Release_Track'!$F:$F&amp;'5) Release_Track'!$G:$G,1,0)),"NO ISRC-CATALOG ID pair MATCH in Release_Track" )</f>
        <v/>
      </c>
      <c r="D484" s="114" t="str">
        <f t="array" ref="D484">ifs(and(isblank($A484),isblank($B484)),"", not(iserror(vlookup($A484&amp;$B484,'5) Release_Track'!$F:$F&amp;'5) Release_Track'!$G:$G,1,0))),vlookup($A484&amp;$B484,{'5) Release_Track'!$F:$F&amp;'5) Release_Track'!$G:$G,'5) Release_Track'!$I:$I},2,0), or(and(not(isblank($B484)),$B484=$B483,$A484&lt;&gt;$A483),and(not(isblank($A484)),$A484=$A483,$B484&lt;&gt;$B483)),"ID LISTS UNALIGNED",and($A484&lt;&gt;"",countif('5) Release_Track'!$F:$F,$A484)=0),"NO ISRC MATCH in Release_Track",and($B484&lt;&gt;"",countif('5) Release_Track'!$G:$G,$B484)=0),"NO CATALOG ID MATCH in Release_Track",iserror(vlookup($A484&amp;$B484,'5) Release_Track'!$F:$F&amp;'5) Release_Track'!$G:$G,1,0)),"NO ISRC-CATALOG ID pair MATCH in Release_Track" )</f>
        <v/>
      </c>
      <c r="E484" s="111"/>
      <c r="F484" s="20"/>
      <c r="G484" s="159"/>
      <c r="H484" s="114" t="str">
        <f t="shared" si="1"/>
        <v/>
      </c>
      <c r="I484" s="20"/>
      <c r="J484" s="20"/>
    </row>
    <row r="485">
      <c r="B485" s="92"/>
      <c r="C485" s="114" t="str">
        <f t="array" ref="C485">ifs(and(isblank($A485),isblank($B485)),"", not(iserror(vlookup($A485&amp;$B485,'5) Release_Track'!$F:$F&amp;'5) Release_Track'!$G:$G,1,0))),vlookup($A485&amp;$B485,{'5) Release_Track'!$F:$F&amp;'5) Release_Track'!$G:$G,'5) Release_Track'!$H:$H},2,0), or(and(not(isblank($B485)),$B485=$B484,$A485&lt;&gt;$A484),and(not(isblank($A485)),$A485=$A484,$B485&lt;&gt;$B484)),"ID LISTS UNALIGNED",and($A485&lt;&gt;"",countif('5) Release_Track'!$F:$F,$A485)=0),"NO ISRC MATCH in Release_Track",and($B485&lt;&gt;"",countif('5) Release_Track'!$G:$G,$B485)=0),"NO CATALOG ID MATCH in Release_Track",iserror(vlookup($A485&amp;$B485,'5) Release_Track'!$F:$F&amp;'5) Release_Track'!$G:$G,1,0)),"NO ISRC-CATALOG ID pair MATCH in Release_Track" )</f>
        <v/>
      </c>
      <c r="D485" s="114" t="str">
        <f t="array" ref="D485">ifs(and(isblank($A485),isblank($B485)),"", not(iserror(vlookup($A485&amp;$B485,'5) Release_Track'!$F:$F&amp;'5) Release_Track'!$G:$G,1,0))),vlookup($A485&amp;$B485,{'5) Release_Track'!$F:$F&amp;'5) Release_Track'!$G:$G,'5) Release_Track'!$I:$I},2,0), or(and(not(isblank($B485)),$B485=$B484,$A485&lt;&gt;$A484),and(not(isblank($A485)),$A485=$A484,$B485&lt;&gt;$B484)),"ID LISTS UNALIGNED",and($A485&lt;&gt;"",countif('5) Release_Track'!$F:$F,$A485)=0),"NO ISRC MATCH in Release_Track",and($B485&lt;&gt;"",countif('5) Release_Track'!$G:$G,$B485)=0),"NO CATALOG ID MATCH in Release_Track",iserror(vlookup($A485&amp;$B485,'5) Release_Track'!$F:$F&amp;'5) Release_Track'!$G:$G,1,0)),"NO ISRC-CATALOG ID pair MATCH in Release_Track" )</f>
        <v/>
      </c>
      <c r="E485" s="111"/>
      <c r="F485" s="20"/>
      <c r="G485" s="159"/>
      <c r="H485" s="114" t="str">
        <f t="shared" si="1"/>
        <v/>
      </c>
      <c r="I485" s="20"/>
      <c r="J485" s="20"/>
    </row>
    <row r="486">
      <c r="B486" s="92"/>
      <c r="C486" s="114" t="str">
        <f t="array" ref="C486">ifs(and(isblank($A486),isblank($B486)),"", not(iserror(vlookup($A486&amp;$B486,'5) Release_Track'!$F:$F&amp;'5) Release_Track'!$G:$G,1,0))),vlookup($A486&amp;$B486,{'5) Release_Track'!$F:$F&amp;'5) Release_Track'!$G:$G,'5) Release_Track'!$H:$H},2,0), or(and(not(isblank($B486)),$B486=$B485,$A486&lt;&gt;$A485),and(not(isblank($A486)),$A486=$A485,$B486&lt;&gt;$B485)),"ID LISTS UNALIGNED",and($A486&lt;&gt;"",countif('5) Release_Track'!$F:$F,$A486)=0),"NO ISRC MATCH in Release_Track",and($B486&lt;&gt;"",countif('5) Release_Track'!$G:$G,$B486)=0),"NO CATALOG ID MATCH in Release_Track",iserror(vlookup($A486&amp;$B486,'5) Release_Track'!$F:$F&amp;'5) Release_Track'!$G:$G,1,0)),"NO ISRC-CATALOG ID pair MATCH in Release_Track" )</f>
        <v/>
      </c>
      <c r="D486" s="114" t="str">
        <f t="array" ref="D486">ifs(and(isblank($A486),isblank($B486)),"", not(iserror(vlookup($A486&amp;$B486,'5) Release_Track'!$F:$F&amp;'5) Release_Track'!$G:$G,1,0))),vlookup($A486&amp;$B486,{'5) Release_Track'!$F:$F&amp;'5) Release_Track'!$G:$G,'5) Release_Track'!$I:$I},2,0), or(and(not(isblank($B486)),$B486=$B485,$A486&lt;&gt;$A485),and(not(isblank($A486)),$A486=$A485,$B486&lt;&gt;$B485)),"ID LISTS UNALIGNED",and($A486&lt;&gt;"",countif('5) Release_Track'!$F:$F,$A486)=0),"NO ISRC MATCH in Release_Track",and($B486&lt;&gt;"",countif('5) Release_Track'!$G:$G,$B486)=0),"NO CATALOG ID MATCH in Release_Track",iserror(vlookup($A486&amp;$B486,'5) Release_Track'!$F:$F&amp;'5) Release_Track'!$G:$G,1,0)),"NO ISRC-CATALOG ID pair MATCH in Release_Track" )</f>
        <v/>
      </c>
      <c r="E486" s="111"/>
      <c r="F486" s="20"/>
      <c r="G486" s="159"/>
      <c r="H486" s="114" t="str">
        <f t="shared" si="1"/>
        <v/>
      </c>
      <c r="I486" s="20"/>
      <c r="J486" s="20"/>
    </row>
    <row r="487">
      <c r="B487" s="92"/>
      <c r="C487" s="114" t="str">
        <f t="array" ref="C487">ifs(and(isblank($A487),isblank($B487)),"", not(iserror(vlookup($A487&amp;$B487,'5) Release_Track'!$F:$F&amp;'5) Release_Track'!$G:$G,1,0))),vlookup($A487&amp;$B487,{'5) Release_Track'!$F:$F&amp;'5) Release_Track'!$G:$G,'5) Release_Track'!$H:$H},2,0), or(and(not(isblank($B487)),$B487=$B486,$A487&lt;&gt;$A486),and(not(isblank($A487)),$A487=$A486,$B487&lt;&gt;$B486)),"ID LISTS UNALIGNED",and($A487&lt;&gt;"",countif('5) Release_Track'!$F:$F,$A487)=0),"NO ISRC MATCH in Release_Track",and($B487&lt;&gt;"",countif('5) Release_Track'!$G:$G,$B487)=0),"NO CATALOG ID MATCH in Release_Track",iserror(vlookup($A487&amp;$B487,'5) Release_Track'!$F:$F&amp;'5) Release_Track'!$G:$G,1,0)),"NO ISRC-CATALOG ID pair MATCH in Release_Track" )</f>
        <v/>
      </c>
      <c r="D487" s="114" t="str">
        <f t="array" ref="D487">ifs(and(isblank($A487),isblank($B487)),"", not(iserror(vlookup($A487&amp;$B487,'5) Release_Track'!$F:$F&amp;'5) Release_Track'!$G:$G,1,0))),vlookup($A487&amp;$B487,{'5) Release_Track'!$F:$F&amp;'5) Release_Track'!$G:$G,'5) Release_Track'!$I:$I},2,0), or(and(not(isblank($B487)),$B487=$B486,$A487&lt;&gt;$A486),and(not(isblank($A487)),$A487=$A486,$B487&lt;&gt;$B486)),"ID LISTS UNALIGNED",and($A487&lt;&gt;"",countif('5) Release_Track'!$F:$F,$A487)=0),"NO ISRC MATCH in Release_Track",and($B487&lt;&gt;"",countif('5) Release_Track'!$G:$G,$B487)=0),"NO CATALOG ID MATCH in Release_Track",iserror(vlookup($A487&amp;$B487,'5) Release_Track'!$F:$F&amp;'5) Release_Track'!$G:$G,1,0)),"NO ISRC-CATALOG ID pair MATCH in Release_Track" )</f>
        <v/>
      </c>
      <c r="E487" s="111"/>
      <c r="F487" s="20"/>
      <c r="G487" s="159"/>
      <c r="H487" s="114" t="str">
        <f t="shared" si="1"/>
        <v/>
      </c>
      <c r="I487" s="20"/>
      <c r="J487" s="20"/>
    </row>
    <row r="488">
      <c r="B488" s="92"/>
      <c r="C488" s="114" t="str">
        <f t="array" ref="C488">ifs(and(isblank($A488),isblank($B488)),"", not(iserror(vlookup($A488&amp;$B488,'5) Release_Track'!$F:$F&amp;'5) Release_Track'!$G:$G,1,0))),vlookup($A488&amp;$B488,{'5) Release_Track'!$F:$F&amp;'5) Release_Track'!$G:$G,'5) Release_Track'!$H:$H},2,0), or(and(not(isblank($B488)),$B488=$B487,$A488&lt;&gt;$A487),and(not(isblank($A488)),$A488=$A487,$B488&lt;&gt;$B487)),"ID LISTS UNALIGNED",and($A488&lt;&gt;"",countif('5) Release_Track'!$F:$F,$A488)=0),"NO ISRC MATCH in Release_Track",and($B488&lt;&gt;"",countif('5) Release_Track'!$G:$G,$B488)=0),"NO CATALOG ID MATCH in Release_Track",iserror(vlookup($A488&amp;$B488,'5) Release_Track'!$F:$F&amp;'5) Release_Track'!$G:$G,1,0)),"NO ISRC-CATALOG ID pair MATCH in Release_Track" )</f>
        <v/>
      </c>
      <c r="D488" s="114" t="str">
        <f t="array" ref="D488">ifs(and(isblank($A488),isblank($B488)),"", not(iserror(vlookup($A488&amp;$B488,'5) Release_Track'!$F:$F&amp;'5) Release_Track'!$G:$G,1,0))),vlookup($A488&amp;$B488,{'5) Release_Track'!$F:$F&amp;'5) Release_Track'!$G:$G,'5) Release_Track'!$I:$I},2,0), or(and(not(isblank($B488)),$B488=$B487,$A488&lt;&gt;$A487),and(not(isblank($A488)),$A488=$A487,$B488&lt;&gt;$B487)),"ID LISTS UNALIGNED",and($A488&lt;&gt;"",countif('5) Release_Track'!$F:$F,$A488)=0),"NO ISRC MATCH in Release_Track",and($B488&lt;&gt;"",countif('5) Release_Track'!$G:$G,$B488)=0),"NO CATALOG ID MATCH in Release_Track",iserror(vlookup($A488&amp;$B488,'5) Release_Track'!$F:$F&amp;'5) Release_Track'!$G:$G,1,0)),"NO ISRC-CATALOG ID pair MATCH in Release_Track" )</f>
        <v/>
      </c>
      <c r="E488" s="111"/>
      <c r="F488" s="20"/>
      <c r="G488" s="159"/>
      <c r="H488" s="114" t="str">
        <f t="shared" si="1"/>
        <v/>
      </c>
      <c r="I488" s="20"/>
      <c r="J488" s="20"/>
    </row>
    <row r="489">
      <c r="B489" s="92"/>
      <c r="C489" s="114" t="str">
        <f t="array" ref="C489">ifs(and(isblank($A489),isblank($B489)),"", not(iserror(vlookup($A489&amp;$B489,'5) Release_Track'!$F:$F&amp;'5) Release_Track'!$G:$G,1,0))),vlookup($A489&amp;$B489,{'5) Release_Track'!$F:$F&amp;'5) Release_Track'!$G:$G,'5) Release_Track'!$H:$H},2,0), or(and(not(isblank($B489)),$B489=$B488,$A489&lt;&gt;$A488),and(not(isblank($A489)),$A489=$A488,$B489&lt;&gt;$B488)),"ID LISTS UNALIGNED",and($A489&lt;&gt;"",countif('5) Release_Track'!$F:$F,$A489)=0),"NO ISRC MATCH in Release_Track",and($B489&lt;&gt;"",countif('5) Release_Track'!$G:$G,$B489)=0),"NO CATALOG ID MATCH in Release_Track",iserror(vlookup($A489&amp;$B489,'5) Release_Track'!$F:$F&amp;'5) Release_Track'!$G:$G,1,0)),"NO ISRC-CATALOG ID pair MATCH in Release_Track" )</f>
        <v/>
      </c>
      <c r="D489" s="114" t="str">
        <f t="array" ref="D489">ifs(and(isblank($A489),isblank($B489)),"", not(iserror(vlookup($A489&amp;$B489,'5) Release_Track'!$F:$F&amp;'5) Release_Track'!$G:$G,1,0))),vlookup($A489&amp;$B489,{'5) Release_Track'!$F:$F&amp;'5) Release_Track'!$G:$G,'5) Release_Track'!$I:$I},2,0), or(and(not(isblank($B489)),$B489=$B488,$A489&lt;&gt;$A488),and(not(isblank($A489)),$A489=$A488,$B489&lt;&gt;$B488)),"ID LISTS UNALIGNED",and($A489&lt;&gt;"",countif('5) Release_Track'!$F:$F,$A489)=0),"NO ISRC MATCH in Release_Track",and($B489&lt;&gt;"",countif('5) Release_Track'!$G:$G,$B489)=0),"NO CATALOG ID MATCH in Release_Track",iserror(vlookup($A489&amp;$B489,'5) Release_Track'!$F:$F&amp;'5) Release_Track'!$G:$G,1,0)),"NO ISRC-CATALOG ID pair MATCH in Release_Track" )</f>
        <v/>
      </c>
      <c r="E489" s="111"/>
      <c r="F489" s="20"/>
      <c r="G489" s="159"/>
      <c r="H489" s="114" t="str">
        <f t="shared" si="1"/>
        <v/>
      </c>
      <c r="I489" s="20"/>
      <c r="J489" s="20"/>
    </row>
    <row r="490">
      <c r="B490" s="92"/>
      <c r="C490" s="114" t="str">
        <f t="array" ref="C490">ifs(and(isblank($A490),isblank($B490)),"", not(iserror(vlookup($A490&amp;$B490,'5) Release_Track'!$F:$F&amp;'5) Release_Track'!$G:$G,1,0))),vlookup($A490&amp;$B490,{'5) Release_Track'!$F:$F&amp;'5) Release_Track'!$G:$G,'5) Release_Track'!$H:$H},2,0), or(and(not(isblank($B490)),$B490=$B489,$A490&lt;&gt;$A489),and(not(isblank($A490)),$A490=$A489,$B490&lt;&gt;$B489)),"ID LISTS UNALIGNED",and($A490&lt;&gt;"",countif('5) Release_Track'!$F:$F,$A490)=0),"NO ISRC MATCH in Release_Track",and($B490&lt;&gt;"",countif('5) Release_Track'!$G:$G,$B490)=0),"NO CATALOG ID MATCH in Release_Track",iserror(vlookup($A490&amp;$B490,'5) Release_Track'!$F:$F&amp;'5) Release_Track'!$G:$G,1,0)),"NO ISRC-CATALOG ID pair MATCH in Release_Track" )</f>
        <v/>
      </c>
      <c r="D490" s="114" t="str">
        <f t="array" ref="D490">ifs(and(isblank($A490),isblank($B490)),"", not(iserror(vlookup($A490&amp;$B490,'5) Release_Track'!$F:$F&amp;'5) Release_Track'!$G:$G,1,0))),vlookup($A490&amp;$B490,{'5) Release_Track'!$F:$F&amp;'5) Release_Track'!$G:$G,'5) Release_Track'!$I:$I},2,0), or(and(not(isblank($B490)),$B490=$B489,$A490&lt;&gt;$A489),and(not(isblank($A490)),$A490=$A489,$B490&lt;&gt;$B489)),"ID LISTS UNALIGNED",and($A490&lt;&gt;"",countif('5) Release_Track'!$F:$F,$A490)=0),"NO ISRC MATCH in Release_Track",and($B490&lt;&gt;"",countif('5) Release_Track'!$G:$G,$B490)=0),"NO CATALOG ID MATCH in Release_Track",iserror(vlookup($A490&amp;$B490,'5) Release_Track'!$F:$F&amp;'5) Release_Track'!$G:$G,1,0)),"NO ISRC-CATALOG ID pair MATCH in Release_Track" )</f>
        <v/>
      </c>
      <c r="E490" s="111"/>
      <c r="F490" s="20"/>
      <c r="G490" s="159"/>
      <c r="H490" s="114" t="str">
        <f t="shared" si="1"/>
        <v/>
      </c>
      <c r="I490" s="20"/>
      <c r="J490" s="20"/>
    </row>
    <row r="491">
      <c r="B491" s="92"/>
      <c r="C491" s="114" t="str">
        <f t="array" ref="C491">ifs(and(isblank($A491),isblank($B491)),"", not(iserror(vlookup($A491&amp;$B491,'5) Release_Track'!$F:$F&amp;'5) Release_Track'!$G:$G,1,0))),vlookup($A491&amp;$B491,{'5) Release_Track'!$F:$F&amp;'5) Release_Track'!$G:$G,'5) Release_Track'!$H:$H},2,0), or(and(not(isblank($B491)),$B491=$B490,$A491&lt;&gt;$A490),and(not(isblank($A491)),$A491=$A490,$B491&lt;&gt;$B490)),"ID LISTS UNALIGNED",and($A491&lt;&gt;"",countif('5) Release_Track'!$F:$F,$A491)=0),"NO ISRC MATCH in Release_Track",and($B491&lt;&gt;"",countif('5) Release_Track'!$G:$G,$B491)=0),"NO CATALOG ID MATCH in Release_Track",iserror(vlookup($A491&amp;$B491,'5) Release_Track'!$F:$F&amp;'5) Release_Track'!$G:$G,1,0)),"NO ISRC-CATALOG ID pair MATCH in Release_Track" )</f>
        <v/>
      </c>
      <c r="D491" s="114" t="str">
        <f t="array" ref="D491">ifs(and(isblank($A491),isblank($B491)),"", not(iserror(vlookup($A491&amp;$B491,'5) Release_Track'!$F:$F&amp;'5) Release_Track'!$G:$G,1,0))),vlookup($A491&amp;$B491,{'5) Release_Track'!$F:$F&amp;'5) Release_Track'!$G:$G,'5) Release_Track'!$I:$I},2,0), or(and(not(isblank($B491)),$B491=$B490,$A491&lt;&gt;$A490),and(not(isblank($A491)),$A491=$A490,$B491&lt;&gt;$B490)),"ID LISTS UNALIGNED",and($A491&lt;&gt;"",countif('5) Release_Track'!$F:$F,$A491)=0),"NO ISRC MATCH in Release_Track",and($B491&lt;&gt;"",countif('5) Release_Track'!$G:$G,$B491)=0),"NO CATALOG ID MATCH in Release_Track",iserror(vlookup($A491&amp;$B491,'5) Release_Track'!$F:$F&amp;'5) Release_Track'!$G:$G,1,0)),"NO ISRC-CATALOG ID pair MATCH in Release_Track" )</f>
        <v/>
      </c>
      <c r="E491" s="111"/>
      <c r="F491" s="20"/>
      <c r="G491" s="159"/>
      <c r="H491" s="114" t="str">
        <f t="shared" si="1"/>
        <v/>
      </c>
      <c r="I491" s="20"/>
      <c r="J491" s="20"/>
    </row>
    <row r="492">
      <c r="B492" s="92"/>
      <c r="C492" s="114" t="str">
        <f t="array" ref="C492">ifs(and(isblank($A492),isblank($B492)),"", not(iserror(vlookup($A492&amp;$B492,'5) Release_Track'!$F:$F&amp;'5) Release_Track'!$G:$G,1,0))),vlookup($A492&amp;$B492,{'5) Release_Track'!$F:$F&amp;'5) Release_Track'!$G:$G,'5) Release_Track'!$H:$H},2,0), or(and(not(isblank($B492)),$B492=$B491,$A492&lt;&gt;$A491),and(not(isblank($A492)),$A492=$A491,$B492&lt;&gt;$B491)),"ID LISTS UNALIGNED",and($A492&lt;&gt;"",countif('5) Release_Track'!$F:$F,$A492)=0),"NO ISRC MATCH in Release_Track",and($B492&lt;&gt;"",countif('5) Release_Track'!$G:$G,$B492)=0),"NO CATALOG ID MATCH in Release_Track",iserror(vlookup($A492&amp;$B492,'5) Release_Track'!$F:$F&amp;'5) Release_Track'!$G:$G,1,0)),"NO ISRC-CATALOG ID pair MATCH in Release_Track" )</f>
        <v/>
      </c>
      <c r="D492" s="114" t="str">
        <f t="array" ref="D492">ifs(and(isblank($A492),isblank($B492)),"", not(iserror(vlookup($A492&amp;$B492,'5) Release_Track'!$F:$F&amp;'5) Release_Track'!$G:$G,1,0))),vlookup($A492&amp;$B492,{'5) Release_Track'!$F:$F&amp;'5) Release_Track'!$G:$G,'5) Release_Track'!$I:$I},2,0), or(and(not(isblank($B492)),$B492=$B491,$A492&lt;&gt;$A491),and(not(isblank($A492)),$A492=$A491,$B492&lt;&gt;$B491)),"ID LISTS UNALIGNED",and($A492&lt;&gt;"",countif('5) Release_Track'!$F:$F,$A492)=0),"NO ISRC MATCH in Release_Track",and($B492&lt;&gt;"",countif('5) Release_Track'!$G:$G,$B492)=0),"NO CATALOG ID MATCH in Release_Track",iserror(vlookup($A492&amp;$B492,'5) Release_Track'!$F:$F&amp;'5) Release_Track'!$G:$G,1,0)),"NO ISRC-CATALOG ID pair MATCH in Release_Track" )</f>
        <v/>
      </c>
      <c r="E492" s="111"/>
      <c r="F492" s="20"/>
      <c r="G492" s="159"/>
      <c r="H492" s="114" t="str">
        <f t="shared" si="1"/>
        <v/>
      </c>
      <c r="I492" s="20"/>
      <c r="J492" s="20"/>
    </row>
    <row r="493">
      <c r="B493" s="92"/>
      <c r="C493" s="114" t="str">
        <f t="array" ref="C493">ifs(and(isblank($A493),isblank($B493)),"", not(iserror(vlookup($A493&amp;$B493,'5) Release_Track'!$F:$F&amp;'5) Release_Track'!$G:$G,1,0))),vlookup($A493&amp;$B493,{'5) Release_Track'!$F:$F&amp;'5) Release_Track'!$G:$G,'5) Release_Track'!$H:$H},2,0), or(and(not(isblank($B493)),$B493=$B492,$A493&lt;&gt;$A492),and(not(isblank($A493)),$A493=$A492,$B493&lt;&gt;$B492)),"ID LISTS UNALIGNED",and($A493&lt;&gt;"",countif('5) Release_Track'!$F:$F,$A493)=0),"NO ISRC MATCH in Release_Track",and($B493&lt;&gt;"",countif('5) Release_Track'!$G:$G,$B493)=0),"NO CATALOG ID MATCH in Release_Track",iserror(vlookup($A493&amp;$B493,'5) Release_Track'!$F:$F&amp;'5) Release_Track'!$G:$G,1,0)),"NO ISRC-CATALOG ID pair MATCH in Release_Track" )</f>
        <v/>
      </c>
      <c r="D493" s="114" t="str">
        <f t="array" ref="D493">ifs(and(isblank($A493),isblank($B493)),"", not(iserror(vlookup($A493&amp;$B493,'5) Release_Track'!$F:$F&amp;'5) Release_Track'!$G:$G,1,0))),vlookup($A493&amp;$B493,{'5) Release_Track'!$F:$F&amp;'5) Release_Track'!$G:$G,'5) Release_Track'!$I:$I},2,0), or(and(not(isblank($B493)),$B493=$B492,$A493&lt;&gt;$A492),and(not(isblank($A493)),$A493=$A492,$B493&lt;&gt;$B492)),"ID LISTS UNALIGNED",and($A493&lt;&gt;"",countif('5) Release_Track'!$F:$F,$A493)=0),"NO ISRC MATCH in Release_Track",and($B493&lt;&gt;"",countif('5) Release_Track'!$G:$G,$B493)=0),"NO CATALOG ID MATCH in Release_Track",iserror(vlookup($A493&amp;$B493,'5) Release_Track'!$F:$F&amp;'5) Release_Track'!$G:$G,1,0)),"NO ISRC-CATALOG ID pair MATCH in Release_Track" )</f>
        <v/>
      </c>
      <c r="E493" s="111"/>
      <c r="F493" s="20"/>
      <c r="G493" s="159"/>
      <c r="H493" s="114" t="str">
        <f t="shared" si="1"/>
        <v/>
      </c>
      <c r="I493" s="20"/>
      <c r="J493" s="20"/>
    </row>
    <row r="494">
      <c r="B494" s="92"/>
      <c r="C494" s="114" t="str">
        <f t="array" ref="C494">ifs(and(isblank($A494),isblank($B494)),"", not(iserror(vlookup($A494&amp;$B494,'5) Release_Track'!$F:$F&amp;'5) Release_Track'!$G:$G,1,0))),vlookup($A494&amp;$B494,{'5) Release_Track'!$F:$F&amp;'5) Release_Track'!$G:$G,'5) Release_Track'!$H:$H},2,0), or(and(not(isblank($B494)),$B494=$B493,$A494&lt;&gt;$A493),and(not(isblank($A494)),$A494=$A493,$B494&lt;&gt;$B493)),"ID LISTS UNALIGNED",and($A494&lt;&gt;"",countif('5) Release_Track'!$F:$F,$A494)=0),"NO ISRC MATCH in Release_Track",and($B494&lt;&gt;"",countif('5) Release_Track'!$G:$G,$B494)=0),"NO CATALOG ID MATCH in Release_Track",iserror(vlookup($A494&amp;$B494,'5) Release_Track'!$F:$F&amp;'5) Release_Track'!$G:$G,1,0)),"NO ISRC-CATALOG ID pair MATCH in Release_Track" )</f>
        <v/>
      </c>
      <c r="D494" s="114" t="str">
        <f t="array" ref="D494">ifs(and(isblank($A494),isblank($B494)),"", not(iserror(vlookup($A494&amp;$B494,'5) Release_Track'!$F:$F&amp;'5) Release_Track'!$G:$G,1,0))),vlookup($A494&amp;$B494,{'5) Release_Track'!$F:$F&amp;'5) Release_Track'!$G:$G,'5) Release_Track'!$I:$I},2,0), or(and(not(isblank($B494)),$B494=$B493,$A494&lt;&gt;$A493),and(not(isblank($A494)),$A494=$A493,$B494&lt;&gt;$B493)),"ID LISTS UNALIGNED",and($A494&lt;&gt;"",countif('5) Release_Track'!$F:$F,$A494)=0),"NO ISRC MATCH in Release_Track",and($B494&lt;&gt;"",countif('5) Release_Track'!$G:$G,$B494)=0),"NO CATALOG ID MATCH in Release_Track",iserror(vlookup($A494&amp;$B494,'5) Release_Track'!$F:$F&amp;'5) Release_Track'!$G:$G,1,0)),"NO ISRC-CATALOG ID pair MATCH in Release_Track" )</f>
        <v/>
      </c>
      <c r="E494" s="111"/>
      <c r="F494" s="20"/>
      <c r="G494" s="159"/>
      <c r="H494" s="114" t="str">
        <f t="shared" si="1"/>
        <v/>
      </c>
      <c r="I494" s="20"/>
      <c r="J494" s="20"/>
    </row>
    <row r="495">
      <c r="B495" s="92"/>
      <c r="C495" s="114" t="str">
        <f t="array" ref="C495">ifs(and(isblank($A495),isblank($B495)),"", not(iserror(vlookup($A495&amp;$B495,'5) Release_Track'!$F:$F&amp;'5) Release_Track'!$G:$G,1,0))),vlookup($A495&amp;$B495,{'5) Release_Track'!$F:$F&amp;'5) Release_Track'!$G:$G,'5) Release_Track'!$H:$H},2,0), or(and(not(isblank($B495)),$B495=$B494,$A495&lt;&gt;$A494),and(not(isblank($A495)),$A495=$A494,$B495&lt;&gt;$B494)),"ID LISTS UNALIGNED",and($A495&lt;&gt;"",countif('5) Release_Track'!$F:$F,$A495)=0),"NO ISRC MATCH in Release_Track",and($B495&lt;&gt;"",countif('5) Release_Track'!$G:$G,$B495)=0),"NO CATALOG ID MATCH in Release_Track",iserror(vlookup($A495&amp;$B495,'5) Release_Track'!$F:$F&amp;'5) Release_Track'!$G:$G,1,0)),"NO ISRC-CATALOG ID pair MATCH in Release_Track" )</f>
        <v/>
      </c>
      <c r="D495" s="114" t="str">
        <f t="array" ref="D495">ifs(and(isblank($A495),isblank($B495)),"", not(iserror(vlookup($A495&amp;$B495,'5) Release_Track'!$F:$F&amp;'5) Release_Track'!$G:$G,1,0))),vlookup($A495&amp;$B495,{'5) Release_Track'!$F:$F&amp;'5) Release_Track'!$G:$G,'5) Release_Track'!$I:$I},2,0), or(and(not(isblank($B495)),$B495=$B494,$A495&lt;&gt;$A494),and(not(isblank($A495)),$A495=$A494,$B495&lt;&gt;$B494)),"ID LISTS UNALIGNED",and($A495&lt;&gt;"",countif('5) Release_Track'!$F:$F,$A495)=0),"NO ISRC MATCH in Release_Track",and($B495&lt;&gt;"",countif('5) Release_Track'!$G:$G,$B495)=0),"NO CATALOG ID MATCH in Release_Track",iserror(vlookup($A495&amp;$B495,'5) Release_Track'!$F:$F&amp;'5) Release_Track'!$G:$G,1,0)),"NO ISRC-CATALOG ID pair MATCH in Release_Track" )</f>
        <v/>
      </c>
      <c r="E495" s="111"/>
      <c r="F495" s="20"/>
      <c r="G495" s="159"/>
      <c r="H495" s="114" t="str">
        <f t="shared" si="1"/>
        <v/>
      </c>
      <c r="I495" s="20"/>
      <c r="J495" s="20"/>
    </row>
    <row r="496">
      <c r="B496" s="92"/>
      <c r="C496" s="114" t="str">
        <f t="array" ref="C496">ifs(and(isblank($A496),isblank($B496)),"", not(iserror(vlookup($A496&amp;$B496,'5) Release_Track'!$F:$F&amp;'5) Release_Track'!$G:$G,1,0))),vlookup($A496&amp;$B496,{'5) Release_Track'!$F:$F&amp;'5) Release_Track'!$G:$G,'5) Release_Track'!$H:$H},2,0), or(and(not(isblank($B496)),$B496=$B495,$A496&lt;&gt;$A495),and(not(isblank($A496)),$A496=$A495,$B496&lt;&gt;$B495)),"ID LISTS UNALIGNED",and($A496&lt;&gt;"",countif('5) Release_Track'!$F:$F,$A496)=0),"NO ISRC MATCH in Release_Track",and($B496&lt;&gt;"",countif('5) Release_Track'!$G:$G,$B496)=0),"NO CATALOG ID MATCH in Release_Track",iserror(vlookup($A496&amp;$B496,'5) Release_Track'!$F:$F&amp;'5) Release_Track'!$G:$G,1,0)),"NO ISRC-CATALOG ID pair MATCH in Release_Track" )</f>
        <v/>
      </c>
      <c r="D496" s="114" t="str">
        <f t="array" ref="D496">ifs(and(isblank($A496),isblank($B496)),"", not(iserror(vlookup($A496&amp;$B496,'5) Release_Track'!$F:$F&amp;'5) Release_Track'!$G:$G,1,0))),vlookup($A496&amp;$B496,{'5) Release_Track'!$F:$F&amp;'5) Release_Track'!$G:$G,'5) Release_Track'!$I:$I},2,0), or(and(not(isblank($B496)),$B496=$B495,$A496&lt;&gt;$A495),and(not(isblank($A496)),$A496=$A495,$B496&lt;&gt;$B495)),"ID LISTS UNALIGNED",and($A496&lt;&gt;"",countif('5) Release_Track'!$F:$F,$A496)=0),"NO ISRC MATCH in Release_Track",and($B496&lt;&gt;"",countif('5) Release_Track'!$G:$G,$B496)=0),"NO CATALOG ID MATCH in Release_Track",iserror(vlookup($A496&amp;$B496,'5) Release_Track'!$F:$F&amp;'5) Release_Track'!$G:$G,1,0)),"NO ISRC-CATALOG ID pair MATCH in Release_Track" )</f>
        <v/>
      </c>
      <c r="E496" s="111"/>
      <c r="F496" s="20"/>
      <c r="G496" s="159"/>
      <c r="H496" s="114" t="str">
        <f t="shared" si="1"/>
        <v/>
      </c>
      <c r="I496" s="20"/>
      <c r="J496" s="20"/>
    </row>
    <row r="497">
      <c r="B497" s="92"/>
      <c r="C497" s="114" t="str">
        <f t="array" ref="C497">ifs(and(isblank($A497),isblank($B497)),"", not(iserror(vlookup($A497&amp;$B497,'5) Release_Track'!$F:$F&amp;'5) Release_Track'!$G:$G,1,0))),vlookup($A497&amp;$B497,{'5) Release_Track'!$F:$F&amp;'5) Release_Track'!$G:$G,'5) Release_Track'!$H:$H},2,0), or(and(not(isblank($B497)),$B497=$B496,$A497&lt;&gt;$A496),and(not(isblank($A497)),$A497=$A496,$B497&lt;&gt;$B496)),"ID LISTS UNALIGNED",and($A497&lt;&gt;"",countif('5) Release_Track'!$F:$F,$A497)=0),"NO ISRC MATCH in Release_Track",and($B497&lt;&gt;"",countif('5) Release_Track'!$G:$G,$B497)=0),"NO CATALOG ID MATCH in Release_Track",iserror(vlookup($A497&amp;$B497,'5) Release_Track'!$F:$F&amp;'5) Release_Track'!$G:$G,1,0)),"NO ISRC-CATALOG ID pair MATCH in Release_Track" )</f>
        <v/>
      </c>
      <c r="D497" s="114" t="str">
        <f t="array" ref="D497">ifs(and(isblank($A497),isblank($B497)),"", not(iserror(vlookup($A497&amp;$B497,'5) Release_Track'!$F:$F&amp;'5) Release_Track'!$G:$G,1,0))),vlookup($A497&amp;$B497,{'5) Release_Track'!$F:$F&amp;'5) Release_Track'!$G:$G,'5) Release_Track'!$I:$I},2,0), or(and(not(isblank($B497)),$B497=$B496,$A497&lt;&gt;$A496),and(not(isblank($A497)),$A497=$A496,$B497&lt;&gt;$B496)),"ID LISTS UNALIGNED",and($A497&lt;&gt;"",countif('5) Release_Track'!$F:$F,$A497)=0),"NO ISRC MATCH in Release_Track",and($B497&lt;&gt;"",countif('5) Release_Track'!$G:$G,$B497)=0),"NO CATALOG ID MATCH in Release_Track",iserror(vlookup($A497&amp;$B497,'5) Release_Track'!$F:$F&amp;'5) Release_Track'!$G:$G,1,0)),"NO ISRC-CATALOG ID pair MATCH in Release_Track" )</f>
        <v/>
      </c>
      <c r="E497" s="111"/>
      <c r="F497" s="20"/>
      <c r="G497" s="159"/>
      <c r="H497" s="114" t="str">
        <f t="shared" si="1"/>
        <v/>
      </c>
      <c r="I497" s="20"/>
      <c r="J497" s="20"/>
    </row>
    <row r="498">
      <c r="B498" s="92"/>
      <c r="C498" s="114" t="str">
        <f t="array" ref="C498">ifs(and(isblank($A498),isblank($B498)),"", not(iserror(vlookup($A498&amp;$B498,'5) Release_Track'!$F:$F&amp;'5) Release_Track'!$G:$G,1,0))),vlookup($A498&amp;$B498,{'5) Release_Track'!$F:$F&amp;'5) Release_Track'!$G:$G,'5) Release_Track'!$H:$H},2,0), or(and(not(isblank($B498)),$B498=$B497,$A498&lt;&gt;$A497),and(not(isblank($A498)),$A498=$A497,$B498&lt;&gt;$B497)),"ID LISTS UNALIGNED",and($A498&lt;&gt;"",countif('5) Release_Track'!$F:$F,$A498)=0),"NO ISRC MATCH in Release_Track",and($B498&lt;&gt;"",countif('5) Release_Track'!$G:$G,$B498)=0),"NO CATALOG ID MATCH in Release_Track",iserror(vlookup($A498&amp;$B498,'5) Release_Track'!$F:$F&amp;'5) Release_Track'!$G:$G,1,0)),"NO ISRC-CATALOG ID pair MATCH in Release_Track" )</f>
        <v/>
      </c>
      <c r="D498" s="114" t="str">
        <f t="array" ref="D498">ifs(and(isblank($A498),isblank($B498)),"", not(iserror(vlookup($A498&amp;$B498,'5) Release_Track'!$F:$F&amp;'5) Release_Track'!$G:$G,1,0))),vlookup($A498&amp;$B498,{'5) Release_Track'!$F:$F&amp;'5) Release_Track'!$G:$G,'5) Release_Track'!$I:$I},2,0), or(and(not(isblank($B498)),$B498=$B497,$A498&lt;&gt;$A497),and(not(isblank($A498)),$A498=$A497,$B498&lt;&gt;$B497)),"ID LISTS UNALIGNED",and($A498&lt;&gt;"",countif('5) Release_Track'!$F:$F,$A498)=0),"NO ISRC MATCH in Release_Track",and($B498&lt;&gt;"",countif('5) Release_Track'!$G:$G,$B498)=0),"NO CATALOG ID MATCH in Release_Track",iserror(vlookup($A498&amp;$B498,'5) Release_Track'!$F:$F&amp;'5) Release_Track'!$G:$G,1,0)),"NO ISRC-CATALOG ID pair MATCH in Release_Track" )</f>
        <v/>
      </c>
      <c r="E498" s="111"/>
      <c r="F498" s="20"/>
      <c r="G498" s="159"/>
      <c r="H498" s="114" t="str">
        <f t="shared" si="1"/>
        <v/>
      </c>
      <c r="I498" s="20"/>
      <c r="J498" s="20"/>
    </row>
    <row r="499">
      <c r="B499" s="92"/>
      <c r="C499" s="114" t="str">
        <f t="array" ref="C499">ifs(and(isblank($A499),isblank($B499)),"", not(iserror(vlookup($A499&amp;$B499,'5) Release_Track'!$F:$F&amp;'5) Release_Track'!$G:$G,1,0))),vlookup($A499&amp;$B499,{'5) Release_Track'!$F:$F&amp;'5) Release_Track'!$G:$G,'5) Release_Track'!$H:$H},2,0), or(and(not(isblank($B499)),$B499=$B498,$A499&lt;&gt;$A498),and(not(isblank($A499)),$A499=$A498,$B499&lt;&gt;$B498)),"ID LISTS UNALIGNED",and($A499&lt;&gt;"",countif('5) Release_Track'!$F:$F,$A499)=0),"NO ISRC MATCH in Release_Track",and($B499&lt;&gt;"",countif('5) Release_Track'!$G:$G,$B499)=0),"NO CATALOG ID MATCH in Release_Track",iserror(vlookup($A499&amp;$B499,'5) Release_Track'!$F:$F&amp;'5) Release_Track'!$G:$G,1,0)),"NO ISRC-CATALOG ID pair MATCH in Release_Track" )</f>
        <v/>
      </c>
      <c r="D499" s="114" t="str">
        <f t="array" ref="D499">ifs(and(isblank($A499),isblank($B499)),"", not(iserror(vlookup($A499&amp;$B499,'5) Release_Track'!$F:$F&amp;'5) Release_Track'!$G:$G,1,0))),vlookup($A499&amp;$B499,{'5) Release_Track'!$F:$F&amp;'5) Release_Track'!$G:$G,'5) Release_Track'!$I:$I},2,0), or(and(not(isblank($B499)),$B499=$B498,$A499&lt;&gt;$A498),and(not(isblank($A499)),$A499=$A498,$B499&lt;&gt;$B498)),"ID LISTS UNALIGNED",and($A499&lt;&gt;"",countif('5) Release_Track'!$F:$F,$A499)=0),"NO ISRC MATCH in Release_Track",and($B499&lt;&gt;"",countif('5) Release_Track'!$G:$G,$B499)=0),"NO CATALOG ID MATCH in Release_Track",iserror(vlookup($A499&amp;$B499,'5) Release_Track'!$F:$F&amp;'5) Release_Track'!$G:$G,1,0)),"NO ISRC-CATALOG ID pair MATCH in Release_Track" )</f>
        <v/>
      </c>
      <c r="E499" s="111"/>
      <c r="F499" s="20"/>
      <c r="G499" s="159"/>
      <c r="H499" s="114" t="str">
        <f t="shared" si="1"/>
        <v/>
      </c>
      <c r="I499" s="20"/>
      <c r="J499" s="20"/>
    </row>
    <row r="500">
      <c r="B500" s="92"/>
      <c r="C500" s="114" t="str">
        <f t="array" ref="C500">ifs(and(isblank($A500),isblank($B500)),"", not(iserror(vlookup($A500&amp;$B500,'5) Release_Track'!$F:$F&amp;'5) Release_Track'!$G:$G,1,0))),vlookup($A500&amp;$B500,{'5) Release_Track'!$F:$F&amp;'5) Release_Track'!$G:$G,'5) Release_Track'!$H:$H},2,0), or(and(not(isblank($B500)),$B500=$B499,$A500&lt;&gt;$A499),and(not(isblank($A500)),$A500=$A499,$B500&lt;&gt;$B499)),"ID LISTS UNALIGNED",and($A500&lt;&gt;"",countif('5) Release_Track'!$F:$F,$A500)=0),"NO ISRC MATCH in Release_Track",and($B500&lt;&gt;"",countif('5) Release_Track'!$G:$G,$B500)=0),"NO CATALOG ID MATCH in Release_Track",iserror(vlookup($A500&amp;$B500,'5) Release_Track'!$F:$F&amp;'5) Release_Track'!$G:$G,1,0)),"NO ISRC-CATALOG ID pair MATCH in Release_Track" )</f>
        <v/>
      </c>
      <c r="D500" s="114" t="str">
        <f t="array" ref="D500">ifs(and(isblank($A500),isblank($B500)),"", not(iserror(vlookup($A500&amp;$B500,'5) Release_Track'!$F:$F&amp;'5) Release_Track'!$G:$G,1,0))),vlookup($A500&amp;$B500,{'5) Release_Track'!$F:$F&amp;'5) Release_Track'!$G:$G,'5) Release_Track'!$I:$I},2,0), or(and(not(isblank($B500)),$B500=$B499,$A500&lt;&gt;$A499),and(not(isblank($A500)),$A500=$A499,$B500&lt;&gt;$B499)),"ID LISTS UNALIGNED",and($A500&lt;&gt;"",countif('5) Release_Track'!$F:$F,$A500)=0),"NO ISRC MATCH in Release_Track",and($B500&lt;&gt;"",countif('5) Release_Track'!$G:$G,$B500)=0),"NO CATALOG ID MATCH in Release_Track",iserror(vlookup($A500&amp;$B500,'5) Release_Track'!$F:$F&amp;'5) Release_Track'!$G:$G,1,0)),"NO ISRC-CATALOG ID pair MATCH in Release_Track" )</f>
        <v/>
      </c>
      <c r="E500" s="111"/>
      <c r="F500" s="20"/>
      <c r="G500" s="159"/>
      <c r="H500" s="114" t="str">
        <f t="shared" si="1"/>
        <v/>
      </c>
      <c r="I500" s="20"/>
      <c r="J500" s="20"/>
    </row>
    <row r="501">
      <c r="B501" s="92"/>
      <c r="C501" s="114" t="str">
        <f t="array" ref="C501">ifs(and(isblank($A501),isblank($B501)),"", not(iserror(vlookup($A501&amp;$B501,'5) Release_Track'!$F:$F&amp;'5) Release_Track'!$G:$G,1,0))),vlookup($A501&amp;$B501,{'5) Release_Track'!$F:$F&amp;'5) Release_Track'!$G:$G,'5) Release_Track'!$H:$H},2,0), or(and(not(isblank($B501)),$B501=$B500,$A501&lt;&gt;$A500),and(not(isblank($A501)),$A501=$A500,$B501&lt;&gt;$B500)),"ID LISTS UNALIGNED",and($A501&lt;&gt;"",countif('5) Release_Track'!$F:$F,$A501)=0),"NO ISRC MATCH in Release_Track",and($B501&lt;&gt;"",countif('5) Release_Track'!$G:$G,$B501)=0),"NO CATALOG ID MATCH in Release_Track",iserror(vlookup($A501&amp;$B501,'5) Release_Track'!$F:$F&amp;'5) Release_Track'!$G:$G,1,0)),"NO ISRC-CATALOG ID pair MATCH in Release_Track" )</f>
        <v/>
      </c>
      <c r="D501" s="114" t="str">
        <f t="array" ref="D501">ifs(and(isblank($A501),isblank($B501)),"", not(iserror(vlookup($A501&amp;$B501,'5) Release_Track'!$F:$F&amp;'5) Release_Track'!$G:$G,1,0))),vlookup($A501&amp;$B501,{'5) Release_Track'!$F:$F&amp;'5) Release_Track'!$G:$G,'5) Release_Track'!$I:$I},2,0), or(and(not(isblank($B501)),$B501=$B500,$A501&lt;&gt;$A500),and(not(isblank($A501)),$A501=$A500,$B501&lt;&gt;$B500)),"ID LISTS UNALIGNED",and($A501&lt;&gt;"",countif('5) Release_Track'!$F:$F,$A501)=0),"NO ISRC MATCH in Release_Track",and($B501&lt;&gt;"",countif('5) Release_Track'!$G:$G,$B501)=0),"NO CATALOG ID MATCH in Release_Track",iserror(vlookup($A501&amp;$B501,'5) Release_Track'!$F:$F&amp;'5) Release_Track'!$G:$G,1,0)),"NO ISRC-CATALOG ID pair MATCH in Release_Track" )</f>
        <v/>
      </c>
      <c r="E501" s="111"/>
      <c r="F501" s="20"/>
      <c r="G501" s="159"/>
      <c r="H501" s="114" t="str">
        <f t="shared" si="1"/>
        <v/>
      </c>
      <c r="I501" s="20"/>
      <c r="J501" s="20"/>
    </row>
    <row r="502">
      <c r="B502" s="92"/>
      <c r="C502" s="114" t="str">
        <f t="array" ref="C502">ifs(and(isblank($A502),isblank($B502)),"", not(iserror(vlookup($A502&amp;$B502,'5) Release_Track'!$F:$F&amp;'5) Release_Track'!$G:$G,1,0))),vlookup($A502&amp;$B502,{'5) Release_Track'!$F:$F&amp;'5) Release_Track'!$G:$G,'5) Release_Track'!$H:$H},2,0), or(and(not(isblank($B502)),$B502=$B501,$A502&lt;&gt;$A501),and(not(isblank($A502)),$A502=$A501,$B502&lt;&gt;$B501)),"ID LISTS UNALIGNED",and($A502&lt;&gt;"",countif('5) Release_Track'!$F:$F,$A502)=0),"NO ISRC MATCH in Release_Track",and($B502&lt;&gt;"",countif('5) Release_Track'!$G:$G,$B502)=0),"NO CATALOG ID MATCH in Release_Track",iserror(vlookup($A502&amp;$B502,'5) Release_Track'!$F:$F&amp;'5) Release_Track'!$G:$G,1,0)),"NO ISRC-CATALOG ID pair MATCH in Release_Track" )</f>
        <v/>
      </c>
      <c r="D502" s="114" t="str">
        <f t="array" ref="D502">ifs(and(isblank($A502),isblank($B502)),"", not(iserror(vlookup($A502&amp;$B502,'5) Release_Track'!$F:$F&amp;'5) Release_Track'!$G:$G,1,0))),vlookup($A502&amp;$B502,{'5) Release_Track'!$F:$F&amp;'5) Release_Track'!$G:$G,'5) Release_Track'!$I:$I},2,0), or(and(not(isblank($B502)),$B502=$B501,$A502&lt;&gt;$A501),and(not(isblank($A502)),$A502=$A501,$B502&lt;&gt;$B501)),"ID LISTS UNALIGNED",and($A502&lt;&gt;"",countif('5) Release_Track'!$F:$F,$A502)=0),"NO ISRC MATCH in Release_Track",and($B502&lt;&gt;"",countif('5) Release_Track'!$G:$G,$B502)=0),"NO CATALOG ID MATCH in Release_Track",iserror(vlookup($A502&amp;$B502,'5) Release_Track'!$F:$F&amp;'5) Release_Track'!$G:$G,1,0)),"NO ISRC-CATALOG ID pair MATCH in Release_Track" )</f>
        <v/>
      </c>
      <c r="E502" s="111"/>
      <c r="F502" s="20"/>
      <c r="G502" s="159"/>
      <c r="H502" s="114" t="str">
        <f t="shared" si="1"/>
        <v/>
      </c>
      <c r="I502" s="20"/>
      <c r="J502" s="20"/>
    </row>
    <row r="503">
      <c r="B503" s="92"/>
      <c r="C503" s="114" t="str">
        <f t="array" ref="C503">ifs(and(isblank($A503),isblank($B503)),"", not(iserror(vlookup($A503&amp;$B503,'5) Release_Track'!$F:$F&amp;'5) Release_Track'!$G:$G,1,0))),vlookup($A503&amp;$B503,{'5) Release_Track'!$F:$F&amp;'5) Release_Track'!$G:$G,'5) Release_Track'!$H:$H},2,0), or(and(not(isblank($B503)),$B503=$B502,$A503&lt;&gt;$A502),and(not(isblank($A503)),$A503=$A502,$B503&lt;&gt;$B502)),"ID LISTS UNALIGNED",and($A503&lt;&gt;"",countif('5) Release_Track'!$F:$F,$A503)=0),"NO ISRC MATCH in Release_Track",and($B503&lt;&gt;"",countif('5) Release_Track'!$G:$G,$B503)=0),"NO CATALOG ID MATCH in Release_Track",iserror(vlookup($A503&amp;$B503,'5) Release_Track'!$F:$F&amp;'5) Release_Track'!$G:$G,1,0)),"NO ISRC-CATALOG ID pair MATCH in Release_Track" )</f>
        <v/>
      </c>
      <c r="D503" s="114" t="str">
        <f t="array" ref="D503">ifs(and(isblank($A503),isblank($B503)),"", not(iserror(vlookup($A503&amp;$B503,'5) Release_Track'!$F:$F&amp;'5) Release_Track'!$G:$G,1,0))),vlookup($A503&amp;$B503,{'5) Release_Track'!$F:$F&amp;'5) Release_Track'!$G:$G,'5) Release_Track'!$I:$I},2,0), or(and(not(isblank($B503)),$B503=$B502,$A503&lt;&gt;$A502),and(not(isblank($A503)),$A503=$A502,$B503&lt;&gt;$B502)),"ID LISTS UNALIGNED",and($A503&lt;&gt;"",countif('5) Release_Track'!$F:$F,$A503)=0),"NO ISRC MATCH in Release_Track",and($B503&lt;&gt;"",countif('5) Release_Track'!$G:$G,$B503)=0),"NO CATALOG ID MATCH in Release_Track",iserror(vlookup($A503&amp;$B503,'5) Release_Track'!$F:$F&amp;'5) Release_Track'!$G:$G,1,0)),"NO ISRC-CATALOG ID pair MATCH in Release_Track" )</f>
        <v/>
      </c>
      <c r="E503" s="111"/>
      <c r="F503" s="20"/>
      <c r="G503" s="159"/>
      <c r="H503" s="114" t="str">
        <f t="shared" si="1"/>
        <v/>
      </c>
      <c r="I503" s="20"/>
      <c r="J503" s="20"/>
    </row>
    <row r="504">
      <c r="B504" s="92"/>
      <c r="C504" s="114" t="str">
        <f t="array" ref="C504">ifs(and(isblank($A504),isblank($B504)),"", not(iserror(vlookup($A504&amp;$B504,'5) Release_Track'!$F:$F&amp;'5) Release_Track'!$G:$G,1,0))),vlookup($A504&amp;$B504,{'5) Release_Track'!$F:$F&amp;'5) Release_Track'!$G:$G,'5) Release_Track'!$H:$H},2,0), or(and(not(isblank($B504)),$B504=$B503,$A504&lt;&gt;$A503),and(not(isblank($A504)),$A504=$A503,$B504&lt;&gt;$B503)),"ID LISTS UNALIGNED",and($A504&lt;&gt;"",countif('5) Release_Track'!$F:$F,$A504)=0),"NO ISRC MATCH in Release_Track",and($B504&lt;&gt;"",countif('5) Release_Track'!$G:$G,$B504)=0),"NO CATALOG ID MATCH in Release_Track",iserror(vlookup($A504&amp;$B504,'5) Release_Track'!$F:$F&amp;'5) Release_Track'!$G:$G,1,0)),"NO ISRC-CATALOG ID pair MATCH in Release_Track" )</f>
        <v/>
      </c>
      <c r="D504" s="114" t="str">
        <f t="array" ref="D504">ifs(and(isblank($A504),isblank($B504)),"", not(iserror(vlookup($A504&amp;$B504,'5) Release_Track'!$F:$F&amp;'5) Release_Track'!$G:$G,1,0))),vlookup($A504&amp;$B504,{'5) Release_Track'!$F:$F&amp;'5) Release_Track'!$G:$G,'5) Release_Track'!$I:$I},2,0), or(and(not(isblank($B504)),$B504=$B503,$A504&lt;&gt;$A503),and(not(isblank($A504)),$A504=$A503,$B504&lt;&gt;$B503)),"ID LISTS UNALIGNED",and($A504&lt;&gt;"",countif('5) Release_Track'!$F:$F,$A504)=0),"NO ISRC MATCH in Release_Track",and($B504&lt;&gt;"",countif('5) Release_Track'!$G:$G,$B504)=0),"NO CATALOG ID MATCH in Release_Track",iserror(vlookup($A504&amp;$B504,'5) Release_Track'!$F:$F&amp;'5) Release_Track'!$G:$G,1,0)),"NO ISRC-CATALOG ID pair MATCH in Release_Track" )</f>
        <v/>
      </c>
      <c r="E504" s="111"/>
      <c r="F504" s="20"/>
      <c r="G504" s="159"/>
      <c r="H504" s="114" t="str">
        <f t="shared" si="1"/>
        <v/>
      </c>
      <c r="I504" s="20"/>
      <c r="J504" s="20"/>
    </row>
    <row r="505">
      <c r="B505" s="92"/>
      <c r="C505" s="114" t="str">
        <f t="array" ref="C505">ifs(and(isblank($A505),isblank($B505)),"", not(iserror(vlookup($A505&amp;$B505,'5) Release_Track'!$F:$F&amp;'5) Release_Track'!$G:$G,1,0))),vlookup($A505&amp;$B505,{'5) Release_Track'!$F:$F&amp;'5) Release_Track'!$G:$G,'5) Release_Track'!$H:$H},2,0), or(and(not(isblank($B505)),$B505=$B504,$A505&lt;&gt;$A504),and(not(isblank($A505)),$A505=$A504,$B505&lt;&gt;$B504)),"ID LISTS UNALIGNED",and($A505&lt;&gt;"",countif('5) Release_Track'!$F:$F,$A505)=0),"NO ISRC MATCH in Release_Track",and($B505&lt;&gt;"",countif('5) Release_Track'!$G:$G,$B505)=0),"NO CATALOG ID MATCH in Release_Track",iserror(vlookup($A505&amp;$B505,'5) Release_Track'!$F:$F&amp;'5) Release_Track'!$G:$G,1,0)),"NO ISRC-CATALOG ID pair MATCH in Release_Track" )</f>
        <v/>
      </c>
      <c r="D505" s="114" t="str">
        <f t="array" ref="D505">ifs(and(isblank($A505),isblank($B505)),"", not(iserror(vlookup($A505&amp;$B505,'5) Release_Track'!$F:$F&amp;'5) Release_Track'!$G:$G,1,0))),vlookup($A505&amp;$B505,{'5) Release_Track'!$F:$F&amp;'5) Release_Track'!$G:$G,'5) Release_Track'!$I:$I},2,0), or(and(not(isblank($B505)),$B505=$B504,$A505&lt;&gt;$A504),and(not(isblank($A505)),$A505=$A504,$B505&lt;&gt;$B504)),"ID LISTS UNALIGNED",and($A505&lt;&gt;"",countif('5) Release_Track'!$F:$F,$A505)=0),"NO ISRC MATCH in Release_Track",and($B505&lt;&gt;"",countif('5) Release_Track'!$G:$G,$B505)=0),"NO CATALOG ID MATCH in Release_Track",iserror(vlookup($A505&amp;$B505,'5) Release_Track'!$F:$F&amp;'5) Release_Track'!$G:$G,1,0)),"NO ISRC-CATALOG ID pair MATCH in Release_Track" )</f>
        <v/>
      </c>
      <c r="E505" s="111"/>
      <c r="F505" s="20"/>
      <c r="G505" s="159"/>
      <c r="H505" s="114" t="str">
        <f t="shared" si="1"/>
        <v/>
      </c>
      <c r="I505" s="20"/>
      <c r="J505" s="20"/>
    </row>
    <row r="506">
      <c r="B506" s="92"/>
      <c r="C506" s="114" t="str">
        <f t="array" ref="C506">ifs(and(isblank($A506),isblank($B506)),"", not(iserror(vlookup($A506&amp;$B506,'5) Release_Track'!$F:$F&amp;'5) Release_Track'!$G:$G,1,0))),vlookup($A506&amp;$B506,{'5) Release_Track'!$F:$F&amp;'5) Release_Track'!$G:$G,'5) Release_Track'!$H:$H},2,0), or(and(not(isblank($B506)),$B506=$B505,$A506&lt;&gt;$A505),and(not(isblank($A506)),$A506=$A505,$B506&lt;&gt;$B505)),"ID LISTS UNALIGNED",and($A506&lt;&gt;"",countif('5) Release_Track'!$F:$F,$A506)=0),"NO ISRC MATCH in Release_Track",and($B506&lt;&gt;"",countif('5) Release_Track'!$G:$G,$B506)=0),"NO CATALOG ID MATCH in Release_Track",iserror(vlookup($A506&amp;$B506,'5) Release_Track'!$F:$F&amp;'5) Release_Track'!$G:$G,1,0)),"NO ISRC-CATALOG ID pair MATCH in Release_Track" )</f>
        <v/>
      </c>
      <c r="D506" s="114" t="str">
        <f t="array" ref="D506">ifs(and(isblank($A506),isblank($B506)),"", not(iserror(vlookup($A506&amp;$B506,'5) Release_Track'!$F:$F&amp;'5) Release_Track'!$G:$G,1,0))),vlookup($A506&amp;$B506,{'5) Release_Track'!$F:$F&amp;'5) Release_Track'!$G:$G,'5) Release_Track'!$I:$I},2,0), or(and(not(isblank($B506)),$B506=$B505,$A506&lt;&gt;$A505),and(not(isblank($A506)),$A506=$A505,$B506&lt;&gt;$B505)),"ID LISTS UNALIGNED",and($A506&lt;&gt;"",countif('5) Release_Track'!$F:$F,$A506)=0),"NO ISRC MATCH in Release_Track",and($B506&lt;&gt;"",countif('5) Release_Track'!$G:$G,$B506)=0),"NO CATALOG ID MATCH in Release_Track",iserror(vlookup($A506&amp;$B506,'5) Release_Track'!$F:$F&amp;'5) Release_Track'!$G:$G,1,0)),"NO ISRC-CATALOG ID pair MATCH in Release_Track" )</f>
        <v/>
      </c>
      <c r="E506" s="111"/>
      <c r="F506" s="20"/>
      <c r="G506" s="159"/>
      <c r="H506" s="114" t="str">
        <f t="shared" si="1"/>
        <v/>
      </c>
      <c r="I506" s="20"/>
      <c r="J506" s="20"/>
    </row>
    <row r="507">
      <c r="B507" s="92"/>
      <c r="C507" s="114" t="str">
        <f t="array" ref="C507">ifs(and(isblank($A507),isblank($B507)),"", not(iserror(vlookup($A507&amp;$B507,'5) Release_Track'!$F:$F&amp;'5) Release_Track'!$G:$G,1,0))),vlookup($A507&amp;$B507,{'5) Release_Track'!$F:$F&amp;'5) Release_Track'!$G:$G,'5) Release_Track'!$H:$H},2,0), or(and(not(isblank($B507)),$B507=$B506,$A507&lt;&gt;$A506),and(not(isblank($A507)),$A507=$A506,$B507&lt;&gt;$B506)),"ID LISTS UNALIGNED",and($A507&lt;&gt;"",countif('5) Release_Track'!$F:$F,$A507)=0),"NO ISRC MATCH in Release_Track",and($B507&lt;&gt;"",countif('5) Release_Track'!$G:$G,$B507)=0),"NO CATALOG ID MATCH in Release_Track",iserror(vlookup($A507&amp;$B507,'5) Release_Track'!$F:$F&amp;'5) Release_Track'!$G:$G,1,0)),"NO ISRC-CATALOG ID pair MATCH in Release_Track" )</f>
        <v/>
      </c>
      <c r="D507" s="114" t="str">
        <f t="array" ref="D507">ifs(and(isblank($A507),isblank($B507)),"", not(iserror(vlookup($A507&amp;$B507,'5) Release_Track'!$F:$F&amp;'5) Release_Track'!$G:$G,1,0))),vlookup($A507&amp;$B507,{'5) Release_Track'!$F:$F&amp;'5) Release_Track'!$G:$G,'5) Release_Track'!$I:$I},2,0), or(and(not(isblank($B507)),$B507=$B506,$A507&lt;&gt;$A506),and(not(isblank($A507)),$A507=$A506,$B507&lt;&gt;$B506)),"ID LISTS UNALIGNED",and($A507&lt;&gt;"",countif('5) Release_Track'!$F:$F,$A507)=0),"NO ISRC MATCH in Release_Track",and($B507&lt;&gt;"",countif('5) Release_Track'!$G:$G,$B507)=0),"NO CATALOG ID MATCH in Release_Track",iserror(vlookup($A507&amp;$B507,'5) Release_Track'!$F:$F&amp;'5) Release_Track'!$G:$G,1,0)),"NO ISRC-CATALOG ID pair MATCH in Release_Track" )</f>
        <v/>
      </c>
      <c r="E507" s="111"/>
      <c r="F507" s="20"/>
      <c r="G507" s="159"/>
      <c r="H507" s="114" t="str">
        <f t="shared" si="1"/>
        <v/>
      </c>
      <c r="I507" s="20"/>
      <c r="J507" s="20"/>
    </row>
    <row r="508">
      <c r="B508" s="92"/>
      <c r="C508" s="114" t="str">
        <f t="array" ref="C508">ifs(and(isblank($A508),isblank($B508)),"", not(iserror(vlookup($A508&amp;$B508,'5) Release_Track'!$F:$F&amp;'5) Release_Track'!$G:$G,1,0))),vlookup($A508&amp;$B508,{'5) Release_Track'!$F:$F&amp;'5) Release_Track'!$G:$G,'5) Release_Track'!$H:$H},2,0), or(and(not(isblank($B508)),$B508=$B507,$A508&lt;&gt;$A507),and(not(isblank($A508)),$A508=$A507,$B508&lt;&gt;$B507)),"ID LISTS UNALIGNED",and($A508&lt;&gt;"",countif('5) Release_Track'!$F:$F,$A508)=0),"NO ISRC MATCH in Release_Track",and($B508&lt;&gt;"",countif('5) Release_Track'!$G:$G,$B508)=0),"NO CATALOG ID MATCH in Release_Track",iserror(vlookup($A508&amp;$B508,'5) Release_Track'!$F:$F&amp;'5) Release_Track'!$G:$G,1,0)),"NO ISRC-CATALOG ID pair MATCH in Release_Track" )</f>
        <v/>
      </c>
      <c r="D508" s="114" t="str">
        <f t="array" ref="D508">ifs(and(isblank($A508),isblank($B508)),"", not(iserror(vlookup($A508&amp;$B508,'5) Release_Track'!$F:$F&amp;'5) Release_Track'!$G:$G,1,0))),vlookup($A508&amp;$B508,{'5) Release_Track'!$F:$F&amp;'5) Release_Track'!$G:$G,'5) Release_Track'!$I:$I},2,0), or(and(not(isblank($B508)),$B508=$B507,$A508&lt;&gt;$A507),and(not(isblank($A508)),$A508=$A507,$B508&lt;&gt;$B507)),"ID LISTS UNALIGNED",and($A508&lt;&gt;"",countif('5) Release_Track'!$F:$F,$A508)=0),"NO ISRC MATCH in Release_Track",and($B508&lt;&gt;"",countif('5) Release_Track'!$G:$G,$B508)=0),"NO CATALOG ID MATCH in Release_Track",iserror(vlookup($A508&amp;$B508,'5) Release_Track'!$F:$F&amp;'5) Release_Track'!$G:$G,1,0)),"NO ISRC-CATALOG ID pair MATCH in Release_Track" )</f>
        <v/>
      </c>
      <c r="E508" s="111"/>
      <c r="F508" s="20"/>
      <c r="G508" s="159"/>
      <c r="H508" s="114" t="str">
        <f t="shared" si="1"/>
        <v/>
      </c>
      <c r="I508" s="20"/>
      <c r="J508" s="20"/>
    </row>
    <row r="509">
      <c r="B509" s="92"/>
      <c r="C509" s="114" t="str">
        <f t="array" ref="C509">ifs(and(isblank($A509),isblank($B509)),"", not(iserror(vlookup($A509&amp;$B509,'5) Release_Track'!$F:$F&amp;'5) Release_Track'!$G:$G,1,0))),vlookup($A509&amp;$B509,{'5) Release_Track'!$F:$F&amp;'5) Release_Track'!$G:$G,'5) Release_Track'!$H:$H},2,0), or(and(not(isblank($B509)),$B509=$B508,$A509&lt;&gt;$A508),and(not(isblank($A509)),$A509=$A508,$B509&lt;&gt;$B508)),"ID LISTS UNALIGNED",and($A509&lt;&gt;"",countif('5) Release_Track'!$F:$F,$A509)=0),"NO ISRC MATCH in Release_Track",and($B509&lt;&gt;"",countif('5) Release_Track'!$G:$G,$B509)=0),"NO CATALOG ID MATCH in Release_Track",iserror(vlookup($A509&amp;$B509,'5) Release_Track'!$F:$F&amp;'5) Release_Track'!$G:$G,1,0)),"NO ISRC-CATALOG ID pair MATCH in Release_Track" )</f>
        <v/>
      </c>
      <c r="D509" s="114" t="str">
        <f t="array" ref="D509">ifs(and(isblank($A509),isblank($B509)),"", not(iserror(vlookup($A509&amp;$B509,'5) Release_Track'!$F:$F&amp;'5) Release_Track'!$G:$G,1,0))),vlookup($A509&amp;$B509,{'5) Release_Track'!$F:$F&amp;'5) Release_Track'!$G:$G,'5) Release_Track'!$I:$I},2,0), or(and(not(isblank($B509)),$B509=$B508,$A509&lt;&gt;$A508),and(not(isblank($A509)),$A509=$A508,$B509&lt;&gt;$B508)),"ID LISTS UNALIGNED",and($A509&lt;&gt;"",countif('5) Release_Track'!$F:$F,$A509)=0),"NO ISRC MATCH in Release_Track",and($B509&lt;&gt;"",countif('5) Release_Track'!$G:$G,$B509)=0),"NO CATALOG ID MATCH in Release_Track",iserror(vlookup($A509&amp;$B509,'5) Release_Track'!$F:$F&amp;'5) Release_Track'!$G:$G,1,0)),"NO ISRC-CATALOG ID pair MATCH in Release_Track" )</f>
        <v/>
      </c>
      <c r="E509" s="111"/>
      <c r="F509" s="20"/>
      <c r="G509" s="159"/>
      <c r="H509" s="114" t="str">
        <f t="shared" si="1"/>
        <v/>
      </c>
      <c r="I509" s="20"/>
      <c r="J509" s="20"/>
    </row>
    <row r="510">
      <c r="B510" s="92"/>
      <c r="C510" s="114" t="str">
        <f t="array" ref="C510">ifs(and(isblank($A510),isblank($B510)),"", not(iserror(vlookup($A510&amp;$B510,'5) Release_Track'!$F:$F&amp;'5) Release_Track'!$G:$G,1,0))),vlookup($A510&amp;$B510,{'5) Release_Track'!$F:$F&amp;'5) Release_Track'!$G:$G,'5) Release_Track'!$H:$H},2,0), or(and(not(isblank($B510)),$B510=$B509,$A510&lt;&gt;$A509),and(not(isblank($A510)),$A510=$A509,$B510&lt;&gt;$B509)),"ID LISTS UNALIGNED",and($A510&lt;&gt;"",countif('5) Release_Track'!$F:$F,$A510)=0),"NO ISRC MATCH in Release_Track",and($B510&lt;&gt;"",countif('5) Release_Track'!$G:$G,$B510)=0),"NO CATALOG ID MATCH in Release_Track",iserror(vlookup($A510&amp;$B510,'5) Release_Track'!$F:$F&amp;'5) Release_Track'!$G:$G,1,0)),"NO ISRC-CATALOG ID pair MATCH in Release_Track" )</f>
        <v/>
      </c>
      <c r="D510" s="114" t="str">
        <f t="array" ref="D510">ifs(and(isblank($A510),isblank($B510)),"", not(iserror(vlookup($A510&amp;$B510,'5) Release_Track'!$F:$F&amp;'5) Release_Track'!$G:$G,1,0))),vlookup($A510&amp;$B510,{'5) Release_Track'!$F:$F&amp;'5) Release_Track'!$G:$G,'5) Release_Track'!$I:$I},2,0), or(and(not(isblank($B510)),$B510=$B509,$A510&lt;&gt;$A509),and(not(isblank($A510)),$A510=$A509,$B510&lt;&gt;$B509)),"ID LISTS UNALIGNED",and($A510&lt;&gt;"",countif('5) Release_Track'!$F:$F,$A510)=0),"NO ISRC MATCH in Release_Track",and($B510&lt;&gt;"",countif('5) Release_Track'!$G:$G,$B510)=0),"NO CATALOG ID MATCH in Release_Track",iserror(vlookup($A510&amp;$B510,'5) Release_Track'!$F:$F&amp;'5) Release_Track'!$G:$G,1,0)),"NO ISRC-CATALOG ID pair MATCH in Release_Track" )</f>
        <v/>
      </c>
      <c r="E510" s="111"/>
      <c r="F510" s="20"/>
      <c r="G510" s="159"/>
      <c r="H510" s="114" t="str">
        <f t="shared" si="1"/>
        <v/>
      </c>
      <c r="I510" s="20"/>
      <c r="J510" s="20"/>
    </row>
    <row r="511">
      <c r="B511" s="92"/>
      <c r="C511" s="114" t="str">
        <f t="array" ref="C511">ifs(and(isblank($A511),isblank($B511)),"", not(iserror(vlookup($A511&amp;$B511,'5) Release_Track'!$F:$F&amp;'5) Release_Track'!$G:$G,1,0))),vlookup($A511&amp;$B511,{'5) Release_Track'!$F:$F&amp;'5) Release_Track'!$G:$G,'5) Release_Track'!$H:$H},2,0), or(and(not(isblank($B511)),$B511=$B510,$A511&lt;&gt;$A510),and(not(isblank($A511)),$A511=$A510,$B511&lt;&gt;$B510)),"ID LISTS UNALIGNED",and($A511&lt;&gt;"",countif('5) Release_Track'!$F:$F,$A511)=0),"NO ISRC MATCH in Release_Track",and($B511&lt;&gt;"",countif('5) Release_Track'!$G:$G,$B511)=0),"NO CATALOG ID MATCH in Release_Track",iserror(vlookup($A511&amp;$B511,'5) Release_Track'!$F:$F&amp;'5) Release_Track'!$G:$G,1,0)),"NO ISRC-CATALOG ID pair MATCH in Release_Track" )</f>
        <v/>
      </c>
      <c r="D511" s="114" t="str">
        <f t="array" ref="D511">ifs(and(isblank($A511),isblank($B511)),"", not(iserror(vlookup($A511&amp;$B511,'5) Release_Track'!$F:$F&amp;'5) Release_Track'!$G:$G,1,0))),vlookup($A511&amp;$B511,{'5) Release_Track'!$F:$F&amp;'5) Release_Track'!$G:$G,'5) Release_Track'!$I:$I},2,0), or(and(not(isblank($B511)),$B511=$B510,$A511&lt;&gt;$A510),and(not(isblank($A511)),$A511=$A510,$B511&lt;&gt;$B510)),"ID LISTS UNALIGNED",and($A511&lt;&gt;"",countif('5) Release_Track'!$F:$F,$A511)=0),"NO ISRC MATCH in Release_Track",and($B511&lt;&gt;"",countif('5) Release_Track'!$G:$G,$B511)=0),"NO CATALOG ID MATCH in Release_Track",iserror(vlookup($A511&amp;$B511,'5) Release_Track'!$F:$F&amp;'5) Release_Track'!$G:$G,1,0)),"NO ISRC-CATALOG ID pair MATCH in Release_Track" )</f>
        <v/>
      </c>
      <c r="E511" s="111"/>
      <c r="F511" s="20"/>
      <c r="G511" s="159"/>
      <c r="H511" s="114" t="str">
        <f t="shared" si="1"/>
        <v/>
      </c>
      <c r="I511" s="20"/>
      <c r="J511" s="20"/>
    </row>
    <row r="512">
      <c r="B512" s="92"/>
      <c r="C512" s="114" t="str">
        <f t="array" ref="C512">ifs(and(isblank($A512),isblank($B512)),"", not(iserror(vlookup($A512&amp;$B512,'5) Release_Track'!$F:$F&amp;'5) Release_Track'!$G:$G,1,0))),vlookup($A512&amp;$B512,{'5) Release_Track'!$F:$F&amp;'5) Release_Track'!$G:$G,'5) Release_Track'!$H:$H},2,0), or(and(not(isblank($B512)),$B512=$B511,$A512&lt;&gt;$A511),and(not(isblank($A512)),$A512=$A511,$B512&lt;&gt;$B511)),"ID LISTS UNALIGNED",and($A512&lt;&gt;"",countif('5) Release_Track'!$F:$F,$A512)=0),"NO ISRC MATCH in Release_Track",and($B512&lt;&gt;"",countif('5) Release_Track'!$G:$G,$B512)=0),"NO CATALOG ID MATCH in Release_Track",iserror(vlookup($A512&amp;$B512,'5) Release_Track'!$F:$F&amp;'5) Release_Track'!$G:$G,1,0)),"NO ISRC-CATALOG ID pair MATCH in Release_Track" )</f>
        <v/>
      </c>
      <c r="D512" s="114" t="str">
        <f t="array" ref="D512">ifs(and(isblank($A512),isblank($B512)),"", not(iserror(vlookup($A512&amp;$B512,'5) Release_Track'!$F:$F&amp;'5) Release_Track'!$G:$G,1,0))),vlookup($A512&amp;$B512,{'5) Release_Track'!$F:$F&amp;'5) Release_Track'!$G:$G,'5) Release_Track'!$I:$I},2,0), or(and(not(isblank($B512)),$B512=$B511,$A512&lt;&gt;$A511),and(not(isblank($A512)),$A512=$A511,$B512&lt;&gt;$B511)),"ID LISTS UNALIGNED",and($A512&lt;&gt;"",countif('5) Release_Track'!$F:$F,$A512)=0),"NO ISRC MATCH in Release_Track",and($B512&lt;&gt;"",countif('5) Release_Track'!$G:$G,$B512)=0),"NO CATALOG ID MATCH in Release_Track",iserror(vlookup($A512&amp;$B512,'5) Release_Track'!$F:$F&amp;'5) Release_Track'!$G:$G,1,0)),"NO ISRC-CATALOG ID pair MATCH in Release_Track" )</f>
        <v/>
      </c>
      <c r="E512" s="111"/>
      <c r="F512" s="20"/>
      <c r="G512" s="159"/>
      <c r="H512" s="114" t="str">
        <f t="shared" si="1"/>
        <v/>
      </c>
      <c r="I512" s="20"/>
      <c r="J512" s="20"/>
    </row>
    <row r="513">
      <c r="B513" s="92"/>
      <c r="C513" s="114" t="str">
        <f t="array" ref="C513">ifs(and(isblank($A513),isblank($B513)),"", not(iserror(vlookup($A513&amp;$B513,'5) Release_Track'!$F:$F&amp;'5) Release_Track'!$G:$G,1,0))),vlookup($A513&amp;$B513,{'5) Release_Track'!$F:$F&amp;'5) Release_Track'!$G:$G,'5) Release_Track'!$H:$H},2,0), or(and(not(isblank($B513)),$B513=$B512,$A513&lt;&gt;$A512),and(not(isblank($A513)),$A513=$A512,$B513&lt;&gt;$B512)),"ID LISTS UNALIGNED",and($A513&lt;&gt;"",countif('5) Release_Track'!$F:$F,$A513)=0),"NO ISRC MATCH in Release_Track",and($B513&lt;&gt;"",countif('5) Release_Track'!$G:$G,$B513)=0),"NO CATALOG ID MATCH in Release_Track",iserror(vlookup($A513&amp;$B513,'5) Release_Track'!$F:$F&amp;'5) Release_Track'!$G:$G,1,0)),"NO ISRC-CATALOG ID pair MATCH in Release_Track" )</f>
        <v/>
      </c>
      <c r="D513" s="114" t="str">
        <f t="array" ref="D513">ifs(and(isblank($A513),isblank($B513)),"", not(iserror(vlookup($A513&amp;$B513,'5) Release_Track'!$F:$F&amp;'5) Release_Track'!$G:$G,1,0))),vlookup($A513&amp;$B513,{'5) Release_Track'!$F:$F&amp;'5) Release_Track'!$G:$G,'5) Release_Track'!$I:$I},2,0), or(and(not(isblank($B513)),$B513=$B512,$A513&lt;&gt;$A512),and(not(isblank($A513)),$A513=$A512,$B513&lt;&gt;$B512)),"ID LISTS UNALIGNED",and($A513&lt;&gt;"",countif('5) Release_Track'!$F:$F,$A513)=0),"NO ISRC MATCH in Release_Track",and($B513&lt;&gt;"",countif('5) Release_Track'!$G:$G,$B513)=0),"NO CATALOG ID MATCH in Release_Track",iserror(vlookup($A513&amp;$B513,'5) Release_Track'!$F:$F&amp;'5) Release_Track'!$G:$G,1,0)),"NO ISRC-CATALOG ID pair MATCH in Release_Track" )</f>
        <v/>
      </c>
      <c r="E513" s="111"/>
      <c r="F513" s="20"/>
      <c r="G513" s="159"/>
      <c r="H513" s="114" t="str">
        <f t="shared" si="1"/>
        <v/>
      </c>
      <c r="I513" s="20"/>
      <c r="J513" s="20"/>
    </row>
    <row r="514">
      <c r="B514" s="92"/>
      <c r="C514" s="114" t="str">
        <f t="array" ref="C514">ifs(and(isblank($A514),isblank($B514)),"", not(iserror(vlookup($A514&amp;$B514,'5) Release_Track'!$F:$F&amp;'5) Release_Track'!$G:$G,1,0))),vlookup($A514&amp;$B514,{'5) Release_Track'!$F:$F&amp;'5) Release_Track'!$G:$G,'5) Release_Track'!$H:$H},2,0), or(and(not(isblank($B514)),$B514=$B513,$A514&lt;&gt;$A513),and(not(isblank($A514)),$A514=$A513,$B514&lt;&gt;$B513)),"ID LISTS UNALIGNED",and($A514&lt;&gt;"",countif('5) Release_Track'!$F:$F,$A514)=0),"NO ISRC MATCH in Release_Track",and($B514&lt;&gt;"",countif('5) Release_Track'!$G:$G,$B514)=0),"NO CATALOG ID MATCH in Release_Track",iserror(vlookup($A514&amp;$B514,'5) Release_Track'!$F:$F&amp;'5) Release_Track'!$G:$G,1,0)),"NO ISRC-CATALOG ID pair MATCH in Release_Track" )</f>
        <v/>
      </c>
      <c r="D514" s="114" t="str">
        <f t="array" ref="D514">ifs(and(isblank($A514),isblank($B514)),"", not(iserror(vlookup($A514&amp;$B514,'5) Release_Track'!$F:$F&amp;'5) Release_Track'!$G:$G,1,0))),vlookup($A514&amp;$B514,{'5) Release_Track'!$F:$F&amp;'5) Release_Track'!$G:$G,'5) Release_Track'!$I:$I},2,0), or(and(not(isblank($B514)),$B514=$B513,$A514&lt;&gt;$A513),and(not(isblank($A514)),$A514=$A513,$B514&lt;&gt;$B513)),"ID LISTS UNALIGNED",and($A514&lt;&gt;"",countif('5) Release_Track'!$F:$F,$A514)=0),"NO ISRC MATCH in Release_Track",and($B514&lt;&gt;"",countif('5) Release_Track'!$G:$G,$B514)=0),"NO CATALOG ID MATCH in Release_Track",iserror(vlookup($A514&amp;$B514,'5) Release_Track'!$F:$F&amp;'5) Release_Track'!$G:$G,1,0)),"NO ISRC-CATALOG ID pair MATCH in Release_Track" )</f>
        <v/>
      </c>
      <c r="E514" s="111"/>
      <c r="F514" s="20"/>
      <c r="G514" s="159"/>
      <c r="H514" s="114" t="str">
        <f t="shared" si="1"/>
        <v/>
      </c>
      <c r="I514" s="20"/>
      <c r="J514" s="20"/>
    </row>
    <row r="515">
      <c r="B515" s="92"/>
      <c r="C515" s="114" t="str">
        <f t="array" ref="C515">ifs(and(isblank($A515),isblank($B515)),"", not(iserror(vlookup($A515&amp;$B515,'5) Release_Track'!$F:$F&amp;'5) Release_Track'!$G:$G,1,0))),vlookup($A515&amp;$B515,{'5) Release_Track'!$F:$F&amp;'5) Release_Track'!$G:$G,'5) Release_Track'!$H:$H},2,0), or(and(not(isblank($B515)),$B515=$B514,$A515&lt;&gt;$A514),and(not(isblank($A515)),$A515=$A514,$B515&lt;&gt;$B514)),"ID LISTS UNALIGNED",and($A515&lt;&gt;"",countif('5) Release_Track'!$F:$F,$A515)=0),"NO ISRC MATCH in Release_Track",and($B515&lt;&gt;"",countif('5) Release_Track'!$G:$G,$B515)=0),"NO CATALOG ID MATCH in Release_Track",iserror(vlookup($A515&amp;$B515,'5) Release_Track'!$F:$F&amp;'5) Release_Track'!$G:$G,1,0)),"NO ISRC-CATALOG ID pair MATCH in Release_Track" )</f>
        <v/>
      </c>
      <c r="D515" s="114" t="str">
        <f t="array" ref="D515">ifs(and(isblank($A515),isblank($B515)),"", not(iserror(vlookup($A515&amp;$B515,'5) Release_Track'!$F:$F&amp;'5) Release_Track'!$G:$G,1,0))),vlookup($A515&amp;$B515,{'5) Release_Track'!$F:$F&amp;'5) Release_Track'!$G:$G,'5) Release_Track'!$I:$I},2,0), or(and(not(isblank($B515)),$B515=$B514,$A515&lt;&gt;$A514),and(not(isblank($A515)),$A515=$A514,$B515&lt;&gt;$B514)),"ID LISTS UNALIGNED",and($A515&lt;&gt;"",countif('5) Release_Track'!$F:$F,$A515)=0),"NO ISRC MATCH in Release_Track",and($B515&lt;&gt;"",countif('5) Release_Track'!$G:$G,$B515)=0),"NO CATALOG ID MATCH in Release_Track",iserror(vlookup($A515&amp;$B515,'5) Release_Track'!$F:$F&amp;'5) Release_Track'!$G:$G,1,0)),"NO ISRC-CATALOG ID pair MATCH in Release_Track" )</f>
        <v/>
      </c>
      <c r="E515" s="111"/>
      <c r="F515" s="20"/>
      <c r="G515" s="159"/>
      <c r="H515" s="114" t="str">
        <f t="shared" si="1"/>
        <v/>
      </c>
      <c r="I515" s="20"/>
      <c r="J515" s="20"/>
    </row>
    <row r="516">
      <c r="B516" s="92"/>
      <c r="C516" s="114" t="str">
        <f t="array" ref="C516">ifs(and(isblank($A516),isblank($B516)),"", not(iserror(vlookup($A516&amp;$B516,'5) Release_Track'!$F:$F&amp;'5) Release_Track'!$G:$G,1,0))),vlookup($A516&amp;$B516,{'5) Release_Track'!$F:$F&amp;'5) Release_Track'!$G:$G,'5) Release_Track'!$H:$H},2,0), or(and(not(isblank($B516)),$B516=$B515,$A516&lt;&gt;$A515),and(not(isblank($A516)),$A516=$A515,$B516&lt;&gt;$B515)),"ID LISTS UNALIGNED",and($A516&lt;&gt;"",countif('5) Release_Track'!$F:$F,$A516)=0),"NO ISRC MATCH in Release_Track",and($B516&lt;&gt;"",countif('5) Release_Track'!$G:$G,$B516)=0),"NO CATALOG ID MATCH in Release_Track",iserror(vlookup($A516&amp;$B516,'5) Release_Track'!$F:$F&amp;'5) Release_Track'!$G:$G,1,0)),"NO ISRC-CATALOG ID pair MATCH in Release_Track" )</f>
        <v/>
      </c>
      <c r="D516" s="114" t="str">
        <f t="array" ref="D516">ifs(and(isblank($A516),isblank($B516)),"", not(iserror(vlookup($A516&amp;$B516,'5) Release_Track'!$F:$F&amp;'5) Release_Track'!$G:$G,1,0))),vlookup($A516&amp;$B516,{'5) Release_Track'!$F:$F&amp;'5) Release_Track'!$G:$G,'5) Release_Track'!$I:$I},2,0), or(and(not(isblank($B516)),$B516=$B515,$A516&lt;&gt;$A515),and(not(isblank($A516)),$A516=$A515,$B516&lt;&gt;$B515)),"ID LISTS UNALIGNED",and($A516&lt;&gt;"",countif('5) Release_Track'!$F:$F,$A516)=0),"NO ISRC MATCH in Release_Track",and($B516&lt;&gt;"",countif('5) Release_Track'!$G:$G,$B516)=0),"NO CATALOG ID MATCH in Release_Track",iserror(vlookup($A516&amp;$B516,'5) Release_Track'!$F:$F&amp;'5) Release_Track'!$G:$G,1,0)),"NO ISRC-CATALOG ID pair MATCH in Release_Track" )</f>
        <v/>
      </c>
      <c r="E516" s="111"/>
      <c r="F516" s="20"/>
      <c r="G516" s="159"/>
      <c r="H516" s="114" t="str">
        <f t="shared" si="1"/>
        <v/>
      </c>
      <c r="I516" s="20"/>
      <c r="J516" s="20"/>
    </row>
    <row r="517">
      <c r="B517" s="92"/>
      <c r="C517" s="114" t="str">
        <f t="array" ref="C517">ifs(and(isblank($A517),isblank($B517)),"", not(iserror(vlookup($A517&amp;$B517,'5) Release_Track'!$F:$F&amp;'5) Release_Track'!$G:$G,1,0))),vlookup($A517&amp;$B517,{'5) Release_Track'!$F:$F&amp;'5) Release_Track'!$G:$G,'5) Release_Track'!$H:$H},2,0), or(and(not(isblank($B517)),$B517=$B516,$A517&lt;&gt;$A516),and(not(isblank($A517)),$A517=$A516,$B517&lt;&gt;$B516)),"ID LISTS UNALIGNED",and($A517&lt;&gt;"",countif('5) Release_Track'!$F:$F,$A517)=0),"NO ISRC MATCH in Release_Track",and($B517&lt;&gt;"",countif('5) Release_Track'!$G:$G,$B517)=0),"NO CATALOG ID MATCH in Release_Track",iserror(vlookup($A517&amp;$B517,'5) Release_Track'!$F:$F&amp;'5) Release_Track'!$G:$G,1,0)),"NO ISRC-CATALOG ID pair MATCH in Release_Track" )</f>
        <v/>
      </c>
      <c r="D517" s="114" t="str">
        <f t="array" ref="D517">ifs(and(isblank($A517),isblank($B517)),"", not(iserror(vlookup($A517&amp;$B517,'5) Release_Track'!$F:$F&amp;'5) Release_Track'!$G:$G,1,0))),vlookup($A517&amp;$B517,{'5) Release_Track'!$F:$F&amp;'5) Release_Track'!$G:$G,'5) Release_Track'!$I:$I},2,0), or(and(not(isblank($B517)),$B517=$B516,$A517&lt;&gt;$A516),and(not(isblank($A517)),$A517=$A516,$B517&lt;&gt;$B516)),"ID LISTS UNALIGNED",and($A517&lt;&gt;"",countif('5) Release_Track'!$F:$F,$A517)=0),"NO ISRC MATCH in Release_Track",and($B517&lt;&gt;"",countif('5) Release_Track'!$G:$G,$B517)=0),"NO CATALOG ID MATCH in Release_Track",iserror(vlookup($A517&amp;$B517,'5) Release_Track'!$F:$F&amp;'5) Release_Track'!$G:$G,1,0)),"NO ISRC-CATALOG ID pair MATCH in Release_Track" )</f>
        <v/>
      </c>
      <c r="E517" s="111"/>
      <c r="F517" s="20"/>
      <c r="G517" s="159"/>
      <c r="H517" s="114" t="str">
        <f t="shared" si="1"/>
        <v/>
      </c>
      <c r="I517" s="20"/>
      <c r="J517" s="20"/>
    </row>
    <row r="518">
      <c r="B518" s="92"/>
      <c r="C518" s="114" t="str">
        <f t="array" ref="C518">ifs(and(isblank($A518),isblank($B518)),"", not(iserror(vlookup($A518&amp;$B518,'5) Release_Track'!$F:$F&amp;'5) Release_Track'!$G:$G,1,0))),vlookup($A518&amp;$B518,{'5) Release_Track'!$F:$F&amp;'5) Release_Track'!$G:$G,'5) Release_Track'!$H:$H},2,0), or(and(not(isblank($B518)),$B518=$B517,$A518&lt;&gt;$A517),and(not(isblank($A518)),$A518=$A517,$B518&lt;&gt;$B517)),"ID LISTS UNALIGNED",and($A518&lt;&gt;"",countif('5) Release_Track'!$F:$F,$A518)=0),"NO ISRC MATCH in Release_Track",and($B518&lt;&gt;"",countif('5) Release_Track'!$G:$G,$B518)=0),"NO CATALOG ID MATCH in Release_Track",iserror(vlookup($A518&amp;$B518,'5) Release_Track'!$F:$F&amp;'5) Release_Track'!$G:$G,1,0)),"NO ISRC-CATALOG ID pair MATCH in Release_Track" )</f>
        <v/>
      </c>
      <c r="D518" s="114" t="str">
        <f t="array" ref="D518">ifs(and(isblank($A518),isblank($B518)),"", not(iserror(vlookup($A518&amp;$B518,'5) Release_Track'!$F:$F&amp;'5) Release_Track'!$G:$G,1,0))),vlookup($A518&amp;$B518,{'5) Release_Track'!$F:$F&amp;'5) Release_Track'!$G:$G,'5) Release_Track'!$I:$I},2,0), or(and(not(isblank($B518)),$B518=$B517,$A518&lt;&gt;$A517),and(not(isblank($A518)),$A518=$A517,$B518&lt;&gt;$B517)),"ID LISTS UNALIGNED",and($A518&lt;&gt;"",countif('5) Release_Track'!$F:$F,$A518)=0),"NO ISRC MATCH in Release_Track",and($B518&lt;&gt;"",countif('5) Release_Track'!$G:$G,$B518)=0),"NO CATALOG ID MATCH in Release_Track",iserror(vlookup($A518&amp;$B518,'5) Release_Track'!$F:$F&amp;'5) Release_Track'!$G:$G,1,0)),"NO ISRC-CATALOG ID pair MATCH in Release_Track" )</f>
        <v/>
      </c>
      <c r="E518" s="111"/>
      <c r="F518" s="20"/>
      <c r="G518" s="159"/>
      <c r="H518" s="114" t="str">
        <f t="shared" si="1"/>
        <v/>
      </c>
      <c r="I518" s="20"/>
      <c r="J518" s="20"/>
    </row>
    <row r="519">
      <c r="B519" s="92"/>
      <c r="C519" s="114" t="str">
        <f t="array" ref="C519">ifs(and(isblank($A519),isblank($B519)),"", not(iserror(vlookup($A519&amp;$B519,'5) Release_Track'!$F:$F&amp;'5) Release_Track'!$G:$G,1,0))),vlookup($A519&amp;$B519,{'5) Release_Track'!$F:$F&amp;'5) Release_Track'!$G:$G,'5) Release_Track'!$H:$H},2,0), or(and(not(isblank($B519)),$B519=$B518,$A519&lt;&gt;$A518),and(not(isblank($A519)),$A519=$A518,$B519&lt;&gt;$B518)),"ID LISTS UNALIGNED",and($A519&lt;&gt;"",countif('5) Release_Track'!$F:$F,$A519)=0),"NO ISRC MATCH in Release_Track",and($B519&lt;&gt;"",countif('5) Release_Track'!$G:$G,$B519)=0),"NO CATALOG ID MATCH in Release_Track",iserror(vlookup($A519&amp;$B519,'5) Release_Track'!$F:$F&amp;'5) Release_Track'!$G:$G,1,0)),"NO ISRC-CATALOG ID pair MATCH in Release_Track" )</f>
        <v/>
      </c>
      <c r="D519" s="114" t="str">
        <f t="array" ref="D519">ifs(and(isblank($A519),isblank($B519)),"", not(iserror(vlookup($A519&amp;$B519,'5) Release_Track'!$F:$F&amp;'5) Release_Track'!$G:$G,1,0))),vlookup($A519&amp;$B519,{'5) Release_Track'!$F:$F&amp;'5) Release_Track'!$G:$G,'5) Release_Track'!$I:$I},2,0), or(and(not(isblank($B519)),$B519=$B518,$A519&lt;&gt;$A518),and(not(isblank($A519)),$A519=$A518,$B519&lt;&gt;$B518)),"ID LISTS UNALIGNED",and($A519&lt;&gt;"",countif('5) Release_Track'!$F:$F,$A519)=0),"NO ISRC MATCH in Release_Track",and($B519&lt;&gt;"",countif('5) Release_Track'!$G:$G,$B519)=0),"NO CATALOG ID MATCH in Release_Track",iserror(vlookup($A519&amp;$B519,'5) Release_Track'!$F:$F&amp;'5) Release_Track'!$G:$G,1,0)),"NO ISRC-CATALOG ID pair MATCH in Release_Track" )</f>
        <v/>
      </c>
      <c r="E519" s="111"/>
      <c r="F519" s="20"/>
      <c r="G519" s="159"/>
      <c r="H519" s="114" t="str">
        <f t="shared" si="1"/>
        <v/>
      </c>
      <c r="I519" s="20"/>
      <c r="J519" s="20"/>
    </row>
    <row r="520">
      <c r="B520" s="92"/>
      <c r="C520" s="114" t="str">
        <f t="array" ref="C520">ifs(and(isblank($A520),isblank($B520)),"", not(iserror(vlookup($A520&amp;$B520,'5) Release_Track'!$F:$F&amp;'5) Release_Track'!$G:$G,1,0))),vlookup($A520&amp;$B520,{'5) Release_Track'!$F:$F&amp;'5) Release_Track'!$G:$G,'5) Release_Track'!$H:$H},2,0), or(and(not(isblank($B520)),$B520=$B519,$A520&lt;&gt;$A519),and(not(isblank($A520)),$A520=$A519,$B520&lt;&gt;$B519)),"ID LISTS UNALIGNED",and($A520&lt;&gt;"",countif('5) Release_Track'!$F:$F,$A520)=0),"NO ISRC MATCH in Release_Track",and($B520&lt;&gt;"",countif('5) Release_Track'!$G:$G,$B520)=0),"NO CATALOG ID MATCH in Release_Track",iserror(vlookup($A520&amp;$B520,'5) Release_Track'!$F:$F&amp;'5) Release_Track'!$G:$G,1,0)),"NO ISRC-CATALOG ID pair MATCH in Release_Track" )</f>
        <v/>
      </c>
      <c r="D520" s="114" t="str">
        <f t="array" ref="D520">ifs(and(isblank($A520),isblank($B520)),"", not(iserror(vlookup($A520&amp;$B520,'5) Release_Track'!$F:$F&amp;'5) Release_Track'!$G:$G,1,0))),vlookup($A520&amp;$B520,{'5) Release_Track'!$F:$F&amp;'5) Release_Track'!$G:$G,'5) Release_Track'!$I:$I},2,0), or(and(not(isblank($B520)),$B520=$B519,$A520&lt;&gt;$A519),and(not(isblank($A520)),$A520=$A519,$B520&lt;&gt;$B519)),"ID LISTS UNALIGNED",and($A520&lt;&gt;"",countif('5) Release_Track'!$F:$F,$A520)=0),"NO ISRC MATCH in Release_Track",and($B520&lt;&gt;"",countif('5) Release_Track'!$G:$G,$B520)=0),"NO CATALOG ID MATCH in Release_Track",iserror(vlookup($A520&amp;$B520,'5) Release_Track'!$F:$F&amp;'5) Release_Track'!$G:$G,1,0)),"NO ISRC-CATALOG ID pair MATCH in Release_Track" )</f>
        <v/>
      </c>
      <c r="E520" s="111"/>
      <c r="F520" s="20"/>
      <c r="G520" s="159"/>
      <c r="H520" s="114" t="str">
        <f t="shared" si="1"/>
        <v/>
      </c>
      <c r="I520" s="20"/>
      <c r="J520" s="20"/>
    </row>
    <row r="521">
      <c r="B521" s="92"/>
      <c r="C521" s="114" t="str">
        <f t="array" ref="C521">ifs(and(isblank($A521),isblank($B521)),"", not(iserror(vlookup($A521&amp;$B521,'5) Release_Track'!$F:$F&amp;'5) Release_Track'!$G:$G,1,0))),vlookup($A521&amp;$B521,{'5) Release_Track'!$F:$F&amp;'5) Release_Track'!$G:$G,'5) Release_Track'!$H:$H},2,0), or(and(not(isblank($B521)),$B521=$B520,$A521&lt;&gt;$A520),and(not(isblank($A521)),$A521=$A520,$B521&lt;&gt;$B520)),"ID LISTS UNALIGNED",and($A521&lt;&gt;"",countif('5) Release_Track'!$F:$F,$A521)=0),"NO ISRC MATCH in Release_Track",and($B521&lt;&gt;"",countif('5) Release_Track'!$G:$G,$B521)=0),"NO CATALOG ID MATCH in Release_Track",iserror(vlookup($A521&amp;$B521,'5) Release_Track'!$F:$F&amp;'5) Release_Track'!$G:$G,1,0)),"NO ISRC-CATALOG ID pair MATCH in Release_Track" )</f>
        <v/>
      </c>
      <c r="D521" s="114" t="str">
        <f t="array" ref="D521">ifs(and(isblank($A521),isblank($B521)),"", not(iserror(vlookup($A521&amp;$B521,'5) Release_Track'!$F:$F&amp;'5) Release_Track'!$G:$G,1,0))),vlookup($A521&amp;$B521,{'5) Release_Track'!$F:$F&amp;'5) Release_Track'!$G:$G,'5) Release_Track'!$I:$I},2,0), or(and(not(isblank($B521)),$B521=$B520,$A521&lt;&gt;$A520),and(not(isblank($A521)),$A521=$A520,$B521&lt;&gt;$B520)),"ID LISTS UNALIGNED",and($A521&lt;&gt;"",countif('5) Release_Track'!$F:$F,$A521)=0),"NO ISRC MATCH in Release_Track",and($B521&lt;&gt;"",countif('5) Release_Track'!$G:$G,$B521)=0),"NO CATALOG ID MATCH in Release_Track",iserror(vlookup($A521&amp;$B521,'5) Release_Track'!$F:$F&amp;'5) Release_Track'!$G:$G,1,0)),"NO ISRC-CATALOG ID pair MATCH in Release_Track" )</f>
        <v/>
      </c>
      <c r="E521" s="111"/>
      <c r="F521" s="20"/>
      <c r="G521" s="159"/>
      <c r="H521" s="114" t="str">
        <f t="shared" si="1"/>
        <v/>
      </c>
      <c r="I521" s="20"/>
      <c r="J521" s="20"/>
    </row>
    <row r="522">
      <c r="B522" s="92"/>
      <c r="C522" s="114" t="str">
        <f t="array" ref="C522">ifs(and(isblank($A522),isblank($B522)),"", not(iserror(vlookup($A522&amp;$B522,'5) Release_Track'!$F:$F&amp;'5) Release_Track'!$G:$G,1,0))),vlookup($A522&amp;$B522,{'5) Release_Track'!$F:$F&amp;'5) Release_Track'!$G:$G,'5) Release_Track'!$H:$H},2,0), or(and(not(isblank($B522)),$B522=$B521,$A522&lt;&gt;$A521),and(not(isblank($A522)),$A522=$A521,$B522&lt;&gt;$B521)),"ID LISTS UNALIGNED",and($A522&lt;&gt;"",countif('5) Release_Track'!$F:$F,$A522)=0),"NO ISRC MATCH in Release_Track",and($B522&lt;&gt;"",countif('5) Release_Track'!$G:$G,$B522)=0),"NO CATALOG ID MATCH in Release_Track",iserror(vlookup($A522&amp;$B522,'5) Release_Track'!$F:$F&amp;'5) Release_Track'!$G:$G,1,0)),"NO ISRC-CATALOG ID pair MATCH in Release_Track" )</f>
        <v/>
      </c>
      <c r="D522" s="114" t="str">
        <f t="array" ref="D522">ifs(and(isblank($A522),isblank($B522)),"", not(iserror(vlookup($A522&amp;$B522,'5) Release_Track'!$F:$F&amp;'5) Release_Track'!$G:$G,1,0))),vlookup($A522&amp;$B522,{'5) Release_Track'!$F:$F&amp;'5) Release_Track'!$G:$G,'5) Release_Track'!$I:$I},2,0), or(and(not(isblank($B522)),$B522=$B521,$A522&lt;&gt;$A521),and(not(isblank($A522)),$A522=$A521,$B522&lt;&gt;$B521)),"ID LISTS UNALIGNED",and($A522&lt;&gt;"",countif('5) Release_Track'!$F:$F,$A522)=0),"NO ISRC MATCH in Release_Track",and($B522&lt;&gt;"",countif('5) Release_Track'!$G:$G,$B522)=0),"NO CATALOG ID MATCH in Release_Track",iserror(vlookup($A522&amp;$B522,'5) Release_Track'!$F:$F&amp;'5) Release_Track'!$G:$G,1,0)),"NO ISRC-CATALOG ID pair MATCH in Release_Track" )</f>
        <v/>
      </c>
      <c r="E522" s="111"/>
      <c r="F522" s="20"/>
      <c r="G522" s="159"/>
      <c r="H522" s="114" t="str">
        <f t="shared" si="1"/>
        <v/>
      </c>
      <c r="I522" s="20"/>
      <c r="J522" s="20"/>
    </row>
    <row r="523">
      <c r="B523" s="92"/>
      <c r="C523" s="114" t="str">
        <f t="array" ref="C523">ifs(and(isblank($A523),isblank($B523)),"", not(iserror(vlookup($A523&amp;$B523,'5) Release_Track'!$F:$F&amp;'5) Release_Track'!$G:$G,1,0))),vlookup($A523&amp;$B523,{'5) Release_Track'!$F:$F&amp;'5) Release_Track'!$G:$G,'5) Release_Track'!$H:$H},2,0), or(and(not(isblank($B523)),$B523=$B522,$A523&lt;&gt;$A522),and(not(isblank($A523)),$A523=$A522,$B523&lt;&gt;$B522)),"ID LISTS UNALIGNED",and($A523&lt;&gt;"",countif('5) Release_Track'!$F:$F,$A523)=0),"NO ISRC MATCH in Release_Track",and($B523&lt;&gt;"",countif('5) Release_Track'!$G:$G,$B523)=0),"NO CATALOG ID MATCH in Release_Track",iserror(vlookup($A523&amp;$B523,'5) Release_Track'!$F:$F&amp;'5) Release_Track'!$G:$G,1,0)),"NO ISRC-CATALOG ID pair MATCH in Release_Track" )</f>
        <v/>
      </c>
      <c r="D523" s="114" t="str">
        <f t="array" ref="D523">ifs(and(isblank($A523),isblank($B523)),"", not(iserror(vlookup($A523&amp;$B523,'5) Release_Track'!$F:$F&amp;'5) Release_Track'!$G:$G,1,0))),vlookup($A523&amp;$B523,{'5) Release_Track'!$F:$F&amp;'5) Release_Track'!$G:$G,'5) Release_Track'!$I:$I},2,0), or(and(not(isblank($B523)),$B523=$B522,$A523&lt;&gt;$A522),and(not(isblank($A523)),$A523=$A522,$B523&lt;&gt;$B522)),"ID LISTS UNALIGNED",and($A523&lt;&gt;"",countif('5) Release_Track'!$F:$F,$A523)=0),"NO ISRC MATCH in Release_Track",and($B523&lt;&gt;"",countif('5) Release_Track'!$G:$G,$B523)=0),"NO CATALOG ID MATCH in Release_Track",iserror(vlookup($A523&amp;$B523,'5) Release_Track'!$F:$F&amp;'5) Release_Track'!$G:$G,1,0)),"NO ISRC-CATALOG ID pair MATCH in Release_Track" )</f>
        <v/>
      </c>
      <c r="E523" s="111"/>
      <c r="F523" s="20"/>
      <c r="G523" s="159"/>
      <c r="H523" s="114" t="str">
        <f t="shared" si="1"/>
        <v/>
      </c>
      <c r="I523" s="20"/>
      <c r="J523" s="20"/>
    </row>
    <row r="524">
      <c r="B524" s="92"/>
      <c r="C524" s="114" t="str">
        <f t="array" ref="C524">ifs(and(isblank($A524),isblank($B524)),"", not(iserror(vlookup($A524&amp;$B524,'5) Release_Track'!$F:$F&amp;'5) Release_Track'!$G:$G,1,0))),vlookup($A524&amp;$B524,{'5) Release_Track'!$F:$F&amp;'5) Release_Track'!$G:$G,'5) Release_Track'!$H:$H},2,0), or(and(not(isblank($B524)),$B524=$B523,$A524&lt;&gt;$A523),and(not(isblank($A524)),$A524=$A523,$B524&lt;&gt;$B523)),"ID LISTS UNALIGNED",and($A524&lt;&gt;"",countif('5) Release_Track'!$F:$F,$A524)=0),"NO ISRC MATCH in Release_Track",and($B524&lt;&gt;"",countif('5) Release_Track'!$G:$G,$B524)=0),"NO CATALOG ID MATCH in Release_Track",iserror(vlookup($A524&amp;$B524,'5) Release_Track'!$F:$F&amp;'5) Release_Track'!$G:$G,1,0)),"NO ISRC-CATALOG ID pair MATCH in Release_Track" )</f>
        <v/>
      </c>
      <c r="D524" s="114" t="str">
        <f t="array" ref="D524">ifs(and(isblank($A524),isblank($B524)),"", not(iserror(vlookup($A524&amp;$B524,'5) Release_Track'!$F:$F&amp;'5) Release_Track'!$G:$G,1,0))),vlookup($A524&amp;$B524,{'5) Release_Track'!$F:$F&amp;'5) Release_Track'!$G:$G,'5) Release_Track'!$I:$I},2,0), or(and(not(isblank($B524)),$B524=$B523,$A524&lt;&gt;$A523),and(not(isblank($A524)),$A524=$A523,$B524&lt;&gt;$B523)),"ID LISTS UNALIGNED",and($A524&lt;&gt;"",countif('5) Release_Track'!$F:$F,$A524)=0),"NO ISRC MATCH in Release_Track",and($B524&lt;&gt;"",countif('5) Release_Track'!$G:$G,$B524)=0),"NO CATALOG ID MATCH in Release_Track",iserror(vlookup($A524&amp;$B524,'5) Release_Track'!$F:$F&amp;'5) Release_Track'!$G:$G,1,0)),"NO ISRC-CATALOG ID pair MATCH in Release_Track" )</f>
        <v/>
      </c>
      <c r="E524" s="111"/>
      <c r="F524" s="20"/>
      <c r="G524" s="159"/>
      <c r="H524" s="114" t="str">
        <f t="shared" si="1"/>
        <v/>
      </c>
      <c r="I524" s="20"/>
      <c r="J524" s="20"/>
    </row>
    <row r="525">
      <c r="B525" s="92"/>
      <c r="C525" s="114" t="str">
        <f t="array" ref="C525">ifs(and(isblank($A525),isblank($B525)),"", not(iserror(vlookup($A525&amp;$B525,'5) Release_Track'!$F:$F&amp;'5) Release_Track'!$G:$G,1,0))),vlookup($A525&amp;$B525,{'5) Release_Track'!$F:$F&amp;'5) Release_Track'!$G:$G,'5) Release_Track'!$H:$H},2,0), or(and(not(isblank($B525)),$B525=$B524,$A525&lt;&gt;$A524),and(not(isblank($A525)),$A525=$A524,$B525&lt;&gt;$B524)),"ID LISTS UNALIGNED",and($A525&lt;&gt;"",countif('5) Release_Track'!$F:$F,$A525)=0),"NO ISRC MATCH in Release_Track",and($B525&lt;&gt;"",countif('5) Release_Track'!$G:$G,$B525)=0),"NO CATALOG ID MATCH in Release_Track",iserror(vlookup($A525&amp;$B525,'5) Release_Track'!$F:$F&amp;'5) Release_Track'!$G:$G,1,0)),"NO ISRC-CATALOG ID pair MATCH in Release_Track" )</f>
        <v/>
      </c>
      <c r="D525" s="114" t="str">
        <f t="array" ref="D525">ifs(and(isblank($A525),isblank($B525)),"", not(iserror(vlookup($A525&amp;$B525,'5) Release_Track'!$F:$F&amp;'5) Release_Track'!$G:$G,1,0))),vlookup($A525&amp;$B525,{'5) Release_Track'!$F:$F&amp;'5) Release_Track'!$G:$G,'5) Release_Track'!$I:$I},2,0), or(and(not(isblank($B525)),$B525=$B524,$A525&lt;&gt;$A524),and(not(isblank($A525)),$A525=$A524,$B525&lt;&gt;$B524)),"ID LISTS UNALIGNED",and($A525&lt;&gt;"",countif('5) Release_Track'!$F:$F,$A525)=0),"NO ISRC MATCH in Release_Track",and($B525&lt;&gt;"",countif('5) Release_Track'!$G:$G,$B525)=0),"NO CATALOG ID MATCH in Release_Track",iserror(vlookup($A525&amp;$B525,'5) Release_Track'!$F:$F&amp;'5) Release_Track'!$G:$G,1,0)),"NO ISRC-CATALOG ID pair MATCH in Release_Track" )</f>
        <v/>
      </c>
      <c r="E525" s="111"/>
      <c r="F525" s="20"/>
      <c r="G525" s="159"/>
      <c r="H525" s="114" t="str">
        <f t="shared" si="1"/>
        <v/>
      </c>
      <c r="I525" s="20"/>
      <c r="J525" s="20"/>
    </row>
    <row r="526">
      <c r="B526" s="92"/>
      <c r="C526" s="114" t="str">
        <f t="array" ref="C526">ifs(and(isblank($A526),isblank($B526)),"", not(iserror(vlookup($A526&amp;$B526,'5) Release_Track'!$F:$F&amp;'5) Release_Track'!$G:$G,1,0))),vlookup($A526&amp;$B526,{'5) Release_Track'!$F:$F&amp;'5) Release_Track'!$G:$G,'5) Release_Track'!$H:$H},2,0), or(and(not(isblank($B526)),$B526=$B525,$A526&lt;&gt;$A525),and(not(isblank($A526)),$A526=$A525,$B526&lt;&gt;$B525)),"ID LISTS UNALIGNED",and($A526&lt;&gt;"",countif('5) Release_Track'!$F:$F,$A526)=0),"NO ISRC MATCH in Release_Track",and($B526&lt;&gt;"",countif('5) Release_Track'!$G:$G,$B526)=0),"NO CATALOG ID MATCH in Release_Track",iserror(vlookup($A526&amp;$B526,'5) Release_Track'!$F:$F&amp;'5) Release_Track'!$G:$G,1,0)),"NO ISRC-CATALOG ID pair MATCH in Release_Track" )</f>
        <v/>
      </c>
      <c r="D526" s="114" t="str">
        <f t="array" ref="D526">ifs(and(isblank($A526),isblank($B526)),"", not(iserror(vlookup($A526&amp;$B526,'5) Release_Track'!$F:$F&amp;'5) Release_Track'!$G:$G,1,0))),vlookup($A526&amp;$B526,{'5) Release_Track'!$F:$F&amp;'5) Release_Track'!$G:$G,'5) Release_Track'!$I:$I},2,0), or(and(not(isblank($B526)),$B526=$B525,$A526&lt;&gt;$A525),and(not(isblank($A526)),$A526=$A525,$B526&lt;&gt;$B525)),"ID LISTS UNALIGNED",and($A526&lt;&gt;"",countif('5) Release_Track'!$F:$F,$A526)=0),"NO ISRC MATCH in Release_Track",and($B526&lt;&gt;"",countif('5) Release_Track'!$G:$G,$B526)=0),"NO CATALOG ID MATCH in Release_Track",iserror(vlookup($A526&amp;$B526,'5) Release_Track'!$F:$F&amp;'5) Release_Track'!$G:$G,1,0)),"NO ISRC-CATALOG ID pair MATCH in Release_Track" )</f>
        <v/>
      </c>
      <c r="E526" s="111"/>
      <c r="F526" s="20"/>
      <c r="G526" s="159"/>
      <c r="H526" s="114" t="str">
        <f t="shared" si="1"/>
        <v/>
      </c>
      <c r="I526" s="20"/>
      <c r="J526" s="20"/>
    </row>
    <row r="527">
      <c r="B527" s="92"/>
      <c r="C527" s="114" t="str">
        <f t="array" ref="C527">ifs(and(isblank($A527),isblank($B527)),"", not(iserror(vlookup($A527&amp;$B527,'5) Release_Track'!$F:$F&amp;'5) Release_Track'!$G:$G,1,0))),vlookup($A527&amp;$B527,{'5) Release_Track'!$F:$F&amp;'5) Release_Track'!$G:$G,'5) Release_Track'!$H:$H},2,0), or(and(not(isblank($B527)),$B527=$B526,$A527&lt;&gt;$A526),and(not(isblank($A527)),$A527=$A526,$B527&lt;&gt;$B526)),"ID LISTS UNALIGNED",and($A527&lt;&gt;"",countif('5) Release_Track'!$F:$F,$A527)=0),"NO ISRC MATCH in Release_Track",and($B527&lt;&gt;"",countif('5) Release_Track'!$G:$G,$B527)=0),"NO CATALOG ID MATCH in Release_Track",iserror(vlookup($A527&amp;$B527,'5) Release_Track'!$F:$F&amp;'5) Release_Track'!$G:$G,1,0)),"NO ISRC-CATALOG ID pair MATCH in Release_Track" )</f>
        <v/>
      </c>
      <c r="D527" s="114" t="str">
        <f t="array" ref="D527">ifs(and(isblank($A527),isblank($B527)),"", not(iserror(vlookup($A527&amp;$B527,'5) Release_Track'!$F:$F&amp;'5) Release_Track'!$G:$G,1,0))),vlookup($A527&amp;$B527,{'5) Release_Track'!$F:$F&amp;'5) Release_Track'!$G:$G,'5) Release_Track'!$I:$I},2,0), or(and(not(isblank($B527)),$B527=$B526,$A527&lt;&gt;$A526),and(not(isblank($A527)),$A527=$A526,$B527&lt;&gt;$B526)),"ID LISTS UNALIGNED",and($A527&lt;&gt;"",countif('5) Release_Track'!$F:$F,$A527)=0),"NO ISRC MATCH in Release_Track",and($B527&lt;&gt;"",countif('5) Release_Track'!$G:$G,$B527)=0),"NO CATALOG ID MATCH in Release_Track",iserror(vlookup($A527&amp;$B527,'5) Release_Track'!$F:$F&amp;'5) Release_Track'!$G:$G,1,0)),"NO ISRC-CATALOG ID pair MATCH in Release_Track" )</f>
        <v/>
      </c>
      <c r="E527" s="111"/>
      <c r="F527" s="20"/>
      <c r="G527" s="159"/>
      <c r="H527" s="114" t="str">
        <f t="shared" si="1"/>
        <v/>
      </c>
      <c r="I527" s="20"/>
      <c r="J527" s="20"/>
    </row>
    <row r="528">
      <c r="B528" s="92"/>
      <c r="C528" s="114" t="str">
        <f t="array" ref="C528">ifs(and(isblank($A528),isblank($B528)),"", not(iserror(vlookup($A528&amp;$B528,'5) Release_Track'!$F:$F&amp;'5) Release_Track'!$G:$G,1,0))),vlookup($A528&amp;$B528,{'5) Release_Track'!$F:$F&amp;'5) Release_Track'!$G:$G,'5) Release_Track'!$H:$H},2,0), or(and(not(isblank($B528)),$B528=$B527,$A528&lt;&gt;$A527),and(not(isblank($A528)),$A528=$A527,$B528&lt;&gt;$B527)),"ID LISTS UNALIGNED",and($A528&lt;&gt;"",countif('5) Release_Track'!$F:$F,$A528)=0),"NO ISRC MATCH in Release_Track",and($B528&lt;&gt;"",countif('5) Release_Track'!$G:$G,$B528)=0),"NO CATALOG ID MATCH in Release_Track",iserror(vlookup($A528&amp;$B528,'5) Release_Track'!$F:$F&amp;'5) Release_Track'!$G:$G,1,0)),"NO ISRC-CATALOG ID pair MATCH in Release_Track" )</f>
        <v/>
      </c>
      <c r="D528" s="114" t="str">
        <f t="array" ref="D528">ifs(and(isblank($A528),isblank($B528)),"", not(iserror(vlookup($A528&amp;$B528,'5) Release_Track'!$F:$F&amp;'5) Release_Track'!$G:$G,1,0))),vlookup($A528&amp;$B528,{'5) Release_Track'!$F:$F&amp;'5) Release_Track'!$G:$G,'5) Release_Track'!$I:$I},2,0), or(and(not(isblank($B528)),$B528=$B527,$A528&lt;&gt;$A527),and(not(isblank($A528)),$A528=$A527,$B528&lt;&gt;$B527)),"ID LISTS UNALIGNED",and($A528&lt;&gt;"",countif('5) Release_Track'!$F:$F,$A528)=0),"NO ISRC MATCH in Release_Track",and($B528&lt;&gt;"",countif('5) Release_Track'!$G:$G,$B528)=0),"NO CATALOG ID MATCH in Release_Track",iserror(vlookup($A528&amp;$B528,'5) Release_Track'!$F:$F&amp;'5) Release_Track'!$G:$G,1,0)),"NO ISRC-CATALOG ID pair MATCH in Release_Track" )</f>
        <v/>
      </c>
      <c r="E528" s="111"/>
      <c r="F528" s="20"/>
      <c r="G528" s="159"/>
      <c r="H528" s="114" t="str">
        <f t="shared" si="1"/>
        <v/>
      </c>
      <c r="I528" s="20"/>
      <c r="J528" s="20"/>
    </row>
    <row r="529">
      <c r="B529" s="92"/>
      <c r="C529" s="114" t="str">
        <f t="array" ref="C529">ifs(and(isblank($A529),isblank($B529)),"", not(iserror(vlookup($A529&amp;$B529,'5) Release_Track'!$F:$F&amp;'5) Release_Track'!$G:$G,1,0))),vlookup($A529&amp;$B529,{'5) Release_Track'!$F:$F&amp;'5) Release_Track'!$G:$G,'5) Release_Track'!$H:$H},2,0), or(and(not(isblank($B529)),$B529=$B528,$A529&lt;&gt;$A528),and(not(isblank($A529)),$A529=$A528,$B529&lt;&gt;$B528)),"ID LISTS UNALIGNED",and($A529&lt;&gt;"",countif('5) Release_Track'!$F:$F,$A529)=0),"NO ISRC MATCH in Release_Track",and($B529&lt;&gt;"",countif('5) Release_Track'!$G:$G,$B529)=0),"NO CATALOG ID MATCH in Release_Track",iserror(vlookup($A529&amp;$B529,'5) Release_Track'!$F:$F&amp;'5) Release_Track'!$G:$G,1,0)),"NO ISRC-CATALOG ID pair MATCH in Release_Track" )</f>
        <v/>
      </c>
      <c r="D529" s="114" t="str">
        <f t="array" ref="D529">ifs(and(isblank($A529),isblank($B529)),"", not(iserror(vlookup($A529&amp;$B529,'5) Release_Track'!$F:$F&amp;'5) Release_Track'!$G:$G,1,0))),vlookup($A529&amp;$B529,{'5) Release_Track'!$F:$F&amp;'5) Release_Track'!$G:$G,'5) Release_Track'!$I:$I},2,0), or(and(not(isblank($B529)),$B529=$B528,$A529&lt;&gt;$A528),and(not(isblank($A529)),$A529=$A528,$B529&lt;&gt;$B528)),"ID LISTS UNALIGNED",and($A529&lt;&gt;"",countif('5) Release_Track'!$F:$F,$A529)=0),"NO ISRC MATCH in Release_Track",and($B529&lt;&gt;"",countif('5) Release_Track'!$G:$G,$B529)=0),"NO CATALOG ID MATCH in Release_Track",iserror(vlookup($A529&amp;$B529,'5) Release_Track'!$F:$F&amp;'5) Release_Track'!$G:$G,1,0)),"NO ISRC-CATALOG ID pair MATCH in Release_Track" )</f>
        <v/>
      </c>
      <c r="E529" s="111"/>
      <c r="F529" s="20"/>
      <c r="G529" s="159"/>
      <c r="H529" s="114" t="str">
        <f t="shared" si="1"/>
        <v/>
      </c>
      <c r="I529" s="20"/>
      <c r="J529" s="20"/>
    </row>
    <row r="530">
      <c r="B530" s="92"/>
      <c r="C530" s="114" t="str">
        <f t="array" ref="C530">ifs(and(isblank($A530),isblank($B530)),"", not(iserror(vlookup($A530&amp;$B530,'5) Release_Track'!$F:$F&amp;'5) Release_Track'!$G:$G,1,0))),vlookup($A530&amp;$B530,{'5) Release_Track'!$F:$F&amp;'5) Release_Track'!$G:$G,'5) Release_Track'!$H:$H},2,0), or(and(not(isblank($B530)),$B530=$B529,$A530&lt;&gt;$A529),and(not(isblank($A530)),$A530=$A529,$B530&lt;&gt;$B529)),"ID LISTS UNALIGNED",and($A530&lt;&gt;"",countif('5) Release_Track'!$F:$F,$A530)=0),"NO ISRC MATCH in Release_Track",and($B530&lt;&gt;"",countif('5) Release_Track'!$G:$G,$B530)=0),"NO CATALOG ID MATCH in Release_Track",iserror(vlookup($A530&amp;$B530,'5) Release_Track'!$F:$F&amp;'5) Release_Track'!$G:$G,1,0)),"NO ISRC-CATALOG ID pair MATCH in Release_Track" )</f>
        <v/>
      </c>
      <c r="D530" s="114" t="str">
        <f t="array" ref="D530">ifs(and(isblank($A530),isblank($B530)),"", not(iserror(vlookup($A530&amp;$B530,'5) Release_Track'!$F:$F&amp;'5) Release_Track'!$G:$G,1,0))),vlookup($A530&amp;$B530,{'5) Release_Track'!$F:$F&amp;'5) Release_Track'!$G:$G,'5) Release_Track'!$I:$I},2,0), or(and(not(isblank($B530)),$B530=$B529,$A530&lt;&gt;$A529),and(not(isblank($A530)),$A530=$A529,$B530&lt;&gt;$B529)),"ID LISTS UNALIGNED",and($A530&lt;&gt;"",countif('5) Release_Track'!$F:$F,$A530)=0),"NO ISRC MATCH in Release_Track",and($B530&lt;&gt;"",countif('5) Release_Track'!$G:$G,$B530)=0),"NO CATALOG ID MATCH in Release_Track",iserror(vlookup($A530&amp;$B530,'5) Release_Track'!$F:$F&amp;'5) Release_Track'!$G:$G,1,0)),"NO ISRC-CATALOG ID pair MATCH in Release_Track" )</f>
        <v/>
      </c>
      <c r="E530" s="111"/>
      <c r="F530" s="20"/>
      <c r="G530" s="159"/>
      <c r="H530" s="114" t="str">
        <f t="shared" si="1"/>
        <v/>
      </c>
      <c r="I530" s="20"/>
      <c r="J530" s="20"/>
    </row>
    <row r="531">
      <c r="B531" s="92"/>
      <c r="C531" s="114" t="str">
        <f t="array" ref="C531">ifs(and(isblank($A531),isblank($B531)),"", not(iserror(vlookup($A531&amp;$B531,'5) Release_Track'!$F:$F&amp;'5) Release_Track'!$G:$G,1,0))),vlookup($A531&amp;$B531,{'5) Release_Track'!$F:$F&amp;'5) Release_Track'!$G:$G,'5) Release_Track'!$H:$H},2,0), or(and(not(isblank($B531)),$B531=$B530,$A531&lt;&gt;$A530),and(not(isblank($A531)),$A531=$A530,$B531&lt;&gt;$B530)),"ID LISTS UNALIGNED",and($A531&lt;&gt;"",countif('5) Release_Track'!$F:$F,$A531)=0),"NO ISRC MATCH in Release_Track",and($B531&lt;&gt;"",countif('5) Release_Track'!$G:$G,$B531)=0),"NO CATALOG ID MATCH in Release_Track",iserror(vlookup($A531&amp;$B531,'5) Release_Track'!$F:$F&amp;'5) Release_Track'!$G:$G,1,0)),"NO ISRC-CATALOG ID pair MATCH in Release_Track" )</f>
        <v/>
      </c>
      <c r="D531" s="114" t="str">
        <f t="array" ref="D531">ifs(and(isblank($A531),isblank($B531)),"", not(iserror(vlookup($A531&amp;$B531,'5) Release_Track'!$F:$F&amp;'5) Release_Track'!$G:$G,1,0))),vlookup($A531&amp;$B531,{'5) Release_Track'!$F:$F&amp;'5) Release_Track'!$G:$G,'5) Release_Track'!$I:$I},2,0), or(and(not(isblank($B531)),$B531=$B530,$A531&lt;&gt;$A530),and(not(isblank($A531)),$A531=$A530,$B531&lt;&gt;$B530)),"ID LISTS UNALIGNED",and($A531&lt;&gt;"",countif('5) Release_Track'!$F:$F,$A531)=0),"NO ISRC MATCH in Release_Track",and($B531&lt;&gt;"",countif('5) Release_Track'!$G:$G,$B531)=0),"NO CATALOG ID MATCH in Release_Track",iserror(vlookup($A531&amp;$B531,'5) Release_Track'!$F:$F&amp;'5) Release_Track'!$G:$G,1,0)),"NO ISRC-CATALOG ID pair MATCH in Release_Track" )</f>
        <v/>
      </c>
      <c r="E531" s="111"/>
      <c r="F531" s="20"/>
      <c r="G531" s="159"/>
      <c r="H531" s="114" t="str">
        <f t="shared" si="1"/>
        <v/>
      </c>
      <c r="I531" s="20"/>
      <c r="J531" s="20"/>
    </row>
    <row r="532">
      <c r="B532" s="92"/>
      <c r="C532" s="114" t="str">
        <f t="array" ref="C532">ifs(and(isblank($A532),isblank($B532)),"", not(iserror(vlookup($A532&amp;$B532,'5) Release_Track'!$F:$F&amp;'5) Release_Track'!$G:$G,1,0))),vlookup($A532&amp;$B532,{'5) Release_Track'!$F:$F&amp;'5) Release_Track'!$G:$G,'5) Release_Track'!$H:$H},2,0), or(and(not(isblank($B532)),$B532=$B531,$A532&lt;&gt;$A531),and(not(isblank($A532)),$A532=$A531,$B532&lt;&gt;$B531)),"ID LISTS UNALIGNED",and($A532&lt;&gt;"",countif('5) Release_Track'!$F:$F,$A532)=0),"NO ISRC MATCH in Release_Track",and($B532&lt;&gt;"",countif('5) Release_Track'!$G:$G,$B532)=0),"NO CATALOG ID MATCH in Release_Track",iserror(vlookup($A532&amp;$B532,'5) Release_Track'!$F:$F&amp;'5) Release_Track'!$G:$G,1,0)),"NO ISRC-CATALOG ID pair MATCH in Release_Track" )</f>
        <v/>
      </c>
      <c r="D532" s="114" t="str">
        <f t="array" ref="D532">ifs(and(isblank($A532),isblank($B532)),"", not(iserror(vlookup($A532&amp;$B532,'5) Release_Track'!$F:$F&amp;'5) Release_Track'!$G:$G,1,0))),vlookup($A532&amp;$B532,{'5) Release_Track'!$F:$F&amp;'5) Release_Track'!$G:$G,'5) Release_Track'!$I:$I},2,0), or(and(not(isblank($B532)),$B532=$B531,$A532&lt;&gt;$A531),and(not(isblank($A532)),$A532=$A531,$B532&lt;&gt;$B531)),"ID LISTS UNALIGNED",and($A532&lt;&gt;"",countif('5) Release_Track'!$F:$F,$A532)=0),"NO ISRC MATCH in Release_Track",and($B532&lt;&gt;"",countif('5) Release_Track'!$G:$G,$B532)=0),"NO CATALOG ID MATCH in Release_Track",iserror(vlookup($A532&amp;$B532,'5) Release_Track'!$F:$F&amp;'5) Release_Track'!$G:$G,1,0)),"NO ISRC-CATALOG ID pair MATCH in Release_Track" )</f>
        <v/>
      </c>
      <c r="E532" s="111"/>
      <c r="F532" s="20"/>
      <c r="G532" s="159"/>
      <c r="H532" s="114" t="str">
        <f t="shared" si="1"/>
        <v/>
      </c>
      <c r="I532" s="20"/>
      <c r="J532" s="20"/>
    </row>
    <row r="533">
      <c r="B533" s="92"/>
      <c r="C533" s="114" t="str">
        <f t="array" ref="C533">ifs(and(isblank($A533),isblank($B533)),"", not(iserror(vlookup($A533&amp;$B533,'5) Release_Track'!$F:$F&amp;'5) Release_Track'!$G:$G,1,0))),vlookup($A533&amp;$B533,{'5) Release_Track'!$F:$F&amp;'5) Release_Track'!$G:$G,'5) Release_Track'!$H:$H},2,0), or(and(not(isblank($B533)),$B533=$B532,$A533&lt;&gt;$A532),and(not(isblank($A533)),$A533=$A532,$B533&lt;&gt;$B532)),"ID LISTS UNALIGNED",and($A533&lt;&gt;"",countif('5) Release_Track'!$F:$F,$A533)=0),"NO ISRC MATCH in Release_Track",and($B533&lt;&gt;"",countif('5) Release_Track'!$G:$G,$B533)=0),"NO CATALOG ID MATCH in Release_Track",iserror(vlookup($A533&amp;$B533,'5) Release_Track'!$F:$F&amp;'5) Release_Track'!$G:$G,1,0)),"NO ISRC-CATALOG ID pair MATCH in Release_Track" )</f>
        <v/>
      </c>
      <c r="D533" s="114" t="str">
        <f t="array" ref="D533">ifs(and(isblank($A533),isblank($B533)),"", not(iserror(vlookup($A533&amp;$B533,'5) Release_Track'!$F:$F&amp;'5) Release_Track'!$G:$G,1,0))),vlookup($A533&amp;$B533,{'5) Release_Track'!$F:$F&amp;'5) Release_Track'!$G:$G,'5) Release_Track'!$I:$I},2,0), or(and(not(isblank($B533)),$B533=$B532,$A533&lt;&gt;$A532),and(not(isblank($A533)),$A533=$A532,$B533&lt;&gt;$B532)),"ID LISTS UNALIGNED",and($A533&lt;&gt;"",countif('5) Release_Track'!$F:$F,$A533)=0),"NO ISRC MATCH in Release_Track",and($B533&lt;&gt;"",countif('5) Release_Track'!$G:$G,$B533)=0),"NO CATALOG ID MATCH in Release_Track",iserror(vlookup($A533&amp;$B533,'5) Release_Track'!$F:$F&amp;'5) Release_Track'!$G:$G,1,0)),"NO ISRC-CATALOG ID pair MATCH in Release_Track" )</f>
        <v/>
      </c>
      <c r="E533" s="111"/>
      <c r="F533" s="20"/>
      <c r="G533" s="159"/>
      <c r="H533" s="114" t="str">
        <f t="shared" si="1"/>
        <v/>
      </c>
      <c r="I533" s="20"/>
      <c r="J533" s="20"/>
    </row>
    <row r="534">
      <c r="B534" s="92"/>
      <c r="C534" s="114" t="str">
        <f t="array" ref="C534">ifs(and(isblank($A534),isblank($B534)),"", not(iserror(vlookup($A534&amp;$B534,'5) Release_Track'!$F:$F&amp;'5) Release_Track'!$G:$G,1,0))),vlookup($A534&amp;$B534,{'5) Release_Track'!$F:$F&amp;'5) Release_Track'!$G:$G,'5) Release_Track'!$H:$H},2,0), or(and(not(isblank($B534)),$B534=$B533,$A534&lt;&gt;$A533),and(not(isblank($A534)),$A534=$A533,$B534&lt;&gt;$B533)),"ID LISTS UNALIGNED",and($A534&lt;&gt;"",countif('5) Release_Track'!$F:$F,$A534)=0),"NO ISRC MATCH in Release_Track",and($B534&lt;&gt;"",countif('5) Release_Track'!$G:$G,$B534)=0),"NO CATALOG ID MATCH in Release_Track",iserror(vlookup($A534&amp;$B534,'5) Release_Track'!$F:$F&amp;'5) Release_Track'!$G:$G,1,0)),"NO ISRC-CATALOG ID pair MATCH in Release_Track" )</f>
        <v/>
      </c>
      <c r="D534" s="114" t="str">
        <f t="array" ref="D534">ifs(and(isblank($A534),isblank($B534)),"", not(iserror(vlookup($A534&amp;$B534,'5) Release_Track'!$F:$F&amp;'5) Release_Track'!$G:$G,1,0))),vlookup($A534&amp;$B534,{'5) Release_Track'!$F:$F&amp;'5) Release_Track'!$G:$G,'5) Release_Track'!$I:$I},2,0), or(and(not(isblank($B534)),$B534=$B533,$A534&lt;&gt;$A533),and(not(isblank($A534)),$A534=$A533,$B534&lt;&gt;$B533)),"ID LISTS UNALIGNED",and($A534&lt;&gt;"",countif('5) Release_Track'!$F:$F,$A534)=0),"NO ISRC MATCH in Release_Track",and($B534&lt;&gt;"",countif('5) Release_Track'!$G:$G,$B534)=0),"NO CATALOG ID MATCH in Release_Track",iserror(vlookup($A534&amp;$B534,'5) Release_Track'!$F:$F&amp;'5) Release_Track'!$G:$G,1,0)),"NO ISRC-CATALOG ID pair MATCH in Release_Track" )</f>
        <v/>
      </c>
      <c r="E534" s="111"/>
      <c r="F534" s="20"/>
      <c r="G534" s="159"/>
      <c r="H534" s="114" t="str">
        <f t="shared" si="1"/>
        <v/>
      </c>
      <c r="I534" s="20"/>
      <c r="J534" s="20"/>
    </row>
    <row r="535">
      <c r="B535" s="92"/>
      <c r="C535" s="114" t="str">
        <f t="array" ref="C535">ifs(and(isblank($A535),isblank($B535)),"", not(iserror(vlookup($A535&amp;$B535,'5) Release_Track'!$F:$F&amp;'5) Release_Track'!$G:$G,1,0))),vlookup($A535&amp;$B535,{'5) Release_Track'!$F:$F&amp;'5) Release_Track'!$G:$G,'5) Release_Track'!$H:$H},2,0), or(and(not(isblank($B535)),$B535=$B534,$A535&lt;&gt;$A534),and(not(isblank($A535)),$A535=$A534,$B535&lt;&gt;$B534)),"ID LISTS UNALIGNED",and($A535&lt;&gt;"",countif('5) Release_Track'!$F:$F,$A535)=0),"NO ISRC MATCH in Release_Track",and($B535&lt;&gt;"",countif('5) Release_Track'!$G:$G,$B535)=0),"NO CATALOG ID MATCH in Release_Track",iserror(vlookup($A535&amp;$B535,'5) Release_Track'!$F:$F&amp;'5) Release_Track'!$G:$G,1,0)),"NO ISRC-CATALOG ID pair MATCH in Release_Track" )</f>
        <v/>
      </c>
      <c r="D535" s="114" t="str">
        <f t="array" ref="D535">ifs(and(isblank($A535),isblank($B535)),"", not(iserror(vlookup($A535&amp;$B535,'5) Release_Track'!$F:$F&amp;'5) Release_Track'!$G:$G,1,0))),vlookup($A535&amp;$B535,{'5) Release_Track'!$F:$F&amp;'5) Release_Track'!$G:$G,'5) Release_Track'!$I:$I},2,0), or(and(not(isblank($B535)),$B535=$B534,$A535&lt;&gt;$A534),and(not(isblank($A535)),$A535=$A534,$B535&lt;&gt;$B534)),"ID LISTS UNALIGNED",and($A535&lt;&gt;"",countif('5) Release_Track'!$F:$F,$A535)=0),"NO ISRC MATCH in Release_Track",and($B535&lt;&gt;"",countif('5) Release_Track'!$G:$G,$B535)=0),"NO CATALOG ID MATCH in Release_Track",iserror(vlookup($A535&amp;$B535,'5) Release_Track'!$F:$F&amp;'5) Release_Track'!$G:$G,1,0)),"NO ISRC-CATALOG ID pair MATCH in Release_Track" )</f>
        <v/>
      </c>
      <c r="E535" s="111"/>
      <c r="F535" s="20"/>
      <c r="G535" s="159"/>
      <c r="H535" s="114" t="str">
        <f t="shared" si="1"/>
        <v/>
      </c>
      <c r="I535" s="20"/>
      <c r="J535" s="20"/>
    </row>
    <row r="536">
      <c r="B536" s="92"/>
      <c r="C536" s="114" t="str">
        <f t="array" ref="C536">ifs(and(isblank($A536),isblank($B536)),"", not(iserror(vlookup($A536&amp;$B536,'5) Release_Track'!$F:$F&amp;'5) Release_Track'!$G:$G,1,0))),vlookup($A536&amp;$B536,{'5) Release_Track'!$F:$F&amp;'5) Release_Track'!$G:$G,'5) Release_Track'!$H:$H},2,0), or(and(not(isblank($B536)),$B536=$B535,$A536&lt;&gt;$A535),and(not(isblank($A536)),$A536=$A535,$B536&lt;&gt;$B535)),"ID LISTS UNALIGNED",and($A536&lt;&gt;"",countif('5) Release_Track'!$F:$F,$A536)=0),"NO ISRC MATCH in Release_Track",and($B536&lt;&gt;"",countif('5) Release_Track'!$G:$G,$B536)=0),"NO CATALOG ID MATCH in Release_Track",iserror(vlookup($A536&amp;$B536,'5) Release_Track'!$F:$F&amp;'5) Release_Track'!$G:$G,1,0)),"NO ISRC-CATALOG ID pair MATCH in Release_Track" )</f>
        <v/>
      </c>
      <c r="D536" s="114" t="str">
        <f t="array" ref="D536">ifs(and(isblank($A536),isblank($B536)),"", not(iserror(vlookup($A536&amp;$B536,'5) Release_Track'!$F:$F&amp;'5) Release_Track'!$G:$G,1,0))),vlookup($A536&amp;$B536,{'5) Release_Track'!$F:$F&amp;'5) Release_Track'!$G:$G,'5) Release_Track'!$I:$I},2,0), or(and(not(isblank($B536)),$B536=$B535,$A536&lt;&gt;$A535),and(not(isblank($A536)),$A536=$A535,$B536&lt;&gt;$B535)),"ID LISTS UNALIGNED",and($A536&lt;&gt;"",countif('5) Release_Track'!$F:$F,$A536)=0),"NO ISRC MATCH in Release_Track",and($B536&lt;&gt;"",countif('5) Release_Track'!$G:$G,$B536)=0),"NO CATALOG ID MATCH in Release_Track",iserror(vlookup($A536&amp;$B536,'5) Release_Track'!$F:$F&amp;'5) Release_Track'!$G:$G,1,0)),"NO ISRC-CATALOG ID pair MATCH in Release_Track" )</f>
        <v/>
      </c>
      <c r="E536" s="111"/>
      <c r="F536" s="20"/>
      <c r="G536" s="159"/>
      <c r="H536" s="114" t="str">
        <f t="shared" si="1"/>
        <v/>
      </c>
      <c r="I536" s="20"/>
      <c r="J536" s="20"/>
    </row>
    <row r="537">
      <c r="B537" s="92"/>
      <c r="C537" s="114" t="str">
        <f t="array" ref="C537">ifs(and(isblank($A537),isblank($B537)),"", not(iserror(vlookup($A537&amp;$B537,'5) Release_Track'!$F:$F&amp;'5) Release_Track'!$G:$G,1,0))),vlookup($A537&amp;$B537,{'5) Release_Track'!$F:$F&amp;'5) Release_Track'!$G:$G,'5) Release_Track'!$H:$H},2,0), or(and(not(isblank($B537)),$B537=$B536,$A537&lt;&gt;$A536),and(not(isblank($A537)),$A537=$A536,$B537&lt;&gt;$B536)),"ID LISTS UNALIGNED",and($A537&lt;&gt;"",countif('5) Release_Track'!$F:$F,$A537)=0),"NO ISRC MATCH in Release_Track",and($B537&lt;&gt;"",countif('5) Release_Track'!$G:$G,$B537)=0),"NO CATALOG ID MATCH in Release_Track",iserror(vlookup($A537&amp;$B537,'5) Release_Track'!$F:$F&amp;'5) Release_Track'!$G:$G,1,0)),"NO ISRC-CATALOG ID pair MATCH in Release_Track" )</f>
        <v/>
      </c>
      <c r="D537" s="114" t="str">
        <f t="array" ref="D537">ifs(and(isblank($A537),isblank($B537)),"", not(iserror(vlookup($A537&amp;$B537,'5) Release_Track'!$F:$F&amp;'5) Release_Track'!$G:$G,1,0))),vlookup($A537&amp;$B537,{'5) Release_Track'!$F:$F&amp;'5) Release_Track'!$G:$G,'5) Release_Track'!$I:$I},2,0), or(and(not(isblank($B537)),$B537=$B536,$A537&lt;&gt;$A536),and(not(isblank($A537)),$A537=$A536,$B537&lt;&gt;$B536)),"ID LISTS UNALIGNED",and($A537&lt;&gt;"",countif('5) Release_Track'!$F:$F,$A537)=0),"NO ISRC MATCH in Release_Track",and($B537&lt;&gt;"",countif('5) Release_Track'!$G:$G,$B537)=0),"NO CATALOG ID MATCH in Release_Track",iserror(vlookup($A537&amp;$B537,'5) Release_Track'!$F:$F&amp;'5) Release_Track'!$G:$G,1,0)),"NO ISRC-CATALOG ID pair MATCH in Release_Track" )</f>
        <v/>
      </c>
      <c r="E537" s="111"/>
      <c r="F537" s="20"/>
      <c r="G537" s="159"/>
      <c r="H537" s="114" t="str">
        <f t="shared" si="1"/>
        <v/>
      </c>
      <c r="I537" s="20"/>
      <c r="J537" s="20"/>
    </row>
    <row r="538">
      <c r="B538" s="92"/>
      <c r="C538" s="114" t="str">
        <f t="array" ref="C538">ifs(and(isblank($A538),isblank($B538)),"", not(iserror(vlookup($A538&amp;$B538,'5) Release_Track'!$F:$F&amp;'5) Release_Track'!$G:$G,1,0))),vlookup($A538&amp;$B538,{'5) Release_Track'!$F:$F&amp;'5) Release_Track'!$G:$G,'5) Release_Track'!$H:$H},2,0), or(and(not(isblank($B538)),$B538=$B537,$A538&lt;&gt;$A537),and(not(isblank($A538)),$A538=$A537,$B538&lt;&gt;$B537)),"ID LISTS UNALIGNED",and($A538&lt;&gt;"",countif('5) Release_Track'!$F:$F,$A538)=0),"NO ISRC MATCH in Release_Track",and($B538&lt;&gt;"",countif('5) Release_Track'!$G:$G,$B538)=0),"NO CATALOG ID MATCH in Release_Track",iserror(vlookup($A538&amp;$B538,'5) Release_Track'!$F:$F&amp;'5) Release_Track'!$G:$G,1,0)),"NO ISRC-CATALOG ID pair MATCH in Release_Track" )</f>
        <v/>
      </c>
      <c r="D538" s="114" t="str">
        <f t="array" ref="D538">ifs(and(isblank($A538),isblank($B538)),"", not(iserror(vlookup($A538&amp;$B538,'5) Release_Track'!$F:$F&amp;'5) Release_Track'!$G:$G,1,0))),vlookup($A538&amp;$B538,{'5) Release_Track'!$F:$F&amp;'5) Release_Track'!$G:$G,'5) Release_Track'!$I:$I},2,0), or(and(not(isblank($B538)),$B538=$B537,$A538&lt;&gt;$A537),and(not(isblank($A538)),$A538=$A537,$B538&lt;&gt;$B537)),"ID LISTS UNALIGNED",and($A538&lt;&gt;"",countif('5) Release_Track'!$F:$F,$A538)=0),"NO ISRC MATCH in Release_Track",and($B538&lt;&gt;"",countif('5) Release_Track'!$G:$G,$B538)=0),"NO CATALOG ID MATCH in Release_Track",iserror(vlookup($A538&amp;$B538,'5) Release_Track'!$F:$F&amp;'5) Release_Track'!$G:$G,1,0)),"NO ISRC-CATALOG ID pair MATCH in Release_Track" )</f>
        <v/>
      </c>
      <c r="E538" s="111"/>
      <c r="F538" s="20"/>
      <c r="G538" s="159"/>
      <c r="H538" s="114" t="str">
        <f t="shared" si="1"/>
        <v/>
      </c>
      <c r="I538" s="20"/>
      <c r="J538" s="20"/>
    </row>
    <row r="539">
      <c r="B539" s="92"/>
      <c r="C539" s="114" t="str">
        <f t="array" ref="C539">ifs(and(isblank($A539),isblank($B539)),"", not(iserror(vlookup($A539&amp;$B539,'5) Release_Track'!$F:$F&amp;'5) Release_Track'!$G:$G,1,0))),vlookup($A539&amp;$B539,{'5) Release_Track'!$F:$F&amp;'5) Release_Track'!$G:$G,'5) Release_Track'!$H:$H},2,0), or(and(not(isblank($B539)),$B539=$B538,$A539&lt;&gt;$A538),and(not(isblank($A539)),$A539=$A538,$B539&lt;&gt;$B538)),"ID LISTS UNALIGNED",and($A539&lt;&gt;"",countif('5) Release_Track'!$F:$F,$A539)=0),"NO ISRC MATCH in Release_Track",and($B539&lt;&gt;"",countif('5) Release_Track'!$G:$G,$B539)=0),"NO CATALOG ID MATCH in Release_Track",iserror(vlookup($A539&amp;$B539,'5) Release_Track'!$F:$F&amp;'5) Release_Track'!$G:$G,1,0)),"NO ISRC-CATALOG ID pair MATCH in Release_Track" )</f>
        <v/>
      </c>
      <c r="D539" s="114" t="str">
        <f t="array" ref="D539">ifs(and(isblank($A539),isblank($B539)),"", not(iserror(vlookup($A539&amp;$B539,'5) Release_Track'!$F:$F&amp;'5) Release_Track'!$G:$G,1,0))),vlookup($A539&amp;$B539,{'5) Release_Track'!$F:$F&amp;'5) Release_Track'!$G:$G,'5) Release_Track'!$I:$I},2,0), or(and(not(isblank($B539)),$B539=$B538,$A539&lt;&gt;$A538),and(not(isblank($A539)),$A539=$A538,$B539&lt;&gt;$B538)),"ID LISTS UNALIGNED",and($A539&lt;&gt;"",countif('5) Release_Track'!$F:$F,$A539)=0),"NO ISRC MATCH in Release_Track",and($B539&lt;&gt;"",countif('5) Release_Track'!$G:$G,$B539)=0),"NO CATALOG ID MATCH in Release_Track",iserror(vlookup($A539&amp;$B539,'5) Release_Track'!$F:$F&amp;'5) Release_Track'!$G:$G,1,0)),"NO ISRC-CATALOG ID pair MATCH in Release_Track" )</f>
        <v/>
      </c>
      <c r="E539" s="111"/>
      <c r="F539" s="20"/>
      <c r="G539" s="159"/>
      <c r="H539" s="114" t="str">
        <f t="shared" si="1"/>
        <v/>
      </c>
      <c r="I539" s="20"/>
      <c r="J539" s="20"/>
    </row>
    <row r="540">
      <c r="B540" s="92"/>
      <c r="C540" s="114" t="str">
        <f t="array" ref="C540">ifs(and(isblank($A540),isblank($B540)),"", not(iserror(vlookup($A540&amp;$B540,'5) Release_Track'!$F:$F&amp;'5) Release_Track'!$G:$G,1,0))),vlookup($A540&amp;$B540,{'5) Release_Track'!$F:$F&amp;'5) Release_Track'!$G:$G,'5) Release_Track'!$H:$H},2,0), or(and(not(isblank($B540)),$B540=$B539,$A540&lt;&gt;$A539),and(not(isblank($A540)),$A540=$A539,$B540&lt;&gt;$B539)),"ID LISTS UNALIGNED",and($A540&lt;&gt;"",countif('5) Release_Track'!$F:$F,$A540)=0),"NO ISRC MATCH in Release_Track",and($B540&lt;&gt;"",countif('5) Release_Track'!$G:$G,$B540)=0),"NO CATALOG ID MATCH in Release_Track",iserror(vlookup($A540&amp;$B540,'5) Release_Track'!$F:$F&amp;'5) Release_Track'!$G:$G,1,0)),"NO ISRC-CATALOG ID pair MATCH in Release_Track" )</f>
        <v/>
      </c>
      <c r="D540" s="114" t="str">
        <f t="array" ref="D540">ifs(and(isblank($A540),isblank($B540)),"", not(iserror(vlookup($A540&amp;$B540,'5) Release_Track'!$F:$F&amp;'5) Release_Track'!$G:$G,1,0))),vlookup($A540&amp;$B540,{'5) Release_Track'!$F:$F&amp;'5) Release_Track'!$G:$G,'5) Release_Track'!$I:$I},2,0), or(and(not(isblank($B540)),$B540=$B539,$A540&lt;&gt;$A539),and(not(isblank($A540)),$A540=$A539,$B540&lt;&gt;$B539)),"ID LISTS UNALIGNED",and($A540&lt;&gt;"",countif('5) Release_Track'!$F:$F,$A540)=0),"NO ISRC MATCH in Release_Track",and($B540&lt;&gt;"",countif('5) Release_Track'!$G:$G,$B540)=0),"NO CATALOG ID MATCH in Release_Track",iserror(vlookup($A540&amp;$B540,'5) Release_Track'!$F:$F&amp;'5) Release_Track'!$G:$G,1,0)),"NO ISRC-CATALOG ID pair MATCH in Release_Track" )</f>
        <v/>
      </c>
      <c r="E540" s="111"/>
      <c r="F540" s="20"/>
      <c r="G540" s="159"/>
      <c r="H540" s="114" t="str">
        <f t="shared" si="1"/>
        <v/>
      </c>
      <c r="I540" s="20"/>
      <c r="J540" s="20"/>
    </row>
    <row r="541">
      <c r="B541" s="92"/>
      <c r="C541" s="114" t="str">
        <f t="array" ref="C541">ifs(and(isblank($A541),isblank($B541)),"", not(iserror(vlookup($A541&amp;$B541,'5) Release_Track'!$F:$F&amp;'5) Release_Track'!$G:$G,1,0))),vlookup($A541&amp;$B541,{'5) Release_Track'!$F:$F&amp;'5) Release_Track'!$G:$G,'5) Release_Track'!$H:$H},2,0), or(and(not(isblank($B541)),$B541=$B540,$A541&lt;&gt;$A540),and(not(isblank($A541)),$A541=$A540,$B541&lt;&gt;$B540)),"ID LISTS UNALIGNED",and($A541&lt;&gt;"",countif('5) Release_Track'!$F:$F,$A541)=0),"NO ISRC MATCH in Release_Track",and($B541&lt;&gt;"",countif('5) Release_Track'!$G:$G,$B541)=0),"NO CATALOG ID MATCH in Release_Track",iserror(vlookup($A541&amp;$B541,'5) Release_Track'!$F:$F&amp;'5) Release_Track'!$G:$G,1,0)),"NO ISRC-CATALOG ID pair MATCH in Release_Track" )</f>
        <v/>
      </c>
      <c r="D541" s="114" t="str">
        <f t="array" ref="D541">ifs(and(isblank($A541),isblank($B541)),"", not(iserror(vlookup($A541&amp;$B541,'5) Release_Track'!$F:$F&amp;'5) Release_Track'!$G:$G,1,0))),vlookup($A541&amp;$B541,{'5) Release_Track'!$F:$F&amp;'5) Release_Track'!$G:$G,'5) Release_Track'!$I:$I},2,0), or(and(not(isblank($B541)),$B541=$B540,$A541&lt;&gt;$A540),and(not(isblank($A541)),$A541=$A540,$B541&lt;&gt;$B540)),"ID LISTS UNALIGNED",and($A541&lt;&gt;"",countif('5) Release_Track'!$F:$F,$A541)=0),"NO ISRC MATCH in Release_Track",and($B541&lt;&gt;"",countif('5) Release_Track'!$G:$G,$B541)=0),"NO CATALOG ID MATCH in Release_Track",iserror(vlookup($A541&amp;$B541,'5) Release_Track'!$F:$F&amp;'5) Release_Track'!$G:$G,1,0)),"NO ISRC-CATALOG ID pair MATCH in Release_Track" )</f>
        <v/>
      </c>
      <c r="E541" s="111"/>
      <c r="F541" s="20"/>
      <c r="G541" s="159"/>
      <c r="H541" s="114" t="str">
        <f t="shared" si="1"/>
        <v/>
      </c>
      <c r="I541" s="20"/>
      <c r="J541" s="20"/>
    </row>
    <row r="542">
      <c r="B542" s="92"/>
      <c r="C542" s="114" t="str">
        <f t="array" ref="C542">ifs(and(isblank($A542),isblank($B542)),"", not(iserror(vlookup($A542&amp;$B542,'5) Release_Track'!$F:$F&amp;'5) Release_Track'!$G:$G,1,0))),vlookup($A542&amp;$B542,{'5) Release_Track'!$F:$F&amp;'5) Release_Track'!$G:$G,'5) Release_Track'!$H:$H},2,0), or(and(not(isblank($B542)),$B542=$B541,$A542&lt;&gt;$A541),and(not(isblank($A542)),$A542=$A541,$B542&lt;&gt;$B541)),"ID LISTS UNALIGNED",and($A542&lt;&gt;"",countif('5) Release_Track'!$F:$F,$A542)=0),"NO ISRC MATCH in Release_Track",and($B542&lt;&gt;"",countif('5) Release_Track'!$G:$G,$B542)=0),"NO CATALOG ID MATCH in Release_Track",iserror(vlookup($A542&amp;$B542,'5) Release_Track'!$F:$F&amp;'5) Release_Track'!$G:$G,1,0)),"NO ISRC-CATALOG ID pair MATCH in Release_Track" )</f>
        <v/>
      </c>
      <c r="D542" s="114" t="str">
        <f t="array" ref="D542">ifs(and(isblank($A542),isblank($B542)),"", not(iserror(vlookup($A542&amp;$B542,'5) Release_Track'!$F:$F&amp;'5) Release_Track'!$G:$G,1,0))),vlookup($A542&amp;$B542,{'5) Release_Track'!$F:$F&amp;'5) Release_Track'!$G:$G,'5) Release_Track'!$I:$I},2,0), or(and(not(isblank($B542)),$B542=$B541,$A542&lt;&gt;$A541),and(not(isblank($A542)),$A542=$A541,$B542&lt;&gt;$B541)),"ID LISTS UNALIGNED",and($A542&lt;&gt;"",countif('5) Release_Track'!$F:$F,$A542)=0),"NO ISRC MATCH in Release_Track",and($B542&lt;&gt;"",countif('5) Release_Track'!$G:$G,$B542)=0),"NO CATALOG ID MATCH in Release_Track",iserror(vlookup($A542&amp;$B542,'5) Release_Track'!$F:$F&amp;'5) Release_Track'!$G:$G,1,0)),"NO ISRC-CATALOG ID pair MATCH in Release_Track" )</f>
        <v/>
      </c>
      <c r="E542" s="111"/>
      <c r="F542" s="20"/>
      <c r="G542" s="159"/>
      <c r="H542" s="114" t="str">
        <f t="shared" si="1"/>
        <v/>
      </c>
      <c r="I542" s="20"/>
      <c r="J542" s="20"/>
    </row>
    <row r="543">
      <c r="B543" s="92"/>
      <c r="C543" s="114" t="str">
        <f t="array" ref="C543">ifs(and(isblank($A543),isblank($B543)),"", not(iserror(vlookup($A543&amp;$B543,'5) Release_Track'!$F:$F&amp;'5) Release_Track'!$G:$G,1,0))),vlookup($A543&amp;$B543,{'5) Release_Track'!$F:$F&amp;'5) Release_Track'!$G:$G,'5) Release_Track'!$H:$H},2,0), or(and(not(isblank($B543)),$B543=$B542,$A543&lt;&gt;$A542),and(not(isblank($A543)),$A543=$A542,$B543&lt;&gt;$B542)),"ID LISTS UNALIGNED",and($A543&lt;&gt;"",countif('5) Release_Track'!$F:$F,$A543)=0),"NO ISRC MATCH in Release_Track",and($B543&lt;&gt;"",countif('5) Release_Track'!$G:$G,$B543)=0),"NO CATALOG ID MATCH in Release_Track",iserror(vlookup($A543&amp;$B543,'5) Release_Track'!$F:$F&amp;'5) Release_Track'!$G:$G,1,0)),"NO ISRC-CATALOG ID pair MATCH in Release_Track" )</f>
        <v/>
      </c>
      <c r="D543" s="114" t="str">
        <f t="array" ref="D543">ifs(and(isblank($A543),isblank($B543)),"", not(iserror(vlookup($A543&amp;$B543,'5) Release_Track'!$F:$F&amp;'5) Release_Track'!$G:$G,1,0))),vlookup($A543&amp;$B543,{'5) Release_Track'!$F:$F&amp;'5) Release_Track'!$G:$G,'5) Release_Track'!$I:$I},2,0), or(and(not(isblank($B543)),$B543=$B542,$A543&lt;&gt;$A542),and(not(isblank($A543)),$A543=$A542,$B543&lt;&gt;$B542)),"ID LISTS UNALIGNED",and($A543&lt;&gt;"",countif('5) Release_Track'!$F:$F,$A543)=0),"NO ISRC MATCH in Release_Track",and($B543&lt;&gt;"",countif('5) Release_Track'!$G:$G,$B543)=0),"NO CATALOG ID MATCH in Release_Track",iserror(vlookup($A543&amp;$B543,'5) Release_Track'!$F:$F&amp;'5) Release_Track'!$G:$G,1,0)),"NO ISRC-CATALOG ID pair MATCH in Release_Track" )</f>
        <v/>
      </c>
      <c r="E543" s="111"/>
      <c r="F543" s="20"/>
      <c r="G543" s="159"/>
      <c r="H543" s="114" t="str">
        <f t="shared" si="1"/>
        <v/>
      </c>
      <c r="I543" s="20"/>
      <c r="J543" s="20"/>
    </row>
    <row r="544">
      <c r="B544" s="92"/>
      <c r="C544" s="114" t="str">
        <f t="array" ref="C544">ifs(and(isblank($A544),isblank($B544)),"", not(iserror(vlookup($A544&amp;$B544,'5) Release_Track'!$F:$F&amp;'5) Release_Track'!$G:$G,1,0))),vlookup($A544&amp;$B544,{'5) Release_Track'!$F:$F&amp;'5) Release_Track'!$G:$G,'5) Release_Track'!$H:$H},2,0), or(and(not(isblank($B544)),$B544=$B543,$A544&lt;&gt;$A543),and(not(isblank($A544)),$A544=$A543,$B544&lt;&gt;$B543)),"ID LISTS UNALIGNED",and($A544&lt;&gt;"",countif('5) Release_Track'!$F:$F,$A544)=0),"NO ISRC MATCH in Release_Track",and($B544&lt;&gt;"",countif('5) Release_Track'!$G:$G,$B544)=0),"NO CATALOG ID MATCH in Release_Track",iserror(vlookup($A544&amp;$B544,'5) Release_Track'!$F:$F&amp;'5) Release_Track'!$G:$G,1,0)),"NO ISRC-CATALOG ID pair MATCH in Release_Track" )</f>
        <v/>
      </c>
      <c r="D544" s="114" t="str">
        <f t="array" ref="D544">ifs(and(isblank($A544),isblank($B544)),"", not(iserror(vlookup($A544&amp;$B544,'5) Release_Track'!$F:$F&amp;'5) Release_Track'!$G:$G,1,0))),vlookup($A544&amp;$B544,{'5) Release_Track'!$F:$F&amp;'5) Release_Track'!$G:$G,'5) Release_Track'!$I:$I},2,0), or(and(not(isblank($B544)),$B544=$B543,$A544&lt;&gt;$A543),and(not(isblank($A544)),$A544=$A543,$B544&lt;&gt;$B543)),"ID LISTS UNALIGNED",and($A544&lt;&gt;"",countif('5) Release_Track'!$F:$F,$A544)=0),"NO ISRC MATCH in Release_Track",and($B544&lt;&gt;"",countif('5) Release_Track'!$G:$G,$B544)=0),"NO CATALOG ID MATCH in Release_Track",iserror(vlookup($A544&amp;$B544,'5) Release_Track'!$F:$F&amp;'5) Release_Track'!$G:$G,1,0)),"NO ISRC-CATALOG ID pair MATCH in Release_Track" )</f>
        <v/>
      </c>
      <c r="E544" s="111"/>
      <c r="F544" s="20"/>
      <c r="G544" s="159"/>
      <c r="H544" s="114" t="str">
        <f t="shared" si="1"/>
        <v/>
      </c>
      <c r="I544" s="20"/>
      <c r="J544" s="20"/>
    </row>
    <row r="545">
      <c r="B545" s="92"/>
      <c r="C545" s="114" t="str">
        <f t="array" ref="C545">ifs(and(isblank($A545),isblank($B545)),"", not(iserror(vlookup($A545&amp;$B545,'5) Release_Track'!$F:$F&amp;'5) Release_Track'!$G:$G,1,0))),vlookup($A545&amp;$B545,{'5) Release_Track'!$F:$F&amp;'5) Release_Track'!$G:$G,'5) Release_Track'!$H:$H},2,0), or(and(not(isblank($B545)),$B545=$B544,$A545&lt;&gt;$A544),and(not(isblank($A545)),$A545=$A544,$B545&lt;&gt;$B544)),"ID LISTS UNALIGNED",and($A545&lt;&gt;"",countif('5) Release_Track'!$F:$F,$A545)=0),"NO ISRC MATCH in Release_Track",and($B545&lt;&gt;"",countif('5) Release_Track'!$G:$G,$B545)=0),"NO CATALOG ID MATCH in Release_Track",iserror(vlookup($A545&amp;$B545,'5) Release_Track'!$F:$F&amp;'5) Release_Track'!$G:$G,1,0)),"NO ISRC-CATALOG ID pair MATCH in Release_Track" )</f>
        <v/>
      </c>
      <c r="D545" s="114" t="str">
        <f t="array" ref="D545">ifs(and(isblank($A545),isblank($B545)),"", not(iserror(vlookup($A545&amp;$B545,'5) Release_Track'!$F:$F&amp;'5) Release_Track'!$G:$G,1,0))),vlookup($A545&amp;$B545,{'5) Release_Track'!$F:$F&amp;'5) Release_Track'!$G:$G,'5) Release_Track'!$I:$I},2,0), or(and(not(isblank($B545)),$B545=$B544,$A545&lt;&gt;$A544),and(not(isblank($A545)),$A545=$A544,$B545&lt;&gt;$B544)),"ID LISTS UNALIGNED",and($A545&lt;&gt;"",countif('5) Release_Track'!$F:$F,$A545)=0),"NO ISRC MATCH in Release_Track",and($B545&lt;&gt;"",countif('5) Release_Track'!$G:$G,$B545)=0),"NO CATALOG ID MATCH in Release_Track",iserror(vlookup($A545&amp;$B545,'5) Release_Track'!$F:$F&amp;'5) Release_Track'!$G:$G,1,0)),"NO ISRC-CATALOG ID pair MATCH in Release_Track" )</f>
        <v/>
      </c>
      <c r="E545" s="111"/>
      <c r="F545" s="20"/>
      <c r="G545" s="159"/>
      <c r="H545" s="114" t="str">
        <f t="shared" si="1"/>
        <v/>
      </c>
      <c r="I545" s="20"/>
      <c r="J545" s="20"/>
    </row>
    <row r="546">
      <c r="B546" s="92"/>
      <c r="C546" s="114" t="str">
        <f t="array" ref="C546">ifs(and(isblank($A546),isblank($B546)),"", not(iserror(vlookup($A546&amp;$B546,'5) Release_Track'!$F:$F&amp;'5) Release_Track'!$G:$G,1,0))),vlookup($A546&amp;$B546,{'5) Release_Track'!$F:$F&amp;'5) Release_Track'!$G:$G,'5) Release_Track'!$H:$H},2,0), or(and(not(isblank($B546)),$B546=$B545,$A546&lt;&gt;$A545),and(not(isblank($A546)),$A546=$A545,$B546&lt;&gt;$B545)),"ID LISTS UNALIGNED",and($A546&lt;&gt;"",countif('5) Release_Track'!$F:$F,$A546)=0),"NO ISRC MATCH in Release_Track",and($B546&lt;&gt;"",countif('5) Release_Track'!$G:$G,$B546)=0),"NO CATALOG ID MATCH in Release_Track",iserror(vlookup($A546&amp;$B546,'5) Release_Track'!$F:$F&amp;'5) Release_Track'!$G:$G,1,0)),"NO ISRC-CATALOG ID pair MATCH in Release_Track" )</f>
        <v/>
      </c>
      <c r="D546" s="114" t="str">
        <f t="array" ref="D546">ifs(and(isblank($A546),isblank($B546)),"", not(iserror(vlookup($A546&amp;$B546,'5) Release_Track'!$F:$F&amp;'5) Release_Track'!$G:$G,1,0))),vlookup($A546&amp;$B546,{'5) Release_Track'!$F:$F&amp;'5) Release_Track'!$G:$G,'5) Release_Track'!$I:$I},2,0), or(and(not(isblank($B546)),$B546=$B545,$A546&lt;&gt;$A545),and(not(isblank($A546)),$A546=$A545,$B546&lt;&gt;$B545)),"ID LISTS UNALIGNED",and($A546&lt;&gt;"",countif('5) Release_Track'!$F:$F,$A546)=0),"NO ISRC MATCH in Release_Track",and($B546&lt;&gt;"",countif('5) Release_Track'!$G:$G,$B546)=0),"NO CATALOG ID MATCH in Release_Track",iserror(vlookup($A546&amp;$B546,'5) Release_Track'!$F:$F&amp;'5) Release_Track'!$G:$G,1,0)),"NO ISRC-CATALOG ID pair MATCH in Release_Track" )</f>
        <v/>
      </c>
      <c r="E546" s="111"/>
      <c r="F546" s="20"/>
      <c r="G546" s="159"/>
      <c r="H546" s="114" t="str">
        <f t="shared" si="1"/>
        <v/>
      </c>
      <c r="I546" s="20"/>
      <c r="J546" s="20"/>
    </row>
    <row r="547">
      <c r="B547" s="92"/>
      <c r="C547" s="114" t="str">
        <f t="array" ref="C547">ifs(and(isblank($A547),isblank($B547)),"", not(iserror(vlookup($A547&amp;$B547,'5) Release_Track'!$F:$F&amp;'5) Release_Track'!$G:$G,1,0))),vlookup($A547&amp;$B547,{'5) Release_Track'!$F:$F&amp;'5) Release_Track'!$G:$G,'5) Release_Track'!$H:$H},2,0), or(and(not(isblank($B547)),$B547=$B546,$A547&lt;&gt;$A546),and(not(isblank($A547)),$A547=$A546,$B547&lt;&gt;$B546)),"ID LISTS UNALIGNED",and($A547&lt;&gt;"",countif('5) Release_Track'!$F:$F,$A547)=0),"NO ISRC MATCH in Release_Track",and($B547&lt;&gt;"",countif('5) Release_Track'!$G:$G,$B547)=0),"NO CATALOG ID MATCH in Release_Track",iserror(vlookup($A547&amp;$B547,'5) Release_Track'!$F:$F&amp;'5) Release_Track'!$G:$G,1,0)),"NO ISRC-CATALOG ID pair MATCH in Release_Track" )</f>
        <v/>
      </c>
      <c r="D547" s="114" t="str">
        <f t="array" ref="D547">ifs(and(isblank($A547),isblank($B547)),"", not(iserror(vlookup($A547&amp;$B547,'5) Release_Track'!$F:$F&amp;'5) Release_Track'!$G:$G,1,0))),vlookup($A547&amp;$B547,{'5) Release_Track'!$F:$F&amp;'5) Release_Track'!$G:$G,'5) Release_Track'!$I:$I},2,0), or(and(not(isblank($B547)),$B547=$B546,$A547&lt;&gt;$A546),and(not(isblank($A547)),$A547=$A546,$B547&lt;&gt;$B546)),"ID LISTS UNALIGNED",and($A547&lt;&gt;"",countif('5) Release_Track'!$F:$F,$A547)=0),"NO ISRC MATCH in Release_Track",and($B547&lt;&gt;"",countif('5) Release_Track'!$G:$G,$B547)=0),"NO CATALOG ID MATCH in Release_Track",iserror(vlookup($A547&amp;$B547,'5) Release_Track'!$F:$F&amp;'5) Release_Track'!$G:$G,1,0)),"NO ISRC-CATALOG ID pair MATCH in Release_Track" )</f>
        <v/>
      </c>
      <c r="E547" s="111"/>
      <c r="F547" s="20"/>
      <c r="G547" s="159"/>
      <c r="H547" s="114" t="str">
        <f t="shared" si="1"/>
        <v/>
      </c>
      <c r="I547" s="20"/>
      <c r="J547" s="20"/>
    </row>
  </sheetData>
  <mergeCells count="1">
    <mergeCell ref="C4:D4"/>
  </mergeCells>
  <conditionalFormatting sqref="E7:E8">
    <cfRule type="expression" dxfId="3" priority="1">
      <formula>countif(F:F,E7)&gt;0</formula>
    </cfRule>
  </conditionalFormatting>
  <conditionalFormatting sqref="A5:A8">
    <cfRule type="expression" dxfId="3" priority="2">
      <formula>and(countif(A:A,A5)&gt;countif(C:C,C5),C5&lt;&gt;"")</formula>
    </cfRule>
  </conditionalFormatting>
  <conditionalFormatting sqref="A5:A8">
    <cfRule type="expression" dxfId="3" priority="3">
      <formula>or(and(#REF!&lt;&gt;"",A5&lt;&gt;"",#REF!=#REF!,A5=A7),and(#REF!&lt;&gt;"",#REF!&lt;&gt;"",#REF!=#REF!,A5=#REF!))</formula>
    </cfRule>
  </conditionalFormatting>
  <conditionalFormatting sqref="A5:A8">
    <cfRule type="expression" dxfId="3" priority="4">
      <formula>"=COUNTIFS(A:A, A5, F:F, "Primary - Top") &gt; 1'"</formula>
    </cfRule>
  </conditionalFormatting>
  <conditionalFormatting sqref="A1:B1">
    <cfRule type="cellIs" dxfId="3" priority="5" operator="notEqual">
      <formula>0</formula>
    </cfRule>
  </conditionalFormatting>
  <conditionalFormatting sqref="H5:H547">
    <cfRule type="cellIs" dxfId="1" priority="6" operator="equal">
      <formula>1</formula>
    </cfRule>
  </conditionalFormatting>
  <conditionalFormatting sqref="H5:H547">
    <cfRule type="cellIs" dxfId="6" priority="7" operator="greaterThan">
      <formula>1</formula>
    </cfRule>
  </conditionalFormatting>
  <conditionalFormatting sqref="H5:H547">
    <cfRule type="expression" dxfId="2" priority="8">
      <formula>or(and(H5&lt;1,H7&lt;&gt;"",C5&lt;&gt;C7),and(H5&lt;1,H7&lt;&gt;"",D5&lt;&gt;D7))</formula>
    </cfRule>
  </conditionalFormatting>
  <conditionalFormatting sqref="J5:J547">
    <cfRule type="expression" dxfId="7" priority="9">
      <formula>and(I5="Published (managed by a publisher)",J5="")</formula>
    </cfRule>
  </conditionalFormatting>
  <conditionalFormatting sqref="J5:J547">
    <cfRule type="expression" dxfId="8" priority="10">
      <formula>and(I5&lt;&gt;"Published (managed by a publisher)",J5&lt;&gt;"")</formula>
    </cfRule>
  </conditionalFormatting>
  <conditionalFormatting sqref="E5:E547">
    <cfRule type="expression" dxfId="0" priority="11">
      <formula>or(and(or(not(isblank(A5)),not(isblank(B5))),isblank(E5)),and(not(isblank(E5)),iserror(match(E5,indirect("'7) Comp Contributor/Publisher lists'!a:a"),0))))</formula>
    </cfRule>
  </conditionalFormatting>
  <conditionalFormatting sqref="I5:I547">
    <cfRule type="expression" dxfId="0" priority="12">
      <formula>or(and(isblank(I5),or(not(isblank(A5)),not(isblank(B5)))),and(not(isblank(I5)),iserror(match(I5,indirect("'Reference info'!o:o"),0))))</formula>
    </cfRule>
  </conditionalFormatting>
  <conditionalFormatting sqref="J5:J547">
    <cfRule type="expression" dxfId="0" priority="13">
      <formula>and(not(isblank(J5)),iserror(match(J5,indirect("'7) Comp Contributor/Publisher lists'!D:D"),0)))</formula>
    </cfRule>
  </conditionalFormatting>
  <conditionalFormatting sqref="G1">
    <cfRule type="cellIs" dxfId="3" priority="14" operator="notEqual">
      <formula>0</formula>
    </cfRule>
  </conditionalFormatting>
  <conditionalFormatting sqref="A5:A547">
    <cfRule type="expression" dxfId="5" priority="15">
      <formula>and(A5&lt;&gt;"",B5&lt;&gt;"",countif(A:A,A5)&lt;&gt;countif(B:B,B5))</formula>
    </cfRule>
  </conditionalFormatting>
  <conditionalFormatting sqref="B5:B547">
    <cfRule type="expression" dxfId="5" priority="16">
      <formula>and(A5&lt;&gt;"",B5&lt;&gt;"",countif(A:A,A5)&lt;&gt;countif(B:B,B5))</formula>
    </cfRule>
  </conditionalFormatting>
  <conditionalFormatting sqref="F5:F547">
    <cfRule type="expression" dxfId="0" priority="17">
      <formula>and(not(isblank(F5)),iserror(match(F5,indirect("'Reference info'!q:q"),0)))</formula>
    </cfRule>
  </conditionalFormatting>
  <dataValidations>
    <dataValidation type="list" allowBlank="1" showInputMessage="1" showErrorMessage="1" prompt="select from Comp Contributor list, start typing or drag" sqref="E5:E547">
      <formula1>CompContributor</formula1>
    </dataValidation>
    <dataValidation type="list" allowBlank="1" showInputMessage="1" showErrorMessage="1" prompt="select from list, start typing or drag" sqref="F5:F547">
      <formula1>CompositionRole</formula1>
    </dataValidation>
    <dataValidation type="custom" allowBlank="1" showDropDown="1" showInputMessage="1" showErrorMessage="1" prompt="must contain 2 letters, 3 character minimum, 20 character maximum, alphanumeric ONLY (letter or number; no dashes, spaces, punctuation marks, etc.)" sqref="B5:B547">
      <formula1>and(regexmatch(B5,"^[a-zA-Z0-9]*$"), len(B5)&gt;=3, len(B5)&lt;=20)</formula1>
    </dataValidation>
    <dataValidation type="custom" allowBlank="1" showDropDown="1" showInputMessage="1" showErrorMessage="1" prompt="Only positive numeric values up to 100%: max 2 decimals in Percent format, e.g. 33.34%; or max 4 decimals in Number format, e.g. 0.3334;" sqref="G5:G547">
      <formula1>and(INT(G5*10000)=G5*10000,G5&gt;0,G5&lt;=1)</formula1>
    </dataValidation>
    <dataValidation type="list" allowBlank="1" showInputMessage="1" showErrorMessage="1" prompt="Click and enter a value frselect from list, start typing or dragom range" sqref="I5:I547">
      <formula1>Publishing</formula1>
    </dataValidation>
    <dataValidation type="list" allowBlank="1" showInputMessage="1" showErrorMessage="1" prompt="Fill out ONLY when 'Published (managed by a publisher)' selected for Publishing; select from Publisher list, start typing or drag" sqref="J5:J547">
      <formula1>Publisher</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0.0"/>
    <col customWidth="1" min="2" max="2" width="15.5"/>
    <col customWidth="1" min="3" max="3" width="28.75"/>
    <col customWidth="1" min="4" max="4" width="14.5"/>
    <col customWidth="1" min="5" max="5" width="10.75"/>
    <col customWidth="1" min="6" max="6" width="10.63"/>
    <col customWidth="1" min="7" max="7" width="12.5"/>
    <col customWidth="1" min="8" max="8" width="10.88"/>
    <col customWidth="1" min="9" max="9" width="8.25"/>
    <col customWidth="1" min="10" max="10" width="12.75"/>
    <col customWidth="1" min="11" max="11" width="9.5"/>
    <col customWidth="1" min="12" max="12" width="6.25"/>
    <col customWidth="1" min="13" max="13" width="26.63"/>
    <col customWidth="1" min="14" max="14" width="21.88"/>
    <col customWidth="1" min="15" max="15" width="8.38"/>
    <col customWidth="1" min="16" max="16" width="16.0"/>
    <col customWidth="1" min="17" max="17" width="12.13"/>
    <col customWidth="1" min="18" max="18" width="12.75"/>
    <col customWidth="1" min="19" max="19" width="9.75"/>
    <col customWidth="1" min="20" max="20" width="8.0"/>
    <col customWidth="1" min="21" max="21" width="9.5"/>
    <col customWidth="1" min="22" max="22" width="9.0"/>
    <col customWidth="1" min="23" max="23" width="12.5"/>
    <col customWidth="1" min="24" max="24" width="4.38"/>
    <col customWidth="1" min="25" max="25" width="8.38"/>
    <col customWidth="1" min="26" max="26" width="6.75"/>
    <col customWidth="1" min="30" max="30" width="11.0"/>
  </cols>
  <sheetData>
    <row r="1">
      <c r="A1" s="13">
        <f>IFERROR(__xludf.DUMMYFUNCTION("COUNTUNIQUE(A5:A711)-'5) Release_Track'!F1"),0.0)</f>
        <v>0</v>
      </c>
      <c r="B1" s="13">
        <f>IFERROR(__xludf.DUMMYFUNCTION("COUNTUNIQUE(B5:B711)-'5) Release_Track'!G1"),0.0)</f>
        <v>0</v>
      </c>
      <c r="C1" s="94" t="s">
        <v>92</v>
      </c>
      <c r="D1" s="95"/>
      <c r="E1" s="150" t="s">
        <v>29</v>
      </c>
      <c r="F1" s="151"/>
      <c r="G1" s="151"/>
      <c r="H1" s="160" t="s">
        <v>27</v>
      </c>
      <c r="I1" s="22"/>
      <c r="J1" s="22"/>
      <c r="K1" s="22"/>
      <c r="L1" s="22"/>
      <c r="N1" s="134"/>
    </row>
    <row r="2">
      <c r="A2" s="100" t="s">
        <v>164</v>
      </c>
      <c r="B2" s="101"/>
      <c r="C2" s="135"/>
      <c r="D2" s="135"/>
      <c r="E2" s="135"/>
      <c r="F2" s="135"/>
      <c r="G2" s="135"/>
      <c r="H2" s="135"/>
      <c r="I2" s="135"/>
      <c r="J2" s="135"/>
      <c r="K2" s="135"/>
      <c r="L2" s="135"/>
    </row>
    <row r="3">
      <c r="A3" s="118" t="s">
        <v>108</v>
      </c>
      <c r="B3" s="67" t="s">
        <v>109</v>
      </c>
      <c r="C3" s="137" t="s">
        <v>110</v>
      </c>
      <c r="D3" s="137" t="s">
        <v>111</v>
      </c>
      <c r="E3" s="103"/>
      <c r="F3" s="103"/>
      <c r="G3" s="161" t="s">
        <v>165</v>
      </c>
      <c r="H3" s="103"/>
      <c r="I3" s="103"/>
      <c r="J3" s="103"/>
      <c r="K3" s="103"/>
      <c r="L3" s="103"/>
    </row>
    <row r="4">
      <c r="A4" s="76" t="s">
        <v>138</v>
      </c>
      <c r="B4" s="139" t="s">
        <v>138</v>
      </c>
      <c r="C4" s="105" t="s">
        <v>139</v>
      </c>
      <c r="E4" s="124" t="s">
        <v>166</v>
      </c>
      <c r="F4" s="35" t="s">
        <v>167</v>
      </c>
      <c r="G4" s="35" t="s">
        <v>168</v>
      </c>
      <c r="H4" s="124" t="s">
        <v>169</v>
      </c>
      <c r="I4" s="124" t="s">
        <v>170</v>
      </c>
      <c r="J4" s="124" t="s">
        <v>171</v>
      </c>
      <c r="K4" s="124" t="s">
        <v>172</v>
      </c>
      <c r="L4" s="124" t="s">
        <v>173</v>
      </c>
      <c r="M4" s="108"/>
    </row>
    <row r="5">
      <c r="A5" s="8" t="s">
        <v>128</v>
      </c>
      <c r="B5" s="92"/>
      <c r="C5" s="114" t="str">
        <f t="array" ref="C5">ifs(and(isblank($A5),isblank($B5)),"", not(iserror(vlookup($A5&amp;$B5,'5) Release_Track'!$F:$F&amp;'5) Release_Track'!$G:$G,1,0))),vlookup($A5&amp;$B5,{'5) Release_Track'!$F:$F&amp;'5) Release_Track'!$G:$G,'5) Release_Track'!$H:$H},2,0), or(and(not(isblank($B5)),$B5=#REF!,$A5&lt;&gt;#REF!),and(not(isblank($A5)),$A5=#REF!,$B5&lt;&gt;#REF!)),"ID LISTS UNALIGNED",and($A5&lt;&gt;"",countif('5) Release_Track'!$F:$F,$A5)=0),"NO ISRC MATCH in Release_Track",and($B5&lt;&gt;"",countif('5) Release_Track'!$G:$G,$B5)=0),"NO CATALOG ID MATCH in Release_Track",iserror(vlookup($A5&amp;$B5,'5) Release_Track'!$F:$F&amp;'5) Release_Track'!$G:$G,1,0)),"NO ISRC-CATALOG ID pair MATCH in Release_Track" )</f>
        <v>Receba</v>
      </c>
      <c r="D5" s="114" t="str">
        <f t="array" ref="D5">ifs(and(isblank($A5),isblank($B5)),"", not(iserror(vlookup($A5&amp;$B5,'5) Release_Track'!$F:$F&amp;'5) Release_Track'!$G:$G,1,0))),vlookup($A5&amp;$B5,{'5) Release_Track'!$F:$F&amp;'5) Release_Track'!$G:$G,'5) Release_Track'!$I:$I},2,0), or(and(not(isblank($B5)),$B5=#REF!,$A5&lt;&gt;#REF!),and(not(isblank($A5)),$A5=#REF!,$B5&lt;&gt;#REF!)),"ID LISTS UNALIGNED",and($A5&lt;&gt;"",countif('5) Release_Track'!$F:$F,$A5)=0),"NO ISRC MATCH in Release_Track",and($B5&lt;&gt;"",countif('5) Release_Track'!$G:$G,$B5)=0),"NO CATALOG ID MATCH in Release_Track",iserror(vlookup($A5&amp;$B5,'5) Release_Track'!$F:$F&amp;'5) Release_Track'!$G:$G,1,0)),"NO ISRC-CATALOG ID pair MATCH in Release_Track" )</f>
        <v/>
      </c>
      <c r="E5" s="130" t="b">
        <v>0</v>
      </c>
      <c r="F5" s="130" t="b">
        <v>0</v>
      </c>
      <c r="G5" s="130" t="b">
        <v>0</v>
      </c>
      <c r="H5" s="130" t="b">
        <v>0</v>
      </c>
      <c r="I5" s="130" t="b">
        <v>0</v>
      </c>
      <c r="J5" s="130" t="b">
        <v>0</v>
      </c>
      <c r="K5" s="130" t="b">
        <v>0</v>
      </c>
      <c r="L5" s="8" t="b">
        <v>1</v>
      </c>
      <c r="M5" s="20" t="str">
        <f t="array" ref="M5:M617">sort(if(countif($A$5:$A711&amp;$B$5:$B711,'5) Release_Track'!$F$5:$F711&amp;'5) Release_Track'!$G$5:$G711)=0,'5) Release_Track'!$F$5:$F711&amp;" "&amp;'5) Release_Track'!$G$5:$G711,))</f>
        <v/>
      </c>
    </row>
    <row r="6">
      <c r="A6" s="8" t="s">
        <v>133</v>
      </c>
      <c r="B6" s="92"/>
      <c r="C6" s="114" t="str">
        <f t="array" ref="C6">ifs(and(isblank($A6),isblank($B6)),"", not(iserror(vlookup($A6&amp;$B6,'5) Release_Track'!$F:$F&amp;'5) Release_Track'!$G:$G,1,0))),vlookup($A6&amp;$B6,{'5) Release_Track'!$F:$F&amp;'5) Release_Track'!$G:$G,'5) Release_Track'!$H:$H},2,0), or(and(not(isblank($B6)),$B6=$B5,$A6&lt;&gt;$A5),and(not(isblank($A6)),$A6=$A5,$B6&lt;&gt;$B5)),"ID LISTS UNALIGNED",and($A6&lt;&gt;"",countif('5) Release_Track'!$F:$F,$A6)=0),"NO ISRC MATCH in Release_Track",and($B6&lt;&gt;"",countif('5) Release_Track'!$G:$G,$B6)=0),"NO CATALOG ID MATCH in Release_Track",iserror(vlookup($A6&amp;$B6,'5) Release_Track'!$F:$F&amp;'5) Release_Track'!$G:$G,1,0)),"NO ISRC-CATALOG ID pair MATCH in Release_Track" )</f>
        <v>A Cláusula do Contrato</v>
      </c>
      <c r="D6" s="114" t="str">
        <f t="array" ref="D6">ifs(and(isblank($A6),isblank($B6)),"", not(iserror(vlookup($A6&amp;$B6,'5) Release_Track'!$F:$F&amp;'5) Release_Track'!$G:$G,1,0))),vlookup($A6&amp;$B6,{'5) Release_Track'!$F:$F&amp;'5) Release_Track'!$G:$G,'5) Release_Track'!$I:$I},2,0), or(and(not(isblank($B6)),$B6=$B5,$A6&lt;&gt;$A5),and(not(isblank($A6)),$A6=$A5,$B6&lt;&gt;$B5)),"ID LISTS UNALIGNED",and($A6&lt;&gt;"",countif('5) Release_Track'!$F:$F,$A6)=0),"NO ISRC MATCH in Release_Track",and($B6&lt;&gt;"",countif('5) Release_Track'!$G:$G,$B6)=0),"NO CATALOG ID MATCH in Release_Track",iserror(vlookup($A6&amp;$B6,'5) Release_Track'!$F:$F&amp;'5) Release_Track'!$G:$G,1,0)),"NO ISRC-CATALOG ID pair MATCH in Release_Track" )</f>
        <v/>
      </c>
      <c r="E6" s="130" t="b">
        <v>0</v>
      </c>
      <c r="F6" s="130" t="b">
        <v>0</v>
      </c>
      <c r="G6" s="130" t="b">
        <v>0</v>
      </c>
      <c r="H6" s="130" t="b">
        <v>0</v>
      </c>
      <c r="I6" s="130" t="b">
        <v>0</v>
      </c>
      <c r="J6" s="130" t="b">
        <v>0</v>
      </c>
      <c r="K6" s="130" t="b">
        <v>0</v>
      </c>
      <c r="L6" s="8" t="b">
        <v>1</v>
      </c>
      <c r="M6" s="20"/>
    </row>
    <row r="7">
      <c r="M7" s="20"/>
    </row>
    <row r="8">
      <c r="M8" s="20"/>
    </row>
    <row r="9">
      <c r="M9" s="20"/>
    </row>
    <row r="10">
      <c r="M10" s="20"/>
    </row>
    <row r="11">
      <c r="M11" s="20"/>
    </row>
    <row r="12">
      <c r="M12" s="20"/>
    </row>
    <row r="13">
      <c r="M13" s="20"/>
    </row>
    <row r="14">
      <c r="M14" s="20"/>
    </row>
    <row r="15">
      <c r="M15" s="20"/>
    </row>
    <row r="16">
      <c r="M16" s="20"/>
    </row>
    <row r="17">
      <c r="M17" s="20"/>
    </row>
    <row r="18">
      <c r="M18" s="20"/>
    </row>
    <row r="19">
      <c r="M19" s="20"/>
    </row>
    <row r="20">
      <c r="M20" s="20"/>
    </row>
    <row r="21">
      <c r="M21" s="20"/>
    </row>
    <row r="22">
      <c r="M22" s="20"/>
    </row>
    <row r="23">
      <c r="M23" s="20"/>
    </row>
    <row r="24">
      <c r="M24" s="20"/>
    </row>
    <row r="25">
      <c r="M25" s="20"/>
    </row>
    <row r="26">
      <c r="M26" s="20"/>
    </row>
    <row r="27">
      <c r="M27" s="20"/>
    </row>
    <row r="28">
      <c r="M28" s="20"/>
    </row>
    <row r="29">
      <c r="M29" s="20"/>
    </row>
    <row r="30">
      <c r="M30" s="20"/>
    </row>
    <row r="31">
      <c r="M31" s="20"/>
    </row>
    <row r="32">
      <c r="M32" s="20"/>
    </row>
    <row r="33">
      <c r="M33" s="20"/>
    </row>
    <row r="34">
      <c r="M34" s="20"/>
    </row>
    <row r="35">
      <c r="M35" s="20"/>
    </row>
    <row r="36">
      <c r="M36" s="20"/>
    </row>
    <row r="37">
      <c r="M37" s="20"/>
    </row>
    <row r="38">
      <c r="M38" s="20"/>
    </row>
    <row r="39">
      <c r="M39" s="20"/>
    </row>
    <row r="40">
      <c r="M40" s="20"/>
    </row>
    <row r="41">
      <c r="M41" s="20"/>
    </row>
    <row r="42">
      <c r="M42" s="20"/>
    </row>
    <row r="43">
      <c r="M43" s="20"/>
    </row>
    <row r="44">
      <c r="M44" s="20"/>
    </row>
    <row r="45">
      <c r="M45" s="20"/>
    </row>
    <row r="46">
      <c r="M46" s="20"/>
    </row>
    <row r="47">
      <c r="M47" s="20"/>
    </row>
    <row r="48">
      <c r="M48" s="20"/>
    </row>
    <row r="49">
      <c r="M49" s="20"/>
    </row>
    <row r="50">
      <c r="M50" s="20"/>
    </row>
    <row r="51">
      <c r="M51" s="20"/>
    </row>
    <row r="52">
      <c r="M52" s="20"/>
    </row>
    <row r="53">
      <c r="M53" s="20"/>
    </row>
    <row r="54">
      <c r="M54" s="20"/>
    </row>
    <row r="55">
      <c r="M55" s="20"/>
    </row>
    <row r="56">
      <c r="M56" s="20"/>
    </row>
    <row r="57">
      <c r="M57" s="20"/>
    </row>
    <row r="58">
      <c r="M58" s="20"/>
    </row>
    <row r="59">
      <c r="M59" s="20"/>
    </row>
    <row r="60">
      <c r="M60" s="20"/>
    </row>
    <row r="61">
      <c r="M61" s="20"/>
    </row>
    <row r="62">
      <c r="M62" s="20"/>
    </row>
    <row r="63">
      <c r="M63" s="20"/>
    </row>
    <row r="64">
      <c r="M64" s="20"/>
    </row>
    <row r="65">
      <c r="M65" s="20"/>
    </row>
    <row r="66">
      <c r="M66" s="20"/>
    </row>
    <row r="67">
      <c r="M67" s="20"/>
    </row>
    <row r="68">
      <c r="M68" s="20"/>
    </row>
    <row r="69">
      <c r="M69" s="20"/>
    </row>
    <row r="70">
      <c r="M70" s="20"/>
    </row>
    <row r="71">
      <c r="M71" s="20"/>
    </row>
    <row r="72">
      <c r="M72" s="20"/>
    </row>
    <row r="73">
      <c r="M73" s="20"/>
    </row>
    <row r="74">
      <c r="M74" s="20"/>
    </row>
    <row r="75">
      <c r="M75" s="20"/>
    </row>
    <row r="76">
      <c r="M76" s="20"/>
    </row>
    <row r="77">
      <c r="M77" s="20"/>
    </row>
    <row r="78">
      <c r="M78" s="20"/>
    </row>
    <row r="79">
      <c r="M79" s="20"/>
    </row>
    <row r="80">
      <c r="M80" s="20"/>
    </row>
    <row r="81">
      <c r="M81" s="20"/>
    </row>
    <row r="82">
      <c r="M82" s="20"/>
    </row>
    <row r="83">
      <c r="M83" s="20"/>
    </row>
    <row r="84">
      <c r="M84" s="20"/>
    </row>
    <row r="85">
      <c r="M85" s="20"/>
    </row>
    <row r="86">
      <c r="M86" s="20"/>
    </row>
    <row r="87">
      <c r="M87" s="20"/>
    </row>
    <row r="88">
      <c r="M88" s="20"/>
    </row>
    <row r="89">
      <c r="M89" s="20"/>
    </row>
    <row r="90">
      <c r="M90" s="20"/>
    </row>
    <row r="91">
      <c r="M91" s="20"/>
    </row>
    <row r="92">
      <c r="M92" s="20"/>
    </row>
    <row r="93">
      <c r="M93" s="20"/>
    </row>
    <row r="94">
      <c r="M94" s="20"/>
    </row>
    <row r="95">
      <c r="M95" s="20"/>
    </row>
    <row r="96">
      <c r="M96" s="20"/>
    </row>
    <row r="97">
      <c r="M97" s="20"/>
    </row>
    <row r="98">
      <c r="M98" s="20"/>
    </row>
    <row r="99">
      <c r="M99" s="20"/>
    </row>
    <row r="100">
      <c r="M100" s="20"/>
    </row>
    <row r="101">
      <c r="M101" s="20"/>
    </row>
    <row r="102">
      <c r="M102" s="20"/>
    </row>
    <row r="103">
      <c r="M103" s="20"/>
    </row>
    <row r="104">
      <c r="M104" s="20"/>
    </row>
    <row r="105">
      <c r="M105" s="20"/>
    </row>
    <row r="106">
      <c r="M106" s="20"/>
    </row>
    <row r="107">
      <c r="M107" s="20"/>
    </row>
    <row r="108">
      <c r="M108" s="20"/>
    </row>
    <row r="109">
      <c r="M109" s="20"/>
    </row>
    <row r="110">
      <c r="M110" s="20"/>
    </row>
    <row r="111">
      <c r="M111" s="20"/>
    </row>
    <row r="112">
      <c r="M112" s="20"/>
    </row>
    <row r="113">
      <c r="M113" s="20"/>
    </row>
    <row r="114">
      <c r="M114" s="20"/>
    </row>
    <row r="115">
      <c r="M115" s="20"/>
    </row>
    <row r="116">
      <c r="M116" s="20"/>
    </row>
    <row r="117">
      <c r="M117" s="20"/>
    </row>
    <row r="118">
      <c r="M118" s="20"/>
    </row>
    <row r="119">
      <c r="M119" s="20"/>
    </row>
    <row r="120">
      <c r="M120" s="20"/>
    </row>
    <row r="121">
      <c r="M121" s="20"/>
    </row>
    <row r="122">
      <c r="M122" s="20"/>
    </row>
    <row r="123">
      <c r="M123" s="20"/>
    </row>
    <row r="124">
      <c r="M124" s="20"/>
    </row>
    <row r="125">
      <c r="M125" s="20"/>
    </row>
    <row r="126">
      <c r="M126" s="20"/>
    </row>
    <row r="127">
      <c r="M127" s="20"/>
    </row>
    <row r="128">
      <c r="M128" s="20"/>
    </row>
    <row r="129">
      <c r="M129" s="20"/>
    </row>
    <row r="130">
      <c r="M130" s="20"/>
    </row>
    <row r="131">
      <c r="M131" s="20"/>
    </row>
    <row r="132">
      <c r="M132" s="20"/>
    </row>
    <row r="133">
      <c r="M133" s="20"/>
    </row>
    <row r="134">
      <c r="M134" s="20"/>
    </row>
    <row r="135">
      <c r="M135" s="20"/>
    </row>
    <row r="136">
      <c r="M136" s="20"/>
    </row>
    <row r="137">
      <c r="M137" s="20"/>
    </row>
    <row r="138">
      <c r="M138" s="20"/>
    </row>
    <row r="139">
      <c r="M139" s="20"/>
    </row>
    <row r="140">
      <c r="M140" s="20"/>
    </row>
    <row r="141">
      <c r="M141" s="20"/>
    </row>
    <row r="142">
      <c r="M142" s="20"/>
    </row>
    <row r="143">
      <c r="M143" s="20"/>
    </row>
    <row r="144">
      <c r="M144" s="20"/>
    </row>
    <row r="145">
      <c r="M145" s="20"/>
    </row>
    <row r="146">
      <c r="M146" s="20"/>
    </row>
    <row r="147">
      <c r="M147" s="20"/>
    </row>
    <row r="148">
      <c r="M148" s="20"/>
    </row>
    <row r="149">
      <c r="M149" s="20"/>
    </row>
    <row r="150">
      <c r="M150" s="20"/>
    </row>
    <row r="151">
      <c r="M151" s="20"/>
    </row>
    <row r="152">
      <c r="M152" s="20"/>
    </row>
    <row r="153">
      <c r="M153" s="20"/>
    </row>
    <row r="154">
      <c r="M154" s="20"/>
    </row>
    <row r="155">
      <c r="M155" s="20"/>
    </row>
    <row r="156">
      <c r="M156" s="20"/>
    </row>
    <row r="157">
      <c r="M157" s="20"/>
    </row>
    <row r="158">
      <c r="M158" s="20"/>
    </row>
    <row r="159">
      <c r="M159" s="20"/>
    </row>
    <row r="160">
      <c r="M160" s="20"/>
    </row>
    <row r="161">
      <c r="M161" s="20"/>
    </row>
    <row r="162">
      <c r="M162" s="20"/>
    </row>
    <row r="163">
      <c r="M163" s="20"/>
    </row>
    <row r="164">
      <c r="M164" s="20"/>
    </row>
    <row r="165">
      <c r="M165" s="20"/>
    </row>
    <row r="166">
      <c r="M166" s="20"/>
    </row>
    <row r="167">
      <c r="M167" s="20"/>
    </row>
    <row r="168">
      <c r="M168" s="20"/>
    </row>
    <row r="169">
      <c r="M169" s="20"/>
    </row>
    <row r="170">
      <c r="M170" s="20"/>
    </row>
    <row r="171">
      <c r="M171" s="20"/>
    </row>
    <row r="172">
      <c r="M172" s="20"/>
    </row>
    <row r="173">
      <c r="M173" s="20"/>
    </row>
    <row r="174">
      <c r="M174" s="20"/>
    </row>
    <row r="175">
      <c r="M175" s="20"/>
    </row>
    <row r="176">
      <c r="M176" s="20"/>
    </row>
    <row r="177">
      <c r="M177" s="20"/>
    </row>
    <row r="178">
      <c r="M178" s="20"/>
    </row>
    <row r="179">
      <c r="M179" s="20"/>
    </row>
    <row r="180">
      <c r="M180" s="20"/>
    </row>
    <row r="181">
      <c r="M181" s="20"/>
    </row>
    <row r="182">
      <c r="M182" s="20"/>
    </row>
    <row r="183">
      <c r="M183" s="20"/>
    </row>
    <row r="184">
      <c r="M184" s="20"/>
    </row>
    <row r="185">
      <c r="M185" s="20"/>
    </row>
    <row r="186">
      <c r="M186" s="20"/>
    </row>
    <row r="187">
      <c r="M187" s="20"/>
    </row>
    <row r="188">
      <c r="M188" s="20"/>
    </row>
    <row r="189">
      <c r="M189" s="20"/>
    </row>
    <row r="190">
      <c r="M190" s="20"/>
    </row>
    <row r="191">
      <c r="M191" s="20"/>
    </row>
    <row r="192">
      <c r="M192" s="20"/>
    </row>
    <row r="193">
      <c r="M193" s="20"/>
    </row>
    <row r="194">
      <c r="M194" s="20"/>
    </row>
    <row r="195">
      <c r="M195" s="20"/>
    </row>
    <row r="196">
      <c r="M196" s="20"/>
    </row>
    <row r="197">
      <c r="M197" s="20"/>
    </row>
    <row r="198">
      <c r="M198" s="20"/>
    </row>
    <row r="199">
      <c r="M199" s="20"/>
    </row>
    <row r="200">
      <c r="M200" s="20"/>
    </row>
    <row r="201">
      <c r="M201" s="20"/>
    </row>
    <row r="202">
      <c r="M202" s="20"/>
    </row>
    <row r="203">
      <c r="M203" s="20"/>
    </row>
    <row r="204">
      <c r="M204" s="20"/>
    </row>
    <row r="205">
      <c r="M205" s="20"/>
    </row>
    <row r="206">
      <c r="M206" s="20"/>
    </row>
    <row r="207">
      <c r="M207" s="20"/>
    </row>
    <row r="208">
      <c r="M208" s="20"/>
    </row>
    <row r="209">
      <c r="M209" s="20"/>
    </row>
    <row r="210">
      <c r="M210" s="20"/>
    </row>
    <row r="211">
      <c r="M211" s="20"/>
    </row>
    <row r="212">
      <c r="M212" s="20"/>
    </row>
    <row r="213">
      <c r="M213" s="20"/>
    </row>
    <row r="214">
      <c r="M214" s="20"/>
    </row>
    <row r="215">
      <c r="M215" s="20"/>
    </row>
    <row r="216">
      <c r="M216" s="20"/>
    </row>
    <row r="217">
      <c r="M217" s="20"/>
    </row>
    <row r="218">
      <c r="M218" s="20"/>
    </row>
    <row r="219">
      <c r="M219" s="20"/>
    </row>
    <row r="220">
      <c r="M220" s="20"/>
    </row>
    <row r="221">
      <c r="M221" s="20"/>
    </row>
    <row r="222">
      <c r="M222" s="20"/>
    </row>
    <row r="223">
      <c r="M223" s="20"/>
    </row>
    <row r="224">
      <c r="M224" s="20"/>
    </row>
    <row r="225">
      <c r="M225" s="20"/>
    </row>
    <row r="226">
      <c r="M226" s="20"/>
    </row>
    <row r="227">
      <c r="M227" s="20"/>
    </row>
    <row r="228">
      <c r="M228" s="20"/>
    </row>
    <row r="229">
      <c r="M229" s="20"/>
    </row>
    <row r="230">
      <c r="M230" s="20"/>
    </row>
    <row r="231">
      <c r="M231" s="20"/>
    </row>
    <row r="232">
      <c r="M232" s="20"/>
    </row>
    <row r="233">
      <c r="M233" s="20"/>
    </row>
    <row r="234">
      <c r="M234" s="20"/>
    </row>
    <row r="235">
      <c r="M235" s="20"/>
    </row>
    <row r="236">
      <c r="M236" s="20"/>
    </row>
    <row r="237">
      <c r="M237" s="20"/>
    </row>
    <row r="238">
      <c r="M238" s="20"/>
    </row>
    <row r="239">
      <c r="M239" s="20"/>
    </row>
    <row r="240">
      <c r="M240" s="20"/>
    </row>
    <row r="241">
      <c r="M241" s="20"/>
    </row>
    <row r="242">
      <c r="M242" s="20"/>
    </row>
    <row r="243">
      <c r="M243" s="20"/>
    </row>
    <row r="244">
      <c r="M244" s="20"/>
    </row>
    <row r="245">
      <c r="M245" s="20"/>
    </row>
    <row r="246">
      <c r="M246" s="20"/>
    </row>
    <row r="247">
      <c r="M247" s="20"/>
    </row>
    <row r="248">
      <c r="M248" s="20"/>
    </row>
    <row r="249">
      <c r="M249" s="20"/>
    </row>
    <row r="250">
      <c r="M250" s="20"/>
    </row>
    <row r="251">
      <c r="M251" s="20"/>
    </row>
    <row r="252">
      <c r="M252" s="20"/>
    </row>
    <row r="253">
      <c r="M253" s="20"/>
    </row>
    <row r="254">
      <c r="M254" s="20"/>
    </row>
    <row r="255">
      <c r="M255" s="20"/>
    </row>
    <row r="256">
      <c r="M256" s="20"/>
    </row>
    <row r="257">
      <c r="M257" s="20"/>
    </row>
    <row r="258">
      <c r="M258" s="20"/>
    </row>
    <row r="259">
      <c r="M259" s="20"/>
    </row>
    <row r="260">
      <c r="M260" s="20"/>
    </row>
    <row r="261">
      <c r="M261" s="20"/>
    </row>
    <row r="262">
      <c r="M262" s="20"/>
    </row>
    <row r="263">
      <c r="M263" s="20"/>
    </row>
    <row r="264">
      <c r="M264" s="20"/>
    </row>
    <row r="265">
      <c r="M265" s="20"/>
    </row>
    <row r="266">
      <c r="M266" s="20"/>
    </row>
    <row r="267">
      <c r="M267" s="20"/>
    </row>
    <row r="268">
      <c r="M268" s="20"/>
    </row>
    <row r="269">
      <c r="M269" s="20"/>
    </row>
    <row r="270">
      <c r="M270" s="20"/>
    </row>
    <row r="271">
      <c r="M271" s="20"/>
    </row>
    <row r="272">
      <c r="M272" s="20"/>
    </row>
    <row r="273">
      <c r="M273" s="20"/>
    </row>
    <row r="274">
      <c r="M274" s="20"/>
    </row>
    <row r="275">
      <c r="M275" s="20"/>
    </row>
    <row r="276">
      <c r="M276" s="20"/>
    </row>
    <row r="277">
      <c r="M277" s="20"/>
    </row>
    <row r="278">
      <c r="M278" s="20"/>
    </row>
    <row r="279">
      <c r="M279" s="20"/>
    </row>
    <row r="280">
      <c r="M280" s="20"/>
    </row>
    <row r="281">
      <c r="M281" s="20"/>
    </row>
    <row r="282">
      <c r="M282" s="20"/>
    </row>
    <row r="283">
      <c r="M283" s="20"/>
    </row>
    <row r="284">
      <c r="M284" s="20"/>
    </row>
    <row r="285">
      <c r="M285" s="20"/>
    </row>
    <row r="286">
      <c r="M286" s="20"/>
    </row>
    <row r="287">
      <c r="M287" s="20"/>
    </row>
    <row r="288">
      <c r="M288" s="20"/>
    </row>
    <row r="289">
      <c r="M289" s="20"/>
    </row>
    <row r="290">
      <c r="M290" s="20"/>
    </row>
    <row r="291">
      <c r="M291" s="20"/>
    </row>
    <row r="292">
      <c r="M292" s="20"/>
    </row>
    <row r="293">
      <c r="M293" s="20"/>
    </row>
    <row r="294">
      <c r="M294" s="20"/>
    </row>
    <row r="295">
      <c r="M295" s="20"/>
    </row>
    <row r="296">
      <c r="M296" s="20"/>
    </row>
    <row r="297">
      <c r="M297" s="20"/>
    </row>
    <row r="298">
      <c r="M298" s="20"/>
    </row>
    <row r="299">
      <c r="M299" s="20"/>
    </row>
    <row r="300">
      <c r="M300" s="20"/>
    </row>
    <row r="301">
      <c r="M301" s="20"/>
    </row>
    <row r="302">
      <c r="M302" s="20"/>
    </row>
    <row r="303">
      <c r="M303" s="20"/>
    </row>
    <row r="304">
      <c r="M304" s="20"/>
    </row>
    <row r="305">
      <c r="M305" s="20"/>
    </row>
    <row r="306">
      <c r="M306" s="20"/>
    </row>
    <row r="307">
      <c r="M307" s="20"/>
    </row>
    <row r="308">
      <c r="M308" s="20"/>
    </row>
    <row r="309">
      <c r="M309" s="20"/>
    </row>
    <row r="310">
      <c r="M310" s="20"/>
    </row>
    <row r="311">
      <c r="M311" s="20"/>
    </row>
    <row r="312">
      <c r="M312" s="20"/>
    </row>
    <row r="313">
      <c r="M313" s="20"/>
    </row>
    <row r="314">
      <c r="M314" s="20"/>
    </row>
    <row r="315">
      <c r="M315" s="20"/>
    </row>
    <row r="316">
      <c r="M316" s="20"/>
    </row>
    <row r="317">
      <c r="M317" s="20"/>
    </row>
    <row r="318">
      <c r="M318" s="20"/>
    </row>
    <row r="319">
      <c r="M319" s="20"/>
    </row>
    <row r="320">
      <c r="M320" s="20"/>
    </row>
    <row r="321">
      <c r="M321" s="20"/>
    </row>
    <row r="322">
      <c r="M322" s="20"/>
    </row>
    <row r="323">
      <c r="M323" s="20"/>
    </row>
    <row r="324">
      <c r="M324" s="20"/>
    </row>
    <row r="325">
      <c r="M325" s="20"/>
    </row>
    <row r="326">
      <c r="M326" s="20"/>
    </row>
    <row r="327">
      <c r="M327" s="20"/>
    </row>
    <row r="328">
      <c r="M328" s="20"/>
    </row>
    <row r="329">
      <c r="M329" s="20"/>
    </row>
    <row r="330">
      <c r="M330" s="20"/>
    </row>
    <row r="331">
      <c r="M331" s="20"/>
    </row>
    <row r="332">
      <c r="M332" s="20"/>
    </row>
    <row r="333">
      <c r="M333" s="20"/>
    </row>
    <row r="334">
      <c r="M334" s="20"/>
    </row>
    <row r="335">
      <c r="M335" s="20"/>
    </row>
    <row r="336">
      <c r="M336" s="20"/>
    </row>
    <row r="337">
      <c r="M337" s="20"/>
    </row>
    <row r="338">
      <c r="M338" s="20"/>
    </row>
    <row r="339">
      <c r="M339" s="20"/>
    </row>
    <row r="340">
      <c r="M340" s="20"/>
    </row>
    <row r="341">
      <c r="M341" s="20"/>
    </row>
    <row r="342">
      <c r="M342" s="20"/>
    </row>
    <row r="343">
      <c r="M343" s="20"/>
    </row>
    <row r="344">
      <c r="M344" s="20"/>
    </row>
    <row r="345">
      <c r="M345" s="20"/>
    </row>
    <row r="346">
      <c r="M346" s="20"/>
    </row>
    <row r="347">
      <c r="M347" s="20"/>
    </row>
    <row r="348">
      <c r="M348" s="20"/>
    </row>
    <row r="349">
      <c r="M349" s="20"/>
    </row>
    <row r="350">
      <c r="M350" s="20"/>
    </row>
    <row r="351">
      <c r="M351" s="20"/>
    </row>
    <row r="352">
      <c r="M352" s="20"/>
    </row>
    <row r="353">
      <c r="M353" s="20"/>
    </row>
    <row r="354">
      <c r="M354" s="20"/>
    </row>
    <row r="355">
      <c r="M355" s="20"/>
    </row>
    <row r="356">
      <c r="M356" s="20"/>
    </row>
    <row r="357">
      <c r="M357" s="20"/>
    </row>
    <row r="358">
      <c r="M358" s="20"/>
    </row>
    <row r="359">
      <c r="M359" s="20"/>
    </row>
    <row r="360">
      <c r="M360" s="20"/>
    </row>
    <row r="361">
      <c r="M361" s="20"/>
    </row>
    <row r="362">
      <c r="M362" s="20"/>
    </row>
    <row r="363">
      <c r="M363" s="20"/>
    </row>
    <row r="364">
      <c r="M364" s="20"/>
    </row>
    <row r="365">
      <c r="M365" s="20"/>
    </row>
    <row r="366">
      <c r="M366" s="20"/>
    </row>
    <row r="367">
      <c r="M367" s="20"/>
    </row>
    <row r="368">
      <c r="M368" s="20"/>
    </row>
    <row r="369">
      <c r="M369" s="20"/>
    </row>
    <row r="370">
      <c r="M370" s="20"/>
    </row>
    <row r="371">
      <c r="M371" s="20"/>
    </row>
    <row r="372">
      <c r="M372" s="20"/>
    </row>
    <row r="373">
      <c r="M373" s="20"/>
    </row>
    <row r="374">
      <c r="M374" s="20"/>
    </row>
    <row r="375">
      <c r="M375" s="20"/>
    </row>
    <row r="376">
      <c r="M376" s="20"/>
    </row>
    <row r="377">
      <c r="M377" s="20"/>
    </row>
    <row r="378">
      <c r="M378" s="20"/>
    </row>
    <row r="379">
      <c r="M379" s="20"/>
    </row>
    <row r="380">
      <c r="M380" s="20"/>
    </row>
    <row r="381">
      <c r="M381" s="20"/>
    </row>
    <row r="382">
      <c r="M382" s="20"/>
    </row>
    <row r="383">
      <c r="M383" s="20"/>
    </row>
    <row r="384">
      <c r="M384" s="20"/>
    </row>
    <row r="385">
      <c r="M385" s="20"/>
    </row>
    <row r="386">
      <c r="M386" s="20"/>
    </row>
    <row r="387">
      <c r="M387" s="20"/>
    </row>
    <row r="388">
      <c r="M388" s="20"/>
    </row>
    <row r="389">
      <c r="M389" s="20"/>
    </row>
    <row r="390">
      <c r="M390" s="20"/>
    </row>
    <row r="391">
      <c r="M391" s="20"/>
    </row>
    <row r="392">
      <c r="M392" s="20"/>
    </row>
    <row r="393">
      <c r="M393" s="20"/>
    </row>
    <row r="394">
      <c r="M394" s="20"/>
    </row>
    <row r="395">
      <c r="M395" s="20"/>
    </row>
    <row r="396">
      <c r="M396" s="20"/>
    </row>
    <row r="397">
      <c r="M397" s="20"/>
    </row>
    <row r="398">
      <c r="M398" s="20"/>
    </row>
    <row r="399">
      <c r="M399" s="20"/>
    </row>
    <row r="400">
      <c r="M400" s="20"/>
    </row>
    <row r="401">
      <c r="M401" s="20"/>
    </row>
    <row r="402">
      <c r="M402" s="20"/>
    </row>
    <row r="403">
      <c r="M403" s="20"/>
    </row>
    <row r="404">
      <c r="M404" s="20"/>
    </row>
    <row r="405">
      <c r="M405" s="20"/>
    </row>
    <row r="406">
      <c r="M406" s="20"/>
    </row>
    <row r="407">
      <c r="M407" s="20"/>
    </row>
    <row r="408">
      <c r="M408" s="20"/>
    </row>
    <row r="409">
      <c r="M409" s="20"/>
    </row>
    <row r="410">
      <c r="M410" s="20"/>
    </row>
    <row r="411">
      <c r="M411" s="20"/>
    </row>
    <row r="412">
      <c r="M412" s="20"/>
    </row>
    <row r="413">
      <c r="M413" s="20"/>
    </row>
    <row r="414">
      <c r="M414" s="20"/>
    </row>
    <row r="415">
      <c r="M415" s="20"/>
    </row>
    <row r="416">
      <c r="M416" s="20"/>
    </row>
    <row r="417">
      <c r="M417" s="20"/>
    </row>
    <row r="418">
      <c r="M418" s="20"/>
    </row>
    <row r="419">
      <c r="M419" s="20"/>
    </row>
    <row r="420">
      <c r="M420" s="20"/>
    </row>
    <row r="421">
      <c r="M421" s="20"/>
    </row>
    <row r="422">
      <c r="M422" s="20"/>
    </row>
    <row r="423">
      <c r="M423" s="20"/>
    </row>
    <row r="424">
      <c r="M424" s="20"/>
    </row>
    <row r="425">
      <c r="M425" s="20"/>
    </row>
    <row r="426">
      <c r="M426" s="20"/>
    </row>
    <row r="427">
      <c r="M427" s="20"/>
    </row>
    <row r="428">
      <c r="M428" s="20"/>
    </row>
    <row r="429">
      <c r="M429" s="20"/>
    </row>
    <row r="430">
      <c r="M430" s="20"/>
    </row>
    <row r="431">
      <c r="M431" s="20"/>
    </row>
    <row r="432">
      <c r="M432" s="20"/>
    </row>
    <row r="433">
      <c r="M433" s="20"/>
    </row>
    <row r="434">
      <c r="M434" s="20"/>
    </row>
    <row r="435">
      <c r="M435" s="20"/>
    </row>
    <row r="436">
      <c r="M436" s="20"/>
    </row>
    <row r="437">
      <c r="M437" s="20"/>
    </row>
    <row r="438">
      <c r="M438" s="20"/>
    </row>
    <row r="439">
      <c r="M439" s="20"/>
    </row>
    <row r="440">
      <c r="M440" s="20"/>
    </row>
    <row r="441">
      <c r="M441" s="20"/>
    </row>
    <row r="442">
      <c r="M442" s="20"/>
    </row>
    <row r="443">
      <c r="M443" s="20"/>
    </row>
    <row r="444">
      <c r="M444" s="20"/>
    </row>
    <row r="445">
      <c r="M445" s="20"/>
    </row>
    <row r="446">
      <c r="M446" s="20"/>
    </row>
    <row r="447">
      <c r="M447" s="20"/>
    </row>
    <row r="448">
      <c r="M448" s="20"/>
    </row>
    <row r="449">
      <c r="M449" s="20"/>
    </row>
    <row r="450">
      <c r="M450" s="20"/>
    </row>
    <row r="451">
      <c r="M451" s="20"/>
    </row>
    <row r="452">
      <c r="M452" s="20"/>
    </row>
    <row r="453">
      <c r="M453" s="20"/>
    </row>
    <row r="454">
      <c r="M454" s="20"/>
    </row>
    <row r="455">
      <c r="M455" s="20"/>
    </row>
    <row r="456">
      <c r="M456" s="20"/>
    </row>
    <row r="457">
      <c r="M457" s="20"/>
    </row>
    <row r="458">
      <c r="M458" s="20"/>
    </row>
    <row r="459">
      <c r="M459" s="20"/>
    </row>
    <row r="460">
      <c r="M460" s="20"/>
    </row>
    <row r="461">
      <c r="M461" s="20"/>
    </row>
    <row r="462">
      <c r="M462" s="20"/>
    </row>
    <row r="463">
      <c r="M463" s="20"/>
    </row>
    <row r="464">
      <c r="M464" s="20"/>
    </row>
    <row r="465">
      <c r="M465" s="20"/>
    </row>
    <row r="466">
      <c r="M466" s="20"/>
    </row>
    <row r="467">
      <c r="M467" s="20"/>
    </row>
    <row r="468">
      <c r="M468" s="20"/>
    </row>
    <row r="469">
      <c r="M469" s="20"/>
    </row>
    <row r="470">
      <c r="M470" s="20"/>
    </row>
    <row r="471">
      <c r="M471" s="20"/>
    </row>
    <row r="472">
      <c r="M472" s="20"/>
    </row>
    <row r="473">
      <c r="M473" s="20"/>
    </row>
    <row r="474">
      <c r="M474" s="20"/>
    </row>
    <row r="475">
      <c r="M475" s="20"/>
    </row>
    <row r="476">
      <c r="M476" s="20"/>
    </row>
    <row r="477">
      <c r="M477" s="20"/>
    </row>
    <row r="478">
      <c r="M478" s="20"/>
    </row>
    <row r="479">
      <c r="M479" s="20"/>
    </row>
    <row r="480">
      <c r="M480" s="20"/>
    </row>
    <row r="481">
      <c r="M481" s="20"/>
    </row>
    <row r="482">
      <c r="M482" s="20"/>
    </row>
    <row r="483">
      <c r="M483" s="20"/>
    </row>
    <row r="484">
      <c r="M484" s="20"/>
    </row>
    <row r="485">
      <c r="M485" s="20"/>
    </row>
    <row r="486">
      <c r="M486" s="20"/>
    </row>
    <row r="487">
      <c r="M487" s="20"/>
    </row>
    <row r="488">
      <c r="M488" s="20"/>
    </row>
    <row r="489">
      <c r="M489" s="20"/>
    </row>
    <row r="490">
      <c r="M490" s="20"/>
    </row>
    <row r="491">
      <c r="M491" s="20"/>
    </row>
    <row r="492">
      <c r="M492" s="20"/>
    </row>
    <row r="493">
      <c r="M493" s="20"/>
    </row>
    <row r="494">
      <c r="M494" s="20"/>
    </row>
    <row r="495">
      <c r="M495" s="20"/>
    </row>
    <row r="496">
      <c r="M496" s="20"/>
    </row>
    <row r="497">
      <c r="M497" s="20"/>
    </row>
    <row r="498">
      <c r="M498" s="20"/>
    </row>
    <row r="499">
      <c r="M499" s="20"/>
    </row>
    <row r="500">
      <c r="M500" s="20"/>
    </row>
    <row r="501">
      <c r="M501" s="20"/>
    </row>
    <row r="502">
      <c r="M502" s="20"/>
    </row>
    <row r="503">
      <c r="M503" s="20"/>
    </row>
    <row r="504">
      <c r="M504" s="20"/>
    </row>
    <row r="505">
      <c r="M505" s="20"/>
    </row>
    <row r="506">
      <c r="M506" s="20"/>
    </row>
    <row r="507">
      <c r="M507" s="20"/>
    </row>
    <row r="508">
      <c r="M508" s="20"/>
    </row>
    <row r="509">
      <c r="M509" s="20"/>
    </row>
    <row r="510">
      <c r="M510" s="20"/>
    </row>
    <row r="511">
      <c r="M511" s="20"/>
    </row>
    <row r="512">
      <c r="M512" s="20"/>
    </row>
    <row r="513">
      <c r="M513" s="20"/>
    </row>
    <row r="514">
      <c r="M514" s="20"/>
    </row>
    <row r="515">
      <c r="M515" s="20"/>
    </row>
    <row r="516">
      <c r="M516" s="20"/>
    </row>
    <row r="517">
      <c r="M517" s="20"/>
    </row>
    <row r="518">
      <c r="M518" s="20"/>
    </row>
    <row r="519">
      <c r="M519" s="20"/>
    </row>
    <row r="520">
      <c r="M520" s="20"/>
    </row>
    <row r="521">
      <c r="M521" s="20"/>
    </row>
    <row r="522">
      <c r="M522" s="20"/>
    </row>
    <row r="523">
      <c r="M523" s="20"/>
    </row>
    <row r="524">
      <c r="M524" s="20"/>
    </row>
    <row r="525">
      <c r="M525" s="20"/>
    </row>
    <row r="526">
      <c r="M526" s="20"/>
    </row>
    <row r="527">
      <c r="M527" s="20"/>
    </row>
    <row r="528">
      <c r="M528" s="20"/>
    </row>
    <row r="529">
      <c r="M529" s="20"/>
    </row>
    <row r="530">
      <c r="M530" s="20"/>
    </row>
    <row r="531">
      <c r="M531" s="20"/>
    </row>
    <row r="532">
      <c r="M532" s="20"/>
    </row>
    <row r="533">
      <c r="M533" s="20"/>
    </row>
    <row r="534">
      <c r="M534" s="20"/>
    </row>
    <row r="535">
      <c r="M535" s="20"/>
    </row>
    <row r="536">
      <c r="M536" s="20"/>
    </row>
    <row r="537">
      <c r="M537" s="20"/>
    </row>
    <row r="538">
      <c r="M538" s="20"/>
    </row>
    <row r="539">
      <c r="M539" s="20"/>
    </row>
    <row r="540">
      <c r="M540" s="20"/>
    </row>
    <row r="541">
      <c r="M541" s="20"/>
    </row>
    <row r="542">
      <c r="M542" s="20"/>
    </row>
    <row r="543">
      <c r="M543" s="20"/>
    </row>
    <row r="544">
      <c r="M544" s="20"/>
    </row>
    <row r="545">
      <c r="M545" s="20"/>
    </row>
    <row r="546">
      <c r="M546" s="20"/>
    </row>
    <row r="547">
      <c r="M547" s="20"/>
    </row>
    <row r="548">
      <c r="M548" s="20"/>
    </row>
    <row r="549">
      <c r="M549" s="20"/>
    </row>
    <row r="550">
      <c r="M550" s="20"/>
    </row>
    <row r="551">
      <c r="M551" s="20"/>
    </row>
    <row r="552">
      <c r="M552" s="20"/>
    </row>
    <row r="553">
      <c r="M553" s="20"/>
    </row>
    <row r="554">
      <c r="M554" s="20"/>
    </row>
    <row r="555">
      <c r="M555" s="20"/>
    </row>
    <row r="556">
      <c r="M556" s="20"/>
    </row>
    <row r="557">
      <c r="M557" s="20"/>
    </row>
    <row r="558">
      <c r="M558" s="20"/>
    </row>
    <row r="559">
      <c r="M559" s="20"/>
    </row>
    <row r="560">
      <c r="M560" s="20"/>
    </row>
    <row r="561">
      <c r="M561" s="20"/>
    </row>
    <row r="562">
      <c r="M562" s="20"/>
    </row>
    <row r="563">
      <c r="M563" s="20"/>
    </row>
    <row r="564">
      <c r="M564" s="20"/>
    </row>
    <row r="565">
      <c r="M565" s="20"/>
    </row>
    <row r="566">
      <c r="M566" s="20"/>
    </row>
    <row r="567">
      <c r="M567" s="20"/>
    </row>
    <row r="568">
      <c r="M568" s="20"/>
    </row>
    <row r="569">
      <c r="M569" s="20"/>
    </row>
    <row r="570">
      <c r="M570" s="20"/>
    </row>
    <row r="571">
      <c r="M571" s="20"/>
    </row>
    <row r="572">
      <c r="M572" s="20"/>
    </row>
    <row r="573">
      <c r="M573" s="20"/>
    </row>
    <row r="574">
      <c r="M574" s="20"/>
    </row>
    <row r="575">
      <c r="M575" s="20"/>
    </row>
    <row r="576">
      <c r="M576" s="20"/>
    </row>
    <row r="577">
      <c r="M577" s="20"/>
    </row>
    <row r="578">
      <c r="M578" s="20"/>
    </row>
    <row r="579">
      <c r="M579" s="20"/>
    </row>
    <row r="580">
      <c r="M580" s="20"/>
    </row>
    <row r="581">
      <c r="M581" s="20"/>
    </row>
    <row r="582">
      <c r="M582" s="20"/>
    </row>
    <row r="583">
      <c r="M583" s="20"/>
    </row>
    <row r="584">
      <c r="M584" s="20"/>
    </row>
    <row r="585">
      <c r="M585" s="20"/>
    </row>
    <row r="586">
      <c r="M586" s="20"/>
    </row>
    <row r="587">
      <c r="M587" s="20"/>
    </row>
    <row r="588">
      <c r="M588" s="20"/>
    </row>
    <row r="589">
      <c r="M589" s="20"/>
    </row>
    <row r="590">
      <c r="M590" s="20"/>
    </row>
    <row r="591">
      <c r="M591" s="20"/>
    </row>
    <row r="592">
      <c r="M592" s="20"/>
    </row>
    <row r="593">
      <c r="M593" s="20"/>
    </row>
    <row r="594">
      <c r="M594" s="20"/>
    </row>
    <row r="595">
      <c r="M595" s="20"/>
    </row>
    <row r="596">
      <c r="M596" s="20"/>
    </row>
    <row r="597">
      <c r="M597" s="20"/>
    </row>
    <row r="598">
      <c r="M598" s="20"/>
    </row>
    <row r="599">
      <c r="M599" s="20"/>
    </row>
    <row r="600">
      <c r="M600" s="20"/>
    </row>
    <row r="601">
      <c r="M601" s="20"/>
    </row>
    <row r="602">
      <c r="M602" s="20"/>
    </row>
    <row r="603">
      <c r="M603" s="20"/>
    </row>
    <row r="604">
      <c r="M604" s="20"/>
    </row>
    <row r="605">
      <c r="M605" s="20"/>
    </row>
    <row r="606">
      <c r="M606" s="20"/>
    </row>
    <row r="607">
      <c r="M607" s="20"/>
    </row>
    <row r="608">
      <c r="M608" s="20"/>
    </row>
    <row r="609">
      <c r="M609" s="20"/>
    </row>
    <row r="610">
      <c r="M610" s="20"/>
    </row>
    <row r="611">
      <c r="M611" s="20"/>
    </row>
    <row r="612">
      <c r="M612" s="20"/>
    </row>
    <row r="613">
      <c r="M613" s="20"/>
    </row>
    <row r="614">
      <c r="M614" s="20"/>
    </row>
    <row r="615">
      <c r="M615" s="20"/>
    </row>
    <row r="616">
      <c r="M616" s="20"/>
    </row>
    <row r="617">
      <c r="M617" s="20"/>
    </row>
  </sheetData>
  <mergeCells count="1">
    <mergeCell ref="C4:D4"/>
  </mergeCells>
  <conditionalFormatting sqref="A5:A6">
    <cfRule type="expression" dxfId="3" priority="1">
      <formula>and(countif(A:A,A5)&gt;countif(C:C,C5),C5&lt;&gt;"")</formula>
    </cfRule>
  </conditionalFormatting>
  <conditionalFormatting sqref="A5:A6">
    <cfRule type="expression" dxfId="3" priority="2">
      <formula>or(and(#REF!&lt;&gt;"",A5&lt;&gt;"",#REF!=#REF!,A5=A6),and(#REF!&lt;&gt;"",#REF!&lt;&gt;"",#REF!=#REF!,A5=#REF!))</formula>
    </cfRule>
  </conditionalFormatting>
  <conditionalFormatting sqref="A5:A6">
    <cfRule type="expression" dxfId="3" priority="3">
      <formula>"=COUNTIFS(A:A, A5, F:F, "Primary - Top") &gt; 1'"</formula>
    </cfRule>
  </conditionalFormatting>
  <conditionalFormatting sqref="A1:B1">
    <cfRule type="cellIs" dxfId="3" priority="4" operator="notEqual">
      <formula>0</formula>
    </cfRule>
  </conditionalFormatting>
  <conditionalFormatting sqref="A5:A711">
    <cfRule type="expression" dxfId="5" priority="5">
      <formula>and(A5&lt;&gt;"",B5&lt;&gt;"",countif(A:A,A5)&lt;&gt;countif(B:B,B5))</formula>
    </cfRule>
  </conditionalFormatting>
  <conditionalFormatting sqref="B5:B711">
    <cfRule type="expression" dxfId="5" priority="6">
      <formula>and(A5&lt;&gt;"",B5&lt;&gt;"",countif(A:A,A5)&lt;&gt;countif(B:B,B5))</formula>
    </cfRule>
  </conditionalFormatting>
  <conditionalFormatting sqref="E5:K711">
    <cfRule type="expression" dxfId="9" priority="7">
      <formula>$L5=true</formula>
    </cfRule>
  </conditionalFormatting>
  <conditionalFormatting sqref="L5:L711">
    <cfRule type="expression" dxfId="9" priority="8">
      <formula>OR($E5:$K5)</formula>
    </cfRule>
  </conditionalFormatting>
  <dataValidations>
    <dataValidation type="custom" allowBlank="1" showDropDown="1" showInputMessage="1" showErrorMessage="1" prompt="Enter a value that satisfies the formula: =and(regexmatch(B5,&quot;^[a-zA-Z0-9]*$&quot;), len(B5)&gt;=3, len(B5)&lt;=20)" sqref="B5:B6">
      <formula1>and(regexmatch(B5,"^[a-zA-Z0-9]*$"), len(B5)&gt;=3, len(B5)&lt;=20)</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cols>
    <col customWidth="1" min="1" max="1" width="19.0"/>
    <col customWidth="1" min="2" max="2" width="26.75"/>
    <col customWidth="1" min="3" max="3" width="13.88"/>
    <col customWidth="1" min="4" max="4" width="19.38"/>
    <col customWidth="1" min="5" max="5" width="30.75"/>
    <col customWidth="1" min="6" max="6" width="20.63"/>
    <col customWidth="1" min="7" max="7" width="17.13"/>
    <col customWidth="1" min="8" max="8" width="17.63"/>
    <col customWidth="1" min="9" max="9" width="15.13"/>
    <col customWidth="1" min="10" max="10" width="16.38"/>
    <col customWidth="1" min="11" max="11" width="22.75"/>
    <col customWidth="1" min="12" max="12" width="9.0"/>
    <col customWidth="1" min="13" max="13" width="15.75"/>
    <col customWidth="1" min="14" max="14" width="14.75"/>
    <col customWidth="1" min="15" max="15" width="16.75"/>
    <col customWidth="1" min="16" max="16" width="17.0"/>
  </cols>
  <sheetData>
    <row r="1">
      <c r="A1" s="162" t="s">
        <v>174</v>
      </c>
    </row>
    <row r="2">
      <c r="A2" s="163" t="s">
        <v>175</v>
      </c>
    </row>
    <row r="3">
      <c r="A3" s="13">
        <f>IFERROR(__xludf.DUMMYFUNCTION("COUNTUNIQUE(A7:A126)-if(COUNTIF('4) Release_Artist(s)'!E:E, ""Various Artists"")&gt;0,0,1)"),37.0)</f>
        <v>37</v>
      </c>
      <c r="B3" s="14" t="s">
        <v>25</v>
      </c>
      <c r="C3" s="15">
        <f>IFERROR(__xludf.DUMMYFUNCTION("COUNTUNIQUE(C7:C126)"),11.0)</f>
        <v>11</v>
      </c>
      <c r="D3" s="16">
        <f>IFERROR(__xludf.DUMMYFUNCTION("COUNTUNIQUE(D7:D126)"),13.0)</f>
        <v>13</v>
      </c>
    </row>
    <row r="4">
      <c r="A4" s="22" t="s">
        <v>27</v>
      </c>
      <c r="B4" s="23" t="s">
        <v>28</v>
      </c>
      <c r="C4" s="24"/>
      <c r="D4" s="25" t="s">
        <v>29</v>
      </c>
    </row>
    <row r="5">
      <c r="A5" s="29" t="s">
        <v>31</v>
      </c>
      <c r="B5" s="30" t="s">
        <v>32</v>
      </c>
      <c r="C5" s="31" t="s">
        <v>33</v>
      </c>
      <c r="D5" s="32" t="s">
        <v>34</v>
      </c>
    </row>
    <row r="6">
      <c r="A6" s="35" t="s">
        <v>38</v>
      </c>
      <c r="B6" s="36" t="s">
        <v>39</v>
      </c>
      <c r="C6" s="37" t="s">
        <v>40</v>
      </c>
      <c r="D6" s="38" t="s">
        <v>41</v>
      </c>
    </row>
    <row r="7">
      <c r="A7" s="164" t="s">
        <v>176</v>
      </c>
      <c r="B7" s="165" t="s">
        <v>177</v>
      </c>
      <c r="C7" s="166"/>
    </row>
    <row r="8">
      <c r="A8" s="167" t="s">
        <v>178</v>
      </c>
      <c r="B8" s="166"/>
      <c r="C8" s="166"/>
    </row>
    <row r="10">
      <c r="A10" s="163" t="s">
        <v>179</v>
      </c>
    </row>
    <row r="11">
      <c r="A11" s="14" t="s">
        <v>49</v>
      </c>
      <c r="B11" s="13">
        <f>IFERROR(__xludf.DUMMYFUNCTION("COUNTUNIQUE(A15:A126)"),33.0)</f>
        <v>33</v>
      </c>
    </row>
    <row r="12">
      <c r="A12" s="22" t="s">
        <v>27</v>
      </c>
    </row>
    <row r="13">
      <c r="A13" s="47" t="s">
        <v>50</v>
      </c>
      <c r="B13" s="16" t="s">
        <v>37</v>
      </c>
    </row>
    <row r="14">
      <c r="A14" s="35" t="s">
        <v>38</v>
      </c>
      <c r="B14" s="168">
        <v>0.0</v>
      </c>
    </row>
    <row r="15">
      <c r="A15" s="169" t="s">
        <v>180</v>
      </c>
    </row>
    <row r="17">
      <c r="A17" s="170" t="s">
        <v>181</v>
      </c>
    </row>
    <row r="18">
      <c r="A18" s="13">
        <f>IFERROR(__xludf.DUMMYFUNCTION("COUNTUNIQUE(A22:A126)"),28.0)</f>
        <v>28</v>
      </c>
      <c r="B18" s="22" t="s">
        <v>27</v>
      </c>
      <c r="C18" s="13">
        <f>IFERROR(__xludf.DUMMYFUNCTION("COUNTUNIQUE(B22:B126)"),13.0)</f>
        <v>13</v>
      </c>
      <c r="D18" s="13">
        <f>IFERROR(__xludf.DUMMYFUNCTION("COUNTUNIQUE(D22:D126)"),10.0)</f>
        <v>10</v>
      </c>
      <c r="E18" s="13">
        <f>IFERROR(__xludf.DUMMYFUNCTION("COUNTUNIQUE(E22:E126)"),23.0)</f>
        <v>23</v>
      </c>
      <c r="F18" s="51" t="s">
        <v>29</v>
      </c>
      <c r="G18" s="13">
        <f>COUNTA(F22:F126)</f>
        <v>30</v>
      </c>
      <c r="H18" s="52" t="s">
        <v>53</v>
      </c>
      <c r="I18" s="53">
        <f>countif(I22:I126,"Video")</f>
        <v>0</v>
      </c>
      <c r="J18" s="54"/>
      <c r="L18" s="55"/>
      <c r="M18" s="22" t="s">
        <v>27</v>
      </c>
      <c r="N18" s="56" t="s">
        <v>53</v>
      </c>
      <c r="O18" s="57"/>
      <c r="P18" s="57"/>
    </row>
    <row r="19">
      <c r="A19" s="58" t="s">
        <v>54</v>
      </c>
      <c r="B19" s="59"/>
      <c r="C19" s="59"/>
      <c r="D19" s="59"/>
      <c r="E19" s="60"/>
      <c r="F19" s="59"/>
      <c r="G19" s="59"/>
      <c r="H19" s="59"/>
      <c r="I19" s="61"/>
      <c r="J19" s="59"/>
      <c r="K19" s="59"/>
      <c r="L19" s="59"/>
      <c r="M19" s="59"/>
      <c r="N19" s="62"/>
      <c r="O19" s="61"/>
      <c r="P19" s="61"/>
    </row>
    <row r="20">
      <c r="A20" s="63" t="s">
        <v>55</v>
      </c>
      <c r="B20" s="66" t="s">
        <v>182</v>
      </c>
      <c r="C20" s="65" t="s">
        <v>57</v>
      </c>
      <c r="D20" s="66" t="s">
        <v>58</v>
      </c>
      <c r="E20" s="67" t="s">
        <v>59</v>
      </c>
      <c r="F20" s="68" t="s">
        <v>60</v>
      </c>
      <c r="G20" s="68" t="s">
        <v>61</v>
      </c>
      <c r="H20" s="69" t="s">
        <v>62</v>
      </c>
      <c r="I20" s="63" t="s">
        <v>63</v>
      </c>
      <c r="J20" s="70" t="s">
        <v>64</v>
      </c>
      <c r="K20" s="70"/>
      <c r="L20" s="70" t="s">
        <v>65</v>
      </c>
      <c r="M20" s="70"/>
      <c r="N20" s="71" t="s">
        <v>66</v>
      </c>
      <c r="O20" s="72" t="s">
        <v>67</v>
      </c>
      <c r="P20" s="73" t="s">
        <v>68</v>
      </c>
    </row>
    <row r="21">
      <c r="A21" s="75" t="s">
        <v>69</v>
      </c>
      <c r="B21" s="76" t="s">
        <v>183</v>
      </c>
      <c r="C21" s="77" t="s">
        <v>71</v>
      </c>
      <c r="D21" s="76" t="s">
        <v>184</v>
      </c>
      <c r="E21" s="78" t="s">
        <v>185</v>
      </c>
      <c r="F21" s="79" t="s">
        <v>74</v>
      </c>
      <c r="G21" s="79" t="s">
        <v>75</v>
      </c>
      <c r="H21" s="80" t="s">
        <v>76</v>
      </c>
      <c r="I21" s="35" t="s">
        <v>77</v>
      </c>
      <c r="J21" s="35" t="s">
        <v>78</v>
      </c>
      <c r="K21" s="79" t="s">
        <v>79</v>
      </c>
      <c r="L21" s="35" t="s">
        <v>78</v>
      </c>
      <c r="M21" s="79" t="s">
        <v>79</v>
      </c>
      <c r="N21" s="36" t="s">
        <v>80</v>
      </c>
      <c r="O21" s="35" t="s">
        <v>186</v>
      </c>
      <c r="P21" s="80" t="s">
        <v>187</v>
      </c>
    </row>
    <row r="22">
      <c r="A22" s="171" t="s">
        <v>180</v>
      </c>
      <c r="B22" s="172" t="s">
        <v>188</v>
      </c>
      <c r="C22" s="173" t="s">
        <v>85</v>
      </c>
      <c r="D22" s="174">
        <v>1.94492001536E11</v>
      </c>
      <c r="E22" s="171">
        <v>1503.0</v>
      </c>
      <c r="F22" s="175" t="s">
        <v>189</v>
      </c>
      <c r="G22" s="171" t="s">
        <v>190</v>
      </c>
      <c r="H22" s="176"/>
      <c r="I22" s="171" t="s">
        <v>88</v>
      </c>
      <c r="J22" s="171">
        <v>2019.0</v>
      </c>
      <c r="K22" s="171" t="s">
        <v>191</v>
      </c>
      <c r="L22" s="171">
        <v>2019.0</v>
      </c>
      <c r="M22" s="171" t="s">
        <v>191</v>
      </c>
      <c r="N22" s="176"/>
      <c r="O22" s="177" t="s">
        <v>192</v>
      </c>
      <c r="P22" s="178"/>
    </row>
    <row r="24">
      <c r="A24" s="179" t="s">
        <v>193</v>
      </c>
    </row>
    <row r="25">
      <c r="A25" s="180">
        <v>0.0</v>
      </c>
      <c r="B25" s="180">
        <v>0.0</v>
      </c>
      <c r="C25" s="94" t="s">
        <v>92</v>
      </c>
      <c r="D25" s="95"/>
      <c r="E25" s="13">
        <f>IFERROR(__xludf.DUMMYFUNCTION("COUNTUNIQUE(E29:E126)"),20.0)</f>
        <v>20</v>
      </c>
      <c r="F25" s="22" t="s">
        <v>27</v>
      </c>
      <c r="G25" s="150" t="s">
        <v>29</v>
      </c>
    </row>
    <row r="26">
      <c r="A26" s="98" t="s">
        <v>93</v>
      </c>
      <c r="B26" s="99"/>
      <c r="C26" s="100"/>
      <c r="D26" s="101"/>
      <c r="E26" s="101"/>
      <c r="F26" s="101"/>
      <c r="G26" s="101"/>
    </row>
    <row r="27">
      <c r="A27" s="64" t="s">
        <v>58</v>
      </c>
      <c r="B27" s="67" t="s">
        <v>59</v>
      </c>
      <c r="C27" s="102" t="s">
        <v>60</v>
      </c>
      <c r="D27" s="102" t="s">
        <v>62</v>
      </c>
      <c r="E27" s="103" t="s">
        <v>94</v>
      </c>
      <c r="F27" s="103" t="s">
        <v>95</v>
      </c>
      <c r="G27" s="13" t="str">
        <f>countif(F:F,"Primary - Top")-#REF!</f>
        <v>#REF!</v>
      </c>
    </row>
    <row r="28">
      <c r="A28" s="76" t="s">
        <v>97</v>
      </c>
      <c r="B28" s="78" t="s">
        <v>97</v>
      </c>
      <c r="C28" s="105" t="s">
        <v>98</v>
      </c>
      <c r="E28" s="106" t="s">
        <v>194</v>
      </c>
      <c r="F28" s="35" t="s">
        <v>77</v>
      </c>
      <c r="G28" s="108" t="s">
        <v>195</v>
      </c>
    </row>
    <row r="29">
      <c r="A29" s="174">
        <v>1.94492001536E11</v>
      </c>
      <c r="B29" s="171">
        <v>1503.0</v>
      </c>
      <c r="C29" s="114" t="str">
        <f t="shared" ref="C29:C30" si="1">if(and(isblank($A29),isblank($B29)),"", if(and(not(isblank($B29)),$B29=$B28,$A29&lt;&gt;$A28),"ID LISTS UNALIGNED",if(not(isblank($A29)),ifna(VLOOKUP($A29,D$22:F$22,3,false),"NO UPC MATCH in Release_Label"),ifna(VLOOKUP($B29,E$22:H$22,2,false),"NO CATALOG ID MATCH in Release_Label") )))</f>
        <v>Soul Salvation</v>
      </c>
      <c r="D29" s="114" t="str">
        <f t="shared" ref="D29:D30" si="2">if(and(isblank($A29),isblank($B29)),"", if(and(not(isblank($B29)),$B29=$B28,$A29&lt;&gt;$A28),"ID LISTS UNALIGNED",if(not(isblank($A29)),ifna(VLOOKUP($A29,$D$22:$H$22,5,false),"NO UPC MATCH in Release_Label"),ifna(VLOOKUP($B29,$E$22:$H$22,4,false),"NO CATALOG ID MATCH in Release_Label") )))</f>
        <v/>
      </c>
      <c r="E29" s="171" t="s">
        <v>176</v>
      </c>
      <c r="F29" s="177" t="s">
        <v>196</v>
      </c>
    </row>
    <row r="30">
      <c r="A30" s="174">
        <v>1.94492001536E11</v>
      </c>
      <c r="B30" s="171">
        <v>1503.0</v>
      </c>
      <c r="C30" s="114" t="str">
        <f t="shared" si="1"/>
        <v>Soul Salvation</v>
      </c>
      <c r="D30" s="114" t="str">
        <f t="shared" si="2"/>
        <v/>
      </c>
      <c r="E30" s="171" t="s">
        <v>178</v>
      </c>
      <c r="F30" s="177" t="s">
        <v>197</v>
      </c>
    </row>
    <row r="32">
      <c r="A32" s="179" t="s">
        <v>198</v>
      </c>
    </row>
    <row r="33">
      <c r="A33" s="180">
        <v>0.0</v>
      </c>
      <c r="B33" s="180">
        <v>0.0</v>
      </c>
      <c r="C33" s="94" t="s">
        <v>92</v>
      </c>
      <c r="D33" s="95"/>
      <c r="E33" s="53">
        <f>count(E37:E126)</f>
        <v>7</v>
      </c>
      <c r="F33" s="13">
        <f>IFERROR(__xludf.DUMMYFUNCTION("COUNTUNIQUE(F37:F126)"),13.0)</f>
        <v>13</v>
      </c>
      <c r="G33" s="13">
        <f>IFERROR(__xludf.DUMMYFUNCTION("COUNTUNIQUE(G37:G126)"),14.0)</f>
        <v>14</v>
      </c>
      <c r="H33" s="51" t="s">
        <v>29</v>
      </c>
      <c r="I33" s="52" t="s">
        <v>53</v>
      </c>
      <c r="J33" s="22" t="s">
        <v>27</v>
      </c>
      <c r="K33" s="93"/>
      <c r="M33" s="13">
        <f>IFERROR(__xludf.DUMMYFUNCTION("COUNTUNIQUE(M37:M126)"),3.0)</f>
        <v>3</v>
      </c>
      <c r="N33" s="13">
        <f>COUNTA(N37:N126)</f>
        <v>3</v>
      </c>
    </row>
    <row r="34">
      <c r="A34" s="100" t="s">
        <v>106</v>
      </c>
      <c r="B34" s="101"/>
      <c r="C34" s="101"/>
      <c r="D34" s="115"/>
      <c r="E34" s="116"/>
      <c r="F34" s="101"/>
      <c r="G34" s="101"/>
      <c r="H34" s="101"/>
      <c r="I34" s="101"/>
      <c r="J34" s="101"/>
      <c r="K34" s="115"/>
      <c r="L34" s="101"/>
      <c r="M34" s="101"/>
      <c r="N34" s="101"/>
      <c r="O34" s="101"/>
    </row>
    <row r="35">
      <c r="A35" s="66" t="s">
        <v>58</v>
      </c>
      <c r="B35" s="67" t="s">
        <v>59</v>
      </c>
      <c r="C35" s="102" t="s">
        <v>60</v>
      </c>
      <c r="D35" s="102" t="s">
        <v>62</v>
      </c>
      <c r="E35" s="102" t="s">
        <v>107</v>
      </c>
      <c r="F35" s="118" t="s">
        <v>199</v>
      </c>
      <c r="G35" s="67" t="s">
        <v>109</v>
      </c>
      <c r="H35" s="68" t="s">
        <v>110</v>
      </c>
      <c r="I35" s="119" t="s">
        <v>111</v>
      </c>
      <c r="J35" s="47" t="s">
        <v>112</v>
      </c>
      <c r="K35" s="47" t="s">
        <v>113</v>
      </c>
      <c r="L35" s="47" t="s">
        <v>114</v>
      </c>
      <c r="M35" s="67" t="s">
        <v>115</v>
      </c>
      <c r="N35" s="65" t="s">
        <v>116</v>
      </c>
      <c r="O35" s="120" t="s">
        <v>117</v>
      </c>
    </row>
    <row r="36">
      <c r="A36" s="76" t="s">
        <v>97</v>
      </c>
      <c r="B36" s="78" t="s">
        <v>97</v>
      </c>
      <c r="C36" s="121" t="s">
        <v>98</v>
      </c>
      <c r="E36" s="122" t="s">
        <v>119</v>
      </c>
      <c r="F36" s="123" t="s">
        <v>200</v>
      </c>
      <c r="G36" s="78" t="s">
        <v>201</v>
      </c>
      <c r="H36" s="79" t="s">
        <v>74</v>
      </c>
      <c r="I36" s="80" t="s">
        <v>76</v>
      </c>
      <c r="J36" s="124" t="s">
        <v>202</v>
      </c>
      <c r="K36" s="124" t="s">
        <v>123</v>
      </c>
      <c r="L36" s="124" t="s">
        <v>124</v>
      </c>
      <c r="M36" s="78" t="s">
        <v>203</v>
      </c>
      <c r="N36" s="125" t="s">
        <v>126</v>
      </c>
      <c r="O36" s="36" t="s">
        <v>127</v>
      </c>
    </row>
    <row r="37">
      <c r="A37" s="174">
        <v>1.94492001536E11</v>
      </c>
      <c r="B37" s="171">
        <v>1503.0</v>
      </c>
      <c r="C37" s="114" t="str">
        <f t="shared" ref="C37:C39" si="3">if(and(isblank($A37),isblank($B37)),"", if(and(not(isblank($B37)),$B37=$B36,$A37&lt;&gt;$A36),"ID LISTS UNALIGNED",if(not(isblank($A37)),ifna(VLOOKUP($A37,D$22:F$22,3,false),"NO UPC MATCH in Release_Label"),ifna(VLOOKUP($B37,E$22:H$22,2,false),"NO CATALOG ID MATCH in Release_Label") )))</f>
        <v>Soul Salvation</v>
      </c>
      <c r="D37" s="114" t="str">
        <f t="shared" ref="D37:D39" si="4">if(and(isblank($A37),isblank($B37)),"", if(and(not(isblank($B37)),$B37=$B36,$A37&lt;&gt;$A36),"ID LISTS UNALIGNED",if(not(isblank($A37)),ifna(VLOOKUP($A37,$D$22:$H$22,5,false),"NO UPC MATCH in Release_Label"),ifna(VLOOKUP($B37,$E$22:$H$22,4,false),"NO CATALOG ID MATCH in Release_Label") )))</f>
        <v/>
      </c>
      <c r="E37" s="181">
        <f t="shared" ref="E37:E39" si="5">if(and(isblank($A37),isblank($B37)),"",if(not(iserror(find("MATCH in ",D37))),D37,if(and(not(isblank($B37)),$B37=$B36,$A37&lt;&gt;$A36),"ID LISTS UNALIGNED",if(not(isblank($A37)),if($A37=$A36,1+E36,1),if($B37=$B36,1+E36,1)))))</f>
        <v>1</v>
      </c>
      <c r="F37" s="171" t="s">
        <v>204</v>
      </c>
      <c r="G37" s="171">
        <v>13296.0</v>
      </c>
      <c r="H37" s="182" t="s">
        <v>189</v>
      </c>
      <c r="I37" s="176"/>
      <c r="J37" s="171" t="s">
        <v>190</v>
      </c>
      <c r="K37" s="183" t="s">
        <v>129</v>
      </c>
      <c r="L37" s="171" t="s">
        <v>130</v>
      </c>
      <c r="M37" s="184" t="s">
        <v>205</v>
      </c>
      <c r="N37" s="171" t="s">
        <v>206</v>
      </c>
      <c r="O37" s="171">
        <v>70.0</v>
      </c>
    </row>
    <row r="38">
      <c r="A38" s="174">
        <v>1.94492001536E11</v>
      </c>
      <c r="B38" s="171">
        <v>1503.0</v>
      </c>
      <c r="C38" s="114" t="str">
        <f t="shared" si="3"/>
        <v>Soul Salvation</v>
      </c>
      <c r="D38" s="114" t="str">
        <f t="shared" si="4"/>
        <v/>
      </c>
      <c r="E38" s="181">
        <f t="shared" si="5"/>
        <v>2</v>
      </c>
      <c r="F38" s="171" t="s">
        <v>207</v>
      </c>
      <c r="G38" s="171">
        <v>13295.0</v>
      </c>
      <c r="H38" s="182" t="s">
        <v>189</v>
      </c>
      <c r="I38" s="185" t="s">
        <v>208</v>
      </c>
      <c r="J38" s="171" t="s">
        <v>208</v>
      </c>
      <c r="K38" s="183" t="s">
        <v>129</v>
      </c>
      <c r="L38" s="171" t="s">
        <v>130</v>
      </c>
      <c r="M38" s="184" t="s">
        <v>209</v>
      </c>
      <c r="N38" s="171" t="s">
        <v>206</v>
      </c>
      <c r="O38" s="171">
        <v>100.0</v>
      </c>
    </row>
    <row r="39">
      <c r="A39" s="174">
        <v>1.94492001536E11</v>
      </c>
      <c r="B39" s="171">
        <v>1503.0</v>
      </c>
      <c r="C39" s="114" t="str">
        <f t="shared" si="3"/>
        <v>Soul Salvation</v>
      </c>
      <c r="D39" s="114" t="str">
        <f t="shared" si="4"/>
        <v/>
      </c>
      <c r="E39" s="181">
        <f t="shared" si="5"/>
        <v>3</v>
      </c>
      <c r="F39" s="174" t="s">
        <v>210</v>
      </c>
      <c r="G39" s="174">
        <v>13452.0</v>
      </c>
      <c r="H39" s="182" t="s">
        <v>211</v>
      </c>
      <c r="I39" s="185" t="s">
        <v>208</v>
      </c>
      <c r="J39" s="171" t="s">
        <v>208</v>
      </c>
      <c r="K39" s="183" t="s">
        <v>129</v>
      </c>
      <c r="L39" s="171" t="s">
        <v>130</v>
      </c>
      <c r="M39" s="165" t="s">
        <v>212</v>
      </c>
      <c r="N39" s="174" t="s">
        <v>132</v>
      </c>
      <c r="O39" s="174">
        <v>100.0</v>
      </c>
    </row>
    <row r="41">
      <c r="A41" s="179" t="s">
        <v>213</v>
      </c>
    </row>
    <row r="42">
      <c r="A42" s="180">
        <v>0.0</v>
      </c>
      <c r="B42" s="180">
        <v>0.0</v>
      </c>
      <c r="C42" s="94" t="s">
        <v>92</v>
      </c>
      <c r="D42" s="95"/>
      <c r="E42" s="13">
        <f>IFERROR(__xludf.DUMMYFUNCTION("COUNTUNIQUE(E46:E126)"),11.0)</f>
        <v>11</v>
      </c>
      <c r="F42" s="22" t="s">
        <v>27</v>
      </c>
      <c r="G42" s="150" t="s">
        <v>29</v>
      </c>
    </row>
    <row r="43">
      <c r="A43" s="100" t="s">
        <v>135</v>
      </c>
      <c r="B43" s="101"/>
      <c r="C43" s="135"/>
      <c r="D43" s="135"/>
      <c r="E43" s="135"/>
      <c r="F43" s="135"/>
    </row>
    <row r="44">
      <c r="A44" s="118" t="s">
        <v>199</v>
      </c>
      <c r="B44" s="67" t="s">
        <v>109</v>
      </c>
      <c r="C44" s="137" t="s">
        <v>110</v>
      </c>
      <c r="D44" s="137" t="s">
        <v>111</v>
      </c>
      <c r="E44" s="103" t="s">
        <v>94</v>
      </c>
      <c r="F44" s="103" t="s">
        <v>95</v>
      </c>
      <c r="G44" s="13">
        <f>IFERROR(__xludf.DUMMYFUNCTION("countif(F:F,""Primary - Top"")-arrayformula(COUNTUNIQUE('5) Release_Track'!F7:F126&amp;'5) Release_Track'!G7:G126))"),4.0)</f>
        <v>4</v>
      </c>
    </row>
    <row r="45">
      <c r="A45" s="76" t="s">
        <v>138</v>
      </c>
      <c r="B45" s="139" t="s">
        <v>138</v>
      </c>
      <c r="C45" s="105" t="s">
        <v>139</v>
      </c>
      <c r="E45" s="106" t="s">
        <v>140</v>
      </c>
      <c r="F45" s="35" t="s">
        <v>77</v>
      </c>
      <c r="G45" s="108" t="s">
        <v>195</v>
      </c>
    </row>
    <row r="46">
      <c r="A46" s="174" t="s">
        <v>204</v>
      </c>
      <c r="B46" s="171">
        <v>13296.0</v>
      </c>
      <c r="C46" s="114" t="s">
        <v>189</v>
      </c>
      <c r="D46" s="114" t="str">
        <f t="shared" ref="D46:D49" si="6">if(and(isblank($A46),isblank($B46)),"", if(and(not(isblank($B46)),$B46=$B45,$A46&lt;&gt;$A45),"ID LISTS UNALIGNED",if(not(isblank($A46)),ifna(VLOOKUP($A46,$F$37:$I$39,4,false),"NO ISRC MATCH in Release_Track"),ifna(VLOOKUP($B46,$G$37:$I$39,2,false),"NO CATALOG ID MATCH in Release_Track") )))</f>
        <v/>
      </c>
      <c r="E46" s="171" t="s">
        <v>176</v>
      </c>
      <c r="F46" s="177" t="s">
        <v>196</v>
      </c>
    </row>
    <row r="47">
      <c r="A47" s="174" t="s">
        <v>204</v>
      </c>
      <c r="B47" s="171">
        <v>13296.0</v>
      </c>
      <c r="C47" s="114" t="s">
        <v>189</v>
      </c>
      <c r="D47" s="114" t="str">
        <f t="shared" si="6"/>
        <v/>
      </c>
      <c r="E47" s="171" t="s">
        <v>178</v>
      </c>
      <c r="F47" s="177" t="s">
        <v>197</v>
      </c>
    </row>
    <row r="48">
      <c r="A48" s="174" t="s">
        <v>207</v>
      </c>
      <c r="B48" s="171">
        <v>13295.0</v>
      </c>
      <c r="C48" s="114" t="s">
        <v>189</v>
      </c>
      <c r="D48" s="114" t="str">
        <f t="shared" si="6"/>
        <v>Instrumental</v>
      </c>
      <c r="E48" s="171" t="s">
        <v>176</v>
      </c>
      <c r="F48" s="177" t="s">
        <v>196</v>
      </c>
      <c r="G48" s="28"/>
    </row>
    <row r="49">
      <c r="A49" s="174" t="s">
        <v>210</v>
      </c>
      <c r="B49" s="174">
        <v>13452.0</v>
      </c>
      <c r="C49" s="114" t="s">
        <v>211</v>
      </c>
      <c r="D49" s="114" t="str">
        <f t="shared" si="6"/>
        <v>Instrumental</v>
      </c>
      <c r="E49" s="171" t="s">
        <v>176</v>
      </c>
      <c r="F49" s="177" t="s">
        <v>196</v>
      </c>
      <c r="G49" s="28"/>
    </row>
    <row r="51">
      <c r="A51" s="186" t="s">
        <v>214</v>
      </c>
      <c r="B51" s="187"/>
    </row>
    <row r="52">
      <c r="A52" s="14" t="s">
        <v>142</v>
      </c>
      <c r="B52" s="13">
        <f>IFERROR(__xludf.DUMMYFUNCTION("COUNTUNIQUE(A56:A126)"),12.0)</f>
        <v>12</v>
      </c>
      <c r="D52" s="14" t="s">
        <v>143</v>
      </c>
      <c r="E52" s="13">
        <f>IFERROR(__xludf.DUMMYFUNCTION("COUNTUNIQUE(D56:D126)"),4.0)</f>
        <v>4</v>
      </c>
    </row>
    <row r="53">
      <c r="A53" s="22" t="s">
        <v>27</v>
      </c>
      <c r="B53" s="16" t="s">
        <v>37</v>
      </c>
      <c r="D53" s="143" t="s">
        <v>29</v>
      </c>
      <c r="E53" s="16" t="s">
        <v>37</v>
      </c>
    </row>
    <row r="54">
      <c r="A54" s="103" t="s">
        <v>144</v>
      </c>
      <c r="B54" s="168">
        <v>0.0</v>
      </c>
      <c r="D54" s="118" t="s">
        <v>145</v>
      </c>
      <c r="E54" s="168">
        <v>0.0</v>
      </c>
    </row>
    <row r="55">
      <c r="A55" s="35" t="s">
        <v>38</v>
      </c>
      <c r="D55" s="76" t="s">
        <v>147</v>
      </c>
    </row>
    <row r="56">
      <c r="A56" s="188" t="s">
        <v>215</v>
      </c>
      <c r="D56" s="189" t="s">
        <v>216</v>
      </c>
    </row>
    <row r="57">
      <c r="A57" s="188" t="s">
        <v>217</v>
      </c>
      <c r="D57" s="189" t="s">
        <v>218</v>
      </c>
    </row>
    <row r="58">
      <c r="A58" s="190"/>
    </row>
    <row r="59">
      <c r="A59" s="186" t="s">
        <v>219</v>
      </c>
      <c r="B59" s="187"/>
    </row>
    <row r="60">
      <c r="A60" s="13" t="str">
        <f>IFERROR(__xludf.DUMMYFUNCTION("COUNTUNIQUE(A64:A126)-#REF!"),"#REF!")</f>
        <v>#REF!</v>
      </c>
      <c r="B60" s="13" t="str">
        <f>IFERROR(__xludf.DUMMYFUNCTION("COUNTUNIQUE(B64:B126)-#REF!"),"#REF!")</f>
        <v>#REF!</v>
      </c>
      <c r="C60" s="147" t="s">
        <v>92</v>
      </c>
      <c r="D60" s="105"/>
      <c r="E60" s="13">
        <f>IFERROR(__xludf.DUMMYFUNCTION("COUNTUNIQUE(E64:E126)"),4.0)</f>
        <v>4</v>
      </c>
      <c r="F60" s="22" t="s">
        <v>27</v>
      </c>
      <c r="G60" s="148">
        <f>IFERROR(__xludf.DUMMYFUNCTION("sum(G64:G126)-arrayformula(COUNTUNIQUE(A64:A126&amp;B64:B126))"),-3.0)</f>
        <v>-3</v>
      </c>
      <c r="H60" s="105"/>
      <c r="I60" s="13">
        <f>countif(I64:I126,"Published (managed by a publisher)")</f>
        <v>2</v>
      </c>
      <c r="J60" s="13">
        <f>COUNTA(J64:J126)</f>
        <v>6</v>
      </c>
      <c r="K60" s="13">
        <f>IFERROR(__xludf.DUMMYFUNCTION("COUNTUNIQUE(J64:J126)"),4.0)</f>
        <v>4</v>
      </c>
    </row>
    <row r="61">
      <c r="A61" s="149" t="s">
        <v>151</v>
      </c>
      <c r="B61" s="101"/>
      <c r="C61" s="135"/>
      <c r="D61" s="135"/>
      <c r="E61" s="135"/>
      <c r="F61" s="135"/>
      <c r="G61" s="101"/>
      <c r="H61" s="135"/>
      <c r="I61" s="135"/>
      <c r="J61" s="135"/>
      <c r="K61" s="150" t="s">
        <v>29</v>
      </c>
      <c r="L61" s="151"/>
    </row>
    <row r="62">
      <c r="A62" s="118" t="s">
        <v>199</v>
      </c>
      <c r="B62" s="67" t="s">
        <v>109</v>
      </c>
      <c r="C62" s="137" t="s">
        <v>110</v>
      </c>
      <c r="D62" s="137" t="s">
        <v>111</v>
      </c>
      <c r="E62" s="103" t="s">
        <v>152</v>
      </c>
      <c r="F62" s="103" t="s">
        <v>153</v>
      </c>
      <c r="G62" s="152" t="s">
        <v>154</v>
      </c>
      <c r="H62" s="137" t="s">
        <v>155</v>
      </c>
      <c r="I62" s="103" t="s">
        <v>156</v>
      </c>
      <c r="J62" s="64" t="s">
        <v>157</v>
      </c>
    </row>
    <row r="63">
      <c r="A63" s="76" t="s">
        <v>138</v>
      </c>
      <c r="B63" s="139" t="s">
        <v>138</v>
      </c>
      <c r="C63" s="105" t="s">
        <v>139</v>
      </c>
      <c r="E63" s="106" t="s">
        <v>158</v>
      </c>
      <c r="F63" s="35" t="s">
        <v>77</v>
      </c>
      <c r="G63" s="153" t="s">
        <v>159</v>
      </c>
      <c r="H63" s="105" t="s">
        <v>160</v>
      </c>
      <c r="I63" s="35" t="s">
        <v>77</v>
      </c>
      <c r="J63" s="154" t="s">
        <v>161</v>
      </c>
    </row>
    <row r="64">
      <c r="A64" s="174" t="s">
        <v>204</v>
      </c>
      <c r="B64" s="171">
        <v>13296.0</v>
      </c>
      <c r="C64" s="114" t="s">
        <v>189</v>
      </c>
      <c r="D64" s="114" t="str">
        <f t="shared" ref="D64:D67" si="7">if(and(isblank($A64),isblank($B64)),"", if(and(not(isblank($B64)),$B64=$B63,$A64&lt;&gt;$A63),"ID LISTS UNALIGNED",if(not(isblank($A64)),ifna(VLOOKUP($A64,$F$37:$I$39,4,false),"NO ISRC MATCH in Release_Track"),ifna(VLOOKUP($B64,$G$37:$I$39,2,false),"NO CATALOG ID MATCH in Release_Track") )))</f>
        <v/>
      </c>
      <c r="E64" s="171" t="s">
        <v>215</v>
      </c>
      <c r="F64" s="182" t="s">
        <v>162</v>
      </c>
      <c r="G64" s="191">
        <v>0.5</v>
      </c>
      <c r="H64" s="157">
        <f t="shared" ref="H64:H67" si="8">if(isblank(G64),"",if(not(iserror(find("MATCH in ",D64))),D64,if(and(not(isblank($B64)),$B64=$B63,$A64&lt;&gt;$A63),"ID LISTS UNALIGNED",if(not(isblank($A64)),if($A64=$A63,G64+H63,G64),if($B64=$B63,G64+H63,G64)))))</f>
        <v>0.5</v>
      </c>
      <c r="I64" s="171" t="s">
        <v>220</v>
      </c>
      <c r="J64" s="192" t="s">
        <v>216</v>
      </c>
    </row>
    <row r="65">
      <c r="A65" s="174" t="s">
        <v>204</v>
      </c>
      <c r="B65" s="171">
        <v>13296.0</v>
      </c>
      <c r="C65" s="114" t="s">
        <v>189</v>
      </c>
      <c r="D65" s="114" t="str">
        <f t="shared" si="7"/>
        <v/>
      </c>
      <c r="E65" s="171" t="s">
        <v>217</v>
      </c>
      <c r="F65" s="182" t="s">
        <v>221</v>
      </c>
      <c r="G65" s="191">
        <v>0.5</v>
      </c>
      <c r="H65" s="157">
        <f t="shared" si="8"/>
        <v>1</v>
      </c>
      <c r="I65" s="171" t="s">
        <v>163</v>
      </c>
      <c r="J65" s="192"/>
    </row>
    <row r="66">
      <c r="A66" s="174" t="s">
        <v>207</v>
      </c>
      <c r="B66" s="171">
        <v>13295.0</v>
      </c>
      <c r="C66" s="114" t="s">
        <v>189</v>
      </c>
      <c r="D66" s="114" t="str">
        <f t="shared" si="7"/>
        <v>Instrumental</v>
      </c>
      <c r="E66" s="171" t="s">
        <v>215</v>
      </c>
      <c r="F66" s="182" t="s">
        <v>162</v>
      </c>
      <c r="G66" s="193">
        <v>1.0</v>
      </c>
      <c r="H66" s="157">
        <f t="shared" si="8"/>
        <v>1</v>
      </c>
      <c r="I66" s="171" t="s">
        <v>163</v>
      </c>
      <c r="J66" s="192"/>
    </row>
    <row r="67">
      <c r="A67" s="174" t="s">
        <v>210</v>
      </c>
      <c r="B67" s="174">
        <v>13452.0</v>
      </c>
      <c r="C67" s="114" t="s">
        <v>211</v>
      </c>
      <c r="D67" s="114" t="str">
        <f t="shared" si="7"/>
        <v>Instrumental</v>
      </c>
      <c r="E67" s="171" t="s">
        <v>215</v>
      </c>
      <c r="F67" s="182" t="s">
        <v>162</v>
      </c>
      <c r="G67" s="193">
        <v>1.0</v>
      </c>
      <c r="H67" s="157">
        <f t="shared" si="8"/>
        <v>1</v>
      </c>
      <c r="I67" s="171" t="s">
        <v>220</v>
      </c>
      <c r="J67" s="192" t="s">
        <v>218</v>
      </c>
    </row>
    <row r="70">
      <c r="A70" s="100" t="s">
        <v>164</v>
      </c>
      <c r="B70" s="101"/>
      <c r="C70" s="135"/>
      <c r="D70" s="135"/>
      <c r="E70" s="135"/>
      <c r="F70" s="135"/>
      <c r="G70" s="135"/>
      <c r="H70" s="135"/>
      <c r="I70" s="135"/>
      <c r="J70" s="135"/>
      <c r="K70" s="135"/>
      <c r="L70" s="135"/>
    </row>
    <row r="71">
      <c r="A71" s="118" t="s">
        <v>108</v>
      </c>
      <c r="B71" s="67" t="s">
        <v>109</v>
      </c>
      <c r="C71" s="137" t="s">
        <v>110</v>
      </c>
      <c r="D71" s="137" t="s">
        <v>111</v>
      </c>
      <c r="E71" s="103"/>
      <c r="F71" s="103"/>
      <c r="G71" s="161" t="s">
        <v>165</v>
      </c>
      <c r="H71" s="103"/>
      <c r="I71" s="103"/>
      <c r="J71" s="103"/>
      <c r="K71" s="103"/>
      <c r="L71" s="103"/>
    </row>
    <row r="72">
      <c r="A72" s="76" t="s">
        <v>138</v>
      </c>
      <c r="B72" s="139" t="s">
        <v>138</v>
      </c>
      <c r="C72" s="105" t="s">
        <v>139</v>
      </c>
      <c r="E72" s="124" t="s">
        <v>166</v>
      </c>
      <c r="F72" s="35" t="s">
        <v>167</v>
      </c>
      <c r="G72" s="35" t="s">
        <v>168</v>
      </c>
      <c r="H72" s="124" t="s">
        <v>169</v>
      </c>
      <c r="I72" s="124" t="s">
        <v>170</v>
      </c>
      <c r="J72" s="124" t="s">
        <v>171</v>
      </c>
      <c r="K72" s="124" t="s">
        <v>172</v>
      </c>
      <c r="L72" s="124" t="s">
        <v>173</v>
      </c>
    </row>
    <row r="73">
      <c r="A73" s="171" t="s">
        <v>204</v>
      </c>
      <c r="B73" s="171">
        <v>13296.0</v>
      </c>
      <c r="C73" s="114" t="s">
        <v>189</v>
      </c>
      <c r="D73" s="114" t="str">
        <f t="shared" ref="D73:D75" si="9">if(and(isblank($A73),isblank($B73)),"", if(and(not(isblank($B73)),$B73=$B72,$A73&lt;&gt;$A72),"ID LISTS UNALIGNED",if(not(isblank($A73)),ifna(VLOOKUP($A73,$F$37:$I$39,4,false),"NO ISRC MATCH in Release_Track"),ifna(VLOOKUP($B73,$G$37:$I$39,2,false),"NO CATALOG ID MATCH in Release_Track") )))</f>
        <v/>
      </c>
      <c r="E73" s="130" t="b">
        <v>0</v>
      </c>
      <c r="F73" s="130" t="b">
        <v>0</v>
      </c>
      <c r="G73" s="130" t="b">
        <v>0</v>
      </c>
      <c r="H73" s="130" t="b">
        <v>0</v>
      </c>
      <c r="I73" s="130" t="b">
        <v>0</v>
      </c>
      <c r="J73" s="130" t="b">
        <v>0</v>
      </c>
      <c r="K73" s="130" t="b">
        <v>0</v>
      </c>
      <c r="L73" s="8" t="b">
        <v>1</v>
      </c>
    </row>
    <row r="74">
      <c r="A74" s="171" t="s">
        <v>207</v>
      </c>
      <c r="B74" s="171">
        <v>13295.0</v>
      </c>
      <c r="C74" s="114" t="s">
        <v>189</v>
      </c>
      <c r="D74" s="114" t="str">
        <f t="shared" si="9"/>
        <v>Instrumental</v>
      </c>
      <c r="E74" s="130" t="b">
        <v>0</v>
      </c>
      <c r="F74" s="130" t="b">
        <v>0</v>
      </c>
      <c r="G74" s="130" t="b">
        <v>0</v>
      </c>
      <c r="H74" s="130" t="b">
        <v>0</v>
      </c>
      <c r="I74" s="130" t="b">
        <v>0</v>
      </c>
      <c r="J74" s="130" t="b">
        <v>0</v>
      </c>
      <c r="K74" s="130" t="b">
        <v>0</v>
      </c>
      <c r="L74" s="8" t="b">
        <v>1</v>
      </c>
    </row>
    <row r="75">
      <c r="A75" s="171" t="s">
        <v>210</v>
      </c>
      <c r="B75" s="174">
        <v>13452.0</v>
      </c>
      <c r="C75" s="114" t="s">
        <v>211</v>
      </c>
      <c r="D75" s="114" t="str">
        <f t="shared" si="9"/>
        <v>Instrumental</v>
      </c>
      <c r="E75" s="130" t="b">
        <v>0</v>
      </c>
      <c r="F75" s="130" t="b">
        <v>0</v>
      </c>
      <c r="G75" s="130" t="b">
        <v>0</v>
      </c>
      <c r="H75" s="130" t="b">
        <v>0</v>
      </c>
      <c r="I75" s="130" t="b">
        <v>0</v>
      </c>
      <c r="J75" s="130" t="b">
        <v>0</v>
      </c>
      <c r="K75" s="130" t="b">
        <v>0</v>
      </c>
      <c r="L75" s="8" t="b">
        <v>1</v>
      </c>
    </row>
    <row r="76">
      <c r="A76" s="92"/>
      <c r="B76" s="92"/>
      <c r="E76" s="130"/>
      <c r="F76" s="130"/>
      <c r="G76" s="130"/>
      <c r="H76" s="130"/>
      <c r="I76" s="130"/>
      <c r="J76" s="130"/>
      <c r="K76" s="130"/>
    </row>
    <row r="77">
      <c r="B77" s="92"/>
      <c r="E77" s="130"/>
      <c r="F77" s="130"/>
      <c r="G77" s="130"/>
      <c r="H77" s="130"/>
      <c r="I77" s="130"/>
      <c r="J77" s="130"/>
      <c r="K77" s="130"/>
    </row>
    <row r="78">
      <c r="B78" s="92"/>
      <c r="E78" s="130"/>
      <c r="F78" s="130"/>
      <c r="G78" s="130"/>
      <c r="H78" s="130"/>
      <c r="I78" s="130"/>
      <c r="J78" s="130"/>
      <c r="K78" s="130"/>
    </row>
  </sheetData>
  <mergeCells count="9">
    <mergeCell ref="C63:D63"/>
    <mergeCell ref="C72:D72"/>
    <mergeCell ref="C28:D28"/>
    <mergeCell ref="C36:D36"/>
    <mergeCell ref="C45:D45"/>
    <mergeCell ref="A56:B56"/>
    <mergeCell ref="D56:E56"/>
    <mergeCell ref="A57:B57"/>
    <mergeCell ref="D57:E57"/>
  </mergeCells>
  <conditionalFormatting sqref="A73:A78">
    <cfRule type="expression" dxfId="3" priority="1">
      <formula>and(countif(A:A,A73)&gt;countif(C:C,C73),C73&lt;&gt;"")</formula>
    </cfRule>
  </conditionalFormatting>
  <conditionalFormatting sqref="A73:A78">
    <cfRule type="expression" dxfId="3" priority="2">
      <formula>or(and(#REF!&lt;&gt;"",A73&lt;&gt;"",#REF!=#REF!,A73=#REF!),and(#REF!&lt;&gt;"",#REF!&lt;&gt;"",#REF!=#REF!,A73=#REF!))</formula>
    </cfRule>
  </conditionalFormatting>
  <conditionalFormatting sqref="A73:A78">
    <cfRule type="expression" dxfId="3" priority="3">
      <formula>"=COUNTIFS(A:A, A5, F:F, "Primary - Top") &gt; 1'"</formula>
    </cfRule>
  </conditionalFormatting>
  <conditionalFormatting sqref="A73:A78">
    <cfRule type="expression" dxfId="5" priority="4">
      <formula>and(A73&lt;&gt;"",B73&lt;&gt;"",countif(A:A,A73)&lt;&gt;countif(B:B,B73))</formula>
    </cfRule>
  </conditionalFormatting>
  <conditionalFormatting sqref="A76 B76:B78">
    <cfRule type="expression" dxfId="5" priority="5">
      <formula>and(#REF!&lt;&gt;"",A76&lt;&gt;"",countif(#REF!,#REF!)&lt;&gt;countif(A:A,A76))</formula>
    </cfRule>
  </conditionalFormatting>
  <conditionalFormatting sqref="E73:K78">
    <cfRule type="expression" dxfId="9" priority="6">
      <formula>$L73=true</formula>
    </cfRule>
  </conditionalFormatting>
  <conditionalFormatting sqref="L73:L78">
    <cfRule type="expression" dxfId="9" priority="7">
      <formula>OR($E73:$K73)</formula>
    </cfRule>
  </conditionalFormatting>
  <conditionalFormatting sqref="A25:B25 A33:B33 A42:B42 G60">
    <cfRule type="cellIs" dxfId="3" priority="8" operator="notEqual">
      <formula>0</formula>
    </cfRule>
  </conditionalFormatting>
  <conditionalFormatting sqref="B14 B54 E54">
    <cfRule type="cellIs" dxfId="1" priority="9" operator="equal">
      <formula>0</formula>
    </cfRule>
  </conditionalFormatting>
  <conditionalFormatting sqref="B14 B54 E54">
    <cfRule type="cellIs" dxfId="2" priority="10" operator="notEqual">
      <formula>0</formula>
    </cfRule>
  </conditionalFormatting>
  <conditionalFormatting sqref="H64:H67">
    <cfRule type="cellIs" dxfId="1" priority="11" operator="equal">
      <formula>1</formula>
    </cfRule>
  </conditionalFormatting>
  <conditionalFormatting sqref="H64:H67">
    <cfRule type="cellIs" dxfId="6" priority="12" operator="greaterThan">
      <formula>1</formula>
    </cfRule>
  </conditionalFormatting>
  <conditionalFormatting sqref="H64:H67">
    <cfRule type="expression" dxfId="2" priority="13">
      <formula>or(and(H64&lt;1,H65&lt;&gt;"",C64&lt;&gt;C65),and(H64&lt;1,H65&lt;&gt;"",D64&lt;&gt;D65))</formula>
    </cfRule>
  </conditionalFormatting>
  <conditionalFormatting sqref="J64:J67">
    <cfRule type="expression" dxfId="10" priority="14">
      <formula>and(I64="Published (managed by a publisher)",J64="")</formula>
    </cfRule>
  </conditionalFormatting>
  <conditionalFormatting sqref="J64:J67">
    <cfRule type="expression" dxfId="2" priority="15">
      <formula>and(I64&lt;&gt;"Published (managed by a publisher)",J64&lt;&gt;"")</formula>
    </cfRule>
  </conditionalFormatting>
  <dataValidations>
    <dataValidation type="list" allowBlank="1" showInputMessage="1" showErrorMessage="1" prompt="select from list, start typing or drag" sqref="G22 J37:J39">
      <formula1>Language</formula1>
    </dataValidation>
    <dataValidation type="list" allowBlank="1" showInputMessage="1" showErrorMessage="1" prompt="select from list, start typing or drag" sqref="L37:L39">
      <formula1>"Original,Public domain"</formula1>
    </dataValidation>
    <dataValidation type="custom" allowBlank="1" showDropDown="1" showInputMessage="1" showErrorMessage="1" prompt="Enter a Valid Year from after 1899" sqref="J22 L22">
      <formula1>and(INT(J22)=J22,J22&gt;=1900,J22&lt;=Year(Now())+1)</formula1>
    </dataValidation>
    <dataValidation type="list" allowBlank="1" showInputMessage="1" showErrorMessage="1" prompt="select from list, start typing or drag" sqref="K37:K39">
      <formula1>"YES,NO"</formula1>
    </dataValidation>
    <dataValidation type="list" allowBlank="1" showInputMessage="1" showErrorMessage="1" prompt="select from Labels list, start typing or drag" sqref="A22">
      <formula1>'Sample Data'!$A$15</formula1>
    </dataValidation>
    <dataValidation type="list" allowBlank="1" showInputMessage="1" showErrorMessage="1" prompt="select from list, start typing or drag" sqref="I22">
      <formula1>ReleaseType</formula1>
    </dataValidation>
    <dataValidation type="custom" allowBlank="1" showDropDown="1" showInputMessage="1" showErrorMessage="1" prompt="Only positive numeric values up to 100%: max 2 decimals in Percent format, e.g. 33.34%; or max 4 decimals in Number format, e.g. 0.3334;" sqref="G64:G67">
      <formula1>and(INT(G64*10000)=G64*10000,G64&gt;0,G64&lt;=1)</formula1>
    </dataValidation>
    <dataValidation type="list" allowBlank="1" showInputMessage="1" showErrorMessage="1" prompt="select from list, start typing or drag" sqref="C22">
      <formula1>"jpeg,jpg"</formula1>
    </dataValidation>
    <dataValidation type="list" allowBlank="1" showInputMessage="1" showErrorMessage="1" prompt="select from Comp Contributors list, start typing or drag" sqref="E64:E67">
      <formula1>'Sample Data'!$A$56:$A$57</formula1>
    </dataValidation>
    <dataValidation type="list" allowBlank="1" showInputMessage="1" showErrorMessage="1" prompt="select from list, start typing or drag" sqref="F29:F30 F46:F49">
      <formula1>ArtistRole</formula1>
    </dataValidation>
    <dataValidation type="custom" allowBlank="1" showDropDown="1" showInputMessage="1" showErrorMessage="1" prompt="Enter a valid date" sqref="N22">
      <formula1>OR(NOT(ISERROR(DATEVALUE(N22))), AND(ISNUMBER(N22), LEFT(CELL("format", N22))="D"))</formula1>
    </dataValidation>
    <dataValidation type="custom" allowBlank="1" showDropDown="1" showInputMessage="1" showErrorMessage="1" prompt="Enter a valid UPC/EAN/JAN" sqref="D22 A29:A30 A37:A39">
      <formula1>and(INT(A22)=A22,A22&gt;99999999999)</formula1>
    </dataValidation>
    <dataValidation type="list" allowBlank="1" showInputMessage="1" showErrorMessage="1" prompt="select from list, start typing or drag" sqref="O22:P22">
      <formula1>Genre</formula1>
    </dataValidation>
    <dataValidation type="custom" allowBlank="1" showDropDown="1" showInputMessage="1" showErrorMessage="1" prompt="Enter a value that satisfies the formula: =and(regexmatch(B5,&quot;^[a-zA-Z0-9]*$&quot;), len(B5)&gt;=3, len(B5)&lt;=20)" sqref="A76:B76 B77:B78">
      <formula1>and(regexmatch(A76,"^[a-zA-Z0-9]*$"), len(A76)&gt;=3, len(A76)&lt;=20)</formula1>
    </dataValidation>
    <dataValidation type="list" allowBlank="1" showInputMessage="1" showErrorMessage="1" prompt="select from list, start typing or drag" sqref="F64:F67">
      <formula1>CompositionRole</formula1>
    </dataValidation>
    <dataValidation type="list" allowBlank="1" showInputMessage="1" showErrorMessage="1" prompt="select from Artists list, start typing or drag" sqref="E29:E30 E46:E49">
      <formula1>'Sample Data'!$A$7:$A$8</formula1>
    </dataValidation>
    <dataValidation type="list" allowBlank="1" showInputMessage="1" showErrorMessage="1" prompt="Click and enter a value frselect from list, start typing or dragom range" sqref="I64:I67">
      <formula1>Publishing</formula1>
    </dataValidation>
    <dataValidation type="list" allowBlank="1" showInputMessage="1" showErrorMessage="1" prompt="Fill out ONLY when 'Published (managed by a publisher)' selected for Publishing; select from Publisher list, start typing or drag" sqref="J64:J67">
      <formula1>'Sample Data'!$D$56:$E$57</formula1>
    </dataValidation>
  </dataValidations>
  <hyperlinks>
    <hyperlink r:id="rId2" ref="B7"/>
    <hyperlink r:id="rId3" ref="B22"/>
    <hyperlink r:id="rId4" ref="M37"/>
    <hyperlink r:id="rId5" ref="M38"/>
    <hyperlink r:id="rId6" ref="M39"/>
  </hyperlinks>
  <drawing r:id="rId7"/>
  <legacy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711EA"/>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38"/>
    <col customWidth="1" min="2" max="2" width="30.38"/>
    <col customWidth="1" min="3" max="3" width="29.38"/>
    <col customWidth="1" min="4" max="9" width="12.13"/>
    <col customWidth="1" min="10" max="10" width="29.25"/>
    <col customWidth="1" min="11" max="11" width="21.75"/>
    <col customWidth="1" min="12" max="12" width="10.63"/>
    <col customWidth="1" min="13" max="13" width="11.25"/>
    <col customWidth="1" min="14" max="14" width="11.38"/>
    <col customWidth="1" min="15" max="15" width="27.0"/>
    <col customWidth="1" min="16" max="18" width="20.0"/>
    <col customWidth="1" min="19" max="19" width="12.13"/>
  </cols>
  <sheetData>
    <row r="1">
      <c r="A1" s="194"/>
      <c r="B1" s="195"/>
      <c r="D1" s="196"/>
      <c r="E1" s="196"/>
      <c r="G1" s="197" t="s">
        <v>222</v>
      </c>
      <c r="H1" s="198">
        <f>IFERROR(__xludf.DUMMYFUNCTION("COUNTUNIQUE((H3:H430))"),424.0)</f>
        <v>424</v>
      </c>
      <c r="I1" s="198">
        <f>IFERROR(__xludf.DUMMYFUNCTION("COUNTUNIQUE((I3:I430))"),428.0)</f>
        <v>428</v>
      </c>
      <c r="J1" s="199">
        <f>IFERROR(__xludf.DUMMYFUNCTION("COUNTUNIQUE((J3:J430))"),403.0)</f>
        <v>403</v>
      </c>
      <c r="K1" s="199">
        <f>IFERROR(__xludf.DUMMYFUNCTION("COUNTUNIQUE((K3:K430))"),191.0)</f>
        <v>191</v>
      </c>
      <c r="L1" s="200"/>
      <c r="M1" s="199">
        <f>IFERROR(__xludf.DUMMYFUNCTION("COUNTUNIQUE((M3:M430))"),4.0)</f>
        <v>4</v>
      </c>
      <c r="N1" s="200"/>
      <c r="O1" s="199">
        <f>IFERROR(__xludf.DUMMYFUNCTION("COUNTUNIQUE((O3:O430))"),3.0)</f>
        <v>3</v>
      </c>
      <c r="P1" s="200"/>
      <c r="Q1" s="199">
        <f>IFERROR(__xludf.DUMMYFUNCTION("COUNTUNIQUE((Q3:Q430))"),10.0)</f>
        <v>10</v>
      </c>
      <c r="R1" s="199">
        <f>IFERROR(__xludf.DUMMYFUNCTION("COUNTUNIQUE((R3:R430))"),7.0)</f>
        <v>7</v>
      </c>
      <c r="S1" s="199">
        <f>IFERROR(__xludf.DUMMYFUNCTION("COUNTUNIQUE((S3:S430))"),3.0)</f>
        <v>3</v>
      </c>
    </row>
    <row r="2">
      <c r="B2" s="195"/>
      <c r="D2" s="196"/>
      <c r="E2" s="196"/>
      <c r="G2" s="201" t="s">
        <v>63</v>
      </c>
      <c r="H2" s="202" t="s">
        <v>223</v>
      </c>
      <c r="I2" s="203" t="s">
        <v>224</v>
      </c>
      <c r="J2" s="204" t="s">
        <v>95</v>
      </c>
      <c r="K2" s="205" t="s">
        <v>225</v>
      </c>
      <c r="L2" s="206" t="s">
        <v>226</v>
      </c>
      <c r="M2" s="206" t="s">
        <v>227</v>
      </c>
      <c r="N2" s="206" t="s">
        <v>228</v>
      </c>
      <c r="O2" s="201" t="s">
        <v>229</v>
      </c>
      <c r="P2" s="204" t="s">
        <v>230</v>
      </c>
      <c r="Q2" s="204" t="s">
        <v>231</v>
      </c>
      <c r="R2" s="204" t="s">
        <v>232</v>
      </c>
      <c r="S2" s="207" t="s">
        <v>233</v>
      </c>
    </row>
    <row r="3">
      <c r="A3" s="208" t="s">
        <v>234</v>
      </c>
      <c r="B3" s="209"/>
      <c r="C3" s="209"/>
      <c r="D3" s="209"/>
      <c r="E3" s="209"/>
      <c r="G3" s="210" t="s">
        <v>235</v>
      </c>
      <c r="H3" s="211" t="s">
        <v>236</v>
      </c>
      <c r="I3" s="212">
        <v>70.0</v>
      </c>
      <c r="J3" s="213" t="s">
        <v>101</v>
      </c>
      <c r="K3" s="214" t="s">
        <v>237</v>
      </c>
      <c r="L3" s="215">
        <v>66.0</v>
      </c>
      <c r="M3" s="44" t="s">
        <v>238</v>
      </c>
      <c r="N3" s="89">
        <v>2.0</v>
      </c>
      <c r="O3" s="44" t="s">
        <v>163</v>
      </c>
      <c r="P3" s="89">
        <v>1.0</v>
      </c>
      <c r="Q3" s="44" t="s">
        <v>239</v>
      </c>
      <c r="R3" s="214" t="s">
        <v>240</v>
      </c>
      <c r="S3" s="34" t="s">
        <v>206</v>
      </c>
    </row>
    <row r="4">
      <c r="A4" s="216" t="s">
        <v>241</v>
      </c>
      <c r="B4" s="217"/>
      <c r="C4" s="217"/>
      <c r="D4" s="217"/>
      <c r="E4" s="217"/>
      <c r="G4" s="218" t="s">
        <v>242</v>
      </c>
      <c r="H4" s="211" t="s">
        <v>243</v>
      </c>
      <c r="I4" s="212">
        <v>255.0</v>
      </c>
      <c r="J4" s="219" t="s">
        <v>244</v>
      </c>
      <c r="K4" s="214" t="s">
        <v>245</v>
      </c>
      <c r="L4" s="215">
        <v>67.0</v>
      </c>
      <c r="M4" s="44" t="s">
        <v>130</v>
      </c>
      <c r="N4" s="89">
        <v>1.0</v>
      </c>
      <c r="O4" s="44" t="s">
        <v>220</v>
      </c>
      <c r="P4" s="215">
        <v>2.0</v>
      </c>
      <c r="Q4" s="214" t="s">
        <v>246</v>
      </c>
      <c r="R4" s="214" t="s">
        <v>247</v>
      </c>
      <c r="S4" s="220" t="s">
        <v>132</v>
      </c>
    </row>
    <row r="5">
      <c r="A5" s="221" t="s">
        <v>248</v>
      </c>
      <c r="C5" s="222" t="s">
        <v>249</v>
      </c>
      <c r="E5" s="217"/>
      <c r="G5" s="218" t="s">
        <v>88</v>
      </c>
      <c r="H5" s="211" t="s">
        <v>250</v>
      </c>
      <c r="I5" s="212">
        <v>229.0</v>
      </c>
      <c r="J5" s="213" t="s">
        <v>251</v>
      </c>
      <c r="K5" s="214" t="s">
        <v>252</v>
      </c>
      <c r="L5" s="215">
        <v>4.0</v>
      </c>
      <c r="M5" s="44" t="s">
        <v>253</v>
      </c>
      <c r="N5" s="89">
        <v>3.0</v>
      </c>
      <c r="O5" s="44" t="s">
        <v>254</v>
      </c>
      <c r="P5" s="215">
        <v>3.0</v>
      </c>
      <c r="Q5" s="214" t="s">
        <v>255</v>
      </c>
      <c r="R5" s="214" t="s">
        <v>256</v>
      </c>
      <c r="S5" s="220" t="s">
        <v>257</v>
      </c>
    </row>
    <row r="6">
      <c r="A6" s="223" t="s">
        <v>258</v>
      </c>
      <c r="B6" s="223" t="s">
        <v>259</v>
      </c>
      <c r="C6" s="223" t="s">
        <v>258</v>
      </c>
      <c r="D6" s="223" t="s">
        <v>259</v>
      </c>
      <c r="E6" s="217"/>
      <c r="G6" s="214" t="s">
        <v>260</v>
      </c>
      <c r="H6" s="211" t="s">
        <v>261</v>
      </c>
      <c r="I6" s="212">
        <v>292.0</v>
      </c>
      <c r="J6" s="214" t="s">
        <v>197</v>
      </c>
      <c r="K6" s="224" t="s">
        <v>262</v>
      </c>
      <c r="L6" s="225">
        <v>68.0</v>
      </c>
      <c r="M6" s="34" t="s">
        <v>263</v>
      </c>
      <c r="N6" s="226">
        <v>0.0</v>
      </c>
      <c r="O6" s="34"/>
      <c r="P6" s="44"/>
      <c r="Q6" s="227" t="s">
        <v>162</v>
      </c>
      <c r="R6" s="214" t="s">
        <v>264</v>
      </c>
      <c r="S6" s="34"/>
    </row>
    <row r="7">
      <c r="A7" s="228" t="s">
        <v>261</v>
      </c>
      <c r="B7" s="228" t="s">
        <v>265</v>
      </c>
      <c r="C7" s="228" t="s">
        <v>250</v>
      </c>
      <c r="D7" s="228" t="s">
        <v>266</v>
      </c>
      <c r="E7" s="217"/>
      <c r="G7" s="214" t="s">
        <v>267</v>
      </c>
      <c r="H7" s="211" t="s">
        <v>268</v>
      </c>
      <c r="I7" s="212">
        <v>554.0</v>
      </c>
      <c r="J7" s="214" t="s">
        <v>269</v>
      </c>
      <c r="K7" s="224" t="s">
        <v>270</v>
      </c>
      <c r="L7" s="225">
        <v>69.0</v>
      </c>
      <c r="M7" s="34"/>
      <c r="N7" s="34"/>
      <c r="O7" s="34"/>
      <c r="P7" s="44"/>
      <c r="Q7" s="227" t="s">
        <v>221</v>
      </c>
      <c r="R7" s="214" t="s">
        <v>271</v>
      </c>
      <c r="S7" s="34"/>
    </row>
    <row r="8">
      <c r="A8" s="228" t="s">
        <v>272</v>
      </c>
      <c r="B8" s="228" t="s">
        <v>273</v>
      </c>
      <c r="C8" s="228" t="s">
        <v>274</v>
      </c>
      <c r="D8" s="228" t="s">
        <v>275</v>
      </c>
      <c r="E8" s="217"/>
      <c r="F8" s="217"/>
      <c r="G8" s="34"/>
      <c r="H8" s="211" t="s">
        <v>276</v>
      </c>
      <c r="I8" s="212">
        <v>555.0</v>
      </c>
      <c r="J8" s="44" t="s">
        <v>277</v>
      </c>
      <c r="K8" s="214" t="s">
        <v>278</v>
      </c>
      <c r="L8" s="215">
        <v>61.0</v>
      </c>
      <c r="M8" s="34"/>
      <c r="N8" s="34"/>
      <c r="O8" s="34"/>
      <c r="P8" s="44"/>
      <c r="Q8" s="214" t="s">
        <v>279</v>
      </c>
      <c r="R8" s="214" t="s">
        <v>280</v>
      </c>
      <c r="S8" s="34"/>
    </row>
    <row r="9">
      <c r="A9" s="228" t="s">
        <v>281</v>
      </c>
      <c r="B9" s="228" t="s">
        <v>282</v>
      </c>
      <c r="C9" s="228" t="s">
        <v>283</v>
      </c>
      <c r="D9" s="228" t="s">
        <v>284</v>
      </c>
      <c r="E9" s="217"/>
      <c r="F9" s="217"/>
      <c r="G9" s="34"/>
      <c r="H9" s="211" t="s">
        <v>252</v>
      </c>
      <c r="I9" s="212">
        <v>293.0</v>
      </c>
      <c r="J9" s="229" t="s">
        <v>285</v>
      </c>
      <c r="K9" s="214" t="s">
        <v>286</v>
      </c>
      <c r="L9" s="215">
        <v>5.0</v>
      </c>
      <c r="M9" s="34"/>
      <c r="N9" s="34"/>
      <c r="O9" s="34"/>
      <c r="P9" s="44"/>
      <c r="Q9" s="214" t="s">
        <v>287</v>
      </c>
      <c r="R9" s="214" t="s">
        <v>288</v>
      </c>
      <c r="S9" s="34"/>
    </row>
    <row r="10">
      <c r="A10" s="228" t="s">
        <v>286</v>
      </c>
      <c r="B10" s="228" t="s">
        <v>289</v>
      </c>
      <c r="C10" s="228" t="s">
        <v>290</v>
      </c>
      <c r="D10" s="228" t="s">
        <v>291</v>
      </c>
      <c r="E10" s="217"/>
      <c r="F10" s="217"/>
      <c r="G10" s="34"/>
      <c r="H10" s="211" t="s">
        <v>292</v>
      </c>
      <c r="I10" s="212">
        <v>350.0</v>
      </c>
      <c r="J10" s="214" t="s">
        <v>102</v>
      </c>
      <c r="K10" s="214" t="s">
        <v>293</v>
      </c>
      <c r="L10" s="215">
        <v>70.0</v>
      </c>
      <c r="M10" s="34"/>
      <c r="N10" s="34"/>
      <c r="O10" s="34"/>
      <c r="P10" s="44"/>
      <c r="Q10" s="44" t="s">
        <v>294</v>
      </c>
      <c r="R10" s="44"/>
      <c r="S10" s="34"/>
    </row>
    <row r="11">
      <c r="A11" s="228" t="s">
        <v>295</v>
      </c>
      <c r="B11" s="228" t="s">
        <v>296</v>
      </c>
      <c r="C11" s="228" t="s">
        <v>297</v>
      </c>
      <c r="D11" s="228" t="s">
        <v>298</v>
      </c>
      <c r="E11" s="217"/>
      <c r="F11" s="217"/>
      <c r="G11" s="34"/>
      <c r="H11" s="211" t="s">
        <v>299</v>
      </c>
      <c r="I11" s="212">
        <v>409.0</v>
      </c>
      <c r="J11" s="214" t="s">
        <v>300</v>
      </c>
      <c r="K11" s="214" t="s">
        <v>301</v>
      </c>
      <c r="L11" s="215">
        <v>71.0</v>
      </c>
      <c r="M11" s="34"/>
      <c r="N11" s="34"/>
      <c r="O11" s="34"/>
      <c r="P11" s="44"/>
      <c r="Q11" s="44" t="s">
        <v>302</v>
      </c>
      <c r="R11" s="44"/>
      <c r="S11" s="34"/>
    </row>
    <row r="12">
      <c r="A12" s="228" t="s">
        <v>303</v>
      </c>
      <c r="B12" s="228" t="s">
        <v>304</v>
      </c>
      <c r="C12" s="228" t="s">
        <v>305</v>
      </c>
      <c r="D12" s="228" t="s">
        <v>266</v>
      </c>
      <c r="E12" s="217"/>
      <c r="F12" s="217"/>
      <c r="G12" s="34"/>
      <c r="H12" s="211" t="s">
        <v>306</v>
      </c>
      <c r="I12" s="212">
        <v>294.0</v>
      </c>
      <c r="J12" s="214" t="s">
        <v>307</v>
      </c>
      <c r="K12" s="214" t="s">
        <v>308</v>
      </c>
      <c r="L12" s="215">
        <v>72.0</v>
      </c>
      <c r="M12" s="34"/>
      <c r="N12" s="34"/>
      <c r="O12" s="34"/>
      <c r="P12" s="44"/>
      <c r="Q12" s="34" t="s">
        <v>309</v>
      </c>
      <c r="R12" s="44"/>
      <c r="S12" s="34"/>
    </row>
    <row r="13">
      <c r="A13" s="228" t="s">
        <v>310</v>
      </c>
      <c r="B13" s="228" t="s">
        <v>311</v>
      </c>
      <c r="C13" s="228" t="s">
        <v>312</v>
      </c>
      <c r="D13" s="228" t="s">
        <v>266</v>
      </c>
      <c r="E13" s="217"/>
      <c r="F13" s="217"/>
      <c r="G13" s="34"/>
      <c r="H13" s="211" t="s">
        <v>313</v>
      </c>
      <c r="I13" s="212">
        <v>295.0</v>
      </c>
      <c r="J13" s="220" t="s">
        <v>314</v>
      </c>
      <c r="K13" s="214" t="s">
        <v>315</v>
      </c>
      <c r="L13" s="215">
        <v>73.0</v>
      </c>
      <c r="M13" s="34"/>
      <c r="N13" s="34"/>
      <c r="O13" s="34"/>
      <c r="P13" s="34"/>
      <c r="Q13" s="44"/>
      <c r="R13" s="217"/>
      <c r="S13" s="217"/>
    </row>
    <row r="14">
      <c r="A14" s="228" t="s">
        <v>316</v>
      </c>
      <c r="B14" s="228" t="s">
        <v>317</v>
      </c>
      <c r="C14" s="228" t="s">
        <v>318</v>
      </c>
      <c r="D14" s="228" t="s">
        <v>266</v>
      </c>
      <c r="E14" s="217"/>
      <c r="F14" s="217"/>
      <c r="G14" s="34"/>
      <c r="H14" s="211" t="s">
        <v>319</v>
      </c>
      <c r="I14" s="212">
        <v>556.0</v>
      </c>
      <c r="J14" s="220" t="s">
        <v>320</v>
      </c>
      <c r="K14" s="214" t="s">
        <v>321</v>
      </c>
      <c r="L14" s="215">
        <v>74.0</v>
      </c>
      <c r="M14" s="34"/>
      <c r="N14" s="34"/>
      <c r="O14" s="34"/>
      <c r="P14" s="34"/>
      <c r="Q14" s="44"/>
      <c r="R14" s="217"/>
      <c r="S14" s="217"/>
    </row>
    <row r="15">
      <c r="A15" s="228" t="s">
        <v>322</v>
      </c>
      <c r="B15" s="228" t="s">
        <v>323</v>
      </c>
      <c r="C15" s="228" t="s">
        <v>324</v>
      </c>
      <c r="D15" s="228" t="s">
        <v>325</v>
      </c>
      <c r="E15" s="217"/>
      <c r="F15" s="217"/>
      <c r="G15" s="34"/>
      <c r="H15" s="211" t="s">
        <v>326</v>
      </c>
      <c r="I15" s="212">
        <v>557.0</v>
      </c>
      <c r="J15" s="220" t="s">
        <v>327</v>
      </c>
      <c r="K15" s="214" t="s">
        <v>328</v>
      </c>
      <c r="L15" s="215">
        <v>75.0</v>
      </c>
      <c r="M15" s="34"/>
      <c r="N15" s="34"/>
      <c r="O15" s="34"/>
      <c r="P15" s="34"/>
      <c r="Q15" s="34"/>
      <c r="R15" s="217"/>
      <c r="S15" s="217"/>
    </row>
    <row r="16">
      <c r="A16" s="228" t="s">
        <v>329</v>
      </c>
      <c r="B16" s="228" t="s">
        <v>330</v>
      </c>
      <c r="C16" s="228" t="s">
        <v>331</v>
      </c>
      <c r="D16" s="228" t="s">
        <v>266</v>
      </c>
      <c r="E16" s="217"/>
      <c r="F16" s="217"/>
      <c r="G16" s="34"/>
      <c r="H16" s="211" t="s">
        <v>332</v>
      </c>
      <c r="I16" s="212">
        <v>410.0</v>
      </c>
      <c r="J16" s="220" t="s">
        <v>333</v>
      </c>
      <c r="K16" s="214" t="s">
        <v>334</v>
      </c>
      <c r="L16" s="215">
        <v>76.0</v>
      </c>
      <c r="M16" s="34"/>
      <c r="N16" s="34"/>
      <c r="O16" s="34"/>
      <c r="P16" s="34"/>
      <c r="Q16" s="34"/>
      <c r="R16" s="217"/>
      <c r="S16" s="217"/>
    </row>
    <row r="17">
      <c r="A17" s="228" t="s">
        <v>335</v>
      </c>
      <c r="B17" s="228" t="s">
        <v>336</v>
      </c>
      <c r="C17" s="228" t="s">
        <v>337</v>
      </c>
      <c r="D17" s="228" t="s">
        <v>266</v>
      </c>
      <c r="E17" s="217"/>
      <c r="F17" s="217"/>
      <c r="G17" s="34"/>
      <c r="H17" s="211" t="s">
        <v>338</v>
      </c>
      <c r="I17" s="212">
        <v>558.0</v>
      </c>
      <c r="J17" s="220" t="s">
        <v>339</v>
      </c>
      <c r="K17" s="214" t="s">
        <v>340</v>
      </c>
      <c r="L17" s="215">
        <v>77.0</v>
      </c>
      <c r="M17" s="34"/>
      <c r="N17" s="34"/>
      <c r="O17" s="34"/>
      <c r="P17" s="34"/>
      <c r="Q17" s="34"/>
      <c r="R17" s="217"/>
      <c r="S17" s="217"/>
    </row>
    <row r="18">
      <c r="A18" s="228" t="s">
        <v>341</v>
      </c>
      <c r="B18" s="228" t="s">
        <v>342</v>
      </c>
      <c r="C18" s="228" t="s">
        <v>343</v>
      </c>
      <c r="D18" s="228" t="s">
        <v>266</v>
      </c>
      <c r="E18" s="217"/>
      <c r="F18" s="217"/>
      <c r="G18" s="34"/>
      <c r="H18" s="211" t="s">
        <v>272</v>
      </c>
      <c r="I18" s="212">
        <v>25.0</v>
      </c>
      <c r="J18" s="220" t="s">
        <v>344</v>
      </c>
      <c r="K18" s="214" t="s">
        <v>345</v>
      </c>
      <c r="L18" s="215">
        <v>78.0</v>
      </c>
      <c r="M18" s="34"/>
      <c r="N18" s="34"/>
      <c r="O18" s="34"/>
      <c r="P18" s="34"/>
      <c r="Q18" s="34"/>
      <c r="R18" s="217"/>
      <c r="S18" s="217"/>
    </row>
    <row r="19">
      <c r="A19" s="228" t="s">
        <v>346</v>
      </c>
      <c r="B19" s="228" t="s">
        <v>347</v>
      </c>
      <c r="C19" s="228" t="s">
        <v>348</v>
      </c>
      <c r="D19" s="228" t="s">
        <v>266</v>
      </c>
      <c r="E19" s="217"/>
      <c r="F19" s="217"/>
      <c r="G19" s="34"/>
      <c r="H19" s="211" t="s">
        <v>349</v>
      </c>
      <c r="I19" s="212">
        <v>216.0</v>
      </c>
      <c r="J19" s="220" t="s">
        <v>350</v>
      </c>
      <c r="K19" s="214" t="s">
        <v>351</v>
      </c>
      <c r="L19" s="215">
        <v>79.0</v>
      </c>
      <c r="M19" s="34"/>
      <c r="N19" s="34"/>
      <c r="O19" s="34"/>
      <c r="P19" s="34"/>
      <c r="Q19" s="34"/>
      <c r="R19" s="217"/>
      <c r="S19" s="217"/>
    </row>
    <row r="20">
      <c r="A20" s="228" t="s">
        <v>352</v>
      </c>
      <c r="B20" s="228" t="s">
        <v>353</v>
      </c>
      <c r="C20" s="228" t="s">
        <v>354</v>
      </c>
      <c r="D20" s="228" t="s">
        <v>266</v>
      </c>
      <c r="E20" s="217"/>
      <c r="F20" s="217"/>
      <c r="G20" s="34"/>
      <c r="H20" s="211" t="s">
        <v>355</v>
      </c>
      <c r="I20" s="212">
        <v>132.0</v>
      </c>
      <c r="J20" s="220" t="s">
        <v>356</v>
      </c>
      <c r="K20" s="214" t="s">
        <v>357</v>
      </c>
      <c r="L20" s="215">
        <v>80.0</v>
      </c>
      <c r="M20" s="34"/>
      <c r="N20" s="34"/>
      <c r="O20" s="34"/>
      <c r="P20" s="34"/>
      <c r="Q20" s="34"/>
      <c r="R20" s="217"/>
      <c r="S20" s="217"/>
    </row>
    <row r="21">
      <c r="A21" s="228" t="s">
        <v>358</v>
      </c>
      <c r="B21" s="228" t="s">
        <v>266</v>
      </c>
      <c r="C21" s="228" t="s">
        <v>359</v>
      </c>
      <c r="D21" s="228" t="s">
        <v>266</v>
      </c>
      <c r="E21" s="217"/>
      <c r="F21" s="217"/>
      <c r="G21" s="34"/>
      <c r="H21" s="211" t="s">
        <v>360</v>
      </c>
      <c r="I21" s="212">
        <v>275.0</v>
      </c>
      <c r="J21" s="220" t="s">
        <v>361</v>
      </c>
      <c r="K21" s="214" t="s">
        <v>362</v>
      </c>
      <c r="L21" s="215">
        <v>53.0</v>
      </c>
      <c r="M21" s="34"/>
      <c r="N21" s="34"/>
      <c r="O21" s="34"/>
      <c r="P21" s="34"/>
      <c r="Q21" s="34"/>
      <c r="R21" s="217"/>
      <c r="S21" s="217"/>
    </row>
    <row r="22">
      <c r="A22" s="228" t="s">
        <v>363</v>
      </c>
      <c r="B22" s="228" t="s">
        <v>266</v>
      </c>
      <c r="C22" s="228" t="s">
        <v>364</v>
      </c>
      <c r="D22" s="228" t="s">
        <v>266</v>
      </c>
      <c r="E22" s="217"/>
      <c r="F22" s="217"/>
      <c r="G22" s="34"/>
      <c r="H22" s="211" t="s">
        <v>365</v>
      </c>
      <c r="I22" s="212">
        <v>159.0</v>
      </c>
      <c r="J22" s="220" t="s">
        <v>104</v>
      </c>
      <c r="K22" s="214" t="s">
        <v>366</v>
      </c>
      <c r="L22" s="215">
        <v>195.0</v>
      </c>
      <c r="M22" s="34"/>
      <c r="N22" s="34"/>
      <c r="O22" s="34"/>
      <c r="P22" s="34"/>
      <c r="Q22" s="34"/>
      <c r="R22" s="217"/>
      <c r="S22" s="217"/>
    </row>
    <row r="23">
      <c r="A23" s="228" t="s">
        <v>367</v>
      </c>
      <c r="B23" s="228" t="s">
        <v>368</v>
      </c>
      <c r="C23" s="228" t="s">
        <v>369</v>
      </c>
      <c r="D23" s="228" t="s">
        <v>370</v>
      </c>
      <c r="E23" s="217"/>
      <c r="F23" s="217"/>
      <c r="G23" s="34"/>
      <c r="H23" s="211" t="s">
        <v>371</v>
      </c>
      <c r="I23" s="212">
        <v>551.0</v>
      </c>
      <c r="J23" s="220" t="s">
        <v>372</v>
      </c>
      <c r="K23" s="214" t="s">
        <v>366</v>
      </c>
      <c r="L23" s="215">
        <v>199.0</v>
      </c>
      <c r="M23" s="34"/>
      <c r="N23" s="34"/>
      <c r="O23" s="34"/>
      <c r="P23" s="34"/>
      <c r="Q23" s="34"/>
      <c r="R23" s="217"/>
      <c r="S23" s="217"/>
    </row>
    <row r="24">
      <c r="A24" s="228" t="s">
        <v>373</v>
      </c>
      <c r="B24" s="228" t="s">
        <v>374</v>
      </c>
      <c r="C24" s="228" t="s">
        <v>375</v>
      </c>
      <c r="D24" s="228" t="s">
        <v>376</v>
      </c>
      <c r="E24" s="217"/>
      <c r="F24" s="217"/>
      <c r="G24" s="34"/>
      <c r="H24" s="211" t="s">
        <v>377</v>
      </c>
      <c r="I24" s="212">
        <v>154.0</v>
      </c>
      <c r="J24" s="220" t="s">
        <v>378</v>
      </c>
      <c r="K24" s="214" t="s">
        <v>379</v>
      </c>
      <c r="L24" s="215">
        <v>81.0</v>
      </c>
      <c r="M24" s="34"/>
      <c r="N24" s="34"/>
      <c r="O24" s="34"/>
      <c r="P24" s="34"/>
      <c r="Q24" s="34"/>
      <c r="R24" s="217"/>
      <c r="S24" s="217"/>
    </row>
    <row r="25">
      <c r="A25" s="228" t="s">
        <v>380</v>
      </c>
      <c r="B25" s="228" t="s">
        <v>381</v>
      </c>
      <c r="C25" s="228" t="s">
        <v>382</v>
      </c>
      <c r="D25" s="228" t="s">
        <v>383</v>
      </c>
      <c r="E25" s="217"/>
      <c r="F25" s="217"/>
      <c r="G25" s="34"/>
      <c r="H25" s="211" t="s">
        <v>384</v>
      </c>
      <c r="I25" s="212">
        <v>256.0</v>
      </c>
      <c r="J25" s="220" t="s">
        <v>385</v>
      </c>
      <c r="K25" s="214" t="s">
        <v>386</v>
      </c>
      <c r="L25" s="215">
        <v>82.0</v>
      </c>
      <c r="M25" s="34"/>
      <c r="N25" s="34"/>
      <c r="O25" s="34"/>
      <c r="P25" s="34"/>
      <c r="Q25" s="34"/>
      <c r="R25" s="217"/>
      <c r="S25" s="217"/>
    </row>
    <row r="26">
      <c r="A26" s="228" t="s">
        <v>89</v>
      </c>
      <c r="B26" s="228" t="s">
        <v>387</v>
      </c>
      <c r="C26" s="228" t="s">
        <v>243</v>
      </c>
      <c r="D26" s="228" t="s">
        <v>388</v>
      </c>
      <c r="E26" s="217"/>
      <c r="F26" s="217"/>
      <c r="G26" s="34"/>
      <c r="H26" s="211" t="s">
        <v>389</v>
      </c>
      <c r="I26" s="212">
        <v>133.0</v>
      </c>
      <c r="J26" s="220" t="s">
        <v>390</v>
      </c>
      <c r="K26" s="214" t="s">
        <v>391</v>
      </c>
      <c r="L26" s="215">
        <v>83.0</v>
      </c>
      <c r="M26" s="34"/>
      <c r="N26" s="34"/>
      <c r="O26" s="34"/>
      <c r="P26" s="34"/>
      <c r="Q26" s="34"/>
      <c r="R26" s="217"/>
      <c r="S26" s="217"/>
    </row>
    <row r="27">
      <c r="A27" s="228" t="s">
        <v>392</v>
      </c>
      <c r="B27" s="228" t="s">
        <v>393</v>
      </c>
      <c r="C27" s="228" t="s">
        <v>384</v>
      </c>
      <c r="D27" s="228" t="s">
        <v>394</v>
      </c>
      <c r="E27" s="217"/>
      <c r="F27" s="217"/>
      <c r="G27" s="34"/>
      <c r="H27" s="211" t="s">
        <v>281</v>
      </c>
      <c r="I27" s="212">
        <v>26.0</v>
      </c>
      <c r="J27" s="220" t="s">
        <v>395</v>
      </c>
      <c r="K27" s="214" t="s">
        <v>396</v>
      </c>
      <c r="L27" s="215">
        <v>84.0</v>
      </c>
      <c r="M27" s="34"/>
      <c r="N27" s="34"/>
      <c r="O27" s="34"/>
      <c r="P27" s="34"/>
      <c r="Q27" s="34"/>
      <c r="R27" s="217"/>
      <c r="S27" s="217"/>
    </row>
    <row r="28">
      <c r="A28" s="228" t="s">
        <v>397</v>
      </c>
      <c r="B28" s="228" t="s">
        <v>398</v>
      </c>
      <c r="C28" s="228" t="s">
        <v>399</v>
      </c>
      <c r="D28" s="228" t="s">
        <v>400</v>
      </c>
      <c r="E28" s="217"/>
      <c r="F28" s="217"/>
      <c r="G28" s="34"/>
      <c r="H28" s="211" t="s">
        <v>401</v>
      </c>
      <c r="I28" s="212">
        <v>296.0</v>
      </c>
      <c r="J28" s="220" t="s">
        <v>402</v>
      </c>
      <c r="K28" s="214" t="s">
        <v>403</v>
      </c>
      <c r="L28" s="215">
        <v>6.0</v>
      </c>
      <c r="M28" s="34"/>
      <c r="N28" s="34"/>
      <c r="O28" s="34"/>
      <c r="P28" s="34"/>
      <c r="Q28" s="34"/>
      <c r="R28" s="217"/>
      <c r="S28" s="217"/>
    </row>
    <row r="29">
      <c r="A29" s="228" t="s">
        <v>404</v>
      </c>
      <c r="B29" s="228" t="s">
        <v>266</v>
      </c>
      <c r="C29" s="228" t="s">
        <v>405</v>
      </c>
      <c r="D29" s="228" t="s">
        <v>406</v>
      </c>
      <c r="E29" s="217"/>
      <c r="F29" s="217"/>
      <c r="G29" s="34"/>
      <c r="H29" s="211" t="s">
        <v>286</v>
      </c>
      <c r="I29" s="212">
        <v>21.0</v>
      </c>
      <c r="J29" s="220" t="s">
        <v>407</v>
      </c>
      <c r="K29" s="214" t="s">
        <v>408</v>
      </c>
      <c r="L29" s="215">
        <v>85.0</v>
      </c>
      <c r="M29" s="34"/>
      <c r="N29" s="34"/>
      <c r="O29" s="34"/>
      <c r="P29" s="34"/>
      <c r="Q29" s="34"/>
      <c r="R29" s="217"/>
      <c r="S29" s="217"/>
    </row>
    <row r="30">
      <c r="A30" s="228" t="s">
        <v>409</v>
      </c>
      <c r="B30" s="228" t="s">
        <v>266</v>
      </c>
      <c r="C30" s="228" t="s">
        <v>410</v>
      </c>
      <c r="D30" s="228" t="s">
        <v>266</v>
      </c>
      <c r="E30" s="217"/>
      <c r="F30" s="217"/>
      <c r="G30" s="34"/>
      <c r="H30" s="211" t="s">
        <v>411</v>
      </c>
      <c r="I30" s="212">
        <v>66.0</v>
      </c>
      <c r="J30" s="220" t="s">
        <v>412</v>
      </c>
      <c r="K30" s="214" t="s">
        <v>413</v>
      </c>
      <c r="L30" s="215">
        <v>52.0</v>
      </c>
      <c r="M30" s="34"/>
      <c r="N30" s="34"/>
      <c r="O30" s="34"/>
      <c r="P30" s="34"/>
      <c r="Q30" s="34"/>
      <c r="R30" s="217"/>
      <c r="S30" s="217"/>
    </row>
    <row r="31">
      <c r="A31" s="228" t="s">
        <v>208</v>
      </c>
      <c r="B31" s="228" t="s">
        <v>266</v>
      </c>
      <c r="C31" s="228" t="s">
        <v>414</v>
      </c>
      <c r="D31" s="228" t="s">
        <v>415</v>
      </c>
      <c r="E31" s="217"/>
      <c r="F31" s="217"/>
      <c r="G31" s="34"/>
      <c r="H31" s="211" t="s">
        <v>399</v>
      </c>
      <c r="I31" s="212">
        <v>257.0</v>
      </c>
      <c r="J31" s="220" t="s">
        <v>416</v>
      </c>
      <c r="K31" s="214" t="s">
        <v>417</v>
      </c>
      <c r="L31" s="215">
        <v>8.0</v>
      </c>
      <c r="M31" s="34"/>
      <c r="N31" s="34"/>
      <c r="O31" s="34"/>
      <c r="P31" s="34"/>
      <c r="Q31" s="34"/>
      <c r="R31" s="217"/>
      <c r="S31" s="217"/>
    </row>
    <row r="32">
      <c r="A32" s="228" t="s">
        <v>418</v>
      </c>
      <c r="B32" s="228" t="s">
        <v>419</v>
      </c>
      <c r="C32" s="228" t="s">
        <v>420</v>
      </c>
      <c r="D32" s="228" t="s">
        <v>421</v>
      </c>
      <c r="E32" s="217"/>
      <c r="F32" s="217"/>
      <c r="G32" s="34"/>
      <c r="H32" s="211" t="s">
        <v>422</v>
      </c>
      <c r="I32" s="212">
        <v>429.0</v>
      </c>
      <c r="J32" s="220" t="s">
        <v>423</v>
      </c>
      <c r="K32" s="214" t="s">
        <v>424</v>
      </c>
      <c r="L32" s="215">
        <v>118.0</v>
      </c>
      <c r="M32" s="34"/>
      <c r="N32" s="34"/>
      <c r="O32" s="34"/>
      <c r="P32" s="34"/>
      <c r="Q32" s="34"/>
      <c r="R32" s="217"/>
      <c r="S32" s="217"/>
    </row>
    <row r="33">
      <c r="A33" s="228" t="s">
        <v>425</v>
      </c>
      <c r="B33" s="228" t="s">
        <v>266</v>
      </c>
      <c r="C33" s="228" t="s">
        <v>426</v>
      </c>
      <c r="D33" s="228" t="s">
        <v>427</v>
      </c>
      <c r="E33" s="217"/>
      <c r="F33" s="217"/>
      <c r="G33" s="34"/>
      <c r="H33" s="211" t="s">
        <v>428</v>
      </c>
      <c r="I33" s="212">
        <v>297.0</v>
      </c>
      <c r="J33" s="220" t="s">
        <v>429</v>
      </c>
      <c r="K33" s="214" t="s">
        <v>430</v>
      </c>
      <c r="L33" s="215">
        <v>86.0</v>
      </c>
      <c r="M33" s="34"/>
      <c r="N33" s="34"/>
      <c r="O33" s="34"/>
      <c r="P33" s="34"/>
      <c r="Q33" s="34"/>
      <c r="R33" s="217"/>
      <c r="S33" s="217"/>
    </row>
    <row r="34">
      <c r="A34" s="228" t="s">
        <v>431</v>
      </c>
      <c r="B34" s="228" t="s">
        <v>432</v>
      </c>
      <c r="C34" s="228" t="s">
        <v>433</v>
      </c>
      <c r="D34" s="228" t="s">
        <v>266</v>
      </c>
      <c r="E34" s="217"/>
      <c r="F34" s="217"/>
      <c r="G34" s="34"/>
      <c r="H34" s="211" t="s">
        <v>308</v>
      </c>
      <c r="I34" s="212">
        <v>336.0</v>
      </c>
      <c r="J34" s="220" t="s">
        <v>434</v>
      </c>
      <c r="K34" s="214" t="s">
        <v>435</v>
      </c>
      <c r="L34" s="215">
        <v>87.0</v>
      </c>
      <c r="M34" s="34"/>
      <c r="N34" s="34"/>
      <c r="O34" s="34"/>
      <c r="P34" s="34"/>
      <c r="Q34" s="34"/>
      <c r="R34" s="217"/>
      <c r="S34" s="217"/>
    </row>
    <row r="35">
      <c r="A35" s="228" t="s">
        <v>436</v>
      </c>
      <c r="B35" s="228" t="s">
        <v>437</v>
      </c>
      <c r="C35" s="228" t="s">
        <v>438</v>
      </c>
      <c r="D35" s="228" t="s">
        <v>439</v>
      </c>
      <c r="E35" s="217"/>
      <c r="F35" s="217"/>
      <c r="G35" s="34"/>
      <c r="H35" s="211" t="s">
        <v>440</v>
      </c>
      <c r="I35" s="212">
        <v>298.0</v>
      </c>
      <c r="J35" s="220" t="s">
        <v>441</v>
      </c>
      <c r="K35" s="214" t="s">
        <v>442</v>
      </c>
      <c r="L35" s="215">
        <v>88.0</v>
      </c>
      <c r="M35" s="34"/>
      <c r="N35" s="34"/>
      <c r="O35" s="34"/>
      <c r="P35" s="34"/>
      <c r="Q35" s="34"/>
      <c r="R35" s="217"/>
      <c r="S35" s="217"/>
    </row>
    <row r="36">
      <c r="A36" s="228" t="s">
        <v>443</v>
      </c>
      <c r="B36" s="228" t="s">
        <v>266</v>
      </c>
      <c r="C36" s="228" t="s">
        <v>444</v>
      </c>
      <c r="D36" s="228" t="s">
        <v>445</v>
      </c>
      <c r="E36" s="217"/>
      <c r="F36" s="217"/>
      <c r="G36" s="34"/>
      <c r="H36" s="211" t="s">
        <v>446</v>
      </c>
      <c r="I36" s="212">
        <v>114.0</v>
      </c>
      <c r="J36" s="34" t="s">
        <v>447</v>
      </c>
      <c r="K36" s="214" t="s">
        <v>448</v>
      </c>
      <c r="L36" s="215">
        <v>49.0</v>
      </c>
      <c r="M36" s="34"/>
      <c r="N36" s="34"/>
      <c r="O36" s="34"/>
      <c r="P36" s="34"/>
      <c r="Q36" s="34"/>
      <c r="R36" s="217"/>
      <c r="S36" s="217"/>
    </row>
    <row r="37">
      <c r="A37" s="228" t="s">
        <v>449</v>
      </c>
      <c r="B37" s="228" t="s">
        <v>450</v>
      </c>
      <c r="C37" s="228" t="s">
        <v>451</v>
      </c>
      <c r="D37" s="228" t="s">
        <v>452</v>
      </c>
      <c r="E37" s="217"/>
      <c r="F37" s="217"/>
      <c r="G37" s="34"/>
      <c r="H37" s="211" t="s">
        <v>453</v>
      </c>
      <c r="I37" s="212">
        <v>194.0</v>
      </c>
      <c r="J37" s="230" t="s">
        <v>454</v>
      </c>
      <c r="K37" s="214" t="s">
        <v>455</v>
      </c>
      <c r="L37" s="215">
        <v>50.0</v>
      </c>
      <c r="M37" s="34"/>
      <c r="N37" s="34"/>
      <c r="O37" s="34"/>
      <c r="P37" s="34"/>
      <c r="Q37" s="34"/>
      <c r="R37" s="217"/>
      <c r="S37" s="217"/>
    </row>
    <row r="38">
      <c r="A38" s="228" t="s">
        <v>456</v>
      </c>
      <c r="B38" s="228" t="s">
        <v>266</v>
      </c>
      <c r="C38" s="228" t="s">
        <v>457</v>
      </c>
      <c r="D38" s="228" t="s">
        <v>458</v>
      </c>
      <c r="E38" s="217"/>
      <c r="F38" s="217"/>
      <c r="G38" s="34"/>
      <c r="H38" s="211" t="s">
        <v>459</v>
      </c>
      <c r="I38" s="212">
        <v>77.0</v>
      </c>
      <c r="J38" s="220" t="s">
        <v>460</v>
      </c>
      <c r="K38" s="214" t="s">
        <v>461</v>
      </c>
      <c r="L38" s="215">
        <v>151.0</v>
      </c>
      <c r="M38" s="34"/>
      <c r="N38" s="34"/>
      <c r="O38" s="34"/>
      <c r="P38" s="34"/>
      <c r="Q38" s="34"/>
      <c r="R38" s="217"/>
      <c r="S38" s="217"/>
    </row>
    <row r="39">
      <c r="A39" s="228" t="s">
        <v>462</v>
      </c>
      <c r="B39" s="228" t="s">
        <v>266</v>
      </c>
      <c r="C39" s="228" t="s">
        <v>463</v>
      </c>
      <c r="D39" s="228" t="s">
        <v>464</v>
      </c>
      <c r="E39" s="217"/>
      <c r="F39" s="217"/>
      <c r="G39" s="34"/>
      <c r="H39" s="211" t="s">
        <v>465</v>
      </c>
      <c r="I39" s="212">
        <v>593.0</v>
      </c>
      <c r="J39" s="220" t="s">
        <v>466</v>
      </c>
      <c r="K39" s="214" t="s">
        <v>467</v>
      </c>
      <c r="L39" s="215">
        <v>89.0</v>
      </c>
      <c r="M39" s="34"/>
      <c r="N39" s="34"/>
      <c r="O39" s="34"/>
      <c r="P39" s="34"/>
      <c r="Q39" s="34"/>
      <c r="R39" s="217"/>
      <c r="S39" s="217"/>
    </row>
    <row r="40">
      <c r="A40" s="228" t="s">
        <v>468</v>
      </c>
      <c r="B40" s="228" t="s">
        <v>469</v>
      </c>
      <c r="C40" s="228" t="s">
        <v>470</v>
      </c>
      <c r="D40" s="228" t="s">
        <v>266</v>
      </c>
      <c r="E40" s="217"/>
      <c r="F40" s="217"/>
      <c r="G40" s="34"/>
      <c r="H40" s="211" t="s">
        <v>471</v>
      </c>
      <c r="I40" s="212">
        <v>78.0</v>
      </c>
      <c r="J40" s="220" t="s">
        <v>472</v>
      </c>
      <c r="K40" s="214" t="s">
        <v>473</v>
      </c>
      <c r="L40" s="215">
        <v>90.0</v>
      </c>
      <c r="M40" s="34"/>
      <c r="N40" s="34"/>
      <c r="O40" s="34"/>
      <c r="P40" s="34"/>
      <c r="Q40" s="34"/>
      <c r="R40" s="217"/>
      <c r="S40" s="217"/>
    </row>
    <row r="41">
      <c r="A41" s="228" t="s">
        <v>474</v>
      </c>
      <c r="B41" s="228" t="s">
        <v>475</v>
      </c>
      <c r="C41" s="228" t="s">
        <v>476</v>
      </c>
      <c r="D41" s="228" t="s">
        <v>266</v>
      </c>
      <c r="E41" s="217"/>
      <c r="F41" s="217"/>
      <c r="G41" s="34"/>
      <c r="H41" s="211" t="s">
        <v>477</v>
      </c>
      <c r="I41" s="212">
        <v>217.0</v>
      </c>
      <c r="J41" s="220" t="s">
        <v>478</v>
      </c>
      <c r="K41" s="214" t="s">
        <v>479</v>
      </c>
      <c r="L41" s="215">
        <v>91.0</v>
      </c>
      <c r="M41" s="34"/>
      <c r="N41" s="34"/>
      <c r="O41" s="34"/>
      <c r="P41" s="34"/>
      <c r="Q41" s="34"/>
      <c r="R41" s="217"/>
      <c r="S41" s="217"/>
    </row>
    <row r="42">
      <c r="A42" s="228" t="s">
        <v>480</v>
      </c>
      <c r="B42" s="228" t="s">
        <v>481</v>
      </c>
      <c r="C42" s="228" t="s">
        <v>482</v>
      </c>
      <c r="D42" s="228" t="s">
        <v>266</v>
      </c>
      <c r="E42" s="217"/>
      <c r="F42" s="217"/>
      <c r="G42" s="34"/>
      <c r="H42" s="211" t="s">
        <v>483</v>
      </c>
      <c r="I42" s="212">
        <v>115.0</v>
      </c>
      <c r="J42" s="220" t="s">
        <v>484</v>
      </c>
      <c r="K42" s="214" t="s">
        <v>485</v>
      </c>
      <c r="L42" s="215">
        <v>92.0</v>
      </c>
      <c r="M42" s="34"/>
      <c r="N42" s="34"/>
      <c r="O42" s="34"/>
      <c r="P42" s="34"/>
      <c r="Q42" s="34"/>
      <c r="R42" s="217"/>
      <c r="S42" s="217"/>
    </row>
    <row r="43">
      <c r="A43" s="228" t="s">
        <v>486</v>
      </c>
      <c r="B43" s="228" t="s">
        <v>487</v>
      </c>
      <c r="C43" s="228" t="s">
        <v>488</v>
      </c>
      <c r="D43" s="228" t="s">
        <v>266</v>
      </c>
      <c r="E43" s="217"/>
      <c r="F43" s="217"/>
      <c r="G43" s="34"/>
      <c r="H43" s="211" t="s">
        <v>489</v>
      </c>
      <c r="I43" s="212">
        <v>533.0</v>
      </c>
      <c r="J43" s="220" t="s">
        <v>490</v>
      </c>
      <c r="K43" s="214" t="s">
        <v>491</v>
      </c>
      <c r="L43" s="215">
        <v>9.0</v>
      </c>
      <c r="M43" s="34"/>
      <c r="N43" s="34"/>
      <c r="O43" s="34"/>
      <c r="P43" s="34"/>
      <c r="Q43" s="34"/>
      <c r="R43" s="217"/>
      <c r="S43" s="217"/>
    </row>
    <row r="44">
      <c r="A44" s="228" t="s">
        <v>492</v>
      </c>
      <c r="B44" s="228" t="s">
        <v>493</v>
      </c>
      <c r="C44" s="228" t="s">
        <v>494</v>
      </c>
      <c r="D44" s="228" t="s">
        <v>266</v>
      </c>
      <c r="E44" s="217"/>
      <c r="F44" s="217"/>
      <c r="G44" s="34"/>
      <c r="H44" s="211" t="s">
        <v>495</v>
      </c>
      <c r="I44" s="212">
        <v>195.0</v>
      </c>
      <c r="J44" s="220" t="s">
        <v>496</v>
      </c>
      <c r="K44" s="214" t="s">
        <v>497</v>
      </c>
      <c r="L44" s="215">
        <v>10.0</v>
      </c>
      <c r="M44" s="34"/>
      <c r="N44" s="34"/>
      <c r="O44" s="34"/>
      <c r="P44" s="34"/>
      <c r="Q44" s="34"/>
      <c r="R44" s="217"/>
      <c r="S44" s="217"/>
    </row>
    <row r="45">
      <c r="A45" s="228" t="s">
        <v>482</v>
      </c>
      <c r="B45" s="228" t="s">
        <v>498</v>
      </c>
      <c r="C45" s="228" t="s">
        <v>499</v>
      </c>
      <c r="D45" s="228" t="s">
        <v>266</v>
      </c>
      <c r="E45" s="217"/>
      <c r="F45" s="217"/>
      <c r="G45" s="34"/>
      <c r="H45" s="211" t="s">
        <v>500</v>
      </c>
      <c r="I45" s="212">
        <v>411.0</v>
      </c>
      <c r="J45" s="220" t="s">
        <v>501</v>
      </c>
      <c r="K45" s="214" t="s">
        <v>502</v>
      </c>
      <c r="L45" s="215">
        <v>11.0</v>
      </c>
      <c r="M45" s="34"/>
      <c r="N45" s="34"/>
      <c r="O45" s="34"/>
      <c r="P45" s="34"/>
      <c r="Q45" s="34"/>
      <c r="R45" s="217"/>
      <c r="S45" s="217"/>
    </row>
    <row r="46">
      <c r="A46" s="228" t="s">
        <v>503</v>
      </c>
      <c r="B46" s="228" t="s">
        <v>504</v>
      </c>
      <c r="C46" s="228" t="s">
        <v>377</v>
      </c>
      <c r="D46" s="228" t="s">
        <v>505</v>
      </c>
      <c r="E46" s="217"/>
      <c r="F46" s="217"/>
      <c r="G46" s="34"/>
      <c r="H46" s="211" t="s">
        <v>362</v>
      </c>
      <c r="I46" s="212">
        <v>337.0</v>
      </c>
      <c r="J46" s="220" t="s">
        <v>506</v>
      </c>
      <c r="K46" s="214" t="s">
        <v>507</v>
      </c>
      <c r="L46" s="215">
        <v>93.0</v>
      </c>
      <c r="M46" s="34"/>
      <c r="N46" s="34"/>
      <c r="O46" s="34"/>
      <c r="P46" s="34"/>
      <c r="Q46" s="34"/>
      <c r="R46" s="217"/>
      <c r="S46" s="217"/>
    </row>
    <row r="47">
      <c r="A47" s="228" t="s">
        <v>508</v>
      </c>
      <c r="B47" s="228" t="s">
        <v>509</v>
      </c>
      <c r="C47" s="228" t="s">
        <v>489</v>
      </c>
      <c r="D47" s="228" t="s">
        <v>266</v>
      </c>
      <c r="E47" s="217"/>
      <c r="F47" s="217"/>
      <c r="G47" s="34"/>
      <c r="H47" s="211" t="s">
        <v>366</v>
      </c>
      <c r="I47" s="212">
        <v>339.0</v>
      </c>
      <c r="J47" s="220" t="s">
        <v>510</v>
      </c>
      <c r="K47" s="214" t="s">
        <v>511</v>
      </c>
      <c r="L47" s="215">
        <v>12.0</v>
      </c>
      <c r="M47" s="34"/>
      <c r="N47" s="34"/>
      <c r="O47" s="34"/>
      <c r="P47" s="34"/>
      <c r="Q47" s="34"/>
      <c r="R47" s="217"/>
      <c r="S47" s="217"/>
    </row>
    <row r="48">
      <c r="A48" s="228" t="s">
        <v>512</v>
      </c>
      <c r="B48" s="228" t="s">
        <v>513</v>
      </c>
      <c r="C48" s="228" t="s">
        <v>514</v>
      </c>
      <c r="D48" s="228" t="s">
        <v>515</v>
      </c>
      <c r="E48" s="217"/>
      <c r="F48" s="217"/>
      <c r="G48" s="34"/>
      <c r="H48" s="211" t="s">
        <v>516</v>
      </c>
      <c r="I48" s="212">
        <v>196.0</v>
      </c>
      <c r="J48" s="220" t="s">
        <v>517</v>
      </c>
      <c r="K48" s="214" t="s">
        <v>518</v>
      </c>
      <c r="L48" s="215">
        <v>94.0</v>
      </c>
      <c r="M48" s="34"/>
      <c r="N48" s="34"/>
      <c r="O48" s="34"/>
      <c r="P48" s="34"/>
      <c r="Q48" s="34"/>
      <c r="R48" s="217"/>
      <c r="S48" s="217"/>
    </row>
    <row r="49">
      <c r="A49" s="228" t="s">
        <v>519</v>
      </c>
      <c r="B49" s="228" t="s">
        <v>520</v>
      </c>
      <c r="C49" s="228" t="s">
        <v>521</v>
      </c>
      <c r="D49" s="228" t="s">
        <v>266</v>
      </c>
      <c r="E49" s="217"/>
      <c r="F49" s="217"/>
      <c r="G49" s="34"/>
      <c r="H49" s="211" t="s">
        <v>522</v>
      </c>
      <c r="I49" s="212">
        <v>134.0</v>
      </c>
      <c r="J49" s="220" t="s">
        <v>523</v>
      </c>
      <c r="K49" s="214" t="s">
        <v>190</v>
      </c>
      <c r="L49" s="215">
        <v>1.0</v>
      </c>
      <c r="M49" s="34"/>
      <c r="N49" s="34"/>
      <c r="O49" s="34"/>
      <c r="P49" s="34"/>
      <c r="Q49" s="34"/>
      <c r="R49" s="217"/>
      <c r="S49" s="217"/>
    </row>
    <row r="50">
      <c r="A50" s="228" t="s">
        <v>524</v>
      </c>
      <c r="B50" s="228" t="s">
        <v>525</v>
      </c>
      <c r="C50" s="228" t="s">
        <v>526</v>
      </c>
      <c r="D50" s="228" t="s">
        <v>266</v>
      </c>
      <c r="E50" s="217"/>
      <c r="F50" s="217"/>
      <c r="G50" s="34"/>
      <c r="H50" s="211" t="s">
        <v>295</v>
      </c>
      <c r="I50" s="212">
        <v>28.0</v>
      </c>
      <c r="J50" s="220" t="s">
        <v>527</v>
      </c>
      <c r="K50" s="214" t="s">
        <v>528</v>
      </c>
      <c r="L50" s="215">
        <v>95.0</v>
      </c>
      <c r="M50" s="34"/>
      <c r="N50" s="34"/>
      <c r="O50" s="34"/>
      <c r="P50" s="34"/>
      <c r="Q50" s="34"/>
      <c r="R50" s="217"/>
      <c r="S50" s="217"/>
    </row>
    <row r="51">
      <c r="A51" s="217"/>
      <c r="B51" s="217"/>
      <c r="C51" s="228" t="s">
        <v>529</v>
      </c>
      <c r="D51" s="228" t="s">
        <v>530</v>
      </c>
      <c r="E51" s="217"/>
      <c r="F51" s="217"/>
      <c r="G51" s="34"/>
      <c r="H51" s="211" t="s">
        <v>405</v>
      </c>
      <c r="I51" s="212">
        <v>258.0</v>
      </c>
      <c r="J51" s="220" t="s">
        <v>531</v>
      </c>
      <c r="K51" s="214" t="s">
        <v>532</v>
      </c>
      <c r="L51" s="215">
        <v>13.0</v>
      </c>
      <c r="M51" s="34"/>
      <c r="N51" s="34"/>
      <c r="O51" s="34"/>
      <c r="P51" s="34"/>
      <c r="Q51" s="34"/>
      <c r="R51" s="217"/>
      <c r="S51" s="217"/>
    </row>
    <row r="52">
      <c r="A52" s="217"/>
      <c r="B52" s="217"/>
      <c r="C52" s="228" t="s">
        <v>533</v>
      </c>
      <c r="D52" s="228" t="s">
        <v>266</v>
      </c>
      <c r="E52" s="217"/>
      <c r="F52" s="217"/>
      <c r="G52" s="34"/>
      <c r="H52" s="211" t="s">
        <v>534</v>
      </c>
      <c r="I52" s="212">
        <v>443.0</v>
      </c>
      <c r="J52" s="34" t="s">
        <v>535</v>
      </c>
      <c r="K52" s="214" t="s">
        <v>536</v>
      </c>
      <c r="L52" s="215">
        <v>96.0</v>
      </c>
      <c r="M52" s="34"/>
      <c r="N52" s="34"/>
      <c r="O52" s="34"/>
      <c r="P52" s="34"/>
      <c r="Q52" s="34"/>
      <c r="R52" s="217"/>
      <c r="S52" s="217"/>
    </row>
    <row r="53">
      <c r="A53" s="217"/>
      <c r="B53" s="217"/>
      <c r="C53" s="228" t="s">
        <v>537</v>
      </c>
      <c r="D53" s="228" t="s">
        <v>538</v>
      </c>
      <c r="E53" s="217"/>
      <c r="F53" s="217"/>
      <c r="G53" s="34"/>
      <c r="H53" s="211" t="s">
        <v>539</v>
      </c>
      <c r="I53" s="212">
        <v>184.0</v>
      </c>
      <c r="J53" s="220" t="s">
        <v>540</v>
      </c>
      <c r="K53" s="214" t="s">
        <v>541</v>
      </c>
      <c r="L53" s="215">
        <v>97.0</v>
      </c>
      <c r="M53" s="34"/>
      <c r="N53" s="34"/>
      <c r="O53" s="34"/>
      <c r="P53" s="34"/>
      <c r="Q53" s="34"/>
      <c r="R53" s="217"/>
      <c r="S53" s="217"/>
    </row>
    <row r="54">
      <c r="A54" s="217"/>
      <c r="B54" s="217"/>
      <c r="C54" s="228" t="s">
        <v>542</v>
      </c>
      <c r="D54" s="228" t="s">
        <v>266</v>
      </c>
      <c r="E54" s="217"/>
      <c r="F54" s="217"/>
      <c r="G54" s="34"/>
      <c r="H54" s="211" t="s">
        <v>543</v>
      </c>
      <c r="I54" s="212">
        <v>412.0</v>
      </c>
      <c r="J54" s="220" t="s">
        <v>544</v>
      </c>
      <c r="K54" s="214" t="s">
        <v>545</v>
      </c>
      <c r="L54" s="215">
        <v>98.0</v>
      </c>
      <c r="M54" s="34"/>
      <c r="N54" s="34"/>
      <c r="O54" s="34"/>
      <c r="P54" s="34"/>
      <c r="Q54" s="34"/>
      <c r="R54" s="217"/>
      <c r="S54" s="217"/>
    </row>
    <row r="55">
      <c r="A55" s="217"/>
      <c r="B55" s="217"/>
      <c r="C55" s="228" t="s">
        <v>546</v>
      </c>
      <c r="D55" s="228" t="s">
        <v>266</v>
      </c>
      <c r="E55" s="217"/>
      <c r="F55" s="217"/>
      <c r="G55" s="34"/>
      <c r="H55" s="211" t="s">
        <v>547</v>
      </c>
      <c r="I55" s="212">
        <v>79.0</v>
      </c>
      <c r="J55" s="220" t="s">
        <v>548</v>
      </c>
      <c r="K55" s="214" t="s">
        <v>549</v>
      </c>
      <c r="L55" s="215">
        <v>14.0</v>
      </c>
      <c r="M55" s="34"/>
      <c r="N55" s="34"/>
      <c r="O55" s="34"/>
      <c r="P55" s="34"/>
      <c r="Q55" s="34"/>
      <c r="R55" s="217"/>
      <c r="S55" s="217"/>
    </row>
    <row r="56">
      <c r="A56" s="217"/>
      <c r="B56" s="217"/>
      <c r="C56" s="228" t="s">
        <v>550</v>
      </c>
      <c r="D56" s="228" t="s">
        <v>266</v>
      </c>
      <c r="E56" s="217"/>
      <c r="F56" s="217"/>
      <c r="G56" s="34"/>
      <c r="H56" s="211" t="s">
        <v>551</v>
      </c>
      <c r="I56" s="212">
        <v>430.0</v>
      </c>
      <c r="J56" s="220" t="s">
        <v>552</v>
      </c>
      <c r="K56" s="214" t="s">
        <v>553</v>
      </c>
      <c r="L56" s="215">
        <v>3.0</v>
      </c>
      <c r="M56" s="34"/>
      <c r="N56" s="34"/>
      <c r="O56" s="34"/>
      <c r="P56" s="34"/>
      <c r="Q56" s="34"/>
      <c r="R56" s="217"/>
      <c r="S56" s="217"/>
    </row>
    <row r="57">
      <c r="A57" s="217"/>
      <c r="B57" s="217"/>
      <c r="C57" s="228" t="s">
        <v>554</v>
      </c>
      <c r="D57" s="228" t="s">
        <v>555</v>
      </c>
      <c r="E57" s="217"/>
      <c r="F57" s="217"/>
      <c r="G57" s="34"/>
      <c r="H57" s="211" t="s">
        <v>303</v>
      </c>
      <c r="I57" s="212">
        <v>29.0</v>
      </c>
      <c r="J57" s="220" t="s">
        <v>556</v>
      </c>
      <c r="K57" s="214" t="s">
        <v>557</v>
      </c>
      <c r="L57" s="215">
        <v>99.0</v>
      </c>
      <c r="M57" s="34"/>
      <c r="N57" s="34"/>
      <c r="O57" s="34"/>
      <c r="P57" s="34"/>
      <c r="Q57" s="34"/>
      <c r="R57" s="217"/>
      <c r="S57" s="217"/>
    </row>
    <row r="58">
      <c r="A58" s="217"/>
      <c r="B58" s="217"/>
      <c r="C58" s="228" t="s">
        <v>360</v>
      </c>
      <c r="D58" s="228" t="s">
        <v>266</v>
      </c>
      <c r="E58" s="217"/>
      <c r="F58" s="217"/>
      <c r="G58" s="34"/>
      <c r="H58" s="211" t="s">
        <v>558</v>
      </c>
      <c r="I58" s="212">
        <v>144.0</v>
      </c>
      <c r="J58" s="220" t="s">
        <v>559</v>
      </c>
      <c r="K58" s="214" t="s">
        <v>560</v>
      </c>
      <c r="L58" s="215">
        <v>166.0</v>
      </c>
      <c r="M58" s="34"/>
      <c r="N58" s="34"/>
      <c r="O58" s="34"/>
      <c r="P58" s="34"/>
      <c r="Q58" s="34"/>
      <c r="R58" s="217"/>
      <c r="S58" s="217"/>
    </row>
    <row r="59">
      <c r="A59" s="217"/>
      <c r="B59" s="217"/>
      <c r="C59" s="228" t="s">
        <v>561</v>
      </c>
      <c r="D59" s="228" t="s">
        <v>562</v>
      </c>
      <c r="E59" s="217"/>
      <c r="F59" s="217"/>
      <c r="G59" s="34"/>
      <c r="H59" s="211" t="s">
        <v>410</v>
      </c>
      <c r="I59" s="212">
        <v>259.0</v>
      </c>
      <c r="J59" s="220" t="s">
        <v>563</v>
      </c>
      <c r="K59" s="214" t="s">
        <v>564</v>
      </c>
      <c r="L59" s="215">
        <v>100.0</v>
      </c>
      <c r="M59" s="34"/>
      <c r="N59" s="34"/>
      <c r="O59" s="34"/>
      <c r="P59" s="34"/>
      <c r="Q59" s="34"/>
      <c r="R59" s="217"/>
      <c r="S59" s="217"/>
    </row>
    <row r="60">
      <c r="A60" s="217"/>
      <c r="B60" s="217"/>
      <c r="C60" s="228" t="s">
        <v>565</v>
      </c>
      <c r="D60" s="228" t="s">
        <v>566</v>
      </c>
      <c r="E60" s="217"/>
      <c r="F60" s="217"/>
      <c r="G60" s="34"/>
      <c r="H60" s="211" t="s">
        <v>274</v>
      </c>
      <c r="I60" s="212">
        <v>230.0</v>
      </c>
      <c r="J60" s="220" t="s">
        <v>567</v>
      </c>
      <c r="K60" s="44" t="s">
        <v>568</v>
      </c>
      <c r="L60" s="89">
        <v>127.0</v>
      </c>
      <c r="M60" s="34"/>
      <c r="N60" s="34"/>
      <c r="O60" s="34"/>
      <c r="P60" s="34"/>
      <c r="Q60" s="34"/>
      <c r="R60" s="217"/>
      <c r="S60" s="217"/>
    </row>
    <row r="61">
      <c r="A61" s="217"/>
      <c r="B61" s="217"/>
      <c r="C61" s="228" t="s">
        <v>569</v>
      </c>
      <c r="D61" s="228" t="s">
        <v>570</v>
      </c>
      <c r="E61" s="217"/>
      <c r="F61" s="217"/>
      <c r="G61" s="34"/>
      <c r="H61" s="211" t="s">
        <v>571</v>
      </c>
      <c r="I61" s="212">
        <v>103.0</v>
      </c>
      <c r="J61" s="220" t="s">
        <v>572</v>
      </c>
      <c r="K61" s="214" t="s">
        <v>573</v>
      </c>
      <c r="L61" s="89">
        <v>101.0</v>
      </c>
      <c r="M61" s="34"/>
      <c r="N61" s="34"/>
      <c r="O61" s="34"/>
      <c r="P61" s="34"/>
      <c r="Q61" s="34"/>
      <c r="R61" s="217"/>
      <c r="S61" s="217"/>
    </row>
    <row r="62">
      <c r="A62" s="217"/>
      <c r="B62" s="217"/>
      <c r="C62" s="228" t="s">
        <v>574</v>
      </c>
      <c r="D62" s="228" t="s">
        <v>266</v>
      </c>
      <c r="E62" s="217"/>
      <c r="F62" s="217"/>
      <c r="G62" s="34"/>
      <c r="H62" s="211" t="s">
        <v>575</v>
      </c>
      <c r="I62" s="212">
        <v>299.0</v>
      </c>
      <c r="J62" s="220" t="s">
        <v>576</v>
      </c>
      <c r="K62" s="214" t="s">
        <v>577</v>
      </c>
      <c r="L62" s="89">
        <v>15.0</v>
      </c>
      <c r="M62" s="34"/>
      <c r="N62" s="34"/>
      <c r="O62" s="34"/>
      <c r="P62" s="34"/>
      <c r="Q62" s="34"/>
      <c r="R62" s="217"/>
      <c r="S62" s="217"/>
    </row>
    <row r="63">
      <c r="A63" s="217"/>
      <c r="B63" s="217"/>
      <c r="C63" s="228" t="s">
        <v>578</v>
      </c>
      <c r="D63" s="228" t="s">
        <v>579</v>
      </c>
      <c r="E63" s="217"/>
      <c r="F63" s="217"/>
      <c r="G63" s="34"/>
      <c r="H63" s="211" t="s">
        <v>580</v>
      </c>
      <c r="I63" s="212">
        <v>300.0</v>
      </c>
      <c r="J63" s="220" t="s">
        <v>581</v>
      </c>
      <c r="K63" s="214" t="s">
        <v>582</v>
      </c>
      <c r="L63" s="89">
        <v>16.0</v>
      </c>
      <c r="M63" s="34"/>
      <c r="N63" s="34"/>
      <c r="O63" s="34"/>
      <c r="P63" s="34"/>
      <c r="Q63" s="34"/>
      <c r="R63" s="217"/>
      <c r="S63" s="217"/>
    </row>
    <row r="64">
      <c r="A64" s="217"/>
      <c r="B64" s="217"/>
      <c r="C64" s="228" t="s">
        <v>252</v>
      </c>
      <c r="D64" s="228" t="s">
        <v>266</v>
      </c>
      <c r="E64" s="217"/>
      <c r="F64" s="217"/>
      <c r="G64" s="34"/>
      <c r="H64" s="211" t="s">
        <v>583</v>
      </c>
      <c r="I64" s="212">
        <v>431.0</v>
      </c>
      <c r="J64" s="220" t="s">
        <v>584</v>
      </c>
      <c r="K64" s="214" t="s">
        <v>585</v>
      </c>
      <c r="L64" s="89">
        <v>102.0</v>
      </c>
      <c r="M64" s="34"/>
      <c r="N64" s="34"/>
      <c r="O64" s="34"/>
      <c r="P64" s="34"/>
      <c r="Q64" s="34"/>
      <c r="R64" s="217"/>
      <c r="S64" s="217"/>
    </row>
    <row r="65">
      <c r="A65" s="217"/>
      <c r="B65" s="217"/>
      <c r="C65" s="228" t="s">
        <v>306</v>
      </c>
      <c r="D65" s="228" t="s">
        <v>586</v>
      </c>
      <c r="E65" s="217"/>
      <c r="F65" s="217"/>
      <c r="G65" s="34"/>
      <c r="H65" s="211" t="s">
        <v>587</v>
      </c>
      <c r="I65" s="212">
        <v>91.0</v>
      </c>
      <c r="J65" s="220" t="s">
        <v>588</v>
      </c>
      <c r="K65" s="214" t="s">
        <v>589</v>
      </c>
      <c r="L65" s="89">
        <v>103.0</v>
      </c>
      <c r="M65" s="34"/>
      <c r="N65" s="34"/>
      <c r="O65" s="34"/>
      <c r="P65" s="34"/>
      <c r="Q65" s="34"/>
      <c r="R65" s="217"/>
      <c r="S65" s="217"/>
    </row>
    <row r="66">
      <c r="A66" s="217"/>
      <c r="B66" s="217"/>
      <c r="C66" s="228" t="s">
        <v>313</v>
      </c>
      <c r="D66" s="228" t="s">
        <v>590</v>
      </c>
      <c r="E66" s="217"/>
      <c r="F66" s="217"/>
      <c r="G66" s="34"/>
      <c r="H66" s="211" t="s">
        <v>591</v>
      </c>
      <c r="I66" s="212">
        <v>301.0</v>
      </c>
      <c r="J66" s="220" t="s">
        <v>592</v>
      </c>
      <c r="K66" s="214" t="s">
        <v>593</v>
      </c>
      <c r="L66" s="89">
        <v>54.0</v>
      </c>
      <c r="M66" s="34"/>
      <c r="N66" s="34"/>
      <c r="O66" s="34"/>
      <c r="P66" s="34"/>
      <c r="Q66" s="34"/>
      <c r="R66" s="217"/>
      <c r="S66" s="217"/>
    </row>
    <row r="67">
      <c r="A67" s="217"/>
      <c r="B67" s="217"/>
      <c r="C67" s="228" t="s">
        <v>401</v>
      </c>
      <c r="D67" s="228" t="s">
        <v>266</v>
      </c>
      <c r="E67" s="217"/>
      <c r="F67" s="217"/>
      <c r="G67" s="34"/>
      <c r="H67" s="211" t="s">
        <v>594</v>
      </c>
      <c r="I67" s="212">
        <v>334.0</v>
      </c>
      <c r="J67" s="220" t="s">
        <v>595</v>
      </c>
      <c r="K67" s="214" t="s">
        <v>596</v>
      </c>
      <c r="L67" s="89">
        <v>196.0</v>
      </c>
      <c r="M67" s="34"/>
      <c r="N67" s="34"/>
      <c r="O67" s="34"/>
      <c r="P67" s="34"/>
      <c r="Q67" s="34"/>
      <c r="R67" s="217"/>
      <c r="S67" s="217"/>
    </row>
    <row r="68">
      <c r="A68" s="217"/>
      <c r="B68" s="217"/>
      <c r="C68" s="228" t="s">
        <v>428</v>
      </c>
      <c r="D68" s="228" t="s">
        <v>597</v>
      </c>
      <c r="E68" s="217"/>
      <c r="F68" s="217"/>
      <c r="G68" s="34"/>
      <c r="H68" s="211" t="s">
        <v>598</v>
      </c>
      <c r="I68" s="212">
        <v>432.0</v>
      </c>
      <c r="J68" s="220" t="s">
        <v>599</v>
      </c>
      <c r="K68" s="214" t="s">
        <v>596</v>
      </c>
      <c r="L68" s="89">
        <v>200.0</v>
      </c>
      <c r="M68" s="34"/>
      <c r="N68" s="34"/>
      <c r="O68" s="34"/>
      <c r="P68" s="34"/>
      <c r="Q68" s="34"/>
      <c r="R68" s="217"/>
      <c r="S68" s="217"/>
    </row>
    <row r="69">
      <c r="A69" s="217"/>
      <c r="B69" s="217"/>
      <c r="C69" s="228" t="s">
        <v>440</v>
      </c>
      <c r="D69" s="228" t="s">
        <v>600</v>
      </c>
      <c r="E69" s="217"/>
      <c r="F69" s="217"/>
      <c r="G69" s="34"/>
      <c r="H69" s="211" t="s">
        <v>601</v>
      </c>
      <c r="I69" s="212">
        <v>302.0</v>
      </c>
      <c r="J69" s="220" t="s">
        <v>602</v>
      </c>
      <c r="K69" s="214" t="s">
        <v>603</v>
      </c>
      <c r="L69" s="89">
        <v>104.0</v>
      </c>
      <c r="M69" s="34"/>
      <c r="N69" s="34"/>
      <c r="O69" s="34"/>
      <c r="P69" s="34"/>
      <c r="Q69" s="34"/>
      <c r="R69" s="217"/>
      <c r="S69" s="217"/>
    </row>
    <row r="70">
      <c r="A70" s="217"/>
      <c r="B70" s="217"/>
      <c r="C70" s="228" t="s">
        <v>575</v>
      </c>
      <c r="D70" s="228" t="s">
        <v>266</v>
      </c>
      <c r="E70" s="217"/>
      <c r="F70" s="217"/>
      <c r="G70" s="34"/>
      <c r="H70" s="211" t="s">
        <v>604</v>
      </c>
      <c r="I70" s="212">
        <v>303.0</v>
      </c>
      <c r="J70" s="220" t="s">
        <v>605</v>
      </c>
      <c r="K70" s="214" t="s">
        <v>606</v>
      </c>
      <c r="L70" s="89">
        <v>2.0</v>
      </c>
      <c r="M70" s="34"/>
      <c r="N70" s="34"/>
      <c r="O70" s="34"/>
      <c r="P70" s="34"/>
      <c r="Q70" s="34"/>
      <c r="R70" s="217"/>
      <c r="S70" s="217"/>
    </row>
    <row r="71">
      <c r="A71" s="217"/>
      <c r="B71" s="217"/>
      <c r="C71" s="228" t="s">
        <v>580</v>
      </c>
      <c r="D71" s="228" t="s">
        <v>266</v>
      </c>
      <c r="E71" s="217"/>
      <c r="F71" s="217"/>
      <c r="G71" s="34"/>
      <c r="H71" s="211" t="s">
        <v>607</v>
      </c>
      <c r="I71" s="212">
        <v>444.0</v>
      </c>
      <c r="J71" s="220" t="s">
        <v>608</v>
      </c>
      <c r="K71" s="214" t="s">
        <v>609</v>
      </c>
      <c r="L71" s="89">
        <v>105.0</v>
      </c>
      <c r="M71" s="34"/>
      <c r="N71" s="34"/>
      <c r="O71" s="34"/>
      <c r="P71" s="34"/>
      <c r="Q71" s="34"/>
      <c r="R71" s="217"/>
      <c r="S71" s="217"/>
    </row>
    <row r="72">
      <c r="A72" s="217"/>
      <c r="B72" s="217"/>
      <c r="C72" s="228" t="s">
        <v>591</v>
      </c>
      <c r="D72" s="228" t="s">
        <v>610</v>
      </c>
      <c r="E72" s="217"/>
      <c r="F72" s="217"/>
      <c r="G72" s="34"/>
      <c r="H72" s="211" t="s">
        <v>611</v>
      </c>
      <c r="I72" s="212">
        <v>116.0</v>
      </c>
      <c r="J72" s="220" t="s">
        <v>612</v>
      </c>
      <c r="K72" s="214" t="s">
        <v>613</v>
      </c>
      <c r="L72" s="89">
        <v>17.0</v>
      </c>
      <c r="M72" s="34"/>
      <c r="N72" s="34"/>
      <c r="O72" s="34"/>
      <c r="P72" s="34"/>
      <c r="Q72" s="34"/>
      <c r="R72" s="217"/>
      <c r="S72" s="217"/>
    </row>
    <row r="73">
      <c r="A73" s="217"/>
      <c r="B73" s="217"/>
      <c r="C73" s="228" t="s">
        <v>601</v>
      </c>
      <c r="D73" s="228" t="s">
        <v>266</v>
      </c>
      <c r="E73" s="217"/>
      <c r="F73" s="217"/>
      <c r="G73" s="34"/>
      <c r="H73" s="211" t="s">
        <v>614</v>
      </c>
      <c r="I73" s="212">
        <v>117.0</v>
      </c>
      <c r="J73" s="220" t="s">
        <v>615</v>
      </c>
      <c r="K73" s="214" t="s">
        <v>616</v>
      </c>
      <c r="L73" s="89">
        <v>106.0</v>
      </c>
      <c r="M73" s="34"/>
      <c r="N73" s="34"/>
      <c r="O73" s="34"/>
      <c r="P73" s="34"/>
      <c r="Q73" s="34"/>
      <c r="R73" s="217"/>
      <c r="S73" s="217"/>
    </row>
    <row r="74">
      <c r="A74" s="217"/>
      <c r="B74" s="217"/>
      <c r="C74" s="228" t="s">
        <v>604</v>
      </c>
      <c r="D74" s="228" t="s">
        <v>266</v>
      </c>
      <c r="E74" s="217"/>
      <c r="F74" s="217"/>
      <c r="G74" s="34"/>
      <c r="H74" s="211" t="s">
        <v>617</v>
      </c>
      <c r="I74" s="212">
        <v>170.0</v>
      </c>
      <c r="J74" s="220" t="s">
        <v>618</v>
      </c>
      <c r="K74" s="214" t="s">
        <v>619</v>
      </c>
      <c r="L74" s="89">
        <v>18.0</v>
      </c>
      <c r="M74" s="34"/>
      <c r="N74" s="34"/>
      <c r="O74" s="34"/>
      <c r="P74" s="34"/>
      <c r="Q74" s="34"/>
      <c r="R74" s="217"/>
      <c r="S74" s="217"/>
    </row>
    <row r="75">
      <c r="A75" s="217"/>
      <c r="B75" s="217"/>
      <c r="C75" s="228" t="s">
        <v>620</v>
      </c>
      <c r="D75" s="228" t="s">
        <v>266</v>
      </c>
      <c r="E75" s="217"/>
      <c r="F75" s="217"/>
      <c r="G75" s="34"/>
      <c r="H75" s="211" t="s">
        <v>621</v>
      </c>
      <c r="I75" s="212">
        <v>71.0</v>
      </c>
      <c r="J75" s="220" t="s">
        <v>622</v>
      </c>
      <c r="K75" s="214" t="s">
        <v>623</v>
      </c>
      <c r="L75" s="89">
        <v>19.0</v>
      </c>
      <c r="M75" s="34"/>
      <c r="N75" s="34"/>
      <c r="O75" s="34"/>
      <c r="P75" s="34"/>
      <c r="Q75" s="34"/>
      <c r="R75" s="217"/>
      <c r="S75" s="217"/>
    </row>
    <row r="76">
      <c r="A76" s="217"/>
      <c r="B76" s="217"/>
      <c r="C76" s="228" t="s">
        <v>624</v>
      </c>
      <c r="D76" s="228" t="s">
        <v>266</v>
      </c>
      <c r="E76" s="217"/>
      <c r="F76" s="217"/>
      <c r="G76" s="34"/>
      <c r="H76" s="211" t="s">
        <v>310</v>
      </c>
      <c r="I76" s="212">
        <v>23.0</v>
      </c>
      <c r="J76" s="220" t="s">
        <v>625</v>
      </c>
      <c r="K76" s="214" t="s">
        <v>626</v>
      </c>
      <c r="L76" s="89">
        <v>111.0</v>
      </c>
      <c r="M76" s="34"/>
      <c r="N76" s="34"/>
      <c r="O76" s="34"/>
      <c r="P76" s="34"/>
      <c r="Q76" s="34"/>
      <c r="R76" s="217"/>
      <c r="S76" s="217"/>
    </row>
    <row r="77">
      <c r="A77" s="217"/>
      <c r="B77" s="217"/>
      <c r="C77" s="228" t="s">
        <v>627</v>
      </c>
      <c r="D77" s="228" t="s">
        <v>266</v>
      </c>
      <c r="E77" s="217"/>
      <c r="F77" s="217"/>
      <c r="G77" s="34"/>
      <c r="H77" s="211" t="s">
        <v>316</v>
      </c>
      <c r="I77" s="212">
        <v>30.0</v>
      </c>
      <c r="J77" s="220" t="s">
        <v>628</v>
      </c>
      <c r="K77" s="214" t="s">
        <v>629</v>
      </c>
      <c r="L77" s="89">
        <v>109.0</v>
      </c>
      <c r="M77" s="34"/>
      <c r="N77" s="34"/>
      <c r="O77" s="34"/>
      <c r="P77" s="34"/>
      <c r="Q77" s="34"/>
      <c r="R77" s="217"/>
      <c r="S77" s="217"/>
    </row>
    <row r="78">
      <c r="A78" s="217"/>
      <c r="B78" s="217"/>
      <c r="C78" s="228" t="s">
        <v>630</v>
      </c>
      <c r="D78" s="228" t="s">
        <v>266</v>
      </c>
      <c r="E78" s="217"/>
      <c r="F78" s="217"/>
      <c r="G78" s="34"/>
      <c r="H78" s="211" t="s">
        <v>631</v>
      </c>
      <c r="I78" s="212">
        <v>92.0</v>
      </c>
      <c r="J78" s="220" t="s">
        <v>632</v>
      </c>
      <c r="K78" s="214" t="s">
        <v>633</v>
      </c>
      <c r="L78" s="89">
        <v>20.0</v>
      </c>
      <c r="M78" s="34"/>
      <c r="N78" s="34"/>
      <c r="O78" s="34"/>
      <c r="P78" s="34"/>
      <c r="Q78" s="34"/>
      <c r="R78" s="217"/>
      <c r="S78" s="217"/>
    </row>
    <row r="79">
      <c r="A79" s="217"/>
      <c r="B79" s="217"/>
      <c r="C79" s="228" t="s">
        <v>634</v>
      </c>
      <c r="D79" s="228" t="s">
        <v>635</v>
      </c>
      <c r="E79" s="217"/>
      <c r="F79" s="217"/>
      <c r="G79" s="34"/>
      <c r="H79" s="211" t="s">
        <v>636</v>
      </c>
      <c r="I79" s="212">
        <v>93.0</v>
      </c>
      <c r="J79" s="220" t="s">
        <v>637</v>
      </c>
      <c r="K79" s="214" t="s">
        <v>638</v>
      </c>
      <c r="L79" s="89">
        <v>107.0</v>
      </c>
      <c r="M79" s="34"/>
      <c r="N79" s="34"/>
      <c r="O79" s="34"/>
      <c r="P79" s="34"/>
      <c r="Q79" s="34"/>
      <c r="R79" s="217"/>
      <c r="S79" s="217"/>
    </row>
    <row r="80">
      <c r="A80" s="217"/>
      <c r="B80" s="217"/>
      <c r="C80" s="228" t="s">
        <v>639</v>
      </c>
      <c r="D80" s="228" t="s">
        <v>640</v>
      </c>
      <c r="E80" s="217"/>
      <c r="F80" s="217"/>
      <c r="G80" s="34"/>
      <c r="H80" s="211" t="s">
        <v>641</v>
      </c>
      <c r="I80" s="212">
        <v>94.0</v>
      </c>
      <c r="J80" s="220" t="s">
        <v>642</v>
      </c>
      <c r="K80" s="214" t="s">
        <v>643</v>
      </c>
      <c r="L80" s="89">
        <v>108.0</v>
      </c>
      <c r="M80" s="34"/>
      <c r="N80" s="34"/>
      <c r="O80" s="34"/>
      <c r="P80" s="34"/>
      <c r="Q80" s="34"/>
      <c r="R80" s="217"/>
      <c r="S80" s="217"/>
    </row>
    <row r="81">
      <c r="A81" s="217"/>
      <c r="B81" s="217"/>
      <c r="C81" s="228" t="s">
        <v>644</v>
      </c>
      <c r="D81" s="228" t="s">
        <v>266</v>
      </c>
      <c r="E81" s="217"/>
      <c r="F81" s="217"/>
      <c r="G81" s="34"/>
      <c r="H81" s="211" t="s">
        <v>645</v>
      </c>
      <c r="I81" s="212">
        <v>95.0</v>
      </c>
      <c r="J81" s="220" t="s">
        <v>646</v>
      </c>
      <c r="K81" s="214" t="s">
        <v>647</v>
      </c>
      <c r="L81" s="89">
        <v>112.0</v>
      </c>
      <c r="M81" s="34"/>
      <c r="N81" s="34"/>
      <c r="O81" s="34"/>
      <c r="P81" s="34"/>
      <c r="Q81" s="34"/>
      <c r="R81" s="217"/>
      <c r="S81" s="217"/>
    </row>
    <row r="82">
      <c r="A82" s="217"/>
      <c r="B82" s="217"/>
      <c r="C82" s="228" t="s">
        <v>648</v>
      </c>
      <c r="D82" s="228" t="s">
        <v>649</v>
      </c>
      <c r="E82" s="217"/>
      <c r="F82" s="217"/>
      <c r="G82" s="34"/>
      <c r="H82" s="211" t="s">
        <v>650</v>
      </c>
      <c r="I82" s="212">
        <v>96.0</v>
      </c>
      <c r="J82" s="220" t="s">
        <v>651</v>
      </c>
      <c r="K82" s="214" t="s">
        <v>652</v>
      </c>
      <c r="L82" s="89">
        <v>110.0</v>
      </c>
      <c r="M82" s="34"/>
      <c r="N82" s="34"/>
      <c r="O82" s="34"/>
      <c r="P82" s="34"/>
      <c r="Q82" s="34"/>
      <c r="R82" s="217"/>
      <c r="S82" s="217"/>
    </row>
    <row r="83">
      <c r="A83" s="217"/>
      <c r="B83" s="217"/>
      <c r="C83" s="228" t="s">
        <v>653</v>
      </c>
      <c r="D83" s="228" t="s">
        <v>266</v>
      </c>
      <c r="E83" s="217"/>
      <c r="F83" s="217"/>
      <c r="G83" s="34"/>
      <c r="H83" s="211" t="s">
        <v>654</v>
      </c>
      <c r="I83" s="212">
        <v>97.0</v>
      </c>
      <c r="J83" s="220" t="s">
        <v>489</v>
      </c>
      <c r="K83" s="214" t="s">
        <v>655</v>
      </c>
      <c r="L83" s="89">
        <v>55.0</v>
      </c>
      <c r="M83" s="34"/>
      <c r="N83" s="34"/>
      <c r="O83" s="34"/>
      <c r="P83" s="34"/>
      <c r="Q83" s="34"/>
      <c r="R83" s="217"/>
      <c r="S83" s="217"/>
    </row>
    <row r="84">
      <c r="A84" s="217"/>
      <c r="B84" s="217"/>
      <c r="C84" s="228" t="s">
        <v>656</v>
      </c>
      <c r="D84" s="228" t="s">
        <v>266</v>
      </c>
      <c r="E84" s="217"/>
      <c r="F84" s="217"/>
      <c r="G84" s="34"/>
      <c r="H84" s="211" t="s">
        <v>657</v>
      </c>
      <c r="I84" s="212">
        <v>98.0</v>
      </c>
      <c r="J84" s="220" t="s">
        <v>658</v>
      </c>
      <c r="K84" s="214" t="s">
        <v>659</v>
      </c>
      <c r="L84" s="89">
        <v>21.0</v>
      </c>
      <c r="M84" s="34"/>
      <c r="N84" s="34"/>
      <c r="O84" s="34"/>
      <c r="P84" s="34"/>
      <c r="Q84" s="34"/>
      <c r="R84" s="217"/>
      <c r="S84" s="217"/>
    </row>
    <row r="85">
      <c r="A85" s="217"/>
      <c r="B85" s="217"/>
      <c r="C85" s="228" t="s">
        <v>660</v>
      </c>
      <c r="D85" s="228" t="s">
        <v>661</v>
      </c>
      <c r="E85" s="217"/>
      <c r="F85" s="217"/>
      <c r="G85" s="34"/>
      <c r="H85" s="211" t="s">
        <v>662</v>
      </c>
      <c r="I85" s="212">
        <v>99.0</v>
      </c>
      <c r="J85" s="220" t="s">
        <v>663</v>
      </c>
      <c r="K85" s="214" t="s">
        <v>664</v>
      </c>
      <c r="L85" s="89">
        <v>22.0</v>
      </c>
      <c r="M85" s="34"/>
      <c r="N85" s="34"/>
      <c r="O85" s="34"/>
      <c r="P85" s="34"/>
      <c r="Q85" s="34"/>
      <c r="R85" s="217"/>
      <c r="S85" s="217"/>
    </row>
    <row r="86">
      <c r="A86" s="217"/>
      <c r="B86" s="217"/>
      <c r="C86" s="228" t="s">
        <v>665</v>
      </c>
      <c r="D86" s="228" t="s">
        <v>266</v>
      </c>
      <c r="E86" s="217"/>
      <c r="F86" s="217"/>
      <c r="G86" s="34"/>
      <c r="H86" s="211" t="s">
        <v>666</v>
      </c>
      <c r="I86" s="212">
        <v>100.0</v>
      </c>
      <c r="J86" s="220" t="s">
        <v>667</v>
      </c>
      <c r="K86" s="214" t="s">
        <v>668</v>
      </c>
      <c r="L86" s="89">
        <v>113.0</v>
      </c>
      <c r="M86" s="34"/>
      <c r="N86" s="34"/>
      <c r="O86" s="34"/>
      <c r="P86" s="34"/>
      <c r="Q86" s="34"/>
      <c r="R86" s="217"/>
      <c r="S86" s="217"/>
    </row>
    <row r="87">
      <c r="A87" s="217"/>
      <c r="B87" s="217"/>
      <c r="C87" s="228" t="s">
        <v>669</v>
      </c>
      <c r="D87" s="228" t="s">
        <v>670</v>
      </c>
      <c r="E87" s="217"/>
      <c r="F87" s="217"/>
      <c r="G87" s="34"/>
      <c r="H87" s="211" t="s">
        <v>671</v>
      </c>
      <c r="I87" s="212">
        <v>118.0</v>
      </c>
      <c r="J87" s="220" t="s">
        <v>672</v>
      </c>
      <c r="K87" s="214" t="s">
        <v>673</v>
      </c>
      <c r="L87" s="89">
        <v>114.0</v>
      </c>
      <c r="M87" s="34"/>
      <c r="N87" s="34"/>
      <c r="O87" s="34"/>
      <c r="P87" s="34"/>
      <c r="Q87" s="34"/>
      <c r="R87" s="217"/>
      <c r="S87" s="217"/>
    </row>
    <row r="88">
      <c r="A88" s="217"/>
      <c r="B88" s="217"/>
      <c r="C88" s="228" t="s">
        <v>674</v>
      </c>
      <c r="D88" s="228" t="s">
        <v>266</v>
      </c>
      <c r="E88" s="217"/>
      <c r="F88" s="217"/>
      <c r="G88" s="34"/>
      <c r="H88" s="211" t="s">
        <v>675</v>
      </c>
      <c r="I88" s="212">
        <v>80.0</v>
      </c>
      <c r="J88" s="220" t="s">
        <v>676</v>
      </c>
      <c r="K88" s="214" t="s">
        <v>677</v>
      </c>
      <c r="L88" s="89">
        <v>115.0</v>
      </c>
      <c r="M88" s="34"/>
      <c r="N88" s="34"/>
      <c r="O88" s="34"/>
      <c r="P88" s="34"/>
      <c r="Q88" s="34"/>
      <c r="R88" s="217"/>
      <c r="S88" s="217"/>
    </row>
    <row r="89">
      <c r="A89" s="217"/>
      <c r="B89" s="217"/>
      <c r="C89" s="228" t="s">
        <v>678</v>
      </c>
      <c r="D89" s="228" t="s">
        <v>266</v>
      </c>
      <c r="E89" s="217"/>
      <c r="F89" s="217"/>
      <c r="G89" s="34"/>
      <c r="H89" s="211" t="s">
        <v>322</v>
      </c>
      <c r="I89" s="212">
        <v>31.0</v>
      </c>
      <c r="J89" s="220" t="s">
        <v>679</v>
      </c>
      <c r="K89" s="214" t="s">
        <v>680</v>
      </c>
      <c r="L89" s="89">
        <v>116.0</v>
      </c>
      <c r="M89" s="34"/>
      <c r="N89" s="34"/>
      <c r="O89" s="34"/>
      <c r="P89" s="34"/>
      <c r="Q89" s="34"/>
      <c r="R89" s="217"/>
      <c r="S89" s="217"/>
    </row>
    <row r="90">
      <c r="A90" s="217"/>
      <c r="B90" s="217"/>
      <c r="C90" s="228" t="s">
        <v>681</v>
      </c>
      <c r="D90" s="228" t="s">
        <v>682</v>
      </c>
      <c r="E90" s="217"/>
      <c r="F90" s="217"/>
      <c r="G90" s="34"/>
      <c r="H90" s="211" t="s">
        <v>683</v>
      </c>
      <c r="I90" s="212">
        <v>104.0</v>
      </c>
      <c r="J90" s="220" t="s">
        <v>684</v>
      </c>
      <c r="K90" s="214" t="s">
        <v>685</v>
      </c>
      <c r="L90" s="89">
        <v>117.0</v>
      </c>
      <c r="M90" s="34"/>
      <c r="N90" s="34"/>
      <c r="O90" s="34"/>
      <c r="P90" s="34"/>
      <c r="Q90" s="34"/>
      <c r="R90" s="217"/>
      <c r="S90" s="217"/>
    </row>
    <row r="91">
      <c r="A91" s="217"/>
      <c r="B91" s="217"/>
      <c r="C91" s="228" t="s">
        <v>686</v>
      </c>
      <c r="D91" s="228" t="s">
        <v>687</v>
      </c>
      <c r="E91" s="217"/>
      <c r="F91" s="217"/>
      <c r="G91" s="34"/>
      <c r="H91" s="211" t="s">
        <v>688</v>
      </c>
      <c r="I91" s="212">
        <v>105.0</v>
      </c>
      <c r="J91" s="220" t="s">
        <v>689</v>
      </c>
      <c r="K91" s="214" t="s">
        <v>690</v>
      </c>
      <c r="L91" s="89">
        <v>23.0</v>
      </c>
      <c r="M91" s="34"/>
      <c r="N91" s="34"/>
      <c r="O91" s="34"/>
      <c r="P91" s="34"/>
      <c r="Q91" s="34"/>
      <c r="R91" s="217"/>
      <c r="S91" s="217"/>
    </row>
    <row r="92">
      <c r="A92" s="217"/>
      <c r="B92" s="217"/>
      <c r="C92" s="228" t="s">
        <v>691</v>
      </c>
      <c r="D92" s="228" t="s">
        <v>692</v>
      </c>
      <c r="E92" s="217"/>
      <c r="F92" s="217"/>
      <c r="G92" s="34"/>
      <c r="H92" s="211" t="s">
        <v>693</v>
      </c>
      <c r="I92" s="212">
        <v>106.0</v>
      </c>
      <c r="J92" s="220" t="s">
        <v>694</v>
      </c>
      <c r="K92" s="214" t="s">
        <v>695</v>
      </c>
      <c r="L92" s="89">
        <v>119.0</v>
      </c>
      <c r="M92" s="34"/>
      <c r="N92" s="34"/>
      <c r="O92" s="34"/>
      <c r="P92" s="34"/>
      <c r="Q92" s="34"/>
      <c r="R92" s="217"/>
      <c r="S92" s="217"/>
    </row>
    <row r="93">
      <c r="A93" s="217"/>
      <c r="B93" s="217"/>
      <c r="C93" s="228" t="s">
        <v>696</v>
      </c>
      <c r="D93" s="228" t="s">
        <v>266</v>
      </c>
      <c r="E93" s="217"/>
      <c r="F93" s="217"/>
      <c r="G93" s="34"/>
      <c r="H93" s="211" t="s">
        <v>697</v>
      </c>
      <c r="I93" s="212">
        <v>107.0</v>
      </c>
      <c r="J93" s="220" t="s">
        <v>698</v>
      </c>
      <c r="K93" s="214" t="s">
        <v>699</v>
      </c>
      <c r="L93" s="89">
        <v>120.0</v>
      </c>
      <c r="M93" s="34"/>
      <c r="N93" s="34"/>
      <c r="O93" s="34"/>
      <c r="P93" s="34"/>
      <c r="Q93" s="34"/>
      <c r="R93" s="217"/>
      <c r="S93" s="217"/>
    </row>
    <row r="94">
      <c r="A94" s="217"/>
      <c r="B94" s="217"/>
      <c r="C94" s="228" t="s">
        <v>700</v>
      </c>
      <c r="D94" s="228" t="s">
        <v>701</v>
      </c>
      <c r="E94" s="217"/>
      <c r="F94" s="217"/>
      <c r="G94" s="34"/>
      <c r="H94" s="211" t="s">
        <v>702</v>
      </c>
      <c r="I94" s="212">
        <v>171.0</v>
      </c>
      <c r="J94" s="220" t="s">
        <v>703</v>
      </c>
      <c r="K94" s="214" t="s">
        <v>704</v>
      </c>
      <c r="L94" s="89">
        <v>121.0</v>
      </c>
      <c r="M94" s="34"/>
      <c r="N94" s="34"/>
      <c r="O94" s="34"/>
      <c r="P94" s="34"/>
      <c r="Q94" s="34"/>
      <c r="R94" s="217"/>
      <c r="S94" s="217"/>
    </row>
    <row r="95">
      <c r="A95" s="217"/>
      <c r="B95" s="217"/>
      <c r="C95" s="228" t="s">
        <v>705</v>
      </c>
      <c r="D95" s="228" t="s">
        <v>706</v>
      </c>
      <c r="E95" s="217"/>
      <c r="F95" s="217"/>
      <c r="G95" s="34"/>
      <c r="H95" s="211" t="s">
        <v>707</v>
      </c>
      <c r="I95" s="212">
        <v>172.0</v>
      </c>
      <c r="J95" s="220" t="s">
        <v>708</v>
      </c>
      <c r="K95" s="214" t="s">
        <v>709</v>
      </c>
      <c r="L95" s="89">
        <v>122.0</v>
      </c>
      <c r="M95" s="34"/>
      <c r="N95" s="34"/>
      <c r="O95" s="34"/>
      <c r="P95" s="34"/>
      <c r="Q95" s="34"/>
      <c r="R95" s="217"/>
      <c r="S95" s="217"/>
    </row>
    <row r="96">
      <c r="A96" s="217"/>
      <c r="B96" s="217"/>
      <c r="C96" s="228" t="s">
        <v>710</v>
      </c>
      <c r="D96" s="228" t="s">
        <v>266</v>
      </c>
      <c r="E96" s="217"/>
      <c r="F96" s="217"/>
      <c r="G96" s="34"/>
      <c r="H96" s="211" t="s">
        <v>711</v>
      </c>
      <c r="I96" s="212">
        <v>173.0</v>
      </c>
      <c r="J96" s="220" t="s">
        <v>712</v>
      </c>
      <c r="K96" s="214" t="s">
        <v>713</v>
      </c>
      <c r="L96" s="89">
        <v>123.0</v>
      </c>
      <c r="M96" s="34"/>
      <c r="N96" s="34"/>
      <c r="O96" s="34"/>
      <c r="P96" s="34"/>
      <c r="Q96" s="34"/>
      <c r="R96" s="217"/>
      <c r="S96" s="217"/>
    </row>
    <row r="97">
      <c r="A97" s="217"/>
      <c r="B97" s="217"/>
      <c r="C97" s="228" t="s">
        <v>714</v>
      </c>
      <c r="D97" s="228" t="s">
        <v>266</v>
      </c>
      <c r="E97" s="217"/>
      <c r="F97" s="217"/>
      <c r="G97" s="34"/>
      <c r="H97" s="211" t="s">
        <v>715</v>
      </c>
      <c r="I97" s="212">
        <v>174.0</v>
      </c>
      <c r="J97" s="220" t="s">
        <v>716</v>
      </c>
      <c r="K97" s="214" t="s">
        <v>717</v>
      </c>
      <c r="L97" s="89">
        <v>197.0</v>
      </c>
      <c r="M97" s="34"/>
      <c r="N97" s="34"/>
      <c r="O97" s="34"/>
      <c r="P97" s="34"/>
      <c r="Q97" s="34"/>
      <c r="R97" s="217"/>
      <c r="S97" s="217"/>
    </row>
    <row r="98">
      <c r="A98" s="217"/>
      <c r="B98" s="217"/>
      <c r="C98" s="228" t="s">
        <v>718</v>
      </c>
      <c r="D98" s="228" t="s">
        <v>266</v>
      </c>
      <c r="E98" s="217"/>
      <c r="F98" s="217"/>
      <c r="G98" s="34"/>
      <c r="H98" s="211" t="s">
        <v>719</v>
      </c>
      <c r="I98" s="212">
        <v>578.0</v>
      </c>
      <c r="J98" s="220" t="s">
        <v>720</v>
      </c>
      <c r="K98" s="214" t="s">
        <v>717</v>
      </c>
      <c r="L98" s="89">
        <v>201.0</v>
      </c>
      <c r="M98" s="34"/>
      <c r="N98" s="34"/>
      <c r="O98" s="34"/>
      <c r="P98" s="34"/>
      <c r="Q98" s="34"/>
      <c r="R98" s="217"/>
      <c r="S98" s="217"/>
    </row>
    <row r="99">
      <c r="A99" s="217"/>
      <c r="B99" s="217"/>
      <c r="C99" s="228" t="s">
        <v>721</v>
      </c>
      <c r="D99" s="228" t="s">
        <v>722</v>
      </c>
      <c r="E99" s="217"/>
      <c r="F99" s="217"/>
      <c r="G99" s="34"/>
      <c r="H99" s="211" t="s">
        <v>723</v>
      </c>
      <c r="I99" s="212">
        <v>175.0</v>
      </c>
      <c r="J99" s="220" t="s">
        <v>724</v>
      </c>
      <c r="K99" s="214" t="s">
        <v>431</v>
      </c>
      <c r="L99" s="89">
        <v>24.0</v>
      </c>
      <c r="M99" s="34"/>
      <c r="N99" s="34"/>
      <c r="O99" s="34"/>
      <c r="P99" s="34"/>
      <c r="Q99" s="34"/>
      <c r="R99" s="217"/>
      <c r="S99" s="217"/>
    </row>
    <row r="100">
      <c r="A100" s="217"/>
      <c r="B100" s="217"/>
      <c r="C100" s="228" t="s">
        <v>725</v>
      </c>
      <c r="D100" s="228" t="s">
        <v>726</v>
      </c>
      <c r="E100" s="217"/>
      <c r="F100" s="217"/>
      <c r="G100" s="34"/>
      <c r="H100" s="211" t="s">
        <v>727</v>
      </c>
      <c r="I100" s="212">
        <v>176.0</v>
      </c>
      <c r="J100" s="220" t="s">
        <v>728</v>
      </c>
      <c r="K100" s="214" t="s">
        <v>729</v>
      </c>
      <c r="L100" s="89">
        <v>125.0</v>
      </c>
      <c r="M100" s="34"/>
      <c r="N100" s="34"/>
      <c r="O100" s="34"/>
      <c r="P100" s="34"/>
      <c r="Q100" s="34"/>
      <c r="R100" s="217"/>
      <c r="S100" s="217"/>
    </row>
    <row r="101">
      <c r="A101" s="217"/>
      <c r="B101" s="217"/>
      <c r="C101" s="228" t="s">
        <v>730</v>
      </c>
      <c r="D101" s="228" t="s">
        <v>266</v>
      </c>
      <c r="E101" s="217"/>
      <c r="F101" s="217"/>
      <c r="G101" s="34"/>
      <c r="H101" s="211" t="s">
        <v>731</v>
      </c>
      <c r="I101" s="212">
        <v>177.0</v>
      </c>
      <c r="J101" s="220" t="s">
        <v>732</v>
      </c>
      <c r="K101" s="214" t="s">
        <v>733</v>
      </c>
      <c r="L101" s="89">
        <v>124.0</v>
      </c>
      <c r="M101" s="34"/>
      <c r="N101" s="34"/>
      <c r="O101" s="34"/>
      <c r="P101" s="34"/>
      <c r="Q101" s="34"/>
      <c r="R101" s="217"/>
      <c r="S101" s="217"/>
    </row>
    <row r="102">
      <c r="A102" s="217"/>
      <c r="B102" s="217"/>
      <c r="C102" s="228" t="s">
        <v>734</v>
      </c>
      <c r="D102" s="228" t="s">
        <v>266</v>
      </c>
      <c r="E102" s="217"/>
      <c r="F102" s="217"/>
      <c r="G102" s="34"/>
      <c r="H102" s="211" t="s">
        <v>735</v>
      </c>
      <c r="I102" s="212">
        <v>178.0</v>
      </c>
      <c r="J102" s="220" t="s">
        <v>736</v>
      </c>
      <c r="K102" s="214" t="s">
        <v>737</v>
      </c>
      <c r="L102" s="89">
        <v>25.0</v>
      </c>
      <c r="M102" s="34"/>
      <c r="N102" s="34"/>
      <c r="O102" s="34"/>
      <c r="P102" s="34"/>
      <c r="Q102" s="34"/>
      <c r="R102" s="217"/>
      <c r="S102" s="217"/>
    </row>
    <row r="103">
      <c r="A103" s="217"/>
      <c r="B103" s="217"/>
      <c r="C103" s="228" t="s">
        <v>738</v>
      </c>
      <c r="D103" s="228" t="s">
        <v>739</v>
      </c>
      <c r="E103" s="217"/>
      <c r="F103" s="217"/>
      <c r="G103" s="34"/>
      <c r="H103" s="211" t="s">
        <v>740</v>
      </c>
      <c r="I103" s="212">
        <v>179.0</v>
      </c>
      <c r="J103" s="220" t="s">
        <v>741</v>
      </c>
      <c r="K103" s="214" t="s">
        <v>436</v>
      </c>
      <c r="L103" s="89">
        <v>56.0</v>
      </c>
      <c r="M103" s="34"/>
      <c r="N103" s="34"/>
      <c r="O103" s="34"/>
      <c r="P103" s="34"/>
      <c r="Q103" s="34"/>
      <c r="R103" s="217"/>
      <c r="S103" s="217"/>
    </row>
    <row r="104">
      <c r="A104" s="217"/>
      <c r="B104" s="217"/>
      <c r="C104" s="228" t="s">
        <v>558</v>
      </c>
      <c r="D104" s="228" t="s">
        <v>742</v>
      </c>
      <c r="E104" s="217"/>
      <c r="F104" s="217"/>
      <c r="G104" s="34"/>
      <c r="H104" s="211" t="s">
        <v>743</v>
      </c>
      <c r="I104" s="212">
        <v>180.0</v>
      </c>
      <c r="J104" s="220" t="s">
        <v>744</v>
      </c>
      <c r="K104" s="214" t="s">
        <v>745</v>
      </c>
      <c r="L104" s="89">
        <v>26.0</v>
      </c>
      <c r="M104" s="34"/>
      <c r="N104" s="34"/>
      <c r="O104" s="34"/>
      <c r="P104" s="34"/>
      <c r="Q104" s="34"/>
      <c r="R104" s="217"/>
      <c r="S104" s="217"/>
    </row>
    <row r="105">
      <c r="A105" s="217"/>
      <c r="B105" s="217"/>
      <c r="C105" s="228" t="s">
        <v>746</v>
      </c>
      <c r="D105" s="228" t="s">
        <v>747</v>
      </c>
      <c r="E105" s="217"/>
      <c r="F105" s="217"/>
      <c r="G105" s="34"/>
      <c r="H105" s="211" t="s">
        <v>748</v>
      </c>
      <c r="I105" s="212">
        <v>72.0</v>
      </c>
      <c r="J105" s="220" t="s">
        <v>749</v>
      </c>
      <c r="K105" s="214" t="s">
        <v>750</v>
      </c>
      <c r="L105" s="89">
        <v>128.0</v>
      </c>
      <c r="M105" s="34"/>
      <c r="N105" s="34"/>
      <c r="O105" s="34"/>
      <c r="P105" s="34"/>
      <c r="Q105" s="34"/>
      <c r="R105" s="217"/>
      <c r="S105" s="217"/>
    </row>
    <row r="106">
      <c r="A106" s="217"/>
      <c r="B106" s="217"/>
      <c r="C106" s="228" t="s">
        <v>751</v>
      </c>
      <c r="D106" s="228" t="s">
        <v>752</v>
      </c>
      <c r="E106" s="217"/>
      <c r="F106" s="217"/>
      <c r="G106" s="34"/>
      <c r="H106" s="211" t="s">
        <v>753</v>
      </c>
      <c r="I106" s="212">
        <v>108.0</v>
      </c>
      <c r="J106" s="220" t="s">
        <v>754</v>
      </c>
      <c r="K106" s="214" t="s">
        <v>755</v>
      </c>
      <c r="L106" s="89">
        <v>129.0</v>
      </c>
      <c r="M106" s="34"/>
      <c r="N106" s="34"/>
      <c r="O106" s="34"/>
      <c r="P106" s="34"/>
      <c r="Q106" s="34"/>
      <c r="R106" s="217"/>
      <c r="S106" s="217"/>
    </row>
    <row r="107">
      <c r="A107" s="217"/>
      <c r="B107" s="217"/>
      <c r="C107" s="228" t="s">
        <v>756</v>
      </c>
      <c r="D107" s="228" t="s">
        <v>757</v>
      </c>
      <c r="E107" s="217"/>
      <c r="F107" s="217"/>
      <c r="G107" s="34"/>
      <c r="H107" s="211" t="s">
        <v>537</v>
      </c>
      <c r="I107" s="212">
        <v>251.0</v>
      </c>
      <c r="J107" s="220" t="s">
        <v>758</v>
      </c>
      <c r="K107" s="214" t="s">
        <v>759</v>
      </c>
      <c r="L107" s="89">
        <v>27.0</v>
      </c>
      <c r="M107" s="34"/>
      <c r="N107" s="34"/>
      <c r="O107" s="34"/>
      <c r="P107" s="34"/>
      <c r="Q107" s="34"/>
      <c r="R107" s="217"/>
      <c r="S107" s="217"/>
    </row>
    <row r="108">
      <c r="A108" s="217"/>
      <c r="B108" s="217"/>
      <c r="C108" s="228" t="s">
        <v>760</v>
      </c>
      <c r="D108" s="228" t="s">
        <v>761</v>
      </c>
      <c r="E108" s="217"/>
      <c r="F108" s="217"/>
      <c r="G108" s="34"/>
      <c r="H108" s="211" t="s">
        <v>329</v>
      </c>
      <c r="I108" s="212">
        <v>32.0</v>
      </c>
      <c r="J108" s="220" t="s">
        <v>762</v>
      </c>
      <c r="K108" s="214" t="s">
        <v>763</v>
      </c>
      <c r="L108" s="89">
        <v>130.0</v>
      </c>
      <c r="M108" s="34"/>
      <c r="N108" s="34"/>
      <c r="O108" s="34"/>
      <c r="P108" s="34"/>
      <c r="Q108" s="34"/>
      <c r="R108" s="217"/>
      <c r="S108" s="217"/>
    </row>
    <row r="109">
      <c r="A109" s="217"/>
      <c r="B109" s="217"/>
      <c r="C109" s="228" t="s">
        <v>764</v>
      </c>
      <c r="D109" s="228" t="s">
        <v>765</v>
      </c>
      <c r="E109" s="217"/>
      <c r="F109" s="217"/>
      <c r="G109" s="34"/>
      <c r="H109" s="211" t="s">
        <v>766</v>
      </c>
      <c r="I109" s="212">
        <v>119.0</v>
      </c>
      <c r="J109" s="220" t="s">
        <v>767</v>
      </c>
      <c r="K109" s="214" t="s">
        <v>768</v>
      </c>
      <c r="L109" s="89">
        <v>126.0</v>
      </c>
      <c r="M109" s="34"/>
      <c r="N109" s="34"/>
      <c r="O109" s="34"/>
      <c r="P109" s="34"/>
      <c r="Q109" s="34"/>
      <c r="R109" s="217"/>
      <c r="S109" s="217"/>
    </row>
    <row r="110">
      <c r="A110" s="217"/>
      <c r="B110" s="217"/>
      <c r="C110" s="228" t="s">
        <v>769</v>
      </c>
      <c r="D110" s="228" t="s">
        <v>266</v>
      </c>
      <c r="E110" s="217"/>
      <c r="F110" s="217"/>
      <c r="G110" s="34"/>
      <c r="H110" s="211" t="s">
        <v>770</v>
      </c>
      <c r="I110" s="212">
        <v>121.0</v>
      </c>
      <c r="J110" s="220" t="s">
        <v>771</v>
      </c>
      <c r="K110" s="214" t="s">
        <v>772</v>
      </c>
      <c r="L110" s="89">
        <v>132.0</v>
      </c>
      <c r="M110" s="34"/>
      <c r="N110" s="34"/>
      <c r="O110" s="34"/>
      <c r="P110" s="34"/>
      <c r="Q110" s="34"/>
      <c r="R110" s="217"/>
      <c r="S110" s="217"/>
    </row>
    <row r="111">
      <c r="A111" s="217"/>
      <c r="B111" s="217"/>
      <c r="C111" s="228" t="s">
        <v>349</v>
      </c>
      <c r="D111" s="228" t="s">
        <v>773</v>
      </c>
      <c r="E111" s="217"/>
      <c r="F111" s="217"/>
      <c r="G111" s="34"/>
      <c r="H111" s="211" t="s">
        <v>774</v>
      </c>
      <c r="I111" s="212">
        <v>60.0</v>
      </c>
      <c r="J111" s="220" t="s">
        <v>775</v>
      </c>
      <c r="K111" s="214" t="s">
        <v>776</v>
      </c>
      <c r="L111" s="89">
        <v>133.0</v>
      </c>
      <c r="M111" s="34"/>
      <c r="N111" s="34"/>
      <c r="O111" s="34"/>
      <c r="P111" s="34"/>
      <c r="Q111" s="34"/>
      <c r="R111" s="217"/>
      <c r="S111" s="217"/>
    </row>
    <row r="112">
      <c r="A112" s="217"/>
      <c r="B112" s="217"/>
      <c r="C112" s="228" t="s">
        <v>477</v>
      </c>
      <c r="D112" s="228" t="s">
        <v>266</v>
      </c>
      <c r="E112" s="217"/>
      <c r="F112" s="217"/>
      <c r="G112" s="34"/>
      <c r="H112" s="211" t="s">
        <v>335</v>
      </c>
      <c r="I112" s="212">
        <v>33.0</v>
      </c>
      <c r="J112" s="220" t="s">
        <v>777</v>
      </c>
      <c r="K112" s="214" t="s">
        <v>778</v>
      </c>
      <c r="L112" s="89">
        <v>28.0</v>
      </c>
      <c r="M112" s="34"/>
      <c r="N112" s="34"/>
      <c r="O112" s="34"/>
      <c r="P112" s="34"/>
      <c r="Q112" s="34"/>
      <c r="R112" s="217"/>
      <c r="S112" s="217"/>
    </row>
    <row r="113">
      <c r="A113" s="217"/>
      <c r="B113" s="217"/>
      <c r="C113" s="228" t="s">
        <v>779</v>
      </c>
      <c r="D113" s="228" t="s">
        <v>266</v>
      </c>
      <c r="E113" s="217"/>
      <c r="F113" s="217"/>
      <c r="G113" s="34"/>
      <c r="H113" s="211" t="s">
        <v>780</v>
      </c>
      <c r="I113" s="212">
        <v>135.0</v>
      </c>
      <c r="J113" s="220" t="s">
        <v>781</v>
      </c>
      <c r="K113" s="214" t="s">
        <v>782</v>
      </c>
      <c r="L113" s="89">
        <v>134.0</v>
      </c>
      <c r="M113" s="34"/>
      <c r="N113" s="34"/>
      <c r="O113" s="34"/>
      <c r="P113" s="34"/>
      <c r="Q113" s="34"/>
      <c r="R113" s="217"/>
      <c r="S113" s="217"/>
    </row>
    <row r="114">
      <c r="A114" s="217"/>
      <c r="B114" s="217"/>
      <c r="C114" s="228" t="s">
        <v>783</v>
      </c>
      <c r="D114" s="228" t="s">
        <v>266</v>
      </c>
      <c r="E114" s="217"/>
      <c r="F114" s="217"/>
      <c r="G114" s="34"/>
      <c r="H114" s="211" t="s">
        <v>784</v>
      </c>
      <c r="I114" s="212">
        <v>73.0</v>
      </c>
      <c r="J114" s="220" t="s">
        <v>785</v>
      </c>
      <c r="K114" s="214" t="s">
        <v>786</v>
      </c>
      <c r="L114" s="89">
        <v>135.0</v>
      </c>
      <c r="M114" s="34"/>
      <c r="N114" s="34"/>
      <c r="O114" s="34"/>
      <c r="P114" s="34"/>
      <c r="Q114" s="34"/>
      <c r="R114" s="217"/>
      <c r="S114" s="217"/>
    </row>
    <row r="115">
      <c r="A115" s="217"/>
      <c r="B115" s="217"/>
      <c r="C115" s="228" t="s">
        <v>787</v>
      </c>
      <c r="D115" s="228" t="s">
        <v>788</v>
      </c>
      <c r="E115" s="217"/>
      <c r="F115" s="217"/>
      <c r="G115" s="34"/>
      <c r="H115" s="211" t="s">
        <v>620</v>
      </c>
      <c r="I115" s="212">
        <v>304.0</v>
      </c>
      <c r="J115" s="220" t="s">
        <v>598</v>
      </c>
      <c r="K115" s="214" t="s">
        <v>789</v>
      </c>
      <c r="L115" s="89">
        <v>131.0</v>
      </c>
      <c r="M115" s="34"/>
      <c r="N115" s="34"/>
      <c r="O115" s="34"/>
      <c r="P115" s="34"/>
      <c r="Q115" s="34"/>
      <c r="R115" s="217"/>
      <c r="S115" s="217"/>
    </row>
    <row r="116">
      <c r="A116" s="217"/>
      <c r="B116" s="217"/>
      <c r="C116" s="228" t="s">
        <v>790</v>
      </c>
      <c r="D116" s="228" t="s">
        <v>791</v>
      </c>
      <c r="E116" s="217"/>
      <c r="F116" s="217"/>
      <c r="G116" s="34"/>
      <c r="H116" s="211" t="s">
        <v>792</v>
      </c>
      <c r="I116" s="212">
        <v>136.0</v>
      </c>
      <c r="J116" s="220" t="s">
        <v>793</v>
      </c>
      <c r="K116" s="214" t="s">
        <v>794</v>
      </c>
      <c r="L116" s="89">
        <v>136.0</v>
      </c>
      <c r="M116" s="34"/>
      <c r="N116" s="34"/>
      <c r="O116" s="34"/>
      <c r="P116" s="34"/>
      <c r="Q116" s="34"/>
      <c r="R116" s="217"/>
      <c r="S116" s="217"/>
    </row>
    <row r="117">
      <c r="A117" s="217"/>
      <c r="B117" s="217"/>
      <c r="C117" s="228" t="s">
        <v>795</v>
      </c>
      <c r="D117" s="228" t="s">
        <v>796</v>
      </c>
      <c r="E117" s="217"/>
      <c r="F117" s="217"/>
      <c r="G117" s="34"/>
      <c r="H117" s="211" t="s">
        <v>797</v>
      </c>
      <c r="I117" s="212">
        <v>433.0</v>
      </c>
      <c r="J117" s="220" t="s">
        <v>798</v>
      </c>
      <c r="K117" s="214" t="s">
        <v>799</v>
      </c>
      <c r="L117" s="89">
        <v>137.0</v>
      </c>
      <c r="M117" s="34"/>
      <c r="N117" s="34"/>
      <c r="O117" s="34"/>
      <c r="P117" s="34"/>
      <c r="Q117" s="34"/>
      <c r="R117" s="217"/>
      <c r="S117" s="217"/>
    </row>
    <row r="118">
      <c r="A118" s="217"/>
      <c r="B118" s="217"/>
      <c r="C118" s="228" t="s">
        <v>800</v>
      </c>
      <c r="D118" s="228" t="s">
        <v>801</v>
      </c>
      <c r="E118" s="217"/>
      <c r="F118" s="217"/>
      <c r="G118" s="34"/>
      <c r="H118" s="211" t="s">
        <v>561</v>
      </c>
      <c r="I118" s="212">
        <v>276.0</v>
      </c>
      <c r="J118" s="220" t="s">
        <v>802</v>
      </c>
      <c r="K118" s="214" t="s">
        <v>803</v>
      </c>
      <c r="L118" s="89">
        <v>138.0</v>
      </c>
      <c r="M118" s="34"/>
      <c r="N118" s="34"/>
      <c r="O118" s="34"/>
      <c r="P118" s="34"/>
      <c r="Q118" s="34"/>
      <c r="R118" s="217"/>
      <c r="S118" s="217"/>
    </row>
    <row r="119">
      <c r="A119" s="217"/>
      <c r="B119" s="217"/>
      <c r="C119" s="228" t="s">
        <v>804</v>
      </c>
      <c r="D119" s="228" t="s">
        <v>805</v>
      </c>
      <c r="E119" s="217"/>
      <c r="F119" s="217"/>
      <c r="G119" s="34"/>
      <c r="H119" s="211" t="s">
        <v>806</v>
      </c>
      <c r="I119" s="212">
        <v>109.0</v>
      </c>
      <c r="J119" s="220" t="s">
        <v>807</v>
      </c>
      <c r="K119" s="214" t="s">
        <v>808</v>
      </c>
      <c r="L119" s="89">
        <v>139.0</v>
      </c>
      <c r="M119" s="34"/>
      <c r="N119" s="34"/>
      <c r="O119" s="34"/>
      <c r="P119" s="34"/>
      <c r="Q119" s="34"/>
      <c r="R119" s="217"/>
      <c r="S119" s="217"/>
    </row>
    <row r="120">
      <c r="A120" s="217"/>
      <c r="B120" s="217"/>
      <c r="C120" s="228" t="s">
        <v>809</v>
      </c>
      <c r="D120" s="228" t="s">
        <v>266</v>
      </c>
      <c r="E120" s="217"/>
      <c r="F120" s="217"/>
      <c r="G120" s="34"/>
      <c r="H120" s="211" t="s">
        <v>810</v>
      </c>
      <c r="I120" s="212">
        <v>197.0</v>
      </c>
      <c r="J120" s="220" t="s">
        <v>811</v>
      </c>
      <c r="K120" s="214" t="s">
        <v>812</v>
      </c>
      <c r="L120" s="89">
        <v>140.0</v>
      </c>
      <c r="M120" s="34"/>
      <c r="N120" s="34"/>
      <c r="O120" s="34"/>
      <c r="P120" s="34"/>
      <c r="Q120" s="34"/>
      <c r="R120" s="217"/>
      <c r="S120" s="217"/>
    </row>
    <row r="121">
      <c r="A121" s="217"/>
      <c r="B121" s="217"/>
      <c r="C121" s="228" t="s">
        <v>813</v>
      </c>
      <c r="D121" s="228" t="s">
        <v>814</v>
      </c>
      <c r="E121" s="217"/>
      <c r="F121" s="217"/>
      <c r="G121" s="34"/>
      <c r="H121" s="211" t="s">
        <v>779</v>
      </c>
      <c r="I121" s="212">
        <v>218.0</v>
      </c>
      <c r="J121" s="220" t="s">
        <v>815</v>
      </c>
      <c r="K121" s="214" t="s">
        <v>816</v>
      </c>
      <c r="L121" s="89">
        <v>141.0</v>
      </c>
      <c r="M121" s="34"/>
      <c r="N121" s="34"/>
      <c r="O121" s="34"/>
      <c r="P121" s="34"/>
      <c r="Q121" s="34"/>
      <c r="R121" s="217"/>
      <c r="S121" s="217"/>
    </row>
    <row r="122">
      <c r="A122" s="217"/>
      <c r="B122" s="217"/>
      <c r="C122" s="228" t="s">
        <v>817</v>
      </c>
      <c r="D122" s="228" t="s">
        <v>818</v>
      </c>
      <c r="E122" s="217"/>
      <c r="F122" s="217"/>
      <c r="G122" s="34"/>
      <c r="H122" s="211" t="s">
        <v>819</v>
      </c>
      <c r="I122" s="212">
        <v>244.0</v>
      </c>
      <c r="J122" s="220" t="s">
        <v>820</v>
      </c>
      <c r="K122" s="214" t="s">
        <v>821</v>
      </c>
      <c r="L122" s="89">
        <v>144.0</v>
      </c>
      <c r="M122" s="34"/>
      <c r="N122" s="34"/>
      <c r="O122" s="34"/>
      <c r="P122" s="34"/>
      <c r="Q122" s="34"/>
      <c r="R122" s="217"/>
      <c r="S122" s="217"/>
    </row>
    <row r="123">
      <c r="A123" s="217"/>
      <c r="B123" s="217"/>
      <c r="C123" s="228" t="s">
        <v>822</v>
      </c>
      <c r="D123" s="228" t="s">
        <v>266</v>
      </c>
      <c r="E123" s="217"/>
      <c r="F123" s="217"/>
      <c r="G123" s="34"/>
      <c r="H123" s="211" t="s">
        <v>565</v>
      </c>
      <c r="I123" s="212">
        <v>277.0</v>
      </c>
      <c r="J123" s="220" t="s">
        <v>823</v>
      </c>
      <c r="K123" s="214" t="s">
        <v>824</v>
      </c>
      <c r="L123" s="89">
        <v>143.0</v>
      </c>
      <c r="M123" s="34"/>
      <c r="N123" s="34"/>
      <c r="O123" s="34"/>
      <c r="P123" s="34"/>
      <c r="Q123" s="34"/>
      <c r="R123" s="217"/>
      <c r="S123" s="217"/>
    </row>
    <row r="124">
      <c r="A124" s="217"/>
      <c r="B124" s="217"/>
      <c r="C124" s="228" t="s">
        <v>825</v>
      </c>
      <c r="D124" s="228" t="s">
        <v>826</v>
      </c>
      <c r="E124" s="217"/>
      <c r="F124" s="217"/>
      <c r="G124" s="34"/>
      <c r="H124" s="211" t="s">
        <v>827</v>
      </c>
      <c r="I124" s="212">
        <v>198.0</v>
      </c>
      <c r="J124" s="220" t="s">
        <v>828</v>
      </c>
      <c r="K124" s="214" t="s">
        <v>829</v>
      </c>
      <c r="L124" s="89">
        <v>142.0</v>
      </c>
      <c r="M124" s="34"/>
      <c r="N124" s="34"/>
      <c r="O124" s="34"/>
      <c r="P124" s="34"/>
      <c r="Q124" s="34"/>
      <c r="R124" s="217"/>
      <c r="S124" s="217"/>
    </row>
    <row r="125">
      <c r="A125" s="217"/>
      <c r="B125" s="217"/>
      <c r="C125" s="228" t="s">
        <v>830</v>
      </c>
      <c r="D125" s="228" t="s">
        <v>266</v>
      </c>
      <c r="E125" s="217"/>
      <c r="F125" s="217"/>
      <c r="G125" s="34"/>
      <c r="H125" s="211" t="s">
        <v>341</v>
      </c>
      <c r="I125" s="212">
        <v>34.0</v>
      </c>
      <c r="J125" s="220" t="s">
        <v>831</v>
      </c>
      <c r="K125" s="214" t="s">
        <v>832</v>
      </c>
      <c r="L125" s="89">
        <v>162.0</v>
      </c>
      <c r="M125" s="34"/>
      <c r="N125" s="34"/>
      <c r="O125" s="34"/>
      <c r="P125" s="34"/>
      <c r="Q125" s="34"/>
      <c r="R125" s="217"/>
      <c r="S125" s="217"/>
    </row>
    <row r="126">
      <c r="A126" s="217"/>
      <c r="B126" s="217"/>
      <c r="C126" s="228" t="s">
        <v>617</v>
      </c>
      <c r="D126" s="228" t="s">
        <v>833</v>
      </c>
      <c r="E126" s="217"/>
      <c r="F126" s="217"/>
      <c r="G126" s="34"/>
      <c r="H126" s="211" t="s">
        <v>834</v>
      </c>
      <c r="I126" s="212">
        <v>74.0</v>
      </c>
      <c r="J126" s="220" t="s">
        <v>835</v>
      </c>
      <c r="K126" s="214" t="s">
        <v>836</v>
      </c>
      <c r="L126" s="89">
        <v>29.0</v>
      </c>
      <c r="M126" s="34"/>
      <c r="N126" s="34"/>
      <c r="O126" s="34"/>
      <c r="P126" s="34"/>
      <c r="Q126" s="34"/>
      <c r="R126" s="217"/>
      <c r="S126" s="217"/>
    </row>
    <row r="127">
      <c r="A127" s="217"/>
      <c r="B127" s="217"/>
      <c r="C127" s="228" t="s">
        <v>702</v>
      </c>
      <c r="D127" s="228" t="s">
        <v>266</v>
      </c>
      <c r="E127" s="217"/>
      <c r="F127" s="217"/>
      <c r="G127" s="34"/>
      <c r="H127" s="211" t="s">
        <v>837</v>
      </c>
      <c r="I127" s="212">
        <v>137.0</v>
      </c>
      <c r="J127" s="220" t="s">
        <v>838</v>
      </c>
      <c r="K127" s="214" t="s">
        <v>839</v>
      </c>
      <c r="L127" s="89">
        <v>145.0</v>
      </c>
      <c r="M127" s="34"/>
      <c r="N127" s="34"/>
      <c r="O127" s="34"/>
      <c r="P127" s="34"/>
      <c r="Q127" s="34"/>
      <c r="R127" s="217"/>
      <c r="S127" s="217"/>
    </row>
    <row r="128">
      <c r="A128" s="217"/>
      <c r="B128" s="217"/>
      <c r="C128" s="228" t="s">
        <v>707</v>
      </c>
      <c r="D128" s="228" t="s">
        <v>266</v>
      </c>
      <c r="E128" s="217"/>
      <c r="F128" s="217"/>
      <c r="G128" s="34"/>
      <c r="H128" s="211" t="s">
        <v>840</v>
      </c>
      <c r="I128" s="212">
        <v>413.0</v>
      </c>
      <c r="J128" s="220" t="s">
        <v>841</v>
      </c>
      <c r="K128" s="214" t="s">
        <v>842</v>
      </c>
      <c r="L128" s="89">
        <v>146.0</v>
      </c>
      <c r="M128" s="34"/>
      <c r="N128" s="34"/>
      <c r="O128" s="34"/>
      <c r="P128" s="34"/>
      <c r="Q128" s="34"/>
      <c r="R128" s="217"/>
      <c r="S128" s="217"/>
    </row>
    <row r="129">
      <c r="A129" s="217"/>
      <c r="B129" s="217"/>
      <c r="C129" s="228" t="s">
        <v>711</v>
      </c>
      <c r="D129" s="228" t="s">
        <v>266</v>
      </c>
      <c r="E129" s="217"/>
      <c r="F129" s="217"/>
      <c r="G129" s="34"/>
      <c r="H129" s="211" t="s">
        <v>843</v>
      </c>
      <c r="I129" s="212">
        <v>199.0</v>
      </c>
      <c r="J129" s="220" t="s">
        <v>844</v>
      </c>
      <c r="K129" s="214" t="s">
        <v>845</v>
      </c>
      <c r="L129" s="89">
        <v>149.0</v>
      </c>
      <c r="M129" s="34"/>
      <c r="N129" s="34"/>
      <c r="O129" s="34"/>
      <c r="P129" s="34"/>
      <c r="Q129" s="34"/>
      <c r="R129" s="217"/>
      <c r="S129" s="217"/>
    </row>
    <row r="130">
      <c r="A130" s="217"/>
      <c r="B130" s="217"/>
      <c r="C130" s="228" t="s">
        <v>715</v>
      </c>
      <c r="D130" s="228" t="s">
        <v>266</v>
      </c>
      <c r="E130" s="217"/>
      <c r="F130" s="217"/>
      <c r="G130" s="34"/>
      <c r="H130" s="211" t="s">
        <v>346</v>
      </c>
      <c r="I130" s="212">
        <v>333.0</v>
      </c>
      <c r="J130" s="220" t="s">
        <v>846</v>
      </c>
      <c r="K130" s="214" t="s">
        <v>847</v>
      </c>
      <c r="L130" s="89">
        <v>150.0</v>
      </c>
      <c r="M130" s="34"/>
      <c r="N130" s="34"/>
      <c r="O130" s="34"/>
      <c r="P130" s="34"/>
      <c r="Q130" s="34"/>
      <c r="R130" s="217"/>
      <c r="S130" s="217"/>
    </row>
    <row r="131">
      <c r="A131" s="217"/>
      <c r="B131" s="217"/>
      <c r="C131" s="228" t="s">
        <v>723</v>
      </c>
      <c r="D131" s="228" t="s">
        <v>266</v>
      </c>
      <c r="E131" s="217"/>
      <c r="F131" s="217"/>
      <c r="G131" s="34"/>
      <c r="H131" s="211" t="s">
        <v>848</v>
      </c>
      <c r="I131" s="212">
        <v>592.0</v>
      </c>
      <c r="J131" s="220" t="s">
        <v>849</v>
      </c>
      <c r="K131" s="214" t="s">
        <v>850</v>
      </c>
      <c r="L131" s="89">
        <v>153.0</v>
      </c>
      <c r="M131" s="34"/>
      <c r="N131" s="34"/>
      <c r="O131" s="34"/>
      <c r="P131" s="34"/>
      <c r="Q131" s="34"/>
      <c r="R131" s="217"/>
      <c r="S131" s="217"/>
    </row>
    <row r="132">
      <c r="A132" s="217"/>
      <c r="B132" s="217"/>
      <c r="C132" s="228" t="s">
        <v>727</v>
      </c>
      <c r="D132" s="228" t="s">
        <v>266</v>
      </c>
      <c r="E132" s="217"/>
      <c r="F132" s="217"/>
      <c r="G132" s="34"/>
      <c r="H132" s="211" t="s">
        <v>851</v>
      </c>
      <c r="I132" s="212">
        <v>565.0</v>
      </c>
      <c r="J132" s="220" t="s">
        <v>852</v>
      </c>
      <c r="K132" s="214" t="s">
        <v>853</v>
      </c>
      <c r="L132" s="89">
        <v>62.0</v>
      </c>
      <c r="M132" s="34"/>
      <c r="N132" s="34"/>
      <c r="O132" s="34"/>
      <c r="P132" s="34"/>
      <c r="Q132" s="34"/>
      <c r="R132" s="217"/>
      <c r="S132" s="217"/>
    </row>
    <row r="133">
      <c r="A133" s="217"/>
      <c r="B133" s="217"/>
      <c r="C133" s="228" t="s">
        <v>731</v>
      </c>
      <c r="D133" s="228" t="s">
        <v>266</v>
      </c>
      <c r="E133" s="217"/>
      <c r="F133" s="217"/>
      <c r="G133" s="34"/>
      <c r="H133" s="211" t="s">
        <v>352</v>
      </c>
      <c r="I133" s="212">
        <v>16.0</v>
      </c>
      <c r="J133" s="220" t="s">
        <v>854</v>
      </c>
      <c r="K133" s="214" t="s">
        <v>853</v>
      </c>
      <c r="L133" s="89">
        <v>152.0</v>
      </c>
      <c r="M133" s="34"/>
      <c r="N133" s="34"/>
      <c r="O133" s="34"/>
      <c r="P133" s="34"/>
      <c r="Q133" s="34"/>
      <c r="R133" s="217"/>
      <c r="S133" s="217"/>
    </row>
    <row r="134">
      <c r="A134" s="217"/>
      <c r="B134" s="217"/>
      <c r="C134" s="228" t="s">
        <v>735</v>
      </c>
      <c r="D134" s="228" t="s">
        <v>266</v>
      </c>
      <c r="E134" s="217"/>
      <c r="F134" s="217"/>
      <c r="G134" s="34"/>
      <c r="H134" s="211" t="s">
        <v>624</v>
      </c>
      <c r="I134" s="212">
        <v>305.0</v>
      </c>
      <c r="J134" s="220" t="s">
        <v>855</v>
      </c>
      <c r="K134" s="214" t="s">
        <v>856</v>
      </c>
      <c r="L134" s="89">
        <v>154.0</v>
      </c>
      <c r="M134" s="34"/>
      <c r="N134" s="34"/>
      <c r="O134" s="34"/>
      <c r="P134" s="34"/>
      <c r="Q134" s="34"/>
      <c r="R134" s="217"/>
      <c r="S134" s="217"/>
    </row>
    <row r="135">
      <c r="A135" s="217"/>
      <c r="B135" s="217"/>
      <c r="C135" s="228" t="s">
        <v>740</v>
      </c>
      <c r="D135" s="228" t="s">
        <v>266</v>
      </c>
      <c r="E135" s="217"/>
      <c r="F135" s="217"/>
      <c r="G135" s="34"/>
      <c r="H135" s="211" t="s">
        <v>414</v>
      </c>
      <c r="I135" s="212">
        <v>260.0</v>
      </c>
      <c r="J135" s="220" t="s">
        <v>857</v>
      </c>
      <c r="K135" s="214" t="s">
        <v>858</v>
      </c>
      <c r="L135" s="89">
        <v>155.0</v>
      </c>
      <c r="M135" s="34"/>
      <c r="N135" s="34"/>
      <c r="O135" s="34"/>
      <c r="P135" s="34"/>
      <c r="Q135" s="34"/>
      <c r="R135" s="217"/>
      <c r="S135" s="217"/>
    </row>
    <row r="136">
      <c r="A136" s="217"/>
      <c r="B136" s="217"/>
      <c r="C136" s="228" t="s">
        <v>743</v>
      </c>
      <c r="D136" s="228" t="s">
        <v>266</v>
      </c>
      <c r="E136" s="217"/>
      <c r="F136" s="217"/>
      <c r="G136" s="34"/>
      <c r="H136" s="211" t="s">
        <v>859</v>
      </c>
      <c r="I136" s="212">
        <v>75.0</v>
      </c>
      <c r="J136" s="220" t="s">
        <v>860</v>
      </c>
      <c r="K136" s="214" t="s">
        <v>861</v>
      </c>
      <c r="L136" s="89">
        <v>156.0</v>
      </c>
      <c r="M136" s="34"/>
      <c r="N136" s="34"/>
      <c r="O136" s="34"/>
      <c r="P136" s="34"/>
      <c r="Q136" s="34"/>
      <c r="R136" s="217"/>
      <c r="S136" s="217"/>
    </row>
    <row r="137">
      <c r="A137" s="217"/>
      <c r="B137" s="217"/>
      <c r="C137" s="228" t="s">
        <v>862</v>
      </c>
      <c r="D137" s="228" t="s">
        <v>266</v>
      </c>
      <c r="E137" s="217"/>
      <c r="F137" s="217"/>
      <c r="G137" s="34"/>
      <c r="H137" s="211" t="s">
        <v>863</v>
      </c>
      <c r="I137" s="212">
        <v>185.0</v>
      </c>
      <c r="J137" s="220" t="s">
        <v>864</v>
      </c>
      <c r="K137" s="214" t="s">
        <v>865</v>
      </c>
      <c r="L137" s="89">
        <v>57.0</v>
      </c>
      <c r="M137" s="34"/>
      <c r="N137" s="34"/>
      <c r="O137" s="34"/>
      <c r="P137" s="34"/>
      <c r="Q137" s="34"/>
      <c r="R137" s="217"/>
      <c r="S137" s="217"/>
    </row>
    <row r="138">
      <c r="A138" s="217"/>
      <c r="B138" s="217"/>
      <c r="C138" s="228" t="s">
        <v>866</v>
      </c>
      <c r="D138" s="228" t="s">
        <v>266</v>
      </c>
      <c r="E138" s="217"/>
      <c r="F138" s="217"/>
      <c r="G138" s="34"/>
      <c r="H138" s="211" t="s">
        <v>627</v>
      </c>
      <c r="I138" s="212">
        <v>306.0</v>
      </c>
      <c r="J138" s="220" t="s">
        <v>867</v>
      </c>
      <c r="K138" s="214" t="s">
        <v>868</v>
      </c>
      <c r="L138" s="89">
        <v>30.0</v>
      </c>
      <c r="M138" s="34"/>
      <c r="N138" s="34"/>
      <c r="O138" s="34"/>
      <c r="P138" s="34"/>
      <c r="Q138" s="34"/>
      <c r="R138" s="217"/>
      <c r="S138" s="217"/>
    </row>
    <row r="139">
      <c r="A139" s="217"/>
      <c r="B139" s="217"/>
      <c r="C139" s="228" t="s">
        <v>869</v>
      </c>
      <c r="D139" s="228" t="s">
        <v>266</v>
      </c>
      <c r="E139" s="217"/>
      <c r="F139" s="217"/>
      <c r="G139" s="34"/>
      <c r="H139" s="211" t="s">
        <v>870</v>
      </c>
      <c r="I139" s="212">
        <v>160.0</v>
      </c>
      <c r="J139" s="220" t="s">
        <v>871</v>
      </c>
      <c r="K139" s="214" t="s">
        <v>87</v>
      </c>
      <c r="L139" s="89">
        <v>31.0</v>
      </c>
      <c r="M139" s="34"/>
      <c r="N139" s="34"/>
      <c r="O139" s="34"/>
      <c r="P139" s="34"/>
      <c r="Q139" s="34"/>
      <c r="R139" s="217"/>
      <c r="S139" s="217"/>
    </row>
    <row r="140">
      <c r="A140" s="217"/>
      <c r="B140" s="217"/>
      <c r="C140" s="228" t="s">
        <v>411</v>
      </c>
      <c r="D140" s="228" t="s">
        <v>266</v>
      </c>
      <c r="E140" s="217"/>
      <c r="F140" s="217"/>
      <c r="G140" s="34"/>
      <c r="H140" s="211" t="s">
        <v>872</v>
      </c>
      <c r="I140" s="212">
        <v>245.0</v>
      </c>
      <c r="J140" s="220" t="s">
        <v>873</v>
      </c>
      <c r="K140" s="214" t="s">
        <v>874</v>
      </c>
      <c r="L140" s="89">
        <v>58.0</v>
      </c>
      <c r="M140" s="34"/>
      <c r="N140" s="34"/>
      <c r="O140" s="34"/>
      <c r="P140" s="34"/>
      <c r="Q140" s="34"/>
      <c r="R140" s="217"/>
      <c r="S140" s="217"/>
    </row>
    <row r="141">
      <c r="A141" s="217"/>
      <c r="B141" s="217"/>
      <c r="C141" s="228" t="s">
        <v>875</v>
      </c>
      <c r="D141" s="228" t="s">
        <v>266</v>
      </c>
      <c r="E141" s="217"/>
      <c r="F141" s="217"/>
      <c r="G141" s="34"/>
      <c r="H141" s="211" t="s">
        <v>358</v>
      </c>
      <c r="I141" s="212">
        <v>54.0</v>
      </c>
      <c r="J141" s="220" t="s">
        <v>876</v>
      </c>
      <c r="K141" s="214" t="s">
        <v>877</v>
      </c>
      <c r="L141" s="89">
        <v>157.0</v>
      </c>
      <c r="M141" s="34"/>
      <c r="N141" s="34"/>
      <c r="O141" s="34"/>
      <c r="P141" s="34"/>
      <c r="Q141" s="34"/>
      <c r="R141" s="217"/>
      <c r="S141" s="217"/>
    </row>
    <row r="142">
      <c r="A142" s="217"/>
      <c r="B142" s="217"/>
      <c r="C142" s="228" t="s">
        <v>878</v>
      </c>
      <c r="D142" s="228" t="s">
        <v>266</v>
      </c>
      <c r="E142" s="217"/>
      <c r="F142" s="217"/>
      <c r="G142" s="34"/>
      <c r="H142" s="211" t="s">
        <v>879</v>
      </c>
      <c r="I142" s="212">
        <v>200.0</v>
      </c>
      <c r="J142" s="220" t="s">
        <v>880</v>
      </c>
      <c r="K142" s="214" t="s">
        <v>881</v>
      </c>
      <c r="L142" s="89">
        <v>198.0</v>
      </c>
      <c r="M142" s="34"/>
      <c r="N142" s="34"/>
      <c r="O142" s="34"/>
      <c r="P142" s="34"/>
      <c r="Q142" s="34"/>
      <c r="R142" s="217"/>
      <c r="S142" s="217"/>
    </row>
    <row r="143">
      <c r="A143" s="217"/>
      <c r="B143" s="217"/>
      <c r="C143" s="228" t="s">
        <v>882</v>
      </c>
      <c r="D143" s="228" t="s">
        <v>266</v>
      </c>
      <c r="E143" s="217"/>
      <c r="F143" s="217"/>
      <c r="G143" s="34"/>
      <c r="H143" s="211" t="s">
        <v>883</v>
      </c>
      <c r="I143" s="212">
        <v>246.0</v>
      </c>
      <c r="J143" s="220" t="s">
        <v>884</v>
      </c>
      <c r="K143" s="214" t="s">
        <v>881</v>
      </c>
      <c r="L143" s="89">
        <v>202.0</v>
      </c>
      <c r="M143" s="34"/>
      <c r="N143" s="34"/>
      <c r="O143" s="34"/>
      <c r="P143" s="34"/>
      <c r="Q143" s="34"/>
      <c r="R143" s="217"/>
      <c r="S143" s="217"/>
    </row>
    <row r="144">
      <c r="A144" s="217"/>
      <c r="B144" s="217"/>
      <c r="C144" s="228" t="s">
        <v>453</v>
      </c>
      <c r="D144" s="228" t="s">
        <v>885</v>
      </c>
      <c r="E144" s="217"/>
      <c r="F144" s="217"/>
      <c r="G144" s="34"/>
      <c r="H144" s="211" t="s">
        <v>514</v>
      </c>
      <c r="I144" s="212">
        <v>155.0</v>
      </c>
      <c r="J144" s="220" t="s">
        <v>886</v>
      </c>
      <c r="K144" s="214" t="s">
        <v>887</v>
      </c>
      <c r="L144" s="89">
        <v>32.0</v>
      </c>
      <c r="M144" s="34"/>
      <c r="N144" s="34"/>
      <c r="O144" s="34"/>
      <c r="P144" s="34"/>
      <c r="Q144" s="34"/>
      <c r="R144" s="217"/>
      <c r="S144" s="217"/>
    </row>
    <row r="145">
      <c r="A145" s="217"/>
      <c r="B145" s="217"/>
      <c r="C145" s="228" t="s">
        <v>495</v>
      </c>
      <c r="D145" s="228" t="s">
        <v>266</v>
      </c>
      <c r="E145" s="217"/>
      <c r="F145" s="217"/>
      <c r="G145" s="34"/>
      <c r="H145" s="211" t="s">
        <v>542</v>
      </c>
      <c r="I145" s="212">
        <v>252.0</v>
      </c>
      <c r="J145" s="220" t="s">
        <v>888</v>
      </c>
      <c r="K145" s="214" t="s">
        <v>889</v>
      </c>
      <c r="L145" s="89">
        <v>158.0</v>
      </c>
      <c r="M145" s="34"/>
      <c r="N145" s="34"/>
      <c r="O145" s="34"/>
      <c r="P145" s="34"/>
      <c r="Q145" s="34"/>
      <c r="R145" s="217"/>
      <c r="S145" s="217"/>
    </row>
    <row r="146">
      <c r="A146" s="217"/>
      <c r="B146" s="217"/>
      <c r="C146" s="228" t="s">
        <v>495</v>
      </c>
      <c r="D146" s="228" t="s">
        <v>266</v>
      </c>
      <c r="E146" s="217"/>
      <c r="F146" s="217"/>
      <c r="G146" s="34"/>
      <c r="H146" s="211" t="s">
        <v>521</v>
      </c>
      <c r="I146" s="212">
        <v>534.0</v>
      </c>
      <c r="J146" s="220" t="s">
        <v>890</v>
      </c>
      <c r="K146" s="214" t="s">
        <v>891</v>
      </c>
      <c r="L146" s="89">
        <v>159.0</v>
      </c>
      <c r="M146" s="34"/>
      <c r="N146" s="34"/>
      <c r="O146" s="34"/>
      <c r="P146" s="34"/>
      <c r="Q146" s="34"/>
      <c r="R146" s="217"/>
      <c r="S146" s="217"/>
    </row>
    <row r="147">
      <c r="A147" s="217"/>
      <c r="B147" s="217"/>
      <c r="C147" s="228" t="s">
        <v>516</v>
      </c>
      <c r="D147" s="228" t="s">
        <v>266</v>
      </c>
      <c r="E147" s="217"/>
      <c r="F147" s="217"/>
      <c r="G147" s="34"/>
      <c r="H147" s="211" t="s">
        <v>892</v>
      </c>
      <c r="I147" s="212">
        <v>426.0</v>
      </c>
      <c r="J147" s="220" t="s">
        <v>893</v>
      </c>
      <c r="K147" s="214" t="s">
        <v>700</v>
      </c>
      <c r="L147" s="89">
        <v>34.0</v>
      </c>
      <c r="M147" s="34"/>
      <c r="N147" s="34"/>
      <c r="O147" s="34"/>
      <c r="P147" s="34"/>
      <c r="Q147" s="34"/>
      <c r="R147" s="217"/>
      <c r="S147" s="217"/>
    </row>
    <row r="148">
      <c r="A148" s="217"/>
      <c r="B148" s="217"/>
      <c r="C148" s="228" t="s">
        <v>810</v>
      </c>
      <c r="D148" s="228" t="s">
        <v>266</v>
      </c>
      <c r="E148" s="217"/>
      <c r="F148" s="217"/>
      <c r="G148" s="34"/>
      <c r="H148" s="211" t="s">
        <v>894</v>
      </c>
      <c r="I148" s="212">
        <v>120.0</v>
      </c>
      <c r="J148" s="220" t="s">
        <v>895</v>
      </c>
      <c r="K148" s="214" t="s">
        <v>896</v>
      </c>
      <c r="L148" s="89">
        <v>163.0</v>
      </c>
      <c r="M148" s="34"/>
      <c r="N148" s="34"/>
      <c r="O148" s="34"/>
      <c r="P148" s="34"/>
      <c r="Q148" s="34"/>
      <c r="R148" s="217"/>
      <c r="S148" s="217"/>
    </row>
    <row r="149">
      <c r="A149" s="217"/>
      <c r="B149" s="217"/>
      <c r="C149" s="228" t="s">
        <v>827</v>
      </c>
      <c r="D149" s="228" t="s">
        <v>897</v>
      </c>
      <c r="E149" s="217"/>
      <c r="F149" s="217"/>
      <c r="G149" s="34"/>
      <c r="H149" s="211" t="s">
        <v>898</v>
      </c>
      <c r="I149" s="212">
        <v>161.0</v>
      </c>
      <c r="J149" s="220" t="s">
        <v>899</v>
      </c>
      <c r="K149" s="214" t="s">
        <v>900</v>
      </c>
      <c r="L149" s="89">
        <v>164.0</v>
      </c>
      <c r="M149" s="34"/>
      <c r="N149" s="34"/>
      <c r="O149" s="34"/>
      <c r="P149" s="34"/>
      <c r="Q149" s="34"/>
      <c r="R149" s="217"/>
      <c r="S149" s="217"/>
    </row>
    <row r="150">
      <c r="A150" s="217"/>
      <c r="B150" s="217"/>
      <c r="C150" s="228" t="s">
        <v>843</v>
      </c>
      <c r="D150" s="228" t="s">
        <v>901</v>
      </c>
      <c r="E150" s="217"/>
      <c r="F150" s="217"/>
      <c r="G150" s="34"/>
      <c r="H150" s="211" t="s">
        <v>862</v>
      </c>
      <c r="I150" s="212">
        <v>181.0</v>
      </c>
      <c r="J150" s="220" t="s">
        <v>902</v>
      </c>
      <c r="K150" s="214" t="s">
        <v>903</v>
      </c>
      <c r="L150" s="89">
        <v>59.0</v>
      </c>
      <c r="M150" s="34"/>
      <c r="N150" s="34"/>
      <c r="O150" s="34"/>
      <c r="P150" s="34"/>
      <c r="Q150" s="34"/>
      <c r="R150" s="217"/>
      <c r="S150" s="217"/>
    </row>
    <row r="151">
      <c r="A151" s="217"/>
      <c r="B151" s="217"/>
      <c r="C151" s="228" t="s">
        <v>879</v>
      </c>
      <c r="D151" s="228" t="s">
        <v>266</v>
      </c>
      <c r="E151" s="217"/>
      <c r="F151" s="217"/>
      <c r="G151" s="34"/>
      <c r="H151" s="211" t="s">
        <v>363</v>
      </c>
      <c r="I151" s="212">
        <v>55.0</v>
      </c>
      <c r="J151" s="220" t="s">
        <v>904</v>
      </c>
      <c r="K151" s="214" t="s">
        <v>905</v>
      </c>
      <c r="L151" s="89">
        <v>160.0</v>
      </c>
      <c r="M151" s="34"/>
      <c r="N151" s="34"/>
      <c r="O151" s="34"/>
      <c r="P151" s="34"/>
      <c r="Q151" s="34"/>
      <c r="R151" s="217"/>
      <c r="S151" s="217"/>
    </row>
    <row r="152">
      <c r="A152" s="217"/>
      <c r="B152" s="217"/>
      <c r="C152" s="228" t="s">
        <v>906</v>
      </c>
      <c r="D152" s="228" t="s">
        <v>907</v>
      </c>
      <c r="E152" s="217"/>
      <c r="F152" s="217"/>
      <c r="G152" s="34"/>
      <c r="H152" s="211" t="s">
        <v>908</v>
      </c>
      <c r="I152" s="212">
        <v>573.0</v>
      </c>
      <c r="J152" s="220" t="s">
        <v>909</v>
      </c>
      <c r="K152" s="214" t="s">
        <v>910</v>
      </c>
      <c r="L152" s="89">
        <v>165.0</v>
      </c>
      <c r="M152" s="34"/>
      <c r="N152" s="34"/>
      <c r="O152" s="34"/>
      <c r="P152" s="34"/>
      <c r="Q152" s="34"/>
      <c r="R152" s="217"/>
      <c r="S152" s="217"/>
    </row>
    <row r="153">
      <c r="A153" s="217"/>
      <c r="B153" s="217"/>
      <c r="C153" s="228" t="s">
        <v>911</v>
      </c>
      <c r="D153" s="228" t="s">
        <v>266</v>
      </c>
      <c r="E153" s="217"/>
      <c r="F153" s="217"/>
      <c r="G153" s="34"/>
      <c r="H153" s="211" t="s">
        <v>912</v>
      </c>
      <c r="I153" s="212">
        <v>580.0</v>
      </c>
      <c r="J153" s="220" t="s">
        <v>913</v>
      </c>
      <c r="K153" s="214" t="s">
        <v>914</v>
      </c>
      <c r="L153" s="89">
        <v>167.0</v>
      </c>
      <c r="M153" s="34"/>
      <c r="N153" s="34"/>
      <c r="O153" s="34"/>
      <c r="P153" s="34"/>
      <c r="Q153" s="34"/>
      <c r="R153" s="217"/>
      <c r="S153" s="217"/>
    </row>
    <row r="154">
      <c r="A154" s="217"/>
      <c r="B154" s="217"/>
      <c r="C154" s="228" t="s">
        <v>783</v>
      </c>
      <c r="D154" s="228" t="s">
        <v>266</v>
      </c>
      <c r="E154" s="217"/>
      <c r="F154" s="217"/>
      <c r="G154" s="34"/>
      <c r="H154" s="211" t="s">
        <v>915</v>
      </c>
      <c r="I154" s="212">
        <v>589.0</v>
      </c>
      <c r="J154" s="220" t="s">
        <v>916</v>
      </c>
      <c r="K154" s="214" t="s">
        <v>917</v>
      </c>
      <c r="L154" s="89">
        <v>147.0</v>
      </c>
      <c r="M154" s="34"/>
      <c r="N154" s="34"/>
      <c r="O154" s="34"/>
      <c r="P154" s="34"/>
      <c r="Q154" s="34"/>
      <c r="R154" s="217"/>
      <c r="S154" s="217"/>
    </row>
    <row r="155">
      <c r="A155" s="217"/>
      <c r="B155" s="217"/>
      <c r="C155" s="228" t="s">
        <v>918</v>
      </c>
      <c r="D155" s="228" t="s">
        <v>919</v>
      </c>
      <c r="E155" s="217"/>
      <c r="F155" s="217"/>
      <c r="G155" s="34"/>
      <c r="H155" s="211" t="s">
        <v>920</v>
      </c>
      <c r="I155" s="212">
        <v>76.0</v>
      </c>
      <c r="J155" s="220" t="s">
        <v>921</v>
      </c>
      <c r="K155" s="214" t="s">
        <v>922</v>
      </c>
      <c r="L155" s="89">
        <v>161.0</v>
      </c>
      <c r="M155" s="34"/>
      <c r="N155" s="34"/>
      <c r="O155" s="34"/>
      <c r="P155" s="34"/>
      <c r="Q155" s="34"/>
      <c r="R155" s="217"/>
      <c r="S155" s="217"/>
    </row>
    <row r="156">
      <c r="A156" s="217"/>
      <c r="B156" s="217"/>
      <c r="C156" s="228" t="s">
        <v>923</v>
      </c>
      <c r="D156" s="228" t="s">
        <v>266</v>
      </c>
      <c r="E156" s="217"/>
      <c r="F156" s="217"/>
      <c r="G156" s="34"/>
      <c r="H156" s="211" t="s">
        <v>924</v>
      </c>
      <c r="I156" s="212">
        <v>568.0</v>
      </c>
      <c r="J156" s="220" t="s">
        <v>925</v>
      </c>
      <c r="K156" s="214" t="s">
        <v>926</v>
      </c>
      <c r="L156" s="89">
        <v>168.0</v>
      </c>
      <c r="M156" s="34"/>
      <c r="N156" s="34"/>
      <c r="O156" s="34"/>
      <c r="P156" s="34"/>
      <c r="Q156" s="34"/>
      <c r="R156" s="217"/>
      <c r="S156" s="217"/>
    </row>
    <row r="157">
      <c r="A157" s="217"/>
      <c r="B157" s="217"/>
      <c r="C157" s="228" t="s">
        <v>927</v>
      </c>
      <c r="D157" s="228" t="s">
        <v>266</v>
      </c>
      <c r="E157" s="217"/>
      <c r="F157" s="217"/>
      <c r="G157" s="34"/>
      <c r="H157" s="211" t="s">
        <v>367</v>
      </c>
      <c r="I157" s="212">
        <v>12.0</v>
      </c>
      <c r="J157" s="220" t="s">
        <v>928</v>
      </c>
      <c r="K157" s="214" t="s">
        <v>929</v>
      </c>
      <c r="L157" s="89">
        <v>35.0</v>
      </c>
      <c r="M157" s="34"/>
      <c r="N157" s="34"/>
      <c r="O157" s="34"/>
      <c r="P157" s="34"/>
      <c r="Q157" s="34"/>
      <c r="R157" s="217"/>
      <c r="S157" s="217"/>
    </row>
    <row r="158">
      <c r="A158" s="217"/>
      <c r="B158" s="217"/>
      <c r="C158" s="228" t="s">
        <v>930</v>
      </c>
      <c r="D158" s="228" t="s">
        <v>931</v>
      </c>
      <c r="E158" s="217"/>
      <c r="F158" s="217"/>
      <c r="G158" s="34"/>
      <c r="H158" s="211" t="s">
        <v>367</v>
      </c>
      <c r="I158" s="212">
        <v>434.0</v>
      </c>
      <c r="J158" s="220" t="s">
        <v>932</v>
      </c>
      <c r="K158" s="214" t="s">
        <v>933</v>
      </c>
      <c r="L158" s="89">
        <v>36.0</v>
      </c>
      <c r="M158" s="34"/>
      <c r="N158" s="34"/>
      <c r="O158" s="34"/>
      <c r="P158" s="34"/>
      <c r="Q158" s="34"/>
      <c r="R158" s="217"/>
      <c r="S158" s="217"/>
    </row>
    <row r="159">
      <c r="A159" s="217"/>
      <c r="B159" s="217"/>
      <c r="C159" s="228" t="s">
        <v>934</v>
      </c>
      <c r="D159" s="228" t="s">
        <v>266</v>
      </c>
      <c r="E159" s="217"/>
      <c r="F159" s="217"/>
      <c r="G159" s="34"/>
      <c r="H159" s="211" t="s">
        <v>526</v>
      </c>
      <c r="I159" s="212">
        <v>156.0</v>
      </c>
      <c r="J159" s="220" t="s">
        <v>352</v>
      </c>
      <c r="K159" s="214" t="s">
        <v>935</v>
      </c>
      <c r="L159" s="89">
        <v>169.0</v>
      </c>
      <c r="M159" s="34"/>
      <c r="N159" s="34"/>
      <c r="O159" s="34"/>
      <c r="P159" s="34"/>
      <c r="Q159" s="34"/>
      <c r="R159" s="217"/>
      <c r="S159" s="217"/>
    </row>
    <row r="160">
      <c r="A160" s="217"/>
      <c r="B160" s="217"/>
      <c r="C160" s="228" t="s">
        <v>936</v>
      </c>
      <c r="D160" s="228" t="s">
        <v>266</v>
      </c>
      <c r="E160" s="217"/>
      <c r="F160" s="217"/>
      <c r="G160" s="34"/>
      <c r="H160" s="211" t="s">
        <v>630</v>
      </c>
      <c r="I160" s="212">
        <v>307.0</v>
      </c>
      <c r="J160" s="220" t="s">
        <v>937</v>
      </c>
      <c r="K160" s="214" t="s">
        <v>938</v>
      </c>
      <c r="L160" s="89">
        <v>148.0</v>
      </c>
      <c r="M160" s="34"/>
      <c r="N160" s="34"/>
      <c r="O160" s="34"/>
      <c r="P160" s="34"/>
      <c r="Q160" s="34"/>
      <c r="R160" s="217"/>
      <c r="S160" s="217"/>
    </row>
    <row r="161">
      <c r="A161" s="217"/>
      <c r="B161" s="217"/>
      <c r="C161" s="228" t="s">
        <v>939</v>
      </c>
      <c r="D161" s="228" t="s">
        <v>266</v>
      </c>
      <c r="E161" s="217"/>
      <c r="F161" s="217"/>
      <c r="G161" s="34"/>
      <c r="H161" s="211" t="s">
        <v>634</v>
      </c>
      <c r="I161" s="212">
        <v>308.0</v>
      </c>
      <c r="J161" s="220" t="s">
        <v>940</v>
      </c>
      <c r="K161" s="214" t="s">
        <v>941</v>
      </c>
      <c r="L161" s="89">
        <v>170.0</v>
      </c>
      <c r="M161" s="34"/>
      <c r="N161" s="34"/>
      <c r="O161" s="34"/>
      <c r="P161" s="34"/>
      <c r="Q161" s="34"/>
      <c r="R161" s="217"/>
      <c r="S161" s="217"/>
    </row>
    <row r="162">
      <c r="A162" s="217"/>
      <c r="B162" s="217"/>
      <c r="C162" s="228" t="s">
        <v>819</v>
      </c>
      <c r="D162" s="228" t="s">
        <v>942</v>
      </c>
      <c r="E162" s="217"/>
      <c r="F162" s="217"/>
      <c r="G162" s="34"/>
      <c r="H162" s="211" t="s">
        <v>639</v>
      </c>
      <c r="I162" s="212">
        <v>309.0</v>
      </c>
      <c r="J162" s="220" t="s">
        <v>943</v>
      </c>
      <c r="K162" s="214" t="s">
        <v>944</v>
      </c>
      <c r="L162" s="89">
        <v>37.0</v>
      </c>
      <c r="M162" s="34"/>
      <c r="N162" s="34"/>
      <c r="O162" s="34"/>
      <c r="P162" s="34"/>
      <c r="Q162" s="34"/>
      <c r="R162" s="217"/>
      <c r="S162" s="217"/>
    </row>
    <row r="163">
      <c r="A163" s="217"/>
      <c r="B163" s="217"/>
      <c r="C163" s="228" t="s">
        <v>872</v>
      </c>
      <c r="D163" s="228" t="s">
        <v>945</v>
      </c>
      <c r="E163" s="217"/>
      <c r="F163" s="217"/>
      <c r="G163" s="34"/>
      <c r="H163" s="211" t="s">
        <v>946</v>
      </c>
      <c r="I163" s="212">
        <v>548.0</v>
      </c>
      <c r="J163" s="220" t="s">
        <v>947</v>
      </c>
      <c r="K163" s="214" t="s">
        <v>948</v>
      </c>
      <c r="L163" s="89">
        <v>60.0</v>
      </c>
      <c r="M163" s="34"/>
      <c r="N163" s="34"/>
      <c r="O163" s="34"/>
      <c r="P163" s="34"/>
      <c r="Q163" s="34"/>
      <c r="R163" s="217"/>
      <c r="S163" s="217"/>
    </row>
    <row r="164">
      <c r="A164" s="217"/>
      <c r="B164" s="217"/>
      <c r="C164" s="228" t="s">
        <v>883</v>
      </c>
      <c r="D164" s="228" t="s">
        <v>949</v>
      </c>
      <c r="E164" s="217"/>
      <c r="F164" s="217"/>
      <c r="G164" s="34"/>
      <c r="H164" s="211" t="s">
        <v>644</v>
      </c>
      <c r="I164" s="212">
        <v>310.0</v>
      </c>
      <c r="J164" s="220" t="s">
        <v>950</v>
      </c>
      <c r="K164" s="214" t="s">
        <v>951</v>
      </c>
      <c r="L164" s="89">
        <v>171.0</v>
      </c>
      <c r="M164" s="34"/>
      <c r="N164" s="34"/>
      <c r="O164" s="34"/>
      <c r="P164" s="34"/>
      <c r="Q164" s="34"/>
      <c r="R164" s="217"/>
      <c r="S164" s="217"/>
    </row>
    <row r="165">
      <c r="A165" s="217"/>
      <c r="B165" s="217"/>
      <c r="C165" s="228" t="s">
        <v>952</v>
      </c>
      <c r="D165" s="228" t="s">
        <v>953</v>
      </c>
      <c r="E165" s="217"/>
      <c r="F165" s="217"/>
      <c r="G165" s="34"/>
      <c r="H165" s="211" t="s">
        <v>954</v>
      </c>
      <c r="I165" s="212">
        <v>281.0</v>
      </c>
      <c r="J165" s="220" t="s">
        <v>955</v>
      </c>
      <c r="K165" s="214" t="s">
        <v>956</v>
      </c>
      <c r="L165" s="89">
        <v>172.0</v>
      </c>
      <c r="M165" s="34"/>
      <c r="N165" s="34"/>
      <c r="O165" s="34"/>
      <c r="P165" s="34"/>
      <c r="Q165" s="34"/>
      <c r="R165" s="217"/>
      <c r="S165" s="217"/>
    </row>
    <row r="166">
      <c r="A166" s="217"/>
      <c r="B166" s="217"/>
      <c r="C166" s="228" t="s">
        <v>957</v>
      </c>
      <c r="D166" s="228" t="s">
        <v>266</v>
      </c>
      <c r="E166" s="217"/>
      <c r="F166" s="217"/>
      <c r="G166" s="34"/>
      <c r="H166" s="211" t="s">
        <v>373</v>
      </c>
      <c r="I166" s="212">
        <v>37.0</v>
      </c>
      <c r="J166" s="220" t="s">
        <v>958</v>
      </c>
      <c r="K166" s="214" t="s">
        <v>959</v>
      </c>
      <c r="L166" s="89">
        <v>173.0</v>
      </c>
      <c r="M166" s="34"/>
      <c r="N166" s="34"/>
      <c r="O166" s="34"/>
      <c r="P166" s="34"/>
      <c r="Q166" s="34"/>
      <c r="R166" s="217"/>
      <c r="S166" s="217"/>
    </row>
    <row r="167">
      <c r="A167" s="217"/>
      <c r="B167" s="217"/>
      <c r="C167" s="228" t="s">
        <v>960</v>
      </c>
      <c r="D167" s="228" t="s">
        <v>961</v>
      </c>
      <c r="E167" s="217"/>
      <c r="F167" s="217"/>
      <c r="G167" s="34"/>
      <c r="H167" s="211" t="s">
        <v>648</v>
      </c>
      <c r="I167" s="212">
        <v>311.0</v>
      </c>
      <c r="J167" s="220" t="s">
        <v>962</v>
      </c>
      <c r="K167" s="214" t="s">
        <v>963</v>
      </c>
      <c r="L167" s="89">
        <v>38.0</v>
      </c>
      <c r="M167" s="34"/>
      <c r="N167" s="34"/>
      <c r="O167" s="34"/>
      <c r="P167" s="34"/>
      <c r="Q167" s="34"/>
      <c r="R167" s="217"/>
      <c r="S167" s="217"/>
    </row>
    <row r="168">
      <c r="A168" s="217"/>
      <c r="B168" s="217"/>
      <c r="C168" s="228" t="s">
        <v>964</v>
      </c>
      <c r="D168" s="228" t="s">
        <v>965</v>
      </c>
      <c r="E168" s="217"/>
      <c r="F168" s="217"/>
      <c r="G168" s="34"/>
      <c r="H168" s="211" t="s">
        <v>380</v>
      </c>
      <c r="I168" s="212">
        <v>35.0</v>
      </c>
      <c r="J168" s="220" t="s">
        <v>966</v>
      </c>
      <c r="K168" s="214" t="s">
        <v>967</v>
      </c>
      <c r="L168" s="89">
        <v>39.0</v>
      </c>
      <c r="M168" s="34"/>
      <c r="N168" s="34"/>
      <c r="O168" s="34"/>
      <c r="P168" s="34"/>
      <c r="Q168" s="34"/>
      <c r="R168" s="217"/>
      <c r="S168" s="217"/>
    </row>
    <row r="169">
      <c r="A169" s="217"/>
      <c r="B169" s="217"/>
      <c r="C169" s="228" t="s">
        <v>774</v>
      </c>
      <c r="D169" s="228" t="s">
        <v>266</v>
      </c>
      <c r="E169" s="217"/>
      <c r="F169" s="217"/>
      <c r="G169" s="34"/>
      <c r="H169" s="211" t="s">
        <v>569</v>
      </c>
      <c r="I169" s="212">
        <v>278.0</v>
      </c>
      <c r="J169" s="220" t="s">
        <v>968</v>
      </c>
      <c r="K169" s="214" t="s">
        <v>969</v>
      </c>
      <c r="L169" s="89">
        <v>182.0</v>
      </c>
      <c r="M169" s="34"/>
      <c r="N169" s="34"/>
      <c r="O169" s="34"/>
      <c r="P169" s="34"/>
      <c r="Q169" s="34"/>
      <c r="R169" s="217"/>
      <c r="S169" s="217"/>
    </row>
    <row r="170">
      <c r="A170" s="217"/>
      <c r="B170" s="217"/>
      <c r="C170" s="228" t="s">
        <v>892</v>
      </c>
      <c r="D170" s="228" t="s">
        <v>266</v>
      </c>
      <c r="E170" s="217"/>
      <c r="F170" s="217"/>
      <c r="G170" s="34"/>
      <c r="H170" s="211" t="s">
        <v>970</v>
      </c>
      <c r="I170" s="212">
        <v>282.0</v>
      </c>
      <c r="J170" s="220" t="s">
        <v>971</v>
      </c>
      <c r="K170" s="214" t="s">
        <v>972</v>
      </c>
      <c r="L170" s="89">
        <v>174.0</v>
      </c>
      <c r="M170" s="34"/>
      <c r="N170" s="34"/>
      <c r="O170" s="34"/>
      <c r="P170" s="34"/>
      <c r="Q170" s="34"/>
      <c r="R170" s="217"/>
      <c r="S170" s="217"/>
    </row>
    <row r="171">
      <c r="A171" s="217"/>
      <c r="B171" s="217"/>
      <c r="C171" s="228" t="s">
        <v>973</v>
      </c>
      <c r="D171" s="228" t="s">
        <v>974</v>
      </c>
      <c r="E171" s="217"/>
      <c r="F171" s="217"/>
      <c r="G171" s="34"/>
      <c r="H171" s="211" t="s">
        <v>975</v>
      </c>
      <c r="I171" s="212">
        <v>81.0</v>
      </c>
      <c r="J171" s="220" t="s">
        <v>976</v>
      </c>
      <c r="K171" s="214" t="s">
        <v>977</v>
      </c>
      <c r="L171" s="89">
        <v>40.0</v>
      </c>
      <c r="M171" s="34"/>
      <c r="N171" s="34"/>
      <c r="O171" s="34"/>
      <c r="P171" s="34"/>
      <c r="Q171" s="34"/>
      <c r="R171" s="217"/>
      <c r="S171" s="217"/>
    </row>
    <row r="172">
      <c r="A172" s="217"/>
      <c r="B172" s="217"/>
      <c r="C172" s="228" t="s">
        <v>978</v>
      </c>
      <c r="D172" s="228" t="s">
        <v>266</v>
      </c>
      <c r="E172" s="217"/>
      <c r="F172" s="217"/>
      <c r="G172" s="34"/>
      <c r="H172" s="211" t="s">
        <v>653</v>
      </c>
      <c r="I172" s="212">
        <v>312.0</v>
      </c>
      <c r="J172" s="220" t="s">
        <v>979</v>
      </c>
      <c r="K172" s="214" t="s">
        <v>980</v>
      </c>
      <c r="L172" s="89">
        <v>180.0</v>
      </c>
      <c r="M172" s="34"/>
      <c r="N172" s="34"/>
      <c r="O172" s="34"/>
      <c r="P172" s="34"/>
      <c r="Q172" s="34"/>
      <c r="R172" s="217"/>
      <c r="S172" s="217"/>
    </row>
    <row r="173">
      <c r="A173" s="217"/>
      <c r="B173" s="217"/>
      <c r="C173" s="228" t="s">
        <v>981</v>
      </c>
      <c r="D173" s="228" t="s">
        <v>982</v>
      </c>
      <c r="E173" s="217"/>
      <c r="F173" s="217"/>
      <c r="G173" s="34"/>
      <c r="H173" s="211" t="s">
        <v>283</v>
      </c>
      <c r="I173" s="212">
        <v>38.0</v>
      </c>
      <c r="J173" s="220" t="s">
        <v>983</v>
      </c>
      <c r="K173" s="214" t="s">
        <v>984</v>
      </c>
      <c r="L173" s="89">
        <v>41.0</v>
      </c>
      <c r="M173" s="34"/>
      <c r="N173" s="34"/>
      <c r="O173" s="34"/>
      <c r="P173" s="34"/>
      <c r="Q173" s="34"/>
      <c r="R173" s="217"/>
      <c r="S173" s="217"/>
    </row>
    <row r="174">
      <c r="A174" s="217"/>
      <c r="B174" s="217"/>
      <c r="C174" s="228" t="s">
        <v>192</v>
      </c>
      <c r="D174" s="228" t="s">
        <v>985</v>
      </c>
      <c r="E174" s="217"/>
      <c r="F174" s="217"/>
      <c r="G174" s="34"/>
      <c r="H174" s="211" t="s">
        <v>986</v>
      </c>
      <c r="I174" s="212">
        <v>82.0</v>
      </c>
      <c r="J174" s="220" t="s">
        <v>987</v>
      </c>
      <c r="K174" s="214" t="s">
        <v>988</v>
      </c>
      <c r="L174" s="89">
        <v>42.0</v>
      </c>
      <c r="M174" s="34"/>
      <c r="N174" s="34"/>
      <c r="O174" s="34"/>
      <c r="P174" s="34"/>
      <c r="Q174" s="34"/>
      <c r="R174" s="217"/>
      <c r="S174" s="217"/>
    </row>
    <row r="175">
      <c r="A175" s="217"/>
      <c r="B175" s="217"/>
      <c r="C175" s="228" t="s">
        <v>989</v>
      </c>
      <c r="D175" s="228" t="s">
        <v>990</v>
      </c>
      <c r="E175" s="217"/>
      <c r="F175" s="217"/>
      <c r="G175" s="34"/>
      <c r="H175" s="211" t="s">
        <v>952</v>
      </c>
      <c r="I175" s="212">
        <v>247.0</v>
      </c>
      <c r="J175" s="220" t="s">
        <v>991</v>
      </c>
      <c r="K175" s="214" t="s">
        <v>992</v>
      </c>
      <c r="L175" s="89">
        <v>175.0</v>
      </c>
      <c r="M175" s="34"/>
      <c r="N175" s="34"/>
      <c r="O175" s="34"/>
      <c r="P175" s="34"/>
      <c r="Q175" s="34"/>
      <c r="R175" s="217"/>
      <c r="S175" s="217"/>
    </row>
    <row r="176">
      <c r="A176" s="217"/>
      <c r="B176" s="217"/>
      <c r="C176" s="228" t="s">
        <v>993</v>
      </c>
      <c r="D176" s="228" t="s">
        <v>266</v>
      </c>
      <c r="E176" s="217"/>
      <c r="F176" s="217"/>
      <c r="G176" s="34"/>
      <c r="H176" s="211" t="s">
        <v>906</v>
      </c>
      <c r="I176" s="212">
        <v>201.0</v>
      </c>
      <c r="J176" s="220" t="s">
        <v>994</v>
      </c>
      <c r="K176" s="214" t="s">
        <v>995</v>
      </c>
      <c r="L176" s="89">
        <v>63.0</v>
      </c>
      <c r="M176" s="34"/>
      <c r="N176" s="34"/>
      <c r="O176" s="34"/>
      <c r="P176" s="34"/>
      <c r="Q176" s="34"/>
      <c r="R176" s="217"/>
      <c r="S176" s="217"/>
    </row>
    <row r="177">
      <c r="A177" s="217"/>
      <c r="B177" s="217"/>
      <c r="C177" s="228" t="s">
        <v>996</v>
      </c>
      <c r="D177" s="228" t="s">
        <v>997</v>
      </c>
      <c r="E177" s="217"/>
      <c r="F177" s="217"/>
      <c r="G177" s="34"/>
      <c r="H177" s="211" t="s">
        <v>998</v>
      </c>
      <c r="I177" s="212">
        <v>162.0</v>
      </c>
      <c r="J177" s="220" t="s">
        <v>999</v>
      </c>
      <c r="K177" s="214" t="s">
        <v>1000</v>
      </c>
      <c r="L177" s="89">
        <v>178.0</v>
      </c>
      <c r="M177" s="34"/>
      <c r="N177" s="34"/>
      <c r="O177" s="34"/>
      <c r="P177" s="34"/>
      <c r="Q177" s="34"/>
      <c r="R177" s="217"/>
      <c r="S177" s="217"/>
    </row>
    <row r="178">
      <c r="A178" s="217"/>
      <c r="B178" s="217"/>
      <c r="C178" s="228" t="s">
        <v>236</v>
      </c>
      <c r="D178" s="228" t="s">
        <v>1001</v>
      </c>
      <c r="E178" s="217"/>
      <c r="F178" s="217"/>
      <c r="G178" s="34"/>
      <c r="H178" s="211" t="s">
        <v>746</v>
      </c>
      <c r="I178" s="212">
        <v>146.0</v>
      </c>
      <c r="J178" s="220" t="s">
        <v>1002</v>
      </c>
      <c r="K178" s="214" t="s">
        <v>1003</v>
      </c>
      <c r="L178" s="89">
        <v>179.0</v>
      </c>
      <c r="M178" s="34"/>
      <c r="N178" s="34"/>
      <c r="O178" s="34"/>
      <c r="P178" s="34"/>
      <c r="Q178" s="34"/>
      <c r="R178" s="217"/>
      <c r="S178" s="217"/>
    </row>
    <row r="179">
      <c r="A179" s="217"/>
      <c r="B179" s="217"/>
      <c r="C179" s="228" t="s">
        <v>621</v>
      </c>
      <c r="D179" s="228" t="s">
        <v>266</v>
      </c>
      <c r="E179" s="217"/>
      <c r="F179" s="217"/>
      <c r="G179" s="34"/>
      <c r="H179" s="211" t="s">
        <v>656</v>
      </c>
      <c r="I179" s="212">
        <v>39.0</v>
      </c>
      <c r="J179" s="220" t="s">
        <v>1004</v>
      </c>
      <c r="K179" s="214" t="s">
        <v>1005</v>
      </c>
      <c r="L179" s="89">
        <v>177.0</v>
      </c>
      <c r="M179" s="34"/>
      <c r="N179" s="34"/>
      <c r="O179" s="34"/>
      <c r="P179" s="34"/>
      <c r="Q179" s="34"/>
      <c r="R179" s="217"/>
      <c r="S179" s="217"/>
    </row>
    <row r="180">
      <c r="A180" s="217"/>
      <c r="B180" s="217"/>
      <c r="C180" s="228" t="s">
        <v>748</v>
      </c>
      <c r="D180" s="228" t="s">
        <v>266</v>
      </c>
      <c r="E180" s="217"/>
      <c r="F180" s="217"/>
      <c r="G180" s="34"/>
      <c r="H180" s="211" t="s">
        <v>290</v>
      </c>
      <c r="I180" s="212">
        <v>40.0</v>
      </c>
      <c r="J180" s="220" t="s">
        <v>1006</v>
      </c>
      <c r="K180" s="214" t="s">
        <v>512</v>
      </c>
      <c r="L180" s="89">
        <v>43.0</v>
      </c>
      <c r="M180" s="34"/>
      <c r="N180" s="34"/>
      <c r="O180" s="34"/>
      <c r="P180" s="34"/>
      <c r="Q180" s="34"/>
      <c r="R180" s="217"/>
      <c r="S180" s="217"/>
    </row>
    <row r="181">
      <c r="A181" s="217"/>
      <c r="B181" s="217"/>
      <c r="C181" s="228" t="s">
        <v>784</v>
      </c>
      <c r="D181" s="228" t="s">
        <v>266</v>
      </c>
      <c r="E181" s="217"/>
      <c r="F181" s="217"/>
      <c r="G181" s="34"/>
      <c r="H181" s="211" t="s">
        <v>1007</v>
      </c>
      <c r="I181" s="212">
        <v>186.0</v>
      </c>
      <c r="J181" s="220" t="s">
        <v>1008</v>
      </c>
      <c r="K181" s="214" t="s">
        <v>1009</v>
      </c>
      <c r="L181" s="89">
        <v>176.0</v>
      </c>
      <c r="M181" s="34"/>
      <c r="N181" s="34"/>
      <c r="O181" s="34"/>
      <c r="P181" s="34"/>
      <c r="Q181" s="34"/>
      <c r="R181" s="217"/>
      <c r="S181" s="217"/>
    </row>
    <row r="182">
      <c r="A182" s="217"/>
      <c r="B182" s="217"/>
      <c r="C182" s="228" t="s">
        <v>834</v>
      </c>
      <c r="D182" s="228" t="s">
        <v>266</v>
      </c>
      <c r="E182" s="217"/>
      <c r="F182" s="217"/>
      <c r="G182" s="34"/>
      <c r="H182" s="211" t="s">
        <v>420</v>
      </c>
      <c r="I182" s="212">
        <v>261.0</v>
      </c>
      <c r="J182" s="220" t="s">
        <v>1010</v>
      </c>
      <c r="K182" s="214" t="s">
        <v>1011</v>
      </c>
      <c r="L182" s="89">
        <v>181.0</v>
      </c>
      <c r="M182" s="34"/>
      <c r="N182" s="34"/>
      <c r="O182" s="34"/>
      <c r="P182" s="34"/>
      <c r="Q182" s="34"/>
      <c r="R182" s="217"/>
      <c r="S182" s="217"/>
    </row>
    <row r="183">
      <c r="A183" s="217"/>
      <c r="B183" s="217"/>
      <c r="C183" s="228" t="s">
        <v>859</v>
      </c>
      <c r="D183" s="228" t="s">
        <v>1012</v>
      </c>
      <c r="E183" s="217"/>
      <c r="F183" s="217"/>
      <c r="G183" s="34"/>
      <c r="H183" s="211" t="s">
        <v>1013</v>
      </c>
      <c r="I183" s="212">
        <v>110.0</v>
      </c>
      <c r="J183" s="220" t="s">
        <v>1014</v>
      </c>
      <c r="K183" s="214" t="s">
        <v>1015</v>
      </c>
      <c r="L183" s="89">
        <v>183.0</v>
      </c>
      <c r="M183" s="34"/>
      <c r="N183" s="34"/>
      <c r="O183" s="34"/>
      <c r="P183" s="34"/>
      <c r="Q183" s="34"/>
      <c r="R183" s="217"/>
      <c r="S183" s="217"/>
    </row>
    <row r="184">
      <c r="A184" s="217"/>
      <c r="B184" s="217"/>
      <c r="C184" s="228" t="s">
        <v>920</v>
      </c>
      <c r="D184" s="228" t="s">
        <v>266</v>
      </c>
      <c r="E184" s="217"/>
      <c r="F184" s="217"/>
      <c r="G184" s="34"/>
      <c r="H184" s="211" t="s">
        <v>973</v>
      </c>
      <c r="I184" s="212">
        <v>61.0</v>
      </c>
      <c r="J184" s="220" t="s">
        <v>1016</v>
      </c>
      <c r="K184" s="214" t="s">
        <v>1017</v>
      </c>
      <c r="L184" s="89">
        <v>44.0</v>
      </c>
      <c r="M184" s="34"/>
      <c r="N184" s="34"/>
      <c r="O184" s="34"/>
      <c r="P184" s="34"/>
      <c r="Q184" s="34"/>
      <c r="R184" s="217"/>
      <c r="S184" s="217"/>
    </row>
    <row r="185">
      <c r="A185" s="217"/>
      <c r="B185" s="217"/>
      <c r="C185" s="228" t="s">
        <v>459</v>
      </c>
      <c r="D185" s="228" t="s">
        <v>1018</v>
      </c>
      <c r="E185" s="217"/>
      <c r="F185" s="217"/>
      <c r="G185" s="34"/>
      <c r="H185" s="211" t="s">
        <v>1019</v>
      </c>
      <c r="I185" s="212">
        <v>414.0</v>
      </c>
      <c r="J185" s="220" t="s">
        <v>1020</v>
      </c>
      <c r="K185" s="214" t="s">
        <v>1021</v>
      </c>
      <c r="L185" s="89">
        <v>45.0</v>
      </c>
      <c r="M185" s="34"/>
      <c r="N185" s="34"/>
      <c r="O185" s="34"/>
      <c r="P185" s="34"/>
      <c r="Q185" s="34"/>
      <c r="R185" s="217"/>
      <c r="S185" s="217"/>
    </row>
    <row r="186">
      <c r="A186" s="217"/>
      <c r="B186" s="217"/>
      <c r="C186" s="228" t="s">
        <v>471</v>
      </c>
      <c r="D186" s="228" t="s">
        <v>1022</v>
      </c>
      <c r="E186" s="217"/>
      <c r="F186" s="217"/>
      <c r="G186" s="34"/>
      <c r="H186" s="211" t="s">
        <v>978</v>
      </c>
      <c r="I186" s="212">
        <v>62.0</v>
      </c>
      <c r="J186" s="220" t="s">
        <v>1023</v>
      </c>
      <c r="K186" s="214" t="s">
        <v>1024</v>
      </c>
      <c r="L186" s="89">
        <v>184.0</v>
      </c>
      <c r="M186" s="34"/>
      <c r="N186" s="34"/>
      <c r="O186" s="34"/>
      <c r="P186" s="34"/>
      <c r="Q186" s="34"/>
      <c r="R186" s="217"/>
      <c r="S186" s="217"/>
    </row>
    <row r="187">
      <c r="A187" s="217"/>
      <c r="B187" s="217"/>
      <c r="C187" s="228" t="s">
        <v>547</v>
      </c>
      <c r="D187" s="228" t="s">
        <v>1025</v>
      </c>
      <c r="E187" s="217"/>
      <c r="F187" s="217"/>
      <c r="G187" s="34"/>
      <c r="H187" s="211" t="s">
        <v>1026</v>
      </c>
      <c r="I187" s="212">
        <v>528.0</v>
      </c>
      <c r="J187" s="220" t="s">
        <v>1027</v>
      </c>
      <c r="K187" s="214" t="s">
        <v>1028</v>
      </c>
      <c r="L187" s="89">
        <v>185.0</v>
      </c>
      <c r="M187" s="34"/>
      <c r="N187" s="34"/>
      <c r="O187" s="34"/>
      <c r="P187" s="34"/>
      <c r="Q187" s="34"/>
      <c r="R187" s="217"/>
      <c r="S187" s="217"/>
    </row>
    <row r="188">
      <c r="A188" s="217"/>
      <c r="B188" s="217"/>
      <c r="C188" s="228" t="s">
        <v>675</v>
      </c>
      <c r="D188" s="228" t="s">
        <v>1029</v>
      </c>
      <c r="E188" s="217"/>
      <c r="F188" s="217"/>
      <c r="G188" s="34"/>
      <c r="H188" s="211" t="s">
        <v>1030</v>
      </c>
      <c r="I188" s="212">
        <v>529.0</v>
      </c>
      <c r="J188" s="220" t="s">
        <v>1031</v>
      </c>
      <c r="K188" s="214" t="s">
        <v>1032</v>
      </c>
      <c r="L188" s="89">
        <v>46.0</v>
      </c>
      <c r="M188" s="34"/>
      <c r="N188" s="34"/>
      <c r="O188" s="34"/>
      <c r="P188" s="34"/>
      <c r="Q188" s="34"/>
      <c r="R188" s="217"/>
      <c r="S188" s="217"/>
    </row>
    <row r="189">
      <c r="A189" s="217"/>
      <c r="B189" s="217"/>
      <c r="C189" s="228" t="s">
        <v>975</v>
      </c>
      <c r="D189" s="228" t="s">
        <v>1033</v>
      </c>
      <c r="E189" s="217"/>
      <c r="F189" s="217"/>
      <c r="G189" s="34"/>
      <c r="H189" s="211" t="s">
        <v>1034</v>
      </c>
      <c r="I189" s="212">
        <v>435.0</v>
      </c>
      <c r="J189" s="220" t="s">
        <v>1035</v>
      </c>
      <c r="K189" s="214" t="s">
        <v>1036</v>
      </c>
      <c r="L189" s="89">
        <v>186.0</v>
      </c>
      <c r="M189" s="34"/>
      <c r="N189" s="34"/>
      <c r="O189" s="34"/>
      <c r="P189" s="34"/>
      <c r="Q189" s="34"/>
      <c r="R189" s="217"/>
      <c r="S189" s="217"/>
    </row>
    <row r="190">
      <c r="A190" s="217"/>
      <c r="B190" s="217"/>
      <c r="C190" s="228" t="s">
        <v>986</v>
      </c>
      <c r="D190" s="228" t="s">
        <v>266</v>
      </c>
      <c r="E190" s="217"/>
      <c r="F190" s="217"/>
      <c r="G190" s="34"/>
      <c r="H190" s="211" t="s">
        <v>589</v>
      </c>
      <c r="I190" s="212">
        <v>340.0</v>
      </c>
      <c r="J190" s="220" t="s">
        <v>1037</v>
      </c>
      <c r="K190" s="214" t="s">
        <v>1038</v>
      </c>
      <c r="L190" s="89">
        <v>187.0</v>
      </c>
      <c r="M190" s="34"/>
      <c r="N190" s="34"/>
      <c r="O190" s="34"/>
      <c r="P190" s="34"/>
      <c r="Q190" s="34"/>
      <c r="R190" s="217"/>
      <c r="S190" s="217"/>
    </row>
    <row r="191">
      <c r="A191" s="217"/>
      <c r="B191" s="217"/>
      <c r="C191" s="228" t="s">
        <v>1039</v>
      </c>
      <c r="D191" s="228" t="s">
        <v>1040</v>
      </c>
      <c r="E191" s="217"/>
      <c r="F191" s="217"/>
      <c r="G191" s="34"/>
      <c r="H191" s="211" t="s">
        <v>426</v>
      </c>
      <c r="I191" s="212">
        <v>262.0</v>
      </c>
      <c r="J191" s="220" t="s">
        <v>1041</v>
      </c>
      <c r="K191" s="214" t="s">
        <v>1042</v>
      </c>
      <c r="L191" s="89">
        <v>188.0</v>
      </c>
      <c r="M191" s="34"/>
      <c r="N191" s="34"/>
      <c r="O191" s="34"/>
      <c r="P191" s="34"/>
      <c r="Q191" s="34"/>
      <c r="R191" s="217"/>
      <c r="S191" s="217"/>
    </row>
    <row r="192">
      <c r="A192" s="217"/>
      <c r="B192" s="217"/>
      <c r="C192" s="228" t="s">
        <v>1043</v>
      </c>
      <c r="D192" s="228" t="s">
        <v>266</v>
      </c>
      <c r="E192" s="217"/>
      <c r="F192" s="217"/>
      <c r="G192" s="34"/>
      <c r="H192" s="211" t="s">
        <v>660</v>
      </c>
      <c r="I192" s="212">
        <v>313.0</v>
      </c>
      <c r="J192" s="220" t="s">
        <v>1044</v>
      </c>
      <c r="K192" s="214" t="s">
        <v>1045</v>
      </c>
      <c r="L192" s="89">
        <v>190.0</v>
      </c>
      <c r="M192" s="34"/>
      <c r="N192" s="34"/>
      <c r="O192" s="34"/>
      <c r="P192" s="34"/>
      <c r="Q192" s="34"/>
      <c r="R192" s="217"/>
      <c r="S192" s="217"/>
    </row>
    <row r="193">
      <c r="A193" s="217"/>
      <c r="B193" s="217"/>
      <c r="C193" s="228" t="s">
        <v>1046</v>
      </c>
      <c r="D193" s="228" t="s">
        <v>1047</v>
      </c>
      <c r="E193" s="217"/>
      <c r="F193" s="217"/>
      <c r="G193" s="34"/>
      <c r="H193" s="211" t="s">
        <v>866</v>
      </c>
      <c r="I193" s="212">
        <v>182.0</v>
      </c>
      <c r="J193" s="220" t="s">
        <v>1048</v>
      </c>
      <c r="K193" s="220" t="s">
        <v>1049</v>
      </c>
      <c r="L193" s="226">
        <v>189.0</v>
      </c>
      <c r="M193" s="34"/>
      <c r="N193" s="34"/>
      <c r="O193" s="34"/>
      <c r="P193" s="34"/>
      <c r="Q193" s="34"/>
      <c r="R193" s="217"/>
      <c r="S193" s="217"/>
    </row>
    <row r="194">
      <c r="A194" s="217"/>
      <c r="B194" s="217"/>
      <c r="C194" s="228" t="s">
        <v>1050</v>
      </c>
      <c r="D194" s="228" t="s">
        <v>1051</v>
      </c>
      <c r="E194" s="217"/>
      <c r="F194" s="217"/>
      <c r="G194" s="34"/>
      <c r="H194" s="211" t="s">
        <v>911</v>
      </c>
      <c r="I194" s="212">
        <v>202.0</v>
      </c>
      <c r="J194" s="220" t="s">
        <v>1052</v>
      </c>
      <c r="K194" s="220" t="s">
        <v>1053</v>
      </c>
      <c r="L194" s="226">
        <v>191.0</v>
      </c>
      <c r="M194" s="34"/>
      <c r="N194" s="34"/>
      <c r="O194" s="34"/>
      <c r="P194" s="34"/>
      <c r="Q194" s="34"/>
      <c r="R194" s="217"/>
      <c r="S194" s="217"/>
    </row>
    <row r="195">
      <c r="A195" s="217"/>
      <c r="B195" s="217"/>
      <c r="C195" s="228" t="s">
        <v>1054</v>
      </c>
      <c r="D195" s="228" t="s">
        <v>1055</v>
      </c>
      <c r="E195" s="217"/>
      <c r="F195" s="217"/>
      <c r="G195" s="34"/>
      <c r="H195" s="211" t="s">
        <v>433</v>
      </c>
      <c r="I195" s="212">
        <v>263.0</v>
      </c>
      <c r="J195" s="220" t="s">
        <v>1056</v>
      </c>
      <c r="K195" s="220" t="s">
        <v>1057</v>
      </c>
      <c r="L195" s="226">
        <v>192.0</v>
      </c>
      <c r="M195" s="34"/>
      <c r="N195" s="34"/>
      <c r="O195" s="34"/>
      <c r="P195" s="34"/>
      <c r="Q195" s="34"/>
      <c r="R195" s="217"/>
      <c r="S195" s="217"/>
    </row>
    <row r="196">
      <c r="A196" s="217"/>
      <c r="B196" s="217"/>
      <c r="C196" s="228" t="s">
        <v>587</v>
      </c>
      <c r="D196" s="228" t="s">
        <v>1058</v>
      </c>
      <c r="E196" s="217"/>
      <c r="F196" s="217"/>
      <c r="G196" s="34"/>
      <c r="H196" s="211" t="s">
        <v>751</v>
      </c>
      <c r="I196" s="212">
        <v>147.0</v>
      </c>
      <c r="J196" s="220" t="s">
        <v>1059</v>
      </c>
      <c r="K196" s="220" t="s">
        <v>1060</v>
      </c>
      <c r="L196" s="226">
        <v>193.0</v>
      </c>
      <c r="M196" s="34"/>
      <c r="N196" s="34"/>
      <c r="O196" s="34"/>
      <c r="P196" s="34"/>
      <c r="Q196" s="34"/>
      <c r="R196" s="217"/>
      <c r="S196" s="217"/>
    </row>
    <row r="197">
      <c r="A197" s="217"/>
      <c r="B197" s="217"/>
      <c r="C197" s="228" t="s">
        <v>631</v>
      </c>
      <c r="D197" s="228" t="s">
        <v>1061</v>
      </c>
      <c r="E197" s="217"/>
      <c r="F197" s="217"/>
      <c r="G197" s="34"/>
      <c r="H197" s="211" t="s">
        <v>1062</v>
      </c>
      <c r="I197" s="212">
        <v>163.0</v>
      </c>
      <c r="J197" s="220" t="s">
        <v>1063</v>
      </c>
      <c r="K197" s="220" t="s">
        <v>1064</v>
      </c>
      <c r="L197" s="226">
        <v>194.0</v>
      </c>
      <c r="M197" s="34"/>
      <c r="N197" s="34"/>
      <c r="O197" s="34"/>
      <c r="P197" s="34"/>
      <c r="Q197" s="34"/>
      <c r="R197" s="217"/>
      <c r="S197" s="217"/>
    </row>
    <row r="198">
      <c r="A198" s="217"/>
      <c r="B198" s="217"/>
      <c r="C198" s="228" t="s">
        <v>636</v>
      </c>
      <c r="D198" s="228" t="s">
        <v>266</v>
      </c>
      <c r="E198" s="217"/>
      <c r="F198" s="217"/>
      <c r="G198" s="34"/>
      <c r="H198" s="211" t="s">
        <v>596</v>
      </c>
      <c r="I198" s="212">
        <v>341.0</v>
      </c>
      <c r="J198" s="220" t="s">
        <v>1065</v>
      </c>
      <c r="K198" s="220" t="s">
        <v>1066</v>
      </c>
      <c r="L198" s="226">
        <v>47.0</v>
      </c>
      <c r="M198" s="34"/>
      <c r="N198" s="34"/>
      <c r="O198" s="34"/>
      <c r="P198" s="34"/>
      <c r="Q198" s="34"/>
      <c r="R198" s="217"/>
      <c r="S198" s="217"/>
    </row>
    <row r="199">
      <c r="A199" s="217"/>
      <c r="B199" s="217"/>
      <c r="C199" s="228" t="s">
        <v>641</v>
      </c>
      <c r="D199" s="228" t="s">
        <v>266</v>
      </c>
      <c r="E199" s="217"/>
      <c r="F199" s="217"/>
      <c r="G199" s="34"/>
      <c r="H199" s="211" t="s">
        <v>665</v>
      </c>
      <c r="I199" s="212">
        <v>314.0</v>
      </c>
      <c r="J199" s="220" t="s">
        <v>1067</v>
      </c>
      <c r="K199" s="34"/>
      <c r="L199" s="34"/>
      <c r="M199" s="34"/>
      <c r="N199" s="34"/>
      <c r="O199" s="34"/>
      <c r="P199" s="34"/>
      <c r="Q199" s="34"/>
      <c r="R199" s="217"/>
      <c r="S199" s="217"/>
    </row>
    <row r="200">
      <c r="A200" s="217"/>
      <c r="B200" s="217"/>
      <c r="C200" s="228" t="s">
        <v>645</v>
      </c>
      <c r="D200" s="228" t="s">
        <v>266</v>
      </c>
      <c r="E200" s="217"/>
      <c r="F200" s="217"/>
      <c r="G200" s="34"/>
      <c r="H200" s="211" t="s">
        <v>809</v>
      </c>
      <c r="I200" s="212">
        <v>224.0</v>
      </c>
      <c r="J200" s="220" t="s">
        <v>1068</v>
      </c>
      <c r="K200" s="34"/>
      <c r="L200" s="34"/>
      <c r="M200" s="34"/>
      <c r="N200" s="34"/>
      <c r="O200" s="34"/>
      <c r="P200" s="34"/>
      <c r="Q200" s="34"/>
      <c r="R200" s="217"/>
      <c r="S200" s="217"/>
    </row>
    <row r="201">
      <c r="A201" s="217"/>
      <c r="B201" s="217"/>
      <c r="C201" s="228" t="s">
        <v>650</v>
      </c>
      <c r="D201" s="228" t="s">
        <v>1069</v>
      </c>
      <c r="E201" s="217"/>
      <c r="F201" s="217"/>
      <c r="G201" s="34"/>
      <c r="H201" s="211" t="s">
        <v>438</v>
      </c>
      <c r="I201" s="212">
        <v>264.0</v>
      </c>
      <c r="J201" s="220" t="s">
        <v>1070</v>
      </c>
      <c r="K201" s="34"/>
      <c r="L201" s="34"/>
      <c r="M201" s="34"/>
      <c r="N201" s="34"/>
      <c r="O201" s="34"/>
      <c r="P201" s="34"/>
      <c r="Q201" s="34"/>
      <c r="R201" s="217"/>
      <c r="S201" s="217"/>
    </row>
    <row r="202">
      <c r="A202" s="217"/>
      <c r="B202" s="217"/>
      <c r="C202" s="228" t="s">
        <v>654</v>
      </c>
      <c r="D202" s="228" t="s">
        <v>266</v>
      </c>
      <c r="E202" s="217"/>
      <c r="F202" s="217"/>
      <c r="G202" s="34"/>
      <c r="H202" s="211" t="s">
        <v>1071</v>
      </c>
      <c r="I202" s="212">
        <v>415.0</v>
      </c>
      <c r="J202" s="220" t="s">
        <v>1072</v>
      </c>
      <c r="K202" s="34"/>
      <c r="L202" s="34"/>
      <c r="M202" s="34"/>
      <c r="N202" s="34"/>
      <c r="O202" s="34"/>
      <c r="P202" s="34"/>
      <c r="Q202" s="34"/>
      <c r="R202" s="217"/>
      <c r="S202" s="217"/>
    </row>
    <row r="203">
      <c r="A203" s="217"/>
      <c r="B203" s="217"/>
      <c r="C203" s="228" t="s">
        <v>657</v>
      </c>
      <c r="D203" s="228" t="s">
        <v>1073</v>
      </c>
      <c r="E203" s="217"/>
      <c r="F203" s="217"/>
      <c r="G203" s="34"/>
      <c r="H203" s="211" t="s">
        <v>1074</v>
      </c>
      <c r="I203" s="212">
        <v>335.0</v>
      </c>
      <c r="J203" s="220" t="s">
        <v>1075</v>
      </c>
      <c r="K203" s="34"/>
      <c r="L203" s="34"/>
      <c r="M203" s="34"/>
      <c r="N203" s="34"/>
      <c r="O203" s="34"/>
      <c r="P203" s="34"/>
      <c r="Q203" s="34"/>
      <c r="R203" s="217"/>
      <c r="S203" s="217"/>
    </row>
    <row r="204">
      <c r="A204" s="217"/>
      <c r="B204" s="217"/>
      <c r="C204" s="228" t="s">
        <v>662</v>
      </c>
      <c r="D204" s="228" t="s">
        <v>266</v>
      </c>
      <c r="E204" s="217"/>
      <c r="F204" s="217"/>
      <c r="G204" s="34"/>
      <c r="H204" s="211" t="s">
        <v>89</v>
      </c>
      <c r="I204" s="212">
        <v>41.0</v>
      </c>
      <c r="J204" s="220" t="s">
        <v>1076</v>
      </c>
      <c r="K204" s="34"/>
      <c r="L204" s="34"/>
      <c r="M204" s="34"/>
      <c r="N204" s="34"/>
      <c r="O204" s="34"/>
      <c r="P204" s="34"/>
      <c r="Q204" s="34"/>
      <c r="R204" s="217"/>
      <c r="S204" s="217"/>
    </row>
    <row r="205">
      <c r="A205" s="217"/>
      <c r="B205" s="217"/>
      <c r="C205" s="228" t="s">
        <v>666</v>
      </c>
      <c r="D205" s="228" t="s">
        <v>266</v>
      </c>
      <c r="E205" s="217"/>
      <c r="F205" s="217"/>
      <c r="G205" s="34"/>
      <c r="H205" s="211" t="s">
        <v>1077</v>
      </c>
      <c r="I205" s="212">
        <v>164.0</v>
      </c>
      <c r="J205" s="220" t="s">
        <v>1078</v>
      </c>
      <c r="K205" s="34"/>
      <c r="L205" s="34"/>
      <c r="M205" s="34"/>
      <c r="N205" s="34"/>
      <c r="O205" s="34"/>
      <c r="P205" s="34"/>
      <c r="Q205" s="34"/>
      <c r="R205" s="217"/>
      <c r="S205" s="217"/>
    </row>
    <row r="206">
      <c r="A206" s="217"/>
      <c r="B206" s="217"/>
      <c r="C206" s="228" t="s">
        <v>1079</v>
      </c>
      <c r="D206" s="228" t="s">
        <v>266</v>
      </c>
      <c r="E206" s="217"/>
      <c r="F206" s="217"/>
      <c r="G206" s="34"/>
      <c r="H206" s="211" t="s">
        <v>392</v>
      </c>
      <c r="I206" s="212">
        <v>20.0</v>
      </c>
      <c r="J206" s="220" t="s">
        <v>1080</v>
      </c>
      <c r="K206" s="34"/>
      <c r="L206" s="34"/>
      <c r="M206" s="34"/>
      <c r="N206" s="34"/>
      <c r="O206" s="34"/>
      <c r="P206" s="34"/>
      <c r="Q206" s="34"/>
      <c r="R206" s="217"/>
      <c r="S206" s="217"/>
    </row>
    <row r="207">
      <c r="A207" s="217"/>
      <c r="B207" s="217"/>
      <c r="C207" s="228" t="s">
        <v>1081</v>
      </c>
      <c r="D207" s="228" t="s">
        <v>266</v>
      </c>
      <c r="E207" s="217"/>
      <c r="F207" s="217"/>
      <c r="G207" s="34"/>
      <c r="H207" s="211" t="s">
        <v>1082</v>
      </c>
      <c r="I207" s="212">
        <v>138.0</v>
      </c>
      <c r="J207" s="220" t="s">
        <v>1083</v>
      </c>
      <c r="K207" s="34"/>
      <c r="L207" s="34"/>
      <c r="M207" s="34"/>
      <c r="N207" s="34"/>
      <c r="O207" s="34"/>
      <c r="P207" s="34"/>
      <c r="Q207" s="34"/>
      <c r="R207" s="217"/>
      <c r="S207" s="217"/>
    </row>
    <row r="208">
      <c r="A208" s="217"/>
      <c r="B208" s="217"/>
      <c r="C208" s="228" t="s">
        <v>571</v>
      </c>
      <c r="D208" s="228" t="s">
        <v>1084</v>
      </c>
      <c r="E208" s="217"/>
      <c r="F208" s="217"/>
      <c r="G208" s="34"/>
      <c r="H208" s="211" t="s">
        <v>756</v>
      </c>
      <c r="I208" s="212">
        <v>148.0</v>
      </c>
      <c r="J208" s="220" t="s">
        <v>1085</v>
      </c>
      <c r="K208" s="34"/>
      <c r="L208" s="34"/>
      <c r="M208" s="34"/>
      <c r="N208" s="34"/>
      <c r="O208" s="34"/>
      <c r="P208" s="34"/>
      <c r="Q208" s="34"/>
      <c r="R208" s="217"/>
      <c r="S208" s="217"/>
    </row>
    <row r="209">
      <c r="A209" s="217"/>
      <c r="B209" s="217"/>
      <c r="C209" s="228" t="s">
        <v>683</v>
      </c>
      <c r="D209" s="228" t="s">
        <v>266</v>
      </c>
      <c r="E209" s="217"/>
      <c r="F209" s="217"/>
      <c r="G209" s="34"/>
      <c r="H209" s="211" t="s">
        <v>1086</v>
      </c>
      <c r="I209" s="212">
        <v>553.0</v>
      </c>
      <c r="J209" s="220" t="s">
        <v>1087</v>
      </c>
      <c r="K209" s="34"/>
      <c r="L209" s="34"/>
      <c r="M209" s="34"/>
      <c r="N209" s="34"/>
      <c r="O209" s="34"/>
      <c r="P209" s="34"/>
      <c r="Q209" s="34"/>
      <c r="R209" s="217"/>
      <c r="S209" s="217"/>
    </row>
    <row r="210">
      <c r="A210" s="217"/>
      <c r="B210" s="217"/>
      <c r="C210" s="228" t="s">
        <v>688</v>
      </c>
      <c r="D210" s="228" t="s">
        <v>266</v>
      </c>
      <c r="E210" s="217"/>
      <c r="F210" s="217"/>
      <c r="G210" s="34"/>
      <c r="H210" s="211" t="s">
        <v>529</v>
      </c>
      <c r="I210" s="212">
        <v>157.0</v>
      </c>
      <c r="J210" s="220" t="s">
        <v>1088</v>
      </c>
      <c r="K210" s="34"/>
      <c r="L210" s="34"/>
      <c r="M210" s="34"/>
      <c r="N210" s="34"/>
      <c r="O210" s="34"/>
      <c r="P210" s="34"/>
      <c r="Q210" s="34"/>
      <c r="R210" s="217"/>
      <c r="S210" s="217"/>
    </row>
    <row r="211">
      <c r="A211" s="217"/>
      <c r="B211" s="217"/>
      <c r="C211" s="228" t="s">
        <v>693</v>
      </c>
      <c r="D211" s="228" t="s">
        <v>266</v>
      </c>
      <c r="E211" s="217"/>
      <c r="F211" s="217"/>
      <c r="G211" s="34"/>
      <c r="H211" s="211" t="s">
        <v>669</v>
      </c>
      <c r="I211" s="212">
        <v>315.0</v>
      </c>
      <c r="J211" s="220" t="s">
        <v>1089</v>
      </c>
      <c r="K211" s="34"/>
      <c r="L211" s="34"/>
      <c r="M211" s="34"/>
      <c r="N211" s="34"/>
      <c r="O211" s="34"/>
      <c r="P211" s="34"/>
      <c r="Q211" s="34"/>
      <c r="R211" s="217"/>
      <c r="S211" s="217"/>
    </row>
    <row r="212">
      <c r="A212" s="217"/>
      <c r="B212" s="217"/>
      <c r="C212" s="228" t="s">
        <v>697</v>
      </c>
      <c r="D212" s="228" t="s">
        <v>1090</v>
      </c>
      <c r="E212" s="217"/>
      <c r="F212" s="217"/>
      <c r="G212" s="34"/>
      <c r="H212" s="211" t="s">
        <v>1091</v>
      </c>
      <c r="I212" s="212">
        <v>122.0</v>
      </c>
      <c r="J212" s="220" t="s">
        <v>1034</v>
      </c>
      <c r="K212" s="34"/>
      <c r="L212" s="34"/>
      <c r="M212" s="34"/>
      <c r="N212" s="34"/>
      <c r="O212" s="34"/>
      <c r="P212" s="34"/>
      <c r="Q212" s="34"/>
      <c r="R212" s="217"/>
      <c r="S212" s="217"/>
    </row>
    <row r="213">
      <c r="A213" s="217"/>
      <c r="B213" s="217"/>
      <c r="C213" s="228" t="s">
        <v>753</v>
      </c>
      <c r="D213" s="228" t="s">
        <v>266</v>
      </c>
      <c r="E213" s="217"/>
      <c r="F213" s="217"/>
      <c r="G213" s="34"/>
      <c r="H213" s="211" t="s">
        <v>397</v>
      </c>
      <c r="I213" s="212">
        <v>43.0</v>
      </c>
      <c r="J213" s="220" t="s">
        <v>1092</v>
      </c>
      <c r="K213" s="34"/>
      <c r="L213" s="34"/>
      <c r="M213" s="34"/>
      <c r="N213" s="34"/>
      <c r="O213" s="34"/>
      <c r="P213" s="34"/>
      <c r="Q213" s="34"/>
      <c r="R213" s="217"/>
      <c r="S213" s="217"/>
    </row>
    <row r="214">
      <c r="A214" s="217"/>
      <c r="B214" s="217"/>
      <c r="C214" s="228" t="s">
        <v>806</v>
      </c>
      <c r="D214" s="228" t="s">
        <v>266</v>
      </c>
      <c r="E214" s="217"/>
      <c r="F214" s="217"/>
      <c r="G214" s="34"/>
      <c r="H214" s="211" t="s">
        <v>404</v>
      </c>
      <c r="I214" s="212">
        <v>187.0</v>
      </c>
      <c r="J214" s="220" t="s">
        <v>1093</v>
      </c>
      <c r="K214" s="34"/>
      <c r="L214" s="34"/>
      <c r="M214" s="34"/>
      <c r="N214" s="34"/>
      <c r="O214" s="34"/>
      <c r="P214" s="34"/>
      <c r="Q214" s="34"/>
      <c r="R214" s="217"/>
      <c r="S214" s="217"/>
    </row>
    <row r="215">
      <c r="A215" s="217"/>
      <c r="B215" s="217"/>
      <c r="C215" s="228" t="s">
        <v>1013</v>
      </c>
      <c r="D215" s="228" t="s">
        <v>1094</v>
      </c>
      <c r="E215" s="217"/>
      <c r="F215" s="217"/>
      <c r="G215" s="34"/>
      <c r="H215" s="211" t="s">
        <v>1095</v>
      </c>
      <c r="I215" s="212">
        <v>188.0</v>
      </c>
      <c r="J215" s="220" t="s">
        <v>1096</v>
      </c>
      <c r="K215" s="34"/>
      <c r="L215" s="34"/>
      <c r="M215" s="34"/>
      <c r="N215" s="34"/>
      <c r="O215" s="34"/>
      <c r="P215" s="34"/>
      <c r="Q215" s="34"/>
      <c r="R215" s="217"/>
      <c r="S215" s="217"/>
    </row>
    <row r="216">
      <c r="A216" s="217"/>
      <c r="B216" s="217"/>
      <c r="C216" s="228" t="s">
        <v>1097</v>
      </c>
      <c r="D216" s="228" t="s">
        <v>266</v>
      </c>
      <c r="E216" s="217"/>
      <c r="F216" s="217"/>
      <c r="G216" s="34"/>
      <c r="H216" s="211" t="s">
        <v>1098</v>
      </c>
      <c r="I216" s="212">
        <v>189.0</v>
      </c>
      <c r="J216" s="220" t="s">
        <v>1099</v>
      </c>
      <c r="K216" s="34"/>
      <c r="L216" s="34"/>
      <c r="M216" s="34"/>
      <c r="N216" s="34"/>
      <c r="O216" s="34"/>
      <c r="P216" s="34"/>
      <c r="Q216" s="34"/>
      <c r="R216" s="217"/>
      <c r="S216" s="217"/>
    </row>
    <row r="217">
      <c r="A217" s="217"/>
      <c r="B217" s="217"/>
      <c r="C217" s="228" t="s">
        <v>1100</v>
      </c>
      <c r="D217" s="228" t="s">
        <v>266</v>
      </c>
      <c r="E217" s="217"/>
      <c r="F217" s="217"/>
      <c r="G217" s="34"/>
      <c r="H217" s="211" t="s">
        <v>1101</v>
      </c>
      <c r="I217" s="212">
        <v>559.0</v>
      </c>
      <c r="J217" s="220" t="s">
        <v>1102</v>
      </c>
      <c r="K217" s="34"/>
      <c r="L217" s="34"/>
      <c r="M217" s="34"/>
      <c r="N217" s="34"/>
      <c r="O217" s="34"/>
      <c r="P217" s="34"/>
      <c r="Q217" s="34"/>
      <c r="R217" s="217"/>
      <c r="S217" s="217"/>
    </row>
    <row r="218">
      <c r="A218" s="217"/>
      <c r="B218" s="217"/>
      <c r="C218" s="228" t="s">
        <v>1103</v>
      </c>
      <c r="D218" s="228" t="s">
        <v>266</v>
      </c>
      <c r="E218" s="217"/>
      <c r="F218" s="217"/>
      <c r="G218" s="34"/>
      <c r="H218" s="211" t="s">
        <v>1104</v>
      </c>
      <c r="I218" s="212">
        <v>560.0</v>
      </c>
      <c r="J218" s="220" t="s">
        <v>1105</v>
      </c>
      <c r="K218" s="34"/>
      <c r="L218" s="34"/>
      <c r="M218" s="34"/>
      <c r="N218" s="34"/>
      <c r="O218" s="34"/>
      <c r="P218" s="34"/>
      <c r="Q218" s="34"/>
      <c r="R218" s="217"/>
      <c r="S218" s="217"/>
    </row>
    <row r="219">
      <c r="A219" s="217"/>
      <c r="B219" s="217"/>
      <c r="C219" s="228" t="s">
        <v>422</v>
      </c>
      <c r="D219" s="228" t="s">
        <v>266</v>
      </c>
      <c r="E219" s="217"/>
      <c r="F219" s="217"/>
      <c r="G219" s="34"/>
      <c r="H219" s="211" t="s">
        <v>1106</v>
      </c>
      <c r="I219" s="212">
        <v>561.0</v>
      </c>
      <c r="J219" s="220" t="s">
        <v>1107</v>
      </c>
      <c r="K219" s="34"/>
      <c r="L219" s="34"/>
      <c r="M219" s="34"/>
      <c r="N219" s="34"/>
      <c r="O219" s="34"/>
      <c r="P219" s="34"/>
      <c r="Q219" s="34"/>
      <c r="R219" s="217"/>
      <c r="S219" s="217"/>
    </row>
    <row r="220">
      <c r="A220" s="217"/>
      <c r="B220" s="217"/>
      <c r="C220" s="228" t="s">
        <v>446</v>
      </c>
      <c r="D220" s="228" t="s">
        <v>1108</v>
      </c>
      <c r="E220" s="217"/>
      <c r="F220" s="217"/>
      <c r="G220" s="34"/>
      <c r="H220" s="211" t="s">
        <v>981</v>
      </c>
      <c r="I220" s="212">
        <v>427.0</v>
      </c>
      <c r="J220" s="220" t="s">
        <v>1109</v>
      </c>
      <c r="K220" s="34"/>
      <c r="L220" s="34"/>
      <c r="M220" s="34"/>
      <c r="N220" s="34"/>
      <c r="O220" s="34"/>
      <c r="P220" s="34"/>
      <c r="Q220" s="34"/>
      <c r="R220" s="217"/>
      <c r="S220" s="217"/>
    </row>
    <row r="221">
      <c r="A221" s="217"/>
      <c r="B221" s="217"/>
      <c r="C221" s="228" t="s">
        <v>483</v>
      </c>
      <c r="D221" s="228" t="s">
        <v>1110</v>
      </c>
      <c r="E221" s="217"/>
      <c r="F221" s="217"/>
      <c r="G221" s="34"/>
      <c r="H221" s="211" t="s">
        <v>192</v>
      </c>
      <c r="I221" s="212">
        <v>63.0</v>
      </c>
      <c r="J221" s="220" t="s">
        <v>1111</v>
      </c>
      <c r="K221" s="34"/>
      <c r="L221" s="34"/>
      <c r="M221" s="34"/>
      <c r="N221" s="34"/>
      <c r="O221" s="34"/>
      <c r="P221" s="34"/>
      <c r="Q221" s="34"/>
      <c r="R221" s="217"/>
      <c r="S221" s="217"/>
    </row>
    <row r="222">
      <c r="A222" s="217"/>
      <c r="B222" s="217"/>
      <c r="C222" s="228" t="s">
        <v>551</v>
      </c>
      <c r="D222" s="228" t="s">
        <v>266</v>
      </c>
      <c r="E222" s="217"/>
      <c r="F222" s="217"/>
      <c r="G222" s="34"/>
      <c r="H222" s="211" t="s">
        <v>297</v>
      </c>
      <c r="I222" s="212">
        <v>231.0</v>
      </c>
      <c r="J222" s="220" t="s">
        <v>1112</v>
      </c>
      <c r="K222" s="34"/>
      <c r="L222" s="34"/>
      <c r="M222" s="34"/>
      <c r="N222" s="34"/>
      <c r="O222" s="34"/>
      <c r="P222" s="34"/>
      <c r="Q222" s="34"/>
      <c r="R222" s="217"/>
      <c r="S222" s="217"/>
    </row>
    <row r="223">
      <c r="A223" s="217"/>
      <c r="B223" s="217"/>
      <c r="C223" s="228" t="s">
        <v>583</v>
      </c>
      <c r="D223" s="228" t="s">
        <v>266</v>
      </c>
      <c r="E223" s="217"/>
      <c r="F223" s="217"/>
      <c r="G223" s="34"/>
      <c r="H223" s="211" t="s">
        <v>674</v>
      </c>
      <c r="I223" s="212">
        <v>316.0</v>
      </c>
      <c r="J223" s="220" t="s">
        <v>1113</v>
      </c>
      <c r="K223" s="34"/>
      <c r="L223" s="34"/>
      <c r="M223" s="34"/>
      <c r="N223" s="34"/>
      <c r="O223" s="34"/>
      <c r="P223" s="34"/>
      <c r="Q223" s="34"/>
      <c r="R223" s="217"/>
      <c r="S223" s="217"/>
    </row>
    <row r="224">
      <c r="A224" s="217"/>
      <c r="B224" s="217"/>
      <c r="C224" s="228" t="s">
        <v>598</v>
      </c>
      <c r="D224" s="228" t="s">
        <v>266</v>
      </c>
      <c r="E224" s="217"/>
      <c r="F224" s="217"/>
      <c r="G224" s="34"/>
      <c r="H224" s="211" t="s">
        <v>533</v>
      </c>
      <c r="I224" s="212">
        <v>158.0</v>
      </c>
      <c r="J224" s="220" t="s">
        <v>1114</v>
      </c>
      <c r="K224" s="34"/>
      <c r="L224" s="34"/>
      <c r="M224" s="34"/>
      <c r="N224" s="34"/>
      <c r="O224" s="34"/>
      <c r="P224" s="34"/>
      <c r="Q224" s="34"/>
      <c r="R224" s="217"/>
      <c r="S224" s="217"/>
    </row>
    <row r="225">
      <c r="A225" s="217"/>
      <c r="B225" s="217"/>
      <c r="C225" s="228" t="s">
        <v>611</v>
      </c>
      <c r="D225" s="228" t="s">
        <v>266</v>
      </c>
      <c r="E225" s="217"/>
      <c r="F225" s="217"/>
      <c r="G225" s="34"/>
      <c r="H225" s="211" t="s">
        <v>409</v>
      </c>
      <c r="I225" s="212">
        <v>56.0</v>
      </c>
      <c r="J225" s="220" t="s">
        <v>1115</v>
      </c>
      <c r="K225" s="34"/>
      <c r="L225" s="34"/>
      <c r="M225" s="34"/>
      <c r="N225" s="34"/>
      <c r="O225" s="34"/>
      <c r="P225" s="34"/>
      <c r="Q225" s="34"/>
      <c r="R225" s="217"/>
      <c r="S225" s="217"/>
    </row>
    <row r="226">
      <c r="A226" s="217"/>
      <c r="B226" s="217"/>
      <c r="C226" s="228" t="s">
        <v>614</v>
      </c>
      <c r="D226" s="228" t="s">
        <v>1116</v>
      </c>
      <c r="E226" s="217"/>
      <c r="F226" s="217"/>
      <c r="G226" s="34"/>
      <c r="H226" s="211" t="s">
        <v>208</v>
      </c>
      <c r="I226" s="212">
        <v>57.0</v>
      </c>
      <c r="J226" s="220" t="s">
        <v>1117</v>
      </c>
      <c r="K226" s="34"/>
      <c r="L226" s="34"/>
      <c r="M226" s="34"/>
      <c r="N226" s="34"/>
      <c r="O226" s="34"/>
      <c r="P226" s="34"/>
      <c r="Q226" s="34"/>
      <c r="R226" s="217"/>
      <c r="S226" s="217"/>
    </row>
    <row r="227">
      <c r="A227" s="217"/>
      <c r="B227" s="217"/>
      <c r="C227" s="228" t="s">
        <v>671</v>
      </c>
      <c r="D227" s="228" t="s">
        <v>1118</v>
      </c>
      <c r="E227" s="217"/>
      <c r="F227" s="217"/>
      <c r="G227" s="34"/>
      <c r="H227" s="211" t="s">
        <v>1119</v>
      </c>
      <c r="I227" s="212">
        <v>571.0</v>
      </c>
      <c r="J227" s="220" t="s">
        <v>1120</v>
      </c>
      <c r="K227" s="34"/>
      <c r="L227" s="34"/>
      <c r="M227" s="34"/>
      <c r="N227" s="34"/>
      <c r="O227" s="34"/>
      <c r="P227" s="34"/>
      <c r="Q227" s="34"/>
      <c r="R227" s="217"/>
      <c r="S227" s="217"/>
    </row>
    <row r="228">
      <c r="A228" s="217"/>
      <c r="B228" s="217"/>
      <c r="C228" s="228" t="s">
        <v>766</v>
      </c>
      <c r="D228" s="228" t="s">
        <v>266</v>
      </c>
      <c r="E228" s="217"/>
      <c r="F228" s="217"/>
      <c r="G228" s="34"/>
      <c r="H228" s="211" t="s">
        <v>1121</v>
      </c>
      <c r="I228" s="212">
        <v>581.0</v>
      </c>
      <c r="J228" s="220" t="s">
        <v>1122</v>
      </c>
      <c r="K228" s="34"/>
      <c r="L228" s="34"/>
      <c r="M228" s="34"/>
      <c r="N228" s="34"/>
      <c r="O228" s="34"/>
      <c r="P228" s="34"/>
      <c r="Q228" s="34"/>
      <c r="R228" s="217"/>
      <c r="S228" s="217"/>
    </row>
    <row r="229">
      <c r="A229" s="217"/>
      <c r="B229" s="217"/>
      <c r="C229" s="228" t="s">
        <v>770</v>
      </c>
      <c r="D229" s="228" t="s">
        <v>266</v>
      </c>
      <c r="E229" s="217"/>
      <c r="F229" s="217"/>
      <c r="G229" s="34"/>
      <c r="H229" s="211" t="s">
        <v>1123</v>
      </c>
      <c r="I229" s="212">
        <v>590.0</v>
      </c>
      <c r="J229" s="220" t="s">
        <v>1124</v>
      </c>
      <c r="K229" s="34"/>
      <c r="L229" s="34"/>
      <c r="M229" s="34"/>
      <c r="N229" s="34"/>
      <c r="O229" s="34"/>
      <c r="P229" s="34"/>
      <c r="Q229" s="34"/>
      <c r="R229" s="217"/>
      <c r="S229" s="217"/>
    </row>
    <row r="230">
      <c r="A230" s="217"/>
      <c r="B230" s="217"/>
      <c r="C230" s="228" t="s">
        <v>797</v>
      </c>
      <c r="D230" s="228" t="s">
        <v>266</v>
      </c>
      <c r="E230" s="217"/>
      <c r="F230" s="217"/>
      <c r="G230" s="34"/>
      <c r="H230" s="211" t="s">
        <v>875</v>
      </c>
      <c r="I230" s="212">
        <v>67.0</v>
      </c>
      <c r="J230" s="220" t="s">
        <v>1125</v>
      </c>
      <c r="K230" s="34"/>
      <c r="L230" s="34"/>
      <c r="M230" s="34"/>
      <c r="N230" s="34"/>
      <c r="O230" s="34"/>
      <c r="P230" s="34"/>
      <c r="Q230" s="34"/>
      <c r="R230" s="217"/>
      <c r="S230" s="217"/>
    </row>
    <row r="231">
      <c r="A231" s="217"/>
      <c r="B231" s="217"/>
      <c r="C231" s="228" t="s">
        <v>894</v>
      </c>
      <c r="D231" s="228" t="s">
        <v>266</v>
      </c>
      <c r="E231" s="217"/>
      <c r="F231" s="217"/>
      <c r="G231" s="34"/>
      <c r="H231" s="211" t="s">
        <v>678</v>
      </c>
      <c r="I231" s="212">
        <v>317.0</v>
      </c>
      <c r="J231" s="220" t="s">
        <v>1126</v>
      </c>
      <c r="K231" s="34"/>
      <c r="L231" s="34"/>
      <c r="M231" s="34"/>
      <c r="N231" s="34"/>
      <c r="O231" s="34"/>
      <c r="P231" s="34"/>
      <c r="Q231" s="34"/>
      <c r="R231" s="217"/>
      <c r="S231" s="217"/>
    </row>
    <row r="232">
      <c r="A232" s="217"/>
      <c r="B232" s="217"/>
      <c r="C232" s="228" t="s">
        <v>367</v>
      </c>
      <c r="D232" s="228" t="s">
        <v>266</v>
      </c>
      <c r="E232" s="217"/>
      <c r="F232" s="217"/>
      <c r="G232" s="34"/>
      <c r="H232" s="211" t="s">
        <v>305</v>
      </c>
      <c r="I232" s="212">
        <v>45.0</v>
      </c>
      <c r="J232" s="220" t="s">
        <v>1127</v>
      </c>
      <c r="K232" s="34"/>
      <c r="L232" s="34"/>
      <c r="M232" s="34"/>
      <c r="N232" s="34"/>
      <c r="O232" s="34"/>
      <c r="P232" s="34"/>
      <c r="Q232" s="34"/>
      <c r="R232" s="217"/>
      <c r="S232" s="217"/>
    </row>
    <row r="233">
      <c r="A233" s="217"/>
      <c r="B233" s="217"/>
      <c r="C233" s="228" t="s">
        <v>1034</v>
      </c>
      <c r="D233" s="228" t="s">
        <v>1128</v>
      </c>
      <c r="E233" s="217"/>
      <c r="F233" s="217"/>
      <c r="G233" s="34"/>
      <c r="H233" s="211" t="s">
        <v>444</v>
      </c>
      <c r="I233" s="212">
        <v>265.0</v>
      </c>
      <c r="J233" s="220" t="s">
        <v>1129</v>
      </c>
      <c r="K233" s="34"/>
      <c r="L233" s="34"/>
      <c r="M233" s="34"/>
      <c r="N233" s="34"/>
      <c r="O233" s="34"/>
      <c r="P233" s="34"/>
      <c r="Q233" s="34"/>
      <c r="R233" s="217"/>
      <c r="S233" s="217"/>
    </row>
    <row r="234">
      <c r="A234" s="217"/>
      <c r="B234" s="217"/>
      <c r="C234" s="228" t="s">
        <v>1091</v>
      </c>
      <c r="D234" s="228" t="s">
        <v>266</v>
      </c>
      <c r="E234" s="217"/>
      <c r="F234" s="217"/>
      <c r="G234" s="34"/>
      <c r="H234" s="211" t="s">
        <v>681</v>
      </c>
      <c r="I234" s="212">
        <v>318.0</v>
      </c>
      <c r="J234" s="220" t="s">
        <v>1130</v>
      </c>
      <c r="K234" s="34"/>
      <c r="L234" s="34"/>
      <c r="M234" s="34"/>
      <c r="N234" s="34"/>
      <c r="O234" s="34"/>
      <c r="P234" s="34"/>
      <c r="Q234" s="34"/>
      <c r="R234" s="217"/>
      <c r="S234" s="217"/>
    </row>
    <row r="235">
      <c r="A235" s="217"/>
      <c r="B235" s="217"/>
      <c r="C235" s="228" t="s">
        <v>1131</v>
      </c>
      <c r="D235" s="228" t="s">
        <v>1132</v>
      </c>
      <c r="E235" s="217"/>
      <c r="F235" s="217"/>
      <c r="G235" s="34"/>
      <c r="H235" s="211" t="s">
        <v>418</v>
      </c>
      <c r="I235" s="212">
        <v>22.0</v>
      </c>
      <c r="J235" s="220" t="s">
        <v>1133</v>
      </c>
      <c r="K235" s="34"/>
      <c r="L235" s="34"/>
      <c r="M235" s="34"/>
      <c r="N235" s="34"/>
      <c r="O235" s="34"/>
      <c r="P235" s="34"/>
      <c r="Q235" s="34"/>
      <c r="R235" s="217"/>
      <c r="S235" s="217"/>
    </row>
    <row r="236">
      <c r="A236" s="217"/>
      <c r="B236" s="217"/>
      <c r="C236" s="228" t="s">
        <v>1134</v>
      </c>
      <c r="D236" s="228" t="s">
        <v>266</v>
      </c>
      <c r="E236" s="217"/>
      <c r="F236" s="217"/>
      <c r="G236" s="34"/>
      <c r="H236" s="211" t="s">
        <v>760</v>
      </c>
      <c r="I236" s="212">
        <v>149.0</v>
      </c>
      <c r="J236" s="220" t="s">
        <v>1135</v>
      </c>
      <c r="K236" s="34"/>
      <c r="L236" s="34"/>
      <c r="M236" s="34"/>
      <c r="N236" s="34"/>
      <c r="O236" s="34"/>
      <c r="P236" s="34"/>
      <c r="Q236" s="34"/>
      <c r="R236" s="217"/>
      <c r="S236" s="217"/>
    </row>
    <row r="237">
      <c r="A237" s="217"/>
      <c r="B237" s="217"/>
      <c r="C237" s="228" t="s">
        <v>1136</v>
      </c>
      <c r="D237" s="228" t="s">
        <v>1137</v>
      </c>
      <c r="E237" s="217"/>
      <c r="F237" s="217"/>
      <c r="G237" s="34"/>
      <c r="H237" s="211" t="s">
        <v>1138</v>
      </c>
      <c r="I237" s="212">
        <v>46.0</v>
      </c>
      <c r="J237" s="220" t="s">
        <v>1139</v>
      </c>
      <c r="K237" s="34"/>
      <c r="L237" s="34"/>
      <c r="M237" s="34"/>
      <c r="N237" s="34"/>
      <c r="O237" s="34"/>
      <c r="P237" s="34"/>
      <c r="Q237" s="34"/>
      <c r="R237" s="217"/>
      <c r="S237" s="217"/>
    </row>
    <row r="238">
      <c r="A238" s="217"/>
      <c r="B238" s="217"/>
      <c r="C238" s="228" t="s">
        <v>456</v>
      </c>
      <c r="D238" s="228" t="s">
        <v>266</v>
      </c>
      <c r="E238" s="217"/>
      <c r="F238" s="217"/>
      <c r="G238" s="34"/>
      <c r="H238" s="211" t="s">
        <v>677</v>
      </c>
      <c r="I238" s="212">
        <v>342.0</v>
      </c>
      <c r="J238" s="220" t="s">
        <v>1140</v>
      </c>
      <c r="K238" s="34"/>
      <c r="L238" s="34"/>
      <c r="M238" s="34"/>
      <c r="N238" s="34"/>
      <c r="O238" s="34"/>
      <c r="P238" s="34"/>
      <c r="Q238" s="34"/>
      <c r="R238" s="217"/>
      <c r="S238" s="217"/>
    </row>
    <row r="239">
      <c r="A239" s="217"/>
      <c r="B239" s="217"/>
      <c r="C239" s="228" t="s">
        <v>1141</v>
      </c>
      <c r="D239" s="228" t="s">
        <v>266</v>
      </c>
      <c r="E239" s="217"/>
      <c r="F239" s="217"/>
      <c r="G239" s="34"/>
      <c r="H239" s="211" t="s">
        <v>425</v>
      </c>
      <c r="I239" s="212">
        <v>47.0</v>
      </c>
      <c r="J239" s="220" t="s">
        <v>1142</v>
      </c>
      <c r="K239" s="34"/>
      <c r="L239" s="34"/>
      <c r="M239" s="34"/>
      <c r="N239" s="34"/>
      <c r="O239" s="34"/>
      <c r="P239" s="34"/>
      <c r="Q239" s="34"/>
      <c r="R239" s="217"/>
      <c r="S239" s="217"/>
    </row>
    <row r="240">
      <c r="A240" s="217"/>
      <c r="B240" s="217"/>
      <c r="C240" s="228" t="s">
        <v>462</v>
      </c>
      <c r="D240" s="228" t="s">
        <v>1143</v>
      </c>
      <c r="E240" s="217"/>
      <c r="F240" s="217"/>
      <c r="G240" s="34"/>
      <c r="H240" s="211" t="s">
        <v>312</v>
      </c>
      <c r="I240" s="212">
        <v>232.0</v>
      </c>
      <c r="J240" s="220" t="s">
        <v>1144</v>
      </c>
      <c r="K240" s="34"/>
      <c r="L240" s="34"/>
      <c r="M240" s="34"/>
      <c r="N240" s="34"/>
      <c r="O240" s="34"/>
      <c r="P240" s="34"/>
      <c r="Q240" s="34"/>
      <c r="R240" s="217"/>
      <c r="S240" s="217"/>
    </row>
    <row r="241">
      <c r="A241" s="217"/>
      <c r="B241" s="217"/>
      <c r="C241" s="228" t="s">
        <v>1145</v>
      </c>
      <c r="D241" s="228" t="s">
        <v>266</v>
      </c>
      <c r="E241" s="217"/>
      <c r="F241" s="217"/>
      <c r="G241" s="34"/>
      <c r="H241" s="211" t="s">
        <v>878</v>
      </c>
      <c r="I241" s="212">
        <v>68.0</v>
      </c>
      <c r="J241" s="220" t="s">
        <v>1146</v>
      </c>
      <c r="K241" s="34"/>
      <c r="L241" s="34"/>
      <c r="M241" s="34"/>
      <c r="N241" s="34"/>
      <c r="O241" s="34"/>
      <c r="P241" s="34"/>
      <c r="Q241" s="34"/>
      <c r="R241" s="217"/>
      <c r="S241" s="217"/>
    </row>
    <row r="242">
      <c r="A242" s="217"/>
      <c r="B242" s="217"/>
      <c r="C242" s="228" t="s">
        <v>1147</v>
      </c>
      <c r="D242" s="228" t="s">
        <v>266</v>
      </c>
      <c r="E242" s="217"/>
      <c r="F242" s="217"/>
      <c r="G242" s="34"/>
      <c r="H242" s="211" t="s">
        <v>1148</v>
      </c>
      <c r="I242" s="212">
        <v>572.0</v>
      </c>
      <c r="J242" s="220" t="s">
        <v>1149</v>
      </c>
      <c r="K242" s="34"/>
      <c r="L242" s="34"/>
      <c r="M242" s="34"/>
      <c r="N242" s="34"/>
      <c r="O242" s="34"/>
      <c r="P242" s="34"/>
      <c r="Q242" s="34"/>
      <c r="R242" s="217"/>
      <c r="S242" s="217"/>
    </row>
    <row r="243">
      <c r="A243" s="217"/>
      <c r="B243" s="217"/>
      <c r="C243" s="228" t="s">
        <v>1150</v>
      </c>
      <c r="D243" s="228" t="s">
        <v>1151</v>
      </c>
      <c r="E243" s="217"/>
      <c r="F243" s="217"/>
      <c r="G243" s="34"/>
      <c r="H243" s="211" t="s">
        <v>1152</v>
      </c>
      <c r="I243" s="212">
        <v>574.0</v>
      </c>
      <c r="J243" s="220" t="s">
        <v>1153</v>
      </c>
      <c r="K243" s="34"/>
      <c r="L243" s="34"/>
      <c r="M243" s="34"/>
      <c r="N243" s="34"/>
      <c r="O243" s="34"/>
      <c r="P243" s="34"/>
      <c r="Q243" s="34"/>
      <c r="R243" s="217"/>
      <c r="S243" s="217"/>
    </row>
    <row r="244">
      <c r="A244" s="217"/>
      <c r="B244" s="217"/>
      <c r="C244" s="228" t="s">
        <v>1154</v>
      </c>
      <c r="D244" s="228" t="s">
        <v>1155</v>
      </c>
      <c r="E244" s="217"/>
      <c r="F244" s="217"/>
      <c r="G244" s="34"/>
      <c r="H244" s="211" t="s">
        <v>1156</v>
      </c>
      <c r="I244" s="212">
        <v>562.0</v>
      </c>
      <c r="J244" s="220" t="s">
        <v>1157</v>
      </c>
      <c r="K244" s="34"/>
      <c r="L244" s="34"/>
      <c r="M244" s="34"/>
      <c r="N244" s="34"/>
      <c r="O244" s="34"/>
      <c r="P244" s="34"/>
      <c r="Q244" s="34"/>
      <c r="R244" s="217"/>
      <c r="S244" s="217"/>
    </row>
    <row r="245">
      <c r="A245" s="217"/>
      <c r="B245" s="217"/>
      <c r="C245" s="228" t="s">
        <v>1158</v>
      </c>
      <c r="D245" s="228" t="s">
        <v>266</v>
      </c>
      <c r="E245" s="217"/>
      <c r="F245" s="217"/>
      <c r="G245" s="34"/>
      <c r="H245" s="211" t="s">
        <v>1159</v>
      </c>
      <c r="I245" s="212">
        <v>582.0</v>
      </c>
      <c r="J245" s="220" t="s">
        <v>1160</v>
      </c>
      <c r="K245" s="34"/>
      <c r="L245" s="34"/>
      <c r="M245" s="34"/>
      <c r="N245" s="34"/>
      <c r="O245" s="34"/>
      <c r="P245" s="34"/>
      <c r="Q245" s="34"/>
      <c r="R245" s="217"/>
      <c r="S245" s="217"/>
    </row>
    <row r="246">
      <c r="A246" s="217"/>
      <c r="B246" s="217"/>
      <c r="C246" s="228" t="s">
        <v>1161</v>
      </c>
      <c r="D246" s="228" t="s">
        <v>266</v>
      </c>
      <c r="E246" s="217"/>
      <c r="F246" s="217"/>
      <c r="G246" s="34"/>
      <c r="H246" s="211" t="s">
        <v>1162</v>
      </c>
      <c r="I246" s="212">
        <v>563.0</v>
      </c>
      <c r="J246" s="220" t="s">
        <v>1163</v>
      </c>
      <c r="K246" s="34"/>
      <c r="L246" s="34"/>
      <c r="M246" s="34"/>
      <c r="N246" s="34"/>
      <c r="O246" s="34"/>
      <c r="P246" s="34"/>
      <c r="Q246" s="34"/>
      <c r="R246" s="217"/>
      <c r="S246" s="217"/>
    </row>
    <row r="247">
      <c r="A247" s="217"/>
      <c r="B247" s="217"/>
      <c r="C247" s="228" t="s">
        <v>1164</v>
      </c>
      <c r="D247" s="228" t="s">
        <v>266</v>
      </c>
      <c r="E247" s="217"/>
      <c r="F247" s="217"/>
      <c r="G247" s="34"/>
      <c r="H247" s="211" t="s">
        <v>1165</v>
      </c>
      <c r="I247" s="212">
        <v>591.0</v>
      </c>
      <c r="J247" s="220" t="s">
        <v>1166</v>
      </c>
      <c r="K247" s="34"/>
      <c r="L247" s="34"/>
      <c r="M247" s="34"/>
      <c r="N247" s="34"/>
      <c r="O247" s="34"/>
      <c r="P247" s="34"/>
      <c r="Q247" s="34"/>
      <c r="R247" s="217"/>
      <c r="S247" s="217"/>
    </row>
    <row r="248">
      <c r="A248" s="217"/>
      <c r="B248" s="217"/>
      <c r="C248" s="228" t="s">
        <v>1167</v>
      </c>
      <c r="D248" s="228" t="s">
        <v>266</v>
      </c>
      <c r="E248" s="217"/>
      <c r="F248" s="217"/>
      <c r="G248" s="34"/>
      <c r="H248" s="211" t="s">
        <v>1168</v>
      </c>
      <c r="I248" s="212">
        <v>416.0</v>
      </c>
      <c r="J248" s="220" t="s">
        <v>1169</v>
      </c>
      <c r="K248" s="34"/>
      <c r="L248" s="34"/>
      <c r="M248" s="34"/>
      <c r="N248" s="34"/>
      <c r="O248" s="34"/>
      <c r="P248" s="34"/>
      <c r="Q248" s="34"/>
      <c r="R248" s="217"/>
      <c r="S248" s="217"/>
    </row>
    <row r="249">
      <c r="A249" s="217"/>
      <c r="B249" s="217"/>
      <c r="C249" s="228" t="s">
        <v>1170</v>
      </c>
      <c r="D249" s="228" t="s">
        <v>266</v>
      </c>
      <c r="E249" s="217"/>
      <c r="F249" s="217"/>
      <c r="G249" s="34"/>
      <c r="H249" s="211" t="s">
        <v>686</v>
      </c>
      <c r="I249" s="212">
        <v>319.0</v>
      </c>
      <c r="J249" s="220" t="s">
        <v>1171</v>
      </c>
      <c r="K249" s="34"/>
      <c r="L249" s="34"/>
      <c r="M249" s="34"/>
      <c r="N249" s="34"/>
      <c r="O249" s="34"/>
      <c r="P249" s="34"/>
      <c r="Q249" s="34"/>
      <c r="R249" s="217"/>
      <c r="S249" s="217"/>
    </row>
    <row r="250">
      <c r="A250" s="217"/>
      <c r="B250" s="217"/>
      <c r="C250" s="228" t="s">
        <v>1172</v>
      </c>
      <c r="D250" s="228" t="s">
        <v>266</v>
      </c>
      <c r="E250" s="217"/>
      <c r="F250" s="217"/>
      <c r="G250" s="34"/>
      <c r="H250" s="211" t="s">
        <v>431</v>
      </c>
      <c r="I250" s="212">
        <v>48.0</v>
      </c>
      <c r="J250" s="220" t="s">
        <v>1173</v>
      </c>
      <c r="K250" s="34"/>
      <c r="L250" s="34"/>
      <c r="M250" s="34"/>
      <c r="N250" s="34"/>
      <c r="O250" s="34"/>
      <c r="P250" s="34"/>
      <c r="Q250" s="34"/>
      <c r="R250" s="217"/>
      <c r="S250" s="217"/>
    </row>
    <row r="251">
      <c r="A251" s="217"/>
      <c r="B251" s="217"/>
      <c r="C251" s="228" t="s">
        <v>355</v>
      </c>
      <c r="D251" s="228" t="s">
        <v>1174</v>
      </c>
      <c r="E251" s="217"/>
      <c r="F251" s="217"/>
      <c r="G251" s="34"/>
      <c r="H251" s="211" t="s">
        <v>1175</v>
      </c>
      <c r="I251" s="212">
        <v>209.0</v>
      </c>
      <c r="J251" s="220" t="s">
        <v>1176</v>
      </c>
      <c r="K251" s="34"/>
      <c r="L251" s="34"/>
      <c r="M251" s="34"/>
      <c r="N251" s="34"/>
      <c r="O251" s="34"/>
      <c r="P251" s="34"/>
      <c r="Q251" s="34"/>
      <c r="R251" s="217"/>
      <c r="S251" s="217"/>
    </row>
    <row r="252">
      <c r="A252" s="217"/>
      <c r="B252" s="217"/>
      <c r="C252" s="228" t="s">
        <v>389</v>
      </c>
      <c r="D252" s="228" t="s">
        <v>266</v>
      </c>
      <c r="E252" s="217"/>
      <c r="F252" s="217"/>
      <c r="G252" s="34"/>
      <c r="H252" s="211" t="s">
        <v>1177</v>
      </c>
      <c r="I252" s="212">
        <v>210.0</v>
      </c>
      <c r="J252" s="220" t="s">
        <v>1178</v>
      </c>
      <c r="K252" s="34"/>
      <c r="L252" s="34"/>
      <c r="M252" s="34"/>
      <c r="N252" s="34"/>
      <c r="O252" s="34"/>
      <c r="P252" s="34"/>
      <c r="Q252" s="34"/>
      <c r="R252" s="217"/>
      <c r="S252" s="217"/>
    </row>
    <row r="253">
      <c r="A253" s="217"/>
      <c r="B253" s="217"/>
      <c r="C253" s="228" t="s">
        <v>522</v>
      </c>
      <c r="D253" s="228" t="s">
        <v>266</v>
      </c>
      <c r="E253" s="217"/>
      <c r="F253" s="217"/>
      <c r="G253" s="34"/>
      <c r="H253" s="211" t="s">
        <v>1179</v>
      </c>
      <c r="I253" s="212">
        <v>211.0</v>
      </c>
      <c r="J253" s="220" t="s">
        <v>1180</v>
      </c>
      <c r="K253" s="34"/>
      <c r="L253" s="34"/>
      <c r="M253" s="34"/>
      <c r="N253" s="34"/>
      <c r="O253" s="34"/>
      <c r="P253" s="34"/>
      <c r="Q253" s="34"/>
      <c r="R253" s="217"/>
      <c r="S253" s="217"/>
    </row>
    <row r="254">
      <c r="A254" s="217"/>
      <c r="B254" s="217"/>
      <c r="C254" s="228" t="s">
        <v>780</v>
      </c>
      <c r="D254" s="228" t="s">
        <v>266</v>
      </c>
      <c r="E254" s="217"/>
      <c r="F254" s="217"/>
      <c r="G254" s="34"/>
      <c r="H254" s="211" t="s">
        <v>1181</v>
      </c>
      <c r="I254" s="212">
        <v>212.0</v>
      </c>
      <c r="J254" s="220" t="s">
        <v>1182</v>
      </c>
      <c r="K254" s="34"/>
      <c r="L254" s="34"/>
      <c r="M254" s="34"/>
      <c r="N254" s="34"/>
      <c r="O254" s="34"/>
      <c r="P254" s="34"/>
      <c r="Q254" s="34"/>
      <c r="R254" s="217"/>
      <c r="S254" s="217"/>
    </row>
    <row r="255">
      <c r="A255" s="217"/>
      <c r="B255" s="217"/>
      <c r="C255" s="228" t="s">
        <v>792</v>
      </c>
      <c r="D255" s="228" t="s">
        <v>1183</v>
      </c>
      <c r="E255" s="217"/>
      <c r="F255" s="217"/>
      <c r="G255" s="34"/>
      <c r="H255" s="211" t="s">
        <v>1184</v>
      </c>
      <c r="I255" s="212">
        <v>208.0</v>
      </c>
      <c r="J255" s="220" t="s">
        <v>1185</v>
      </c>
      <c r="K255" s="34"/>
      <c r="L255" s="34"/>
      <c r="M255" s="34"/>
      <c r="N255" s="34"/>
      <c r="O255" s="34"/>
      <c r="P255" s="34"/>
      <c r="Q255" s="34"/>
      <c r="R255" s="217"/>
      <c r="S255" s="217"/>
    </row>
    <row r="256">
      <c r="A256" s="217"/>
      <c r="B256" s="217"/>
      <c r="C256" s="228" t="s">
        <v>837</v>
      </c>
      <c r="D256" s="228" t="s">
        <v>266</v>
      </c>
      <c r="E256" s="217"/>
      <c r="F256" s="217"/>
      <c r="G256" s="34"/>
      <c r="H256" s="211" t="s">
        <v>1186</v>
      </c>
      <c r="I256" s="212">
        <v>417.0</v>
      </c>
      <c r="J256" s="220" t="s">
        <v>1187</v>
      </c>
      <c r="K256" s="34"/>
      <c r="L256" s="34"/>
      <c r="M256" s="34"/>
      <c r="N256" s="34"/>
      <c r="O256" s="34"/>
      <c r="P256" s="34"/>
      <c r="Q256" s="34"/>
      <c r="R256" s="217"/>
      <c r="S256" s="217"/>
    </row>
    <row r="257">
      <c r="A257" s="217"/>
      <c r="B257" s="217"/>
      <c r="C257" s="228" t="s">
        <v>1082</v>
      </c>
      <c r="D257" s="228" t="s">
        <v>266</v>
      </c>
      <c r="E257" s="217"/>
      <c r="F257" s="217"/>
      <c r="G257" s="34"/>
      <c r="H257" s="211" t="s">
        <v>1188</v>
      </c>
      <c r="I257" s="212">
        <v>418.0</v>
      </c>
      <c r="J257" s="220" t="s">
        <v>1189</v>
      </c>
      <c r="K257" s="34"/>
      <c r="L257" s="34"/>
      <c r="M257" s="34"/>
      <c r="N257" s="34"/>
      <c r="O257" s="34"/>
      <c r="P257" s="34"/>
      <c r="Q257" s="34"/>
      <c r="R257" s="217"/>
      <c r="S257" s="217"/>
    </row>
    <row r="258">
      <c r="A258" s="217"/>
      <c r="B258" s="217"/>
      <c r="C258" s="228" t="s">
        <v>1190</v>
      </c>
      <c r="D258" s="228" t="s">
        <v>1191</v>
      </c>
      <c r="E258" s="217"/>
      <c r="F258" s="217"/>
      <c r="G258" s="34"/>
      <c r="H258" s="211" t="s">
        <v>436</v>
      </c>
      <c r="I258" s="212">
        <v>18.0</v>
      </c>
      <c r="J258" s="220" t="s">
        <v>1192</v>
      </c>
      <c r="K258" s="34"/>
      <c r="L258" s="34"/>
      <c r="M258" s="34"/>
      <c r="N258" s="34"/>
      <c r="O258" s="34"/>
      <c r="P258" s="34"/>
      <c r="Q258" s="34"/>
      <c r="R258" s="217"/>
      <c r="S258" s="217"/>
    </row>
    <row r="259">
      <c r="A259" s="217"/>
      <c r="B259" s="217"/>
      <c r="C259" s="228" t="s">
        <v>1193</v>
      </c>
      <c r="D259" s="228" t="s">
        <v>266</v>
      </c>
      <c r="E259" s="217"/>
      <c r="F259" s="217"/>
      <c r="G259" s="34"/>
      <c r="H259" s="211" t="s">
        <v>783</v>
      </c>
      <c r="I259" s="212">
        <v>219.0</v>
      </c>
      <c r="J259" s="220" t="s">
        <v>1194</v>
      </c>
      <c r="K259" s="34"/>
      <c r="L259" s="34"/>
      <c r="M259" s="34"/>
      <c r="N259" s="34"/>
      <c r="O259" s="34"/>
      <c r="P259" s="34"/>
      <c r="Q259" s="34"/>
      <c r="R259" s="217"/>
      <c r="S259" s="217"/>
    </row>
    <row r="260">
      <c r="A260" s="217"/>
      <c r="B260" s="217"/>
      <c r="C260" s="228" t="s">
        <v>1195</v>
      </c>
      <c r="D260" s="228" t="s">
        <v>266</v>
      </c>
      <c r="E260" s="217"/>
      <c r="F260" s="217"/>
      <c r="G260" s="34"/>
      <c r="H260" s="211" t="s">
        <v>783</v>
      </c>
      <c r="I260" s="212">
        <v>538.0</v>
      </c>
      <c r="J260" s="220" t="s">
        <v>1196</v>
      </c>
      <c r="K260" s="34"/>
      <c r="L260" s="34"/>
      <c r="M260" s="34"/>
      <c r="N260" s="34"/>
      <c r="O260" s="34"/>
      <c r="P260" s="34"/>
      <c r="Q260" s="34"/>
      <c r="R260" s="217"/>
      <c r="S260" s="217"/>
    </row>
    <row r="261">
      <c r="A261" s="217"/>
      <c r="B261" s="217"/>
      <c r="C261" s="228" t="s">
        <v>1197</v>
      </c>
      <c r="D261" s="228" t="s">
        <v>266</v>
      </c>
      <c r="E261" s="217"/>
      <c r="F261" s="217"/>
      <c r="G261" s="34"/>
      <c r="H261" s="211" t="s">
        <v>1198</v>
      </c>
      <c r="I261" s="212">
        <v>165.0</v>
      </c>
      <c r="J261" s="220" t="s">
        <v>1199</v>
      </c>
      <c r="K261" s="34"/>
      <c r="L261" s="34"/>
      <c r="M261" s="34"/>
      <c r="N261" s="34"/>
      <c r="O261" s="34"/>
      <c r="P261" s="34"/>
      <c r="Q261" s="34"/>
      <c r="R261" s="217"/>
      <c r="S261" s="217"/>
    </row>
    <row r="262">
      <c r="A262" s="217"/>
      <c r="B262" s="217"/>
      <c r="C262" s="228" t="s">
        <v>1200</v>
      </c>
      <c r="D262" s="228" t="s">
        <v>1201</v>
      </c>
      <c r="E262" s="217"/>
      <c r="F262" s="217"/>
      <c r="G262" s="34"/>
      <c r="H262" s="211" t="s">
        <v>1202</v>
      </c>
      <c r="I262" s="212">
        <v>564.0</v>
      </c>
      <c r="J262" s="220" t="s">
        <v>1203</v>
      </c>
      <c r="K262" s="34"/>
      <c r="L262" s="34"/>
      <c r="M262" s="34"/>
      <c r="N262" s="34"/>
      <c r="O262" s="34"/>
      <c r="P262" s="34"/>
      <c r="Q262" s="34"/>
      <c r="R262" s="217"/>
      <c r="S262" s="217"/>
    </row>
    <row r="263">
      <c r="A263" s="217"/>
      <c r="B263" s="217"/>
      <c r="C263" s="228" t="s">
        <v>365</v>
      </c>
      <c r="D263" s="228" t="s">
        <v>266</v>
      </c>
      <c r="E263" s="217"/>
      <c r="F263" s="217"/>
      <c r="G263" s="34"/>
      <c r="H263" s="211" t="s">
        <v>1204</v>
      </c>
      <c r="I263" s="212">
        <v>569.0</v>
      </c>
      <c r="J263" s="220" t="s">
        <v>1205</v>
      </c>
      <c r="K263" s="34"/>
      <c r="L263" s="34"/>
      <c r="M263" s="34"/>
      <c r="N263" s="34"/>
      <c r="O263" s="34"/>
      <c r="P263" s="34"/>
      <c r="Q263" s="34"/>
      <c r="R263" s="217"/>
      <c r="S263" s="217"/>
    </row>
    <row r="264">
      <c r="A264" s="217"/>
      <c r="B264" s="217"/>
      <c r="C264" s="228" t="s">
        <v>870</v>
      </c>
      <c r="D264" s="228" t="s">
        <v>1206</v>
      </c>
      <c r="E264" s="217"/>
      <c r="F264" s="217"/>
      <c r="G264" s="34"/>
      <c r="H264" s="211" t="s">
        <v>1207</v>
      </c>
      <c r="I264" s="212">
        <v>575.0</v>
      </c>
      <c r="J264" s="220" t="s">
        <v>1208</v>
      </c>
      <c r="K264" s="34"/>
      <c r="L264" s="34"/>
      <c r="M264" s="34"/>
      <c r="N264" s="34"/>
      <c r="O264" s="34"/>
      <c r="P264" s="34"/>
      <c r="Q264" s="34"/>
      <c r="R264" s="217"/>
      <c r="S264" s="217"/>
    </row>
    <row r="265">
      <c r="A265" s="217"/>
      <c r="B265" s="217"/>
      <c r="C265" s="228" t="s">
        <v>898</v>
      </c>
      <c r="D265" s="228" t="s">
        <v>1209</v>
      </c>
      <c r="E265" s="217"/>
      <c r="F265" s="217"/>
      <c r="G265" s="34"/>
      <c r="H265" s="211" t="s">
        <v>1210</v>
      </c>
      <c r="I265" s="212">
        <v>583.0</v>
      </c>
      <c r="J265" s="220" t="s">
        <v>1211</v>
      </c>
      <c r="K265" s="34"/>
      <c r="L265" s="34"/>
      <c r="M265" s="34"/>
      <c r="N265" s="34"/>
      <c r="O265" s="34"/>
      <c r="P265" s="34"/>
      <c r="Q265" s="34"/>
      <c r="R265" s="217"/>
      <c r="S265" s="217"/>
    </row>
    <row r="266">
      <c r="A266" s="217"/>
      <c r="B266" s="217"/>
      <c r="C266" s="228" t="s">
        <v>998</v>
      </c>
      <c r="D266" s="228" t="s">
        <v>1212</v>
      </c>
      <c r="E266" s="217"/>
      <c r="F266" s="217"/>
      <c r="G266" s="34"/>
      <c r="H266" s="211" t="s">
        <v>1213</v>
      </c>
      <c r="I266" s="212">
        <v>152.0</v>
      </c>
      <c r="J266" s="220" t="s">
        <v>1214</v>
      </c>
      <c r="K266" s="34"/>
      <c r="L266" s="34"/>
      <c r="M266" s="34"/>
      <c r="N266" s="34"/>
      <c r="O266" s="34"/>
      <c r="P266" s="34"/>
      <c r="Q266" s="34"/>
      <c r="R266" s="217"/>
      <c r="S266" s="217"/>
    </row>
    <row r="267">
      <c r="A267" s="217"/>
      <c r="B267" s="217"/>
      <c r="C267" s="228" t="s">
        <v>1062</v>
      </c>
      <c r="D267" s="228" t="s">
        <v>266</v>
      </c>
      <c r="E267" s="217"/>
      <c r="F267" s="217"/>
      <c r="G267" s="34"/>
      <c r="H267" s="211" t="s">
        <v>546</v>
      </c>
      <c r="I267" s="212">
        <v>543.0</v>
      </c>
      <c r="J267" s="220" t="s">
        <v>1215</v>
      </c>
      <c r="K267" s="34"/>
      <c r="L267" s="34"/>
      <c r="M267" s="34"/>
      <c r="N267" s="34"/>
      <c r="O267" s="34"/>
      <c r="P267" s="34"/>
      <c r="Q267" s="34"/>
      <c r="R267" s="217"/>
      <c r="S267" s="217"/>
    </row>
    <row r="268">
      <c r="A268" s="217"/>
      <c r="B268" s="217"/>
      <c r="C268" s="228" t="s">
        <v>1077</v>
      </c>
      <c r="D268" s="228" t="s">
        <v>1216</v>
      </c>
      <c r="E268" s="217"/>
      <c r="F268" s="217"/>
      <c r="G268" s="34"/>
      <c r="H268" s="211" t="s">
        <v>934</v>
      </c>
      <c r="I268" s="212">
        <v>87.0</v>
      </c>
      <c r="J268" s="220" t="s">
        <v>1217</v>
      </c>
      <c r="K268" s="34"/>
      <c r="L268" s="34"/>
      <c r="M268" s="34"/>
      <c r="N268" s="34"/>
      <c r="O268" s="34"/>
      <c r="P268" s="34"/>
      <c r="Q268" s="34"/>
      <c r="R268" s="217"/>
      <c r="S268" s="217"/>
    </row>
    <row r="269">
      <c r="A269" s="217"/>
      <c r="B269" s="217"/>
      <c r="C269" s="228" t="s">
        <v>1198</v>
      </c>
      <c r="D269" s="228" t="s">
        <v>1218</v>
      </c>
      <c r="E269" s="217"/>
      <c r="F269" s="217"/>
      <c r="G269" s="34"/>
      <c r="H269" s="211" t="s">
        <v>1039</v>
      </c>
      <c r="I269" s="212">
        <v>83.0</v>
      </c>
      <c r="J269" s="220" t="s">
        <v>1219</v>
      </c>
      <c r="K269" s="34"/>
      <c r="L269" s="34"/>
      <c r="M269" s="34"/>
      <c r="N269" s="34"/>
      <c r="O269" s="34"/>
      <c r="P269" s="34"/>
      <c r="Q269" s="34"/>
      <c r="R269" s="217"/>
      <c r="S269" s="217"/>
    </row>
    <row r="270">
      <c r="A270" s="217"/>
      <c r="B270" s="217"/>
      <c r="C270" s="228" t="s">
        <v>1220</v>
      </c>
      <c r="D270" s="228" t="s">
        <v>1221</v>
      </c>
      <c r="E270" s="217"/>
      <c r="F270" s="217"/>
      <c r="G270" s="34"/>
      <c r="H270" s="211" t="s">
        <v>1222</v>
      </c>
      <c r="I270" s="212">
        <v>567.0</v>
      </c>
      <c r="J270" s="220" t="s">
        <v>1223</v>
      </c>
      <c r="K270" s="34"/>
      <c r="L270" s="34"/>
      <c r="M270" s="34"/>
      <c r="N270" s="34"/>
      <c r="O270" s="34"/>
      <c r="P270" s="34"/>
      <c r="Q270" s="34"/>
      <c r="R270" s="217"/>
      <c r="S270" s="217"/>
    </row>
    <row r="271">
      <c r="A271" s="217"/>
      <c r="B271" s="217"/>
      <c r="C271" s="228" t="s">
        <v>1224</v>
      </c>
      <c r="D271" s="228" t="s">
        <v>1225</v>
      </c>
      <c r="E271" s="217"/>
      <c r="F271" s="217"/>
      <c r="G271" s="34"/>
      <c r="H271" s="211" t="s">
        <v>1226</v>
      </c>
      <c r="I271" s="212">
        <v>570.0</v>
      </c>
      <c r="J271" s="220" t="s">
        <v>1227</v>
      </c>
      <c r="K271" s="34"/>
      <c r="L271" s="34"/>
      <c r="M271" s="34"/>
      <c r="N271" s="34"/>
      <c r="O271" s="34"/>
      <c r="P271" s="34"/>
      <c r="Q271" s="34"/>
      <c r="R271" s="217"/>
      <c r="S271" s="217"/>
    </row>
    <row r="272">
      <c r="A272" s="217"/>
      <c r="B272" s="217"/>
      <c r="C272" s="228" t="s">
        <v>1228</v>
      </c>
      <c r="D272" s="228" t="s">
        <v>266</v>
      </c>
      <c r="E272" s="217"/>
      <c r="F272" s="217"/>
      <c r="G272" s="34"/>
      <c r="H272" s="211" t="s">
        <v>1229</v>
      </c>
      <c r="I272" s="212">
        <v>576.0</v>
      </c>
      <c r="J272" s="220" t="s">
        <v>1230</v>
      </c>
      <c r="K272" s="34"/>
      <c r="L272" s="34"/>
      <c r="M272" s="34"/>
      <c r="N272" s="34"/>
      <c r="O272" s="34"/>
      <c r="P272" s="34"/>
      <c r="Q272" s="34"/>
      <c r="R272" s="217"/>
      <c r="S272" s="217"/>
    </row>
    <row r="273">
      <c r="A273" s="217"/>
      <c r="B273" s="217"/>
      <c r="C273" s="228" t="s">
        <v>1231</v>
      </c>
      <c r="D273" s="228" t="s">
        <v>266</v>
      </c>
      <c r="E273" s="217"/>
      <c r="F273" s="217"/>
      <c r="G273" s="34"/>
      <c r="H273" s="211" t="s">
        <v>1232</v>
      </c>
      <c r="I273" s="212">
        <v>584.0</v>
      </c>
      <c r="J273" s="220" t="s">
        <v>1233</v>
      </c>
      <c r="K273" s="34"/>
      <c r="L273" s="34"/>
      <c r="M273" s="34"/>
      <c r="N273" s="34"/>
      <c r="O273" s="34"/>
      <c r="P273" s="34"/>
      <c r="Q273" s="34"/>
      <c r="R273" s="217"/>
      <c r="S273" s="217"/>
    </row>
    <row r="274">
      <c r="A274" s="217"/>
      <c r="B274" s="217"/>
      <c r="C274" s="228" t="s">
        <v>1234</v>
      </c>
      <c r="D274" s="228" t="s">
        <v>1235</v>
      </c>
      <c r="E274" s="217"/>
      <c r="F274" s="217"/>
      <c r="G274" s="34"/>
      <c r="H274" s="211" t="s">
        <v>1236</v>
      </c>
      <c r="I274" s="212">
        <v>566.0</v>
      </c>
      <c r="J274" s="220" t="s">
        <v>1237</v>
      </c>
      <c r="K274" s="34"/>
      <c r="L274" s="34"/>
      <c r="M274" s="34"/>
      <c r="N274" s="34"/>
      <c r="O274" s="34"/>
      <c r="P274" s="34"/>
      <c r="Q274" s="34"/>
      <c r="R274" s="217"/>
      <c r="S274" s="217"/>
    </row>
    <row r="275">
      <c r="A275" s="217"/>
      <c r="B275" s="217"/>
      <c r="C275" s="228" t="s">
        <v>1238</v>
      </c>
      <c r="D275" s="228" t="s">
        <v>1239</v>
      </c>
      <c r="E275" s="217"/>
      <c r="F275" s="217"/>
      <c r="G275" s="34"/>
      <c r="H275" s="211" t="s">
        <v>918</v>
      </c>
      <c r="I275" s="212">
        <v>204.0</v>
      </c>
      <c r="J275" s="220" t="s">
        <v>1240</v>
      </c>
      <c r="K275" s="34"/>
      <c r="L275" s="34"/>
      <c r="M275" s="34"/>
      <c r="N275" s="34"/>
      <c r="O275" s="34"/>
      <c r="P275" s="34"/>
      <c r="Q275" s="34"/>
      <c r="R275" s="217"/>
      <c r="S275" s="217"/>
    </row>
    <row r="276">
      <c r="A276" s="217"/>
      <c r="B276" s="217"/>
      <c r="C276" s="228" t="s">
        <v>539</v>
      </c>
      <c r="D276" s="228" t="s">
        <v>266</v>
      </c>
      <c r="E276" s="217"/>
      <c r="F276" s="217"/>
      <c r="G276" s="34"/>
      <c r="H276" s="211" t="s">
        <v>782</v>
      </c>
      <c r="I276" s="212">
        <v>343.0</v>
      </c>
      <c r="J276" s="220" t="s">
        <v>1145</v>
      </c>
      <c r="K276" s="34"/>
      <c r="L276" s="34"/>
      <c r="M276" s="34"/>
      <c r="N276" s="34"/>
      <c r="O276" s="34"/>
      <c r="P276" s="34"/>
      <c r="Q276" s="34"/>
      <c r="R276" s="217"/>
      <c r="S276" s="217"/>
    </row>
    <row r="277">
      <c r="A277" s="217"/>
      <c r="B277" s="217"/>
      <c r="C277" s="228" t="s">
        <v>863</v>
      </c>
      <c r="D277" s="228" t="s">
        <v>1241</v>
      </c>
      <c r="E277" s="217"/>
      <c r="F277" s="217"/>
      <c r="G277" s="34"/>
      <c r="H277" s="211" t="s">
        <v>318</v>
      </c>
      <c r="I277" s="212">
        <v>233.0</v>
      </c>
      <c r="J277" s="220" t="s">
        <v>1147</v>
      </c>
      <c r="K277" s="34"/>
      <c r="L277" s="34"/>
      <c r="M277" s="34"/>
      <c r="N277" s="34"/>
      <c r="O277" s="34"/>
      <c r="P277" s="34"/>
      <c r="Q277" s="34"/>
      <c r="R277" s="217"/>
      <c r="S277" s="217"/>
    </row>
    <row r="278">
      <c r="A278" s="217"/>
      <c r="B278" s="217"/>
      <c r="C278" s="228" t="s">
        <v>1007</v>
      </c>
      <c r="D278" s="228" t="s">
        <v>1242</v>
      </c>
      <c r="E278" s="217"/>
      <c r="F278" s="217"/>
      <c r="G278" s="34"/>
      <c r="H278" s="211" t="s">
        <v>1243</v>
      </c>
      <c r="I278" s="212">
        <v>530.0</v>
      </c>
      <c r="J278" s="220" t="s">
        <v>1244</v>
      </c>
      <c r="K278" s="34"/>
      <c r="L278" s="34"/>
      <c r="M278" s="34"/>
      <c r="N278" s="34"/>
      <c r="O278" s="34"/>
      <c r="P278" s="34"/>
      <c r="Q278" s="34"/>
      <c r="R278" s="217"/>
      <c r="S278" s="217"/>
    </row>
    <row r="279">
      <c r="A279" s="217"/>
      <c r="B279" s="217"/>
      <c r="C279" s="228" t="s">
        <v>1095</v>
      </c>
      <c r="D279" s="228" t="s">
        <v>266</v>
      </c>
      <c r="E279" s="217"/>
      <c r="F279" s="217"/>
      <c r="G279" s="34"/>
      <c r="H279" s="211" t="s">
        <v>324</v>
      </c>
      <c r="I279" s="212">
        <v>234.0</v>
      </c>
      <c r="J279" s="220" t="s">
        <v>1245</v>
      </c>
      <c r="K279" s="34"/>
      <c r="L279" s="34"/>
      <c r="M279" s="34"/>
      <c r="N279" s="34"/>
      <c r="O279" s="34"/>
      <c r="P279" s="34"/>
      <c r="Q279" s="34"/>
      <c r="R279" s="217"/>
      <c r="S279" s="217"/>
    </row>
    <row r="280">
      <c r="A280" s="217"/>
      <c r="B280" s="217"/>
      <c r="C280" s="228" t="s">
        <v>1098</v>
      </c>
      <c r="D280" s="228" t="s">
        <v>1246</v>
      </c>
      <c r="E280" s="217"/>
      <c r="F280" s="217"/>
      <c r="G280" s="34"/>
      <c r="H280" s="211" t="s">
        <v>331</v>
      </c>
      <c r="I280" s="212">
        <v>235.0</v>
      </c>
      <c r="J280" s="220" t="s">
        <v>1247</v>
      </c>
      <c r="K280" s="34"/>
      <c r="L280" s="34"/>
      <c r="M280" s="34"/>
      <c r="N280" s="34"/>
      <c r="O280" s="34"/>
      <c r="P280" s="34"/>
      <c r="Q280" s="34"/>
      <c r="R280" s="217"/>
      <c r="S280" s="217"/>
    </row>
    <row r="281">
      <c r="A281" s="217"/>
      <c r="B281" s="217"/>
      <c r="C281" s="228" t="s">
        <v>1248</v>
      </c>
      <c r="D281" s="228" t="s">
        <v>266</v>
      </c>
      <c r="E281" s="217"/>
      <c r="F281" s="217"/>
      <c r="G281" s="34"/>
      <c r="H281" s="211" t="s">
        <v>799</v>
      </c>
      <c r="I281" s="212">
        <v>344.0</v>
      </c>
      <c r="J281" s="220" t="s">
        <v>1249</v>
      </c>
      <c r="K281" s="34"/>
      <c r="L281" s="34"/>
      <c r="M281" s="34"/>
      <c r="N281" s="34"/>
      <c r="O281" s="34"/>
      <c r="P281" s="34"/>
      <c r="Q281" s="34"/>
      <c r="R281" s="217"/>
      <c r="S281" s="217"/>
    </row>
    <row r="282">
      <c r="A282" s="217"/>
      <c r="B282" s="217"/>
      <c r="C282" s="228" t="s">
        <v>977</v>
      </c>
      <c r="D282" s="228" t="s">
        <v>1250</v>
      </c>
      <c r="E282" s="217"/>
      <c r="F282" s="217"/>
      <c r="G282" s="34"/>
      <c r="H282" s="211" t="s">
        <v>443</v>
      </c>
      <c r="I282" s="212">
        <v>58.0</v>
      </c>
      <c r="J282" s="220" t="s">
        <v>1251</v>
      </c>
      <c r="K282" s="34"/>
      <c r="L282" s="34"/>
      <c r="M282" s="34"/>
      <c r="N282" s="34"/>
      <c r="O282" s="34"/>
      <c r="P282" s="34"/>
      <c r="Q282" s="34"/>
      <c r="R282" s="217"/>
      <c r="S282" s="217"/>
    </row>
    <row r="283">
      <c r="A283" s="217"/>
      <c r="B283" s="217"/>
      <c r="C283" s="228" t="s">
        <v>984</v>
      </c>
      <c r="D283" s="228" t="s">
        <v>1252</v>
      </c>
      <c r="E283" s="217"/>
      <c r="F283" s="217"/>
      <c r="G283" s="34"/>
      <c r="H283" s="211" t="s">
        <v>1253</v>
      </c>
      <c r="I283" s="212">
        <v>419.0</v>
      </c>
      <c r="J283" s="220" t="s">
        <v>1254</v>
      </c>
      <c r="K283" s="34"/>
      <c r="L283" s="34"/>
      <c r="M283" s="34"/>
      <c r="N283" s="34"/>
      <c r="O283" s="34"/>
      <c r="P283" s="34"/>
      <c r="Q283" s="34"/>
      <c r="R283" s="217"/>
      <c r="S283" s="217"/>
    </row>
    <row r="284">
      <c r="A284" s="217"/>
      <c r="B284" s="217"/>
      <c r="C284" s="228" t="s">
        <v>1138</v>
      </c>
      <c r="D284" s="228" t="s">
        <v>266</v>
      </c>
      <c r="E284" s="217"/>
      <c r="F284" s="217"/>
      <c r="G284" s="34"/>
      <c r="H284" s="211" t="s">
        <v>1255</v>
      </c>
      <c r="I284" s="212">
        <v>420.0</v>
      </c>
      <c r="J284" s="220" t="s">
        <v>1256</v>
      </c>
      <c r="K284" s="34"/>
      <c r="L284" s="34"/>
      <c r="M284" s="34"/>
      <c r="N284" s="34"/>
      <c r="O284" s="34"/>
      <c r="P284" s="34"/>
      <c r="Q284" s="34"/>
      <c r="R284" s="217"/>
      <c r="S284" s="217"/>
    </row>
    <row r="285">
      <c r="A285" s="217"/>
      <c r="B285" s="217"/>
      <c r="C285" s="228" t="s">
        <v>1175</v>
      </c>
      <c r="D285" s="228" t="s">
        <v>1257</v>
      </c>
      <c r="E285" s="217"/>
      <c r="F285" s="217"/>
      <c r="G285" s="34"/>
      <c r="H285" s="211" t="s">
        <v>1131</v>
      </c>
      <c r="I285" s="212">
        <v>123.0</v>
      </c>
      <c r="J285" s="220" t="s">
        <v>1258</v>
      </c>
      <c r="K285" s="34"/>
      <c r="L285" s="34"/>
      <c r="M285" s="34"/>
      <c r="N285" s="34"/>
      <c r="O285" s="34"/>
      <c r="P285" s="34"/>
      <c r="Q285" s="34"/>
      <c r="R285" s="217"/>
      <c r="S285" s="217"/>
    </row>
    <row r="286">
      <c r="A286" s="217"/>
      <c r="B286" s="217"/>
      <c r="C286" s="228" t="s">
        <v>1177</v>
      </c>
      <c r="D286" s="228" t="s">
        <v>266</v>
      </c>
      <c r="E286" s="217"/>
      <c r="F286" s="217"/>
      <c r="G286" s="34"/>
      <c r="H286" s="211" t="s">
        <v>813</v>
      </c>
      <c r="I286" s="212">
        <v>225.0</v>
      </c>
      <c r="J286" s="220" t="s">
        <v>1259</v>
      </c>
      <c r="K286" s="34"/>
      <c r="L286" s="34"/>
      <c r="M286" s="34"/>
      <c r="N286" s="34"/>
      <c r="O286" s="34"/>
      <c r="P286" s="34"/>
      <c r="Q286" s="34"/>
      <c r="R286" s="217"/>
      <c r="S286" s="217"/>
    </row>
    <row r="287">
      <c r="A287" s="217"/>
      <c r="B287" s="217"/>
      <c r="C287" s="228" t="s">
        <v>1179</v>
      </c>
      <c r="D287" s="228" t="s">
        <v>1260</v>
      </c>
      <c r="E287" s="217"/>
      <c r="F287" s="217"/>
      <c r="G287" s="34"/>
      <c r="H287" s="211" t="s">
        <v>1261</v>
      </c>
      <c r="I287" s="212">
        <v>594.0</v>
      </c>
      <c r="J287" s="220" t="s">
        <v>1262</v>
      </c>
      <c r="K287" s="34"/>
      <c r="L287" s="34"/>
      <c r="M287" s="34"/>
      <c r="N287" s="34"/>
      <c r="O287" s="34"/>
      <c r="P287" s="34"/>
      <c r="Q287" s="34"/>
      <c r="R287" s="217"/>
      <c r="S287" s="217"/>
    </row>
    <row r="288">
      <c r="A288" s="217"/>
      <c r="B288" s="217"/>
      <c r="C288" s="228" t="s">
        <v>1181</v>
      </c>
      <c r="D288" s="228" t="s">
        <v>266</v>
      </c>
      <c r="E288" s="217"/>
      <c r="F288" s="217"/>
      <c r="G288" s="34"/>
      <c r="H288" s="211" t="s">
        <v>1134</v>
      </c>
      <c r="I288" s="212">
        <v>124.0</v>
      </c>
      <c r="J288" s="220" t="s">
        <v>1224</v>
      </c>
      <c r="K288" s="34"/>
      <c r="L288" s="34"/>
      <c r="M288" s="34"/>
      <c r="N288" s="34"/>
      <c r="O288" s="34"/>
      <c r="P288" s="34"/>
      <c r="Q288" s="34"/>
      <c r="R288" s="217"/>
      <c r="S288" s="217"/>
    </row>
    <row r="289">
      <c r="A289" s="217"/>
      <c r="B289" s="217"/>
      <c r="C289" s="228" t="s">
        <v>1184</v>
      </c>
      <c r="D289" s="228" t="s">
        <v>1263</v>
      </c>
      <c r="E289" s="217"/>
      <c r="F289" s="217"/>
      <c r="G289" s="34"/>
      <c r="H289" s="211" t="s">
        <v>1136</v>
      </c>
      <c r="I289" s="212">
        <v>125.0</v>
      </c>
      <c r="J289" s="220" t="s">
        <v>1264</v>
      </c>
      <c r="K289" s="34"/>
      <c r="L289" s="34"/>
      <c r="M289" s="34"/>
      <c r="N289" s="34"/>
      <c r="O289" s="34"/>
      <c r="P289" s="34"/>
      <c r="Q289" s="34"/>
      <c r="R289" s="217"/>
      <c r="S289" s="217"/>
    </row>
    <row r="290">
      <c r="A290" s="217"/>
      <c r="B290" s="217"/>
      <c r="C290" s="228" t="s">
        <v>954</v>
      </c>
      <c r="D290" s="228" t="s">
        <v>1265</v>
      </c>
      <c r="E290" s="217"/>
      <c r="F290" s="217"/>
      <c r="G290" s="34"/>
      <c r="H290" s="211" t="s">
        <v>957</v>
      </c>
      <c r="I290" s="212">
        <v>248.0</v>
      </c>
      <c r="J290" s="220" t="s">
        <v>1266</v>
      </c>
      <c r="K290" s="34"/>
      <c r="L290" s="34"/>
      <c r="M290" s="34"/>
      <c r="N290" s="34"/>
      <c r="O290" s="34"/>
      <c r="P290" s="34"/>
      <c r="Q290" s="34"/>
      <c r="R290" s="217"/>
      <c r="S290" s="217"/>
    </row>
    <row r="291">
      <c r="A291" s="217"/>
      <c r="B291" s="217"/>
      <c r="C291" s="228" t="s">
        <v>970</v>
      </c>
      <c r="D291" s="228" t="s">
        <v>1267</v>
      </c>
      <c r="E291" s="217"/>
      <c r="F291" s="217"/>
      <c r="G291" s="34"/>
      <c r="H291" s="211" t="s">
        <v>1268</v>
      </c>
      <c r="I291" s="212">
        <v>283.0</v>
      </c>
      <c r="J291" s="220" t="s">
        <v>1269</v>
      </c>
      <c r="K291" s="34"/>
      <c r="L291" s="34"/>
      <c r="M291" s="34"/>
      <c r="N291" s="34"/>
      <c r="O291" s="34"/>
      <c r="P291" s="34"/>
      <c r="Q291" s="34"/>
      <c r="R291" s="217"/>
      <c r="S291" s="217"/>
    </row>
    <row r="292">
      <c r="A292" s="217"/>
      <c r="B292" s="217"/>
      <c r="C292" s="228" t="s">
        <v>1268</v>
      </c>
      <c r="D292" s="228" t="s">
        <v>1270</v>
      </c>
      <c r="E292" s="217"/>
      <c r="F292" s="217"/>
      <c r="G292" s="34"/>
      <c r="H292" s="211" t="s">
        <v>817</v>
      </c>
      <c r="I292" s="212">
        <v>226.0</v>
      </c>
      <c r="J292" s="220" t="s">
        <v>1271</v>
      </c>
      <c r="K292" s="34"/>
      <c r="L292" s="34"/>
      <c r="M292" s="34"/>
      <c r="N292" s="34"/>
      <c r="O292" s="34"/>
      <c r="P292" s="34"/>
      <c r="Q292" s="34"/>
      <c r="R292" s="217"/>
      <c r="S292" s="217"/>
    </row>
    <row r="293">
      <c r="A293" s="217"/>
      <c r="B293" s="217"/>
      <c r="C293" s="228" t="s">
        <v>1272</v>
      </c>
      <c r="D293" s="228" t="s">
        <v>266</v>
      </c>
      <c r="E293" s="217"/>
      <c r="F293" s="217"/>
      <c r="G293" s="34"/>
      <c r="H293" s="211" t="s">
        <v>1273</v>
      </c>
      <c r="I293" s="212">
        <v>421.0</v>
      </c>
      <c r="J293" s="220" t="s">
        <v>1274</v>
      </c>
      <c r="K293" s="34"/>
      <c r="L293" s="34"/>
      <c r="M293" s="34"/>
      <c r="N293" s="34"/>
      <c r="O293" s="34"/>
      <c r="P293" s="34"/>
      <c r="Q293" s="34"/>
      <c r="R293" s="217"/>
      <c r="S293" s="217"/>
    </row>
    <row r="294">
      <c r="A294" s="217"/>
      <c r="B294" s="217"/>
      <c r="C294" s="228" t="s">
        <v>1275</v>
      </c>
      <c r="D294" s="228" t="s">
        <v>266</v>
      </c>
      <c r="E294" s="217"/>
      <c r="F294" s="217"/>
      <c r="G294" s="34"/>
      <c r="H294" s="211" t="s">
        <v>960</v>
      </c>
      <c r="I294" s="212">
        <v>249.0</v>
      </c>
      <c r="J294" s="220" t="s">
        <v>1276</v>
      </c>
      <c r="K294" s="34"/>
      <c r="L294" s="34"/>
      <c r="M294" s="34"/>
      <c r="N294" s="34"/>
      <c r="O294" s="34"/>
      <c r="P294" s="34"/>
      <c r="Q294" s="34"/>
      <c r="R294" s="217"/>
      <c r="S294" s="217"/>
    </row>
    <row r="295">
      <c r="A295" s="217"/>
      <c r="B295" s="217"/>
      <c r="C295" s="228" t="s">
        <v>1277</v>
      </c>
      <c r="D295" s="228" t="s">
        <v>1278</v>
      </c>
      <c r="E295" s="217"/>
      <c r="F295" s="217"/>
      <c r="G295" s="34"/>
      <c r="H295" s="211" t="s">
        <v>574</v>
      </c>
      <c r="I295" s="212">
        <v>279.0</v>
      </c>
      <c r="J295" s="220" t="s">
        <v>1279</v>
      </c>
      <c r="K295" s="34"/>
      <c r="L295" s="34"/>
      <c r="M295" s="34"/>
      <c r="N295" s="34"/>
      <c r="O295" s="34"/>
      <c r="P295" s="34"/>
      <c r="Q295" s="34"/>
      <c r="R295" s="217"/>
      <c r="S295" s="217"/>
    </row>
    <row r="296">
      <c r="A296" s="217"/>
      <c r="B296" s="217"/>
      <c r="C296" s="228" t="s">
        <v>1280</v>
      </c>
      <c r="D296" s="228" t="s">
        <v>266</v>
      </c>
      <c r="E296" s="217"/>
      <c r="F296" s="217"/>
      <c r="G296" s="34"/>
      <c r="H296" s="211" t="s">
        <v>449</v>
      </c>
      <c r="I296" s="212">
        <v>19.0</v>
      </c>
      <c r="J296" s="220" t="s">
        <v>1281</v>
      </c>
      <c r="K296" s="34"/>
      <c r="L296" s="34"/>
      <c r="M296" s="34"/>
      <c r="N296" s="34"/>
      <c r="O296" s="34"/>
      <c r="P296" s="34"/>
      <c r="Q296" s="34"/>
      <c r="R296" s="217"/>
      <c r="S296" s="217"/>
    </row>
    <row r="297">
      <c r="A297" s="217"/>
      <c r="B297" s="217"/>
      <c r="C297" s="228" t="s">
        <v>1282</v>
      </c>
      <c r="D297" s="228" t="s">
        <v>1283</v>
      </c>
      <c r="E297" s="217"/>
      <c r="F297" s="217"/>
      <c r="G297" s="34"/>
      <c r="H297" s="211" t="s">
        <v>989</v>
      </c>
      <c r="I297" s="212">
        <v>64.0</v>
      </c>
      <c r="J297" s="220" t="s">
        <v>1284</v>
      </c>
      <c r="K297" s="34"/>
      <c r="L297" s="34"/>
      <c r="M297" s="34"/>
      <c r="N297" s="34"/>
      <c r="O297" s="34"/>
      <c r="P297" s="34"/>
      <c r="Q297" s="34"/>
      <c r="R297" s="217"/>
      <c r="S297" s="217"/>
    </row>
    <row r="298">
      <c r="A298" s="217"/>
      <c r="B298" s="217"/>
      <c r="C298" s="228" t="s">
        <v>1285</v>
      </c>
      <c r="D298" s="228" t="s">
        <v>266</v>
      </c>
      <c r="E298" s="217"/>
      <c r="F298" s="217"/>
      <c r="G298" s="34"/>
      <c r="H298" s="211" t="s">
        <v>882</v>
      </c>
      <c r="I298" s="212">
        <v>69.0</v>
      </c>
      <c r="J298" s="220" t="s">
        <v>1286</v>
      </c>
      <c r="K298" s="34"/>
      <c r="L298" s="34"/>
      <c r="M298" s="34"/>
      <c r="N298" s="34"/>
      <c r="O298" s="34"/>
      <c r="P298" s="34"/>
      <c r="Q298" s="34"/>
      <c r="R298" s="217"/>
      <c r="S298" s="217"/>
    </row>
    <row r="299">
      <c r="A299" s="217"/>
      <c r="B299" s="217"/>
      <c r="C299" s="228" t="s">
        <v>1287</v>
      </c>
      <c r="D299" s="228" t="s">
        <v>266</v>
      </c>
      <c r="E299" s="217"/>
      <c r="F299" s="217"/>
      <c r="G299" s="34"/>
      <c r="H299" s="211" t="s">
        <v>691</v>
      </c>
      <c r="I299" s="212">
        <v>320.0</v>
      </c>
      <c r="J299" s="220" t="s">
        <v>1288</v>
      </c>
      <c r="K299" s="34"/>
      <c r="L299" s="34"/>
      <c r="M299" s="34"/>
      <c r="N299" s="34"/>
      <c r="O299" s="34"/>
      <c r="P299" s="34"/>
      <c r="Q299" s="34"/>
      <c r="R299" s="217"/>
      <c r="S299" s="217"/>
    </row>
    <row r="300">
      <c r="A300" s="217"/>
      <c r="B300" s="217"/>
      <c r="C300" s="228" t="s">
        <v>1289</v>
      </c>
      <c r="D300" s="228" t="s">
        <v>266</v>
      </c>
      <c r="E300" s="217"/>
      <c r="F300" s="217"/>
      <c r="G300" s="34"/>
      <c r="H300" s="211" t="s">
        <v>1170</v>
      </c>
      <c r="I300" s="212">
        <v>130.0</v>
      </c>
      <c r="J300" s="220" t="s">
        <v>1290</v>
      </c>
      <c r="K300" s="34"/>
      <c r="L300" s="34"/>
      <c r="M300" s="34"/>
      <c r="N300" s="34"/>
      <c r="O300" s="34"/>
      <c r="P300" s="34"/>
      <c r="Q300" s="34"/>
      <c r="R300" s="217"/>
      <c r="S300" s="217"/>
    </row>
    <row r="301">
      <c r="A301" s="217"/>
      <c r="B301" s="217"/>
      <c r="C301" s="228" t="s">
        <v>1291</v>
      </c>
      <c r="D301" s="228" t="s">
        <v>266</v>
      </c>
      <c r="E301" s="217"/>
      <c r="F301" s="217"/>
      <c r="G301" s="34"/>
      <c r="H301" s="211" t="s">
        <v>1292</v>
      </c>
      <c r="I301" s="212">
        <v>345.0</v>
      </c>
      <c r="J301" s="220" t="s">
        <v>1293</v>
      </c>
      <c r="K301" s="34"/>
      <c r="L301" s="34"/>
      <c r="M301" s="34"/>
      <c r="N301" s="34"/>
      <c r="O301" s="34"/>
      <c r="P301" s="34"/>
      <c r="Q301" s="34"/>
      <c r="R301" s="217"/>
      <c r="S301" s="217"/>
    </row>
    <row r="302">
      <c r="A302" s="217"/>
      <c r="B302" s="217"/>
      <c r="C302" s="228" t="s">
        <v>1213</v>
      </c>
      <c r="D302" s="228" t="s">
        <v>266</v>
      </c>
      <c r="E302" s="217"/>
      <c r="F302" s="217"/>
      <c r="G302" s="34"/>
      <c r="H302" s="211" t="s">
        <v>1220</v>
      </c>
      <c r="I302" s="212">
        <v>166.0</v>
      </c>
      <c r="J302" s="220" t="s">
        <v>1294</v>
      </c>
      <c r="K302" s="34"/>
      <c r="L302" s="34"/>
      <c r="M302" s="34"/>
      <c r="N302" s="34"/>
      <c r="O302" s="34"/>
      <c r="P302" s="34"/>
      <c r="Q302" s="34"/>
      <c r="R302" s="217"/>
      <c r="S302" s="217"/>
    </row>
    <row r="303">
      <c r="A303" s="217"/>
      <c r="B303" s="217"/>
      <c r="C303" s="228" t="s">
        <v>1295</v>
      </c>
      <c r="D303" s="228" t="s">
        <v>266</v>
      </c>
      <c r="E303" s="217"/>
      <c r="F303" s="217"/>
      <c r="G303" s="34"/>
      <c r="H303" s="211" t="s">
        <v>337</v>
      </c>
      <c r="I303" s="212">
        <v>236.0</v>
      </c>
      <c r="J303" s="220" t="s">
        <v>1296</v>
      </c>
      <c r="K303" s="34"/>
      <c r="L303" s="34"/>
      <c r="M303" s="34"/>
      <c r="N303" s="34"/>
      <c r="O303" s="34"/>
      <c r="P303" s="34"/>
      <c r="Q303" s="34"/>
      <c r="R303" s="217"/>
      <c r="S303" s="217"/>
    </row>
    <row r="304">
      <c r="A304" s="217"/>
      <c r="B304" s="217"/>
      <c r="C304" s="228" t="s">
        <v>594</v>
      </c>
      <c r="D304" s="228" t="s">
        <v>1297</v>
      </c>
      <c r="E304" s="217"/>
      <c r="F304" s="217"/>
      <c r="G304" s="34"/>
      <c r="H304" s="211" t="s">
        <v>456</v>
      </c>
      <c r="I304" s="212">
        <v>49.0</v>
      </c>
      <c r="J304" s="220" t="s">
        <v>1298</v>
      </c>
      <c r="K304" s="34"/>
      <c r="L304" s="34"/>
      <c r="M304" s="34"/>
      <c r="N304" s="34"/>
      <c r="O304" s="34"/>
      <c r="P304" s="34"/>
      <c r="Q304" s="34"/>
      <c r="R304" s="217"/>
      <c r="S304" s="217"/>
    </row>
    <row r="305">
      <c r="A305" s="217"/>
      <c r="B305" s="217"/>
      <c r="C305" s="228" t="s">
        <v>1074</v>
      </c>
      <c r="D305" s="228" t="s">
        <v>1299</v>
      </c>
      <c r="E305" s="217"/>
      <c r="F305" s="217"/>
      <c r="G305" s="34"/>
      <c r="H305" s="211" t="s">
        <v>1141</v>
      </c>
      <c r="I305" s="212">
        <v>437.0</v>
      </c>
      <c r="J305" s="220" t="s">
        <v>1300</v>
      </c>
      <c r="K305" s="34"/>
      <c r="L305" s="34"/>
      <c r="M305" s="34"/>
      <c r="N305" s="34"/>
      <c r="O305" s="34"/>
      <c r="P305" s="34"/>
      <c r="Q305" s="34"/>
      <c r="R305" s="217"/>
      <c r="S305" s="217"/>
    </row>
    <row r="306">
      <c r="A306" s="217"/>
      <c r="B306" s="217"/>
      <c r="C306" s="228" t="s">
        <v>308</v>
      </c>
      <c r="D306" s="228" t="s">
        <v>1301</v>
      </c>
      <c r="E306" s="217"/>
      <c r="F306" s="217"/>
      <c r="G306" s="34"/>
      <c r="H306" s="211" t="s">
        <v>462</v>
      </c>
      <c r="I306" s="212">
        <v>126.0</v>
      </c>
      <c r="J306" s="220" t="s">
        <v>1302</v>
      </c>
      <c r="K306" s="34"/>
      <c r="L306" s="34"/>
      <c r="M306" s="34"/>
      <c r="N306" s="34"/>
      <c r="O306" s="34"/>
      <c r="P306" s="34"/>
      <c r="Q306" s="34"/>
      <c r="R306" s="217"/>
      <c r="S306" s="217"/>
    </row>
    <row r="307">
      <c r="A307" s="217"/>
      <c r="B307" s="217"/>
      <c r="C307" s="228" t="s">
        <v>362</v>
      </c>
      <c r="D307" s="228" t="s">
        <v>1303</v>
      </c>
      <c r="E307" s="217"/>
      <c r="F307" s="217"/>
      <c r="G307" s="34"/>
      <c r="H307" s="211" t="s">
        <v>462</v>
      </c>
      <c r="I307" s="212">
        <v>541.0</v>
      </c>
      <c r="J307" s="220" t="s">
        <v>1304</v>
      </c>
      <c r="K307" s="34"/>
      <c r="L307" s="34"/>
      <c r="M307" s="34"/>
      <c r="N307" s="34"/>
      <c r="O307" s="34"/>
      <c r="P307" s="34"/>
      <c r="Q307" s="34"/>
      <c r="R307" s="217"/>
      <c r="S307" s="217"/>
    </row>
    <row r="308">
      <c r="A308" s="217"/>
      <c r="B308" s="217"/>
      <c r="C308" s="228" t="s">
        <v>366</v>
      </c>
      <c r="D308" s="228" t="s">
        <v>1305</v>
      </c>
      <c r="E308" s="217"/>
      <c r="F308" s="217"/>
      <c r="G308" s="34"/>
      <c r="H308" s="211" t="s">
        <v>343</v>
      </c>
      <c r="I308" s="212">
        <v>237.0</v>
      </c>
      <c r="J308" s="220" t="s">
        <v>1306</v>
      </c>
      <c r="K308" s="34"/>
      <c r="L308" s="34"/>
      <c r="M308" s="34"/>
      <c r="N308" s="34"/>
      <c r="O308" s="34"/>
      <c r="P308" s="34"/>
      <c r="Q308" s="34"/>
      <c r="R308" s="217"/>
      <c r="S308" s="217"/>
    </row>
    <row r="309">
      <c r="A309" s="217"/>
      <c r="B309" s="217"/>
      <c r="C309" s="228" t="s">
        <v>589</v>
      </c>
      <c r="D309" s="228" t="s">
        <v>1307</v>
      </c>
      <c r="E309" s="217"/>
      <c r="F309" s="217"/>
      <c r="G309" s="34"/>
      <c r="H309" s="211" t="s">
        <v>1272</v>
      </c>
      <c r="I309" s="212">
        <v>284.0</v>
      </c>
      <c r="J309" s="220" t="s">
        <v>1308</v>
      </c>
      <c r="K309" s="34"/>
      <c r="L309" s="34"/>
      <c r="M309" s="34"/>
      <c r="N309" s="34"/>
      <c r="O309" s="34"/>
      <c r="P309" s="34"/>
      <c r="Q309" s="34"/>
      <c r="R309" s="217"/>
      <c r="S309" s="217"/>
    </row>
    <row r="310">
      <c r="A310" s="217"/>
      <c r="B310" s="217"/>
      <c r="C310" s="228" t="s">
        <v>596</v>
      </c>
      <c r="D310" s="228" t="s">
        <v>266</v>
      </c>
      <c r="E310" s="217"/>
      <c r="F310" s="217"/>
      <c r="G310" s="34"/>
      <c r="H310" s="211" t="s">
        <v>1190</v>
      </c>
      <c r="I310" s="212">
        <v>139.0</v>
      </c>
      <c r="J310" s="220" t="s">
        <v>1309</v>
      </c>
      <c r="K310" s="34"/>
      <c r="L310" s="34"/>
      <c r="M310" s="34"/>
      <c r="N310" s="34"/>
      <c r="O310" s="34"/>
      <c r="P310" s="34"/>
      <c r="Q310" s="34"/>
      <c r="R310" s="217"/>
      <c r="S310" s="217"/>
    </row>
    <row r="311">
      <c r="A311" s="217"/>
      <c r="B311" s="217"/>
      <c r="C311" s="228" t="s">
        <v>677</v>
      </c>
      <c r="D311" s="228" t="s">
        <v>1310</v>
      </c>
      <c r="E311" s="217"/>
      <c r="F311" s="217"/>
      <c r="G311" s="34"/>
      <c r="H311" s="211" t="s">
        <v>1043</v>
      </c>
      <c r="I311" s="212">
        <v>84.0</v>
      </c>
      <c r="J311" s="220" t="s">
        <v>1311</v>
      </c>
      <c r="K311" s="34"/>
      <c r="L311" s="34"/>
      <c r="M311" s="34"/>
      <c r="N311" s="34"/>
      <c r="O311" s="34"/>
      <c r="P311" s="34"/>
      <c r="Q311" s="34"/>
      <c r="R311" s="217"/>
      <c r="S311" s="217"/>
    </row>
    <row r="312">
      <c r="A312" s="217"/>
      <c r="B312" s="217"/>
      <c r="C312" s="228" t="s">
        <v>782</v>
      </c>
      <c r="D312" s="228" t="s">
        <v>1312</v>
      </c>
      <c r="E312" s="217"/>
      <c r="F312" s="217"/>
      <c r="G312" s="34"/>
      <c r="H312" s="211" t="s">
        <v>1145</v>
      </c>
      <c r="I312" s="212">
        <v>438.0</v>
      </c>
      <c r="J312" s="220" t="s">
        <v>1313</v>
      </c>
      <c r="K312" s="34"/>
      <c r="L312" s="34"/>
      <c r="M312" s="34"/>
      <c r="N312" s="34"/>
      <c r="O312" s="34"/>
      <c r="P312" s="34"/>
      <c r="Q312" s="34"/>
      <c r="R312" s="217"/>
      <c r="S312" s="217"/>
    </row>
    <row r="313">
      <c r="A313" s="217"/>
      <c r="B313" s="217"/>
      <c r="C313" s="228" t="s">
        <v>799</v>
      </c>
      <c r="D313" s="228" t="s">
        <v>1314</v>
      </c>
      <c r="E313" s="217"/>
      <c r="F313" s="217"/>
      <c r="G313" s="34"/>
      <c r="H313" s="211" t="s">
        <v>1147</v>
      </c>
      <c r="I313" s="212">
        <v>439.0</v>
      </c>
      <c r="J313" s="220" t="s">
        <v>1315</v>
      </c>
      <c r="K313" s="34"/>
      <c r="L313" s="34"/>
      <c r="M313" s="34"/>
      <c r="N313" s="34"/>
      <c r="O313" s="34"/>
      <c r="P313" s="34"/>
      <c r="Q313" s="34"/>
      <c r="R313" s="217"/>
      <c r="S313" s="217"/>
    </row>
    <row r="314">
      <c r="A314" s="217"/>
      <c r="B314" s="217"/>
      <c r="C314" s="228" t="s">
        <v>1292</v>
      </c>
      <c r="D314" s="228" t="s">
        <v>266</v>
      </c>
      <c r="E314" s="217"/>
      <c r="F314" s="217"/>
      <c r="G314" s="34"/>
      <c r="H314" s="211" t="s">
        <v>348</v>
      </c>
      <c r="I314" s="212">
        <v>238.0</v>
      </c>
      <c r="J314" s="220" t="s">
        <v>1316</v>
      </c>
      <c r="K314" s="34"/>
      <c r="L314" s="34"/>
      <c r="M314" s="34"/>
      <c r="N314" s="34"/>
      <c r="O314" s="34"/>
      <c r="P314" s="34"/>
      <c r="Q314" s="34"/>
      <c r="R314" s="217"/>
      <c r="S314" s="217"/>
    </row>
    <row r="315">
      <c r="A315" s="217"/>
      <c r="B315" s="217"/>
      <c r="C315" s="228" t="s">
        <v>874</v>
      </c>
      <c r="D315" s="228" t="s">
        <v>1317</v>
      </c>
      <c r="E315" s="217"/>
      <c r="F315" s="217"/>
      <c r="G315" s="34"/>
      <c r="H315" s="211" t="s">
        <v>696</v>
      </c>
      <c r="I315" s="212">
        <v>321.0</v>
      </c>
      <c r="J315" s="220" t="s">
        <v>1318</v>
      </c>
      <c r="K315" s="34"/>
      <c r="L315" s="34"/>
      <c r="M315" s="34"/>
      <c r="N315" s="34"/>
      <c r="O315" s="34"/>
      <c r="P315" s="34"/>
      <c r="Q315" s="34"/>
      <c r="R315" s="217"/>
      <c r="S315" s="217"/>
    </row>
    <row r="316">
      <c r="A316" s="217"/>
      <c r="B316" s="217"/>
      <c r="C316" s="228" t="s">
        <v>1319</v>
      </c>
      <c r="D316" s="228" t="s">
        <v>266</v>
      </c>
      <c r="E316" s="217"/>
      <c r="F316" s="217"/>
      <c r="G316" s="34"/>
      <c r="H316" s="211" t="s">
        <v>468</v>
      </c>
      <c r="I316" s="212">
        <v>10.0</v>
      </c>
      <c r="J316" s="220" t="s">
        <v>1320</v>
      </c>
      <c r="K316" s="34"/>
      <c r="L316" s="34"/>
      <c r="M316" s="34"/>
      <c r="N316" s="34"/>
      <c r="O316" s="34"/>
      <c r="P316" s="34"/>
      <c r="Q316" s="34"/>
      <c r="R316" s="217"/>
      <c r="S316" s="217"/>
    </row>
    <row r="317">
      <c r="A317" s="217"/>
      <c r="B317" s="217"/>
      <c r="C317" s="228" t="s">
        <v>1321</v>
      </c>
      <c r="D317" s="228" t="s">
        <v>1322</v>
      </c>
      <c r="E317" s="217"/>
      <c r="F317" s="217"/>
      <c r="G317" s="34"/>
      <c r="H317" s="211" t="s">
        <v>993</v>
      </c>
      <c r="I317" s="212">
        <v>428.0</v>
      </c>
      <c r="J317" s="220" t="s">
        <v>1323</v>
      </c>
      <c r="K317" s="34"/>
      <c r="L317" s="34"/>
      <c r="M317" s="34"/>
      <c r="N317" s="34"/>
      <c r="O317" s="34"/>
      <c r="P317" s="34"/>
      <c r="Q317" s="34"/>
      <c r="R317" s="217"/>
      <c r="S317" s="217"/>
    </row>
    <row r="318">
      <c r="A318" s="217"/>
      <c r="B318" s="217"/>
      <c r="C318" s="228" t="s">
        <v>881</v>
      </c>
      <c r="D318" s="228" t="s">
        <v>266</v>
      </c>
      <c r="E318" s="217"/>
      <c r="F318" s="217"/>
      <c r="G318" s="34"/>
      <c r="H318" s="211" t="s">
        <v>787</v>
      </c>
      <c r="I318" s="212">
        <v>221.0</v>
      </c>
      <c r="J318" s="220" t="s">
        <v>1324</v>
      </c>
      <c r="K318" s="34"/>
      <c r="L318" s="34"/>
      <c r="M318" s="34"/>
      <c r="N318" s="34"/>
      <c r="O318" s="34"/>
      <c r="P318" s="34"/>
      <c r="Q318" s="34"/>
      <c r="R318" s="217"/>
      <c r="S318" s="217"/>
    </row>
    <row r="319">
      <c r="A319" s="217"/>
      <c r="B319" s="217"/>
      <c r="C319" s="228" t="s">
        <v>1021</v>
      </c>
      <c r="D319" s="228" t="s">
        <v>266</v>
      </c>
      <c r="E319" s="217"/>
      <c r="F319" s="217"/>
      <c r="G319" s="34"/>
      <c r="H319" s="211" t="s">
        <v>354</v>
      </c>
      <c r="I319" s="212">
        <v>239.0</v>
      </c>
      <c r="J319" s="220" t="s">
        <v>1325</v>
      </c>
      <c r="K319" s="34"/>
      <c r="L319" s="34"/>
      <c r="M319" s="34"/>
      <c r="N319" s="34"/>
      <c r="O319" s="34"/>
      <c r="P319" s="34"/>
      <c r="Q319" s="34"/>
      <c r="R319" s="217"/>
      <c r="S319" s="217"/>
    </row>
    <row r="320">
      <c r="A320" s="217"/>
      <c r="B320" s="217"/>
      <c r="C320" s="228" t="s">
        <v>292</v>
      </c>
      <c r="D320" s="228" t="s">
        <v>266</v>
      </c>
      <c r="E320" s="217"/>
      <c r="F320" s="217"/>
      <c r="G320" s="34"/>
      <c r="H320" s="211" t="s">
        <v>1097</v>
      </c>
      <c r="I320" s="212">
        <v>111.0</v>
      </c>
      <c r="J320" s="220" t="s">
        <v>1326</v>
      </c>
      <c r="K320" s="34"/>
      <c r="L320" s="34"/>
      <c r="M320" s="34"/>
      <c r="N320" s="34"/>
      <c r="O320" s="34"/>
      <c r="P320" s="34"/>
      <c r="Q320" s="34"/>
      <c r="R320" s="217"/>
      <c r="S320" s="217"/>
    </row>
    <row r="321">
      <c r="A321" s="217"/>
      <c r="B321" s="217"/>
      <c r="C321" s="228" t="s">
        <v>299</v>
      </c>
      <c r="D321" s="228" t="s">
        <v>266</v>
      </c>
      <c r="E321" s="217"/>
      <c r="F321" s="217"/>
      <c r="G321" s="34"/>
      <c r="H321" s="211" t="s">
        <v>451</v>
      </c>
      <c r="I321" s="212">
        <v>266.0</v>
      </c>
      <c r="J321" s="220" t="s">
        <v>1327</v>
      </c>
      <c r="K321" s="34"/>
      <c r="L321" s="34"/>
      <c r="M321" s="34"/>
      <c r="N321" s="34"/>
      <c r="O321" s="34"/>
      <c r="P321" s="34"/>
      <c r="Q321" s="34"/>
      <c r="R321" s="217"/>
      <c r="S321" s="217"/>
    </row>
    <row r="322">
      <c r="A322" s="217"/>
      <c r="B322" s="217"/>
      <c r="C322" s="228" t="s">
        <v>332</v>
      </c>
      <c r="D322" s="228" t="s">
        <v>266</v>
      </c>
      <c r="E322" s="217"/>
      <c r="F322" s="217"/>
      <c r="G322" s="34"/>
      <c r="H322" s="211" t="s">
        <v>457</v>
      </c>
      <c r="I322" s="212">
        <v>267.0</v>
      </c>
      <c r="J322" s="220" t="s">
        <v>1328</v>
      </c>
      <c r="K322" s="34"/>
      <c r="L322" s="34"/>
      <c r="M322" s="34"/>
      <c r="N322" s="34"/>
      <c r="O322" s="34"/>
      <c r="P322" s="34"/>
      <c r="Q322" s="34"/>
      <c r="R322" s="217"/>
      <c r="S322" s="217"/>
    </row>
    <row r="323">
      <c r="A323" s="217"/>
      <c r="B323" s="217"/>
      <c r="C323" s="228" t="s">
        <v>500</v>
      </c>
      <c r="D323" s="228" t="s">
        <v>266</v>
      </c>
      <c r="E323" s="217"/>
      <c r="F323" s="217"/>
      <c r="G323" s="34"/>
      <c r="H323" s="211" t="s">
        <v>874</v>
      </c>
      <c r="I323" s="212">
        <v>346.0</v>
      </c>
      <c r="J323" s="220" t="s">
        <v>1329</v>
      </c>
      <c r="K323" s="34"/>
      <c r="L323" s="34"/>
      <c r="M323" s="34"/>
      <c r="N323" s="34"/>
      <c r="O323" s="34"/>
      <c r="P323" s="34"/>
      <c r="Q323" s="34"/>
      <c r="R323" s="217"/>
      <c r="S323" s="217"/>
    </row>
    <row r="324">
      <c r="A324" s="217"/>
      <c r="B324" s="217"/>
      <c r="C324" s="228" t="s">
        <v>543</v>
      </c>
      <c r="D324" s="228" t="s">
        <v>266</v>
      </c>
      <c r="E324" s="217"/>
      <c r="F324" s="217"/>
      <c r="G324" s="34"/>
      <c r="H324" s="211" t="s">
        <v>1319</v>
      </c>
      <c r="I324" s="212">
        <v>347.0</v>
      </c>
      <c r="J324" s="220" t="s">
        <v>1330</v>
      </c>
      <c r="K324" s="34"/>
      <c r="L324" s="34"/>
      <c r="M324" s="34"/>
      <c r="N324" s="34"/>
      <c r="O324" s="34"/>
      <c r="P324" s="34"/>
      <c r="Q324" s="34"/>
      <c r="R324" s="217"/>
      <c r="S324" s="217"/>
    </row>
    <row r="325">
      <c r="A325" s="217"/>
      <c r="B325" s="217"/>
      <c r="C325" s="228" t="s">
        <v>840</v>
      </c>
      <c r="D325" s="228" t="s">
        <v>266</v>
      </c>
      <c r="E325" s="217"/>
      <c r="F325" s="217"/>
      <c r="G325" s="34"/>
      <c r="H325" s="211" t="s">
        <v>996</v>
      </c>
      <c r="I325" s="212">
        <v>65.0</v>
      </c>
      <c r="J325" s="220" t="s">
        <v>1331</v>
      </c>
      <c r="K325" s="34"/>
      <c r="L325" s="34"/>
      <c r="M325" s="34"/>
      <c r="N325" s="34"/>
      <c r="O325" s="34"/>
      <c r="P325" s="34"/>
      <c r="Q325" s="34"/>
      <c r="R325" s="217"/>
      <c r="S325" s="217"/>
    </row>
    <row r="326">
      <c r="A326" s="217"/>
      <c r="B326" s="217"/>
      <c r="C326" s="228" t="s">
        <v>1019</v>
      </c>
      <c r="D326" s="228" t="s">
        <v>266</v>
      </c>
      <c r="E326" s="217"/>
      <c r="F326" s="217"/>
      <c r="G326" s="34"/>
      <c r="H326" s="211" t="s">
        <v>474</v>
      </c>
      <c r="I326" s="212">
        <v>24.0</v>
      </c>
      <c r="J326" s="220" t="s">
        <v>1332</v>
      </c>
      <c r="K326" s="34"/>
      <c r="L326" s="34"/>
      <c r="M326" s="34"/>
      <c r="N326" s="34"/>
      <c r="O326" s="34"/>
      <c r="P326" s="34"/>
      <c r="Q326" s="34"/>
      <c r="R326" s="217"/>
      <c r="S326" s="217"/>
    </row>
    <row r="327">
      <c r="A327" s="217"/>
      <c r="B327" s="217"/>
      <c r="C327" s="228" t="s">
        <v>1071</v>
      </c>
      <c r="D327" s="228" t="s">
        <v>266</v>
      </c>
      <c r="E327" s="217"/>
      <c r="F327" s="217"/>
      <c r="G327" s="34"/>
      <c r="H327" s="211" t="s">
        <v>1321</v>
      </c>
      <c r="I327" s="212">
        <v>338.0</v>
      </c>
      <c r="J327" s="220" t="s">
        <v>1333</v>
      </c>
      <c r="K327" s="34"/>
      <c r="L327" s="34"/>
      <c r="M327" s="34"/>
      <c r="N327" s="34"/>
      <c r="O327" s="34"/>
      <c r="P327" s="34"/>
      <c r="Q327" s="34"/>
      <c r="R327" s="217"/>
      <c r="S327" s="217"/>
    </row>
    <row r="328">
      <c r="A328" s="217"/>
      <c r="B328" s="217"/>
      <c r="C328" s="228" t="s">
        <v>1168</v>
      </c>
      <c r="D328" s="228" t="s">
        <v>266</v>
      </c>
      <c r="E328" s="217"/>
      <c r="F328" s="217"/>
      <c r="G328" s="34"/>
      <c r="H328" s="211" t="s">
        <v>923</v>
      </c>
      <c r="I328" s="212">
        <v>205.0</v>
      </c>
      <c r="J328" s="220" t="s">
        <v>1334</v>
      </c>
      <c r="K328" s="34"/>
      <c r="L328" s="34"/>
      <c r="M328" s="34"/>
      <c r="N328" s="34"/>
      <c r="O328" s="34"/>
      <c r="P328" s="34"/>
      <c r="Q328" s="34"/>
      <c r="R328" s="217"/>
      <c r="S328" s="217"/>
    </row>
    <row r="329">
      <c r="A329" s="217"/>
      <c r="B329" s="217"/>
      <c r="C329" s="228" t="s">
        <v>1186</v>
      </c>
      <c r="D329" s="228" t="s">
        <v>266</v>
      </c>
      <c r="E329" s="217"/>
      <c r="F329" s="217"/>
      <c r="G329" s="34"/>
      <c r="H329" s="211" t="s">
        <v>790</v>
      </c>
      <c r="I329" s="212">
        <v>222.0</v>
      </c>
      <c r="J329" s="220" t="s">
        <v>1335</v>
      </c>
      <c r="K329" s="34"/>
      <c r="L329" s="34"/>
      <c r="M329" s="34"/>
      <c r="N329" s="34"/>
      <c r="O329" s="34"/>
      <c r="P329" s="34"/>
      <c r="Q329" s="34"/>
      <c r="R329" s="217"/>
      <c r="S329" s="217"/>
    </row>
    <row r="330">
      <c r="A330" s="217"/>
      <c r="B330" s="217"/>
      <c r="C330" s="228" t="s">
        <v>1188</v>
      </c>
      <c r="D330" s="228" t="s">
        <v>266</v>
      </c>
      <c r="E330" s="217"/>
      <c r="F330" s="217"/>
      <c r="G330" s="34"/>
      <c r="H330" s="211" t="s">
        <v>881</v>
      </c>
      <c r="I330" s="212">
        <v>348.0</v>
      </c>
      <c r="J330" s="220" t="s">
        <v>1336</v>
      </c>
      <c r="K330" s="34"/>
      <c r="L330" s="34"/>
      <c r="M330" s="34"/>
      <c r="N330" s="34"/>
      <c r="O330" s="34"/>
      <c r="P330" s="34"/>
      <c r="Q330" s="34"/>
      <c r="R330" s="217"/>
      <c r="S330" s="217"/>
    </row>
    <row r="331">
      <c r="A331" s="217"/>
      <c r="B331" s="217"/>
      <c r="C331" s="228" t="s">
        <v>1253</v>
      </c>
      <c r="D331" s="228" t="s">
        <v>266</v>
      </c>
      <c r="E331" s="217"/>
      <c r="F331" s="217"/>
      <c r="G331" s="34"/>
      <c r="H331" s="211" t="s">
        <v>1224</v>
      </c>
      <c r="I331" s="212">
        <v>167.0</v>
      </c>
      <c r="J331" s="220" t="s">
        <v>1337</v>
      </c>
      <c r="K331" s="34"/>
      <c r="L331" s="34"/>
      <c r="M331" s="34"/>
      <c r="N331" s="34"/>
      <c r="O331" s="34"/>
      <c r="P331" s="34"/>
      <c r="Q331" s="34"/>
      <c r="R331" s="217"/>
      <c r="S331" s="217"/>
    </row>
    <row r="332">
      <c r="A332" s="217"/>
      <c r="B332" s="217"/>
      <c r="C332" s="228" t="s">
        <v>1255</v>
      </c>
      <c r="D332" s="228" t="s">
        <v>266</v>
      </c>
      <c r="E332" s="217"/>
      <c r="F332" s="217"/>
      <c r="G332" s="34"/>
      <c r="H332" s="211" t="s">
        <v>480</v>
      </c>
      <c r="I332" s="212">
        <v>13.0</v>
      </c>
      <c r="J332" s="220" t="s">
        <v>1338</v>
      </c>
      <c r="K332" s="34"/>
      <c r="L332" s="34"/>
      <c r="M332" s="34"/>
      <c r="N332" s="34"/>
      <c r="O332" s="34"/>
      <c r="P332" s="34"/>
      <c r="Q332" s="34"/>
      <c r="R332" s="217"/>
      <c r="S332" s="217"/>
    </row>
    <row r="333">
      <c r="A333" s="217"/>
      <c r="B333" s="217"/>
      <c r="C333" s="228" t="s">
        <v>1273</v>
      </c>
      <c r="D333" s="228" t="s">
        <v>266</v>
      </c>
      <c r="E333" s="217"/>
      <c r="F333" s="217"/>
      <c r="G333" s="34"/>
      <c r="H333" s="211" t="s">
        <v>795</v>
      </c>
      <c r="I333" s="212">
        <v>220.0</v>
      </c>
      <c r="J333" s="220" t="s">
        <v>1339</v>
      </c>
      <c r="K333" s="34"/>
      <c r="L333" s="34"/>
      <c r="M333" s="34"/>
      <c r="N333" s="34"/>
      <c r="O333" s="34"/>
      <c r="P333" s="34"/>
      <c r="Q333" s="34"/>
      <c r="R333" s="217"/>
      <c r="S333" s="217"/>
    </row>
    <row r="334">
      <c r="A334" s="217"/>
      <c r="B334" s="217"/>
      <c r="C334" s="228" t="s">
        <v>1340</v>
      </c>
      <c r="D334" s="228" t="s">
        <v>266</v>
      </c>
      <c r="E334" s="217"/>
      <c r="F334" s="217"/>
      <c r="G334" s="34"/>
      <c r="H334" s="211" t="s">
        <v>486</v>
      </c>
      <c r="I334" s="212">
        <v>190.0</v>
      </c>
      <c r="J334" s="220" t="s">
        <v>1341</v>
      </c>
      <c r="K334" s="34"/>
      <c r="L334" s="34"/>
      <c r="M334" s="34"/>
      <c r="N334" s="34"/>
      <c r="O334" s="34"/>
      <c r="P334" s="34"/>
      <c r="Q334" s="34"/>
      <c r="R334" s="217"/>
      <c r="S334" s="217"/>
    </row>
    <row r="335">
      <c r="A335" s="217"/>
      <c r="B335" s="217"/>
      <c r="C335" s="228" t="s">
        <v>1342</v>
      </c>
      <c r="D335" s="228" t="s">
        <v>266</v>
      </c>
      <c r="E335" s="217"/>
      <c r="F335" s="217"/>
      <c r="G335" s="34"/>
      <c r="H335" s="211" t="s">
        <v>800</v>
      </c>
      <c r="I335" s="212">
        <v>223.0</v>
      </c>
      <c r="J335" s="220" t="s">
        <v>1343</v>
      </c>
      <c r="K335" s="34"/>
      <c r="L335" s="34"/>
      <c r="M335" s="34"/>
      <c r="N335" s="34"/>
      <c r="O335" s="34"/>
      <c r="P335" s="34"/>
      <c r="Q335" s="34"/>
      <c r="R335" s="217"/>
      <c r="S335" s="217"/>
    </row>
    <row r="336">
      <c r="A336" s="217"/>
      <c r="B336" s="217"/>
      <c r="C336" s="228" t="s">
        <v>1344</v>
      </c>
      <c r="D336" s="228" t="s">
        <v>266</v>
      </c>
      <c r="E336" s="217"/>
      <c r="F336" s="217"/>
      <c r="G336" s="34"/>
      <c r="H336" s="211" t="s">
        <v>822</v>
      </c>
      <c r="I336" s="212">
        <v>227.0</v>
      </c>
      <c r="J336" s="220" t="s">
        <v>1345</v>
      </c>
      <c r="K336" s="34"/>
      <c r="L336" s="34"/>
      <c r="M336" s="34"/>
      <c r="N336" s="34"/>
      <c r="O336" s="34"/>
      <c r="P336" s="34"/>
      <c r="Q336" s="34"/>
      <c r="R336" s="217"/>
      <c r="S336" s="217"/>
    </row>
    <row r="337">
      <c r="A337" s="217"/>
      <c r="B337" s="217"/>
      <c r="C337" s="228" t="s">
        <v>1346</v>
      </c>
      <c r="D337" s="228" t="s">
        <v>266</v>
      </c>
      <c r="E337" s="217"/>
      <c r="F337" s="217"/>
      <c r="G337" s="34"/>
      <c r="H337" s="211" t="s">
        <v>1347</v>
      </c>
      <c r="I337" s="212">
        <v>549.0</v>
      </c>
      <c r="J337" s="220" t="s">
        <v>1348</v>
      </c>
      <c r="K337" s="34"/>
      <c r="L337" s="34"/>
      <c r="M337" s="34"/>
      <c r="N337" s="34"/>
      <c r="O337" s="34"/>
      <c r="P337" s="34"/>
      <c r="Q337" s="34"/>
      <c r="R337" s="217"/>
      <c r="S337" s="217"/>
    </row>
    <row r="338">
      <c r="A338" s="217"/>
      <c r="B338" s="217"/>
      <c r="C338" s="228" t="s">
        <v>946</v>
      </c>
      <c r="D338" s="228" t="s">
        <v>266</v>
      </c>
      <c r="E338" s="217"/>
      <c r="F338" s="217"/>
      <c r="G338" s="34"/>
      <c r="H338" s="211" t="s">
        <v>1150</v>
      </c>
      <c r="I338" s="212">
        <v>127.0</v>
      </c>
      <c r="J338" s="220" t="s">
        <v>1349</v>
      </c>
      <c r="K338" s="34"/>
      <c r="L338" s="34"/>
      <c r="M338" s="34"/>
      <c r="N338" s="34"/>
      <c r="O338" s="34"/>
      <c r="P338" s="34"/>
      <c r="Q338" s="34"/>
      <c r="R338" s="217"/>
      <c r="S338" s="217"/>
    </row>
    <row r="339">
      <c r="A339" s="217"/>
      <c r="B339" s="217"/>
      <c r="C339" s="228" t="s">
        <v>1347</v>
      </c>
      <c r="D339" s="228" t="s">
        <v>266</v>
      </c>
      <c r="E339" s="217"/>
      <c r="F339" s="217"/>
      <c r="G339" s="34"/>
      <c r="H339" s="211" t="s">
        <v>492</v>
      </c>
      <c r="I339" s="212">
        <v>11.0</v>
      </c>
      <c r="J339" s="220" t="s">
        <v>1350</v>
      </c>
      <c r="K339" s="34"/>
      <c r="L339" s="34"/>
      <c r="M339" s="34"/>
      <c r="N339" s="34"/>
      <c r="O339" s="34"/>
      <c r="P339" s="34"/>
      <c r="Q339" s="34"/>
      <c r="R339" s="217"/>
      <c r="S339" s="217"/>
    </row>
    <row r="340">
      <c r="A340" s="217"/>
      <c r="B340" s="217"/>
      <c r="C340" s="228" t="s">
        <v>1351</v>
      </c>
      <c r="D340" s="228" t="s">
        <v>266</v>
      </c>
      <c r="E340" s="217"/>
      <c r="F340" s="217"/>
      <c r="G340" s="34"/>
      <c r="H340" s="211" t="s">
        <v>463</v>
      </c>
      <c r="I340" s="212">
        <v>268.0</v>
      </c>
      <c r="J340" s="220" t="s">
        <v>1352</v>
      </c>
      <c r="K340" s="34"/>
      <c r="L340" s="34"/>
      <c r="M340" s="34"/>
      <c r="N340" s="34"/>
      <c r="O340" s="34"/>
      <c r="P340" s="34"/>
      <c r="Q340" s="34"/>
      <c r="R340" s="217"/>
      <c r="S340" s="217"/>
    </row>
    <row r="341">
      <c r="A341" s="217"/>
      <c r="B341" s="217"/>
      <c r="C341" s="228" t="s">
        <v>1353</v>
      </c>
      <c r="D341" s="228" t="s">
        <v>266</v>
      </c>
      <c r="E341" s="217"/>
      <c r="F341" s="217"/>
      <c r="G341" s="34"/>
      <c r="H341" s="211" t="s">
        <v>470</v>
      </c>
      <c r="I341" s="212">
        <v>269.0</v>
      </c>
      <c r="J341" s="220" t="s">
        <v>1354</v>
      </c>
      <c r="K341" s="34"/>
      <c r="L341" s="34"/>
      <c r="M341" s="34"/>
      <c r="N341" s="34"/>
      <c r="O341" s="34"/>
      <c r="P341" s="34"/>
      <c r="Q341" s="34"/>
      <c r="R341" s="217"/>
      <c r="S341" s="217"/>
    </row>
    <row r="342">
      <c r="A342" s="217"/>
      <c r="B342" s="217"/>
      <c r="C342" s="228" t="s">
        <v>1355</v>
      </c>
      <c r="D342" s="228" t="s">
        <v>266</v>
      </c>
      <c r="E342" s="217"/>
      <c r="F342" s="217"/>
      <c r="G342" s="34"/>
      <c r="H342" s="211" t="s">
        <v>1154</v>
      </c>
      <c r="I342" s="212">
        <v>128.0</v>
      </c>
      <c r="J342" s="220" t="s">
        <v>1356</v>
      </c>
      <c r="K342" s="34"/>
      <c r="L342" s="34"/>
      <c r="M342" s="34"/>
      <c r="N342" s="34"/>
      <c r="O342" s="34"/>
      <c r="P342" s="34"/>
      <c r="Q342" s="34"/>
      <c r="R342" s="217"/>
      <c r="S342" s="217"/>
    </row>
    <row r="343">
      <c r="A343" s="217"/>
      <c r="B343" s="217"/>
      <c r="C343" s="228" t="s">
        <v>1357</v>
      </c>
      <c r="D343" s="228" t="s">
        <v>266</v>
      </c>
      <c r="E343" s="217"/>
      <c r="F343" s="217"/>
      <c r="G343" s="34"/>
      <c r="H343" s="211" t="s">
        <v>550</v>
      </c>
      <c r="I343" s="212">
        <v>253.0</v>
      </c>
      <c r="J343" s="220" t="s">
        <v>1358</v>
      </c>
      <c r="K343" s="34"/>
      <c r="L343" s="34"/>
      <c r="M343" s="34"/>
      <c r="N343" s="34"/>
      <c r="O343" s="34"/>
      <c r="P343" s="34"/>
      <c r="Q343" s="34"/>
      <c r="R343" s="217"/>
      <c r="S343" s="217"/>
    </row>
    <row r="344">
      <c r="A344" s="217"/>
      <c r="B344" s="217"/>
      <c r="C344" s="228" t="s">
        <v>534</v>
      </c>
      <c r="D344" s="228" t="s">
        <v>266</v>
      </c>
      <c r="E344" s="217"/>
      <c r="F344" s="217"/>
      <c r="G344" s="34"/>
      <c r="H344" s="211" t="s">
        <v>476</v>
      </c>
      <c r="I344" s="212">
        <v>270.0</v>
      </c>
      <c r="J344" s="220" t="s">
        <v>1359</v>
      </c>
      <c r="K344" s="34"/>
      <c r="L344" s="34"/>
      <c r="M344" s="34"/>
      <c r="N344" s="34"/>
      <c r="O344" s="34"/>
      <c r="P344" s="34"/>
      <c r="Q344" s="34"/>
      <c r="R344" s="217"/>
      <c r="S344" s="217"/>
    </row>
    <row r="345">
      <c r="A345" s="217"/>
      <c r="B345" s="217"/>
      <c r="C345" s="228" t="s">
        <v>607</v>
      </c>
      <c r="D345" s="228" t="s">
        <v>266</v>
      </c>
      <c r="E345" s="217"/>
      <c r="F345" s="217"/>
      <c r="G345" s="34"/>
      <c r="H345" s="211" t="s">
        <v>700</v>
      </c>
      <c r="I345" s="212">
        <v>322.0</v>
      </c>
      <c r="J345" s="220" t="s">
        <v>1360</v>
      </c>
      <c r="K345" s="34"/>
      <c r="L345" s="34"/>
      <c r="M345" s="34"/>
      <c r="N345" s="34"/>
      <c r="O345" s="34"/>
      <c r="P345" s="34"/>
      <c r="Q345" s="34"/>
      <c r="R345" s="217"/>
      <c r="S345" s="217"/>
    </row>
    <row r="346">
      <c r="A346" s="217"/>
      <c r="B346" s="217"/>
      <c r="C346" s="228" t="s">
        <v>1026</v>
      </c>
      <c r="D346" s="228" t="s">
        <v>266</v>
      </c>
      <c r="E346" s="217"/>
      <c r="F346" s="217"/>
      <c r="G346" s="34"/>
      <c r="H346" s="211" t="s">
        <v>1361</v>
      </c>
      <c r="I346" s="212">
        <v>587.0</v>
      </c>
      <c r="J346" s="220" t="s">
        <v>1362</v>
      </c>
      <c r="K346" s="34"/>
      <c r="L346" s="34"/>
      <c r="M346" s="34"/>
      <c r="N346" s="34"/>
      <c r="O346" s="34"/>
      <c r="P346" s="34"/>
      <c r="Q346" s="34"/>
      <c r="R346" s="217"/>
      <c r="S346" s="217"/>
    </row>
    <row r="347">
      <c r="A347" s="217"/>
      <c r="B347" s="217"/>
      <c r="C347" s="228" t="s">
        <v>1030</v>
      </c>
      <c r="D347" s="228" t="s">
        <v>266</v>
      </c>
      <c r="E347" s="217"/>
      <c r="F347" s="217"/>
      <c r="G347" s="34"/>
      <c r="H347" s="211" t="s">
        <v>705</v>
      </c>
      <c r="I347" s="212">
        <v>323.0</v>
      </c>
      <c r="J347" s="220" t="s">
        <v>1363</v>
      </c>
      <c r="K347" s="34"/>
      <c r="L347" s="34"/>
      <c r="M347" s="34"/>
      <c r="N347" s="34"/>
      <c r="O347" s="34"/>
      <c r="P347" s="34"/>
      <c r="Q347" s="34"/>
      <c r="R347" s="217"/>
      <c r="S347" s="217"/>
    </row>
    <row r="348">
      <c r="A348" s="217"/>
      <c r="B348" s="217"/>
      <c r="C348" s="228" t="s">
        <v>1243</v>
      </c>
      <c r="D348" s="228" t="s">
        <v>266</v>
      </c>
      <c r="E348" s="217"/>
      <c r="F348" s="217"/>
      <c r="G348" s="34"/>
      <c r="H348" s="211" t="s">
        <v>1364</v>
      </c>
      <c r="I348" s="212">
        <v>577.0</v>
      </c>
      <c r="J348" s="220" t="s">
        <v>1365</v>
      </c>
      <c r="K348" s="34"/>
      <c r="L348" s="34"/>
      <c r="M348" s="34"/>
      <c r="N348" s="34"/>
      <c r="O348" s="34"/>
      <c r="P348" s="34"/>
      <c r="Q348" s="34"/>
      <c r="R348" s="217"/>
      <c r="S348" s="217"/>
    </row>
    <row r="349">
      <c r="A349" s="217"/>
      <c r="B349" s="217"/>
      <c r="C349" s="228" t="s">
        <v>1366</v>
      </c>
      <c r="D349" s="228" t="s">
        <v>266</v>
      </c>
      <c r="E349" s="217"/>
      <c r="F349" s="217"/>
      <c r="G349" s="34"/>
      <c r="H349" s="211" t="s">
        <v>1367</v>
      </c>
      <c r="I349" s="212">
        <v>585.0</v>
      </c>
      <c r="J349" s="220" t="s">
        <v>1368</v>
      </c>
      <c r="K349" s="34"/>
      <c r="L349" s="34"/>
      <c r="M349" s="34"/>
      <c r="N349" s="34"/>
      <c r="O349" s="34"/>
      <c r="P349" s="34"/>
      <c r="Q349" s="34"/>
      <c r="R349" s="217"/>
      <c r="S349" s="217"/>
    </row>
    <row r="350">
      <c r="A350" s="217"/>
      <c r="B350" s="217"/>
      <c r="C350" s="228" t="s">
        <v>1369</v>
      </c>
      <c r="D350" s="228" t="s">
        <v>266</v>
      </c>
      <c r="E350" s="217"/>
      <c r="F350" s="217"/>
      <c r="G350" s="34"/>
      <c r="H350" s="211" t="s">
        <v>1370</v>
      </c>
      <c r="I350" s="212">
        <v>586.0</v>
      </c>
      <c r="J350" s="220" t="s">
        <v>1371</v>
      </c>
      <c r="K350" s="34"/>
      <c r="L350" s="34"/>
      <c r="M350" s="34"/>
      <c r="N350" s="34"/>
      <c r="O350" s="34"/>
      <c r="P350" s="34"/>
      <c r="Q350" s="34"/>
      <c r="R350" s="217"/>
      <c r="S350" s="217"/>
    </row>
    <row r="351">
      <c r="A351" s="217"/>
      <c r="B351" s="217"/>
      <c r="C351" s="217"/>
      <c r="D351" s="217"/>
      <c r="E351" s="217"/>
      <c r="F351" s="217"/>
      <c r="G351" s="34"/>
      <c r="H351" s="211" t="s">
        <v>1372</v>
      </c>
      <c r="I351" s="212">
        <v>588.0</v>
      </c>
      <c r="J351" s="220" t="s">
        <v>1373</v>
      </c>
      <c r="K351" s="34"/>
      <c r="L351" s="34"/>
      <c r="M351" s="34"/>
      <c r="N351" s="34"/>
      <c r="O351" s="34"/>
      <c r="P351" s="34"/>
      <c r="Q351" s="34"/>
      <c r="R351" s="217"/>
      <c r="S351" s="217"/>
    </row>
    <row r="352">
      <c r="A352" s="217"/>
      <c r="B352" s="217"/>
      <c r="C352" s="217"/>
      <c r="D352" s="217"/>
      <c r="E352" s="217"/>
      <c r="F352" s="217"/>
      <c r="G352" s="34"/>
      <c r="H352" s="211" t="s">
        <v>1158</v>
      </c>
      <c r="I352" s="212">
        <v>440.0</v>
      </c>
      <c r="J352" s="220" t="s">
        <v>1374</v>
      </c>
      <c r="K352" s="34"/>
      <c r="L352" s="34"/>
      <c r="M352" s="34"/>
      <c r="N352" s="34"/>
      <c r="O352" s="34"/>
      <c r="P352" s="34"/>
      <c r="Q352" s="34"/>
      <c r="R352" s="217"/>
      <c r="S352" s="217"/>
    </row>
    <row r="353">
      <c r="A353" s="217"/>
      <c r="B353" s="217"/>
      <c r="C353" s="217"/>
      <c r="D353" s="217"/>
      <c r="E353" s="217"/>
      <c r="F353" s="217"/>
      <c r="G353" s="34"/>
      <c r="H353" s="211" t="s">
        <v>804</v>
      </c>
      <c r="I353" s="212">
        <v>17.0</v>
      </c>
      <c r="J353" s="220" t="s">
        <v>1375</v>
      </c>
      <c r="K353" s="34"/>
      <c r="L353" s="34"/>
      <c r="M353" s="34"/>
      <c r="N353" s="34"/>
      <c r="O353" s="34"/>
      <c r="P353" s="34"/>
      <c r="Q353" s="34"/>
      <c r="R353" s="217"/>
      <c r="S353" s="217"/>
    </row>
    <row r="354">
      <c r="A354" s="217"/>
      <c r="B354" s="217"/>
      <c r="C354" s="217"/>
      <c r="D354" s="217"/>
      <c r="E354" s="217"/>
      <c r="F354" s="217"/>
      <c r="G354" s="34"/>
      <c r="H354" s="211" t="s">
        <v>1046</v>
      </c>
      <c r="I354" s="212">
        <v>85.0</v>
      </c>
      <c r="J354" s="220" t="s">
        <v>1376</v>
      </c>
      <c r="K354" s="34"/>
      <c r="L354" s="34"/>
      <c r="M354" s="34"/>
      <c r="N354" s="34"/>
      <c r="O354" s="34"/>
      <c r="P354" s="34"/>
      <c r="Q354" s="34"/>
      <c r="R354" s="217"/>
      <c r="S354" s="217"/>
    </row>
    <row r="355">
      <c r="A355" s="217"/>
      <c r="B355" s="217"/>
      <c r="C355" s="217"/>
      <c r="D355" s="217"/>
      <c r="E355" s="217"/>
      <c r="F355" s="217"/>
      <c r="G355" s="34"/>
      <c r="H355" s="211" t="s">
        <v>710</v>
      </c>
      <c r="I355" s="212">
        <v>324.0</v>
      </c>
      <c r="J355" s="220" t="s">
        <v>1377</v>
      </c>
      <c r="K355" s="34"/>
      <c r="L355" s="34"/>
      <c r="M355" s="34"/>
      <c r="N355" s="34"/>
      <c r="O355" s="34"/>
      <c r="P355" s="34"/>
      <c r="Q355" s="34"/>
      <c r="R355" s="217"/>
      <c r="S355" s="217"/>
    </row>
    <row r="356">
      <c r="A356" s="217"/>
      <c r="B356" s="217"/>
      <c r="C356" s="217"/>
      <c r="D356" s="217"/>
      <c r="E356" s="217"/>
      <c r="F356" s="217"/>
      <c r="G356" s="34"/>
      <c r="H356" s="211" t="s">
        <v>1050</v>
      </c>
      <c r="I356" s="212">
        <v>86.0</v>
      </c>
      <c r="J356" s="220" t="s">
        <v>1378</v>
      </c>
      <c r="K356" s="34"/>
      <c r="L356" s="34"/>
      <c r="M356" s="34"/>
      <c r="N356" s="34"/>
      <c r="O356" s="34"/>
      <c r="P356" s="34"/>
      <c r="Q356" s="34"/>
      <c r="R356" s="217"/>
      <c r="S356" s="217"/>
    </row>
    <row r="357">
      <c r="A357" s="217"/>
      <c r="B357" s="217"/>
      <c r="C357" s="217"/>
      <c r="D357" s="217"/>
      <c r="E357" s="217"/>
      <c r="F357" s="217"/>
      <c r="G357" s="34"/>
      <c r="H357" s="211" t="s">
        <v>1340</v>
      </c>
      <c r="I357" s="212">
        <v>422.0</v>
      </c>
      <c r="J357" s="220" t="s">
        <v>1379</v>
      </c>
      <c r="K357" s="34"/>
      <c r="L357" s="34"/>
      <c r="M357" s="34"/>
      <c r="N357" s="34"/>
      <c r="O357" s="34"/>
      <c r="P357" s="34"/>
      <c r="Q357" s="34"/>
      <c r="R357" s="217"/>
      <c r="S357" s="217"/>
    </row>
    <row r="358">
      <c r="A358" s="217"/>
      <c r="B358" s="217"/>
      <c r="C358" s="217"/>
      <c r="D358" s="217"/>
      <c r="E358" s="217"/>
      <c r="F358" s="217"/>
      <c r="G358" s="34"/>
      <c r="H358" s="211" t="s">
        <v>359</v>
      </c>
      <c r="I358" s="212">
        <v>542.0</v>
      </c>
      <c r="J358" s="220" t="s">
        <v>1380</v>
      </c>
      <c r="K358" s="34"/>
      <c r="L358" s="34"/>
      <c r="M358" s="34"/>
      <c r="N358" s="34"/>
      <c r="O358" s="34"/>
      <c r="P358" s="34"/>
      <c r="Q358" s="34"/>
      <c r="R358" s="217"/>
      <c r="S358" s="217"/>
    </row>
    <row r="359">
      <c r="A359" s="217"/>
      <c r="B359" s="217"/>
      <c r="C359" s="217"/>
      <c r="D359" s="217"/>
      <c r="E359" s="217"/>
      <c r="F359" s="217"/>
      <c r="G359" s="34"/>
      <c r="H359" s="211" t="s">
        <v>936</v>
      </c>
      <c r="I359" s="212">
        <v>88.0</v>
      </c>
      <c r="J359" s="220" t="s">
        <v>1381</v>
      </c>
      <c r="K359" s="34"/>
      <c r="L359" s="34"/>
      <c r="M359" s="34"/>
      <c r="N359" s="34"/>
      <c r="O359" s="34"/>
      <c r="P359" s="34"/>
      <c r="Q359" s="34"/>
      <c r="R359" s="217"/>
      <c r="S359" s="217"/>
    </row>
    <row r="360">
      <c r="A360" s="217"/>
      <c r="B360" s="217"/>
      <c r="C360" s="217"/>
      <c r="D360" s="217"/>
      <c r="E360" s="217"/>
      <c r="F360" s="217"/>
      <c r="G360" s="34"/>
      <c r="H360" s="211" t="s">
        <v>482</v>
      </c>
      <c r="I360" s="212">
        <v>14.0</v>
      </c>
      <c r="J360" s="220" t="s">
        <v>1382</v>
      </c>
      <c r="K360" s="34"/>
      <c r="L360" s="34"/>
      <c r="M360" s="34"/>
      <c r="N360" s="34"/>
      <c r="O360" s="34"/>
      <c r="P360" s="34"/>
      <c r="Q360" s="34"/>
      <c r="R360" s="217"/>
      <c r="S360" s="217"/>
    </row>
    <row r="361">
      <c r="A361" s="217"/>
      <c r="B361" s="217"/>
      <c r="C361" s="217"/>
      <c r="D361" s="217"/>
      <c r="E361" s="217"/>
      <c r="F361" s="217"/>
      <c r="G361" s="34"/>
      <c r="H361" s="211" t="s">
        <v>482</v>
      </c>
      <c r="I361" s="212">
        <v>271.0</v>
      </c>
      <c r="J361" s="220" t="s">
        <v>1383</v>
      </c>
      <c r="K361" s="34"/>
      <c r="L361" s="34"/>
      <c r="M361" s="34"/>
      <c r="N361" s="34"/>
      <c r="O361" s="34"/>
      <c r="P361" s="34"/>
      <c r="Q361" s="34"/>
      <c r="R361" s="217"/>
      <c r="S361" s="217"/>
    </row>
    <row r="362">
      <c r="A362" s="217"/>
      <c r="B362" s="217"/>
      <c r="C362" s="217"/>
      <c r="D362" s="217"/>
      <c r="E362" s="217"/>
      <c r="F362" s="217"/>
      <c r="G362" s="34"/>
      <c r="H362" s="211" t="s">
        <v>554</v>
      </c>
      <c r="I362" s="212">
        <v>254.0</v>
      </c>
      <c r="J362" s="220" t="s">
        <v>1384</v>
      </c>
      <c r="K362" s="34"/>
      <c r="L362" s="34"/>
      <c r="M362" s="34"/>
      <c r="N362" s="34"/>
      <c r="O362" s="34"/>
      <c r="P362" s="34"/>
      <c r="Q362" s="34"/>
      <c r="R362" s="217"/>
      <c r="S362" s="217"/>
    </row>
    <row r="363">
      <c r="A363" s="217"/>
      <c r="B363" s="217"/>
      <c r="C363" s="217"/>
      <c r="D363" s="217"/>
      <c r="E363" s="217"/>
      <c r="F363" s="217"/>
      <c r="G363" s="34"/>
      <c r="H363" s="211" t="s">
        <v>927</v>
      </c>
      <c r="I363" s="212">
        <v>206.0</v>
      </c>
      <c r="J363" s="220" t="s">
        <v>1385</v>
      </c>
      <c r="K363" s="34"/>
      <c r="L363" s="34"/>
      <c r="M363" s="34"/>
      <c r="N363" s="34"/>
      <c r="O363" s="34"/>
      <c r="P363" s="34"/>
      <c r="Q363" s="34"/>
      <c r="R363" s="217"/>
      <c r="S363" s="217"/>
    </row>
    <row r="364">
      <c r="A364" s="217"/>
      <c r="B364" s="217"/>
      <c r="C364" s="217"/>
      <c r="D364" s="217"/>
      <c r="E364" s="217"/>
      <c r="F364" s="217"/>
      <c r="G364" s="34"/>
      <c r="H364" s="211" t="s">
        <v>714</v>
      </c>
      <c r="I364" s="212">
        <v>325.0</v>
      </c>
      <c r="J364" s="220" t="s">
        <v>1386</v>
      </c>
      <c r="K364" s="34"/>
      <c r="L364" s="34"/>
      <c r="M364" s="34"/>
      <c r="N364" s="34"/>
      <c r="O364" s="34"/>
      <c r="P364" s="34"/>
      <c r="Q364" s="34"/>
      <c r="R364" s="217"/>
      <c r="S364" s="217"/>
    </row>
    <row r="365">
      <c r="A365" s="217"/>
      <c r="B365" s="217"/>
      <c r="C365" s="217"/>
      <c r="D365" s="217"/>
      <c r="E365" s="217"/>
      <c r="F365" s="217"/>
      <c r="G365" s="34"/>
      <c r="H365" s="211" t="s">
        <v>364</v>
      </c>
      <c r="I365" s="212">
        <v>240.0</v>
      </c>
      <c r="J365" s="220" t="s">
        <v>1387</v>
      </c>
      <c r="K365" s="34"/>
      <c r="L365" s="34"/>
      <c r="M365" s="34"/>
      <c r="N365" s="34"/>
      <c r="O365" s="34"/>
      <c r="P365" s="34"/>
      <c r="Q365" s="34"/>
      <c r="R365" s="217"/>
      <c r="S365" s="217"/>
    </row>
    <row r="366">
      <c r="A366" s="217"/>
      <c r="B366" s="217"/>
      <c r="C366" s="217"/>
      <c r="D366" s="217"/>
      <c r="E366" s="217"/>
      <c r="F366" s="217"/>
      <c r="G366" s="34"/>
      <c r="H366" s="211" t="s">
        <v>1161</v>
      </c>
      <c r="I366" s="212">
        <v>441.0</v>
      </c>
      <c r="J366" s="220" t="s">
        <v>1388</v>
      </c>
      <c r="K366" s="34"/>
      <c r="L366" s="34"/>
      <c r="M366" s="34"/>
      <c r="N366" s="34"/>
      <c r="O366" s="34"/>
      <c r="P366" s="34"/>
      <c r="Q366" s="34"/>
      <c r="R366" s="217"/>
      <c r="S366" s="217"/>
    </row>
    <row r="367">
      <c r="A367" s="217"/>
      <c r="B367" s="217"/>
      <c r="C367" s="217"/>
      <c r="D367" s="217"/>
      <c r="E367" s="217"/>
      <c r="F367" s="217"/>
      <c r="G367" s="34"/>
      <c r="H367" s="211" t="s">
        <v>1366</v>
      </c>
      <c r="I367" s="212">
        <v>531.0</v>
      </c>
      <c r="J367" s="220" t="s">
        <v>1389</v>
      </c>
      <c r="K367" s="34"/>
      <c r="L367" s="34"/>
      <c r="M367" s="34"/>
      <c r="N367" s="34"/>
      <c r="O367" s="34"/>
      <c r="P367" s="34"/>
      <c r="Q367" s="34"/>
      <c r="R367" s="217"/>
      <c r="S367" s="217"/>
    </row>
    <row r="368">
      <c r="A368" s="217"/>
      <c r="B368" s="217"/>
      <c r="C368" s="217"/>
      <c r="D368" s="217"/>
      <c r="E368" s="217"/>
      <c r="F368" s="217"/>
      <c r="G368" s="34"/>
      <c r="H368" s="211" t="s">
        <v>1342</v>
      </c>
      <c r="I368" s="212">
        <v>423.0</v>
      </c>
      <c r="J368" s="220" t="s">
        <v>1390</v>
      </c>
      <c r="K368" s="34"/>
      <c r="L368" s="34"/>
      <c r="M368" s="34"/>
      <c r="N368" s="34"/>
      <c r="O368" s="34"/>
      <c r="P368" s="34"/>
      <c r="Q368" s="34"/>
      <c r="R368" s="217"/>
      <c r="S368" s="217"/>
    </row>
    <row r="369">
      <c r="A369" s="217"/>
      <c r="B369" s="217"/>
      <c r="C369" s="217"/>
      <c r="D369" s="217"/>
      <c r="E369" s="217"/>
      <c r="F369" s="217"/>
      <c r="G369" s="34"/>
      <c r="H369" s="211" t="s">
        <v>964</v>
      </c>
      <c r="I369" s="212">
        <v>250.0</v>
      </c>
      <c r="J369" s="220" t="s">
        <v>1391</v>
      </c>
      <c r="K369" s="34"/>
      <c r="L369" s="34"/>
      <c r="M369" s="34"/>
      <c r="N369" s="34"/>
      <c r="O369" s="34"/>
      <c r="P369" s="34"/>
      <c r="Q369" s="34"/>
      <c r="R369" s="217"/>
      <c r="S369" s="217"/>
    </row>
    <row r="370">
      <c r="A370" s="217"/>
      <c r="B370" s="217"/>
      <c r="C370" s="217"/>
      <c r="D370" s="217"/>
      <c r="E370" s="217"/>
      <c r="F370" s="217"/>
      <c r="G370" s="34"/>
      <c r="H370" s="211" t="s">
        <v>1275</v>
      </c>
      <c r="I370" s="212">
        <v>285.0</v>
      </c>
      <c r="J370" s="220" t="s">
        <v>1392</v>
      </c>
      <c r="K370" s="34"/>
      <c r="L370" s="34"/>
      <c r="M370" s="34"/>
      <c r="N370" s="34"/>
      <c r="O370" s="34"/>
      <c r="P370" s="34"/>
      <c r="Q370" s="34"/>
      <c r="R370" s="217"/>
      <c r="S370" s="217"/>
    </row>
    <row r="371">
      <c r="A371" s="217"/>
      <c r="B371" s="217"/>
      <c r="C371" s="217"/>
      <c r="D371" s="217"/>
      <c r="E371" s="217"/>
      <c r="F371" s="217"/>
      <c r="G371" s="34"/>
      <c r="H371" s="211" t="s">
        <v>503</v>
      </c>
      <c r="I371" s="212">
        <v>52.0</v>
      </c>
      <c r="J371" s="220" t="s">
        <v>1393</v>
      </c>
      <c r="K371" s="34"/>
      <c r="L371" s="34"/>
      <c r="M371" s="34"/>
      <c r="N371" s="34"/>
      <c r="O371" s="34"/>
      <c r="P371" s="34"/>
      <c r="Q371" s="34"/>
      <c r="R371" s="217"/>
      <c r="S371" s="217"/>
    </row>
    <row r="372">
      <c r="A372" s="217"/>
      <c r="B372" s="217"/>
      <c r="C372" s="217"/>
      <c r="D372" s="217"/>
      <c r="E372" s="217"/>
      <c r="F372" s="217"/>
      <c r="G372" s="34"/>
      <c r="H372" s="211" t="s">
        <v>718</v>
      </c>
      <c r="I372" s="212">
        <v>326.0</v>
      </c>
      <c r="J372" s="220" t="s">
        <v>1394</v>
      </c>
      <c r="K372" s="34"/>
      <c r="L372" s="34"/>
      <c r="M372" s="34"/>
      <c r="N372" s="34"/>
      <c r="O372" s="34"/>
      <c r="P372" s="34"/>
      <c r="Q372" s="34"/>
      <c r="R372" s="217"/>
      <c r="S372" s="217"/>
    </row>
    <row r="373">
      <c r="A373" s="217"/>
      <c r="B373" s="217"/>
      <c r="C373" s="217"/>
      <c r="D373" s="217"/>
      <c r="E373" s="217"/>
      <c r="F373" s="217"/>
      <c r="G373" s="34"/>
      <c r="H373" s="211" t="s">
        <v>721</v>
      </c>
      <c r="I373" s="212">
        <v>327.0</v>
      </c>
      <c r="J373" s="220" t="s">
        <v>1395</v>
      </c>
      <c r="K373" s="34"/>
      <c r="L373" s="34"/>
      <c r="M373" s="34"/>
      <c r="N373" s="34"/>
      <c r="O373" s="34"/>
      <c r="P373" s="34"/>
      <c r="Q373" s="34"/>
      <c r="R373" s="217"/>
      <c r="S373" s="217"/>
    </row>
    <row r="374">
      <c r="A374" s="217"/>
      <c r="B374" s="217"/>
      <c r="C374" s="217"/>
      <c r="D374" s="217"/>
      <c r="E374" s="217"/>
      <c r="F374" s="217"/>
      <c r="G374" s="34"/>
      <c r="H374" s="211" t="s">
        <v>1100</v>
      </c>
      <c r="I374" s="212">
        <v>112.0</v>
      </c>
      <c r="J374" s="220" t="s">
        <v>1396</v>
      </c>
      <c r="K374" s="34"/>
      <c r="L374" s="34"/>
      <c r="M374" s="34"/>
      <c r="N374" s="34"/>
      <c r="O374" s="34"/>
      <c r="P374" s="34"/>
      <c r="Q374" s="34"/>
      <c r="R374" s="217"/>
      <c r="S374" s="217"/>
    </row>
    <row r="375">
      <c r="A375" s="217"/>
      <c r="B375" s="217"/>
      <c r="C375" s="217"/>
      <c r="D375" s="217"/>
      <c r="E375" s="217"/>
      <c r="F375" s="217"/>
      <c r="G375" s="34"/>
      <c r="H375" s="211" t="s">
        <v>488</v>
      </c>
      <c r="I375" s="212">
        <v>272.0</v>
      </c>
      <c r="J375" s="220" t="s">
        <v>1397</v>
      </c>
      <c r="K375" s="34"/>
      <c r="L375" s="34"/>
      <c r="M375" s="34"/>
      <c r="N375" s="34"/>
      <c r="O375" s="34"/>
      <c r="P375" s="34"/>
      <c r="Q375" s="34"/>
      <c r="R375" s="217"/>
      <c r="S375" s="217"/>
    </row>
    <row r="376">
      <c r="A376" s="217"/>
      <c r="B376" s="217"/>
      <c r="C376" s="217"/>
      <c r="D376" s="217"/>
      <c r="E376" s="217"/>
      <c r="F376" s="217"/>
      <c r="G376" s="34"/>
      <c r="H376" s="211" t="s">
        <v>508</v>
      </c>
      <c r="I376" s="212">
        <v>59.0</v>
      </c>
      <c r="J376" s="220" t="s">
        <v>1398</v>
      </c>
      <c r="K376" s="34"/>
      <c r="L376" s="34"/>
      <c r="M376" s="34"/>
      <c r="N376" s="34"/>
      <c r="O376" s="34"/>
      <c r="P376" s="34"/>
      <c r="Q376" s="34"/>
      <c r="R376" s="217"/>
      <c r="S376" s="217"/>
    </row>
    <row r="377">
      <c r="A377" s="217"/>
      <c r="B377" s="217"/>
      <c r="C377" s="217"/>
      <c r="D377" s="217"/>
      <c r="E377" s="217"/>
      <c r="F377" s="217"/>
      <c r="G377" s="34"/>
      <c r="H377" s="211" t="s">
        <v>1282</v>
      </c>
      <c r="I377" s="212">
        <v>287.0</v>
      </c>
      <c r="J377" s="220" t="s">
        <v>1399</v>
      </c>
      <c r="K377" s="34"/>
      <c r="L377" s="34"/>
      <c r="M377" s="34"/>
      <c r="N377" s="34"/>
      <c r="O377" s="34"/>
      <c r="P377" s="34"/>
      <c r="Q377" s="34"/>
      <c r="R377" s="217"/>
      <c r="S377" s="217"/>
    </row>
    <row r="378">
      <c r="A378" s="217"/>
      <c r="B378" s="217"/>
      <c r="C378" s="217"/>
      <c r="D378" s="217"/>
      <c r="E378" s="217"/>
      <c r="F378" s="217"/>
      <c r="G378" s="34"/>
      <c r="H378" s="211" t="s">
        <v>1172</v>
      </c>
      <c r="I378" s="212">
        <v>131.0</v>
      </c>
      <c r="J378" s="220" t="s">
        <v>1400</v>
      </c>
      <c r="K378" s="34"/>
      <c r="L378" s="34"/>
      <c r="M378" s="34"/>
      <c r="N378" s="34"/>
      <c r="O378" s="34"/>
      <c r="P378" s="34"/>
      <c r="Q378" s="34"/>
      <c r="R378" s="217"/>
      <c r="S378" s="217"/>
    </row>
    <row r="379">
      <c r="A379" s="217"/>
      <c r="B379" s="217"/>
      <c r="C379" s="217"/>
      <c r="D379" s="217"/>
      <c r="E379" s="217"/>
      <c r="F379" s="217"/>
      <c r="G379" s="34"/>
      <c r="H379" s="211" t="s">
        <v>939</v>
      </c>
      <c r="I379" s="212">
        <v>89.0</v>
      </c>
      <c r="J379" s="220" t="s">
        <v>1401</v>
      </c>
      <c r="K379" s="34"/>
      <c r="L379" s="34"/>
      <c r="M379" s="34"/>
      <c r="N379" s="34"/>
      <c r="O379" s="34"/>
      <c r="P379" s="34"/>
      <c r="Q379" s="34"/>
      <c r="R379" s="217"/>
      <c r="S379" s="217"/>
    </row>
    <row r="380">
      <c r="A380" s="217"/>
      <c r="B380" s="217"/>
      <c r="C380" s="217"/>
      <c r="D380" s="217"/>
      <c r="E380" s="217"/>
      <c r="F380" s="217"/>
      <c r="G380" s="34"/>
      <c r="H380" s="211" t="s">
        <v>1248</v>
      </c>
      <c r="I380" s="212">
        <v>191.0</v>
      </c>
      <c r="J380" s="220" t="s">
        <v>1402</v>
      </c>
      <c r="K380" s="34"/>
      <c r="L380" s="34"/>
      <c r="M380" s="34"/>
      <c r="N380" s="34"/>
      <c r="O380" s="34"/>
      <c r="P380" s="34"/>
      <c r="Q380" s="34"/>
      <c r="R380" s="217"/>
      <c r="S380" s="217"/>
    </row>
    <row r="381">
      <c r="A381" s="217"/>
      <c r="B381" s="217"/>
      <c r="C381" s="217"/>
      <c r="D381" s="217"/>
      <c r="E381" s="217"/>
      <c r="F381" s="217"/>
      <c r="G381" s="34"/>
      <c r="H381" s="211" t="s">
        <v>494</v>
      </c>
      <c r="I381" s="212">
        <v>273.0</v>
      </c>
      <c r="J381" s="220" t="s">
        <v>1403</v>
      </c>
      <c r="K381" s="34"/>
      <c r="L381" s="34"/>
      <c r="M381" s="34"/>
      <c r="N381" s="34"/>
      <c r="O381" s="34"/>
      <c r="P381" s="34"/>
      <c r="Q381" s="34"/>
      <c r="R381" s="217"/>
      <c r="S381" s="217"/>
    </row>
    <row r="382">
      <c r="A382" s="217"/>
      <c r="B382" s="217"/>
      <c r="C382" s="217"/>
      <c r="D382" s="217"/>
      <c r="E382" s="217"/>
      <c r="F382" s="217"/>
      <c r="G382" s="34"/>
      <c r="H382" s="211" t="s">
        <v>1295</v>
      </c>
      <c r="I382" s="212">
        <v>153.0</v>
      </c>
      <c r="J382" s="220" t="s">
        <v>1404</v>
      </c>
      <c r="K382" s="34"/>
      <c r="L382" s="34"/>
      <c r="M382" s="34"/>
      <c r="N382" s="34"/>
      <c r="O382" s="34"/>
      <c r="P382" s="34"/>
      <c r="Q382" s="34"/>
      <c r="R382" s="217"/>
      <c r="S382" s="217"/>
    </row>
    <row r="383">
      <c r="A383" s="217"/>
      <c r="B383" s="217"/>
      <c r="C383" s="217"/>
      <c r="D383" s="217"/>
      <c r="E383" s="217"/>
      <c r="F383" s="217"/>
      <c r="G383" s="34"/>
      <c r="H383" s="211" t="s">
        <v>1277</v>
      </c>
      <c r="I383" s="212">
        <v>286.0</v>
      </c>
      <c r="J383" s="220" t="s">
        <v>1405</v>
      </c>
      <c r="K383" s="34"/>
      <c r="L383" s="34"/>
      <c r="M383" s="34"/>
      <c r="N383" s="34"/>
      <c r="O383" s="34"/>
      <c r="P383" s="34"/>
      <c r="Q383" s="34"/>
      <c r="R383" s="217"/>
      <c r="S383" s="217"/>
    </row>
    <row r="384">
      <c r="A384" s="217"/>
      <c r="B384" s="217"/>
      <c r="C384" s="217"/>
      <c r="D384" s="217"/>
      <c r="E384" s="217"/>
      <c r="F384" s="217"/>
      <c r="G384" s="34"/>
      <c r="H384" s="211" t="s">
        <v>1344</v>
      </c>
      <c r="I384" s="212">
        <v>424.0</v>
      </c>
      <c r="J384" s="220" t="s">
        <v>1406</v>
      </c>
      <c r="K384" s="34"/>
      <c r="L384" s="34"/>
      <c r="M384" s="34"/>
      <c r="N384" s="34"/>
      <c r="O384" s="34"/>
      <c r="P384" s="34"/>
      <c r="Q384" s="34"/>
      <c r="R384" s="217"/>
      <c r="S384" s="217"/>
    </row>
    <row r="385">
      <c r="A385" s="217"/>
      <c r="B385" s="217"/>
      <c r="C385" s="217"/>
      <c r="D385" s="217"/>
      <c r="E385" s="217"/>
      <c r="F385" s="217"/>
      <c r="G385" s="34"/>
      <c r="H385" s="211" t="s">
        <v>369</v>
      </c>
      <c r="I385" s="212">
        <v>241.0</v>
      </c>
      <c r="J385" s="220" t="s">
        <v>1407</v>
      </c>
      <c r="K385" s="34"/>
      <c r="L385" s="34"/>
      <c r="M385" s="34"/>
      <c r="N385" s="34"/>
      <c r="O385" s="34"/>
      <c r="P385" s="34"/>
      <c r="Q385" s="34"/>
      <c r="R385" s="217"/>
      <c r="S385" s="217"/>
    </row>
    <row r="386">
      <c r="A386" s="217"/>
      <c r="B386" s="217"/>
      <c r="C386" s="217"/>
      <c r="D386" s="217"/>
      <c r="E386" s="217"/>
      <c r="F386" s="217"/>
      <c r="G386" s="34"/>
      <c r="H386" s="211" t="s">
        <v>1079</v>
      </c>
      <c r="I386" s="212">
        <v>101.0</v>
      </c>
      <c r="J386" s="220" t="s">
        <v>1408</v>
      </c>
      <c r="K386" s="34"/>
      <c r="L386" s="34"/>
      <c r="M386" s="34"/>
      <c r="N386" s="34"/>
      <c r="O386" s="34"/>
      <c r="P386" s="34"/>
      <c r="Q386" s="34"/>
      <c r="R386" s="217"/>
      <c r="S386" s="217"/>
    </row>
    <row r="387">
      <c r="A387" s="217"/>
      <c r="B387" s="217"/>
      <c r="C387" s="217"/>
      <c r="D387" s="217"/>
      <c r="E387" s="217"/>
      <c r="F387" s="217"/>
      <c r="G387" s="34"/>
      <c r="H387" s="211" t="s">
        <v>977</v>
      </c>
      <c r="I387" s="212">
        <v>192.0</v>
      </c>
      <c r="J387" s="220" t="s">
        <v>1409</v>
      </c>
      <c r="K387" s="34"/>
      <c r="L387" s="34"/>
      <c r="M387" s="34"/>
      <c r="N387" s="34"/>
      <c r="O387" s="34"/>
      <c r="P387" s="34"/>
      <c r="Q387" s="34"/>
      <c r="R387" s="217"/>
      <c r="S387" s="217"/>
    </row>
    <row r="388">
      <c r="A388" s="217"/>
      <c r="B388" s="217"/>
      <c r="C388" s="217"/>
      <c r="D388" s="217"/>
      <c r="E388" s="217"/>
      <c r="F388" s="217"/>
      <c r="G388" s="34"/>
      <c r="H388" s="211" t="s">
        <v>725</v>
      </c>
      <c r="I388" s="212">
        <v>328.0</v>
      </c>
      <c r="J388" s="220" t="s">
        <v>1410</v>
      </c>
      <c r="K388" s="34"/>
      <c r="L388" s="34"/>
      <c r="M388" s="34"/>
      <c r="N388" s="34"/>
      <c r="O388" s="34"/>
      <c r="P388" s="34"/>
      <c r="Q388" s="34"/>
      <c r="R388" s="217"/>
      <c r="S388" s="217"/>
    </row>
    <row r="389">
      <c r="A389" s="217"/>
      <c r="B389" s="217"/>
      <c r="C389" s="217"/>
      <c r="D389" s="217"/>
      <c r="E389" s="217"/>
      <c r="F389" s="217"/>
      <c r="G389" s="34"/>
      <c r="H389" s="211" t="s">
        <v>1411</v>
      </c>
      <c r="I389" s="212">
        <v>552.0</v>
      </c>
      <c r="J389" s="220" t="s">
        <v>1412</v>
      </c>
      <c r="K389" s="34"/>
      <c r="L389" s="34"/>
      <c r="M389" s="34"/>
      <c r="N389" s="34"/>
      <c r="O389" s="34"/>
      <c r="P389" s="34"/>
      <c r="Q389" s="34"/>
      <c r="R389" s="217"/>
      <c r="S389" s="217"/>
    </row>
    <row r="390">
      <c r="A390" s="217"/>
      <c r="B390" s="217"/>
      <c r="C390" s="217"/>
      <c r="D390" s="217"/>
      <c r="E390" s="217"/>
      <c r="F390" s="217"/>
      <c r="G390" s="34"/>
      <c r="H390" s="211" t="s">
        <v>764</v>
      </c>
      <c r="I390" s="212">
        <v>150.0</v>
      </c>
      <c r="J390" s="220" t="s">
        <v>1413</v>
      </c>
      <c r="K390" s="34"/>
      <c r="L390" s="34"/>
      <c r="M390" s="34"/>
      <c r="N390" s="34"/>
      <c r="O390" s="34"/>
      <c r="P390" s="34"/>
      <c r="Q390" s="34"/>
      <c r="R390" s="217"/>
      <c r="S390" s="217"/>
    </row>
    <row r="391">
      <c r="A391" s="217"/>
      <c r="B391" s="217"/>
      <c r="C391" s="217"/>
      <c r="D391" s="217"/>
      <c r="E391" s="217"/>
      <c r="F391" s="217"/>
      <c r="G391" s="34"/>
      <c r="H391" s="34" t="s">
        <v>375</v>
      </c>
      <c r="I391" s="231">
        <v>242.0</v>
      </c>
      <c r="J391" s="220" t="s">
        <v>1414</v>
      </c>
      <c r="K391" s="34"/>
      <c r="L391" s="34"/>
      <c r="M391" s="34"/>
      <c r="N391" s="34"/>
      <c r="O391" s="34"/>
      <c r="P391" s="34"/>
      <c r="Q391" s="34"/>
      <c r="R391" s="217"/>
      <c r="S391" s="217"/>
    </row>
    <row r="392">
      <c r="A392" s="217"/>
      <c r="B392" s="217"/>
      <c r="C392" s="217"/>
      <c r="D392" s="217"/>
      <c r="E392" s="217"/>
      <c r="F392" s="217"/>
      <c r="G392" s="34"/>
      <c r="H392" s="220" t="s">
        <v>984</v>
      </c>
      <c r="I392" s="231">
        <v>193.0</v>
      </c>
      <c r="J392" s="220" t="s">
        <v>1415</v>
      </c>
      <c r="K392" s="34"/>
      <c r="L392" s="34"/>
      <c r="M392" s="34"/>
      <c r="N392" s="34"/>
      <c r="O392" s="34"/>
      <c r="P392" s="34"/>
      <c r="Q392" s="34"/>
      <c r="R392" s="217"/>
      <c r="S392" s="217"/>
    </row>
    <row r="393">
      <c r="A393" s="217"/>
      <c r="B393" s="217"/>
      <c r="C393" s="217"/>
      <c r="D393" s="217"/>
      <c r="E393" s="217"/>
      <c r="F393" s="217"/>
      <c r="G393" s="34"/>
      <c r="H393" s="220" t="s">
        <v>499</v>
      </c>
      <c r="I393" s="231">
        <v>274.0</v>
      </c>
      <c r="J393" s="220" t="s">
        <v>1416</v>
      </c>
      <c r="K393" s="34"/>
      <c r="L393" s="34"/>
      <c r="M393" s="34"/>
      <c r="N393" s="34"/>
      <c r="O393" s="34"/>
      <c r="P393" s="34"/>
      <c r="Q393" s="34"/>
      <c r="R393" s="217"/>
      <c r="S393" s="217"/>
    </row>
    <row r="394">
      <c r="A394" s="217"/>
      <c r="B394" s="217"/>
      <c r="C394" s="217"/>
      <c r="D394" s="217"/>
      <c r="E394" s="217"/>
      <c r="F394" s="217"/>
      <c r="G394" s="34"/>
      <c r="H394" s="220" t="s">
        <v>1193</v>
      </c>
      <c r="I394" s="231">
        <v>140.0</v>
      </c>
      <c r="J394" s="220" t="s">
        <v>1164</v>
      </c>
      <c r="K394" s="34"/>
      <c r="L394" s="34"/>
      <c r="M394" s="34"/>
      <c r="N394" s="34"/>
      <c r="O394" s="34"/>
      <c r="P394" s="34"/>
      <c r="Q394" s="34"/>
      <c r="R394" s="217"/>
      <c r="S394" s="217"/>
    </row>
    <row r="395">
      <c r="A395" s="217"/>
      <c r="B395" s="217"/>
      <c r="C395" s="217"/>
      <c r="D395" s="217"/>
      <c r="E395" s="217"/>
      <c r="F395" s="217"/>
      <c r="G395" s="34"/>
      <c r="H395" s="220" t="s">
        <v>382</v>
      </c>
      <c r="I395" s="231">
        <v>243.0</v>
      </c>
      <c r="J395" s="220" t="s">
        <v>1417</v>
      </c>
      <c r="K395" s="34"/>
      <c r="L395" s="34"/>
      <c r="M395" s="34"/>
      <c r="N395" s="34"/>
      <c r="O395" s="34"/>
      <c r="P395" s="34"/>
      <c r="Q395" s="34"/>
      <c r="R395" s="217"/>
      <c r="S395" s="217"/>
    </row>
    <row r="396">
      <c r="A396" s="217"/>
      <c r="B396" s="217"/>
      <c r="C396" s="217"/>
      <c r="D396" s="217"/>
      <c r="E396" s="217"/>
      <c r="F396" s="217"/>
      <c r="G396" s="34"/>
      <c r="H396" s="220" t="s">
        <v>869</v>
      </c>
      <c r="I396" s="231">
        <v>183.0</v>
      </c>
      <c r="J396" s="220" t="s">
        <v>1418</v>
      </c>
      <c r="K396" s="34"/>
      <c r="L396" s="34"/>
      <c r="M396" s="34"/>
      <c r="N396" s="34"/>
      <c r="O396" s="34"/>
      <c r="P396" s="34"/>
      <c r="Q396" s="34"/>
      <c r="R396" s="217"/>
      <c r="S396" s="217"/>
    </row>
    <row r="397">
      <c r="A397" s="217"/>
      <c r="B397" s="217"/>
      <c r="C397" s="217"/>
      <c r="D397" s="217"/>
      <c r="E397" s="217"/>
      <c r="F397" s="217"/>
      <c r="G397" s="34"/>
      <c r="H397" s="220" t="s">
        <v>1081</v>
      </c>
      <c r="I397" s="231">
        <v>102.0</v>
      </c>
      <c r="J397" s="220" t="s">
        <v>1419</v>
      </c>
      <c r="K397" s="34"/>
      <c r="L397" s="34"/>
      <c r="M397" s="34"/>
      <c r="N397" s="34"/>
      <c r="O397" s="34"/>
      <c r="P397" s="34"/>
      <c r="Q397" s="34"/>
      <c r="R397" s="217"/>
      <c r="S397" s="217"/>
    </row>
    <row r="398">
      <c r="A398" s="217"/>
      <c r="B398" s="217"/>
      <c r="C398" s="217"/>
      <c r="D398" s="217"/>
      <c r="E398" s="217"/>
      <c r="F398" s="217"/>
      <c r="G398" s="34"/>
      <c r="H398" s="220" t="s">
        <v>1369</v>
      </c>
      <c r="I398" s="231">
        <v>532.0</v>
      </c>
      <c r="J398" s="220" t="s">
        <v>1420</v>
      </c>
      <c r="K398" s="34"/>
      <c r="L398" s="34"/>
      <c r="M398" s="34"/>
      <c r="N398" s="34"/>
      <c r="O398" s="34"/>
      <c r="P398" s="34"/>
      <c r="Q398" s="34"/>
      <c r="R398" s="217"/>
      <c r="S398" s="217"/>
    </row>
    <row r="399">
      <c r="A399" s="217"/>
      <c r="B399" s="217"/>
      <c r="C399" s="217"/>
      <c r="D399" s="217"/>
      <c r="E399" s="217"/>
      <c r="F399" s="217"/>
      <c r="G399" s="34"/>
      <c r="H399" s="220" t="s">
        <v>930</v>
      </c>
      <c r="I399" s="231">
        <v>207.0</v>
      </c>
      <c r="J399" s="220" t="s">
        <v>1421</v>
      </c>
      <c r="K399" s="34"/>
      <c r="L399" s="34"/>
      <c r="M399" s="34"/>
      <c r="N399" s="34"/>
      <c r="O399" s="34"/>
      <c r="P399" s="34"/>
      <c r="Q399" s="34"/>
      <c r="R399" s="217"/>
      <c r="S399" s="217"/>
    </row>
    <row r="400">
      <c r="A400" s="217"/>
      <c r="B400" s="217"/>
      <c r="C400" s="217"/>
      <c r="D400" s="217"/>
      <c r="E400" s="217"/>
      <c r="F400" s="217"/>
      <c r="G400" s="34"/>
      <c r="H400" s="220" t="s">
        <v>1195</v>
      </c>
      <c r="I400" s="231">
        <v>141.0</v>
      </c>
      <c r="J400" s="220" t="s">
        <v>1422</v>
      </c>
      <c r="K400" s="34"/>
      <c r="L400" s="34"/>
      <c r="M400" s="34"/>
      <c r="N400" s="34"/>
      <c r="O400" s="34"/>
      <c r="P400" s="34"/>
      <c r="Q400" s="34"/>
      <c r="R400" s="217"/>
      <c r="S400" s="217"/>
    </row>
    <row r="401">
      <c r="A401" s="217"/>
      <c r="B401" s="217"/>
      <c r="C401" s="217"/>
      <c r="D401" s="217"/>
      <c r="E401" s="217"/>
      <c r="F401" s="217"/>
      <c r="G401" s="34"/>
      <c r="H401" s="220" t="s">
        <v>730</v>
      </c>
      <c r="I401" s="231">
        <v>329.0</v>
      </c>
      <c r="J401" s="220" t="s">
        <v>1423</v>
      </c>
      <c r="K401" s="34"/>
      <c r="L401" s="34"/>
      <c r="M401" s="34"/>
      <c r="N401" s="34"/>
      <c r="O401" s="34"/>
      <c r="P401" s="34"/>
      <c r="Q401" s="34"/>
      <c r="R401" s="217"/>
      <c r="S401" s="217"/>
    </row>
    <row r="402">
      <c r="A402" s="217"/>
      <c r="B402" s="217"/>
      <c r="C402" s="217"/>
      <c r="D402" s="217"/>
      <c r="E402" s="217"/>
      <c r="F402" s="217"/>
      <c r="G402" s="34"/>
      <c r="H402" s="220" t="s">
        <v>1197</v>
      </c>
      <c r="I402" s="231">
        <v>142.0</v>
      </c>
      <c r="J402" s="220" t="s">
        <v>1424</v>
      </c>
      <c r="K402" s="34"/>
      <c r="L402" s="34"/>
      <c r="M402" s="34"/>
      <c r="N402" s="34"/>
      <c r="O402" s="34"/>
      <c r="P402" s="34"/>
      <c r="Q402" s="34"/>
      <c r="R402" s="217"/>
      <c r="S402" s="217"/>
    </row>
    <row r="403">
      <c r="A403" s="217"/>
      <c r="B403" s="217"/>
      <c r="C403" s="217"/>
      <c r="D403" s="217"/>
      <c r="E403" s="217"/>
      <c r="F403" s="217"/>
      <c r="G403" s="34"/>
      <c r="H403" s="220" t="s">
        <v>578</v>
      </c>
      <c r="I403" s="231">
        <v>280.0</v>
      </c>
      <c r="J403" s="220" t="s">
        <v>1425</v>
      </c>
      <c r="K403" s="34"/>
      <c r="L403" s="34"/>
      <c r="M403" s="34"/>
      <c r="N403" s="34"/>
      <c r="O403" s="34"/>
      <c r="P403" s="34"/>
      <c r="Q403" s="34"/>
      <c r="R403" s="217"/>
      <c r="S403" s="217"/>
    </row>
    <row r="404">
      <c r="A404" s="217"/>
      <c r="B404" s="217"/>
      <c r="C404" s="217"/>
      <c r="D404" s="217"/>
      <c r="E404" s="217"/>
      <c r="F404" s="217"/>
      <c r="G404" s="34"/>
      <c r="H404" s="220" t="s">
        <v>1103</v>
      </c>
      <c r="I404" s="231">
        <v>113.0</v>
      </c>
      <c r="J404" s="220" t="s">
        <v>1426</v>
      </c>
      <c r="K404" s="34"/>
      <c r="L404" s="34"/>
      <c r="M404" s="34"/>
      <c r="N404" s="34"/>
      <c r="O404" s="34"/>
      <c r="P404" s="34"/>
      <c r="Q404" s="34"/>
      <c r="R404" s="217"/>
      <c r="S404" s="217"/>
    </row>
    <row r="405">
      <c r="A405" s="217"/>
      <c r="B405" s="217"/>
      <c r="C405" s="217"/>
      <c r="D405" s="217"/>
      <c r="E405" s="217"/>
      <c r="F405" s="217"/>
      <c r="G405" s="34"/>
      <c r="H405" s="220" t="s">
        <v>1285</v>
      </c>
      <c r="I405" s="231">
        <v>288.0</v>
      </c>
      <c r="J405" s="220" t="s">
        <v>1427</v>
      </c>
      <c r="K405" s="34"/>
      <c r="L405" s="34"/>
      <c r="M405" s="34"/>
      <c r="N405" s="34"/>
      <c r="O405" s="34"/>
      <c r="P405" s="34"/>
      <c r="Q405" s="34"/>
      <c r="R405" s="217"/>
      <c r="S405" s="217"/>
    </row>
    <row r="406">
      <c r="A406" s="217"/>
      <c r="B406" s="217"/>
      <c r="C406" s="217"/>
      <c r="D406" s="217"/>
      <c r="E406" s="217"/>
      <c r="F406" s="217"/>
      <c r="G406" s="34"/>
      <c r="H406" s="220" t="s">
        <v>769</v>
      </c>
      <c r="I406" s="231">
        <v>151.0</v>
      </c>
      <c r="J406" s="34"/>
      <c r="K406" s="34"/>
      <c r="L406" s="34"/>
      <c r="M406" s="34"/>
      <c r="N406" s="34"/>
      <c r="O406" s="34"/>
      <c r="P406" s="34"/>
      <c r="Q406" s="34"/>
      <c r="R406" s="217"/>
      <c r="S406" s="217"/>
    </row>
    <row r="407">
      <c r="A407" s="217"/>
      <c r="B407" s="217"/>
      <c r="C407" s="217"/>
      <c r="D407" s="217"/>
      <c r="E407" s="217"/>
      <c r="F407" s="217"/>
      <c r="G407" s="34"/>
      <c r="H407" s="220" t="s">
        <v>825</v>
      </c>
      <c r="I407" s="231">
        <v>228.0</v>
      </c>
      <c r="J407" s="34"/>
      <c r="K407" s="34"/>
      <c r="L407" s="34"/>
      <c r="M407" s="34"/>
      <c r="N407" s="34"/>
      <c r="O407" s="34"/>
      <c r="P407" s="34"/>
      <c r="Q407" s="34"/>
      <c r="R407" s="217"/>
      <c r="S407" s="217"/>
    </row>
    <row r="408">
      <c r="A408" s="217"/>
      <c r="B408" s="217"/>
      <c r="C408" s="217"/>
      <c r="D408" s="217"/>
      <c r="E408" s="217"/>
      <c r="F408" s="217"/>
      <c r="G408" s="34"/>
      <c r="H408" s="220" t="s">
        <v>1287</v>
      </c>
      <c r="I408" s="231">
        <v>289.0</v>
      </c>
      <c r="J408" s="34"/>
      <c r="K408" s="34"/>
      <c r="L408" s="34"/>
      <c r="M408" s="34"/>
      <c r="N408" s="34"/>
      <c r="O408" s="34"/>
      <c r="P408" s="34"/>
      <c r="Q408" s="34"/>
      <c r="R408" s="217"/>
      <c r="S408" s="217"/>
    </row>
    <row r="409">
      <c r="A409" s="217"/>
      <c r="B409" s="217"/>
      <c r="C409" s="217"/>
      <c r="D409" s="217"/>
      <c r="E409" s="217"/>
      <c r="F409" s="217"/>
      <c r="G409" s="34"/>
      <c r="H409" s="220" t="s">
        <v>512</v>
      </c>
      <c r="I409" s="231">
        <v>330.0</v>
      </c>
      <c r="J409" s="34"/>
      <c r="K409" s="34"/>
      <c r="L409" s="34"/>
      <c r="M409" s="34"/>
      <c r="N409" s="34"/>
      <c r="O409" s="34"/>
      <c r="P409" s="34"/>
      <c r="Q409" s="34"/>
      <c r="R409" s="217"/>
      <c r="S409" s="217"/>
    </row>
    <row r="410">
      <c r="A410" s="217"/>
      <c r="B410" s="217"/>
      <c r="C410" s="217"/>
      <c r="D410" s="217"/>
      <c r="E410" s="217"/>
      <c r="F410" s="217"/>
      <c r="G410" s="34"/>
      <c r="H410" s="220" t="s">
        <v>1351</v>
      </c>
      <c r="I410" s="231">
        <v>545.0</v>
      </c>
      <c r="J410" s="34"/>
      <c r="K410" s="34"/>
      <c r="L410" s="34"/>
      <c r="M410" s="34"/>
      <c r="N410" s="34"/>
      <c r="O410" s="34"/>
      <c r="P410" s="34"/>
      <c r="Q410" s="34"/>
      <c r="R410" s="217"/>
      <c r="S410" s="217"/>
    </row>
    <row r="411">
      <c r="A411" s="217"/>
      <c r="B411" s="217"/>
      <c r="C411" s="217"/>
      <c r="D411" s="217"/>
      <c r="E411" s="217"/>
      <c r="F411" s="217"/>
      <c r="G411" s="34"/>
      <c r="H411" s="220" t="s">
        <v>1228</v>
      </c>
      <c r="I411" s="231">
        <v>535.0</v>
      </c>
      <c r="J411" s="34"/>
      <c r="K411" s="34"/>
      <c r="L411" s="34"/>
      <c r="M411" s="34"/>
      <c r="N411" s="34"/>
      <c r="O411" s="34"/>
      <c r="P411" s="34"/>
      <c r="Q411" s="34"/>
      <c r="R411" s="217"/>
      <c r="S411" s="217"/>
    </row>
    <row r="412">
      <c r="A412" s="217"/>
      <c r="B412" s="217"/>
      <c r="C412" s="217"/>
      <c r="D412" s="217"/>
      <c r="E412" s="217"/>
      <c r="F412" s="217"/>
      <c r="G412" s="34"/>
      <c r="H412" s="220" t="s">
        <v>1353</v>
      </c>
      <c r="I412" s="231">
        <v>546.0</v>
      </c>
      <c r="J412" s="34"/>
      <c r="K412" s="34"/>
      <c r="L412" s="34"/>
      <c r="M412" s="34"/>
      <c r="N412" s="34"/>
      <c r="O412" s="34"/>
      <c r="P412" s="34"/>
      <c r="Q412" s="34"/>
      <c r="R412" s="217"/>
      <c r="S412" s="217"/>
    </row>
    <row r="413">
      <c r="A413" s="217"/>
      <c r="B413" s="217"/>
      <c r="C413" s="217"/>
      <c r="D413" s="217"/>
      <c r="E413" s="217"/>
      <c r="F413" s="217"/>
      <c r="G413" s="34"/>
      <c r="H413" s="220" t="s">
        <v>1355</v>
      </c>
      <c r="I413" s="231">
        <v>547.0</v>
      </c>
      <c r="J413" s="34"/>
      <c r="K413" s="34"/>
      <c r="L413" s="34"/>
      <c r="M413" s="34"/>
      <c r="N413" s="34"/>
      <c r="O413" s="34"/>
      <c r="P413" s="34"/>
      <c r="Q413" s="34"/>
      <c r="R413" s="217"/>
      <c r="S413" s="217"/>
    </row>
    <row r="414">
      <c r="A414" s="217"/>
      <c r="B414" s="217"/>
      <c r="C414" s="217"/>
      <c r="D414" s="217"/>
      <c r="E414" s="217"/>
      <c r="F414" s="217"/>
      <c r="G414" s="34"/>
      <c r="H414" s="220" t="s">
        <v>1231</v>
      </c>
      <c r="I414" s="231">
        <v>536.0</v>
      </c>
      <c r="J414" s="34"/>
      <c r="K414" s="34"/>
      <c r="L414" s="34"/>
      <c r="M414" s="34"/>
      <c r="N414" s="34"/>
      <c r="O414" s="34"/>
      <c r="P414" s="34"/>
      <c r="Q414" s="34"/>
      <c r="R414" s="217"/>
      <c r="S414" s="217"/>
    </row>
    <row r="415">
      <c r="A415" s="217"/>
      <c r="B415" s="217"/>
      <c r="C415" s="217"/>
      <c r="D415" s="217"/>
      <c r="E415" s="217"/>
      <c r="F415" s="217"/>
      <c r="G415" s="34"/>
      <c r="H415" s="220" t="s">
        <v>1234</v>
      </c>
      <c r="I415" s="231">
        <v>168.0</v>
      </c>
      <c r="J415" s="34"/>
      <c r="K415" s="34"/>
      <c r="L415" s="34"/>
      <c r="M415" s="34"/>
      <c r="N415" s="34"/>
      <c r="O415" s="34"/>
      <c r="P415" s="34"/>
      <c r="Q415" s="34"/>
      <c r="R415" s="217"/>
      <c r="S415" s="217"/>
    </row>
    <row r="416">
      <c r="A416" s="217"/>
      <c r="B416" s="217"/>
      <c r="C416" s="217"/>
      <c r="D416" s="217"/>
      <c r="E416" s="217"/>
      <c r="F416" s="217"/>
      <c r="G416" s="34"/>
      <c r="H416" s="220" t="s">
        <v>1200</v>
      </c>
      <c r="I416" s="231">
        <v>143.0</v>
      </c>
      <c r="J416" s="34"/>
      <c r="K416" s="34"/>
      <c r="L416" s="34"/>
      <c r="M416" s="34"/>
      <c r="N416" s="34"/>
      <c r="O416" s="34"/>
      <c r="P416" s="34"/>
      <c r="Q416" s="34"/>
      <c r="R416" s="217"/>
      <c r="S416" s="217"/>
    </row>
    <row r="417">
      <c r="A417" s="217"/>
      <c r="B417" s="217"/>
      <c r="C417" s="217"/>
      <c r="D417" s="217"/>
      <c r="E417" s="217"/>
      <c r="F417" s="217"/>
      <c r="G417" s="34"/>
      <c r="H417" s="220" t="s">
        <v>1021</v>
      </c>
      <c r="I417" s="231">
        <v>349.0</v>
      </c>
      <c r="J417" s="34"/>
      <c r="K417" s="34"/>
      <c r="L417" s="34"/>
      <c r="M417" s="34"/>
      <c r="N417" s="34"/>
      <c r="O417" s="34"/>
      <c r="P417" s="34"/>
      <c r="Q417" s="34"/>
      <c r="R417" s="217"/>
      <c r="S417" s="217"/>
    </row>
    <row r="418">
      <c r="A418" s="217"/>
      <c r="B418" s="217"/>
      <c r="C418" s="217"/>
      <c r="D418" s="217"/>
      <c r="E418" s="217"/>
      <c r="F418" s="217"/>
      <c r="G418" s="34"/>
      <c r="H418" s="220" t="s">
        <v>1280</v>
      </c>
      <c r="I418" s="231">
        <v>544.0</v>
      </c>
      <c r="J418" s="34"/>
      <c r="K418" s="34"/>
      <c r="L418" s="34"/>
      <c r="M418" s="34"/>
      <c r="N418" s="34"/>
      <c r="O418" s="34"/>
      <c r="P418" s="34"/>
      <c r="Q418" s="34"/>
      <c r="R418" s="217"/>
      <c r="S418" s="217"/>
    </row>
    <row r="419">
      <c r="A419" s="217"/>
      <c r="B419" s="217"/>
      <c r="C419" s="217"/>
      <c r="D419" s="217"/>
      <c r="E419" s="217"/>
      <c r="F419" s="217"/>
      <c r="G419" s="34"/>
      <c r="H419" s="220" t="s">
        <v>1164</v>
      </c>
      <c r="I419" s="231">
        <v>442.0</v>
      </c>
      <c r="J419" s="34"/>
      <c r="K419" s="34"/>
      <c r="L419" s="34"/>
      <c r="M419" s="34"/>
      <c r="N419" s="34"/>
      <c r="O419" s="34"/>
      <c r="P419" s="34"/>
      <c r="Q419" s="34"/>
      <c r="R419" s="217"/>
      <c r="S419" s="217"/>
    </row>
    <row r="420">
      <c r="A420" s="217"/>
      <c r="B420" s="217"/>
      <c r="C420" s="217"/>
      <c r="D420" s="217"/>
      <c r="E420" s="217"/>
      <c r="F420" s="217"/>
      <c r="G420" s="34"/>
      <c r="H420" s="220" t="s">
        <v>519</v>
      </c>
      <c r="I420" s="231">
        <v>53.0</v>
      </c>
      <c r="J420" s="34"/>
      <c r="K420" s="34"/>
      <c r="L420" s="34"/>
      <c r="M420" s="34"/>
      <c r="N420" s="34"/>
      <c r="O420" s="34"/>
      <c r="P420" s="34"/>
      <c r="Q420" s="34"/>
      <c r="R420" s="217"/>
      <c r="S420" s="217"/>
    </row>
    <row r="421">
      <c r="A421" s="217"/>
      <c r="B421" s="217"/>
      <c r="C421" s="217"/>
      <c r="D421" s="217"/>
      <c r="E421" s="217"/>
      <c r="F421" s="217"/>
      <c r="G421" s="34"/>
      <c r="H421" s="220" t="s">
        <v>1289</v>
      </c>
      <c r="I421" s="231">
        <v>290.0</v>
      </c>
      <c r="J421" s="34"/>
      <c r="K421" s="34"/>
      <c r="L421" s="34"/>
      <c r="M421" s="34"/>
      <c r="N421" s="34"/>
      <c r="O421" s="34"/>
      <c r="P421" s="34"/>
      <c r="Q421" s="34"/>
      <c r="R421" s="217"/>
      <c r="S421" s="217"/>
    </row>
    <row r="422">
      <c r="A422" s="217"/>
      <c r="B422" s="217"/>
      <c r="C422" s="217"/>
      <c r="D422" s="217"/>
      <c r="E422" s="217"/>
      <c r="F422" s="217"/>
      <c r="G422" s="34"/>
      <c r="H422" s="220" t="s">
        <v>1291</v>
      </c>
      <c r="I422" s="231">
        <v>291.0</v>
      </c>
      <c r="J422" s="34"/>
      <c r="K422" s="34"/>
      <c r="L422" s="34"/>
      <c r="M422" s="34"/>
      <c r="N422" s="34"/>
      <c r="O422" s="34"/>
      <c r="P422" s="34"/>
      <c r="Q422" s="34"/>
      <c r="R422" s="217"/>
      <c r="S422" s="217"/>
    </row>
    <row r="423">
      <c r="A423" s="217"/>
      <c r="B423" s="217"/>
      <c r="C423" s="217"/>
      <c r="D423" s="217"/>
      <c r="E423" s="217"/>
      <c r="F423" s="217"/>
      <c r="G423" s="34"/>
      <c r="H423" s="220" t="s">
        <v>1167</v>
      </c>
      <c r="I423" s="231">
        <v>129.0</v>
      </c>
      <c r="J423" s="34"/>
      <c r="K423" s="34"/>
      <c r="L423" s="34"/>
      <c r="M423" s="34"/>
      <c r="N423" s="34"/>
      <c r="O423" s="34"/>
      <c r="P423" s="34"/>
      <c r="Q423" s="34"/>
      <c r="R423" s="217"/>
      <c r="S423" s="217"/>
    </row>
    <row r="424">
      <c r="A424" s="217"/>
      <c r="B424" s="217"/>
      <c r="C424" s="217"/>
      <c r="D424" s="217"/>
      <c r="E424" s="217"/>
      <c r="F424" s="217"/>
      <c r="G424" s="34"/>
      <c r="H424" s="220" t="s">
        <v>1238</v>
      </c>
      <c r="I424" s="231">
        <v>169.0</v>
      </c>
      <c r="J424" s="34"/>
      <c r="K424" s="34"/>
      <c r="L424" s="34"/>
      <c r="M424" s="34"/>
      <c r="N424" s="34"/>
      <c r="O424" s="34"/>
      <c r="P424" s="34"/>
      <c r="Q424" s="34"/>
      <c r="R424" s="217"/>
      <c r="S424" s="217"/>
    </row>
    <row r="425">
      <c r="A425" s="217"/>
      <c r="B425" s="217"/>
      <c r="C425" s="217"/>
      <c r="D425" s="217"/>
      <c r="E425" s="217"/>
      <c r="F425" s="217"/>
      <c r="G425" s="34"/>
      <c r="H425" s="220" t="s">
        <v>524</v>
      </c>
      <c r="I425" s="231">
        <v>15.0</v>
      </c>
      <c r="J425" s="34"/>
      <c r="K425" s="34"/>
      <c r="L425" s="34"/>
      <c r="M425" s="34"/>
      <c r="N425" s="34"/>
      <c r="O425" s="34"/>
      <c r="P425" s="34"/>
      <c r="Q425" s="34"/>
      <c r="R425" s="217"/>
      <c r="S425" s="217"/>
    </row>
    <row r="426">
      <c r="A426" s="217"/>
      <c r="B426" s="217"/>
      <c r="C426" s="217"/>
      <c r="D426" s="217"/>
      <c r="E426" s="217"/>
      <c r="F426" s="217"/>
      <c r="G426" s="34"/>
      <c r="H426" s="220" t="s">
        <v>734</v>
      </c>
      <c r="I426" s="231">
        <v>331.0</v>
      </c>
      <c r="J426" s="34"/>
      <c r="K426" s="34"/>
      <c r="L426" s="34"/>
      <c r="M426" s="34"/>
      <c r="N426" s="34"/>
      <c r="O426" s="34"/>
      <c r="P426" s="34"/>
      <c r="Q426" s="34"/>
      <c r="R426" s="217"/>
      <c r="S426" s="217"/>
    </row>
    <row r="427">
      <c r="A427" s="217"/>
      <c r="B427" s="217"/>
      <c r="C427" s="217"/>
      <c r="D427" s="217"/>
      <c r="E427" s="217"/>
      <c r="F427" s="217"/>
      <c r="G427" s="34"/>
      <c r="H427" s="220" t="s">
        <v>830</v>
      </c>
      <c r="I427" s="231">
        <v>539.0</v>
      </c>
      <c r="J427" s="34"/>
      <c r="K427" s="34"/>
      <c r="L427" s="34"/>
      <c r="M427" s="34"/>
      <c r="N427" s="34"/>
      <c r="O427" s="34"/>
      <c r="P427" s="34"/>
      <c r="Q427" s="34"/>
      <c r="R427" s="217"/>
      <c r="S427" s="217"/>
    </row>
    <row r="428">
      <c r="A428" s="217"/>
      <c r="B428" s="217"/>
      <c r="C428" s="217"/>
      <c r="D428" s="217"/>
      <c r="E428" s="217"/>
      <c r="F428" s="217"/>
      <c r="G428" s="34"/>
      <c r="H428" s="220" t="s">
        <v>1346</v>
      </c>
      <c r="I428" s="231">
        <v>425.0</v>
      </c>
      <c r="J428" s="34"/>
      <c r="K428" s="34"/>
      <c r="L428" s="34"/>
      <c r="M428" s="34"/>
      <c r="N428" s="34"/>
      <c r="O428" s="34"/>
      <c r="P428" s="34"/>
      <c r="Q428" s="34"/>
      <c r="R428" s="217"/>
      <c r="S428" s="217"/>
    </row>
    <row r="429">
      <c r="A429" s="217"/>
      <c r="B429" s="217"/>
      <c r="C429" s="217"/>
      <c r="D429" s="217"/>
      <c r="E429" s="217"/>
      <c r="F429" s="217"/>
      <c r="G429" s="34"/>
      <c r="H429" s="220" t="s">
        <v>738</v>
      </c>
      <c r="I429" s="231">
        <v>332.0</v>
      </c>
      <c r="J429" s="34"/>
      <c r="K429" s="34"/>
      <c r="L429" s="34"/>
      <c r="M429" s="34"/>
      <c r="N429" s="34"/>
      <c r="O429" s="34"/>
      <c r="P429" s="34"/>
      <c r="Q429" s="34"/>
      <c r="R429" s="217"/>
      <c r="S429" s="217"/>
    </row>
    <row r="430">
      <c r="A430" s="217"/>
      <c r="B430" s="217"/>
      <c r="C430" s="217"/>
      <c r="D430" s="217"/>
      <c r="E430" s="217"/>
      <c r="F430" s="217"/>
      <c r="G430" s="34"/>
      <c r="H430" s="220" t="s">
        <v>1428</v>
      </c>
      <c r="I430" s="231">
        <v>550.0</v>
      </c>
      <c r="J430" s="34"/>
      <c r="K430" s="34"/>
      <c r="L430" s="34"/>
      <c r="M430" s="34"/>
      <c r="N430" s="34"/>
      <c r="O430" s="34"/>
      <c r="P430" s="34"/>
      <c r="Q430" s="34"/>
      <c r="R430" s="217"/>
      <c r="S430" s="217"/>
    </row>
  </sheetData>
  <drawing r:id="rId1"/>
</worksheet>
</file>