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icolas/Desktop/"/>
    </mc:Choice>
  </mc:AlternateContent>
  <bookViews>
    <workbookView xWindow="960" yWindow="460" windowWidth="27840" windowHeight="1664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S26" i="1"/>
  <c r="B40" i="1"/>
  <c r="B38" i="1"/>
  <c r="S2" i="1"/>
  <c r="B42" i="1"/>
  <c r="B43" i="1"/>
  <c r="B44" i="1"/>
  <c r="B39" i="1"/>
  <c r="C1" i="1"/>
  <c r="D1" i="1"/>
  <c r="E1" i="1"/>
  <c r="F1" i="1"/>
  <c r="G1" i="1"/>
  <c r="G24" i="1"/>
  <c r="D27" i="1"/>
  <c r="B24" i="1"/>
  <c r="C24" i="1"/>
  <c r="D24" i="1"/>
  <c r="E24" i="1"/>
  <c r="F24" i="1"/>
  <c r="H1" i="1"/>
  <c r="H24" i="1"/>
  <c r="I1" i="1"/>
  <c r="I24" i="1"/>
  <c r="J1" i="1"/>
  <c r="J24" i="1"/>
  <c r="K1" i="1"/>
  <c r="K24" i="1"/>
  <c r="L1" i="1"/>
  <c r="L24" i="1"/>
  <c r="M1" i="1"/>
  <c r="M24" i="1"/>
  <c r="N1" i="1"/>
  <c r="N24" i="1"/>
  <c r="O1" i="1"/>
  <c r="O24" i="1"/>
  <c r="P1" i="1"/>
  <c r="P24" i="1"/>
  <c r="Q1" i="1"/>
  <c r="Q24" i="1"/>
  <c r="A3" i="1"/>
  <c r="S3" i="1"/>
  <c r="A4" i="1"/>
  <c r="S4" i="1"/>
  <c r="A5" i="1"/>
  <c r="S5" i="1"/>
  <c r="A6" i="1"/>
  <c r="S6" i="1"/>
  <c r="A7" i="1"/>
  <c r="S7" i="1"/>
  <c r="A8" i="1"/>
  <c r="S8" i="1"/>
  <c r="A9" i="1"/>
  <c r="S9" i="1"/>
  <c r="A10" i="1"/>
  <c r="A11" i="1"/>
  <c r="S11" i="1"/>
  <c r="A12" i="1"/>
  <c r="S12" i="1"/>
  <c r="A13" i="1"/>
  <c r="S13" i="1"/>
  <c r="A14" i="1"/>
  <c r="S14" i="1"/>
  <c r="A15" i="1"/>
  <c r="S15" i="1"/>
  <c r="A16" i="1"/>
  <c r="S16" i="1"/>
  <c r="A17" i="1"/>
  <c r="S17" i="1"/>
  <c r="A18" i="1"/>
  <c r="S18" i="1"/>
  <c r="A19" i="1"/>
  <c r="S19" i="1"/>
  <c r="A20" i="1"/>
  <c r="S20" i="1"/>
  <c r="A21" i="1"/>
  <c r="S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<sst xmlns="http://schemas.openxmlformats.org/spreadsheetml/2006/main" count="20" uniqueCount="18">
  <si>
    <t>[U/min]/[mmHg]</t>
  </si>
  <si>
    <t>Ticks</t>
  </si>
  <si>
    <t>Druck/Zahl</t>
  </si>
  <si>
    <t>Atmosphärendruck</t>
  </si>
  <si>
    <t>750,063 mmHG</t>
  </si>
  <si>
    <t>x_pressure</t>
  </si>
  <si>
    <t>y_rpm</t>
  </si>
  <si>
    <t>Input</t>
  </si>
  <si>
    <t>Rows</t>
  </si>
  <si>
    <t>Cols</t>
  </si>
  <si>
    <t>x_max</t>
  </si>
  <si>
    <t>x_min</t>
  </si>
  <si>
    <t>y_min</t>
  </si>
  <si>
    <t>y_max</t>
  </si>
  <si>
    <t>frac_col</t>
  </si>
  <si>
    <t>col_idx</t>
  </si>
  <si>
    <t>frac_row</t>
  </si>
  <si>
    <t>row_idx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</si>
</sst>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zoomScale="87" zoomScaleNormal="82" zoomScalePageLayoutView="82" workbookViewId="0">
      <selection activeCell="B3" sqref="B2:C3"/>
    </sheetView>
  </sheetViews>
  <sheetFormatPr baseColWidth="10" defaultRowHeight="15" x14ac:dyDescent="0.2"/>
  <sheetData>
    <row r="1" spans="1:22" x14ac:dyDescent="0.2">
      <c r="A1" t="s">
        <v>0</v>
      </c>
      <c r="B1">
        <v>25</v>
      </c>
      <c r="C1">
        <f>B1+25</f>
        <v>50</v>
      </c>
      <c r="D1">
        <f t="shared" ref="D1:Q1" si="0">C1+25</f>
        <v>75</v>
      </c>
      <c r="E1">
        <f t="shared" si="0"/>
        <v>100</v>
      </c>
      <c r="F1">
        <f t="shared" si="0"/>
        <v>125</v>
      </c>
      <c r="G1">
        <f t="shared" si="0"/>
        <v>150</v>
      </c>
      <c r="H1">
        <f t="shared" si="0"/>
        <v>175</v>
      </c>
      <c r="I1">
        <f t="shared" si="0"/>
        <v>200</v>
      </c>
      <c r="J1">
        <f t="shared" si="0"/>
        <v>225</v>
      </c>
      <c r="K1">
        <f t="shared" si="0"/>
        <v>250</v>
      </c>
      <c r="L1">
        <f t="shared" si="0"/>
        <v>275</v>
      </c>
      <c r="M1">
        <f t="shared" si="0"/>
        <v>300</v>
      </c>
      <c r="N1">
        <f t="shared" si="0"/>
        <v>325</v>
      </c>
      <c r="O1">
        <f t="shared" si="0"/>
        <v>350</v>
      </c>
      <c r="P1">
        <f t="shared" si="0"/>
        <v>375</v>
      </c>
      <c r="Q1">
        <f t="shared" si="0"/>
        <v>400</v>
      </c>
      <c r="S1" t="s">
        <v>1</v>
      </c>
    </row>
    <row r="2" spans="1:22" x14ac:dyDescent="0.2">
      <c r="A2">
        <v>250</v>
      </c>
      <c r="B2">
        <v>7.5</v>
      </c>
      <c r="C2">
        <v>7.5</v>
      </c>
      <c r="D2">
        <v>7.5</v>
      </c>
      <c r="E2">
        <v>7.5</v>
      </c>
      <c r="F2">
        <f>E2+1</f>
        <v>8.5</v>
      </c>
      <c r="G2">
        <f>E2+3</f>
        <v>10.5</v>
      </c>
      <c r="H2">
        <f>E2+4.5</f>
        <v>12</v>
      </c>
      <c r="I2">
        <f>E2+6</f>
        <v>13.5</v>
      </c>
      <c r="J2">
        <f>E2+8</f>
        <v>15.5</v>
      </c>
      <c r="K2">
        <f>E2+9.5</f>
        <v>17</v>
      </c>
      <c r="L2">
        <f>E2+10</f>
        <v>17.5</v>
      </c>
      <c r="M2">
        <v>17.5</v>
      </c>
      <c r="N2">
        <v>17.5</v>
      </c>
      <c r="O2">
        <v>17.5</v>
      </c>
      <c r="P2">
        <v>17.5</v>
      </c>
      <c r="Q2">
        <v>17.5</v>
      </c>
      <c r="S2" s="1">
        <f>((1/((A2/2)/60))/38)/(2.631*10^-6)</f>
        <v>4801.0562323711229</v>
      </c>
      <c r="T2" s="1"/>
      <c r="U2" s="1">
        <v>240</v>
      </c>
      <c r="V2" s="1"/>
    </row>
    <row r="3" spans="1:22" x14ac:dyDescent="0.2">
      <c r="A3">
        <f>A2+250</f>
        <v>500</v>
      </c>
      <c r="B3">
        <v>7.5</v>
      </c>
      <c r="C3">
        <v>7.5</v>
      </c>
      <c r="D3">
        <v>7.5</v>
      </c>
      <c r="E3">
        <v>7.5</v>
      </c>
      <c r="F3">
        <f t="shared" ref="F3:F21" si="1">E3+1</f>
        <v>8.5</v>
      </c>
      <c r="G3">
        <f t="shared" ref="G3:G21" si="2">E3+3</f>
        <v>10.5</v>
      </c>
      <c r="H3">
        <f t="shared" ref="H3:H21" si="3">E3+4.5</f>
        <v>12</v>
      </c>
      <c r="I3">
        <f t="shared" ref="I3:I21" si="4">E3+6</f>
        <v>13.5</v>
      </c>
      <c r="J3">
        <f t="shared" ref="J3:J21" si="5">E3+8</f>
        <v>15.5</v>
      </c>
      <c r="K3">
        <f t="shared" ref="K3:K20" si="6">E3+9.5</f>
        <v>17</v>
      </c>
      <c r="L3">
        <f t="shared" ref="L3:L21" si="7">E3+10</f>
        <v>17.5</v>
      </c>
      <c r="M3">
        <v>17.5</v>
      </c>
      <c r="N3">
        <v>17.5</v>
      </c>
      <c r="O3">
        <v>17.5</v>
      </c>
      <c r="P3">
        <v>17.5</v>
      </c>
      <c r="Q3">
        <v>17.5</v>
      </c>
      <c r="S3" s="1">
        <f t="shared" ref="S3:S21" si="8">((1/((A3/2)/60))/38)/(2.631*10^-6)</f>
        <v>2400.5281161855614</v>
      </c>
      <c r="T3" s="1"/>
      <c r="U3" s="1">
        <v>253</v>
      </c>
      <c r="V3" s="1"/>
    </row>
    <row r="4" spans="1:22" x14ac:dyDescent="0.2">
      <c r="A4">
        <f t="shared" ref="A4:A21" si="9">A3+250</f>
        <v>750</v>
      </c>
      <c r="B4">
        <v>7.5</v>
      </c>
      <c r="C4">
        <v>7.5</v>
      </c>
      <c r="D4">
        <v>7.5</v>
      </c>
      <c r="E4">
        <v>7.5</v>
      </c>
      <c r="F4">
        <f t="shared" si="1"/>
        <v>8.5</v>
      </c>
      <c r="G4">
        <f t="shared" si="2"/>
        <v>10.5</v>
      </c>
      <c r="H4">
        <f t="shared" si="3"/>
        <v>12</v>
      </c>
      <c r="I4">
        <f t="shared" si="4"/>
        <v>13.5</v>
      </c>
      <c r="J4">
        <f t="shared" si="5"/>
        <v>15.5</v>
      </c>
      <c r="K4">
        <f t="shared" si="6"/>
        <v>17</v>
      </c>
      <c r="L4">
        <f t="shared" si="7"/>
        <v>17.5</v>
      </c>
      <c r="M4">
        <v>17.5</v>
      </c>
      <c r="N4">
        <v>17.5</v>
      </c>
      <c r="O4">
        <v>17.5</v>
      </c>
      <c r="P4">
        <v>17.5</v>
      </c>
      <c r="Q4">
        <v>17.5</v>
      </c>
      <c r="S4" s="1">
        <f t="shared" si="8"/>
        <v>1600.3520774570409</v>
      </c>
      <c r="T4" s="1"/>
      <c r="U4" s="1">
        <v>267</v>
      </c>
      <c r="V4" s="1"/>
    </row>
    <row r="5" spans="1:22" x14ac:dyDescent="0.2">
      <c r="A5">
        <f t="shared" si="9"/>
        <v>1000</v>
      </c>
      <c r="B5">
        <v>7.5</v>
      </c>
      <c r="C5">
        <v>7.5</v>
      </c>
      <c r="D5">
        <v>7.5</v>
      </c>
      <c r="E5">
        <v>7.5</v>
      </c>
      <c r="F5">
        <f t="shared" si="1"/>
        <v>8.5</v>
      </c>
      <c r="G5">
        <f t="shared" si="2"/>
        <v>10.5</v>
      </c>
      <c r="H5">
        <f t="shared" si="3"/>
        <v>12</v>
      </c>
      <c r="I5">
        <f t="shared" si="4"/>
        <v>13.5</v>
      </c>
      <c r="J5">
        <f t="shared" si="5"/>
        <v>15.5</v>
      </c>
      <c r="K5">
        <f t="shared" si="6"/>
        <v>17</v>
      </c>
      <c r="L5">
        <f t="shared" si="7"/>
        <v>17.5</v>
      </c>
      <c r="M5">
        <v>17.5</v>
      </c>
      <c r="N5">
        <v>17.5</v>
      </c>
      <c r="O5">
        <v>17.5</v>
      </c>
      <c r="P5">
        <v>17.5</v>
      </c>
      <c r="Q5">
        <v>17.5</v>
      </c>
      <c r="S5" s="1">
        <f t="shared" si="8"/>
        <v>1200.2640580927807</v>
      </c>
      <c r="T5" s="1"/>
      <c r="U5" s="1">
        <v>282</v>
      </c>
      <c r="V5" s="1"/>
    </row>
    <row r="6" spans="1:22" x14ac:dyDescent="0.2">
      <c r="A6">
        <f t="shared" si="9"/>
        <v>1250</v>
      </c>
      <c r="B6">
        <v>10</v>
      </c>
      <c r="C6">
        <v>10</v>
      </c>
      <c r="D6">
        <v>10</v>
      </c>
      <c r="E6">
        <v>10</v>
      </c>
      <c r="F6">
        <f t="shared" si="1"/>
        <v>11</v>
      </c>
      <c r="G6">
        <f t="shared" si="2"/>
        <v>13</v>
      </c>
      <c r="H6">
        <f t="shared" si="3"/>
        <v>14.5</v>
      </c>
      <c r="I6">
        <f t="shared" si="4"/>
        <v>16</v>
      </c>
      <c r="J6">
        <f t="shared" si="5"/>
        <v>18</v>
      </c>
      <c r="K6">
        <f t="shared" si="6"/>
        <v>19.5</v>
      </c>
      <c r="L6">
        <f t="shared" si="7"/>
        <v>20</v>
      </c>
      <c r="M6">
        <v>20</v>
      </c>
      <c r="N6">
        <v>20</v>
      </c>
      <c r="O6">
        <v>20</v>
      </c>
      <c r="P6">
        <v>20</v>
      </c>
      <c r="Q6">
        <v>20</v>
      </c>
      <c r="S6" s="1">
        <f t="shared" si="8"/>
        <v>960.21124647422459</v>
      </c>
      <c r="T6" s="1"/>
      <c r="U6" s="1">
        <v>300</v>
      </c>
      <c r="V6" s="1"/>
    </row>
    <row r="7" spans="1:22" x14ac:dyDescent="0.2">
      <c r="A7">
        <f t="shared" si="9"/>
        <v>1500</v>
      </c>
      <c r="B7">
        <v>12</v>
      </c>
      <c r="C7">
        <v>12</v>
      </c>
      <c r="D7">
        <v>12</v>
      </c>
      <c r="E7">
        <v>12</v>
      </c>
      <c r="F7">
        <f t="shared" si="1"/>
        <v>13</v>
      </c>
      <c r="G7">
        <f t="shared" si="2"/>
        <v>15</v>
      </c>
      <c r="H7">
        <f t="shared" si="3"/>
        <v>16.5</v>
      </c>
      <c r="I7">
        <f t="shared" si="4"/>
        <v>18</v>
      </c>
      <c r="J7">
        <f t="shared" si="5"/>
        <v>20</v>
      </c>
      <c r="K7">
        <f t="shared" si="6"/>
        <v>21.5</v>
      </c>
      <c r="L7">
        <f t="shared" si="7"/>
        <v>22</v>
      </c>
      <c r="M7">
        <v>22</v>
      </c>
      <c r="N7">
        <v>22</v>
      </c>
      <c r="O7">
        <v>22</v>
      </c>
      <c r="P7">
        <v>22</v>
      </c>
      <c r="Q7">
        <v>22</v>
      </c>
      <c r="S7" s="1">
        <f t="shared" si="8"/>
        <v>800.17603872852044</v>
      </c>
      <c r="T7" s="1"/>
      <c r="U7" s="1">
        <v>320</v>
      </c>
      <c r="V7" s="1"/>
    </row>
    <row r="8" spans="1:22" x14ac:dyDescent="0.2">
      <c r="A8">
        <f t="shared" si="9"/>
        <v>1750</v>
      </c>
      <c r="B8">
        <v>12</v>
      </c>
      <c r="C8">
        <v>12</v>
      </c>
      <c r="D8">
        <v>12</v>
      </c>
      <c r="E8">
        <v>12</v>
      </c>
      <c r="F8">
        <f t="shared" si="1"/>
        <v>13</v>
      </c>
      <c r="G8">
        <f t="shared" si="2"/>
        <v>15</v>
      </c>
      <c r="H8">
        <f t="shared" si="3"/>
        <v>16.5</v>
      </c>
      <c r="I8">
        <f t="shared" si="4"/>
        <v>18</v>
      </c>
      <c r="J8">
        <f t="shared" si="5"/>
        <v>20</v>
      </c>
      <c r="K8">
        <f t="shared" si="6"/>
        <v>21.5</v>
      </c>
      <c r="L8">
        <f t="shared" si="7"/>
        <v>22</v>
      </c>
      <c r="M8">
        <v>22</v>
      </c>
      <c r="N8">
        <v>22</v>
      </c>
      <c r="O8">
        <v>22</v>
      </c>
      <c r="P8">
        <v>22</v>
      </c>
      <c r="Q8">
        <v>22</v>
      </c>
      <c r="S8" s="1">
        <f t="shared" si="8"/>
        <v>685.86517605301754</v>
      </c>
      <c r="T8" s="1"/>
      <c r="U8" s="1">
        <v>343</v>
      </c>
      <c r="V8" s="1"/>
    </row>
    <row r="9" spans="1:22" x14ac:dyDescent="0.2">
      <c r="A9">
        <f t="shared" si="9"/>
        <v>2000</v>
      </c>
      <c r="B9">
        <v>12</v>
      </c>
      <c r="C9">
        <v>12</v>
      </c>
      <c r="D9">
        <v>12</v>
      </c>
      <c r="E9">
        <v>12</v>
      </c>
      <c r="F9">
        <f t="shared" si="1"/>
        <v>13</v>
      </c>
      <c r="G9">
        <f t="shared" si="2"/>
        <v>15</v>
      </c>
      <c r="H9">
        <f t="shared" si="3"/>
        <v>16.5</v>
      </c>
      <c r="I9">
        <f t="shared" si="4"/>
        <v>18</v>
      </c>
      <c r="J9">
        <f t="shared" si="5"/>
        <v>20</v>
      </c>
      <c r="K9">
        <f t="shared" si="6"/>
        <v>21.5</v>
      </c>
      <c r="L9">
        <f t="shared" si="7"/>
        <v>22</v>
      </c>
      <c r="M9">
        <v>22</v>
      </c>
      <c r="N9">
        <v>22</v>
      </c>
      <c r="O9">
        <v>22</v>
      </c>
      <c r="P9">
        <v>22</v>
      </c>
      <c r="Q9">
        <v>22</v>
      </c>
      <c r="S9" s="1">
        <f t="shared" si="8"/>
        <v>600.13202904639036</v>
      </c>
      <c r="T9" s="1"/>
      <c r="U9" s="1">
        <v>369</v>
      </c>
      <c r="V9" s="1"/>
    </row>
    <row r="10" spans="1:22" x14ac:dyDescent="0.2">
      <c r="A10">
        <f t="shared" si="9"/>
        <v>2250</v>
      </c>
      <c r="B10">
        <v>13</v>
      </c>
      <c r="C10">
        <v>13</v>
      </c>
      <c r="D10">
        <v>13</v>
      </c>
      <c r="E10">
        <v>13</v>
      </c>
      <c r="F10">
        <f t="shared" si="1"/>
        <v>14</v>
      </c>
      <c r="G10">
        <f t="shared" si="2"/>
        <v>16</v>
      </c>
      <c r="H10">
        <f t="shared" si="3"/>
        <v>17.5</v>
      </c>
      <c r="I10">
        <f t="shared" si="4"/>
        <v>19</v>
      </c>
      <c r="J10">
        <f t="shared" si="5"/>
        <v>21</v>
      </c>
      <c r="K10">
        <f t="shared" si="6"/>
        <v>22.5</v>
      </c>
      <c r="L10">
        <f t="shared" si="7"/>
        <v>23</v>
      </c>
      <c r="M10">
        <v>23</v>
      </c>
      <c r="N10">
        <v>23</v>
      </c>
      <c r="O10">
        <v>23</v>
      </c>
      <c r="P10">
        <v>23</v>
      </c>
      <c r="Q10">
        <v>23</v>
      </c>
      <c r="S10" s="1">
        <f>((1/((A10/2)/60))/38)/(2.631*10^-6)</f>
        <v>533.45069248568029</v>
      </c>
      <c r="T10" s="1"/>
      <c r="U10" s="1">
        <v>400</v>
      </c>
      <c r="V10" s="1"/>
    </row>
    <row r="11" spans="1:22" x14ac:dyDescent="0.2">
      <c r="A11">
        <f t="shared" si="9"/>
        <v>2500</v>
      </c>
      <c r="B11">
        <v>16</v>
      </c>
      <c r="C11">
        <v>16</v>
      </c>
      <c r="D11">
        <v>16</v>
      </c>
      <c r="E11">
        <v>16</v>
      </c>
      <c r="F11">
        <f t="shared" si="1"/>
        <v>17</v>
      </c>
      <c r="G11">
        <f t="shared" si="2"/>
        <v>19</v>
      </c>
      <c r="H11">
        <f t="shared" si="3"/>
        <v>20.5</v>
      </c>
      <c r="I11">
        <f t="shared" si="4"/>
        <v>22</v>
      </c>
      <c r="J11">
        <f t="shared" si="5"/>
        <v>24</v>
      </c>
      <c r="K11">
        <f t="shared" si="6"/>
        <v>25.5</v>
      </c>
      <c r="L11">
        <f t="shared" si="7"/>
        <v>26</v>
      </c>
      <c r="M11">
        <v>26</v>
      </c>
      <c r="N11">
        <v>26</v>
      </c>
      <c r="O11">
        <v>26</v>
      </c>
      <c r="P11">
        <v>26</v>
      </c>
      <c r="Q11">
        <v>26</v>
      </c>
      <c r="S11" s="1">
        <f t="shared" si="8"/>
        <v>480.1056232371123</v>
      </c>
      <c r="T11" s="1"/>
      <c r="U11" s="1">
        <v>436</v>
      </c>
      <c r="V11" s="1"/>
    </row>
    <row r="12" spans="1:22" x14ac:dyDescent="0.2">
      <c r="A12">
        <f t="shared" si="9"/>
        <v>2750</v>
      </c>
      <c r="B12">
        <v>18</v>
      </c>
      <c r="C12">
        <v>18</v>
      </c>
      <c r="D12">
        <v>18</v>
      </c>
      <c r="E12">
        <v>18</v>
      </c>
      <c r="F12">
        <f t="shared" si="1"/>
        <v>19</v>
      </c>
      <c r="G12">
        <f t="shared" si="2"/>
        <v>21</v>
      </c>
      <c r="H12">
        <f t="shared" si="3"/>
        <v>22.5</v>
      </c>
      <c r="I12">
        <f t="shared" si="4"/>
        <v>24</v>
      </c>
      <c r="J12">
        <f t="shared" si="5"/>
        <v>26</v>
      </c>
      <c r="K12">
        <f t="shared" si="6"/>
        <v>27.5</v>
      </c>
      <c r="L12">
        <f t="shared" si="7"/>
        <v>28</v>
      </c>
      <c r="M12">
        <v>28</v>
      </c>
      <c r="N12">
        <v>28</v>
      </c>
      <c r="O12">
        <v>28</v>
      </c>
      <c r="P12">
        <v>28</v>
      </c>
      <c r="Q12">
        <v>28</v>
      </c>
      <c r="S12" s="1">
        <f t="shared" si="8"/>
        <v>436.45965748828382</v>
      </c>
      <c r="T12" s="1"/>
      <c r="U12" s="1">
        <v>480</v>
      </c>
      <c r="V12" s="1"/>
    </row>
    <row r="13" spans="1:22" x14ac:dyDescent="0.2">
      <c r="A13">
        <f t="shared" si="9"/>
        <v>3000</v>
      </c>
      <c r="B13">
        <v>20</v>
      </c>
      <c r="C13">
        <v>20</v>
      </c>
      <c r="D13">
        <v>20</v>
      </c>
      <c r="E13">
        <v>20</v>
      </c>
      <c r="F13">
        <f t="shared" si="1"/>
        <v>21</v>
      </c>
      <c r="G13">
        <f t="shared" si="2"/>
        <v>23</v>
      </c>
      <c r="H13">
        <f t="shared" si="3"/>
        <v>24.5</v>
      </c>
      <c r="I13">
        <f t="shared" si="4"/>
        <v>26</v>
      </c>
      <c r="J13">
        <f t="shared" si="5"/>
        <v>28</v>
      </c>
      <c r="K13">
        <f t="shared" si="6"/>
        <v>29.5</v>
      </c>
      <c r="L13">
        <f t="shared" si="7"/>
        <v>30</v>
      </c>
      <c r="M13">
        <v>30</v>
      </c>
      <c r="N13">
        <v>30</v>
      </c>
      <c r="O13">
        <v>30</v>
      </c>
      <c r="P13">
        <v>30</v>
      </c>
      <c r="Q13">
        <v>30</v>
      </c>
      <c r="S13" s="1">
        <f t="shared" si="8"/>
        <v>400.08801936426022</v>
      </c>
      <c r="T13" s="1"/>
      <c r="U13" s="1">
        <v>533</v>
      </c>
      <c r="V13" s="1"/>
    </row>
    <row r="14" spans="1:22" x14ac:dyDescent="0.2">
      <c r="A14">
        <f t="shared" si="9"/>
        <v>3250</v>
      </c>
      <c r="B14">
        <v>23</v>
      </c>
      <c r="C14">
        <v>23</v>
      </c>
      <c r="D14">
        <v>23</v>
      </c>
      <c r="E14">
        <v>23</v>
      </c>
      <c r="F14">
        <f t="shared" si="1"/>
        <v>24</v>
      </c>
      <c r="G14">
        <f t="shared" si="2"/>
        <v>26</v>
      </c>
      <c r="H14">
        <f t="shared" si="3"/>
        <v>27.5</v>
      </c>
      <c r="I14">
        <f t="shared" si="4"/>
        <v>29</v>
      </c>
      <c r="J14">
        <f t="shared" si="5"/>
        <v>31</v>
      </c>
      <c r="K14">
        <f t="shared" si="6"/>
        <v>32.5</v>
      </c>
      <c r="L14">
        <f t="shared" si="7"/>
        <v>33</v>
      </c>
      <c r="M14">
        <v>33</v>
      </c>
      <c r="N14">
        <v>33</v>
      </c>
      <c r="O14">
        <v>33</v>
      </c>
      <c r="P14">
        <v>33</v>
      </c>
      <c r="Q14">
        <v>33</v>
      </c>
      <c r="S14" s="1">
        <f t="shared" si="8"/>
        <v>369.31201787470178</v>
      </c>
      <c r="T14" s="1"/>
      <c r="U14" s="1">
        <v>600</v>
      </c>
      <c r="V14" s="1"/>
    </row>
    <row r="15" spans="1:22" x14ac:dyDescent="0.2">
      <c r="A15">
        <f t="shared" si="9"/>
        <v>3500</v>
      </c>
      <c r="B15">
        <v>23</v>
      </c>
      <c r="C15">
        <v>23</v>
      </c>
      <c r="D15">
        <v>23</v>
      </c>
      <c r="E15">
        <v>23</v>
      </c>
      <c r="F15">
        <f t="shared" si="1"/>
        <v>24</v>
      </c>
      <c r="G15">
        <f t="shared" si="2"/>
        <v>26</v>
      </c>
      <c r="H15">
        <f t="shared" si="3"/>
        <v>27.5</v>
      </c>
      <c r="I15">
        <f t="shared" si="4"/>
        <v>29</v>
      </c>
      <c r="J15">
        <f t="shared" si="5"/>
        <v>31</v>
      </c>
      <c r="K15">
        <f t="shared" si="6"/>
        <v>32.5</v>
      </c>
      <c r="L15">
        <f t="shared" si="7"/>
        <v>33</v>
      </c>
      <c r="M15">
        <v>33</v>
      </c>
      <c r="N15">
        <v>33</v>
      </c>
      <c r="O15">
        <v>33</v>
      </c>
      <c r="P15">
        <v>33</v>
      </c>
      <c r="Q15">
        <v>33</v>
      </c>
      <c r="S15" s="1">
        <f t="shared" si="8"/>
        <v>342.93258802650877</v>
      </c>
      <c r="T15" s="1"/>
      <c r="U15" s="1">
        <v>686</v>
      </c>
      <c r="V15" s="1"/>
    </row>
    <row r="16" spans="1:22" x14ac:dyDescent="0.2">
      <c r="A16">
        <f t="shared" si="9"/>
        <v>3750</v>
      </c>
      <c r="B16">
        <v>23</v>
      </c>
      <c r="C16">
        <v>23</v>
      </c>
      <c r="D16">
        <v>23</v>
      </c>
      <c r="E16">
        <v>23</v>
      </c>
      <c r="F16">
        <f t="shared" si="1"/>
        <v>24</v>
      </c>
      <c r="G16">
        <f t="shared" si="2"/>
        <v>26</v>
      </c>
      <c r="H16">
        <f t="shared" si="3"/>
        <v>27.5</v>
      </c>
      <c r="I16">
        <f t="shared" si="4"/>
        <v>29</v>
      </c>
      <c r="J16">
        <f t="shared" si="5"/>
        <v>31</v>
      </c>
      <c r="K16">
        <f t="shared" si="6"/>
        <v>32.5</v>
      </c>
      <c r="L16">
        <f t="shared" si="7"/>
        <v>33</v>
      </c>
      <c r="M16">
        <v>33</v>
      </c>
      <c r="N16">
        <v>33</v>
      </c>
      <c r="O16">
        <v>33</v>
      </c>
      <c r="P16">
        <v>33</v>
      </c>
      <c r="Q16">
        <v>33</v>
      </c>
      <c r="S16" s="1">
        <f t="shared" si="8"/>
        <v>320.0704154914082</v>
      </c>
      <c r="T16" s="1"/>
      <c r="U16" s="1">
        <v>800</v>
      </c>
      <c r="V16" s="1"/>
    </row>
    <row r="17" spans="1:22" x14ac:dyDescent="0.2">
      <c r="A17">
        <f t="shared" si="9"/>
        <v>4000</v>
      </c>
      <c r="B17">
        <v>23</v>
      </c>
      <c r="C17">
        <v>23</v>
      </c>
      <c r="D17">
        <v>23</v>
      </c>
      <c r="E17">
        <v>23</v>
      </c>
      <c r="F17">
        <f t="shared" si="1"/>
        <v>24</v>
      </c>
      <c r="G17">
        <f t="shared" si="2"/>
        <v>26</v>
      </c>
      <c r="H17">
        <f t="shared" si="3"/>
        <v>27.5</v>
      </c>
      <c r="I17">
        <f t="shared" si="4"/>
        <v>29</v>
      </c>
      <c r="J17">
        <f t="shared" si="5"/>
        <v>31</v>
      </c>
      <c r="K17">
        <f t="shared" si="6"/>
        <v>32.5</v>
      </c>
      <c r="L17">
        <f t="shared" si="7"/>
        <v>33</v>
      </c>
      <c r="M17">
        <v>33</v>
      </c>
      <c r="N17">
        <v>33</v>
      </c>
      <c r="O17">
        <v>33</v>
      </c>
      <c r="P17">
        <v>33</v>
      </c>
      <c r="Q17">
        <v>33</v>
      </c>
      <c r="S17" s="1">
        <f t="shared" si="8"/>
        <v>300.06601452319518</v>
      </c>
      <c r="T17" s="1"/>
      <c r="U17" s="1">
        <v>960</v>
      </c>
      <c r="V17" s="1"/>
    </row>
    <row r="18" spans="1:22" x14ac:dyDescent="0.2">
      <c r="A18">
        <f t="shared" si="9"/>
        <v>4250</v>
      </c>
      <c r="B18">
        <v>23</v>
      </c>
      <c r="C18">
        <v>23</v>
      </c>
      <c r="D18">
        <v>23</v>
      </c>
      <c r="E18">
        <v>23</v>
      </c>
      <c r="F18">
        <f t="shared" si="1"/>
        <v>24</v>
      </c>
      <c r="G18">
        <f t="shared" si="2"/>
        <v>26</v>
      </c>
      <c r="H18">
        <f t="shared" si="3"/>
        <v>27.5</v>
      </c>
      <c r="I18">
        <f t="shared" si="4"/>
        <v>29</v>
      </c>
      <c r="J18">
        <f t="shared" si="5"/>
        <v>31</v>
      </c>
      <c r="K18">
        <f t="shared" si="6"/>
        <v>32.5</v>
      </c>
      <c r="L18">
        <f t="shared" si="7"/>
        <v>33</v>
      </c>
      <c r="M18">
        <v>33</v>
      </c>
      <c r="N18">
        <v>33</v>
      </c>
      <c r="O18">
        <v>33</v>
      </c>
      <c r="P18">
        <v>33</v>
      </c>
      <c r="Q18">
        <v>33</v>
      </c>
      <c r="S18" s="1">
        <f t="shared" si="8"/>
        <v>282.41507249241903</v>
      </c>
      <c r="T18" s="1"/>
      <c r="U18" s="1">
        <v>1200</v>
      </c>
      <c r="V18" s="1"/>
    </row>
    <row r="19" spans="1:22" x14ac:dyDescent="0.2">
      <c r="A19">
        <f t="shared" si="9"/>
        <v>4500</v>
      </c>
      <c r="B19">
        <v>23</v>
      </c>
      <c r="C19">
        <v>23</v>
      </c>
      <c r="D19">
        <v>23</v>
      </c>
      <c r="E19">
        <v>23</v>
      </c>
      <c r="F19">
        <f t="shared" si="1"/>
        <v>24</v>
      </c>
      <c r="G19">
        <f t="shared" si="2"/>
        <v>26</v>
      </c>
      <c r="H19">
        <f t="shared" si="3"/>
        <v>27.5</v>
      </c>
      <c r="I19">
        <f t="shared" si="4"/>
        <v>29</v>
      </c>
      <c r="J19">
        <f t="shared" si="5"/>
        <v>31</v>
      </c>
      <c r="K19">
        <f t="shared" si="6"/>
        <v>32.5</v>
      </c>
      <c r="L19">
        <f t="shared" si="7"/>
        <v>33</v>
      </c>
      <c r="M19">
        <v>33</v>
      </c>
      <c r="N19">
        <v>33</v>
      </c>
      <c r="O19">
        <v>33</v>
      </c>
      <c r="P19">
        <v>33</v>
      </c>
      <c r="Q19">
        <v>33</v>
      </c>
      <c r="S19" s="1">
        <f t="shared" si="8"/>
        <v>266.72534624284015</v>
      </c>
      <c r="T19" s="1"/>
      <c r="U19" s="1">
        <v>1600</v>
      </c>
      <c r="V19" s="1"/>
    </row>
    <row r="20" spans="1:22" x14ac:dyDescent="0.2">
      <c r="A20">
        <f t="shared" si="9"/>
        <v>4750</v>
      </c>
      <c r="B20">
        <v>23</v>
      </c>
      <c r="C20">
        <v>23</v>
      </c>
      <c r="D20">
        <v>23</v>
      </c>
      <c r="E20">
        <v>23</v>
      </c>
      <c r="F20">
        <f t="shared" si="1"/>
        <v>24</v>
      </c>
      <c r="G20">
        <f t="shared" si="2"/>
        <v>26</v>
      </c>
      <c r="H20">
        <f t="shared" si="3"/>
        <v>27.5</v>
      </c>
      <c r="I20">
        <f t="shared" si="4"/>
        <v>29</v>
      </c>
      <c r="J20">
        <f t="shared" si="5"/>
        <v>31</v>
      </c>
      <c r="K20">
        <f t="shared" si="6"/>
        <v>32.5</v>
      </c>
      <c r="L20">
        <f t="shared" si="7"/>
        <v>33</v>
      </c>
      <c r="M20">
        <v>33</v>
      </c>
      <c r="N20">
        <v>33</v>
      </c>
      <c r="O20">
        <v>33</v>
      </c>
      <c r="P20">
        <v>33</v>
      </c>
      <c r="Q20">
        <v>33</v>
      </c>
      <c r="S20" s="1">
        <f t="shared" si="8"/>
        <v>252.6871701247959</v>
      </c>
      <c r="T20" s="1"/>
      <c r="U20" s="1">
        <v>2401</v>
      </c>
      <c r="V20" s="1"/>
    </row>
    <row r="21" spans="1:22" x14ac:dyDescent="0.2">
      <c r="A21">
        <f t="shared" si="9"/>
        <v>5000</v>
      </c>
      <c r="B21">
        <v>23</v>
      </c>
      <c r="C21">
        <v>23</v>
      </c>
      <c r="D21">
        <v>23</v>
      </c>
      <c r="E21">
        <v>23</v>
      </c>
      <c r="F21">
        <f t="shared" si="1"/>
        <v>24</v>
      </c>
      <c r="G21">
        <f t="shared" si="2"/>
        <v>26</v>
      </c>
      <c r="H21">
        <f t="shared" si="3"/>
        <v>27.5</v>
      </c>
      <c r="I21">
        <f t="shared" si="4"/>
        <v>29</v>
      </c>
      <c r="J21">
        <f t="shared" si="5"/>
        <v>31</v>
      </c>
      <c r="K21">
        <f>E21+9.5</f>
        <v>32.5</v>
      </c>
      <c r="L21">
        <f t="shared" si="7"/>
        <v>33</v>
      </c>
      <c r="M21">
        <v>33</v>
      </c>
      <c r="N21">
        <v>33</v>
      </c>
      <c r="O21">
        <v>33</v>
      </c>
      <c r="P21">
        <v>33</v>
      </c>
      <c r="Q21">
        <v>33</v>
      </c>
      <c r="S21" s="1">
        <f t="shared" si="8"/>
        <v>240.05281161855615</v>
      </c>
      <c r="T21" s="1"/>
      <c r="U21" s="1">
        <v>4801</v>
      </c>
      <c r="V21" s="1"/>
    </row>
    <row r="22" spans="1:22" x14ac:dyDescent="0.2">
      <c r="S22" s="1"/>
    </row>
    <row r="24" spans="1:22" x14ac:dyDescent="0.2">
      <c r="A24" t="s">
        <v>2</v>
      </c>
      <c r="B24" s="1">
        <f>( 0.0045*(750.062-B1) + 0.1313)*(1023/3.905)</f>
        <v>889.15309014084505</v>
      </c>
      <c r="C24" s="1">
        <f t="shared" ref="C24:Q24" si="10">( 0.0045*(750.062-C1) + 0.1313)*(1023/3.905)</f>
        <v>859.68125915492965</v>
      </c>
      <c r="D24" s="1">
        <f t="shared" si="10"/>
        <v>830.20942816901413</v>
      </c>
      <c r="E24" s="1">
        <f t="shared" si="10"/>
        <v>800.73759718309861</v>
      </c>
      <c r="F24" s="1">
        <f t="shared" si="10"/>
        <v>771.2657661971831</v>
      </c>
      <c r="G24" s="1">
        <f t="shared" si="10"/>
        <v>741.79393521126758</v>
      </c>
      <c r="H24" s="1">
        <f t="shared" si="10"/>
        <v>712.32210422535218</v>
      </c>
      <c r="I24" s="1">
        <f t="shared" si="10"/>
        <v>682.85027323943666</v>
      </c>
      <c r="J24" s="1">
        <f t="shared" si="10"/>
        <v>653.37844225352114</v>
      </c>
      <c r="K24" s="1">
        <f t="shared" si="10"/>
        <v>623.90661126760563</v>
      </c>
      <c r="L24" s="1">
        <f t="shared" si="10"/>
        <v>594.43478028169022</v>
      </c>
      <c r="M24" s="1">
        <f t="shared" si="10"/>
        <v>564.96294929577459</v>
      </c>
      <c r="N24" s="1">
        <f t="shared" si="10"/>
        <v>535.49111830985919</v>
      </c>
      <c r="O24" s="1">
        <f t="shared" si="10"/>
        <v>506.01928732394367</v>
      </c>
      <c r="P24" s="1">
        <f t="shared" si="10"/>
        <v>476.54745633802821</v>
      </c>
      <c r="Q24" s="1">
        <f t="shared" si="10"/>
        <v>447.0756253521127</v>
      </c>
      <c r="S24">
        <v>1000</v>
      </c>
    </row>
    <row r="26" spans="1:22" x14ac:dyDescent="0.2">
      <c r="S26" s="1">
        <f>S2/S24-1</f>
        <v>3.8010562323711232</v>
      </c>
    </row>
    <row r="27" spans="1:22" x14ac:dyDescent="0.2">
      <c r="C27" t="s">
        <v>3</v>
      </c>
      <c r="D27">
        <f>( 0.0045*(750.062) + 0.1313)*(1023/3.905)</f>
        <v>918.62492112676057</v>
      </c>
      <c r="E27" t="s">
        <v>4</v>
      </c>
    </row>
    <row r="29" spans="1:22" x14ac:dyDescent="0.2">
      <c r="A29" t="s">
        <v>8</v>
      </c>
      <c r="B29">
        <v>20</v>
      </c>
      <c r="D29" t="s">
        <v>11</v>
      </c>
      <c r="E29">
        <v>447</v>
      </c>
    </row>
    <row r="30" spans="1:22" x14ac:dyDescent="0.2">
      <c r="A30" t="s">
        <v>9</v>
      </c>
      <c r="B30">
        <v>16</v>
      </c>
      <c r="D30" t="s">
        <v>10</v>
      </c>
      <c r="E30">
        <v>889</v>
      </c>
    </row>
    <row r="31" spans="1:22" x14ac:dyDescent="0.2">
      <c r="D31" t="s">
        <v>12</v>
      </c>
      <c r="E31">
        <v>4801</v>
      </c>
    </row>
    <row r="32" spans="1:22" x14ac:dyDescent="0.2">
      <c r="D32" t="s">
        <v>13</v>
      </c>
      <c r="E32">
        <v>240</v>
      </c>
    </row>
    <row r="35" spans="1:3" x14ac:dyDescent="0.2">
      <c r="A35" s="3" t="s">
        <v>7</v>
      </c>
      <c r="B35" t="s">
        <v>5</v>
      </c>
      <c r="C35">
        <v>700</v>
      </c>
    </row>
    <row r="36" spans="1:3" x14ac:dyDescent="0.2">
      <c r="A36" s="3"/>
      <c r="B36" t="s">
        <v>6</v>
      </c>
      <c r="C36">
        <v>253</v>
      </c>
    </row>
    <row r="37" spans="1:3" x14ac:dyDescent="0.2">
      <c r="A37" s="2"/>
    </row>
    <row r="38" spans="1:3" x14ac:dyDescent="0.2">
      <c r="A38" t="s">
        <v>14</v>
      </c>
      <c r="B38">
        <f>16-((B30-1)*(C35-E29) / (E30-E29))</f>
        <v>7.4140271493212673</v>
      </c>
    </row>
    <row r="39" spans="1:3" x14ac:dyDescent="0.2">
      <c r="A39" t="s">
        <v>15</v>
      </c>
      <c r="B39">
        <f>ROUNDDOWN(B38, 0)</f>
        <v>7</v>
      </c>
    </row>
    <row r="40" spans="1:3" x14ac:dyDescent="0.2">
      <c r="A40" t="s">
        <v>14</v>
      </c>
      <c r="B40">
        <f>1-(B38-B39)</f>
        <v>0.58597285067873273</v>
      </c>
    </row>
    <row r="42" spans="1:3" x14ac:dyDescent="0.2">
      <c r="A42" t="s">
        <v>16</v>
      </c>
      <c r="B42">
        <f>(B29-1)*(C36-E31)/(E32-E31)</f>
        <v>18.945845209383908</v>
      </c>
    </row>
    <row r="43" spans="1:3" x14ac:dyDescent="0.2">
      <c r="A43" t="s">
        <v>17</v>
      </c>
      <c r="B43">
        <f>ROUNDDOWN(B42,0)</f>
        <v>18</v>
      </c>
    </row>
    <row r="44" spans="1:3" x14ac:dyDescent="0.2">
      <c r="A44" t="s">
        <v>16</v>
      </c>
      <c r="B44">
        <f>B42-B43</f>
        <v>0.94584520938390781</v>
      </c>
    </row>
  </sheetData>
  <mergeCells count="1">
    <mergeCell ref="A35:A3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---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Microsoft Office-Anwender</cp:lastModifiedBy>
  <dcterms:created xsi:type="dcterms:W3CDTF">2019-11-23T20:10:44Z</dcterms:created>
  <dcterms:modified xsi:type="dcterms:W3CDTF">2019-11-24T18:14:23Z</dcterms:modified>
</cp:coreProperties>
</file>