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AA2E77A2-DBCE-42E0-81EA-C42D5C32E211}" xr6:coauthVersionLast="47" xr6:coauthVersionMax="47" xr10:uidLastSave="{00000000-0000-0000-0000-000000000000}"/>
  <bookViews>
    <workbookView xWindow="-9720" yWindow="-21710" windowWidth="38620" windowHeight="21100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Feuil3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Setup_MPP!$A$1:$M$25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1" i="1" l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90" i="1"/>
  <c r="H96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H94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42" i="4"/>
  <c r="AE2242" i="4"/>
  <c r="AF2242" i="4"/>
  <c r="AA2269" i="4"/>
  <c r="AE2269" i="4"/>
  <c r="AF2269" i="4"/>
  <c r="AA2296" i="4"/>
  <c r="AE2296" i="4"/>
  <c r="AF2296" i="4"/>
  <c r="AA2323" i="4"/>
  <c r="AE2323" i="4"/>
  <c r="AF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B2242" i="4" s="1"/>
  <c r="A2269" i="4"/>
  <c r="W2269" i="4" s="1"/>
  <c r="R2269" i="4" s="1"/>
  <c r="A2296" i="4"/>
  <c r="H2296" i="4" s="1"/>
  <c r="A2323" i="4"/>
  <c r="C2323" i="4" s="1"/>
  <c r="AB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216" i="4"/>
  <c r="AE2217" i="4"/>
  <c r="AE2218" i="4"/>
  <c r="AE2219" i="4"/>
  <c r="AE2221" i="4"/>
  <c r="AE2222" i="4"/>
  <c r="AE2223" i="4"/>
  <c r="AE2224" i="4"/>
  <c r="AE2225" i="4"/>
  <c r="AE2226" i="4"/>
  <c r="AE2227" i="4"/>
  <c r="AE2228" i="4"/>
  <c r="AE2229" i="4"/>
  <c r="AE2230" i="4"/>
  <c r="AE2231" i="4"/>
  <c r="AE2232" i="4"/>
  <c r="AE2233" i="4"/>
  <c r="AE2234" i="4"/>
  <c r="AE2235" i="4"/>
  <c r="AE2236" i="4"/>
  <c r="AE2237" i="4"/>
  <c r="AE2238" i="4"/>
  <c r="AE2239" i="4"/>
  <c r="AE2240" i="4"/>
  <c r="AE2241" i="4"/>
  <c r="AE2243" i="4"/>
  <c r="AE2244" i="4"/>
  <c r="AE2245" i="4"/>
  <c r="AE2246" i="4"/>
  <c r="AE2247" i="4"/>
  <c r="AE2248" i="4"/>
  <c r="AE2249" i="4"/>
  <c r="AE2250" i="4"/>
  <c r="AE2251" i="4"/>
  <c r="AE2252" i="4"/>
  <c r="AE2253" i="4"/>
  <c r="AE2254" i="4"/>
  <c r="AE2255" i="4"/>
  <c r="AE2256" i="4"/>
  <c r="AE2257" i="4"/>
  <c r="AE2258" i="4"/>
  <c r="AE2259" i="4"/>
  <c r="AE2260" i="4"/>
  <c r="AE2261" i="4"/>
  <c r="AE2262" i="4"/>
  <c r="AE2263" i="4"/>
  <c r="AE2264" i="4"/>
  <c r="AE2265" i="4"/>
  <c r="AE2266" i="4"/>
  <c r="AE2267" i="4"/>
  <c r="AE2268" i="4"/>
  <c r="AE2270" i="4"/>
  <c r="AE2271" i="4"/>
  <c r="AE2272" i="4"/>
  <c r="AE2273" i="4"/>
  <c r="AE2274" i="4"/>
  <c r="AE2275" i="4"/>
  <c r="AE2276" i="4"/>
  <c r="AE2277" i="4"/>
  <c r="AE2278" i="4"/>
  <c r="AE2279" i="4"/>
  <c r="AE2280" i="4"/>
  <c r="AE2281" i="4"/>
  <c r="AE2282" i="4"/>
  <c r="AE2283" i="4"/>
  <c r="AE2284" i="4"/>
  <c r="AE2285" i="4"/>
  <c r="AE2286" i="4"/>
  <c r="AE2287" i="4"/>
  <c r="AE2288" i="4"/>
  <c r="AE2289" i="4"/>
  <c r="AE2290" i="4"/>
  <c r="AE2291" i="4"/>
  <c r="AE2292" i="4"/>
  <c r="AE2293" i="4"/>
  <c r="AE2294" i="4"/>
  <c r="AE2295" i="4"/>
  <c r="AE2297" i="4"/>
  <c r="AE2298" i="4"/>
  <c r="AE2299" i="4"/>
  <c r="AE2300" i="4"/>
  <c r="AE2301" i="4"/>
  <c r="AE2302" i="4"/>
  <c r="AE2303" i="4"/>
  <c r="AE2304" i="4"/>
  <c r="AE2305" i="4"/>
  <c r="AE2306" i="4"/>
  <c r="AE2307" i="4"/>
  <c r="AE2308" i="4"/>
  <c r="AE2309" i="4"/>
  <c r="AE2310" i="4"/>
  <c r="AE2311" i="4"/>
  <c r="AE2312" i="4"/>
  <c r="AE2313" i="4"/>
  <c r="AE2314" i="4"/>
  <c r="AE2315" i="4"/>
  <c r="AE2316" i="4"/>
  <c r="AE2317" i="4"/>
  <c r="AE2318" i="4"/>
  <c r="AE2319" i="4"/>
  <c r="AE2320" i="4"/>
  <c r="AE2321" i="4"/>
  <c r="AE2322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216" i="4"/>
  <c r="AF2217" i="4"/>
  <c r="AF2218" i="4"/>
  <c r="AF2219" i="4"/>
  <c r="AF2221" i="4"/>
  <c r="AF2222" i="4"/>
  <c r="AF2223" i="4"/>
  <c r="AF2224" i="4"/>
  <c r="AF2225" i="4"/>
  <c r="AF2226" i="4"/>
  <c r="AF2227" i="4"/>
  <c r="AF2228" i="4"/>
  <c r="AF2229" i="4"/>
  <c r="AF2230" i="4"/>
  <c r="AF2231" i="4"/>
  <c r="AF2232" i="4"/>
  <c r="AF2233" i="4"/>
  <c r="AF2234" i="4"/>
  <c r="AF2235" i="4"/>
  <c r="AF2236" i="4"/>
  <c r="AF2237" i="4"/>
  <c r="AF2238" i="4"/>
  <c r="AF2239" i="4"/>
  <c r="AF2240" i="4"/>
  <c r="AF2241" i="4"/>
  <c r="AF2243" i="4"/>
  <c r="AF2244" i="4"/>
  <c r="AF2245" i="4"/>
  <c r="AF2246" i="4"/>
  <c r="AF2247" i="4"/>
  <c r="AF2248" i="4"/>
  <c r="AF2249" i="4"/>
  <c r="AF2250" i="4"/>
  <c r="AF2251" i="4"/>
  <c r="AF2252" i="4"/>
  <c r="AF2253" i="4"/>
  <c r="AF2254" i="4"/>
  <c r="AF2255" i="4"/>
  <c r="AF2256" i="4"/>
  <c r="AF2257" i="4"/>
  <c r="AF2258" i="4"/>
  <c r="AF2259" i="4"/>
  <c r="AF2260" i="4"/>
  <c r="AF2261" i="4"/>
  <c r="AF2262" i="4"/>
  <c r="AF2263" i="4"/>
  <c r="AF2264" i="4"/>
  <c r="AF2265" i="4"/>
  <c r="AF2266" i="4"/>
  <c r="AF2267" i="4"/>
  <c r="AF2268" i="4"/>
  <c r="AF2270" i="4"/>
  <c r="AF2271" i="4"/>
  <c r="AF2272" i="4"/>
  <c r="AF2273" i="4"/>
  <c r="AF2274" i="4"/>
  <c r="AF2275" i="4"/>
  <c r="AF2276" i="4"/>
  <c r="AF2277" i="4"/>
  <c r="AF2278" i="4"/>
  <c r="AF2279" i="4"/>
  <c r="AF2280" i="4"/>
  <c r="AF2281" i="4"/>
  <c r="AF2282" i="4"/>
  <c r="AF2283" i="4"/>
  <c r="AF2284" i="4"/>
  <c r="AF2285" i="4"/>
  <c r="AF2286" i="4"/>
  <c r="AF2287" i="4"/>
  <c r="AF2288" i="4"/>
  <c r="AF2289" i="4"/>
  <c r="AF2290" i="4"/>
  <c r="AF2291" i="4"/>
  <c r="AF2292" i="4"/>
  <c r="AF2293" i="4"/>
  <c r="AF2294" i="4"/>
  <c r="AF2295" i="4"/>
  <c r="AF2297" i="4"/>
  <c r="AF2298" i="4"/>
  <c r="AF2299" i="4"/>
  <c r="AF2300" i="4"/>
  <c r="AF2301" i="4"/>
  <c r="AF2302" i="4"/>
  <c r="AF2303" i="4"/>
  <c r="AF2304" i="4"/>
  <c r="AF2305" i="4"/>
  <c r="AF2306" i="4"/>
  <c r="AF2307" i="4"/>
  <c r="AF2308" i="4"/>
  <c r="AF2309" i="4"/>
  <c r="AF2310" i="4"/>
  <c r="AF2311" i="4"/>
  <c r="AF2312" i="4"/>
  <c r="AF2313" i="4"/>
  <c r="AF2314" i="4"/>
  <c r="AF2315" i="4"/>
  <c r="AF2316" i="4"/>
  <c r="AF2317" i="4"/>
  <c r="AF2318" i="4"/>
  <c r="AF2319" i="4"/>
  <c r="AF2320" i="4"/>
  <c r="AF2321" i="4"/>
  <c r="AF2322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AB82" i="1" s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A2241" i="4"/>
  <c r="AA2216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17" i="4"/>
  <c r="AA2218" i="4"/>
  <c r="AA2219" i="4"/>
  <c r="AA2220" i="4"/>
  <c r="AA2221" i="4"/>
  <c r="AA2222" i="4"/>
  <c r="AA2223" i="4"/>
  <c r="AA2224" i="4"/>
  <c r="AA2225" i="4"/>
  <c r="AA2226" i="4"/>
  <c r="AA2227" i="4"/>
  <c r="AA2228" i="4"/>
  <c r="AA2229" i="4"/>
  <c r="AA2230" i="4"/>
  <c r="AA2231" i="4"/>
  <c r="AA2232" i="4"/>
  <c r="AA2233" i="4"/>
  <c r="AA2234" i="4"/>
  <c r="AA2235" i="4"/>
  <c r="AA2236" i="4"/>
  <c r="AA2237" i="4"/>
  <c r="AA2238" i="4"/>
  <c r="AA2239" i="4"/>
  <c r="AA2240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E14" i="6"/>
  <c r="I9" i="7" s="1"/>
  <c r="K9" i="7" s="1"/>
  <c r="E7" i="6"/>
  <c r="I13" i="7" s="1"/>
  <c r="K13" i="7" s="1"/>
  <c r="E9" i="6"/>
  <c r="E3" i="6"/>
  <c r="I21" i="7" s="1"/>
  <c r="E5" i="6"/>
  <c r="I12" i="7" s="1"/>
  <c r="K12" i="7" s="1"/>
  <c r="E12" i="6"/>
  <c r="E16" i="6"/>
  <c r="E20" i="6"/>
  <c r="E18" i="6"/>
  <c r="E11" i="6"/>
  <c r="E6" i="6"/>
  <c r="E10" i="6"/>
  <c r="E17" i="6"/>
  <c r="E19" i="6"/>
  <c r="E21" i="6"/>
  <c r="E15" i="6"/>
  <c r="E13" i="6"/>
  <c r="E8" i="6"/>
  <c r="E22" i="6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A82" i="1"/>
  <c r="X82" i="1" s="1"/>
  <c r="Y82" i="1" s="1"/>
  <c r="AA82" i="1" s="1"/>
  <c r="H95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R2862" i="4" l="1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J25" i="7" s="1"/>
  <c r="H17" i="7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AA2188" i="4" s="1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AB2296" i="4" s="1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AB2269" i="4" s="1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AA2215" i="4" s="1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J21" i="7" s="1"/>
  <c r="H27" i="7"/>
  <c r="L27" i="7" s="1"/>
  <c r="Z57" i="1"/>
  <c r="H16" i="7"/>
  <c r="L16" i="7" s="1"/>
  <c r="H3" i="7"/>
  <c r="J3" i="7" s="1"/>
  <c r="H13" i="7"/>
  <c r="J13" i="7" s="1"/>
  <c r="J17" i="7"/>
  <c r="L17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J19" i="7" s="1"/>
  <c r="H7" i="7"/>
  <c r="J7" i="7" s="1"/>
  <c r="H18" i="7"/>
  <c r="J18" i="7" s="1"/>
  <c r="H6" i="7"/>
  <c r="L6" i="7" s="1"/>
  <c r="H2" i="7"/>
  <c r="J2" i="7" s="1"/>
  <c r="L2" i="7" s="1"/>
  <c r="H5" i="7"/>
  <c r="J5" i="7" s="1"/>
  <c r="H4" i="7"/>
  <c r="L4" i="7" s="1"/>
  <c r="H15" i="7"/>
  <c r="L25" i="7"/>
  <c r="J28" i="7"/>
  <c r="I22" i="7"/>
  <c r="M22" i="7" s="1"/>
  <c r="I10" i="7"/>
  <c r="M10" i="7" s="1"/>
  <c r="K21" i="7"/>
  <c r="M21" i="7" s="1"/>
  <c r="K26" i="7"/>
  <c r="M26" i="7" s="1"/>
  <c r="I23" i="7"/>
  <c r="K23" i="7" s="1"/>
  <c r="I11" i="7"/>
  <c r="M11" i="7" s="1"/>
  <c r="I20" i="7"/>
  <c r="I8" i="7"/>
  <c r="I19" i="7"/>
  <c r="I7" i="7"/>
  <c r="I18" i="7"/>
  <c r="K18" i="7" s="1"/>
  <c r="I6" i="7"/>
  <c r="K6" i="7" s="1"/>
  <c r="I17" i="7"/>
  <c r="K17" i="7" s="1"/>
  <c r="I5" i="7"/>
  <c r="I16" i="7"/>
  <c r="I4" i="7"/>
  <c r="K4" i="7" s="1"/>
  <c r="I27" i="7"/>
  <c r="I15" i="7"/>
  <c r="K15" i="7" s="1"/>
  <c r="I3" i="7"/>
  <c r="K3" i="7" s="1"/>
  <c r="I14" i="7"/>
  <c r="I25" i="7"/>
  <c r="M25" i="7" s="1"/>
  <c r="I2" i="7"/>
  <c r="I24" i="7"/>
  <c r="M24" i="7" s="1"/>
  <c r="K28" i="7"/>
  <c r="M13" i="7"/>
  <c r="K22" i="7"/>
  <c r="K10" i="7"/>
  <c r="M12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X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AA2182" i="4" s="1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AA2144" i="4" s="1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AA2170" i="4" s="1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AB2320" i="4" s="1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AA2158" i="4" s="1"/>
  <c r="Y2158" i="4"/>
  <c r="W2158" i="4"/>
  <c r="V2158" i="4"/>
  <c r="T2146" i="4"/>
  <c r="U2146" i="4"/>
  <c r="V2146" i="4"/>
  <c r="W2146" i="4"/>
  <c r="X2146" i="4"/>
  <c r="Y2146" i="4"/>
  <c r="W2131" i="4"/>
  <c r="X2131" i="4"/>
  <c r="AA2131" i="4" s="1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AB2256" i="4" s="1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AA2163" i="4" s="1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AA2121" i="4" s="1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AB2220" i="4" s="1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AB2260" i="4" s="1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AA2179" i="4" s="1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AA2167" i="4" s="1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AB2239" i="4" s="1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AB2307" i="4" s="1"/>
  <c r="I2307" i="4"/>
  <c r="O2280" i="4"/>
  <c r="C2280" i="4"/>
  <c r="AB2280" i="4" s="1"/>
  <c r="I2280" i="4"/>
  <c r="N2280" i="4"/>
  <c r="N2253" i="4"/>
  <c r="O2253" i="4"/>
  <c r="C2253" i="4"/>
  <c r="AB2253" i="4" s="1"/>
  <c r="N2238" i="4"/>
  <c r="O2238" i="4"/>
  <c r="C2238" i="4"/>
  <c r="AB2238" i="4" s="1"/>
  <c r="I2238" i="4"/>
  <c r="N2226" i="4"/>
  <c r="O2226" i="4"/>
  <c r="C2226" i="4"/>
  <c r="AB2226" i="4" s="1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AB2231" i="4" s="1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AB2319" i="4" s="1"/>
  <c r="I2319" i="4"/>
  <c r="O2292" i="4"/>
  <c r="C2292" i="4"/>
  <c r="AB2292" i="4" s="1"/>
  <c r="I2292" i="4"/>
  <c r="N2292" i="4"/>
  <c r="C2265" i="4"/>
  <c r="AB2265" i="4" s="1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AB2317" i="4" s="1"/>
  <c r="I2305" i="4"/>
  <c r="N2305" i="4"/>
  <c r="O2305" i="4"/>
  <c r="C2305" i="4"/>
  <c r="AB2305" i="4" s="1"/>
  <c r="I2290" i="4"/>
  <c r="N2290" i="4"/>
  <c r="O2290" i="4"/>
  <c r="C2290" i="4"/>
  <c r="AB2290" i="4" s="1"/>
  <c r="O2278" i="4"/>
  <c r="C2278" i="4"/>
  <c r="AB2278" i="4" s="1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AB2300" i="4" s="1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AB2293" i="4" s="1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AB2277" i="4" s="1"/>
  <c r="I2277" i="4"/>
  <c r="N2277" i="4"/>
  <c r="N2235" i="4"/>
  <c r="C2235" i="4"/>
  <c r="AB2235" i="4" s="1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AB2258" i="4" s="1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AB2266" i="4" s="1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AB2289" i="4" s="1"/>
  <c r="I2289" i="4"/>
  <c r="I2262" i="4"/>
  <c r="N2262" i="4"/>
  <c r="O2262" i="4"/>
  <c r="C2262" i="4"/>
  <c r="AB2262" i="4" s="1"/>
  <c r="N2223" i="4"/>
  <c r="O2223" i="4"/>
  <c r="C2223" i="4"/>
  <c r="AB2223" i="4" s="1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AB2303" i="4" s="1"/>
  <c r="N2303" i="4"/>
  <c r="O2303" i="4"/>
  <c r="I2288" i="4"/>
  <c r="C2288" i="4"/>
  <c r="AB2288" i="4" s="1"/>
  <c r="N2288" i="4"/>
  <c r="O2288" i="4"/>
  <c r="C2276" i="4"/>
  <c r="AB2276" i="4" s="1"/>
  <c r="I2276" i="4"/>
  <c r="N2276" i="4"/>
  <c r="O2276" i="4"/>
  <c r="N2261" i="4"/>
  <c r="O2261" i="4"/>
  <c r="C2261" i="4"/>
  <c r="AB2261" i="4" s="1"/>
  <c r="I2261" i="4"/>
  <c r="O2249" i="4"/>
  <c r="C2249" i="4"/>
  <c r="AB2249" i="4" s="1"/>
  <c r="N2249" i="4"/>
  <c r="I2249" i="4"/>
  <c r="O2234" i="4"/>
  <c r="C2234" i="4"/>
  <c r="AB2234" i="4" s="1"/>
  <c r="I2234" i="4"/>
  <c r="N2234" i="4"/>
  <c r="C2222" i="4"/>
  <c r="AB2222" i="4" s="1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AB2273" i="4" s="1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AB2227" i="4" s="1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AB2250" i="4" s="1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AB2246" i="4" s="1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AB2311" i="4" s="1"/>
  <c r="I2311" i="4"/>
  <c r="N2311" i="4"/>
  <c r="O2311" i="4"/>
  <c r="N2299" i="4"/>
  <c r="C2299" i="4"/>
  <c r="AB2299" i="4" s="1"/>
  <c r="I2299" i="4"/>
  <c r="O2299" i="4"/>
  <c r="N2284" i="4"/>
  <c r="O2284" i="4"/>
  <c r="C2284" i="4"/>
  <c r="AB2284" i="4" s="1"/>
  <c r="I2284" i="4"/>
  <c r="N2272" i="4"/>
  <c r="O2272" i="4"/>
  <c r="C2272" i="4"/>
  <c r="AB2272" i="4" s="1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AB2230" i="4" s="1"/>
  <c r="N2218" i="4"/>
  <c r="O2218" i="4"/>
  <c r="C2218" i="4"/>
  <c r="AB2218" i="4" s="1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AB2285" i="4" s="1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AB2309" i="4" s="1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AB2270" i="4" s="1"/>
  <c r="I2270" i="4"/>
  <c r="N2270" i="4"/>
  <c r="O2270" i="4"/>
  <c r="O2255" i="4"/>
  <c r="C2255" i="4"/>
  <c r="AB2255" i="4" s="1"/>
  <c r="I2255" i="4"/>
  <c r="N2255" i="4"/>
  <c r="C2243" i="4"/>
  <c r="AB2243" i="4" s="1"/>
  <c r="I2243" i="4"/>
  <c r="N2243" i="4"/>
  <c r="O2243" i="4"/>
  <c r="C2228" i="4"/>
  <c r="AB2228" i="4" s="1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AB2312" i="4" s="1"/>
  <c r="N2312" i="4"/>
  <c r="O2312" i="4"/>
  <c r="I2219" i="4"/>
  <c r="N2219" i="4"/>
  <c r="O2219" i="4"/>
  <c r="C2219" i="4"/>
  <c r="AB2219" i="4" s="1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AB2254" i="4" s="1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AB2298" i="4" s="1"/>
  <c r="I2298" i="4"/>
  <c r="N2298" i="4"/>
  <c r="N2283" i="4"/>
  <c r="O2283" i="4"/>
  <c r="C2283" i="4"/>
  <c r="AB2283" i="4" s="1"/>
  <c r="I2283" i="4"/>
  <c r="C2271" i="4"/>
  <c r="AB2271" i="4" s="1"/>
  <c r="I2271" i="4"/>
  <c r="N2271" i="4"/>
  <c r="O2271" i="4"/>
  <c r="N2256" i="4"/>
  <c r="O2256" i="4"/>
  <c r="I2256" i="4"/>
  <c r="O2244" i="4"/>
  <c r="C2244" i="4"/>
  <c r="AB2244" i="4" s="1"/>
  <c r="N2244" i="4"/>
  <c r="I2244" i="4"/>
  <c r="N2229" i="4"/>
  <c r="O2229" i="4"/>
  <c r="C2229" i="4"/>
  <c r="AB2229" i="4" s="1"/>
  <c r="C2217" i="4"/>
  <c r="AB2217" i="4" s="1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AB2306" i="4" s="1"/>
  <c r="N2306" i="4"/>
  <c r="I2306" i="4"/>
  <c r="O2306" i="4"/>
  <c r="I2291" i="4"/>
  <c r="C2291" i="4"/>
  <c r="AB2291" i="4" s="1"/>
  <c r="N2291" i="4"/>
  <c r="C2279" i="4"/>
  <c r="AB2279" i="4" s="1"/>
  <c r="I2279" i="4"/>
  <c r="N2279" i="4"/>
  <c r="O2279" i="4"/>
  <c r="N2264" i="4"/>
  <c r="O2264" i="4"/>
  <c r="C2264" i="4"/>
  <c r="AB2264" i="4" s="1"/>
  <c r="I2264" i="4"/>
  <c r="O2252" i="4"/>
  <c r="C2252" i="4"/>
  <c r="AB2252" i="4" s="1"/>
  <c r="I2252" i="4"/>
  <c r="N2252" i="4"/>
  <c r="C2237" i="4"/>
  <c r="AB2237" i="4" s="1"/>
  <c r="I2237" i="4"/>
  <c r="N2237" i="4"/>
  <c r="O2237" i="4"/>
  <c r="C2225" i="4"/>
  <c r="AB2225" i="4" s="1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AB2251" i="4" s="1"/>
  <c r="I2251" i="4"/>
  <c r="N2251" i="4"/>
  <c r="O2251" i="4"/>
  <c r="C2236" i="4"/>
  <c r="AB2236" i="4" s="1"/>
  <c r="I2236" i="4"/>
  <c r="N2236" i="4"/>
  <c r="O2236" i="4"/>
  <c r="N2224" i="4"/>
  <c r="O2224" i="4"/>
  <c r="C2224" i="4"/>
  <c r="AB2224" i="4" s="1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AB2321" i="4" s="1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AB2294" i="4" s="1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AB2267" i="4" s="1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AB2314" i="4" s="1"/>
  <c r="O2314" i="4"/>
  <c r="N2302" i="4"/>
  <c r="O2302" i="4"/>
  <c r="C2302" i="4"/>
  <c r="AB2302" i="4" s="1"/>
  <c r="I2302" i="4"/>
  <c r="C2287" i="4"/>
  <c r="AB2287" i="4" s="1"/>
  <c r="I2287" i="4"/>
  <c r="N2287" i="4"/>
  <c r="O2287" i="4"/>
  <c r="O2275" i="4"/>
  <c r="C2275" i="4"/>
  <c r="AB2275" i="4" s="1"/>
  <c r="I2260" i="4"/>
  <c r="N2260" i="4"/>
  <c r="O2260" i="4"/>
  <c r="C2248" i="4"/>
  <c r="AB2248" i="4" s="1"/>
  <c r="I2248" i="4"/>
  <c r="N2248" i="4"/>
  <c r="O2248" i="4"/>
  <c r="I2233" i="4"/>
  <c r="N2233" i="4"/>
  <c r="O2233" i="4"/>
  <c r="C2233" i="4"/>
  <c r="AB2233" i="4" s="1"/>
  <c r="O2221" i="4"/>
  <c r="C2221" i="4"/>
  <c r="AB2221" i="4" s="1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AB2313" i="4" s="1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AB2274" i="4" s="1"/>
  <c r="I2274" i="4"/>
  <c r="N2259" i="4"/>
  <c r="O2259" i="4"/>
  <c r="C2259" i="4"/>
  <c r="AB2259" i="4" s="1"/>
  <c r="I2259" i="4"/>
  <c r="N2247" i="4"/>
  <c r="C2247" i="4"/>
  <c r="AB2247" i="4" s="1"/>
  <c r="I2247" i="4"/>
  <c r="O2247" i="4"/>
  <c r="N2232" i="4"/>
  <c r="O2232" i="4"/>
  <c r="C2232" i="4"/>
  <c r="AB2232" i="4" s="1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K2" i="7"/>
  <c r="M2" i="7" s="1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AA78" i="1"/>
  <c r="AA80" i="1"/>
  <c r="G93" i="2" s="1"/>
  <c r="J2511" i="4" s="1"/>
  <c r="K2511" i="4" s="1"/>
  <c r="AA2114" i="4" l="1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E2220" i="4"/>
  <c r="AF2220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B2164" i="4"/>
  <c r="AC2164" i="4" s="1"/>
  <c r="AD2164" i="4" s="1"/>
  <c r="AA2003" i="4"/>
  <c r="AA1979" i="4"/>
  <c r="AB2159" i="4"/>
  <c r="AA2071" i="4"/>
  <c r="Z2782" i="4"/>
  <c r="AB2092" i="4"/>
  <c r="AA1584" i="4"/>
  <c r="AB2190" i="4"/>
  <c r="AA1976" i="4"/>
  <c r="AB2140" i="4"/>
  <c r="AB2177" i="4"/>
  <c r="AB2141" i="4"/>
  <c r="AC2141" i="4" s="1"/>
  <c r="AD2141" i="4" s="1"/>
  <c r="AB2178" i="4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B2181" i="4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B2109" i="4"/>
  <c r="AC2109" i="4" s="1"/>
  <c r="AD2109" i="4" s="1"/>
  <c r="AB2095" i="4"/>
  <c r="AB2176" i="4"/>
  <c r="AB2114" i="4"/>
  <c r="AA2015" i="4"/>
  <c r="AA2040" i="4"/>
  <c r="AA2051" i="4"/>
  <c r="AA2077" i="4"/>
  <c r="AA2000" i="4"/>
  <c r="AA2054" i="4"/>
  <c r="AB2107" i="4"/>
  <c r="AB2117" i="4"/>
  <c r="AB2135" i="4"/>
  <c r="AA2026" i="4"/>
  <c r="AB2143" i="4"/>
  <c r="AB2119" i="4"/>
  <c r="AB2083" i="4"/>
  <c r="AC2083" i="4" s="1"/>
  <c r="AD2083" i="4" s="1"/>
  <c r="AA2011" i="4"/>
  <c r="AB2211" i="4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B2108" i="4"/>
  <c r="AA2047" i="4"/>
  <c r="AA2027" i="4"/>
  <c r="AA1999" i="4"/>
  <c r="AB2128" i="4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B2196" i="4"/>
  <c r="AB2146" i="4"/>
  <c r="AB2131" i="4"/>
  <c r="AA2017" i="4"/>
  <c r="AA2074" i="4"/>
  <c r="AA2007" i="4"/>
  <c r="AB2139" i="4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C2242" i="4"/>
  <c r="AD2242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C55" i="4" s="1"/>
  <c r="AD55" i="4" s="1"/>
  <c r="AE55" i="4" s="1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3" i="7"/>
  <c r="M23" i="7"/>
  <c r="M7" i="7"/>
  <c r="K7" i="7"/>
  <c r="K19" i="7"/>
  <c r="M19" i="7"/>
  <c r="K24" i="7"/>
  <c r="K14" i="7"/>
  <c r="M14" i="7"/>
  <c r="K8" i="7"/>
  <c r="M8" i="7" s="1"/>
  <c r="K20" i="7"/>
  <c r="M20" i="7" s="1"/>
  <c r="K27" i="7"/>
  <c r="M27" i="7"/>
  <c r="M6" i="7"/>
  <c r="M16" i="7"/>
  <c r="K16" i="7"/>
  <c r="K25" i="7"/>
  <c r="M5" i="7"/>
  <c r="K5" i="7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C2322" i="4" s="1"/>
  <c r="AD2322" i="4" s="1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AC2226" i="4"/>
  <c r="AD222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AC2219" i="4"/>
  <c r="AD2219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C2268" i="4" s="1"/>
  <c r="AD2268" i="4" s="1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AC2241" i="4" s="1"/>
  <c r="AD2241" i="4" s="1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C1811" i="4"/>
  <c r="AD1811" i="4" s="1"/>
  <c r="AE1811" i="4" s="1"/>
  <c r="AC2081" i="4"/>
  <c r="AD2081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C2295" i="4" s="1"/>
  <c r="AD2295" i="4" s="1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C2270" i="4"/>
  <c r="AD2270" i="4" s="1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085" i="4"/>
  <c r="AD2085" i="4" s="1"/>
  <c r="AC2178" i="4"/>
  <c r="AD2178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320" i="4"/>
  <c r="AD2320" i="4" s="1"/>
  <c r="AC2514" i="4"/>
  <c r="AD2514" i="4" s="1"/>
  <c r="AC2541" i="4"/>
  <c r="AD2541" i="4" s="1"/>
  <c r="AC2205" i="4"/>
  <c r="AD2205" i="4" s="1"/>
  <c r="AC2448" i="4"/>
  <c r="AD2448" i="4" s="1"/>
  <c r="AC2354" i="4"/>
  <c r="AD2354" i="4" s="1"/>
  <c r="AC2501" i="4"/>
  <c r="AD2501" i="4" s="1"/>
  <c r="AC2528" i="4"/>
  <c r="AD2528" i="4" s="1"/>
  <c r="AC2253" i="4"/>
  <c r="AD2253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C2228" i="4"/>
  <c r="AD2228" i="4" s="1"/>
  <c r="AC2525" i="4"/>
  <c r="AD2525" i="4" s="1"/>
  <c r="AC2274" i="4"/>
  <c r="AD2274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C2498" i="4"/>
  <c r="AD2498" i="4" s="1"/>
  <c r="AC2552" i="4"/>
  <c r="AD2552" i="4" s="1"/>
  <c r="AC2312" i="4"/>
  <c r="AD2312" i="4" s="1"/>
  <c r="AC2428" i="4"/>
  <c r="AD2428" i="4" s="1"/>
  <c r="AC2089" i="4"/>
  <c r="AD2089" i="4" s="1"/>
  <c r="AC2534" i="4"/>
  <c r="AD2534" i="4" s="1"/>
  <c r="AC2416" i="4"/>
  <c r="AD2416" i="4" s="1"/>
  <c r="AC2769" i="4"/>
  <c r="AD2769" i="4" s="1"/>
  <c r="AC2245" i="4"/>
  <c r="AD2245" i="4" s="1"/>
  <c r="AC2569" i="4"/>
  <c r="AD2569" i="4" s="1"/>
  <c r="AC2586" i="4"/>
  <c r="AD2586" i="4" s="1"/>
  <c r="AC2802" i="4"/>
  <c r="AD2802" i="4" s="1"/>
  <c r="AC2317" i="4"/>
  <c r="AD2317" i="4" s="1"/>
  <c r="AC2425" i="4"/>
  <c r="AD2425" i="4" s="1"/>
  <c r="AC2318" i="4"/>
  <c r="AD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306" i="4"/>
  <c r="AD23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C2788" i="4"/>
  <c r="AD2788" i="4" s="1"/>
  <c r="AC2139" i="4"/>
  <c r="AD2139" i="4" s="1"/>
  <c r="AC2571" i="4"/>
  <c r="AD2571" i="4" s="1"/>
  <c r="AC2229" i="4"/>
  <c r="AD2229" i="4" s="1"/>
  <c r="AC2283" i="4"/>
  <c r="AD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298" i="4"/>
  <c r="AD2298" i="4" s="1"/>
  <c r="AC2460" i="4"/>
  <c r="AD2460" i="4" s="1"/>
  <c r="AC2826" i="4"/>
  <c r="AD2826" i="4" s="1"/>
  <c r="AC2249" i="4"/>
  <c r="AD2249" i="4" s="1"/>
  <c r="AC2221" i="4"/>
  <c r="AD2221" i="4" s="1"/>
  <c r="AC2302" i="4"/>
  <c r="AD2302" i="4" s="1"/>
  <c r="AC2341" i="4"/>
  <c r="AD2341" i="4" s="1"/>
  <c r="AC2222" i="4"/>
  <c r="AD2222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147" i="4"/>
  <c r="AD2147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057" i="4"/>
  <c r="AD2057" i="4" s="1"/>
  <c r="AC2096" i="4"/>
  <c r="AD2096" i="4" s="1"/>
  <c r="AC2423" i="4"/>
  <c r="AD2423" i="4" s="1"/>
  <c r="AC2330" i="4"/>
  <c r="AD2330" i="4" s="1"/>
  <c r="AC2665" i="4"/>
  <c r="AD2665" i="4" s="1"/>
  <c r="AC2411" i="4"/>
  <c r="AD2411" i="4" s="1"/>
  <c r="AC2321" i="4"/>
  <c r="AD2321" i="4" s="1"/>
  <c r="AC2471" i="4"/>
  <c r="AD2471" i="4" s="1"/>
  <c r="AC2103" i="4"/>
  <c r="AD2103" i="4" s="1"/>
  <c r="AC2211" i="4"/>
  <c r="AD2211" i="4" s="1"/>
  <c r="AC2238" i="4"/>
  <c r="AD2238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231" i="4"/>
  <c r="AD2231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292" i="4"/>
  <c r="AD2292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023" i="4"/>
  <c r="AD2023" i="4" s="1"/>
  <c r="AC2281" i="4"/>
  <c r="AD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C2473" i="4"/>
  <c r="AD2473" i="4" s="1"/>
  <c r="AC2623" i="4"/>
  <c r="AD2623" i="4" s="1"/>
  <c r="AC2599" i="4"/>
  <c r="AD2599" i="4" s="1"/>
  <c r="AC2410" i="4"/>
  <c r="AD2410" i="4" s="1"/>
  <c r="AC2006" i="4"/>
  <c r="AD2006" i="4" s="1"/>
  <c r="AC2234" i="4"/>
  <c r="AD2234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184" i="4"/>
  <c r="AD2184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236" i="4"/>
  <c r="AD2236" i="4" s="1"/>
  <c r="AC2291" i="4"/>
  <c r="AD2291" i="4" s="1"/>
  <c r="AC2331" i="4"/>
  <c r="AD2331" i="4" s="1"/>
  <c r="AC2588" i="4"/>
  <c r="AD2588" i="4" s="1"/>
  <c r="AC2470" i="4"/>
  <c r="AD2470" i="4" s="1"/>
  <c r="AC2235" i="4"/>
  <c r="AD2235" i="4" s="1"/>
  <c r="AC2386" i="4"/>
  <c r="AD2386" i="4" s="1"/>
  <c r="AC2549" i="4"/>
  <c r="AD2549" i="4" s="1"/>
  <c r="AC2316" i="4"/>
  <c r="AD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256" i="4"/>
  <c r="AD2256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202" i="4"/>
  <c r="AD2202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095" i="4"/>
  <c r="AD2095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307" i="4"/>
  <c r="AD2307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C2574" i="4"/>
  <c r="AD2574" i="4" s="1"/>
  <c r="AC2506" i="4"/>
  <c r="AD2506" i="4" s="1"/>
  <c r="AC2641" i="4"/>
  <c r="AD2641" i="4" s="1"/>
  <c r="AC2225" i="4"/>
  <c r="AD2225" i="4" s="1"/>
  <c r="AC2360" i="4"/>
  <c r="AD2360" i="4" s="1"/>
  <c r="AC2820" i="4"/>
  <c r="AD2820" i="4" s="1"/>
  <c r="AC2257" i="4"/>
  <c r="AD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181" i="4"/>
  <c r="AD2181" i="4" s="1"/>
  <c r="AC2764" i="4"/>
  <c r="AD2764" i="4" s="1"/>
  <c r="AC2117" i="4"/>
  <c r="AD2117" i="4" s="1"/>
  <c r="AC2237" i="4"/>
  <c r="AD2237" i="4" s="1"/>
  <c r="AC2497" i="4"/>
  <c r="AD2497" i="4" s="1"/>
  <c r="AC2275" i="4"/>
  <c r="AD2275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223" i="4"/>
  <c r="AD222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008" i="4"/>
  <c r="AD200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041" i="4"/>
  <c r="AD2041" i="4" s="1"/>
  <c r="AC2326" i="4"/>
  <c r="AD2326" i="4" s="1"/>
  <c r="AC2262" i="4"/>
  <c r="AD2262" i="4" s="1"/>
  <c r="AC2765" i="4"/>
  <c r="AD2765" i="4" s="1"/>
  <c r="AC2250" i="4"/>
  <c r="AD2250" i="4" s="1"/>
  <c r="AC2532" i="4"/>
  <c r="AD2532" i="4" s="1"/>
  <c r="AC2251" i="4"/>
  <c r="AD2251" i="4" s="1"/>
  <c r="AC2413" i="4"/>
  <c r="AD2413" i="4" s="1"/>
  <c r="AC2805" i="4"/>
  <c r="AD2805" i="4" s="1"/>
  <c r="AC2314" i="4"/>
  <c r="AD2314" i="4" s="1"/>
  <c r="AC2177" i="4"/>
  <c r="AD2177" i="4" s="1"/>
  <c r="AC2179" i="4"/>
  <c r="AD2179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220" i="4"/>
  <c r="AD2220" i="4" s="1"/>
  <c r="AC2313" i="4"/>
  <c r="AD2313" i="4" s="1"/>
  <c r="AC2394" i="4"/>
  <c r="AD2394" i="4" s="1"/>
  <c r="AC2789" i="4"/>
  <c r="AD2789" i="4" s="1"/>
  <c r="AC2381" i="4"/>
  <c r="AD2381" i="4" s="1"/>
  <c r="AC2417" i="4"/>
  <c r="AD2417" i="4" s="1"/>
  <c r="AC2082" i="4"/>
  <c r="AD2082" i="4" s="1"/>
  <c r="AC2217" i="4"/>
  <c r="AD22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092" i="4"/>
  <c r="AD2092" i="4" s="1"/>
  <c r="AC2266" i="4"/>
  <c r="AD2266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142" i="4"/>
  <c r="AD2142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261" i="4"/>
  <c r="AD2261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001" i="4"/>
  <c r="AD2001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293" i="4"/>
  <c r="AD2293" i="4" s="1"/>
  <c r="AC2347" i="4"/>
  <c r="AD2347" i="4" s="1"/>
  <c r="AC2741" i="4"/>
  <c r="AD2741" i="4" s="1"/>
  <c r="AC2649" i="4"/>
  <c r="AD2649" i="4" s="1"/>
  <c r="AC2824" i="4"/>
  <c r="AD2824" i="4" s="1"/>
  <c r="AC2230" i="4"/>
  <c r="AD2230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128" i="4"/>
  <c r="AD2128" i="4" s="1"/>
  <c r="AC2252" i="4"/>
  <c r="AD2252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255" i="4"/>
  <c r="AD2255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24" i="4"/>
  <c r="AD2224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C2387" i="4"/>
  <c r="AD2387" i="4" s="1"/>
  <c r="AC2289" i="4"/>
  <c r="AD2289" i="4" s="1"/>
  <c r="AC2305" i="4"/>
  <c r="AD2305" i="4" s="1"/>
  <c r="AC2397" i="4"/>
  <c r="AD2397" i="4" s="1"/>
  <c r="AC2264" i="4"/>
  <c r="AD2264" i="4" s="1"/>
  <c r="AC2150" i="4"/>
  <c r="AD2150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47" i="4"/>
  <c r="AD2247" i="4" s="1"/>
  <c r="AC2286" i="4"/>
  <c r="AD2286" i="4" s="1"/>
  <c r="AC2827" i="4"/>
  <c r="AD2827" i="4" s="1"/>
  <c r="AC2816" i="4"/>
  <c r="AD2816" i="4" s="1"/>
  <c r="AC2612" i="4"/>
  <c r="AD2612" i="4" s="1"/>
  <c r="AC2300" i="4"/>
  <c r="AD2300" i="4" s="1"/>
  <c r="AC2490" i="4"/>
  <c r="AD2490" i="4" s="1"/>
  <c r="AC2610" i="4"/>
  <c r="AD2610" i="4" s="1"/>
  <c r="AC2637" i="4"/>
  <c r="AD2637" i="4" s="1"/>
  <c r="AC2294" i="4"/>
  <c r="AD2294" i="4" s="1"/>
  <c r="AC2799" i="4"/>
  <c r="AD2799" i="4" s="1"/>
  <c r="AC2309" i="4"/>
  <c r="AD2309" i="4" s="1"/>
  <c r="AC2390" i="4"/>
  <c r="AD2390" i="4" s="1"/>
  <c r="AC2606" i="4"/>
  <c r="AD2606" i="4" s="1"/>
  <c r="AC2024" i="4"/>
  <c r="AD2024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239" i="4"/>
  <c r="AD2239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278" i="4"/>
  <c r="AD2278" i="4" s="1"/>
  <c r="AC2668" i="4"/>
  <c r="AD2668" i="4" s="1"/>
  <c r="AC2088" i="4"/>
  <c r="AD208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D82" i="1" l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N28" i="7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N26" i="7"/>
  <c r="AC34" i="4"/>
  <c r="AF34" i="4" s="1"/>
  <c r="N7" i="7"/>
  <c r="AC52" i="4"/>
  <c r="N25" i="7"/>
  <c r="AC40" i="4"/>
  <c r="AF40" i="4" s="1"/>
  <c r="N13" i="7"/>
  <c r="AC33" i="4"/>
  <c r="AF33" i="4" s="1"/>
  <c r="N6" i="7"/>
  <c r="AC32" i="4"/>
  <c r="N5" i="7"/>
  <c r="AC39" i="4"/>
  <c r="AF39" i="4" s="1"/>
  <c r="N12" i="7"/>
  <c r="AC44" i="4"/>
  <c r="AD44" i="4" s="1"/>
  <c r="AE44" i="4" s="1"/>
  <c r="N17" i="7"/>
  <c r="AC48" i="4"/>
  <c r="AF48" i="4" s="1"/>
  <c r="N21" i="7"/>
  <c r="AC37" i="4"/>
  <c r="AF37" i="4" s="1"/>
  <c r="N10" i="7"/>
  <c r="N27" i="7"/>
  <c r="AC50" i="4"/>
  <c r="N23" i="7"/>
  <c r="AC42" i="4"/>
  <c r="N15" i="7"/>
  <c r="AC45" i="4"/>
  <c r="AF45" i="4" s="1"/>
  <c r="N18" i="7"/>
  <c r="AC41" i="4"/>
  <c r="N14" i="7"/>
  <c r="AC49" i="4"/>
  <c r="AD49" i="4" s="1"/>
  <c r="AE49" i="4" s="1"/>
  <c r="AF49" i="4" s="1"/>
  <c r="N22" i="7"/>
  <c r="AC47" i="4"/>
  <c r="AD47" i="4" s="1"/>
  <c r="AE47" i="4" s="1"/>
  <c r="AF47" i="4" s="1"/>
  <c r="N20" i="7"/>
  <c r="AC46" i="4"/>
  <c r="AF46" i="4" s="1"/>
  <c r="N19" i="7"/>
  <c r="AC38" i="4"/>
  <c r="N11" i="7"/>
  <c r="AC35" i="4"/>
  <c r="AF35" i="4" s="1"/>
  <c r="N8" i="7"/>
  <c r="AC30" i="4"/>
  <c r="AF30" i="4" s="1"/>
  <c r="N3" i="7"/>
  <c r="AC31" i="4"/>
  <c r="N4" i="7"/>
  <c r="AC51" i="4"/>
  <c r="N24" i="7"/>
  <c r="AC43" i="4"/>
  <c r="N16" i="7"/>
  <c r="AC36" i="4"/>
  <c r="N9" i="7"/>
  <c r="AC54" i="4"/>
  <c r="AF54" i="4" s="1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AF29" i="4" s="1"/>
  <c r="N2" i="7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F2196" i="4" l="1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6" i="4"/>
  <c r="AG118" i="4"/>
  <c r="AG157" i="4"/>
  <c r="AG130" i="4"/>
  <c r="AG79" i="4"/>
  <c r="AG108" i="4"/>
  <c r="AG93" i="4"/>
  <c r="AG100" i="4"/>
  <c r="AG101" i="4"/>
  <c r="AG103" i="4"/>
  <c r="AG30" i="4"/>
  <c r="AG57" i="4"/>
  <c r="AG84" i="4"/>
  <c r="AG34" i="4"/>
  <c r="AG61" i="4"/>
  <c r="AG88" i="4"/>
  <c r="AG54" i="4"/>
  <c r="AG81" i="4"/>
  <c r="AG62" i="4"/>
  <c r="AG35" i="4"/>
  <c r="AG89" i="4"/>
  <c r="AG45" i="4"/>
  <c r="AG72" i="4"/>
  <c r="AG66" i="4"/>
  <c r="AG39" i="4"/>
  <c r="AG46" i="4"/>
  <c r="AG73" i="4"/>
  <c r="AG33" i="4"/>
  <c r="AG60" i="4"/>
  <c r="AG87" i="4"/>
  <c r="AG47" i="4"/>
  <c r="AG74" i="4"/>
  <c r="AG91" i="4"/>
  <c r="AG37" i="4"/>
  <c r="AG64" i="4"/>
  <c r="AG67" i="4"/>
  <c r="AG40" i="4"/>
  <c r="AG49" i="4"/>
  <c r="AG76" i="4"/>
  <c r="AG29" i="4"/>
  <c r="AG48" i="4"/>
  <c r="AG75" i="4"/>
  <c r="O28" i="7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O27" i="7"/>
  <c r="AD35" i="4"/>
  <c r="AE35" i="4" s="1"/>
  <c r="O8" i="7"/>
  <c r="AD45" i="4"/>
  <c r="AE45" i="4" s="1"/>
  <c r="O18" i="7"/>
  <c r="AD39" i="4"/>
  <c r="AE39" i="4" s="1"/>
  <c r="O12" i="7"/>
  <c r="AD36" i="4"/>
  <c r="AE36" i="4" s="1"/>
  <c r="AF36" i="4" s="1"/>
  <c r="O9" i="7"/>
  <c r="AD38" i="4"/>
  <c r="AE38" i="4" s="1"/>
  <c r="AF38" i="4" s="1"/>
  <c r="O11" i="7"/>
  <c r="AD42" i="4"/>
  <c r="AE42" i="4" s="1"/>
  <c r="AF42" i="4" s="1"/>
  <c r="O15" i="7"/>
  <c r="AD32" i="4"/>
  <c r="AE32" i="4" s="1"/>
  <c r="AF32" i="4" s="1"/>
  <c r="O5" i="7"/>
  <c r="AD43" i="4"/>
  <c r="AE43" i="4" s="1"/>
  <c r="AF43" i="4" s="1"/>
  <c r="O16" i="7"/>
  <c r="AD46" i="4"/>
  <c r="AE46" i="4" s="1"/>
  <c r="O19" i="7"/>
  <c r="AD50" i="4"/>
  <c r="AE50" i="4" s="1"/>
  <c r="AF50" i="4" s="1"/>
  <c r="O23" i="7"/>
  <c r="O6" i="7"/>
  <c r="AD51" i="4"/>
  <c r="AE51" i="4" s="1"/>
  <c r="AF51" i="4" s="1"/>
  <c r="O24" i="7"/>
  <c r="O20" i="7"/>
  <c r="AD53" i="4"/>
  <c r="AE53" i="4" s="1"/>
  <c r="O26" i="7"/>
  <c r="AD37" i="4"/>
  <c r="AE37" i="4" s="1"/>
  <c r="O10" i="7"/>
  <c r="AD40" i="4"/>
  <c r="AE40" i="4" s="1"/>
  <c r="O13" i="7"/>
  <c r="AD31" i="4"/>
  <c r="AE31" i="4" s="1"/>
  <c r="AF31" i="4" s="1"/>
  <c r="O4" i="7"/>
  <c r="O22" i="7"/>
  <c r="AD48" i="4"/>
  <c r="AE48" i="4" s="1"/>
  <c r="O21" i="7"/>
  <c r="AD52" i="4"/>
  <c r="AE52" i="4" s="1"/>
  <c r="O25" i="7"/>
  <c r="AD30" i="4"/>
  <c r="AE30" i="4" s="1"/>
  <c r="O3" i="7"/>
  <c r="AD41" i="4"/>
  <c r="AE41" i="4" s="1"/>
  <c r="AF41" i="4" s="1"/>
  <c r="O14" i="7"/>
  <c r="O17" i="7"/>
  <c r="AD34" i="4"/>
  <c r="AE34" i="4" s="1"/>
  <c r="O7" i="7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2" i="11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AG56" i="4" s="1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G102" i="4" s="1"/>
  <c r="AF94" i="4"/>
  <c r="AG94" i="4" s="1"/>
  <c r="AF97" i="4"/>
  <c r="AF106" i="4"/>
  <c r="J28" i="3"/>
  <c r="AF53" i="4"/>
  <c r="AD29" i="4"/>
  <c r="AE29" i="4" s="1"/>
  <c r="J10" i="3"/>
  <c r="O2" i="7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K7" i="3" l="1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<sst xmlns="http://schemas.openxmlformats.org/spreadsheetml/2006/main" count="1573" uniqueCount="424">
  <si>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</si>
  <si>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</si>
  <si>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</si>
  <si>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</si>
  <si>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</si>
  <si>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</si>
  <si>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</si>
  <si>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</si>
  <si>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</si>
  <si>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</si>
  <si>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</si>
  <si>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</si>
  <si>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</si>
  <si>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</si>
  <si>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</si>
  <si>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</si>
  <si>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</si>
  <si>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</si>
  <si>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</si>
  <si>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</si>
  <si>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</si>
  <si>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</si>
  <si>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</si>
  <si>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</si>
  <si>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</si>
  <si>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</si>
  <si>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</si>
  <si>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</si>
  <si>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</si>
  <si>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</si>
  <si>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</si>
  <si>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</si>
  <si>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</si>
  <si>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</si>
  <si>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</si>
  <si>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</si>
  <si>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</si>
  <si>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</si>
  <si>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</si>
  <si>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</si>
  <si>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</si>
  <si>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</si>
  <si>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</si>
  <si>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</si>
  <si>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</si>
  <si>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</si>
  <si>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</si>
  <si>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</si>
  <si>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</si>
  <si>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</si>
  <si>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</si>
  <si>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</si>
  <si>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</si>
  <si>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</si>
  <si>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</si>
  <si>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</si>
  <si>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</si>
  <si>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</si>
  <si>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</si>
  <si>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</si>
  <si>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</si>
  <si>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</si>
  <si>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</si>
  <si>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</si>
  <si>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</si>
  <si>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</si>
  <si>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</si>
  <si>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</si>
  <si>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</si>
  <si>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</si>
  <si>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</si>
  <si>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</si>
  <si>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</si>
  <si>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</si>
  <si>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</si>
  <si>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</si>
  <si>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</si>
  <si>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</si>
  <si>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</si>
  <si>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</si>
  <si>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</si>
  <si>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</si>
  <si>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</si>
  <si>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</si>
  <si>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</si>
  <si>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</si>
  <si>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</si>
  <si>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</si>
  <si>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</si>
  <si>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</si>
  <si>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</si>
  <si>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</si>
  <si>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</si>
  <si>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</si>
  <si>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</si>
  <si>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</si>
  <si>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</si>
  <si>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</si>
  <si>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</si>
  <si>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</si>
  <si>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</si>
  <si>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</si>
  <si>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</si>
  <si>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</si>
  <si>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</si>
  <si>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</si>
  <si>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</si>
  <si>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</si>
  <si>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</si>
  <si>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</si>
  <si>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</si>
  <si>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</si>
  <si>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</si>
  <si>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</si>
  <si>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</si>
  <si>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</si>
  <si>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</si>
  <si>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</si>
  <si>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</si>
  <si>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</si>
  <si>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</si>
  <si>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</si>
  <si>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</si>
  <si>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</si>
  <si>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</si>
  <si>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</si>
  <si>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</si>
  <si>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</si>
  <si>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</si>
  <si>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</si>
  <si>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</si>
  <si>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</si>
  <si>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</si>
  <si>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</si>
  <si>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</si>
  <si>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</si>
  <si>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</si>
  <si>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</si>
  <si>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</si>
  <si>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</si>
  <si>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</si>
  <si>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</si>
  <si>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</si>
  <si>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</si>
  <si>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</si>
  <si>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</si>
  <si>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</si>
  <si>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</si>
  <si>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</si>
  <si>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</si>
  <si>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</si>
  <si>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</si>
  <si>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</si>
  <si>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</si>
  <si>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</si>
  <si>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</si>
  <si>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</si>
  <si>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</si>
  <si>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</si>
  <si>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</si>
  <si>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</si>
  <si>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</si>
  <si>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</si>
  <si>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</si>
  <si>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</si>
  <si>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</si>
  <si>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</si>
  <si>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</si>
  <si>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</si>
  <si>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</si>
  <si>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</si>
  <si>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</si>
  <si>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</si>
  <si>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</si>
  <si>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</si>
  <si>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</si>
  <si>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</si>
  <si>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</si>
  <si>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</si>
  <si>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</si>
  <si>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</si>
  <si>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</si>
  <si>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</si>
  <si>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</si>
  <si>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</si>
  <si>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</si>
  <si>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</si>
  <si>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</si>
  <si>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</si>
  <si>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</si>
  <si>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</si>
  <si>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</si>
  <si>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</si>
  <si>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</si>
  <si>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</si>
  <si>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</si>
  <si>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</si>
  <si>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</si>
  <si>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</si>
  <si>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</si>
  <si>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</si>
  <si>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</si>
  <si>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</si>
  <si>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</si>
  <si>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</si>
  <si>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</si>
  <si>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</si>
  <si>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</si>
  <si>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</si>
  <si>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</si>
  <si>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</si>
  <si>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</si>
  <si>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</si>
  <si>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</si>
  <si>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</si>
  <si>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</si>
  <si>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</si>
  <si>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</si>
  <si>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</si>
  <si>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</si>
  <si>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</si>
  <si>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</si>
  <si>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</si>
  <si>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</si>
  <si>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</si>
  <si>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</si>
  <si>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</si>
  <si>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</si>
  <si>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</si>
  <si>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</si>
  <si>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</si>
  <si>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</si>
  <si>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</si>
  <si>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</si>
  <si>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</si>
  <si>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</si>
  <si>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</si>
  <si>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</si>
  <si>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</si>
  <si>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</si>
  <si>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</si>
  <si>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</si>
  <si>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</si>
  <si>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</si>
  <si>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</si>
  <si>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</si>
  <si>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</si>
  <si>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</si>
  <si>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</si>
  <si>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</si>
  <si>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</si>
  <si>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</si>
  <si>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</si>
  <si>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</si>
  <si>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</si>
  <si>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</si>
  <si>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</si>
  <si>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</si>
  <si>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</si>
  <si>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</si>
  <si>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</si>
  <si>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</si>
  <si>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</si>
  <si>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</si>
  <si>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</si>
  <si>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</si>
  <si>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</si>
  <si>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</si>
  <si>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</si>
  <si>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</si>
  <si>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</si>
  <si>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</si>
  <si>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</si>
  <si>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</si>
  <si>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</si>
  <si>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</si>
  <si>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</si>
  <si>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</si>
  <si>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</si>
  <si>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</si>
  <si>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</si>
  <si>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</si>
  <si>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</si>
  <si>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</si>
  <si>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</si>
  <si>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</si>
  <si>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</si>
  <si>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</si>
  <si>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</si>
  <si>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</si>
  <si>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</si>
  <si>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</si>
  <si>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</si>
  <si>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</si>
  <si>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</si>
  <si>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</si>
  <si>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</si>
  <si>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</si>
  <si>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</si>
  <si>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</si>
  <si>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</si>
  <si>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</si>
  <si>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</si>
  <si>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</si>
  <si>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</si>
  <si>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</si>
  <si>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</si>
  <si>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</si>
  <si>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</si>
  <si>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</si>
  <si>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</si>
  <si>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</si>
  <si>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</si>
  <si>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</si>
  <si>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</si>
  <si>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</si>
  <si>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</si>
  <si>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</si>
  <si>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</si>
  <si>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</si>
  <si>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</si>
  <si>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</si>
  <si>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</si>
  <si>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</si>
  <si>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</si>
  <si>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</si>
  <si>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</si>
  <si>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</si>
  <si>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</si>
  <si>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</si>
  <si>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</si>
  <si>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</si>
  <si>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</si>
  <si>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</si>
  <si>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</si>
  <si>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</si>
  <si>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</si>
  <si>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</si>
  <si>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</si>
  <si>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</si>
  <si>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</si>
  <si>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</si>
  <si>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</si>
  <si>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</si>
  <si>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</si>
  <si>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</si>
  <si>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</si>
  <si>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</si>
  <si>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</si>
  <si>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</si>
  <si>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</si>
  <si>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</si>
  <si>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</si>
  <si>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</si>
  <si>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</si>
  <si>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</si>
  <si>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</si>
  <si>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</si>
  <si>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</si>
  <si>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</si>
  <si>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</si>
  <si>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</si>
  <si>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</si>
  <si>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</si>
  <si>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</si>
  <si>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</si>
  <si>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</si>
  <si>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</si>
  <si>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</si>
  <si>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</si>
  <si>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</si>
  <si>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</si>
  <si>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</si>
  <si>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</si>
  <si>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</si>
  <si>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</si>
  <si>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</si>
  <si>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</si>
  <si>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</si>
  <si>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</si>
  <si>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</si>
  <si>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</si>
  <si>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</si>
  <si>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</si>
  <si>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</si>
  <si>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</si>
  <si>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</si>
  <si>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</si>
  <si>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</si>
  <si>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</si>
  <si>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</si>
  <si>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</si>
  <si>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</si>
  <si>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</si>
  <si>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</si>
  <si>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</si>
  <si>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</si>
  <si>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</si>
  <si>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</si>
  <si>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</si>
  <si>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</si>
  <si>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</si>
  <si>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</si>
  <si>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</si>
  <si>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</si>
  <si>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</si>
  <si>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</si>
  <si>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</si>
  <si>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</si>
  <si>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</si>
  <si>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</si>
  <si>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</si>
  <si>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</si>
  <si>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</si>
  <si>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Score Max Possible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</si>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</sst>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3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abSelected="1" zoomScale="90" zoomScaleNormal="90" workbookViewId="0">
      <pane ySplit="1" topLeftCell="A62" activePane="bottomLeft" state="frozen"/>
      <selection activeCell="G1" sqref="G1"/>
      <selection pane="bottomLeft" activeCell="N84" sqref="N84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 t="shared" si="12"/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423</v>
      </c>
      <c r="N82" s="52">
        <v>0</v>
      </c>
      <c r="O82" s="52">
        <v>1</v>
      </c>
      <c r="P82" s="52"/>
      <c r="Q82" s="52"/>
      <c r="R82" s="52"/>
      <c r="S82" s="52"/>
      <c r="T82" s="52">
        <f t="shared" si="12"/>
        <v>0</v>
      </c>
      <c r="U82" s="52">
        <f t="shared" si="13"/>
        <v>1</v>
      </c>
      <c r="V82" s="52" t="s">
        <v>264</v>
      </c>
      <c r="W82" s="52" cm="1">
        <f t="array" ref="W82">IF(LEFT($B82,4)="Tour",0,IF(AND($N82=$O82,$P82=$Q82,NOT(ISBLANK(N82:Q82))),1,0))</f>
        <v>0</v>
      </c>
      <c r="X82" s="54" t="str">
        <f t="shared" si="17"/>
        <v>0-1</v>
      </c>
      <c r="Y82" s="48" t="str">
        <f t="shared" si="14"/>
        <v>Sénégal</v>
      </c>
      <c r="Z82" s="55" t="str">
        <f>IF(M82="Terminé",IF(T82&gt;U82,J82,IF(T82&lt;U82,L82,K82))+VLOOKUP(V82,Setup_ScoreExactBonus!$A:$D,4,FALSE),"")</f>
        <v/>
      </c>
      <c r="AA82" s="48" t="b">
        <f t="shared" si="15"/>
        <v>0</v>
      </c>
      <c r="AB82" s="48" t="str">
        <f t="shared" si="16"/>
        <v/>
      </c>
      <c r="AC82" s="48"/>
      <c r="AD82" s="48" t="str">
        <f>IF(M82="Terminé",SUMPRODUCT(Z$2:Z82,AB$2:AB82),"")</f>
        <v/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283</v>
      </c>
      <c r="N83" s="52"/>
      <c r="O83" s="52"/>
      <c r="P83" s="52"/>
      <c r="Q83" s="52"/>
      <c r="R83" s="52"/>
      <c r="S83" s="52"/>
      <c r="T83" s="52" t="str">
        <f t="shared" si="12"/>
        <v/>
      </c>
      <c r="U83" s="52" t="str">
        <f t="shared" si="13"/>
        <v/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/>
      </c>
      <c r="Y83" s="48" t="str">
        <f t="shared" si="14"/>
        <v>Nul</v>
      </c>
      <c r="Z83" s="55" t="str">
        <f>IF(M83="Terminé",IF(T83&gt;U83,J83,IF(T83&lt;U83,L83,K83))+VLOOKUP(V83,Setup_ScoreExactBonus!$A:$D,4,FALSE),"")</f>
        <v/>
      </c>
      <c r="AA83" s="48" t="b">
        <f t="shared" si="15"/>
        <v>0</v>
      </c>
      <c r="AB83" s="48" t="str">
        <f t="shared" si="16"/>
        <v/>
      </c>
      <c r="AC83" s="48"/>
      <c r="AD83" s="48" t="str">
        <f>IF(M83="Terminé",SUMPRODUCT(Z$2:Z83,AB$2:AB83),"")</f>
        <v/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283</v>
      </c>
      <c r="N84" s="52"/>
      <c r="O84" s="52"/>
      <c r="P84" s="52"/>
      <c r="Q84" s="52"/>
      <c r="R84" s="52"/>
      <c r="S84" s="52"/>
      <c r="T84" s="52" t="str">
        <f t="shared" si="12"/>
        <v/>
      </c>
      <c r="U84" s="52" t="str">
        <f t="shared" si="13"/>
        <v/>
      </c>
      <c r="V84" s="52" t="s">
        <v>262</v>
      </c>
      <c r="W84" s="52" cm="1">
        <f t="array" ref="W84">IF(LEFT($B84,4)="Tour",0,IF(AND($N84=$O84,$P84=$Q84,NOT(ISBLANK(N84:Q84))),1,0))</f>
        <v>0</v>
      </c>
      <c r="X84" s="54" t="str">
        <f t="shared" si="17"/>
        <v/>
      </c>
      <c r="Y84" s="48" t="str">
        <f t="shared" si="14"/>
        <v>Nul</v>
      </c>
      <c r="Z84" s="55" t="str">
        <f>IF(M84="Terminé",IF(T84&gt;U84,J84,IF(T84&lt;U84,L84,K84))+VLOOKUP(V84,Setup_ScoreExactBonus!$A:$D,4,FALSE),"")</f>
        <v/>
      </c>
      <c r="AA84" s="48" t="b">
        <f t="shared" si="15"/>
        <v>0</v>
      </c>
      <c r="AB84" s="48" t="str">
        <f t="shared" si="16"/>
        <v/>
      </c>
      <c r="AC84" s="48"/>
      <c r="AD84" s="48" t="str">
        <f>IF(M84="Terminé",SUMPRODUCT(Z$2:Z84,AB$2:AB84),"")</f>
        <v/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283</v>
      </c>
      <c r="N85" s="52"/>
      <c r="O85" s="52"/>
      <c r="P85" s="52"/>
      <c r="Q85" s="52"/>
      <c r="R85" s="52"/>
      <c r="S85" s="52"/>
      <c r="T85" s="52" t="str">
        <f t="shared" si="12"/>
        <v/>
      </c>
      <c r="U85" s="52" t="str">
        <f t="shared" si="13"/>
        <v/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/>
      </c>
      <c r="Y85" s="48" t="str">
        <f t="shared" si="14"/>
        <v>Nul</v>
      </c>
      <c r="Z85" s="55" t="str">
        <f>IF(M85="Terminé",IF(T85&gt;U85,J85,IF(T85&lt;U85,L85,K85))+VLOOKUP(V85,Setup_ScoreExactBonus!$A:$D,4,FALSE),"")</f>
        <v/>
      </c>
      <c r="AA85" s="48" t="b">
        <f t="shared" si="15"/>
        <v>0</v>
      </c>
      <c r="AB85" s="48" t="str">
        <f t="shared" si="16"/>
        <v/>
      </c>
      <c r="AC85" s="48"/>
      <c r="AD85" s="48" t="str">
        <f>IF(M85="Terminé",SUMPRODUCT(Z$2:Z85,AB$2:AB85),"")</f>
        <v/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283</v>
      </c>
      <c r="N86" s="52"/>
      <c r="O86" s="52"/>
      <c r="P86" s="52"/>
      <c r="Q86" s="52"/>
      <c r="R86" s="52"/>
      <c r="S86" s="52"/>
      <c r="T86" s="52" t="str">
        <f t="shared" si="12"/>
        <v/>
      </c>
      <c r="U86" s="52" t="str">
        <f t="shared" si="13"/>
        <v/>
      </c>
      <c r="V86" s="52" t="s">
        <v>262</v>
      </c>
      <c r="W86" s="52" cm="1">
        <f t="array" ref="W86">IF(LEFT($B86,4)="Tour",0,IF(AND($N86=$O86,$P86=$Q86,NOT(ISBLANK(N86:Q86))),1,0))</f>
        <v>0</v>
      </c>
      <c r="X86" s="54" t="str">
        <f t="shared" si="17"/>
        <v/>
      </c>
      <c r="Y86" s="48" t="str">
        <f t="shared" si="14"/>
        <v>Nul</v>
      </c>
      <c r="Z86" s="55" t="str">
        <f>IF(M86="Terminé",IF(T86&gt;U86,J86,IF(T86&lt;U86,L86,K86))+VLOOKUP(V86,Setup_ScoreExactBonus!$A:$D,4,FALSE),"")</f>
        <v/>
      </c>
      <c r="AA86" s="48" t="b">
        <f t="shared" si="15"/>
        <v>0</v>
      </c>
      <c r="AB86" s="48" t="str">
        <f t="shared" si="16"/>
        <v/>
      </c>
      <c r="AC86" s="48"/>
      <c r="AD86" s="48" t="str">
        <f>IF(M86="Terminé",SUMPRODUCT(Z$2:Z86,AB$2:AB86),"")</f>
        <v/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2"/>
        <v/>
      </c>
      <c r="U87" s="52" t="str">
        <f t="shared" si="13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2"/>
        <v/>
      </c>
      <c r="U88" s="52" t="str">
        <f t="shared" si="13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2"/>
        <v/>
      </c>
      <c r="U89" s="52" t="str">
        <f t="shared" si="13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18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60" t="str">
        <f t="shared" si="12"/>
        <v/>
      </c>
      <c r="U90" s="60" t="str">
        <f t="shared" si="13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18"/>
        <v>Paraguay</v>
      </c>
      <c r="I91" s="39" t="str">
        <f t="shared" ref="I91:I105" si="19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60" t="str">
        <f t="shared" si="12"/>
        <v/>
      </c>
      <c r="U91" s="60" t="str">
        <f t="shared" si="13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18"/>
        <v>Brésil</v>
      </c>
      <c r="I92" s="39" t="str">
        <f t="shared" si="19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60" t="str">
        <f t="shared" si="12"/>
        <v/>
      </c>
      <c r="U92" s="60" t="str">
        <f t="shared" si="13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18"/>
        <v>Mexique</v>
      </c>
      <c r="I93" s="39" t="str">
        <f t="shared" si="19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60" t="str">
        <f t="shared" si="12"/>
        <v/>
      </c>
      <c r="U93" s="60" t="str">
        <f t="shared" si="13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TBD</v>
      </c>
      <c r="I94" s="39" t="str">
        <f t="shared" si="19"/>
        <v>TBD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60" t="str">
        <f t="shared" si="12"/>
        <v/>
      </c>
      <c r="U94" s="60" t="str">
        <f t="shared" si="13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18"/>
        <v>TBD</v>
      </c>
      <c r="I95" s="39" t="str">
        <f t="shared" si="19"/>
        <v>TBD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60" t="str">
        <f t="shared" si="12"/>
        <v/>
      </c>
      <c r="U95" s="60" t="str">
        <f t="shared" si="13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18"/>
        <v>TBD</v>
      </c>
      <c r="I96" s="39" t="str">
        <f t="shared" si="19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60" t="str">
        <f t="shared" si="12"/>
        <v/>
      </c>
      <c r="U96" s="60" t="str">
        <f t="shared" si="13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18"/>
        <v>TBD</v>
      </c>
      <c r="I97" s="39" t="str">
        <f t="shared" si="19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60" t="str">
        <f t="shared" si="12"/>
        <v/>
      </c>
      <c r="U97" s="60" t="str">
        <f t="shared" si="13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0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18"/>
        <v>TBD</v>
      </c>
      <c r="I98" s="64" t="str">
        <f t="shared" si="19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69" t="str">
        <f t="shared" si="12"/>
        <v/>
      </c>
      <c r="U98" s="69" t="str">
        <f t="shared" si="13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0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18"/>
        <v>TBD</v>
      </c>
      <c r="I99" s="64" t="str">
        <f t="shared" si="19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69" t="str">
        <f t="shared" si="12"/>
        <v/>
      </c>
      <c r="U99" s="69" t="str">
        <f t="shared" si="13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0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18"/>
        <v>TBD</v>
      </c>
      <c r="I100" s="64" t="str">
        <f t="shared" si="19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69" t="str">
        <f t="shared" si="12"/>
        <v/>
      </c>
      <c r="U100" s="69" t="str">
        <f t="shared" si="13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0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18"/>
        <v>TBD</v>
      </c>
      <c r="I101" s="64" t="str">
        <f t="shared" si="19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69" t="str">
        <f t="shared" si="12"/>
        <v/>
      </c>
      <c r="U101" s="69" t="str">
        <f t="shared" si="13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0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8"/>
        <v>TBD</v>
      </c>
      <c r="I102" s="7" t="str">
        <f t="shared" si="19"/>
        <v>TBD</v>
      </c>
      <c r="J102" s="11"/>
      <c r="K102" s="11"/>
      <c r="L102" s="11"/>
      <c r="M102" s="11" t="s">
        <v>283</v>
      </c>
      <c r="T102" s="11" t="str">
        <f t="shared" si="12"/>
        <v/>
      </c>
      <c r="U102" s="11" t="str">
        <f t="shared" si="13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0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8"/>
        <v>TBD</v>
      </c>
      <c r="I103" s="7" t="str">
        <f t="shared" si="19"/>
        <v>TBD</v>
      </c>
      <c r="J103" s="11"/>
      <c r="K103" s="11"/>
      <c r="L103" s="11"/>
      <c r="M103" s="11" t="s">
        <v>283</v>
      </c>
      <c r="T103" s="11" t="str">
        <f t="shared" si="12"/>
        <v/>
      </c>
      <c r="U103" s="11" t="str">
        <f t="shared" si="13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0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8"/>
        <v>TBD</v>
      </c>
      <c r="I104" s="7" t="str">
        <f t="shared" si="19"/>
        <v>TBD</v>
      </c>
      <c r="J104" s="11"/>
      <c r="K104" s="11"/>
      <c r="L104" s="11"/>
      <c r="M104" s="11" t="s">
        <v>283</v>
      </c>
      <c r="T104" s="11" t="str">
        <f t="shared" si="12"/>
        <v/>
      </c>
      <c r="U104" s="11" t="str">
        <f t="shared" si="13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0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8"/>
        <v>TBD</v>
      </c>
      <c r="I105" s="7" t="str">
        <f t="shared" si="19"/>
        <v>TBD</v>
      </c>
      <c r="J105" s="11"/>
      <c r="K105" s="11"/>
      <c r="L105" s="11"/>
      <c r="M105" s="11" t="s">
        <v>283</v>
      </c>
      <c r="T105" s="11" t="str">
        <f t="shared" si="12"/>
        <v/>
      </c>
      <c r="U105" s="11" t="str">
        <f t="shared" si="13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46204.95335520833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3</v>
      </c>
      <c r="D8" s="46">
        <f ca="1">COUNTIFS(Database!$H:$H,$B8,Database!$Y:$Y,$B8,Database!$G:$G,"&lt;="&amp;$B$2)+COUNTIFS(Database!$I:$I,$B8,Database!$Y:$Y,$B8,Database!$G:$G,"&lt;="&amp;$B$2)</f>
        <v>2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7</v>
      </c>
      <c r="H8" s="46">
        <f>SUMIF(Database!$H:$H,$B8,Database!U:U)+SUMIF(Database!I:I,$B8,Database!T:T)</f>
        <v>3</v>
      </c>
      <c r="I8" s="47">
        <f t="shared" si="0"/>
        <v>4</v>
      </c>
      <c r="J8" s="43">
        <f t="shared" ca="1" si="1"/>
        <v>7</v>
      </c>
      <c r="K8" s="41">
        <f ca="1" xml:space="preserve"> IF(C8&gt;0, _xlfn.RANK.EQ(J8,$J$8:$J$11,0) + COUNTIFS($J$8:$J$11,J8,$I$8:$I$11,"&gt;"&amp;I8), "")</f>
        <v>2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1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3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1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6</v>
      </c>
      <c r="I10" s="47">
        <f t="shared" si="0"/>
        <v>-1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3</v>
      </c>
      <c r="D16" s="46">
        <f ca="1">COUNTIFS(Database!$H:$H,$B16,Database!$Y:$Y,$B16,Database!$G:$G,"&lt;="&amp;$B$2)+COUNTIFS(Database!$I:$I,$B16,Database!$Y:$Y,$B16,Database!$G:$G,"&lt;="&amp;$B$2)</f>
        <v>2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8</v>
      </c>
      <c r="H16" s="46">
        <f>SUMIF(Database!$H:$H,$B16,Database!U:U)+SUMIF(Database!I:I,$B16,Database!T:T)</f>
        <v>4</v>
      </c>
      <c r="I16" s="47">
        <f t="shared" si="0"/>
        <v>4</v>
      </c>
      <c r="J16" s="43">
        <f t="shared" ca="1" si="1"/>
        <v>6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1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1</v>
      </c>
      <c r="G29" s="44">
        <f>SUMIF(Database!$H:$H,$B29,Database!T:T)+SUMIF(Database!I:I,$B29,Database!U:U)</f>
        <v>6</v>
      </c>
      <c r="H29" s="44">
        <f>SUMIF(Database!$H:$H,$B29,Database!U:U)+SUMIF(Database!I:I,$B29,Database!T:T)</f>
        <v>3</v>
      </c>
      <c r="I29" s="45">
        <f t="shared" si="0"/>
        <v>3</v>
      </c>
      <c r="J29" s="42">
        <f t="shared" ca="1" si="1"/>
        <v>5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3</v>
      </c>
      <c r="D32" s="46">
        <f ca="1">COUNTIFS(Database!$H:$H,$B32,Database!$Y:$Y,$B32,Database!$G:$G,"&lt;="&amp;$B$2)+COUNTIFS(Database!$I:$I,$B32,Database!$Y:$Y,$B32,Database!$G:$G,"&lt;="&amp;$B$2)</f>
        <v>2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5</v>
      </c>
      <c r="H32" s="46">
        <f>SUMIF(Database!$H:$H,$B32,Database!U:U)+SUMIF(Database!I:I,$B32,Database!T:T)</f>
        <v>0</v>
      </c>
      <c r="I32" s="47">
        <f t="shared" si="0"/>
        <v>5</v>
      </c>
      <c r="J32" s="43">
        <f t="shared" ca="1" si="1"/>
        <v>7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2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2</v>
      </c>
      <c r="G38" s="44">
        <f>SUMIF(Database!$H:$H,$B38,Database!T:T)+SUMIF(Database!I:I,$B38,Database!U:U)</f>
        <v>9</v>
      </c>
      <c r="H38" s="44">
        <f>SUMIF(Database!$H:$H,$B38,Database!U:U)+SUMIF(Database!I:I,$B38,Database!T:T)</f>
        <v>6</v>
      </c>
      <c r="I38" s="45">
        <f t="shared" si="0"/>
        <v>3</v>
      </c>
      <c r="J38" s="42">
        <f t="shared" ca="1" si="1"/>
        <v>6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3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1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6</v>
      </c>
      <c r="I41" s="47">
        <f t="shared" si="0"/>
        <v>0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3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1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7</v>
      </c>
      <c r="I42" s="47">
        <f t="shared" si="0"/>
        <v>-2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3</v>
      </c>
      <c r="D45" s="44">
        <f ca="1">COUNTIFS(Database!$H:$H,$B45,Database!$Y:$Y,$B45,Database!$G:$G,"&lt;="&amp;$B$2)+COUNTIFS(Database!$I:$I,$B45,Database!$Y:$Y,$B45,Database!$G:$G,"&lt;="&amp;$B$2)</f>
        <v>1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6</v>
      </c>
      <c r="H45" s="44">
        <f>SUMIF(Database!$H:$H,$B45,Database!U:U)+SUMIF(Database!I:I,$B45,Database!T:T)</f>
        <v>1</v>
      </c>
      <c r="I45" s="45">
        <f t="shared" si="0"/>
        <v>5</v>
      </c>
      <c r="J45" s="42">
        <f t="shared" ca="1" si="1"/>
        <v>5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3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1</v>
      </c>
      <c r="G50" s="46">
        <f>SUMIF(Database!$H:$H,$B50,Database!T:T)+SUMIF(Database!I:I,$B50,Database!U:U)</f>
        <v>5</v>
      </c>
      <c r="H50" s="46">
        <f>SUMIF(Database!$H:$H,$B50,Database!U:U)+SUMIF(Database!I:I,$B50,Database!T:T)</f>
        <v>5</v>
      </c>
      <c r="I50" s="47">
        <f t="shared" si="0"/>
        <v>0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A2"/>
  <sheetViews>
    <sheetView workbookViewId="0">
      <selection activeCell="B1" sqref="B1"/>
    </sheetView>
  </sheetViews>
  <sheetFormatPr baseColWidth="10" defaultRowHeight="14.5" x14ac:dyDescent="0.35"/>
  <cols>
    <col min="1" max="1" width="19.81640625" style="7" customWidth="1"/>
    <col min="2" max="2" width="18" style="7" customWidth="1"/>
    <col min="3" max="16384" width="10.90625" style="7"/>
  </cols>
  <sheetData>
    <row r="1" spans="1:1" s="6" customFormat="1" x14ac:dyDescent="0.35">
      <c r="A1" s="6" t="s">
        <v>414</v>
      </c>
    </row>
    <row r="2" spans="1:1" x14ac:dyDescent="0.35">
      <c r="A2" s="7">
        <f>MAX(Database!AD:AD)</f>
        <v>9708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Normal="100" workbookViewId="0">
      <pane xSplit="4" ySplit="1" topLeftCell="M955" activePane="bottomRight" state="frozen"/>
      <selection pane="topRight" activeCell="E1" sqref="E1"/>
      <selection pane="bottomLeft" activeCell="A2" sqref="A2"/>
      <selection pane="bottomRight" activeCell="W2197" sqref="W2197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422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419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/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En cours</v>
      </c>
      <c r="X2189" s="20">
        <f>VLOOKUP($A2189,Database!$A:$Y,20,FALSE)</f>
        <v>0</v>
      </c>
      <c r="Y2189" s="20">
        <f>VLOOKUP($A2189,Database!$A:$Y,21,FALSE)</f>
        <v>1</v>
      </c>
      <c r="Z2189" s="20">
        <f t="shared" si="204"/>
        <v>0</v>
      </c>
      <c r="AA2189" s="20">
        <f t="shared" si="200"/>
        <v>1</v>
      </c>
      <c r="AB2189" s="20">
        <f t="shared" ca="1" si="201"/>
        <v>123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123</v>
      </c>
      <c r="AG2189" s="21">
        <f ca="1">SUMIFS(AF$2:AF2189,D$2:D2189,D2189)</f>
        <v>3089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/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En cours</v>
      </c>
      <c r="X2190" s="20">
        <f>VLOOKUP($A2190,Database!$A:$Y,20,FALSE)</f>
        <v>0</v>
      </c>
      <c r="Y2190" s="20">
        <f>VLOOKUP($A2190,Database!$A:$Y,21,FALSE)</f>
        <v>1</v>
      </c>
      <c r="Z2190" s="20">
        <f t="shared" si="204"/>
        <v>0</v>
      </c>
      <c r="AA2190" s="20">
        <f t="shared" si="200"/>
        <v>1</v>
      </c>
      <c r="AB2190" s="20">
        <f t="shared" ca="1" si="201"/>
        <v>123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123</v>
      </c>
      <c r="AG2190" s="21">
        <f ca="1">SUMIFS(AF$2:AF2190,D$2:D2190,D2190)</f>
        <v>3587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/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En cours</v>
      </c>
      <c r="X2191" s="20">
        <f>VLOOKUP($A2191,Database!$A:$Y,20,FALSE)</f>
        <v>0</v>
      </c>
      <c r="Y2191" s="20">
        <f>VLOOKUP($A2191,Database!$A:$Y,21,FALSE)</f>
        <v>1</v>
      </c>
      <c r="Z2191" s="20">
        <f t="shared" si="204"/>
        <v>0</v>
      </c>
      <c r="AA2191" s="20">
        <f t="shared" si="200"/>
        <v>1</v>
      </c>
      <c r="AB2191" s="20">
        <f t="shared" ca="1" si="201"/>
        <v>123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123</v>
      </c>
      <c r="AG2191" s="21">
        <f ca="1">SUMIFS(AF$2:AF2191,D$2:D2191,D2191)</f>
        <v>3215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/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En cours</v>
      </c>
      <c r="X2192" s="20">
        <f>VLOOKUP($A2192,Database!$A:$Y,20,FALSE)</f>
        <v>0</v>
      </c>
      <c r="Y2192" s="20">
        <f>VLOOKUP($A2192,Database!$A:$Y,21,FALSE)</f>
        <v>1</v>
      </c>
      <c r="Z2192" s="20">
        <f t="shared" si="204"/>
        <v>0</v>
      </c>
      <c r="AA2192" s="20">
        <f t="shared" si="200"/>
        <v>0</v>
      </c>
      <c r="AB2192" s="20">
        <f t="shared" ca="1" si="201"/>
        <v>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0</v>
      </c>
      <c r="AG2192" s="21">
        <f ca="1">SUMIFS(AF$2:AF2192,D$2:D2192,D2192)</f>
        <v>3257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/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En cours</v>
      </c>
      <c r="X2193" s="20">
        <f>VLOOKUP($A2193,Database!$A:$Y,20,FALSE)</f>
        <v>0</v>
      </c>
      <c r="Y2193" s="20">
        <f>VLOOKUP($A2193,Database!$A:$Y,21,FALSE)</f>
        <v>1</v>
      </c>
      <c r="Z2193" s="20">
        <f t="shared" si="204"/>
        <v>0</v>
      </c>
      <c r="AA2193" s="20">
        <f t="shared" si="200"/>
        <v>1</v>
      </c>
      <c r="AB2193" s="20">
        <f t="shared" ca="1" si="201"/>
        <v>123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123</v>
      </c>
      <c r="AG2193" s="21">
        <f ca="1">SUMIFS(AF$2:AF2193,D$2:D2193,D2193)</f>
        <v>2427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/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En cours</v>
      </c>
      <c r="X2194" s="20">
        <f>VLOOKUP($A2194,Database!$A:$Y,20,FALSE)</f>
        <v>0</v>
      </c>
      <c r="Y2194" s="20">
        <f>VLOOKUP($A2194,Database!$A:$Y,21,FALSE)</f>
        <v>1</v>
      </c>
      <c r="Z2194" s="20">
        <f t="shared" si="204"/>
        <v>0</v>
      </c>
      <c r="AA2194" s="20">
        <f t="shared" si="200"/>
        <v>0</v>
      </c>
      <c r="AB2194" s="20">
        <f t="shared" ca="1" si="201"/>
        <v>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0</v>
      </c>
      <c r="AG2194" s="21">
        <f ca="1">SUMIFS(AF$2:AF2194,D$2:D2194,D2194)</f>
        <v>3263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/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En cours</v>
      </c>
      <c r="X2195" s="20">
        <f>VLOOKUP($A2195,Database!$A:$Y,20,FALSE)</f>
        <v>0</v>
      </c>
      <c r="Y2195" s="20">
        <f>VLOOKUP($A2195,Database!$A:$Y,21,FALSE)</f>
        <v>1</v>
      </c>
      <c r="Z2195" s="20">
        <f t="shared" si="204"/>
        <v>0</v>
      </c>
      <c r="AA2195" s="20">
        <f t="shared" si="200"/>
        <v>0</v>
      </c>
      <c r="AB2195" s="20">
        <f t="shared" ca="1" si="201"/>
        <v>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0</v>
      </c>
      <c r="AG2195" s="21">
        <f ca="1">SUMIFS(AF$2:AF2195,D$2:D2195,D2195)</f>
        <v>1775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/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En cours</v>
      </c>
      <c r="X2196" s="20">
        <f>VLOOKUP($A2196,Database!$A:$Y,20,FALSE)</f>
        <v>0</v>
      </c>
      <c r="Y2196" s="20">
        <f>VLOOKUP($A2196,Database!$A:$Y,21,FALSE)</f>
        <v>1</v>
      </c>
      <c r="Z2196" s="20">
        <f t="shared" si="204"/>
        <v>0</v>
      </c>
      <c r="AA2196" s="20">
        <f t="shared" si="200"/>
        <v>1</v>
      </c>
      <c r="AB2196" s="20">
        <f t="shared" ca="1" si="201"/>
        <v>123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123</v>
      </c>
      <c r="AG2196" s="21">
        <f ca="1">SUMIFS(AF$2:AF2196,D$2:D2196,D2196)</f>
        <v>3206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/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En cours</v>
      </c>
      <c r="X2197" s="20">
        <f>VLOOKUP($A2197,Database!$A:$Y,20,FALSE)</f>
        <v>0</v>
      </c>
      <c r="Y2197" s="20">
        <f>VLOOKUP($A2197,Database!$A:$Y,21,FALSE)</f>
        <v>1</v>
      </c>
      <c r="Z2197" s="20">
        <f t="shared" si="204"/>
        <v>0</v>
      </c>
      <c r="AA2197" s="20">
        <f t="shared" si="200"/>
        <v>1</v>
      </c>
      <c r="AB2197" s="20">
        <f t="shared" ca="1" si="201"/>
        <v>123</v>
      </c>
      <c r="AC2197" s="20">
        <f t="shared" ca="1" si="202"/>
        <v>1</v>
      </c>
      <c r="AD2197" s="20" t="str">
        <f ca="1">IF(AC2197=0,"",IF(OR(ISBLANK(P2197),ISBLANK(Q2197)),"",IF(ISBLANK(VLOOKUP(A2197,Database!A:AA,22,FALSE)),"",VLOOKUP(A2197,Database!A:AA,22,FALSE))))</f>
        <v>Très rare</v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50</v>
      </c>
      <c r="AF2197" s="21">
        <f t="shared" ca="1" si="203"/>
        <v>173</v>
      </c>
      <c r="AG2197" s="21">
        <f ca="1">SUMIFS(AF$2:AF2197,D$2:D2197,D2197)</f>
        <v>3453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/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En cours</v>
      </c>
      <c r="X2198" s="20">
        <f>VLOOKUP($A2198,Database!$A:$Y,20,FALSE)</f>
        <v>0</v>
      </c>
      <c r="Y2198" s="20">
        <f>VLOOKUP($A2198,Database!$A:$Y,21,FALSE)</f>
        <v>1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/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En cours</v>
      </c>
      <c r="X2199" s="20">
        <f>VLOOKUP($A2199,Database!$A:$Y,20,FALSE)</f>
        <v>0</v>
      </c>
      <c r="Y2199" s="20">
        <f>VLOOKUP($A2199,Database!$A:$Y,21,FALSE)</f>
        <v>1</v>
      </c>
      <c r="Z2199" s="20">
        <f t="shared" si="204"/>
        <v>0</v>
      </c>
      <c r="AA2199" s="20">
        <f t="shared" si="200"/>
        <v>0</v>
      </c>
      <c r="AB2199" s="20">
        <f t="shared" ca="1" si="201"/>
        <v>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0</v>
      </c>
      <c r="AG2199" s="21">
        <f ca="1">SUMIFS(AF$2:AF2199,D$2:D2199,D2199)</f>
        <v>3231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/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En cours</v>
      </c>
      <c r="X2200" s="20">
        <f>VLOOKUP($A2200,Database!$A:$Y,20,FALSE)</f>
        <v>0</v>
      </c>
      <c r="Y2200" s="20">
        <f>VLOOKUP($A2200,Database!$A:$Y,21,FALSE)</f>
        <v>1</v>
      </c>
      <c r="Z2200" s="20">
        <f t="shared" si="204"/>
        <v>0</v>
      </c>
      <c r="AA2200" s="20">
        <f t="shared" si="200"/>
        <v>1</v>
      </c>
      <c r="AB2200" s="20">
        <f t="shared" ca="1" si="201"/>
        <v>123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123</v>
      </c>
      <c r="AG2200" s="21">
        <f ca="1">SUMIFS(AF$2:AF2200,D$2:D2200,D2200)</f>
        <v>3039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/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En cours</v>
      </c>
      <c r="X2201" s="20">
        <f>VLOOKUP($A2201,Database!$A:$Y,20,FALSE)</f>
        <v>0</v>
      </c>
      <c r="Y2201" s="20">
        <f>VLOOKUP($A2201,Database!$A:$Y,21,FALSE)</f>
        <v>1</v>
      </c>
      <c r="Z2201" s="20">
        <f t="shared" si="204"/>
        <v>0</v>
      </c>
      <c r="AA2201" s="20">
        <f t="shared" si="200"/>
        <v>1</v>
      </c>
      <c r="AB2201" s="20">
        <f t="shared" ca="1" si="201"/>
        <v>123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123</v>
      </c>
      <c r="AG2201" s="21">
        <f ca="1">SUMIFS(AF$2:AF2201,D$2:D2201,D2201)</f>
        <v>3352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/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En cours</v>
      </c>
      <c r="X2202" s="20">
        <f>VLOOKUP($A2202,Database!$A:$Y,20,FALSE)</f>
        <v>0</v>
      </c>
      <c r="Y2202" s="20">
        <f>VLOOKUP($A2202,Database!$A:$Y,21,FALSE)</f>
        <v>1</v>
      </c>
      <c r="Z2202" s="20">
        <f t="shared" si="204"/>
        <v>0</v>
      </c>
      <c r="AA2202" s="20">
        <f t="shared" si="200"/>
        <v>1</v>
      </c>
      <c r="AB2202" s="20">
        <f t="shared" ca="1" si="201"/>
        <v>123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123</v>
      </c>
      <c r="AG2202" s="21">
        <f ca="1">SUMIFS(AF$2:AF2202,D$2:D2202,D2202)</f>
        <v>3451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/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En cours</v>
      </c>
      <c r="X2203" s="20">
        <f>VLOOKUP($A2203,Database!$A:$Y,20,FALSE)</f>
        <v>0</v>
      </c>
      <c r="Y2203" s="20">
        <f>VLOOKUP($A2203,Database!$A:$Y,21,FALSE)</f>
        <v>1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/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En cours</v>
      </c>
      <c r="X2204" s="20">
        <f>VLOOKUP($A2204,Database!$A:$Y,20,FALSE)</f>
        <v>0</v>
      </c>
      <c r="Y2204" s="20">
        <f>VLOOKUP($A2204,Database!$A:$Y,21,FALSE)</f>
        <v>1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/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En cours</v>
      </c>
      <c r="X2205" s="20">
        <f>VLOOKUP($A2205,Database!$A:$Y,20,FALSE)</f>
        <v>0</v>
      </c>
      <c r="Y2205" s="20">
        <f>VLOOKUP($A2205,Database!$A:$Y,21,FALSE)</f>
        <v>1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0</v>
      </c>
      <c r="AB2205" s="20">
        <f t="shared" ref="AB2205:AB2268" ca="1" si="207">IF(C2205&lt;NOW(),IF(AND(P2205&gt;Q2205,X2205&gt;Y2205),T2205,IF(AND(P2205=Q2205,X2205=Y2205),U2205,IF(AND(P2205&lt;Q2205,X2205&lt;Y2205),V2205,0))),"")</f>
        <v>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0</v>
      </c>
      <c r="AG2205" s="21">
        <f ca="1">SUMIFS(AF$2:AF2205,D$2:D2205,D2205)</f>
        <v>3022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/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En cours</v>
      </c>
      <c r="X2206" s="20">
        <f>VLOOKUP($A2206,Database!$A:$Y,20,FALSE)</f>
        <v>0</v>
      </c>
      <c r="Y2206" s="20">
        <f>VLOOKUP($A2206,Database!$A:$Y,21,FALSE)</f>
        <v>1</v>
      </c>
      <c r="Z2206" s="20">
        <f t="shared" si="204"/>
        <v>0</v>
      </c>
      <c r="AA2206" s="20">
        <f t="shared" si="206"/>
        <v>1</v>
      </c>
      <c r="AB2206" s="20">
        <f t="shared" ca="1" si="207"/>
        <v>123</v>
      </c>
      <c r="AC2206" s="20">
        <f t="shared" ca="1" si="208"/>
        <v>1</v>
      </c>
      <c r="AD2206" s="20" t="str">
        <f ca="1">IF(AC2206=0,"",IF(OR(ISBLANK(P2206),ISBLANK(Q2206)),"",IF(ISBLANK(VLOOKUP(A2206,Database!A:AA,22,FALSE)),"",VLOOKUP(A2206,Database!A:AA,22,FALSE))))</f>
        <v>Très rare</v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50</v>
      </c>
      <c r="AF2206" s="21">
        <f t="shared" ca="1" si="209"/>
        <v>173</v>
      </c>
      <c r="AG2206" s="21">
        <f ca="1">SUMIFS(AF$2:AF2206,D$2:D2206,D2206)</f>
        <v>3102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/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En cours</v>
      </c>
      <c r="X2207" s="20">
        <f>VLOOKUP($A2207,Database!$A:$Y,20,FALSE)</f>
        <v>0</v>
      </c>
      <c r="Y2207" s="20">
        <f>VLOOKUP($A2207,Database!$A:$Y,21,FALSE)</f>
        <v>1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/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En cours</v>
      </c>
      <c r="X2208" s="20">
        <f>VLOOKUP($A2208,Database!$A:$Y,20,FALSE)</f>
        <v>0</v>
      </c>
      <c r="Y2208" s="20">
        <f>VLOOKUP($A2208,Database!$A:$Y,21,FALSE)</f>
        <v>1</v>
      </c>
      <c r="Z2208" s="20">
        <f t="shared" si="204"/>
        <v>0</v>
      </c>
      <c r="AA2208" s="20">
        <f t="shared" si="206"/>
        <v>1</v>
      </c>
      <c r="AB2208" s="20">
        <f t="shared" ca="1" si="207"/>
        <v>123</v>
      </c>
      <c r="AC2208" s="20">
        <f t="shared" ca="1" si="208"/>
        <v>1</v>
      </c>
      <c r="AD2208" s="20" t="str">
        <f ca="1">IF(AC2208=0,"",IF(OR(ISBLANK(P2208),ISBLANK(Q2208)),"",IF(ISBLANK(VLOOKUP(A2208,Database!A:AA,22,FALSE)),"",VLOOKUP(A2208,Database!A:AA,22,FALSE))))</f>
        <v>Très rare</v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50</v>
      </c>
      <c r="AF2208" s="21">
        <f t="shared" ca="1" si="209"/>
        <v>173</v>
      </c>
      <c r="AG2208" s="21">
        <f ca="1">SUMIFS(AF$2:AF2208,D$2:D2208,D2208)</f>
        <v>3051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/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En cours</v>
      </c>
      <c r="X2209" s="20">
        <f>VLOOKUP($A2209,Database!$A:$Y,20,FALSE)</f>
        <v>0</v>
      </c>
      <c r="Y2209" s="20">
        <f>VLOOKUP($A2209,Database!$A:$Y,21,FALSE)</f>
        <v>1</v>
      </c>
      <c r="Z2209" s="20">
        <f t="shared" si="204"/>
        <v>0</v>
      </c>
      <c r="AA2209" s="20">
        <f t="shared" si="206"/>
        <v>1</v>
      </c>
      <c r="AB2209" s="20">
        <f t="shared" ca="1" si="207"/>
        <v>123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123</v>
      </c>
      <c r="AG2209" s="21">
        <f ca="1">SUMIFS(AF$2:AF2209,D$2:D2209,D2209)</f>
        <v>2853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/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En cours</v>
      </c>
      <c r="X2210" s="20">
        <f>VLOOKUP($A2210,Database!$A:$Y,20,FALSE)</f>
        <v>0</v>
      </c>
      <c r="Y2210" s="20">
        <f>VLOOKUP($A2210,Database!$A:$Y,21,FALSE)</f>
        <v>1</v>
      </c>
      <c r="Z2210" s="20">
        <f t="shared" si="204"/>
        <v>0</v>
      </c>
      <c r="AA2210" s="20">
        <f t="shared" si="206"/>
        <v>0</v>
      </c>
      <c r="AB2210" s="20">
        <f t="shared" ca="1" si="207"/>
        <v>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0</v>
      </c>
      <c r="AG2210" s="21">
        <f ca="1">SUMIFS(AF$2:AF2210,D$2:D2210,D2210)</f>
        <v>2679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/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En cours</v>
      </c>
      <c r="X2211" s="20">
        <f>VLOOKUP($A2211,Database!$A:$Y,20,FALSE)</f>
        <v>0</v>
      </c>
      <c r="Y2211" s="20">
        <f>VLOOKUP($A2211,Database!$A:$Y,21,FALSE)</f>
        <v>1</v>
      </c>
      <c r="Z2211" s="20">
        <f t="shared" si="204"/>
        <v>0</v>
      </c>
      <c r="AA2211" s="20">
        <f t="shared" si="206"/>
        <v>0</v>
      </c>
      <c r="AB2211" s="20">
        <f t="shared" ca="1" si="207"/>
        <v>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0</v>
      </c>
      <c r="AG2211" s="21">
        <f ca="1">SUMIFS(AF$2:AF2211,D$2:D2211,D2211)</f>
        <v>2289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/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En cours</v>
      </c>
      <c r="X2212" s="20">
        <f>VLOOKUP($A2212,Database!$A:$Y,20,FALSE)</f>
        <v>0</v>
      </c>
      <c r="Y2212" s="20">
        <f>VLOOKUP($A2212,Database!$A:$Y,21,FALSE)</f>
        <v>1</v>
      </c>
      <c r="Z2212" s="20">
        <f t="shared" si="204"/>
        <v>0</v>
      </c>
      <c r="AA2212" s="20">
        <f t="shared" si="206"/>
        <v>1</v>
      </c>
      <c r="AB2212" s="20">
        <f t="shared" ca="1" si="207"/>
        <v>123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123</v>
      </c>
      <c r="AG2212" s="21">
        <f ca="1">SUMIFS(AF$2:AF2212,D$2:D2212,D2212)</f>
        <v>3177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/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En cours</v>
      </c>
      <c r="X2213" s="20">
        <f>VLOOKUP($A2213,Database!$A:$Y,20,FALSE)</f>
        <v>0</v>
      </c>
      <c r="Y2213" s="20">
        <f>VLOOKUP($A2213,Database!$A:$Y,21,FALSE)</f>
        <v>1</v>
      </c>
      <c r="Z2213" s="20">
        <f t="shared" si="204"/>
        <v>0</v>
      </c>
      <c r="AA2213" s="20">
        <f t="shared" si="206"/>
        <v>1</v>
      </c>
      <c r="AB2213" s="20">
        <f t="shared" ca="1" si="207"/>
        <v>123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123</v>
      </c>
      <c r="AG2213" s="21">
        <f ca="1">SUMIFS(AF$2:AF2213,D$2:D2213,D2213)</f>
        <v>3228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/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En cours</v>
      </c>
      <c r="X2214" s="20">
        <f>VLOOKUP($A2214,Database!$A:$Y,20,FALSE)</f>
        <v>0</v>
      </c>
      <c r="Y2214" s="20">
        <f>VLOOKUP($A2214,Database!$A:$Y,21,FALSE)</f>
        <v>1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/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En cours</v>
      </c>
      <c r="X2215" s="20">
        <f>VLOOKUP($A2215,Database!$A:$Y,20,FALSE)</f>
        <v>0</v>
      </c>
      <c r="Y2215" s="20">
        <f>VLOOKUP($A2215,Database!$A:$Y,21,FALSE)</f>
        <v>1</v>
      </c>
      <c r="Z2215" s="20">
        <f t="shared" si="204"/>
        <v>0</v>
      </c>
      <c r="AA2215" s="20">
        <f t="shared" si="206"/>
        <v>0</v>
      </c>
      <c r="AB2215" s="20">
        <f t="shared" ca="1" si="207"/>
        <v>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0</v>
      </c>
      <c r="AG2215" s="21">
        <f ca="1">SUMIFS(AF$2:AF2215,D$2:D2215,D2215)</f>
        <v>2772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/>
      <c r="Q2216" s="27"/>
      <c r="R2216" s="27" t="str">
        <f t="shared" si="205"/>
        <v/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À venir</v>
      </c>
      <c r="X2216" s="20" t="str">
        <f>VLOOKUP($A2216,Database!$A:$Y,20,FALSE)</f>
        <v/>
      </c>
      <c r="Y2216" s="20" t="str">
        <f>VLOOKUP($A2216,Database!$A:$Y,21,FALSE)</f>
        <v/>
      </c>
      <c r="Z2216" s="20">
        <f t="shared" si="204"/>
        <v>0</v>
      </c>
      <c r="AA2216" s="20" t="str">
        <f t="shared" si="206"/>
        <v/>
      </c>
      <c r="AB2216" s="20" t="str">
        <f t="shared" ca="1" si="207"/>
        <v/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 t="str">
        <f>IFERROR(
   IF(
     OR(ISBLANK(P2216),ISBLANK(Q2216)),
     "",
     IF(
       AND(AB2216&lt;&gt;"",OR(W2216="Terminé",W2216="En cours")),
       VLOOKUP(AD2216,Setup_ScoreExactBonus!A:D,4,FALSE),
       0
     )),
  0)</f>
        <v/>
      </c>
      <c r="AF2216" s="21">
        <f t="shared" si="209"/>
        <v>0</v>
      </c>
      <c r="AG2216" s="21">
        <f ca="1">SUMIFS(AF$2:AF2216,D$2:D2216,D2216)</f>
        <v>3089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/>
      <c r="Q2217" s="27"/>
      <c r="R2217" s="27" t="str">
        <f t="shared" si="205"/>
        <v/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À venir</v>
      </c>
      <c r="X2217" s="20" t="str">
        <f>VLOOKUP($A2217,Database!$A:$Y,20,FALSE)</f>
        <v/>
      </c>
      <c r="Y2217" s="20" t="str">
        <f>VLOOKUP($A2217,Database!$A:$Y,21,FALSE)</f>
        <v/>
      </c>
      <c r="Z2217" s="20">
        <f t="shared" si="204"/>
        <v>0</v>
      </c>
      <c r="AA2217" s="20" t="str">
        <f t="shared" si="206"/>
        <v/>
      </c>
      <c r="AB2217" s="20" t="str">
        <f t="shared" ca="1" si="207"/>
        <v/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 t="str">
        <f>IFERROR(
   IF(
     OR(ISBLANK(P2217),ISBLANK(Q2217)),
     "",
     IF(
       AND(AB2217&lt;&gt;"",OR(W2217="Terminé",W2217="En cours")),
       VLOOKUP(AD2217,Setup_ScoreExactBonus!A:D,4,FALSE),
       0
     )),
  0)</f>
        <v/>
      </c>
      <c r="AF2217" s="21">
        <f t="shared" si="209"/>
        <v>0</v>
      </c>
      <c r="AG2217" s="21">
        <f ca="1">SUMIFS(AF$2:AF2217,D$2:D2217,D2217)</f>
        <v>3587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/>
      <c r="Q2218" s="27"/>
      <c r="R2218" s="27" t="str">
        <f t="shared" si="205"/>
        <v/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À venir</v>
      </c>
      <c r="X2218" s="20" t="str">
        <f>VLOOKUP($A2218,Database!$A:$Y,20,FALSE)</f>
        <v/>
      </c>
      <c r="Y2218" s="20" t="str">
        <f>VLOOKUP($A2218,Database!$A:$Y,21,FALSE)</f>
        <v/>
      </c>
      <c r="Z2218" s="20">
        <f t="shared" si="204"/>
        <v>0</v>
      </c>
      <c r="AA2218" s="20" t="str">
        <f t="shared" si="206"/>
        <v/>
      </c>
      <c r="AB2218" s="20" t="str">
        <f t="shared" ca="1" si="207"/>
        <v/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 t="str">
        <f>IFERROR(
   IF(
     OR(ISBLANK(P2218),ISBLANK(Q2218)),
     "",
     IF(
       AND(AB2218&lt;&gt;"",OR(W2218="Terminé",W2218="En cours")),
       VLOOKUP(AD2218,Setup_ScoreExactBonus!A:D,4,FALSE),
       0
     )),
  0)</f>
        <v/>
      </c>
      <c r="AF2218" s="21">
        <f t="shared" si="209"/>
        <v>0</v>
      </c>
      <c r="AG2218" s="21">
        <f ca="1">SUMIFS(AF$2:AF2218,D$2:D2218,D2218)</f>
        <v>3215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/>
      <c r="Q2219" s="27"/>
      <c r="R2219" s="27" t="str">
        <f t="shared" si="205"/>
        <v/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À venir</v>
      </c>
      <c r="X2219" s="20" t="str">
        <f>VLOOKUP($A2219,Database!$A:$Y,20,FALSE)</f>
        <v/>
      </c>
      <c r="Y2219" s="20" t="str">
        <f>VLOOKUP($A2219,Database!$A:$Y,21,FALSE)</f>
        <v/>
      </c>
      <c r="Z2219" s="20">
        <f t="shared" si="204"/>
        <v>0</v>
      </c>
      <c r="AA2219" s="20" t="str">
        <f t="shared" si="206"/>
        <v/>
      </c>
      <c r="AB2219" s="20" t="str">
        <f t="shared" ca="1" si="207"/>
        <v/>
      </c>
      <c r="AC2219" s="20">
        <f t="shared" ca="1" si="208"/>
        <v>0</v>
      </c>
      <c r="AD2219" s="20" t="str">
        <f ca="1">IF(AC2219=0,"",IF(OR(ISBLANK(P2219),ISBLANK(Q2219)),"",IF(ISBLANK(VLOOKUP(A2219,Database!A:AA,22,FALSE)),"",VLOOKUP(A2219,Database!A:AA,22,FALSE))))</f>
        <v/>
      </c>
      <c r="AE2219" s="20" t="str">
        <f>IFERROR(
   IF(
     OR(ISBLANK(P2219),ISBLANK(Q2219)),
     "",
     IF(
       AND(AB2219&lt;&gt;"",OR(W2219="Terminé",W2219="En cours")),
       VLOOKUP(AD2219,Setup_ScoreExactBonus!A:D,4,FALSE),
       0
     )),
  0)</f>
        <v/>
      </c>
      <c r="AF2219" s="21">
        <f t="shared" si="209"/>
        <v>0</v>
      </c>
      <c r="AG2219" s="21">
        <f ca="1">SUMIFS(AF$2:AF2219,D$2:D2219,D2219)</f>
        <v>3257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/>
      <c r="Q2220" s="27"/>
      <c r="R2220" s="27" t="str">
        <f t="shared" si="205"/>
        <v/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À venir</v>
      </c>
      <c r="X2220" s="20" t="str">
        <f>VLOOKUP($A2220,Database!$A:$Y,20,FALSE)</f>
        <v/>
      </c>
      <c r="Y2220" s="20" t="str">
        <f>VLOOKUP($A2220,Database!$A:$Y,21,FALSE)</f>
        <v/>
      </c>
      <c r="Z2220" s="20">
        <f t="shared" si="204"/>
        <v>0</v>
      </c>
      <c r="AA2220" s="20" t="str">
        <f t="shared" si="206"/>
        <v/>
      </c>
      <c r="AB2220" s="20" t="str">
        <f t="shared" ca="1" si="207"/>
        <v/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 t="str">
        <f>IFERROR(
   IF(
     OR(ISBLANK(P2220),ISBLANK(Q2220)),
     "",
     IF(
       AND(AB2220&lt;&gt;"",OR(W2220="Terminé",W2220="En cours")),
       VLOOKUP(AD2220,Setup_ScoreExactBonus!A:D,4,FALSE),
       0
     )),
  0)</f>
        <v/>
      </c>
      <c r="AF2220" s="21">
        <f t="shared" si="209"/>
        <v>0</v>
      </c>
      <c r="AG2220" s="21">
        <f ca="1">SUMIFS(AF$2:AF2220,D$2:D2220,D2220)</f>
        <v>2427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/>
      <c r="Q2221" s="27"/>
      <c r="R2221" s="27" t="str">
        <f t="shared" si="205"/>
        <v/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À venir</v>
      </c>
      <c r="X2221" s="20" t="str">
        <f>VLOOKUP($A2221,Database!$A:$Y,20,FALSE)</f>
        <v/>
      </c>
      <c r="Y2221" s="20" t="str">
        <f>VLOOKUP($A2221,Database!$A:$Y,21,FALSE)</f>
        <v/>
      </c>
      <c r="Z2221" s="20">
        <f t="shared" si="204"/>
        <v>0</v>
      </c>
      <c r="AA2221" s="20" t="str">
        <f t="shared" si="206"/>
        <v/>
      </c>
      <c r="AB2221" s="20" t="str">
        <f t="shared" ca="1" si="207"/>
        <v/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 t="str">
        <f>IFERROR(
   IF(
     OR(ISBLANK(P2221),ISBLANK(Q2221)),
     "",
     IF(
       AND(AB2221&lt;&gt;"",OR(W2221="Terminé",W2221="En cours")),
       VLOOKUP(AD2221,Setup_ScoreExactBonus!A:D,4,FALSE),
       0
     )),
  0)</f>
        <v/>
      </c>
      <c r="AF2221" s="21">
        <f t="shared" si="209"/>
        <v>0</v>
      </c>
      <c r="AG2221" s="21">
        <f ca="1">SUMIFS(AF$2:AF2221,D$2:D2221,D2221)</f>
        <v>3263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/>
      <c r="Q2222" s="27"/>
      <c r="R2222" s="27" t="str">
        <f t="shared" si="205"/>
        <v/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À venir</v>
      </c>
      <c r="X2222" s="20" t="str">
        <f>VLOOKUP($A2222,Database!$A:$Y,20,FALSE)</f>
        <v/>
      </c>
      <c r="Y2222" s="20" t="str">
        <f>VLOOKUP($A2222,Database!$A:$Y,21,FALSE)</f>
        <v/>
      </c>
      <c r="Z2222" s="20">
        <f t="shared" si="204"/>
        <v>0</v>
      </c>
      <c r="AA2222" s="20" t="str">
        <f t="shared" si="206"/>
        <v/>
      </c>
      <c r="AB2222" s="20" t="str">
        <f t="shared" ca="1" si="207"/>
        <v/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 t="str">
        <f>IFERROR(
   IF(
     OR(ISBLANK(P2222),ISBLANK(Q2222)),
     "",
     IF(
       AND(AB2222&lt;&gt;"",OR(W2222="Terminé",W2222="En cours")),
       VLOOKUP(AD2222,Setup_ScoreExactBonus!A:D,4,FALSE),
       0
     )),
  0)</f>
        <v/>
      </c>
      <c r="AF2222" s="21">
        <f t="shared" si="209"/>
        <v>0</v>
      </c>
      <c r="AG2222" s="21">
        <f ca="1">SUMIFS(AF$2:AF2222,D$2:D2222,D2222)</f>
        <v>1775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/>
      <c r="Q2223" s="27"/>
      <c r="R2223" s="27" t="str">
        <f t="shared" si="205"/>
        <v/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À venir</v>
      </c>
      <c r="X2223" s="20" t="str">
        <f>VLOOKUP($A2223,Database!$A:$Y,20,FALSE)</f>
        <v/>
      </c>
      <c r="Y2223" s="20" t="str">
        <f>VLOOKUP($A2223,Database!$A:$Y,21,FALSE)</f>
        <v/>
      </c>
      <c r="Z2223" s="20">
        <f t="shared" si="204"/>
        <v>0</v>
      </c>
      <c r="AA2223" s="20" t="str">
        <f t="shared" si="206"/>
        <v/>
      </c>
      <c r="AB2223" s="20" t="str">
        <f t="shared" ca="1" si="207"/>
        <v/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 t="str">
        <f>IFERROR(
   IF(
     OR(ISBLANK(P2223),ISBLANK(Q2223)),
     "",
     IF(
       AND(AB2223&lt;&gt;"",OR(W2223="Terminé",W2223="En cours")),
       VLOOKUP(AD2223,Setup_ScoreExactBonus!A:D,4,FALSE),
       0
     )),
  0)</f>
        <v/>
      </c>
      <c r="AF2223" s="21">
        <f t="shared" si="209"/>
        <v>0</v>
      </c>
      <c r="AG2223" s="21">
        <f ca="1">SUMIFS(AF$2:AF2223,D$2:D2223,D2223)</f>
        <v>3206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/>
      <c r="Q2224" s="27"/>
      <c r="R2224" s="27" t="str">
        <f t="shared" si="205"/>
        <v/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À venir</v>
      </c>
      <c r="X2224" s="20" t="str">
        <f>VLOOKUP($A2224,Database!$A:$Y,20,FALSE)</f>
        <v/>
      </c>
      <c r="Y2224" s="20" t="str">
        <f>VLOOKUP($A2224,Database!$A:$Y,21,FALSE)</f>
        <v/>
      </c>
      <c r="Z2224" s="20">
        <f t="shared" si="204"/>
        <v>0</v>
      </c>
      <c r="AA2224" s="20" t="str">
        <f t="shared" si="206"/>
        <v/>
      </c>
      <c r="AB2224" s="20" t="str">
        <f t="shared" ca="1" si="207"/>
        <v/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 t="str">
        <f>IFERROR(
   IF(
     OR(ISBLANK(P2224),ISBLANK(Q2224)),
     "",
     IF(
       AND(AB2224&lt;&gt;"",OR(W2224="Terminé",W2224="En cours")),
       VLOOKUP(AD2224,Setup_ScoreExactBonus!A:D,4,FALSE),
       0
     )),
  0)</f>
        <v/>
      </c>
      <c r="AF2224" s="21">
        <f t="shared" si="209"/>
        <v>0</v>
      </c>
      <c r="AG2224" s="21">
        <f ca="1">SUMIFS(AF$2:AF2224,D$2:D2224,D2224)</f>
        <v>3453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/>
      <c r="Q2225" s="27"/>
      <c r="R2225" s="27" t="str">
        <f t="shared" si="205"/>
        <v/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À venir</v>
      </c>
      <c r="X2225" s="20" t="str">
        <f>VLOOKUP($A2225,Database!$A:$Y,20,FALSE)</f>
        <v/>
      </c>
      <c r="Y2225" s="20" t="str">
        <f>VLOOKUP($A2225,Database!$A:$Y,21,FALSE)</f>
        <v/>
      </c>
      <c r="Z2225" s="20">
        <f t="shared" si="204"/>
        <v>0</v>
      </c>
      <c r="AA2225" s="20" t="str">
        <f t="shared" si="206"/>
        <v/>
      </c>
      <c r="AB2225" s="20" t="str">
        <f t="shared" ca="1" si="207"/>
        <v/>
      </c>
      <c r="AC2225" s="20">
        <f t="shared" ca="1" si="208"/>
        <v>0</v>
      </c>
      <c r="AD2225" s="20" t="str">
        <f ca="1">IF(AC2225=0,"",IF(OR(ISBLANK(P2225),ISBLANK(Q2225)),"",IF(ISBLANK(VLOOKUP(A2225,Database!A:AA,22,FALSE)),"",VLOOKUP(A2225,Database!A:AA,22,FALSE))))</f>
        <v/>
      </c>
      <c r="AE2225" s="20" t="str">
        <f>IFERROR(
   IF(
     OR(ISBLANK(P2225),ISBLANK(Q2225)),
     "",
     IF(
       AND(AB2225&lt;&gt;"",OR(W2225="Terminé",W2225="En cours")),
       VLOOKUP(AD2225,Setup_ScoreExactBonus!A:D,4,FALSE),
       0
     )),
  0)</f>
        <v/>
      </c>
      <c r="AF2225" s="21">
        <f t="shared" si="209"/>
        <v>0</v>
      </c>
      <c r="AG2225" s="21">
        <f ca="1">SUMIFS(AF$2:AF2225,D$2:D2225,D2225)</f>
        <v>2840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/>
      <c r="Q2226" s="27"/>
      <c r="R2226" s="27" t="str">
        <f t="shared" si="205"/>
        <v/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À venir</v>
      </c>
      <c r="X2226" s="20" t="str">
        <f>VLOOKUP($A2226,Database!$A:$Y,20,FALSE)</f>
        <v/>
      </c>
      <c r="Y2226" s="20" t="str">
        <f>VLOOKUP($A2226,Database!$A:$Y,21,FALSE)</f>
        <v/>
      </c>
      <c r="Z2226" s="20">
        <f t="shared" si="204"/>
        <v>0</v>
      </c>
      <c r="AA2226" s="20" t="str">
        <f t="shared" si="206"/>
        <v/>
      </c>
      <c r="AB2226" s="20" t="str">
        <f t="shared" ca="1" si="207"/>
        <v/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 t="str">
        <f>IFERROR(
   IF(
     OR(ISBLANK(P2226),ISBLANK(Q2226)),
     "",
     IF(
       AND(AB2226&lt;&gt;"",OR(W2226="Terminé",W2226="En cours")),
       VLOOKUP(AD2226,Setup_ScoreExactBonus!A:D,4,FALSE),
       0
     )),
  0)</f>
        <v/>
      </c>
      <c r="AF2226" s="21">
        <f t="shared" si="209"/>
        <v>0</v>
      </c>
      <c r="AG2226" s="21">
        <f ca="1">SUMIFS(AF$2:AF2226,D$2:D2226,D2226)</f>
        <v>3231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/>
      <c r="Q2227" s="27"/>
      <c r="R2227" s="27" t="str">
        <f t="shared" si="205"/>
        <v/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À venir</v>
      </c>
      <c r="X2227" s="20" t="str">
        <f>VLOOKUP($A2227,Database!$A:$Y,20,FALSE)</f>
        <v/>
      </c>
      <c r="Y2227" s="20" t="str">
        <f>VLOOKUP($A2227,Database!$A:$Y,21,FALSE)</f>
        <v/>
      </c>
      <c r="Z2227" s="20">
        <f t="shared" si="204"/>
        <v>0</v>
      </c>
      <c r="AA2227" s="20" t="str">
        <f t="shared" si="206"/>
        <v/>
      </c>
      <c r="AB2227" s="20" t="str">
        <f t="shared" ca="1" si="207"/>
        <v/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 t="str">
        <f>IFERROR(
   IF(
     OR(ISBLANK(P2227),ISBLANK(Q2227)),
     "",
     IF(
       AND(AB2227&lt;&gt;"",OR(W2227="Terminé",W2227="En cours")),
       VLOOKUP(AD2227,Setup_ScoreExactBonus!A:D,4,FALSE),
       0
     )),
  0)</f>
        <v/>
      </c>
      <c r="AF2227" s="21">
        <f t="shared" si="209"/>
        <v>0</v>
      </c>
      <c r="AG2227" s="21">
        <f ca="1">SUMIFS(AF$2:AF2227,D$2:D2227,D2227)</f>
        <v>3039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/>
      <c r="Q2228" s="27"/>
      <c r="R2228" s="27" t="str">
        <f t="shared" si="205"/>
        <v/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À venir</v>
      </c>
      <c r="X2228" s="20" t="str">
        <f>VLOOKUP($A2228,Database!$A:$Y,20,FALSE)</f>
        <v/>
      </c>
      <c r="Y2228" s="20" t="str">
        <f>VLOOKUP($A2228,Database!$A:$Y,21,FALSE)</f>
        <v/>
      </c>
      <c r="Z2228" s="20">
        <f t="shared" si="204"/>
        <v>0</v>
      </c>
      <c r="AA2228" s="20" t="str">
        <f t="shared" si="206"/>
        <v/>
      </c>
      <c r="AB2228" s="20" t="str">
        <f t="shared" ca="1" si="207"/>
        <v/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 t="str">
        <f>IFERROR(
   IF(
     OR(ISBLANK(P2228),ISBLANK(Q2228)),
     "",
     IF(
       AND(AB2228&lt;&gt;"",OR(W2228="Terminé",W2228="En cours")),
       VLOOKUP(AD2228,Setup_ScoreExactBonus!A:D,4,FALSE),
       0
     )),
  0)</f>
        <v/>
      </c>
      <c r="AF2228" s="21">
        <f t="shared" si="209"/>
        <v>0</v>
      </c>
      <c r="AG2228" s="21">
        <f ca="1">SUMIFS(AF$2:AF2228,D$2:D2228,D2228)</f>
        <v>3352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/>
      <c r="Q2229" s="27"/>
      <c r="R2229" s="27" t="str">
        <f t="shared" si="205"/>
        <v/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À venir</v>
      </c>
      <c r="X2229" s="20" t="str">
        <f>VLOOKUP($A2229,Database!$A:$Y,20,FALSE)</f>
        <v/>
      </c>
      <c r="Y2229" s="20" t="str">
        <f>VLOOKUP($A2229,Database!$A:$Y,21,FALSE)</f>
        <v/>
      </c>
      <c r="Z2229" s="20">
        <f t="shared" si="204"/>
        <v>0</v>
      </c>
      <c r="AA2229" s="20" t="str">
        <f t="shared" si="206"/>
        <v/>
      </c>
      <c r="AB2229" s="20" t="str">
        <f t="shared" ca="1" si="207"/>
        <v/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 t="str">
        <f>IFERROR(
   IF(
     OR(ISBLANK(P2229),ISBLANK(Q2229)),
     "",
     IF(
       AND(AB2229&lt;&gt;"",OR(W2229="Terminé",W2229="En cours")),
       VLOOKUP(AD2229,Setup_ScoreExactBonus!A:D,4,FALSE),
       0
     )),
  0)</f>
        <v/>
      </c>
      <c r="AF2229" s="21">
        <f t="shared" si="209"/>
        <v>0</v>
      </c>
      <c r="AG2229" s="21">
        <f ca="1">SUMIFS(AF$2:AF2229,D$2:D2229,D2229)</f>
        <v>3451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/>
      <c r="Q2230" s="27"/>
      <c r="R2230" s="27" t="str">
        <f t="shared" si="205"/>
        <v/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À venir</v>
      </c>
      <c r="X2230" s="20" t="str">
        <f>VLOOKUP($A2230,Database!$A:$Y,20,FALSE)</f>
        <v/>
      </c>
      <c r="Y2230" s="20" t="str">
        <f>VLOOKUP($A2230,Database!$A:$Y,21,FALSE)</f>
        <v/>
      </c>
      <c r="Z2230" s="20">
        <f t="shared" si="204"/>
        <v>0</v>
      </c>
      <c r="AA2230" s="20" t="str">
        <f t="shared" si="206"/>
        <v/>
      </c>
      <c r="AB2230" s="20" t="str">
        <f t="shared" ca="1" si="207"/>
        <v/>
      </c>
      <c r="AC2230" s="20">
        <f t="shared" ca="1" si="208"/>
        <v>0</v>
      </c>
      <c r="AD2230" s="20" t="str">
        <f ca="1">IF(AC2230=0,"",IF(OR(ISBLANK(P2230),ISBLANK(Q2230)),"",IF(ISBLANK(VLOOKUP(A2230,Database!A:AA,22,FALSE)),"",VLOOKUP(A2230,Database!A:AA,22,FALSE))))</f>
        <v/>
      </c>
      <c r="AE2230" s="20" t="str">
        <f>IFERROR(
   IF(
     OR(ISBLANK(P2230),ISBLANK(Q2230)),
     "",
     IF(
       AND(AB2230&lt;&gt;"",OR(W2230="Terminé",W2230="En cours")),
       VLOOKUP(AD2230,Setup_ScoreExactBonus!A:D,4,FALSE),
       0
     )),
  0)</f>
        <v/>
      </c>
      <c r="AF2230" s="21">
        <f t="shared" si="209"/>
        <v>0</v>
      </c>
      <c r="AG2230" s="21">
        <f ca="1">SUMIFS(AF$2:AF2230,D$2:D2230,D2230)</f>
        <v>3169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/>
      <c r="Q2231" s="27"/>
      <c r="R2231" s="27" t="str">
        <f t="shared" si="205"/>
        <v/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À venir</v>
      </c>
      <c r="X2231" s="20" t="str">
        <f>VLOOKUP($A2231,Database!$A:$Y,20,FALSE)</f>
        <v/>
      </c>
      <c r="Y2231" s="20" t="str">
        <f>VLOOKUP($A2231,Database!$A:$Y,21,FALSE)</f>
        <v/>
      </c>
      <c r="Z2231" s="20">
        <f t="shared" si="204"/>
        <v>0</v>
      </c>
      <c r="AA2231" s="20" t="str">
        <f t="shared" si="206"/>
        <v/>
      </c>
      <c r="AB2231" s="20" t="str">
        <f t="shared" ca="1" si="207"/>
        <v/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 t="str">
        <f>IFERROR(
   IF(
     OR(ISBLANK(P2231),ISBLANK(Q2231)),
     "",
     IF(
       AND(AB2231&lt;&gt;"",OR(W2231="Terminé",W2231="En cours")),
       VLOOKUP(AD2231,Setup_ScoreExactBonus!A:D,4,FALSE),
       0
     )),
  0)</f>
        <v/>
      </c>
      <c r="AF2231" s="21">
        <f t="shared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/>
      <c r="Q2232" s="27"/>
      <c r="R2232" s="27" t="str">
        <f t="shared" si="205"/>
        <v/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À venir</v>
      </c>
      <c r="X2232" s="20" t="str">
        <f>VLOOKUP($A2232,Database!$A:$Y,20,FALSE)</f>
        <v/>
      </c>
      <c r="Y2232" s="20" t="str">
        <f>VLOOKUP($A2232,Database!$A:$Y,21,FALSE)</f>
        <v/>
      </c>
      <c r="Z2232" s="20">
        <f t="shared" si="204"/>
        <v>0</v>
      </c>
      <c r="AA2232" s="20" t="str">
        <f t="shared" si="206"/>
        <v/>
      </c>
      <c r="AB2232" s="20" t="str">
        <f t="shared" ca="1" si="207"/>
        <v/>
      </c>
      <c r="AC2232" s="20">
        <f t="shared" ca="1" si="208"/>
        <v>0</v>
      </c>
      <c r="AD2232" s="20" t="str">
        <f ca="1">IF(AC2232=0,"",IF(OR(ISBLANK(P2232),ISBLANK(Q2232)),"",IF(ISBLANK(VLOOKUP(A2232,Database!A:AA,22,FALSE)),"",VLOOKUP(A2232,Database!A:AA,22,FALSE))))</f>
        <v/>
      </c>
      <c r="AE2232" s="20" t="str">
        <f>IFERROR(
   IF(
     OR(ISBLANK(P2232),ISBLANK(Q2232)),
     "",
     IF(
       AND(AB2232&lt;&gt;"",OR(W2232="Terminé",W2232="En cours")),
       VLOOKUP(AD2232,Setup_ScoreExactBonus!A:D,4,FALSE),
       0
     )),
  0)</f>
        <v/>
      </c>
      <c r="AF2232" s="21">
        <f t="shared" si="209"/>
        <v>0</v>
      </c>
      <c r="AG2232" s="21">
        <f ca="1">SUMIFS(AF$2:AF2232,D$2:D2232,D2232)</f>
        <v>3022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/>
      <c r="Q2233" s="27"/>
      <c r="R2233" s="27" t="str">
        <f t="shared" si="205"/>
        <v/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À venir</v>
      </c>
      <c r="X2233" s="20" t="str">
        <f>VLOOKUP($A2233,Database!$A:$Y,20,FALSE)</f>
        <v/>
      </c>
      <c r="Y2233" s="20" t="str">
        <f>VLOOKUP($A2233,Database!$A:$Y,21,FALSE)</f>
        <v/>
      </c>
      <c r="Z2233" s="20">
        <f t="shared" si="204"/>
        <v>0</v>
      </c>
      <c r="AA2233" s="20" t="str">
        <f t="shared" si="206"/>
        <v/>
      </c>
      <c r="AB2233" s="20" t="str">
        <f t="shared" ca="1" si="207"/>
        <v/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 t="str">
        <f>IFERROR(
   IF(
     OR(ISBLANK(P2233),ISBLANK(Q2233)),
     "",
     IF(
       AND(AB2233&lt;&gt;"",OR(W2233="Terminé",W2233="En cours")),
       VLOOKUP(AD2233,Setup_ScoreExactBonus!A:D,4,FALSE),
       0
     )),
  0)</f>
        <v/>
      </c>
      <c r="AF2233" s="21">
        <f t="shared" si="209"/>
        <v>0</v>
      </c>
      <c r="AG2233" s="21">
        <f ca="1">SUMIFS(AF$2:AF2233,D$2:D2233,D2233)</f>
        <v>3102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/>
      <c r="Q2234" s="27"/>
      <c r="R2234" s="27" t="str">
        <f t="shared" si="205"/>
        <v/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À venir</v>
      </c>
      <c r="X2234" s="20" t="str">
        <f>VLOOKUP($A2234,Database!$A:$Y,20,FALSE)</f>
        <v/>
      </c>
      <c r="Y2234" s="20" t="str">
        <f>VLOOKUP($A2234,Database!$A:$Y,21,FALSE)</f>
        <v/>
      </c>
      <c r="Z2234" s="20">
        <f t="shared" si="204"/>
        <v>0</v>
      </c>
      <c r="AA2234" s="20" t="str">
        <f t="shared" si="206"/>
        <v/>
      </c>
      <c r="AB2234" s="20" t="str">
        <f t="shared" ca="1" si="207"/>
        <v/>
      </c>
      <c r="AC2234" s="20">
        <f t="shared" ca="1" si="208"/>
        <v>0</v>
      </c>
      <c r="AD2234" s="20" t="str">
        <f ca="1">IF(AC2234=0,"",IF(OR(ISBLANK(P2234),ISBLANK(Q2234)),"",IF(ISBLANK(VLOOKUP(A2234,Database!A:AA,22,FALSE)),"",VLOOKUP(A2234,Database!A:AA,22,FALSE))))</f>
        <v/>
      </c>
      <c r="AE2234" s="20" t="str">
        <f>IFERROR(
   IF(
     OR(ISBLANK(P2234),ISBLANK(Q2234)),
     "",
     IF(
       AND(AB2234&lt;&gt;"",OR(W2234="Terminé",W2234="En cours")),
       VLOOKUP(AD2234,Setup_ScoreExactBonus!A:D,4,FALSE),
       0
     )),
  0)</f>
        <v/>
      </c>
      <c r="AF2234" s="21">
        <f t="shared" si="209"/>
        <v>0</v>
      </c>
      <c r="AG2234" s="21">
        <f ca="1">SUMIFS(AF$2:AF2234,D$2:D2234,D2234)</f>
        <v>2990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/>
      <c r="Q2235" s="27"/>
      <c r="R2235" s="27" t="str">
        <f t="shared" si="205"/>
        <v/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À venir</v>
      </c>
      <c r="X2235" s="20" t="str">
        <f>VLOOKUP($A2235,Database!$A:$Y,20,FALSE)</f>
        <v/>
      </c>
      <c r="Y2235" s="20" t="str">
        <f>VLOOKUP($A2235,Database!$A:$Y,21,FALSE)</f>
        <v/>
      </c>
      <c r="Z2235" s="20">
        <f t="shared" si="204"/>
        <v>0</v>
      </c>
      <c r="AA2235" s="20" t="str">
        <f t="shared" si="206"/>
        <v/>
      </c>
      <c r="AB2235" s="20" t="str">
        <f t="shared" ca="1" si="207"/>
        <v/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 t="str">
        <f>IFERROR(
   IF(
     OR(ISBLANK(P2235),ISBLANK(Q2235)),
     "",
     IF(
       AND(AB2235&lt;&gt;"",OR(W2235="Terminé",W2235="En cours")),
       VLOOKUP(AD2235,Setup_ScoreExactBonus!A:D,4,FALSE),
       0
     )),
  0)</f>
        <v/>
      </c>
      <c r="AF2235" s="21">
        <f t="shared" si="209"/>
        <v>0</v>
      </c>
      <c r="AG2235" s="21">
        <f ca="1">SUMIFS(AF$2:AF2235,D$2:D2235,D2235)</f>
        <v>3051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/>
      <c r="Q2236" s="27"/>
      <c r="R2236" s="27" t="str">
        <f t="shared" si="205"/>
        <v/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À venir</v>
      </c>
      <c r="X2236" s="20" t="str">
        <f>VLOOKUP($A2236,Database!$A:$Y,20,FALSE)</f>
        <v/>
      </c>
      <c r="Y2236" s="20" t="str">
        <f>VLOOKUP($A2236,Database!$A:$Y,21,FALSE)</f>
        <v/>
      </c>
      <c r="Z2236" s="20">
        <f t="shared" si="204"/>
        <v>0</v>
      </c>
      <c r="AA2236" s="20" t="str">
        <f t="shared" si="206"/>
        <v/>
      </c>
      <c r="AB2236" s="20" t="str">
        <f t="shared" ca="1" si="207"/>
        <v/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 t="str">
        <f>IFERROR(
   IF(
     OR(ISBLANK(P2236),ISBLANK(Q2236)),
     "",
     IF(
       AND(AB2236&lt;&gt;"",OR(W2236="Terminé",W2236="En cours")),
       VLOOKUP(AD2236,Setup_ScoreExactBonus!A:D,4,FALSE),
       0
     )),
  0)</f>
        <v/>
      </c>
      <c r="AF2236" s="21">
        <f t="shared" si="209"/>
        <v>0</v>
      </c>
      <c r="AG2236" s="21">
        <f ca="1">SUMIFS(AF$2:AF2236,D$2:D2236,D2236)</f>
        <v>2853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/>
      <c r="Q2237" s="27"/>
      <c r="R2237" s="27" t="str">
        <f t="shared" si="205"/>
        <v/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À venir</v>
      </c>
      <c r="X2237" s="20" t="str">
        <f>VLOOKUP($A2237,Database!$A:$Y,20,FALSE)</f>
        <v/>
      </c>
      <c r="Y2237" s="20" t="str">
        <f>VLOOKUP($A2237,Database!$A:$Y,21,FALSE)</f>
        <v/>
      </c>
      <c r="Z2237" s="20">
        <f t="shared" si="204"/>
        <v>0</v>
      </c>
      <c r="AA2237" s="20" t="str">
        <f t="shared" si="206"/>
        <v/>
      </c>
      <c r="AB2237" s="20" t="str">
        <f t="shared" ca="1" si="207"/>
        <v/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 t="str">
        <f>IFERROR(
   IF(
     OR(ISBLANK(P2237),ISBLANK(Q2237)),
     "",
     IF(
       AND(AB2237&lt;&gt;"",OR(W2237="Terminé",W2237="En cours")),
       VLOOKUP(AD2237,Setup_ScoreExactBonus!A:D,4,FALSE),
       0
     )),
  0)</f>
        <v/>
      </c>
      <c r="AF2237" s="21">
        <f t="shared" si="209"/>
        <v>0</v>
      </c>
      <c r="AG2237" s="21">
        <f ca="1">SUMIFS(AF$2:AF2237,D$2:D2237,D2237)</f>
        <v>2679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/>
      <c r="Q2238" s="27"/>
      <c r="R2238" s="27" t="str">
        <f t="shared" si="205"/>
        <v/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À venir</v>
      </c>
      <c r="X2238" s="20" t="str">
        <f>VLOOKUP($A2238,Database!$A:$Y,20,FALSE)</f>
        <v/>
      </c>
      <c r="Y2238" s="20" t="str">
        <f>VLOOKUP($A2238,Database!$A:$Y,21,FALSE)</f>
        <v/>
      </c>
      <c r="Z2238" s="20">
        <f t="shared" si="204"/>
        <v>0</v>
      </c>
      <c r="AA2238" s="20" t="str">
        <f t="shared" si="206"/>
        <v/>
      </c>
      <c r="AB2238" s="20" t="str">
        <f t="shared" ca="1" si="207"/>
        <v/>
      </c>
      <c r="AC2238" s="20">
        <f t="shared" ca="1" si="208"/>
        <v>0</v>
      </c>
      <c r="AD2238" s="20" t="str">
        <f ca="1">IF(AC2238=0,"",IF(OR(ISBLANK(P2238),ISBLANK(Q2238)),"",IF(ISBLANK(VLOOKUP(A2238,Database!A:AA,22,FALSE)),"",VLOOKUP(A2238,Database!A:AA,22,FALSE))))</f>
        <v/>
      </c>
      <c r="AE2238" s="20" t="str">
        <f>IFERROR(
   IF(
     OR(ISBLANK(P2238),ISBLANK(Q2238)),
     "",
     IF(
       AND(AB2238&lt;&gt;"",OR(W2238="Terminé",W2238="En cours")),
       VLOOKUP(AD2238,Setup_ScoreExactBonus!A:D,4,FALSE),
       0
     )),
  0)</f>
        <v/>
      </c>
      <c r="AF2238" s="21">
        <f t="shared" si="209"/>
        <v>0</v>
      </c>
      <c r="AG2238" s="21">
        <f ca="1">SUMIFS(AF$2:AF2238,D$2:D2238,D2238)</f>
        <v>2289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/>
      <c r="Q2239" s="27"/>
      <c r="R2239" s="27" t="str">
        <f t="shared" si="205"/>
        <v/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À venir</v>
      </c>
      <c r="X2239" s="20" t="str">
        <f>VLOOKUP($A2239,Database!$A:$Y,20,FALSE)</f>
        <v/>
      </c>
      <c r="Y2239" s="20" t="str">
        <f>VLOOKUP($A2239,Database!$A:$Y,21,FALSE)</f>
        <v/>
      </c>
      <c r="Z2239" s="20">
        <f t="shared" si="204"/>
        <v>0</v>
      </c>
      <c r="AA2239" s="20" t="str">
        <f t="shared" si="206"/>
        <v/>
      </c>
      <c r="AB2239" s="20" t="str">
        <f t="shared" ca="1" si="207"/>
        <v/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 t="str">
        <f>IFERROR(
   IF(
     OR(ISBLANK(P2239),ISBLANK(Q2239)),
     "",
     IF(
       AND(AB2239&lt;&gt;"",OR(W2239="Terminé",W2239="En cours")),
       VLOOKUP(AD2239,Setup_ScoreExactBonus!A:D,4,FALSE),
       0
     )),
  0)</f>
        <v/>
      </c>
      <c r="AF2239" s="21">
        <f t="shared" si="209"/>
        <v>0</v>
      </c>
      <c r="AG2239" s="21">
        <f ca="1">SUMIFS(AF$2:AF2239,D$2:D2239,D2239)</f>
        <v>3177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/>
      <c r="Q2240" s="27"/>
      <c r="R2240" s="27" t="str">
        <f t="shared" si="205"/>
        <v/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À venir</v>
      </c>
      <c r="X2240" s="20" t="str">
        <f>VLOOKUP($A2240,Database!$A:$Y,20,FALSE)</f>
        <v/>
      </c>
      <c r="Y2240" s="20" t="str">
        <f>VLOOKUP($A2240,Database!$A:$Y,21,FALSE)</f>
        <v/>
      </c>
      <c r="Z2240" s="20">
        <f t="shared" si="204"/>
        <v>0</v>
      </c>
      <c r="AA2240" s="20" t="str">
        <f t="shared" si="206"/>
        <v/>
      </c>
      <c r="AB2240" s="20" t="str">
        <f t="shared" ca="1" si="207"/>
        <v/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 t="str">
        <f>IFERROR(
   IF(
     OR(ISBLANK(P2240),ISBLANK(Q2240)),
     "",
     IF(
       AND(AB2240&lt;&gt;"",OR(W2240="Terminé",W2240="En cours")),
       VLOOKUP(AD2240,Setup_ScoreExactBonus!A:D,4,FALSE),
       0
     )),
  0)</f>
        <v/>
      </c>
      <c r="AF2240" s="21">
        <f t="shared" si="209"/>
        <v>0</v>
      </c>
      <c r="AG2240" s="21">
        <f ca="1">SUMIFS(AF$2:AF2240,D$2:D2240,D2240)</f>
        <v>3228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R2241" s="27" t="str">
        <f t="shared" si="205"/>
        <v/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À venir</v>
      </c>
      <c r="X2241" s="20" t="str">
        <f>VLOOKUP($A2241,Database!$A:$Y,20,FALSE)</f>
        <v/>
      </c>
      <c r="Y2241" s="20" t="str">
        <f>VLOOKUP($A2241,Database!$A:$Y,21,FALSE)</f>
        <v/>
      </c>
      <c r="Z2241" s="20">
        <f t="shared" si="204"/>
        <v>0</v>
      </c>
      <c r="AA2241" s="20" t="str">
        <f t="shared" si="206"/>
        <v/>
      </c>
      <c r="AB2241" s="20">
        <f t="shared" ca="1" si="207"/>
        <v>132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 t="str">
        <f>IFERROR(
   IF(
     OR(ISBLANK(P2241),ISBLANK(Q2241)),
     "",
     IF(
       AND(AB2241&lt;&gt;"",OR(W2241="Terminé",W2241="En cours")),
       VLOOKUP(AD2241,Setup_ScoreExactBonus!A:D,4,FALSE),
       0
     )),
  0)</f>
        <v/>
      </c>
      <c r="AF2241" s="21">
        <f t="shared" si="209"/>
        <v>0</v>
      </c>
      <c r="AG2241" s="21">
        <f ca="1">SUMIFS(AF$2:AF2241,D$2:D2241,D2241)</f>
        <v>2615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R2242" s="27" t="str">
        <f t="shared" si="205"/>
        <v/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À venir</v>
      </c>
      <c r="X2242" s="20" t="str">
        <f>VLOOKUP($A2242,Database!$A:$Y,20,FALSE)</f>
        <v/>
      </c>
      <c r="Y2242" s="20" t="str">
        <f>VLOOKUP($A2242,Database!$A:$Y,21,FALSE)</f>
        <v/>
      </c>
      <c r="Z2242" s="20">
        <f t="shared" ref="Z2242:Z2305" si="210">IF(A2242=0,0,IF(W2242="À venir",0,IF(AND(ISBLANK(P2242),ISBLANK(Q2242)),1,0)))</f>
        <v>0</v>
      </c>
      <c r="AA2242" s="20" t="str">
        <f t="shared" si="206"/>
        <v/>
      </c>
      <c r="AB2242" s="20" t="str">
        <f t="shared" ca="1" si="207"/>
        <v/>
      </c>
      <c r="AC2242" s="20">
        <f t="shared" ca="1" si="208"/>
        <v>0</v>
      </c>
      <c r="AD2242" s="20" t="str">
        <f ca="1">IF(AC2242=0,"",IF(OR(ISBLANK(P2242),ISBLANK(Q2242)),"",IF(ISBLANK(VLOOKUP(A2242,Database!A:AA,22,FALSE)),"",VLOOKUP(A2242,Database!A:AA,22,FALSE))))</f>
        <v/>
      </c>
      <c r="AE2242" s="20" t="str">
        <f>IFERROR(
   IF(
     OR(ISBLANK(P2242),ISBLANK(Q2242)),
     "",
     IF(
       AND(AB2242&lt;&gt;"",OR(W2242="Terminé",W2242="En cours")),
       VLOOKUP(AD2242,Setup_ScoreExactBonus!A:D,4,FALSE),
       0
     )),
  0)</f>
        <v/>
      </c>
      <c r="AF2242" s="21">
        <f t="shared" si="209"/>
        <v>0</v>
      </c>
      <c r="AG2242" s="21">
        <f ca="1">SUMIFS(AF$2:AF2242,D$2:D2242,D2242)</f>
        <v>2772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/>
      <c r="Q2243" s="27"/>
      <c r="R2243" s="27" t="str">
        <f t="shared" ref="R2243:R2306" si="211">IF(AND(A2243&gt;0,A2243&lt;=104,W2243="Terminé"),TEXT(P2243,"0")&amp;"-"&amp;TEXT(Q2243,"0"),"")</f>
        <v/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À venir</v>
      </c>
      <c r="X2243" s="20" t="str">
        <f>VLOOKUP($A2243,Database!$A:$Y,20,FALSE)</f>
        <v/>
      </c>
      <c r="Y2243" s="20" t="str">
        <f>VLOOKUP($A2243,Database!$A:$Y,21,FALSE)</f>
        <v/>
      </c>
      <c r="Z2243" s="20">
        <f t="shared" si="210"/>
        <v>0</v>
      </c>
      <c r="AA2243" s="20" t="str">
        <f t="shared" si="206"/>
        <v/>
      </c>
      <c r="AB2243" s="20" t="str">
        <f t="shared" ca="1" si="207"/>
        <v/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 t="str">
        <f>IFERROR(
   IF(
     OR(ISBLANK(P2243),ISBLANK(Q2243)),
     "",
     IF(
       AND(AB2243&lt;&gt;"",OR(W2243="Terminé",W2243="En cours")),
       VLOOKUP(AD2243,Setup_ScoreExactBonus!A:D,4,FALSE),
       0
     )),
  0)</f>
        <v/>
      </c>
      <c r="AF2243" s="21">
        <f t="shared" si="209"/>
        <v>0</v>
      </c>
      <c r="AG2243" s="21">
        <f ca="1">SUMIFS(AF$2:AF2243,D$2:D2243,D2243)</f>
        <v>3089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/>
      <c r="Q2244" s="27"/>
      <c r="R2244" s="27" t="str">
        <f t="shared" si="211"/>
        <v/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À venir</v>
      </c>
      <c r="X2244" s="20" t="str">
        <f>VLOOKUP($A2244,Database!$A:$Y,20,FALSE)</f>
        <v/>
      </c>
      <c r="Y2244" s="20" t="str">
        <f>VLOOKUP($A2244,Database!$A:$Y,21,FALSE)</f>
        <v/>
      </c>
      <c r="Z2244" s="20">
        <f t="shared" si="210"/>
        <v>0</v>
      </c>
      <c r="AA2244" s="20" t="str">
        <f t="shared" si="206"/>
        <v/>
      </c>
      <c r="AB2244" s="20" t="str">
        <f t="shared" ca="1" si="207"/>
        <v/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 t="str">
        <f>IFERROR(
   IF(
     OR(ISBLANK(P2244),ISBLANK(Q2244)),
     "",
     IF(
       AND(AB2244&lt;&gt;"",OR(W2244="Terminé",W2244="En cours")),
       VLOOKUP(AD2244,Setup_ScoreExactBonus!A:D,4,FALSE),
       0
     )),
  0)</f>
        <v/>
      </c>
      <c r="AF2244" s="21">
        <f t="shared" si="209"/>
        <v>0</v>
      </c>
      <c r="AG2244" s="21">
        <f ca="1">SUMIFS(AF$2:AF2244,D$2:D2244,D2244)</f>
        <v>3587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/>
      <c r="Q2245" s="27"/>
      <c r="R2245" s="27" t="str">
        <f t="shared" si="211"/>
        <v/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À venir</v>
      </c>
      <c r="X2245" s="20" t="str">
        <f>VLOOKUP($A2245,Database!$A:$Y,20,FALSE)</f>
        <v/>
      </c>
      <c r="Y2245" s="20" t="str">
        <f>VLOOKUP($A2245,Database!$A:$Y,21,FALSE)</f>
        <v/>
      </c>
      <c r="Z2245" s="20">
        <f t="shared" si="210"/>
        <v>0</v>
      </c>
      <c r="AA2245" s="20" t="str">
        <f t="shared" si="206"/>
        <v/>
      </c>
      <c r="AB2245" s="20" t="str">
        <f t="shared" ca="1" si="207"/>
        <v/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 t="str">
        <f>IFERROR(
   IF(
     OR(ISBLANK(P2245),ISBLANK(Q2245)),
     "",
     IF(
       AND(AB2245&lt;&gt;"",OR(W2245="Terminé",W2245="En cours")),
       VLOOKUP(AD2245,Setup_ScoreExactBonus!A:D,4,FALSE),
       0
     )),
  0)</f>
        <v/>
      </c>
      <c r="AF2245" s="21">
        <f t="shared" si="209"/>
        <v>0</v>
      </c>
      <c r="AG2245" s="21">
        <f ca="1">SUMIFS(AF$2:AF2245,D$2:D2245,D2245)</f>
        <v>3215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/>
      <c r="Q2246" s="27"/>
      <c r="R2246" s="27" t="str">
        <f t="shared" si="211"/>
        <v/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À venir</v>
      </c>
      <c r="X2246" s="20" t="str">
        <f>VLOOKUP($A2246,Database!$A:$Y,20,FALSE)</f>
        <v/>
      </c>
      <c r="Y2246" s="20" t="str">
        <f>VLOOKUP($A2246,Database!$A:$Y,21,FALSE)</f>
        <v/>
      </c>
      <c r="Z2246" s="20">
        <f t="shared" si="210"/>
        <v>0</v>
      </c>
      <c r="AA2246" s="20" t="str">
        <f t="shared" si="206"/>
        <v/>
      </c>
      <c r="AB2246" s="20" t="str">
        <f t="shared" ca="1" si="207"/>
        <v/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 t="str">
        <f>IFERROR(
   IF(
     OR(ISBLANK(P2246),ISBLANK(Q2246)),
     "",
     IF(
       AND(AB2246&lt;&gt;"",OR(W2246="Terminé",W2246="En cours")),
       VLOOKUP(AD2246,Setup_ScoreExactBonus!A:D,4,FALSE),
       0
     )),
  0)</f>
        <v/>
      </c>
      <c r="AF2246" s="21">
        <f t="shared" si="209"/>
        <v>0</v>
      </c>
      <c r="AG2246" s="21">
        <f ca="1">SUMIFS(AF$2:AF2246,D$2:D2246,D2246)</f>
        <v>3257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/>
      <c r="Q2247" s="27"/>
      <c r="R2247" s="27" t="str">
        <f t="shared" si="211"/>
        <v/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À venir</v>
      </c>
      <c r="X2247" s="20" t="str">
        <f>VLOOKUP($A2247,Database!$A:$Y,20,FALSE)</f>
        <v/>
      </c>
      <c r="Y2247" s="20" t="str">
        <f>VLOOKUP($A2247,Database!$A:$Y,21,FALSE)</f>
        <v/>
      </c>
      <c r="Z2247" s="20">
        <f t="shared" si="210"/>
        <v>0</v>
      </c>
      <c r="AA2247" s="20" t="str">
        <f t="shared" si="206"/>
        <v/>
      </c>
      <c r="AB2247" s="20" t="str">
        <f t="shared" ca="1" si="207"/>
        <v/>
      </c>
      <c r="AC2247" s="20">
        <f t="shared" ca="1" si="208"/>
        <v>0</v>
      </c>
      <c r="AD2247" s="20" t="str">
        <f ca="1">IF(AC2247=0,"",IF(OR(ISBLANK(P2247),ISBLANK(Q2247)),"",IF(ISBLANK(VLOOKUP(A2247,Database!A:AA,22,FALSE)),"",VLOOKUP(A2247,Database!A:AA,22,FALSE))))</f>
        <v/>
      </c>
      <c r="AE2247" s="20" t="str">
        <f>IFERROR(
   IF(
     OR(ISBLANK(P2247),ISBLANK(Q2247)),
     "",
     IF(
       AND(AB2247&lt;&gt;"",OR(W2247="Terminé",W2247="En cours")),
       VLOOKUP(AD2247,Setup_ScoreExactBonus!A:D,4,FALSE),
       0
     )),
  0)</f>
        <v/>
      </c>
      <c r="AF2247" s="21">
        <f t="shared" si="209"/>
        <v>0</v>
      </c>
      <c r="AG2247" s="21">
        <f ca="1">SUMIFS(AF$2:AF2247,D$2:D2247,D2247)</f>
        <v>2427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/>
      <c r="Q2248" s="27"/>
      <c r="R2248" s="27" t="str">
        <f t="shared" si="211"/>
        <v/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À venir</v>
      </c>
      <c r="X2248" s="20" t="str">
        <f>VLOOKUP($A2248,Database!$A:$Y,20,FALSE)</f>
        <v/>
      </c>
      <c r="Y2248" s="20" t="str">
        <f>VLOOKUP($A2248,Database!$A:$Y,21,FALSE)</f>
        <v/>
      </c>
      <c r="Z2248" s="20">
        <f t="shared" si="210"/>
        <v>0</v>
      </c>
      <c r="AA2248" s="20" t="str">
        <f t="shared" si="206"/>
        <v/>
      </c>
      <c r="AB2248" s="20" t="str">
        <f t="shared" ca="1" si="207"/>
        <v/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 t="str">
        <f>IFERROR(
   IF(
     OR(ISBLANK(P2248),ISBLANK(Q2248)),
     "",
     IF(
       AND(AB2248&lt;&gt;"",OR(W2248="Terminé",W2248="En cours")),
       VLOOKUP(AD2248,Setup_ScoreExactBonus!A:D,4,FALSE),
       0
     )),
  0)</f>
        <v/>
      </c>
      <c r="AF2248" s="21">
        <f t="shared" si="209"/>
        <v>0</v>
      </c>
      <c r="AG2248" s="21">
        <f ca="1">SUMIFS(AF$2:AF2248,D$2:D2248,D2248)</f>
        <v>3263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/>
      <c r="Q2249" s="27"/>
      <c r="R2249" s="27" t="str">
        <f t="shared" si="211"/>
        <v/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À venir</v>
      </c>
      <c r="X2249" s="20" t="str">
        <f>VLOOKUP($A2249,Database!$A:$Y,20,FALSE)</f>
        <v/>
      </c>
      <c r="Y2249" s="20" t="str">
        <f>VLOOKUP($A2249,Database!$A:$Y,21,FALSE)</f>
        <v/>
      </c>
      <c r="Z2249" s="20">
        <f t="shared" si="210"/>
        <v>0</v>
      </c>
      <c r="AA2249" s="20" t="str">
        <f t="shared" si="206"/>
        <v/>
      </c>
      <c r="AB2249" s="20" t="str">
        <f t="shared" ca="1" si="207"/>
        <v/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 t="str">
        <f>IFERROR(
   IF(
     OR(ISBLANK(P2249),ISBLANK(Q2249)),
     "",
     IF(
       AND(AB2249&lt;&gt;"",OR(W2249="Terminé",W2249="En cours")),
       VLOOKUP(AD2249,Setup_ScoreExactBonus!A:D,4,FALSE),
       0
     )),
  0)</f>
        <v/>
      </c>
      <c r="AF2249" s="21">
        <f t="shared" si="209"/>
        <v>0</v>
      </c>
      <c r="AG2249" s="21">
        <f ca="1">SUMIFS(AF$2:AF2249,D$2:D2249,D2249)</f>
        <v>1775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/>
      <c r="Q2250" s="27"/>
      <c r="R2250" s="27" t="str">
        <f t="shared" si="211"/>
        <v/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À venir</v>
      </c>
      <c r="X2250" s="20" t="str">
        <f>VLOOKUP($A2250,Database!$A:$Y,20,FALSE)</f>
        <v/>
      </c>
      <c r="Y2250" s="20" t="str">
        <f>VLOOKUP($A2250,Database!$A:$Y,21,FALSE)</f>
        <v/>
      </c>
      <c r="Z2250" s="20">
        <f t="shared" si="210"/>
        <v>0</v>
      </c>
      <c r="AA2250" s="20" t="str">
        <f t="shared" si="206"/>
        <v/>
      </c>
      <c r="AB2250" s="20" t="str">
        <f t="shared" ca="1" si="207"/>
        <v/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 t="str">
        <f>IFERROR(
   IF(
     OR(ISBLANK(P2250),ISBLANK(Q2250)),
     "",
     IF(
       AND(AB2250&lt;&gt;"",OR(W2250="Terminé",W2250="En cours")),
       VLOOKUP(AD2250,Setup_ScoreExactBonus!A:D,4,FALSE),
       0
     )),
  0)</f>
        <v/>
      </c>
      <c r="AF2250" s="21">
        <f t="shared" si="209"/>
        <v>0</v>
      </c>
      <c r="AG2250" s="21">
        <f ca="1">SUMIFS(AF$2:AF2250,D$2:D2250,D2250)</f>
        <v>3206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/>
      <c r="Q2251" s="27"/>
      <c r="R2251" s="27" t="str">
        <f t="shared" si="211"/>
        <v/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À venir</v>
      </c>
      <c r="X2251" s="20" t="str">
        <f>VLOOKUP($A2251,Database!$A:$Y,20,FALSE)</f>
        <v/>
      </c>
      <c r="Y2251" s="20" t="str">
        <f>VLOOKUP($A2251,Database!$A:$Y,21,FALSE)</f>
        <v/>
      </c>
      <c r="Z2251" s="20">
        <f t="shared" si="210"/>
        <v>0</v>
      </c>
      <c r="AA2251" s="20" t="str">
        <f t="shared" si="206"/>
        <v/>
      </c>
      <c r="AB2251" s="20" t="str">
        <f t="shared" ca="1" si="207"/>
        <v/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 t="str">
        <f>IFERROR(
   IF(
     OR(ISBLANK(P2251),ISBLANK(Q2251)),
     "",
     IF(
       AND(AB2251&lt;&gt;"",OR(W2251="Terminé",W2251="En cours")),
       VLOOKUP(AD2251,Setup_ScoreExactBonus!A:D,4,FALSE),
       0
     )),
  0)</f>
        <v/>
      </c>
      <c r="AF2251" s="21">
        <f t="shared" si="209"/>
        <v>0</v>
      </c>
      <c r="AG2251" s="21">
        <f ca="1">SUMIFS(AF$2:AF2251,D$2:D2251,D2251)</f>
        <v>3453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/>
      <c r="Q2252" s="27"/>
      <c r="R2252" s="27" t="str">
        <f t="shared" si="211"/>
        <v/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À venir</v>
      </c>
      <c r="X2252" s="20" t="str">
        <f>VLOOKUP($A2252,Database!$A:$Y,20,FALSE)</f>
        <v/>
      </c>
      <c r="Y2252" s="20" t="str">
        <f>VLOOKUP($A2252,Database!$A:$Y,21,FALSE)</f>
        <v/>
      </c>
      <c r="Z2252" s="20">
        <f t="shared" si="210"/>
        <v>0</v>
      </c>
      <c r="AA2252" s="20" t="str">
        <f t="shared" si="206"/>
        <v/>
      </c>
      <c r="AB2252" s="20" t="str">
        <f t="shared" ca="1" si="207"/>
        <v/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 t="str">
        <f>IFERROR(
   IF(
     OR(ISBLANK(P2252),ISBLANK(Q2252)),
     "",
     IF(
       AND(AB2252&lt;&gt;"",OR(W2252="Terminé",W2252="En cours")),
       VLOOKUP(AD2252,Setup_ScoreExactBonus!A:D,4,FALSE),
       0
     )),
  0)</f>
        <v/>
      </c>
      <c r="AF2252" s="21">
        <f t="shared" si="209"/>
        <v>0</v>
      </c>
      <c r="AG2252" s="21">
        <f ca="1">SUMIFS(AF$2:AF2252,D$2:D2252,D2252)</f>
        <v>2840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/>
      <c r="Q2253" s="27"/>
      <c r="R2253" s="27" t="str">
        <f t="shared" si="211"/>
        <v/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À venir</v>
      </c>
      <c r="X2253" s="20" t="str">
        <f>VLOOKUP($A2253,Database!$A:$Y,20,FALSE)</f>
        <v/>
      </c>
      <c r="Y2253" s="20" t="str">
        <f>VLOOKUP($A2253,Database!$A:$Y,21,FALSE)</f>
        <v/>
      </c>
      <c r="Z2253" s="20">
        <f t="shared" si="210"/>
        <v>0</v>
      </c>
      <c r="AA2253" s="20" t="str">
        <f t="shared" si="206"/>
        <v/>
      </c>
      <c r="AB2253" s="20" t="str">
        <f t="shared" ca="1" si="207"/>
        <v/>
      </c>
      <c r="AC2253" s="20">
        <f t="shared" ca="1" si="208"/>
        <v>0</v>
      </c>
      <c r="AD2253" s="20" t="str">
        <f ca="1">IF(AC2253=0,"",IF(OR(ISBLANK(P2253),ISBLANK(Q2253)),"",IF(ISBLANK(VLOOKUP(A2253,Database!A:AA,22,FALSE)),"",VLOOKUP(A2253,Database!A:AA,22,FALSE))))</f>
        <v/>
      </c>
      <c r="AE2253" s="20" t="str">
        <f>IFERROR(
   IF(
     OR(ISBLANK(P2253),ISBLANK(Q2253)),
     "",
     IF(
       AND(AB2253&lt;&gt;"",OR(W2253="Terminé",W2253="En cours")),
       VLOOKUP(AD2253,Setup_ScoreExactBonus!A:D,4,FALSE),
       0
     )),
  0)</f>
        <v/>
      </c>
      <c r="AF2253" s="21">
        <f t="shared" si="209"/>
        <v>0</v>
      </c>
      <c r="AG2253" s="21">
        <f ca="1">SUMIFS(AF$2:AF2253,D$2:D2253,D2253)</f>
        <v>3231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/>
      <c r="Q2254" s="27"/>
      <c r="R2254" s="27" t="str">
        <f t="shared" si="211"/>
        <v/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À venir</v>
      </c>
      <c r="X2254" s="20" t="str">
        <f>VLOOKUP($A2254,Database!$A:$Y,20,FALSE)</f>
        <v/>
      </c>
      <c r="Y2254" s="20" t="str">
        <f>VLOOKUP($A2254,Database!$A:$Y,21,FALSE)</f>
        <v/>
      </c>
      <c r="Z2254" s="20">
        <f t="shared" si="210"/>
        <v>0</v>
      </c>
      <c r="AA2254" s="20" t="str">
        <f t="shared" si="206"/>
        <v/>
      </c>
      <c r="AB2254" s="20" t="str">
        <f t="shared" ca="1" si="207"/>
        <v/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 t="str">
        <f>IFERROR(
   IF(
     OR(ISBLANK(P2254),ISBLANK(Q2254)),
     "",
     IF(
       AND(AB2254&lt;&gt;"",OR(W2254="Terminé",W2254="En cours")),
       VLOOKUP(AD2254,Setup_ScoreExactBonus!A:D,4,FALSE),
       0
     )),
  0)</f>
        <v/>
      </c>
      <c r="AF2254" s="21">
        <f t="shared" si="209"/>
        <v>0</v>
      </c>
      <c r="AG2254" s="21">
        <f ca="1">SUMIFS(AF$2:AF2254,D$2:D2254,D2254)</f>
        <v>3039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/>
      <c r="Q2255" s="27"/>
      <c r="R2255" s="27" t="str">
        <f t="shared" si="211"/>
        <v/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À venir</v>
      </c>
      <c r="X2255" s="20" t="str">
        <f>VLOOKUP($A2255,Database!$A:$Y,20,FALSE)</f>
        <v/>
      </c>
      <c r="Y2255" s="20" t="str">
        <f>VLOOKUP($A2255,Database!$A:$Y,21,FALSE)</f>
        <v/>
      </c>
      <c r="Z2255" s="20">
        <f t="shared" si="210"/>
        <v>0</v>
      </c>
      <c r="AA2255" s="20" t="str">
        <f t="shared" si="206"/>
        <v/>
      </c>
      <c r="AB2255" s="20" t="str">
        <f t="shared" ca="1" si="207"/>
        <v/>
      </c>
      <c r="AC2255" s="20">
        <f t="shared" ca="1" si="208"/>
        <v>0</v>
      </c>
      <c r="AD2255" s="20" t="str">
        <f ca="1">IF(AC2255=0,"",IF(OR(ISBLANK(P2255),ISBLANK(Q2255)),"",IF(ISBLANK(VLOOKUP(A2255,Database!A:AA,22,FALSE)),"",VLOOKUP(A2255,Database!A:AA,22,FALSE))))</f>
        <v/>
      </c>
      <c r="AE2255" s="20" t="str">
        <f>IFERROR(
   IF(
     OR(ISBLANK(P2255),ISBLANK(Q2255)),
     "",
     IF(
       AND(AB2255&lt;&gt;"",OR(W2255="Terminé",W2255="En cours")),
       VLOOKUP(AD2255,Setup_ScoreExactBonus!A:D,4,FALSE),
       0
     )),
  0)</f>
        <v/>
      </c>
      <c r="AF2255" s="21">
        <f t="shared" si="209"/>
        <v>0</v>
      </c>
      <c r="AG2255" s="21">
        <f ca="1">SUMIFS(AF$2:AF2255,D$2:D2255,D2255)</f>
        <v>3352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/>
      <c r="Q2256" s="27"/>
      <c r="R2256" s="27" t="str">
        <f t="shared" si="211"/>
        <v/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À venir</v>
      </c>
      <c r="X2256" s="20" t="str">
        <f>VLOOKUP($A2256,Database!$A:$Y,20,FALSE)</f>
        <v/>
      </c>
      <c r="Y2256" s="20" t="str">
        <f>VLOOKUP($A2256,Database!$A:$Y,21,FALSE)</f>
        <v/>
      </c>
      <c r="Z2256" s="20">
        <f t="shared" si="210"/>
        <v>0</v>
      </c>
      <c r="AA2256" s="20" t="str">
        <f t="shared" si="206"/>
        <v/>
      </c>
      <c r="AB2256" s="20" t="str">
        <f t="shared" ca="1" si="207"/>
        <v/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 t="str">
        <f>IFERROR(
   IF(
     OR(ISBLANK(P2256),ISBLANK(Q2256)),
     "",
     IF(
       AND(AB2256&lt;&gt;"",OR(W2256="Terminé",W2256="En cours")),
       VLOOKUP(AD2256,Setup_ScoreExactBonus!A:D,4,FALSE),
       0
     )),
  0)</f>
        <v/>
      </c>
      <c r="AF2256" s="21">
        <f t="shared" si="209"/>
        <v>0</v>
      </c>
      <c r="AG2256" s="21">
        <f ca="1">SUMIFS(AF$2:AF2256,D$2:D2256,D2256)</f>
        <v>3451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/>
      <c r="Q2257" s="27"/>
      <c r="R2257" s="27" t="str">
        <f t="shared" si="211"/>
        <v/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À venir</v>
      </c>
      <c r="X2257" s="20" t="str">
        <f>VLOOKUP($A2257,Database!$A:$Y,20,FALSE)</f>
        <v/>
      </c>
      <c r="Y2257" s="20" t="str">
        <f>VLOOKUP($A2257,Database!$A:$Y,21,FALSE)</f>
        <v/>
      </c>
      <c r="Z2257" s="20">
        <f t="shared" si="210"/>
        <v>0</v>
      </c>
      <c r="AA2257" s="20" t="str">
        <f t="shared" si="206"/>
        <v/>
      </c>
      <c r="AB2257" s="20" t="str">
        <f t="shared" ca="1" si="207"/>
        <v/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 t="str">
        <f>IFERROR(
   IF(
     OR(ISBLANK(P2257),ISBLANK(Q2257)),
     "",
     IF(
       AND(AB2257&lt;&gt;"",OR(W2257="Terminé",W2257="En cours")),
       VLOOKUP(AD2257,Setup_ScoreExactBonus!A:D,4,FALSE),
       0
     )),
  0)</f>
        <v/>
      </c>
      <c r="AF2257" s="21">
        <f t="shared" si="209"/>
        <v>0</v>
      </c>
      <c r="AG2257" s="21">
        <f ca="1">SUMIFS(AF$2:AF2257,D$2:D2257,D2257)</f>
        <v>3169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/>
      <c r="Q2258" s="27"/>
      <c r="R2258" s="27" t="str">
        <f t="shared" si="211"/>
        <v/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À venir</v>
      </c>
      <c r="X2258" s="20" t="str">
        <f>VLOOKUP($A2258,Database!$A:$Y,20,FALSE)</f>
        <v/>
      </c>
      <c r="Y2258" s="20" t="str">
        <f>VLOOKUP($A2258,Database!$A:$Y,21,FALSE)</f>
        <v/>
      </c>
      <c r="Z2258" s="20">
        <f t="shared" si="210"/>
        <v>0</v>
      </c>
      <c r="AA2258" s="20" t="str">
        <f t="shared" si="206"/>
        <v/>
      </c>
      <c r="AB2258" s="20" t="str">
        <f t="shared" ca="1" si="207"/>
        <v/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 t="str">
        <f>IFERROR(
   IF(
     OR(ISBLANK(P2258),ISBLANK(Q2258)),
     "",
     IF(
       AND(AB2258&lt;&gt;"",OR(W2258="Terminé",W2258="En cours")),
       VLOOKUP(AD2258,Setup_ScoreExactBonus!A:D,4,FALSE),
       0
     )),
  0)</f>
        <v/>
      </c>
      <c r="AF2258" s="21">
        <f t="shared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/>
      <c r="Q2259" s="27"/>
      <c r="R2259" s="27" t="str">
        <f t="shared" si="211"/>
        <v/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À venir</v>
      </c>
      <c r="X2259" s="20" t="str">
        <f>VLOOKUP($A2259,Database!$A:$Y,20,FALSE)</f>
        <v/>
      </c>
      <c r="Y2259" s="20" t="str">
        <f>VLOOKUP($A2259,Database!$A:$Y,21,FALSE)</f>
        <v/>
      </c>
      <c r="Z2259" s="20">
        <f t="shared" si="210"/>
        <v>0</v>
      </c>
      <c r="AA2259" s="20" t="str">
        <f t="shared" si="206"/>
        <v/>
      </c>
      <c r="AB2259" s="20" t="str">
        <f t="shared" ca="1" si="207"/>
        <v/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 t="str">
        <f>IFERROR(
   IF(
     OR(ISBLANK(P2259),ISBLANK(Q2259)),
     "",
     IF(
       AND(AB2259&lt;&gt;"",OR(W2259="Terminé",W2259="En cours")),
       VLOOKUP(AD2259,Setup_ScoreExactBonus!A:D,4,FALSE),
       0
     )),
  0)</f>
        <v/>
      </c>
      <c r="AF2259" s="21">
        <f t="shared" si="209"/>
        <v>0</v>
      </c>
      <c r="AG2259" s="21">
        <f ca="1">SUMIFS(AF$2:AF2259,D$2:D2259,D2259)</f>
        <v>3022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/>
      <c r="Q2260" s="27"/>
      <c r="R2260" s="27" t="str">
        <f t="shared" si="211"/>
        <v/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À venir</v>
      </c>
      <c r="X2260" s="20" t="str">
        <f>VLOOKUP($A2260,Database!$A:$Y,20,FALSE)</f>
        <v/>
      </c>
      <c r="Y2260" s="20" t="str">
        <f>VLOOKUP($A2260,Database!$A:$Y,21,FALSE)</f>
        <v/>
      </c>
      <c r="Z2260" s="20">
        <f t="shared" si="210"/>
        <v>0</v>
      </c>
      <c r="AA2260" s="20" t="str">
        <f t="shared" si="206"/>
        <v/>
      </c>
      <c r="AB2260" s="20" t="str">
        <f t="shared" ca="1" si="207"/>
        <v/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 t="str">
        <f>IFERROR(
   IF(
     OR(ISBLANK(P2260),ISBLANK(Q2260)),
     "",
     IF(
       AND(AB2260&lt;&gt;"",OR(W2260="Terminé",W2260="En cours")),
       VLOOKUP(AD2260,Setup_ScoreExactBonus!A:D,4,FALSE),
       0
     )),
  0)</f>
        <v/>
      </c>
      <c r="AF2260" s="21">
        <f t="shared" si="209"/>
        <v>0</v>
      </c>
      <c r="AG2260" s="21">
        <f ca="1">SUMIFS(AF$2:AF2260,D$2:D2260,D2260)</f>
        <v>3102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/>
      <c r="Q2261" s="27"/>
      <c r="R2261" s="27" t="str">
        <f t="shared" si="211"/>
        <v/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À venir</v>
      </c>
      <c r="X2261" s="20" t="str">
        <f>VLOOKUP($A2261,Database!$A:$Y,20,FALSE)</f>
        <v/>
      </c>
      <c r="Y2261" s="20" t="str">
        <f>VLOOKUP($A2261,Database!$A:$Y,21,FALSE)</f>
        <v/>
      </c>
      <c r="Z2261" s="20">
        <f t="shared" si="210"/>
        <v>0</v>
      </c>
      <c r="AA2261" s="20" t="str">
        <f t="shared" si="206"/>
        <v/>
      </c>
      <c r="AB2261" s="20" t="str">
        <f t="shared" ca="1" si="207"/>
        <v/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 t="str">
        <f>IFERROR(
   IF(
     OR(ISBLANK(P2261),ISBLANK(Q2261)),
     "",
     IF(
       AND(AB2261&lt;&gt;"",OR(W2261="Terminé",W2261="En cours")),
       VLOOKUP(AD2261,Setup_ScoreExactBonus!A:D,4,FALSE),
       0
     )),
  0)</f>
        <v/>
      </c>
      <c r="AF2261" s="21">
        <f t="shared" si="209"/>
        <v>0</v>
      </c>
      <c r="AG2261" s="21">
        <f ca="1">SUMIFS(AF$2:AF2261,D$2:D2261,D2261)</f>
        <v>2990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/>
      <c r="Q2262" s="27"/>
      <c r="R2262" s="27" t="str">
        <f t="shared" si="211"/>
        <v/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À venir</v>
      </c>
      <c r="X2262" s="20" t="str">
        <f>VLOOKUP($A2262,Database!$A:$Y,20,FALSE)</f>
        <v/>
      </c>
      <c r="Y2262" s="20" t="str">
        <f>VLOOKUP($A2262,Database!$A:$Y,21,FALSE)</f>
        <v/>
      </c>
      <c r="Z2262" s="20">
        <f t="shared" si="210"/>
        <v>0</v>
      </c>
      <c r="AA2262" s="20" t="str">
        <f t="shared" si="206"/>
        <v/>
      </c>
      <c r="AB2262" s="20" t="str">
        <f t="shared" ca="1" si="207"/>
        <v/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 t="str">
        <f>IFERROR(
   IF(
     OR(ISBLANK(P2262),ISBLANK(Q2262)),
     "",
     IF(
       AND(AB2262&lt;&gt;"",OR(W2262="Terminé",W2262="En cours")),
       VLOOKUP(AD2262,Setup_ScoreExactBonus!A:D,4,FALSE),
       0
     )),
  0)</f>
        <v/>
      </c>
      <c r="AF2262" s="21">
        <f t="shared" si="209"/>
        <v>0</v>
      </c>
      <c r="AG2262" s="21">
        <f ca="1">SUMIFS(AF$2:AF2262,D$2:D2262,D2262)</f>
        <v>3051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/>
      <c r="Q2263" s="27"/>
      <c r="R2263" s="27" t="str">
        <f t="shared" si="211"/>
        <v/>
      </c>
      <c r="S2263" s="21">
        <v>0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À venir</v>
      </c>
      <c r="X2263" s="20" t="str">
        <f>VLOOKUP($A2263,Database!$A:$Y,20,FALSE)</f>
        <v/>
      </c>
      <c r="Y2263" s="20" t="str">
        <f>VLOOKUP($A2263,Database!$A:$Y,21,FALSE)</f>
        <v/>
      </c>
      <c r="Z2263" s="20">
        <f t="shared" si="210"/>
        <v>0</v>
      </c>
      <c r="AA2263" s="20" t="str">
        <f t="shared" si="206"/>
        <v/>
      </c>
      <c r="AB2263" s="20" t="str">
        <f t="shared" ca="1" si="207"/>
        <v/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 t="str">
        <f>IFERROR(
   IF(
     OR(ISBLANK(P2263),ISBLANK(Q2263)),
     "",
     IF(
       AND(AB2263&lt;&gt;"",OR(W2263="Terminé",W2263="En cours")),
       VLOOKUP(AD2263,Setup_ScoreExactBonus!A:D,4,FALSE),
       0
     )),
  0)</f>
        <v/>
      </c>
      <c r="AF2263" s="21">
        <f t="shared" si="209"/>
        <v>0</v>
      </c>
      <c r="AG2263" s="21">
        <f ca="1">SUMIFS(AF$2:AF2263,D$2:D2263,D2263)</f>
        <v>2853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/>
      <c r="Q2264" s="27"/>
      <c r="R2264" s="27" t="str">
        <f t="shared" si="211"/>
        <v/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À venir</v>
      </c>
      <c r="X2264" s="20" t="str">
        <f>VLOOKUP($A2264,Database!$A:$Y,20,FALSE)</f>
        <v/>
      </c>
      <c r="Y2264" s="20" t="str">
        <f>VLOOKUP($A2264,Database!$A:$Y,21,FALSE)</f>
        <v/>
      </c>
      <c r="Z2264" s="20">
        <f t="shared" si="210"/>
        <v>0</v>
      </c>
      <c r="AA2264" s="20" t="str">
        <f t="shared" si="206"/>
        <v/>
      </c>
      <c r="AB2264" s="20" t="str">
        <f t="shared" ca="1" si="207"/>
        <v/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 t="str">
        <f>IFERROR(
   IF(
     OR(ISBLANK(P2264),ISBLANK(Q2264)),
     "",
     IF(
       AND(AB2264&lt;&gt;"",OR(W2264="Terminé",W2264="En cours")),
       VLOOKUP(AD2264,Setup_ScoreExactBonus!A:D,4,FALSE),
       0
     )),
  0)</f>
        <v/>
      </c>
      <c r="AF2264" s="21">
        <f t="shared" si="209"/>
        <v>0</v>
      </c>
      <c r="AG2264" s="21">
        <f ca="1">SUMIFS(AF$2:AF2264,D$2:D2264,D2264)</f>
        <v>2679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/>
      <c r="Q2265" s="27"/>
      <c r="R2265" s="27" t="str">
        <f t="shared" si="211"/>
        <v/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À venir</v>
      </c>
      <c r="X2265" s="20" t="str">
        <f>VLOOKUP($A2265,Database!$A:$Y,20,FALSE)</f>
        <v/>
      </c>
      <c r="Y2265" s="20" t="str">
        <f>VLOOKUP($A2265,Database!$A:$Y,21,FALSE)</f>
        <v/>
      </c>
      <c r="Z2265" s="20">
        <f t="shared" si="210"/>
        <v>0</v>
      </c>
      <c r="AA2265" s="20" t="str">
        <f t="shared" si="206"/>
        <v/>
      </c>
      <c r="AB2265" s="20" t="str">
        <f t="shared" ca="1" si="207"/>
        <v/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 t="str">
        <f>IFERROR(
   IF(
     OR(ISBLANK(P2265),ISBLANK(Q2265)),
     "",
     IF(
       AND(AB2265&lt;&gt;"",OR(W2265="Terminé",W2265="En cours")),
       VLOOKUP(AD2265,Setup_ScoreExactBonus!A:D,4,FALSE),
       0
     )),
  0)</f>
        <v/>
      </c>
      <c r="AF2265" s="21">
        <f t="shared" si="209"/>
        <v>0</v>
      </c>
      <c r="AG2265" s="21">
        <f ca="1">SUMIFS(AF$2:AF2265,D$2:D2265,D2265)</f>
        <v>2289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/>
      <c r="Q2266" s="27"/>
      <c r="R2266" s="27" t="str">
        <f t="shared" si="211"/>
        <v/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À venir</v>
      </c>
      <c r="X2266" s="20" t="str">
        <f>VLOOKUP($A2266,Database!$A:$Y,20,FALSE)</f>
        <v/>
      </c>
      <c r="Y2266" s="20" t="str">
        <f>VLOOKUP($A2266,Database!$A:$Y,21,FALSE)</f>
        <v/>
      </c>
      <c r="Z2266" s="20">
        <f t="shared" si="210"/>
        <v>0</v>
      </c>
      <c r="AA2266" s="20" t="str">
        <f t="shared" si="206"/>
        <v/>
      </c>
      <c r="AB2266" s="20" t="str">
        <f t="shared" ca="1" si="207"/>
        <v/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 t="str">
        <f>IFERROR(
   IF(
     OR(ISBLANK(P2266),ISBLANK(Q2266)),
     "",
     IF(
       AND(AB2266&lt;&gt;"",OR(W2266="Terminé",W2266="En cours")),
       VLOOKUP(AD2266,Setup_ScoreExactBonus!A:D,4,FALSE),
       0
     )),
  0)</f>
        <v/>
      </c>
      <c r="AF2266" s="21">
        <f t="shared" si="209"/>
        <v>0</v>
      </c>
      <c r="AG2266" s="21">
        <f ca="1">SUMIFS(AF$2:AF2266,D$2:D2266,D2266)</f>
        <v>3177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/>
      <c r="Q2267" s="27"/>
      <c r="R2267" s="27" t="str">
        <f t="shared" si="211"/>
        <v/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À venir</v>
      </c>
      <c r="X2267" s="20" t="str">
        <f>VLOOKUP($A2267,Database!$A:$Y,20,FALSE)</f>
        <v/>
      </c>
      <c r="Y2267" s="20" t="str">
        <f>VLOOKUP($A2267,Database!$A:$Y,21,FALSE)</f>
        <v/>
      </c>
      <c r="Z2267" s="20">
        <f t="shared" si="210"/>
        <v>0</v>
      </c>
      <c r="AA2267" s="20" t="str">
        <f t="shared" si="206"/>
        <v/>
      </c>
      <c r="AB2267" s="20" t="str">
        <f t="shared" ca="1" si="207"/>
        <v/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 t="str">
        <f>IFERROR(
   IF(
     OR(ISBLANK(P2267),ISBLANK(Q2267)),
     "",
     IF(
       AND(AB2267&lt;&gt;"",OR(W2267="Terminé",W2267="En cours")),
       VLOOKUP(AD2267,Setup_ScoreExactBonus!A:D,4,FALSE),
       0
     )),
  0)</f>
        <v/>
      </c>
      <c r="AF2267" s="21">
        <f t="shared" si="209"/>
        <v>0</v>
      </c>
      <c r="AG2267" s="21">
        <f ca="1">SUMIFS(AF$2:AF2267,D$2:D2267,D2267)</f>
        <v>3228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R2268" s="27" t="str">
        <f t="shared" si="211"/>
        <v/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À venir</v>
      </c>
      <c r="X2268" s="20" t="str">
        <f>VLOOKUP($A2268,Database!$A:$Y,20,FALSE)</f>
        <v/>
      </c>
      <c r="Y2268" s="20" t="str">
        <f>VLOOKUP($A2268,Database!$A:$Y,21,FALSE)</f>
        <v/>
      </c>
      <c r="Z2268" s="20">
        <f t="shared" si="210"/>
        <v>0</v>
      </c>
      <c r="AA2268" s="20" t="str">
        <f t="shared" si="206"/>
        <v/>
      </c>
      <c r="AB2268" s="20">
        <f t="shared" ca="1" si="207"/>
        <v>140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 t="str">
        <f>IFERROR(
   IF(
     OR(ISBLANK(P2268),ISBLANK(Q2268)),
     "",
     IF(
       AND(AB2268&lt;&gt;"",OR(W2268="Terminé",W2268="En cours")),
       VLOOKUP(AD2268,Setup_ScoreExactBonus!A:D,4,FALSE),
       0
     )),
  0)</f>
        <v/>
      </c>
      <c r="AF2268" s="21">
        <f t="shared" si="209"/>
        <v>0</v>
      </c>
      <c r="AG2268" s="21">
        <f ca="1">SUMIFS(AF$2:AF2268,D$2:D2268,D2268)</f>
        <v>2615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R2269" s="27" t="str">
        <f t="shared" si="211"/>
        <v/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À venir</v>
      </c>
      <c r="X2269" s="20" t="str">
        <f>VLOOKUP($A2269,Database!$A:$Y,20,FALSE)</f>
        <v/>
      </c>
      <c r="Y2269" s="20" t="str">
        <f>VLOOKUP($A2269,Database!$A:$Y,21,FALSE)</f>
        <v/>
      </c>
      <c r="Z2269" s="20">
        <f t="shared" si="210"/>
        <v>0</v>
      </c>
      <c r="AA2269" s="20" t="str">
        <f t="shared" ref="AA2269:AA2332" si="212">IF(OR(ISBLANK(P2269),ISBLANK(Q2269)),"",IF(OR(AND(P2269&gt;Q2269,X2269&gt;Y2269),AND(P2269=Q2269,X2269=Y2269),AND(P2269&lt;Q2269,X2269&lt;Y2269)),1,0))</f>
        <v/>
      </c>
      <c r="AB2269" s="20" t="str">
        <f t="shared" ref="AB2269:AB2332" ca="1" si="213">IF(C2269&lt;NOW(),IF(AND(P2269&gt;Q2269,X2269&gt;Y2269),T2269,IF(AND(P2269=Q2269,X2269=Y2269),U2269,IF(AND(P2269&lt;Q2269,X2269&lt;Y2269),V2269,0))),"")</f>
        <v/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 t="str">
        <f>IFERROR(
   IF(
     OR(ISBLANK(P2269),ISBLANK(Q2269)),
     "",
     IF(
       AND(AB2269&lt;&gt;"",OR(W2269="Terminé",W2269="En cours")),
       VLOOKUP(AD2269,Setup_ScoreExactBonus!A:D,4,FALSE),
       0
     )),
  0)</f>
        <v/>
      </c>
      <c r="AF2269" s="21">
        <f t="shared" ref="AF2269:AF2332" si="215">IFERROR(IF(OR(ISBLANK(P2269),ISBLANK(Q2269)),0,IF(AB2269&lt;&gt;"", AB2269 + IF(AC2269=1,AE2269, 0), "") * (S2269+1)),"")</f>
        <v>0</v>
      </c>
      <c r="AG2269" s="21">
        <f ca="1">SUMIFS(AF$2:AF2269,D$2:D2269,D2269)</f>
        <v>2772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/>
      <c r="Q2270" s="27"/>
      <c r="R2270" s="27" t="str">
        <f t="shared" si="211"/>
        <v/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À venir</v>
      </c>
      <c r="X2270" s="20" t="str">
        <f>VLOOKUP($A2270,Database!$A:$Y,20,FALSE)</f>
        <v/>
      </c>
      <c r="Y2270" s="20" t="str">
        <f>VLOOKUP($A2270,Database!$A:$Y,21,FALSE)</f>
        <v/>
      </c>
      <c r="Z2270" s="20">
        <f t="shared" si="210"/>
        <v>0</v>
      </c>
      <c r="AA2270" s="20" t="str">
        <f t="shared" si="212"/>
        <v/>
      </c>
      <c r="AB2270" s="20" t="str">
        <f t="shared" ca="1" si="213"/>
        <v/>
      </c>
      <c r="AC2270" s="20">
        <f t="shared" ca="1" si="214"/>
        <v>0</v>
      </c>
      <c r="AD2270" s="20" t="str">
        <f ca="1">IF(AC2270=0,"",IF(OR(ISBLANK(P2270),ISBLANK(Q2270)),"",IF(ISBLANK(VLOOKUP(A2270,Database!A:AA,22,FALSE)),"",VLOOKUP(A2270,Database!A:AA,22,FALSE))))</f>
        <v/>
      </c>
      <c r="AE2270" s="20" t="str">
        <f>IFERROR(
   IF(
     OR(ISBLANK(P2270),ISBLANK(Q2270)),
     "",
     IF(
       AND(AB2270&lt;&gt;"",OR(W2270="Terminé",W2270="En cours")),
       VLOOKUP(AD2270,Setup_ScoreExactBonus!A:D,4,FALSE),
       0
     )),
  0)</f>
        <v/>
      </c>
      <c r="AF2270" s="21">
        <f t="shared" si="215"/>
        <v>0</v>
      </c>
      <c r="AG2270" s="21">
        <f ca="1">SUMIFS(AF$2:AF2270,D$2:D2270,D2270)</f>
        <v>3089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/>
      <c r="Q2271" s="27"/>
      <c r="R2271" s="27" t="str">
        <f t="shared" si="211"/>
        <v/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À venir</v>
      </c>
      <c r="X2271" s="20" t="str">
        <f>VLOOKUP($A2271,Database!$A:$Y,20,FALSE)</f>
        <v/>
      </c>
      <c r="Y2271" s="20" t="str">
        <f>VLOOKUP($A2271,Database!$A:$Y,21,FALSE)</f>
        <v/>
      </c>
      <c r="Z2271" s="20">
        <f t="shared" si="210"/>
        <v>0</v>
      </c>
      <c r="AA2271" s="20" t="str">
        <f t="shared" si="212"/>
        <v/>
      </c>
      <c r="AB2271" s="20" t="str">
        <f t="shared" ca="1" si="213"/>
        <v/>
      </c>
      <c r="AC2271" s="20">
        <f t="shared" ca="1" si="214"/>
        <v>0</v>
      </c>
      <c r="AD2271" s="20" t="str">
        <f ca="1">IF(AC2271=0,"",IF(OR(ISBLANK(P2271),ISBLANK(Q2271)),"",IF(ISBLANK(VLOOKUP(A2271,Database!A:AA,22,FALSE)),"",VLOOKUP(A2271,Database!A:AA,22,FALSE))))</f>
        <v/>
      </c>
      <c r="AE2271" s="20" t="str">
        <f>IFERROR(
   IF(
     OR(ISBLANK(P2271),ISBLANK(Q2271)),
     "",
     IF(
       AND(AB2271&lt;&gt;"",OR(W2271="Terminé",W2271="En cours")),
       VLOOKUP(AD2271,Setup_ScoreExactBonus!A:D,4,FALSE),
       0
     )),
  0)</f>
        <v/>
      </c>
      <c r="AF2271" s="21">
        <f t="shared" si="215"/>
        <v>0</v>
      </c>
      <c r="AG2271" s="21">
        <f ca="1">SUMIFS(AF$2:AF2271,D$2:D2271,D2271)</f>
        <v>3587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/>
      <c r="Q2272" s="27"/>
      <c r="R2272" s="27" t="str">
        <f t="shared" si="211"/>
        <v/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À venir</v>
      </c>
      <c r="X2272" s="20" t="str">
        <f>VLOOKUP($A2272,Database!$A:$Y,20,FALSE)</f>
        <v/>
      </c>
      <c r="Y2272" s="20" t="str">
        <f>VLOOKUP($A2272,Database!$A:$Y,21,FALSE)</f>
        <v/>
      </c>
      <c r="Z2272" s="20">
        <f t="shared" si="210"/>
        <v>0</v>
      </c>
      <c r="AA2272" s="20" t="str">
        <f t="shared" si="212"/>
        <v/>
      </c>
      <c r="AB2272" s="20" t="str">
        <f t="shared" ca="1" si="213"/>
        <v/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 t="str">
        <f>IFERROR(
   IF(
     OR(ISBLANK(P2272),ISBLANK(Q2272)),
     "",
     IF(
       AND(AB2272&lt;&gt;"",OR(W2272="Terminé",W2272="En cours")),
       VLOOKUP(AD2272,Setup_ScoreExactBonus!A:D,4,FALSE),
       0
     )),
  0)</f>
        <v/>
      </c>
      <c r="AF2272" s="21">
        <f t="shared" si="215"/>
        <v>0</v>
      </c>
      <c r="AG2272" s="21">
        <f ca="1">SUMIFS(AF$2:AF2272,D$2:D2272,D2272)</f>
        <v>3215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/>
      <c r="Q2273" s="27"/>
      <c r="R2273" s="27" t="str">
        <f t="shared" si="211"/>
        <v/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À venir</v>
      </c>
      <c r="X2273" s="20" t="str">
        <f>VLOOKUP($A2273,Database!$A:$Y,20,FALSE)</f>
        <v/>
      </c>
      <c r="Y2273" s="20" t="str">
        <f>VLOOKUP($A2273,Database!$A:$Y,21,FALSE)</f>
        <v/>
      </c>
      <c r="Z2273" s="20">
        <f t="shared" si="210"/>
        <v>0</v>
      </c>
      <c r="AA2273" s="20" t="str">
        <f t="shared" si="212"/>
        <v/>
      </c>
      <c r="AB2273" s="20" t="str">
        <f t="shared" ca="1" si="213"/>
        <v/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 t="str">
        <f>IFERROR(
   IF(
     OR(ISBLANK(P2273),ISBLANK(Q2273)),
     "",
     IF(
       AND(AB2273&lt;&gt;"",OR(W2273="Terminé",W2273="En cours")),
       VLOOKUP(AD2273,Setup_ScoreExactBonus!A:D,4,FALSE),
       0
     )),
  0)</f>
        <v/>
      </c>
      <c r="AF2273" s="21">
        <f t="shared" si="215"/>
        <v>0</v>
      </c>
      <c r="AG2273" s="21">
        <f ca="1">SUMIFS(AF$2:AF2273,D$2:D2273,D2273)</f>
        <v>3257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/>
      <c r="Q2274" s="27"/>
      <c r="R2274" s="27" t="str">
        <f t="shared" si="211"/>
        <v/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À venir</v>
      </c>
      <c r="X2274" s="20" t="str">
        <f>VLOOKUP($A2274,Database!$A:$Y,20,FALSE)</f>
        <v/>
      </c>
      <c r="Y2274" s="20" t="str">
        <f>VLOOKUP($A2274,Database!$A:$Y,21,FALSE)</f>
        <v/>
      </c>
      <c r="Z2274" s="20">
        <f t="shared" si="210"/>
        <v>0</v>
      </c>
      <c r="AA2274" s="20" t="str">
        <f t="shared" si="212"/>
        <v/>
      </c>
      <c r="AB2274" s="20" t="str">
        <f t="shared" ca="1" si="213"/>
        <v/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 t="str">
        <f>IFERROR(
   IF(
     OR(ISBLANK(P2274),ISBLANK(Q2274)),
     "",
     IF(
       AND(AB2274&lt;&gt;"",OR(W2274="Terminé",W2274="En cours")),
       VLOOKUP(AD2274,Setup_ScoreExactBonus!A:D,4,FALSE),
       0
     )),
  0)</f>
        <v/>
      </c>
      <c r="AF2274" s="21">
        <f t="shared" si="215"/>
        <v>0</v>
      </c>
      <c r="AG2274" s="21">
        <f ca="1">SUMIFS(AF$2:AF2274,D$2:D2274,D2274)</f>
        <v>2427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/>
      <c r="Q2275" s="27"/>
      <c r="R2275" s="27" t="str">
        <f t="shared" si="211"/>
        <v/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À venir</v>
      </c>
      <c r="X2275" s="20" t="str">
        <f>VLOOKUP($A2275,Database!$A:$Y,20,FALSE)</f>
        <v/>
      </c>
      <c r="Y2275" s="20" t="str">
        <f>VLOOKUP($A2275,Database!$A:$Y,21,FALSE)</f>
        <v/>
      </c>
      <c r="Z2275" s="20">
        <f t="shared" si="210"/>
        <v>0</v>
      </c>
      <c r="AA2275" s="20" t="str">
        <f t="shared" si="212"/>
        <v/>
      </c>
      <c r="AB2275" s="20" t="str">
        <f t="shared" ca="1" si="213"/>
        <v/>
      </c>
      <c r="AC2275" s="20">
        <f t="shared" ca="1" si="214"/>
        <v>0</v>
      </c>
      <c r="AD2275" s="20" t="str">
        <f ca="1">IF(AC2275=0,"",IF(OR(ISBLANK(P2275),ISBLANK(Q2275)),"",IF(ISBLANK(VLOOKUP(A2275,Database!A:AA,22,FALSE)),"",VLOOKUP(A2275,Database!A:AA,22,FALSE))))</f>
        <v/>
      </c>
      <c r="AE2275" s="20" t="str">
        <f>IFERROR(
   IF(
     OR(ISBLANK(P2275),ISBLANK(Q2275)),
     "",
     IF(
       AND(AB2275&lt;&gt;"",OR(W2275="Terminé",W2275="En cours")),
       VLOOKUP(AD2275,Setup_ScoreExactBonus!A:D,4,FALSE),
       0
     )),
  0)</f>
        <v/>
      </c>
      <c r="AF2275" s="21">
        <f t="shared" si="215"/>
        <v>0</v>
      </c>
      <c r="AG2275" s="21">
        <f ca="1">SUMIFS(AF$2:AF2275,D$2:D2275,D2275)</f>
        <v>3263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/>
      <c r="Q2276" s="27"/>
      <c r="R2276" s="27" t="str">
        <f t="shared" si="211"/>
        <v/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À venir</v>
      </c>
      <c r="X2276" s="20" t="str">
        <f>VLOOKUP($A2276,Database!$A:$Y,20,FALSE)</f>
        <v/>
      </c>
      <c r="Y2276" s="20" t="str">
        <f>VLOOKUP($A2276,Database!$A:$Y,21,FALSE)</f>
        <v/>
      </c>
      <c r="Z2276" s="20">
        <f t="shared" si="210"/>
        <v>0</v>
      </c>
      <c r="AA2276" s="20" t="str">
        <f t="shared" si="212"/>
        <v/>
      </c>
      <c r="AB2276" s="20" t="str">
        <f t="shared" ca="1" si="213"/>
        <v/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 t="str">
        <f>IFERROR(
   IF(
     OR(ISBLANK(P2276),ISBLANK(Q2276)),
     "",
     IF(
       AND(AB2276&lt;&gt;"",OR(W2276="Terminé",W2276="En cours")),
       VLOOKUP(AD2276,Setup_ScoreExactBonus!A:D,4,FALSE),
       0
     )),
  0)</f>
        <v/>
      </c>
      <c r="AF2276" s="21">
        <f t="shared" si="215"/>
        <v>0</v>
      </c>
      <c r="AG2276" s="21">
        <f ca="1">SUMIFS(AF$2:AF2276,D$2:D2276,D2276)</f>
        <v>1775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/>
      <c r="Q2277" s="27"/>
      <c r="R2277" s="27" t="str">
        <f t="shared" si="211"/>
        <v/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À venir</v>
      </c>
      <c r="X2277" s="20" t="str">
        <f>VLOOKUP($A2277,Database!$A:$Y,20,FALSE)</f>
        <v/>
      </c>
      <c r="Y2277" s="20" t="str">
        <f>VLOOKUP($A2277,Database!$A:$Y,21,FALSE)</f>
        <v/>
      </c>
      <c r="Z2277" s="20">
        <f t="shared" si="210"/>
        <v>0</v>
      </c>
      <c r="AA2277" s="20" t="str">
        <f t="shared" si="212"/>
        <v/>
      </c>
      <c r="AB2277" s="20" t="str">
        <f t="shared" ca="1" si="213"/>
        <v/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 t="str">
        <f>IFERROR(
   IF(
     OR(ISBLANK(P2277),ISBLANK(Q2277)),
     "",
     IF(
       AND(AB2277&lt;&gt;"",OR(W2277="Terminé",W2277="En cours")),
       VLOOKUP(AD2277,Setup_ScoreExactBonus!A:D,4,FALSE),
       0
     )),
  0)</f>
        <v/>
      </c>
      <c r="AF2277" s="21">
        <f t="shared" si="215"/>
        <v>0</v>
      </c>
      <c r="AG2277" s="21">
        <f ca="1">SUMIFS(AF$2:AF2277,D$2:D2277,D2277)</f>
        <v>3206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/>
      <c r="Q2278" s="27"/>
      <c r="R2278" s="27" t="str">
        <f t="shared" si="211"/>
        <v/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À venir</v>
      </c>
      <c r="X2278" s="20" t="str">
        <f>VLOOKUP($A2278,Database!$A:$Y,20,FALSE)</f>
        <v/>
      </c>
      <c r="Y2278" s="20" t="str">
        <f>VLOOKUP($A2278,Database!$A:$Y,21,FALSE)</f>
        <v/>
      </c>
      <c r="Z2278" s="20">
        <f t="shared" si="210"/>
        <v>0</v>
      </c>
      <c r="AA2278" s="20" t="str">
        <f t="shared" si="212"/>
        <v/>
      </c>
      <c r="AB2278" s="20" t="str">
        <f t="shared" ca="1" si="213"/>
        <v/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 t="str">
        <f>IFERROR(
   IF(
     OR(ISBLANK(P2278),ISBLANK(Q2278)),
     "",
     IF(
       AND(AB2278&lt;&gt;"",OR(W2278="Terminé",W2278="En cours")),
       VLOOKUP(AD2278,Setup_ScoreExactBonus!A:D,4,FALSE),
       0
     )),
  0)</f>
        <v/>
      </c>
      <c r="AF2278" s="21">
        <f t="shared" si="215"/>
        <v>0</v>
      </c>
      <c r="AG2278" s="21">
        <f ca="1">SUMIFS(AF$2:AF2278,D$2:D2278,D2278)</f>
        <v>3453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/>
      <c r="Q2279" s="27"/>
      <c r="R2279" s="27" t="str">
        <f t="shared" si="211"/>
        <v/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À venir</v>
      </c>
      <c r="X2279" s="20" t="str">
        <f>VLOOKUP($A2279,Database!$A:$Y,20,FALSE)</f>
        <v/>
      </c>
      <c r="Y2279" s="20" t="str">
        <f>VLOOKUP($A2279,Database!$A:$Y,21,FALSE)</f>
        <v/>
      </c>
      <c r="Z2279" s="20">
        <f t="shared" si="210"/>
        <v>0</v>
      </c>
      <c r="AA2279" s="20" t="str">
        <f t="shared" si="212"/>
        <v/>
      </c>
      <c r="AB2279" s="20" t="str">
        <f t="shared" ca="1" si="213"/>
        <v/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 t="str">
        <f>IFERROR(
   IF(
     OR(ISBLANK(P2279),ISBLANK(Q2279)),
     "",
     IF(
       AND(AB2279&lt;&gt;"",OR(W2279="Terminé",W2279="En cours")),
       VLOOKUP(AD2279,Setup_ScoreExactBonus!A:D,4,FALSE),
       0
     )),
  0)</f>
        <v/>
      </c>
      <c r="AF2279" s="21">
        <f t="shared" si="215"/>
        <v>0</v>
      </c>
      <c r="AG2279" s="21">
        <f ca="1">SUMIFS(AF$2:AF2279,D$2:D2279,D2279)</f>
        <v>2840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/>
      <c r="Q2280" s="27"/>
      <c r="R2280" s="27" t="str">
        <f t="shared" si="211"/>
        <v/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À venir</v>
      </c>
      <c r="X2280" s="20" t="str">
        <f>VLOOKUP($A2280,Database!$A:$Y,20,FALSE)</f>
        <v/>
      </c>
      <c r="Y2280" s="20" t="str">
        <f>VLOOKUP($A2280,Database!$A:$Y,21,FALSE)</f>
        <v/>
      </c>
      <c r="Z2280" s="20">
        <f t="shared" si="210"/>
        <v>0</v>
      </c>
      <c r="AA2280" s="20" t="str">
        <f t="shared" si="212"/>
        <v/>
      </c>
      <c r="AB2280" s="20" t="str">
        <f t="shared" ca="1" si="213"/>
        <v/>
      </c>
      <c r="AC2280" s="20">
        <f t="shared" ca="1" si="214"/>
        <v>0</v>
      </c>
      <c r="AD2280" s="20" t="str">
        <f ca="1">IF(AC2280=0,"",IF(OR(ISBLANK(P2280),ISBLANK(Q2280)),"",IF(ISBLANK(VLOOKUP(A2280,Database!A:AA,22,FALSE)),"",VLOOKUP(A2280,Database!A:AA,22,FALSE))))</f>
        <v/>
      </c>
      <c r="AE2280" s="20" t="str">
        <f>IFERROR(
   IF(
     OR(ISBLANK(P2280),ISBLANK(Q2280)),
     "",
     IF(
       AND(AB2280&lt;&gt;"",OR(W2280="Terminé",W2280="En cours")),
       VLOOKUP(AD2280,Setup_ScoreExactBonus!A:D,4,FALSE),
       0
     )),
  0)</f>
        <v/>
      </c>
      <c r="AF2280" s="21">
        <f t="shared" si="215"/>
        <v>0</v>
      </c>
      <c r="AG2280" s="21">
        <f ca="1">SUMIFS(AF$2:AF2280,D$2:D2280,D2280)</f>
        <v>3231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/>
      <c r="Q2281" s="27"/>
      <c r="R2281" s="27" t="str">
        <f t="shared" si="211"/>
        <v/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À venir</v>
      </c>
      <c r="X2281" s="20" t="str">
        <f>VLOOKUP($A2281,Database!$A:$Y,20,FALSE)</f>
        <v/>
      </c>
      <c r="Y2281" s="20" t="str">
        <f>VLOOKUP($A2281,Database!$A:$Y,21,FALSE)</f>
        <v/>
      </c>
      <c r="Z2281" s="20">
        <f t="shared" si="210"/>
        <v>0</v>
      </c>
      <c r="AA2281" s="20" t="str">
        <f t="shared" si="212"/>
        <v/>
      </c>
      <c r="AB2281" s="20" t="str">
        <f t="shared" ca="1" si="213"/>
        <v/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 t="str">
        <f>IFERROR(
   IF(
     OR(ISBLANK(P2281),ISBLANK(Q2281)),
     "",
     IF(
       AND(AB2281&lt;&gt;"",OR(W2281="Terminé",W2281="En cours")),
       VLOOKUP(AD2281,Setup_ScoreExactBonus!A:D,4,FALSE),
       0
     )),
  0)</f>
        <v/>
      </c>
      <c r="AF2281" s="21">
        <f t="shared" si="215"/>
        <v>0</v>
      </c>
      <c r="AG2281" s="21">
        <f ca="1">SUMIFS(AF$2:AF2281,D$2:D2281,D2281)</f>
        <v>3039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/>
      <c r="Q2282" s="27"/>
      <c r="R2282" s="27" t="str">
        <f t="shared" si="211"/>
        <v/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À venir</v>
      </c>
      <c r="X2282" s="20" t="str">
        <f>VLOOKUP($A2282,Database!$A:$Y,20,FALSE)</f>
        <v/>
      </c>
      <c r="Y2282" s="20" t="str">
        <f>VLOOKUP($A2282,Database!$A:$Y,21,FALSE)</f>
        <v/>
      </c>
      <c r="Z2282" s="20">
        <f t="shared" si="210"/>
        <v>0</v>
      </c>
      <c r="AA2282" s="20" t="str">
        <f t="shared" si="212"/>
        <v/>
      </c>
      <c r="AB2282" s="20" t="str">
        <f t="shared" ca="1" si="213"/>
        <v/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 t="str">
        <f>IFERROR(
   IF(
     OR(ISBLANK(P2282),ISBLANK(Q2282)),
     "",
     IF(
       AND(AB2282&lt;&gt;"",OR(W2282="Terminé",W2282="En cours")),
       VLOOKUP(AD2282,Setup_ScoreExactBonus!A:D,4,FALSE),
       0
     )),
  0)</f>
        <v/>
      </c>
      <c r="AF2282" s="21">
        <f t="shared" si="215"/>
        <v>0</v>
      </c>
      <c r="AG2282" s="21">
        <f ca="1">SUMIFS(AF$2:AF2282,D$2:D2282,D2282)</f>
        <v>3352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/>
      <c r="Q2283" s="27"/>
      <c r="R2283" s="27" t="str">
        <f t="shared" si="211"/>
        <v/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À venir</v>
      </c>
      <c r="X2283" s="20" t="str">
        <f>VLOOKUP($A2283,Database!$A:$Y,20,FALSE)</f>
        <v/>
      </c>
      <c r="Y2283" s="20" t="str">
        <f>VLOOKUP($A2283,Database!$A:$Y,21,FALSE)</f>
        <v/>
      </c>
      <c r="Z2283" s="20">
        <f t="shared" si="210"/>
        <v>0</v>
      </c>
      <c r="AA2283" s="20" t="str">
        <f t="shared" si="212"/>
        <v/>
      </c>
      <c r="AB2283" s="20" t="str">
        <f t="shared" ca="1" si="213"/>
        <v/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 t="str">
        <f>IFERROR(
   IF(
     OR(ISBLANK(P2283),ISBLANK(Q2283)),
     "",
     IF(
       AND(AB2283&lt;&gt;"",OR(W2283="Terminé",W2283="En cours")),
       VLOOKUP(AD2283,Setup_ScoreExactBonus!A:D,4,FALSE),
       0
     )),
  0)</f>
        <v/>
      </c>
      <c r="AF2283" s="21">
        <f t="shared" si="215"/>
        <v>0</v>
      </c>
      <c r="AG2283" s="21">
        <f ca="1">SUMIFS(AF$2:AF2283,D$2:D2283,D2283)</f>
        <v>3451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/>
      <c r="Q2284" s="27"/>
      <c r="R2284" s="27" t="str">
        <f t="shared" si="211"/>
        <v/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À venir</v>
      </c>
      <c r="X2284" s="20" t="str">
        <f>VLOOKUP($A2284,Database!$A:$Y,20,FALSE)</f>
        <v/>
      </c>
      <c r="Y2284" s="20" t="str">
        <f>VLOOKUP($A2284,Database!$A:$Y,21,FALSE)</f>
        <v/>
      </c>
      <c r="Z2284" s="20">
        <f t="shared" si="210"/>
        <v>0</v>
      </c>
      <c r="AA2284" s="20" t="str">
        <f t="shared" si="212"/>
        <v/>
      </c>
      <c r="AB2284" s="20" t="str">
        <f t="shared" ca="1" si="213"/>
        <v/>
      </c>
      <c r="AC2284" s="20">
        <f t="shared" ca="1" si="214"/>
        <v>0</v>
      </c>
      <c r="AD2284" s="20" t="str">
        <f ca="1">IF(AC2284=0,"",IF(OR(ISBLANK(P2284),ISBLANK(Q2284)),"",IF(ISBLANK(VLOOKUP(A2284,Database!A:AA,22,FALSE)),"",VLOOKUP(A2284,Database!A:AA,22,FALSE))))</f>
        <v/>
      </c>
      <c r="AE2284" s="20" t="str">
        <f>IFERROR(
   IF(
     OR(ISBLANK(P2284),ISBLANK(Q2284)),
     "",
     IF(
       AND(AB2284&lt;&gt;"",OR(W2284="Terminé",W2284="En cours")),
       VLOOKUP(AD2284,Setup_ScoreExactBonus!A:D,4,FALSE),
       0
     )),
  0)</f>
        <v/>
      </c>
      <c r="AF2284" s="21">
        <f t="shared" si="215"/>
        <v>0</v>
      </c>
      <c r="AG2284" s="21">
        <f ca="1">SUMIFS(AF$2:AF2284,D$2:D2284,D2284)</f>
        <v>3169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/>
      <c r="Q2285" s="27"/>
      <c r="R2285" s="27" t="str">
        <f t="shared" si="211"/>
        <v/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À venir</v>
      </c>
      <c r="X2285" s="20" t="str">
        <f>VLOOKUP($A2285,Database!$A:$Y,20,FALSE)</f>
        <v/>
      </c>
      <c r="Y2285" s="20" t="str">
        <f>VLOOKUP($A2285,Database!$A:$Y,21,FALSE)</f>
        <v/>
      </c>
      <c r="Z2285" s="20">
        <f t="shared" si="210"/>
        <v>0</v>
      </c>
      <c r="AA2285" s="20" t="str">
        <f t="shared" si="212"/>
        <v/>
      </c>
      <c r="AB2285" s="20" t="str">
        <f t="shared" ca="1" si="213"/>
        <v/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 t="str">
        <f>IFERROR(
   IF(
     OR(ISBLANK(P2285),ISBLANK(Q2285)),
     "",
     IF(
       AND(AB2285&lt;&gt;"",OR(W2285="Terminé",W2285="En cours")),
       VLOOKUP(AD2285,Setup_ScoreExactBonus!A:D,4,FALSE),
       0
     )),
  0)</f>
        <v/>
      </c>
      <c r="AF2285" s="21">
        <f t="shared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/>
      <c r="Q2286" s="27"/>
      <c r="R2286" s="27" t="str">
        <f t="shared" si="211"/>
        <v/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À venir</v>
      </c>
      <c r="X2286" s="20" t="str">
        <f>VLOOKUP($A2286,Database!$A:$Y,20,FALSE)</f>
        <v/>
      </c>
      <c r="Y2286" s="20" t="str">
        <f>VLOOKUP($A2286,Database!$A:$Y,21,FALSE)</f>
        <v/>
      </c>
      <c r="Z2286" s="20">
        <f t="shared" si="210"/>
        <v>0</v>
      </c>
      <c r="AA2286" s="20" t="str">
        <f t="shared" si="212"/>
        <v/>
      </c>
      <c r="AB2286" s="20" t="str">
        <f t="shared" ca="1" si="213"/>
        <v/>
      </c>
      <c r="AC2286" s="20">
        <f t="shared" ca="1" si="214"/>
        <v>0</v>
      </c>
      <c r="AD2286" s="20" t="str">
        <f ca="1">IF(AC2286=0,"",IF(OR(ISBLANK(P2286),ISBLANK(Q2286)),"",IF(ISBLANK(VLOOKUP(A2286,Database!A:AA,22,FALSE)),"",VLOOKUP(A2286,Database!A:AA,22,FALSE))))</f>
        <v/>
      </c>
      <c r="AE2286" s="20" t="str">
        <f>IFERROR(
   IF(
     OR(ISBLANK(P2286),ISBLANK(Q2286)),
     "",
     IF(
       AND(AB2286&lt;&gt;"",OR(W2286="Terminé",W2286="En cours")),
       VLOOKUP(AD2286,Setup_ScoreExactBonus!A:D,4,FALSE),
       0
     )),
  0)</f>
        <v/>
      </c>
      <c r="AF2286" s="21">
        <f t="shared" si="215"/>
        <v>0</v>
      </c>
      <c r="AG2286" s="21">
        <f ca="1">SUMIFS(AF$2:AF2286,D$2:D2286,D2286)</f>
        <v>3022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/>
      <c r="Q2287" s="27"/>
      <c r="R2287" s="27" t="str">
        <f t="shared" si="211"/>
        <v/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À venir</v>
      </c>
      <c r="X2287" s="20" t="str">
        <f>VLOOKUP($A2287,Database!$A:$Y,20,FALSE)</f>
        <v/>
      </c>
      <c r="Y2287" s="20" t="str">
        <f>VLOOKUP($A2287,Database!$A:$Y,21,FALSE)</f>
        <v/>
      </c>
      <c r="Z2287" s="20">
        <f t="shared" si="210"/>
        <v>0</v>
      </c>
      <c r="AA2287" s="20" t="str">
        <f t="shared" si="212"/>
        <v/>
      </c>
      <c r="AB2287" s="20" t="str">
        <f t="shared" ca="1" si="213"/>
        <v/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 t="str">
        <f>IFERROR(
   IF(
     OR(ISBLANK(P2287),ISBLANK(Q2287)),
     "",
     IF(
       AND(AB2287&lt;&gt;"",OR(W2287="Terminé",W2287="En cours")),
       VLOOKUP(AD2287,Setup_ScoreExactBonus!A:D,4,FALSE),
       0
     )),
  0)</f>
        <v/>
      </c>
      <c r="AF2287" s="21">
        <f t="shared" si="215"/>
        <v>0</v>
      </c>
      <c r="AG2287" s="21">
        <f ca="1">SUMIFS(AF$2:AF2287,D$2:D2287,D2287)</f>
        <v>3102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/>
      <c r="Q2288" s="27"/>
      <c r="R2288" s="27" t="str">
        <f t="shared" si="211"/>
        <v/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À venir</v>
      </c>
      <c r="X2288" s="20" t="str">
        <f>VLOOKUP($A2288,Database!$A:$Y,20,FALSE)</f>
        <v/>
      </c>
      <c r="Y2288" s="20" t="str">
        <f>VLOOKUP($A2288,Database!$A:$Y,21,FALSE)</f>
        <v/>
      </c>
      <c r="Z2288" s="20">
        <f t="shared" si="210"/>
        <v>0</v>
      </c>
      <c r="AA2288" s="20" t="str">
        <f t="shared" si="212"/>
        <v/>
      </c>
      <c r="AB2288" s="20" t="str">
        <f t="shared" ca="1" si="213"/>
        <v/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 t="str">
        <f>IFERROR(
   IF(
     OR(ISBLANK(P2288),ISBLANK(Q2288)),
     "",
     IF(
       AND(AB2288&lt;&gt;"",OR(W2288="Terminé",W2288="En cours")),
       VLOOKUP(AD2288,Setup_ScoreExactBonus!A:D,4,FALSE),
       0
     )),
  0)</f>
        <v/>
      </c>
      <c r="AF2288" s="21">
        <f t="shared" si="215"/>
        <v>0</v>
      </c>
      <c r="AG2288" s="21">
        <f ca="1">SUMIFS(AF$2:AF2288,D$2:D2288,D2288)</f>
        <v>2990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/>
      <c r="Q2289" s="27"/>
      <c r="R2289" s="27" t="str">
        <f t="shared" si="211"/>
        <v/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À venir</v>
      </c>
      <c r="X2289" s="20" t="str">
        <f>VLOOKUP($A2289,Database!$A:$Y,20,FALSE)</f>
        <v/>
      </c>
      <c r="Y2289" s="20" t="str">
        <f>VLOOKUP($A2289,Database!$A:$Y,21,FALSE)</f>
        <v/>
      </c>
      <c r="Z2289" s="20">
        <f t="shared" si="210"/>
        <v>0</v>
      </c>
      <c r="AA2289" s="20" t="str">
        <f t="shared" si="212"/>
        <v/>
      </c>
      <c r="AB2289" s="20" t="str">
        <f t="shared" ca="1" si="213"/>
        <v/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 t="str">
        <f>IFERROR(
   IF(
     OR(ISBLANK(P2289),ISBLANK(Q2289)),
     "",
     IF(
       AND(AB2289&lt;&gt;"",OR(W2289="Terminé",W2289="En cours")),
       VLOOKUP(AD2289,Setup_ScoreExactBonus!A:D,4,FALSE),
       0
     )),
  0)</f>
        <v/>
      </c>
      <c r="AF2289" s="21">
        <f t="shared" si="215"/>
        <v>0</v>
      </c>
      <c r="AG2289" s="21">
        <f ca="1">SUMIFS(AF$2:AF2289,D$2:D2289,D2289)</f>
        <v>3051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/>
      <c r="Q2290" s="27"/>
      <c r="R2290" s="27" t="str">
        <f t="shared" si="211"/>
        <v/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À venir</v>
      </c>
      <c r="X2290" s="20" t="str">
        <f>VLOOKUP($A2290,Database!$A:$Y,20,FALSE)</f>
        <v/>
      </c>
      <c r="Y2290" s="20" t="str">
        <f>VLOOKUP($A2290,Database!$A:$Y,21,FALSE)</f>
        <v/>
      </c>
      <c r="Z2290" s="20">
        <f t="shared" si="210"/>
        <v>0</v>
      </c>
      <c r="AA2290" s="20" t="str">
        <f t="shared" si="212"/>
        <v/>
      </c>
      <c r="AB2290" s="20" t="str">
        <f t="shared" ca="1" si="213"/>
        <v/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 t="str">
        <f>IFERROR(
   IF(
     OR(ISBLANK(P2290),ISBLANK(Q2290)),
     "",
     IF(
       AND(AB2290&lt;&gt;"",OR(W2290="Terminé",W2290="En cours")),
       VLOOKUP(AD2290,Setup_ScoreExactBonus!A:D,4,FALSE),
       0
     )),
  0)</f>
        <v/>
      </c>
      <c r="AF2290" s="21">
        <f t="shared" si="215"/>
        <v>0</v>
      </c>
      <c r="AG2290" s="21">
        <f ca="1">SUMIFS(AF$2:AF2290,D$2:D2290,D2290)</f>
        <v>2853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/>
      <c r="Q2291" s="27"/>
      <c r="R2291" s="27" t="str">
        <f t="shared" si="211"/>
        <v/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À venir</v>
      </c>
      <c r="X2291" s="20" t="str">
        <f>VLOOKUP($A2291,Database!$A:$Y,20,FALSE)</f>
        <v/>
      </c>
      <c r="Y2291" s="20" t="str">
        <f>VLOOKUP($A2291,Database!$A:$Y,21,FALSE)</f>
        <v/>
      </c>
      <c r="Z2291" s="20">
        <f t="shared" si="210"/>
        <v>0</v>
      </c>
      <c r="AA2291" s="20" t="str">
        <f t="shared" si="212"/>
        <v/>
      </c>
      <c r="AB2291" s="20" t="str">
        <f t="shared" ca="1" si="213"/>
        <v/>
      </c>
      <c r="AC2291" s="20">
        <f t="shared" ca="1" si="214"/>
        <v>0</v>
      </c>
      <c r="AD2291" s="20" t="str">
        <f ca="1">IF(AC2291=0,"",IF(OR(ISBLANK(P2291),ISBLANK(Q2291)),"",IF(ISBLANK(VLOOKUP(A2291,Database!A:AA,22,FALSE)),"",VLOOKUP(A2291,Database!A:AA,22,FALSE))))</f>
        <v/>
      </c>
      <c r="AE2291" s="20" t="str">
        <f>IFERROR(
   IF(
     OR(ISBLANK(P2291),ISBLANK(Q2291)),
     "",
     IF(
       AND(AB2291&lt;&gt;"",OR(W2291="Terminé",W2291="En cours")),
       VLOOKUP(AD2291,Setup_ScoreExactBonus!A:D,4,FALSE),
       0
     )),
  0)</f>
        <v/>
      </c>
      <c r="AF2291" s="21">
        <f t="shared" si="215"/>
        <v>0</v>
      </c>
      <c r="AG2291" s="21">
        <f ca="1">SUMIFS(AF$2:AF2291,D$2:D2291,D2291)</f>
        <v>2679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/>
      <c r="Q2292" s="27"/>
      <c r="R2292" s="27" t="str">
        <f t="shared" si="211"/>
        <v/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À venir</v>
      </c>
      <c r="X2292" s="20" t="str">
        <f>VLOOKUP($A2292,Database!$A:$Y,20,FALSE)</f>
        <v/>
      </c>
      <c r="Y2292" s="20" t="str">
        <f>VLOOKUP($A2292,Database!$A:$Y,21,FALSE)</f>
        <v/>
      </c>
      <c r="Z2292" s="20">
        <f t="shared" si="210"/>
        <v>0</v>
      </c>
      <c r="AA2292" s="20" t="str">
        <f t="shared" si="212"/>
        <v/>
      </c>
      <c r="AB2292" s="20" t="str">
        <f t="shared" ca="1" si="213"/>
        <v/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 t="str">
        <f>IFERROR(
   IF(
     OR(ISBLANK(P2292),ISBLANK(Q2292)),
     "",
     IF(
       AND(AB2292&lt;&gt;"",OR(W2292="Terminé",W2292="En cours")),
       VLOOKUP(AD2292,Setup_ScoreExactBonus!A:D,4,FALSE),
       0
     )),
  0)</f>
        <v/>
      </c>
      <c r="AF2292" s="21">
        <f t="shared" si="215"/>
        <v>0</v>
      </c>
      <c r="AG2292" s="21">
        <f ca="1">SUMIFS(AF$2:AF2292,D$2:D2292,D2292)</f>
        <v>2289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/>
      <c r="Q2293" s="27"/>
      <c r="R2293" s="27" t="str">
        <f t="shared" si="211"/>
        <v/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À venir</v>
      </c>
      <c r="X2293" s="20" t="str">
        <f>VLOOKUP($A2293,Database!$A:$Y,20,FALSE)</f>
        <v/>
      </c>
      <c r="Y2293" s="20" t="str">
        <f>VLOOKUP($A2293,Database!$A:$Y,21,FALSE)</f>
        <v/>
      </c>
      <c r="Z2293" s="20">
        <f t="shared" si="210"/>
        <v>0</v>
      </c>
      <c r="AA2293" s="20" t="str">
        <f t="shared" si="212"/>
        <v/>
      </c>
      <c r="AB2293" s="20" t="str">
        <f t="shared" ca="1" si="213"/>
        <v/>
      </c>
      <c r="AC2293" s="20">
        <f t="shared" ca="1" si="214"/>
        <v>0</v>
      </c>
      <c r="AD2293" s="20" t="str">
        <f ca="1">IF(AC2293=0,"",IF(OR(ISBLANK(P2293),ISBLANK(Q2293)),"",IF(ISBLANK(VLOOKUP(A2293,Database!A:AA,22,FALSE)),"",VLOOKUP(A2293,Database!A:AA,22,FALSE))))</f>
        <v/>
      </c>
      <c r="AE2293" s="20" t="str">
        <f>IFERROR(
   IF(
     OR(ISBLANK(P2293),ISBLANK(Q2293)),
     "",
     IF(
       AND(AB2293&lt;&gt;"",OR(W2293="Terminé",W2293="En cours")),
       VLOOKUP(AD2293,Setup_ScoreExactBonus!A:D,4,FALSE),
       0
     )),
  0)</f>
        <v/>
      </c>
      <c r="AF2293" s="21">
        <f t="shared" si="215"/>
        <v>0</v>
      </c>
      <c r="AG2293" s="21">
        <f ca="1">SUMIFS(AF$2:AF2293,D$2:D2293,D2293)</f>
        <v>3177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/>
      <c r="Q2294" s="27"/>
      <c r="R2294" s="27" t="str">
        <f t="shared" si="211"/>
        <v/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À venir</v>
      </c>
      <c r="X2294" s="20" t="str">
        <f>VLOOKUP($A2294,Database!$A:$Y,20,FALSE)</f>
        <v/>
      </c>
      <c r="Y2294" s="20" t="str">
        <f>VLOOKUP($A2294,Database!$A:$Y,21,FALSE)</f>
        <v/>
      </c>
      <c r="Z2294" s="20">
        <f t="shared" si="210"/>
        <v>0</v>
      </c>
      <c r="AA2294" s="20" t="str">
        <f t="shared" si="212"/>
        <v/>
      </c>
      <c r="AB2294" s="20" t="str">
        <f t="shared" ca="1" si="213"/>
        <v/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 t="str">
        <f>IFERROR(
   IF(
     OR(ISBLANK(P2294),ISBLANK(Q2294)),
     "",
     IF(
       AND(AB2294&lt;&gt;"",OR(W2294="Terminé",W2294="En cours")),
       VLOOKUP(AD2294,Setup_ScoreExactBonus!A:D,4,FALSE),
       0
     )),
  0)</f>
        <v/>
      </c>
      <c r="AF2294" s="21">
        <f t="shared" si="215"/>
        <v>0</v>
      </c>
      <c r="AG2294" s="21">
        <f ca="1">SUMIFS(AF$2:AF2294,D$2:D2294,D2294)</f>
        <v>3228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R2295" s="27" t="str">
        <f t="shared" si="211"/>
        <v/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À venir</v>
      </c>
      <c r="X2295" s="20" t="str">
        <f>VLOOKUP($A2295,Database!$A:$Y,20,FALSE)</f>
        <v/>
      </c>
      <c r="Y2295" s="20" t="str">
        <f>VLOOKUP($A2295,Database!$A:$Y,21,FALSE)</f>
        <v/>
      </c>
      <c r="Z2295" s="20">
        <f t="shared" si="210"/>
        <v>0</v>
      </c>
      <c r="AA2295" s="20" t="str">
        <f t="shared" si="212"/>
        <v/>
      </c>
      <c r="AB2295" s="20">
        <f t="shared" ca="1" si="213"/>
        <v>114</v>
      </c>
      <c r="AC2295" s="20">
        <f t="shared" ca="1" si="214"/>
        <v>0</v>
      </c>
      <c r="AD2295" s="20" t="str">
        <f ca="1">IF(AC2295=0,"",IF(OR(ISBLANK(P2295),ISBLANK(Q2295)),"",IF(ISBLANK(VLOOKUP(A2295,Database!A:AA,22,FALSE)),"",VLOOKUP(A2295,Database!A:AA,22,FALSE))))</f>
        <v/>
      </c>
      <c r="AE2295" s="20" t="str">
        <f>IFERROR(
   IF(
     OR(ISBLANK(P2295),ISBLANK(Q2295)),
     "",
     IF(
       AND(AB2295&lt;&gt;"",OR(W2295="Terminé",W2295="En cours")),
       VLOOKUP(AD2295,Setup_ScoreExactBonus!A:D,4,FALSE),
       0
     )),
  0)</f>
        <v/>
      </c>
      <c r="AF2295" s="21">
        <f t="shared" si="215"/>
        <v>0</v>
      </c>
      <c r="AG2295" s="21">
        <f ca="1">SUMIFS(AF$2:AF2295,D$2:D2295,D2295)</f>
        <v>2615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R2296" s="27" t="str">
        <f t="shared" si="211"/>
        <v/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À venir</v>
      </c>
      <c r="X2296" s="20" t="str">
        <f>VLOOKUP($A2296,Database!$A:$Y,20,FALSE)</f>
        <v/>
      </c>
      <c r="Y2296" s="20" t="str">
        <f>VLOOKUP($A2296,Database!$A:$Y,21,FALSE)</f>
        <v/>
      </c>
      <c r="Z2296" s="20">
        <f t="shared" si="210"/>
        <v>0</v>
      </c>
      <c r="AA2296" s="20" t="str">
        <f t="shared" si="212"/>
        <v/>
      </c>
      <c r="AB2296" s="20" t="str">
        <f t="shared" ca="1" si="213"/>
        <v/>
      </c>
      <c r="AC2296" s="20">
        <f t="shared" ca="1" si="214"/>
        <v>0</v>
      </c>
      <c r="AD2296" s="20" t="str">
        <f ca="1">IF(AC2296=0,"",IF(OR(ISBLANK(P2296),ISBLANK(Q2296)),"",IF(ISBLANK(VLOOKUP(A2296,Database!A:AA,22,FALSE)),"",VLOOKUP(A2296,Database!A:AA,22,FALSE))))</f>
        <v/>
      </c>
      <c r="AE2296" s="20" t="str">
        <f>IFERROR(
   IF(
     OR(ISBLANK(P2296),ISBLANK(Q2296)),
     "",
     IF(
       AND(AB2296&lt;&gt;"",OR(W2296="Terminé",W2296="En cours")),
       VLOOKUP(AD2296,Setup_ScoreExactBonus!A:D,4,FALSE),
       0
     )),
  0)</f>
        <v/>
      </c>
      <c r="AF2296" s="21">
        <f t="shared" si="215"/>
        <v>0</v>
      </c>
      <c r="AG2296" s="21">
        <f ca="1">SUMIFS(AF$2:AF2296,D$2:D2296,D2296)</f>
        <v>2772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/>
      <c r="Q2297" s="27"/>
      <c r="R2297" s="27" t="str">
        <f t="shared" si="211"/>
        <v/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À venir</v>
      </c>
      <c r="X2297" s="20" t="str">
        <f>VLOOKUP($A2297,Database!$A:$Y,20,FALSE)</f>
        <v/>
      </c>
      <c r="Y2297" s="20" t="str">
        <f>VLOOKUP($A2297,Database!$A:$Y,21,FALSE)</f>
        <v/>
      </c>
      <c r="Z2297" s="20">
        <f t="shared" si="210"/>
        <v>0</v>
      </c>
      <c r="AA2297" s="20" t="str">
        <f t="shared" si="212"/>
        <v/>
      </c>
      <c r="AB2297" s="20" t="str">
        <f t="shared" ca="1" si="213"/>
        <v/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 t="str">
        <f>IFERROR(
   IF(
     OR(ISBLANK(P2297),ISBLANK(Q2297)),
     "",
     IF(
       AND(AB2297&lt;&gt;"",OR(W2297="Terminé",W2297="En cours")),
       VLOOKUP(AD2297,Setup_ScoreExactBonus!A:D,4,FALSE),
       0
     )),
  0)</f>
        <v/>
      </c>
      <c r="AF2297" s="21">
        <f t="shared" si="215"/>
        <v>0</v>
      </c>
      <c r="AG2297" s="21">
        <f ca="1">SUMIFS(AF$2:AF2297,D$2:D2297,D2297)</f>
        <v>3089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/>
      <c r="Q2298" s="27"/>
      <c r="R2298" s="27" t="str">
        <f t="shared" si="211"/>
        <v/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À venir</v>
      </c>
      <c r="X2298" s="20" t="str">
        <f>VLOOKUP($A2298,Database!$A:$Y,20,FALSE)</f>
        <v/>
      </c>
      <c r="Y2298" s="20" t="str">
        <f>VLOOKUP($A2298,Database!$A:$Y,21,FALSE)</f>
        <v/>
      </c>
      <c r="Z2298" s="20">
        <f t="shared" si="210"/>
        <v>0</v>
      </c>
      <c r="AA2298" s="20" t="str">
        <f t="shared" si="212"/>
        <v/>
      </c>
      <c r="AB2298" s="20" t="str">
        <f t="shared" ca="1" si="213"/>
        <v/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 t="str">
        <f>IFERROR(
   IF(
     OR(ISBLANK(P2298),ISBLANK(Q2298)),
     "",
     IF(
       AND(AB2298&lt;&gt;"",OR(W2298="Terminé",W2298="En cours")),
       VLOOKUP(AD2298,Setup_ScoreExactBonus!A:D,4,FALSE),
       0
     )),
  0)</f>
        <v/>
      </c>
      <c r="AF2298" s="21">
        <f t="shared" si="215"/>
        <v>0</v>
      </c>
      <c r="AG2298" s="21">
        <f ca="1">SUMIFS(AF$2:AF2298,D$2:D2298,D2298)</f>
        <v>3587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/>
      <c r="Q2299" s="27"/>
      <c r="R2299" s="27" t="str">
        <f t="shared" si="211"/>
        <v/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À venir</v>
      </c>
      <c r="X2299" s="20" t="str">
        <f>VLOOKUP($A2299,Database!$A:$Y,20,FALSE)</f>
        <v/>
      </c>
      <c r="Y2299" s="20" t="str">
        <f>VLOOKUP($A2299,Database!$A:$Y,21,FALSE)</f>
        <v/>
      </c>
      <c r="Z2299" s="20">
        <f t="shared" si="210"/>
        <v>0</v>
      </c>
      <c r="AA2299" s="20" t="str">
        <f t="shared" si="212"/>
        <v/>
      </c>
      <c r="AB2299" s="20" t="str">
        <f t="shared" ca="1" si="213"/>
        <v/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 t="str">
        <f>IFERROR(
   IF(
     OR(ISBLANK(P2299),ISBLANK(Q2299)),
     "",
     IF(
       AND(AB2299&lt;&gt;"",OR(W2299="Terminé",W2299="En cours")),
       VLOOKUP(AD2299,Setup_ScoreExactBonus!A:D,4,FALSE),
       0
     )),
  0)</f>
        <v/>
      </c>
      <c r="AF2299" s="21">
        <f t="shared" si="215"/>
        <v>0</v>
      </c>
      <c r="AG2299" s="21">
        <f ca="1">SUMIFS(AF$2:AF2299,D$2:D2299,D2299)</f>
        <v>3215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/>
      <c r="Q2300" s="27"/>
      <c r="R2300" s="27" t="str">
        <f t="shared" si="211"/>
        <v/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À venir</v>
      </c>
      <c r="X2300" s="20" t="str">
        <f>VLOOKUP($A2300,Database!$A:$Y,20,FALSE)</f>
        <v/>
      </c>
      <c r="Y2300" s="20" t="str">
        <f>VLOOKUP($A2300,Database!$A:$Y,21,FALSE)</f>
        <v/>
      </c>
      <c r="Z2300" s="20">
        <f t="shared" si="210"/>
        <v>0</v>
      </c>
      <c r="AA2300" s="20" t="str">
        <f t="shared" si="212"/>
        <v/>
      </c>
      <c r="AB2300" s="20" t="str">
        <f t="shared" ca="1" si="213"/>
        <v/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 t="str">
        <f>IFERROR(
   IF(
     OR(ISBLANK(P2300),ISBLANK(Q2300)),
     "",
     IF(
       AND(AB2300&lt;&gt;"",OR(W2300="Terminé",W2300="En cours")),
       VLOOKUP(AD2300,Setup_ScoreExactBonus!A:D,4,FALSE),
       0
     )),
  0)</f>
        <v/>
      </c>
      <c r="AF2300" s="21">
        <f t="shared" si="215"/>
        <v>0</v>
      </c>
      <c r="AG2300" s="21">
        <f ca="1">SUMIFS(AF$2:AF2300,D$2:D2300,D2300)</f>
        <v>3257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/>
      <c r="Q2301" s="27"/>
      <c r="R2301" s="27" t="str">
        <f t="shared" si="211"/>
        <v/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À venir</v>
      </c>
      <c r="X2301" s="20" t="str">
        <f>VLOOKUP($A2301,Database!$A:$Y,20,FALSE)</f>
        <v/>
      </c>
      <c r="Y2301" s="20" t="str">
        <f>VLOOKUP($A2301,Database!$A:$Y,21,FALSE)</f>
        <v/>
      </c>
      <c r="Z2301" s="20">
        <f t="shared" si="210"/>
        <v>0</v>
      </c>
      <c r="AA2301" s="20" t="str">
        <f t="shared" si="212"/>
        <v/>
      </c>
      <c r="AB2301" s="20" t="str">
        <f t="shared" ca="1" si="213"/>
        <v/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 t="str">
        <f>IFERROR(
   IF(
     OR(ISBLANK(P2301),ISBLANK(Q2301)),
     "",
     IF(
       AND(AB2301&lt;&gt;"",OR(W2301="Terminé",W2301="En cours")),
       VLOOKUP(AD2301,Setup_ScoreExactBonus!A:D,4,FALSE),
       0
     )),
  0)</f>
        <v/>
      </c>
      <c r="AF2301" s="21">
        <f t="shared" si="215"/>
        <v>0</v>
      </c>
      <c r="AG2301" s="21">
        <f ca="1">SUMIFS(AF$2:AF2301,D$2:D2301,D2301)</f>
        <v>2427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/>
      <c r="Q2302" s="27"/>
      <c r="R2302" s="27" t="str">
        <f t="shared" si="211"/>
        <v/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À venir</v>
      </c>
      <c r="X2302" s="20" t="str">
        <f>VLOOKUP($A2302,Database!$A:$Y,20,FALSE)</f>
        <v/>
      </c>
      <c r="Y2302" s="20" t="str">
        <f>VLOOKUP($A2302,Database!$A:$Y,21,FALSE)</f>
        <v/>
      </c>
      <c r="Z2302" s="20">
        <f t="shared" si="210"/>
        <v>0</v>
      </c>
      <c r="AA2302" s="20" t="str">
        <f t="shared" si="212"/>
        <v/>
      </c>
      <c r="AB2302" s="20" t="str">
        <f t="shared" ca="1" si="213"/>
        <v/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 t="str">
        <f>IFERROR(
   IF(
     OR(ISBLANK(P2302),ISBLANK(Q2302)),
     "",
     IF(
       AND(AB2302&lt;&gt;"",OR(W2302="Terminé",W2302="En cours")),
       VLOOKUP(AD2302,Setup_ScoreExactBonus!A:D,4,FALSE),
       0
     )),
  0)</f>
        <v/>
      </c>
      <c r="AF2302" s="21">
        <f t="shared" si="215"/>
        <v>0</v>
      </c>
      <c r="AG2302" s="21">
        <f ca="1">SUMIFS(AF$2:AF2302,D$2:D2302,D2302)</f>
        <v>3263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/>
      <c r="Q2303" s="27"/>
      <c r="R2303" s="27" t="str">
        <f t="shared" si="211"/>
        <v/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À venir</v>
      </c>
      <c r="X2303" s="20" t="str">
        <f>VLOOKUP($A2303,Database!$A:$Y,20,FALSE)</f>
        <v/>
      </c>
      <c r="Y2303" s="20" t="str">
        <f>VLOOKUP($A2303,Database!$A:$Y,21,FALSE)</f>
        <v/>
      </c>
      <c r="Z2303" s="20">
        <f t="shared" si="210"/>
        <v>0</v>
      </c>
      <c r="AA2303" s="20" t="str">
        <f t="shared" si="212"/>
        <v/>
      </c>
      <c r="AB2303" s="20" t="str">
        <f t="shared" ca="1" si="213"/>
        <v/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 t="str">
        <f>IFERROR(
   IF(
     OR(ISBLANK(P2303),ISBLANK(Q2303)),
     "",
     IF(
       AND(AB2303&lt;&gt;"",OR(W2303="Terminé",W2303="En cours")),
       VLOOKUP(AD2303,Setup_ScoreExactBonus!A:D,4,FALSE),
       0
     )),
  0)</f>
        <v/>
      </c>
      <c r="AF2303" s="21">
        <f t="shared" si="215"/>
        <v>0</v>
      </c>
      <c r="AG2303" s="21">
        <f ca="1">SUMIFS(AF$2:AF2303,D$2:D2303,D2303)</f>
        <v>1775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/>
      <c r="Q2304" s="27"/>
      <c r="R2304" s="27" t="str">
        <f t="shared" si="211"/>
        <v/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À venir</v>
      </c>
      <c r="X2304" s="20" t="str">
        <f>VLOOKUP($A2304,Database!$A:$Y,20,FALSE)</f>
        <v/>
      </c>
      <c r="Y2304" s="20" t="str">
        <f>VLOOKUP($A2304,Database!$A:$Y,21,FALSE)</f>
        <v/>
      </c>
      <c r="Z2304" s="20">
        <f t="shared" si="210"/>
        <v>0</v>
      </c>
      <c r="AA2304" s="20" t="str">
        <f t="shared" si="212"/>
        <v/>
      </c>
      <c r="AB2304" s="20" t="str">
        <f t="shared" ca="1" si="213"/>
        <v/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 t="str">
        <f>IFERROR(
   IF(
     OR(ISBLANK(P2304),ISBLANK(Q2304)),
     "",
     IF(
       AND(AB2304&lt;&gt;"",OR(W2304="Terminé",W2304="En cours")),
       VLOOKUP(AD2304,Setup_ScoreExactBonus!A:D,4,FALSE),
       0
     )),
  0)</f>
        <v/>
      </c>
      <c r="AF2304" s="21">
        <f t="shared" si="215"/>
        <v>0</v>
      </c>
      <c r="AG2304" s="21">
        <f ca="1">SUMIFS(AF$2:AF2304,D$2:D2304,D2304)</f>
        <v>3206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/>
      <c r="Q2305" s="27"/>
      <c r="R2305" s="27" t="str">
        <f t="shared" si="211"/>
        <v/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À venir</v>
      </c>
      <c r="X2305" s="20" t="str">
        <f>VLOOKUP($A2305,Database!$A:$Y,20,FALSE)</f>
        <v/>
      </c>
      <c r="Y2305" s="20" t="str">
        <f>VLOOKUP($A2305,Database!$A:$Y,21,FALSE)</f>
        <v/>
      </c>
      <c r="Z2305" s="20">
        <f t="shared" si="210"/>
        <v>0</v>
      </c>
      <c r="AA2305" s="20" t="str">
        <f t="shared" si="212"/>
        <v/>
      </c>
      <c r="AB2305" s="20" t="str">
        <f t="shared" ca="1" si="213"/>
        <v/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 t="str">
        <f>IFERROR(
   IF(
     OR(ISBLANK(P2305),ISBLANK(Q2305)),
     "",
     IF(
       AND(AB2305&lt;&gt;"",OR(W2305="Terminé",W2305="En cours")),
       VLOOKUP(AD2305,Setup_ScoreExactBonus!A:D,4,FALSE),
       0
     )),
  0)</f>
        <v/>
      </c>
      <c r="AF2305" s="21">
        <f t="shared" si="215"/>
        <v>0</v>
      </c>
      <c r="AG2305" s="21">
        <f ca="1">SUMIFS(AF$2:AF2305,D$2:D2305,D2305)</f>
        <v>3453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/>
      <c r="Q2306" s="27"/>
      <c r="R2306" s="27" t="str">
        <f t="shared" si="211"/>
        <v/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À venir</v>
      </c>
      <c r="X2306" s="20" t="str">
        <f>VLOOKUP($A2306,Database!$A:$Y,20,FALSE)</f>
        <v/>
      </c>
      <c r="Y2306" s="20" t="str">
        <f>VLOOKUP($A2306,Database!$A:$Y,21,FALSE)</f>
        <v/>
      </c>
      <c r="Z2306" s="20">
        <f t="shared" ref="Z2306:Z2369" si="216">IF(A2306=0,0,IF(W2306="À venir",0,IF(AND(ISBLANK(P2306),ISBLANK(Q2306)),1,0)))</f>
        <v>0</v>
      </c>
      <c r="AA2306" s="20" t="str">
        <f t="shared" si="212"/>
        <v/>
      </c>
      <c r="AB2306" s="20" t="str">
        <f t="shared" ca="1" si="213"/>
        <v/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 t="str">
        <f>IFERROR(
   IF(
     OR(ISBLANK(P2306),ISBLANK(Q2306)),
     "",
     IF(
       AND(AB2306&lt;&gt;"",OR(W2306="Terminé",W2306="En cours")),
       VLOOKUP(AD2306,Setup_ScoreExactBonus!A:D,4,FALSE),
       0
     )),
  0)</f>
        <v/>
      </c>
      <c r="AF2306" s="21">
        <f t="shared" si="215"/>
        <v>0</v>
      </c>
      <c r="AG2306" s="21">
        <f ca="1">SUMIFS(AF$2:AF2306,D$2:D2306,D2306)</f>
        <v>2840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/>
      <c r="Q2307" s="27"/>
      <c r="R2307" s="27" t="str">
        <f t="shared" ref="R2307:R2370" si="217">IF(AND(A2307&gt;0,A2307&lt;=104,W2307="Terminé"),TEXT(P2307,"0")&amp;"-"&amp;TEXT(Q2307,"0"),"")</f>
        <v/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À venir</v>
      </c>
      <c r="X2307" s="20" t="str">
        <f>VLOOKUP($A2307,Database!$A:$Y,20,FALSE)</f>
        <v/>
      </c>
      <c r="Y2307" s="20" t="str">
        <f>VLOOKUP($A2307,Database!$A:$Y,21,FALSE)</f>
        <v/>
      </c>
      <c r="Z2307" s="20">
        <f t="shared" si="216"/>
        <v>0</v>
      </c>
      <c r="AA2307" s="20" t="str">
        <f t="shared" si="212"/>
        <v/>
      </c>
      <c r="AB2307" s="20" t="str">
        <f t="shared" ca="1" si="213"/>
        <v/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 t="str">
        <f>IFERROR(
   IF(
     OR(ISBLANK(P2307),ISBLANK(Q2307)),
     "",
     IF(
       AND(AB2307&lt;&gt;"",OR(W2307="Terminé",W2307="En cours")),
       VLOOKUP(AD2307,Setup_ScoreExactBonus!A:D,4,FALSE),
       0
     )),
  0)</f>
        <v/>
      </c>
      <c r="AF2307" s="21">
        <f t="shared" si="215"/>
        <v>0</v>
      </c>
      <c r="AG2307" s="21">
        <f ca="1">SUMIFS(AF$2:AF2307,D$2:D2307,D2307)</f>
        <v>3231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/>
      <c r="Q2308" s="27"/>
      <c r="R2308" s="27" t="str">
        <f t="shared" si="217"/>
        <v/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À venir</v>
      </c>
      <c r="X2308" s="20" t="str">
        <f>VLOOKUP($A2308,Database!$A:$Y,20,FALSE)</f>
        <v/>
      </c>
      <c r="Y2308" s="20" t="str">
        <f>VLOOKUP($A2308,Database!$A:$Y,21,FALSE)</f>
        <v/>
      </c>
      <c r="Z2308" s="20">
        <f t="shared" si="216"/>
        <v>0</v>
      </c>
      <c r="AA2308" s="20" t="str">
        <f t="shared" si="212"/>
        <v/>
      </c>
      <c r="AB2308" s="20" t="str">
        <f t="shared" ca="1" si="213"/>
        <v/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 t="str">
        <f>IFERROR(
   IF(
     OR(ISBLANK(P2308),ISBLANK(Q2308)),
     "",
     IF(
       AND(AB2308&lt;&gt;"",OR(W2308="Terminé",W2308="En cours")),
       VLOOKUP(AD2308,Setup_ScoreExactBonus!A:D,4,FALSE),
       0
     )),
  0)</f>
        <v/>
      </c>
      <c r="AF2308" s="21">
        <f t="shared" si="215"/>
        <v>0</v>
      </c>
      <c r="AG2308" s="21">
        <f ca="1">SUMIFS(AF$2:AF2308,D$2:D2308,D2308)</f>
        <v>3039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/>
      <c r="Q2309" s="27"/>
      <c r="R2309" s="27" t="str">
        <f t="shared" si="217"/>
        <v/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À venir</v>
      </c>
      <c r="X2309" s="20" t="str">
        <f>VLOOKUP($A2309,Database!$A:$Y,20,FALSE)</f>
        <v/>
      </c>
      <c r="Y2309" s="20" t="str">
        <f>VLOOKUP($A2309,Database!$A:$Y,21,FALSE)</f>
        <v/>
      </c>
      <c r="Z2309" s="20">
        <f t="shared" si="216"/>
        <v>0</v>
      </c>
      <c r="AA2309" s="20" t="str">
        <f t="shared" si="212"/>
        <v/>
      </c>
      <c r="AB2309" s="20" t="str">
        <f t="shared" ca="1" si="213"/>
        <v/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 t="str">
        <f>IFERROR(
   IF(
     OR(ISBLANK(P2309),ISBLANK(Q2309)),
     "",
     IF(
       AND(AB2309&lt;&gt;"",OR(W2309="Terminé",W2309="En cours")),
       VLOOKUP(AD2309,Setup_ScoreExactBonus!A:D,4,FALSE),
       0
     )),
  0)</f>
        <v/>
      </c>
      <c r="AF2309" s="21">
        <f t="shared" si="215"/>
        <v>0</v>
      </c>
      <c r="AG2309" s="21">
        <f ca="1">SUMIFS(AF$2:AF2309,D$2:D2309,D2309)</f>
        <v>3352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/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À venir</v>
      </c>
      <c r="X2310" s="20" t="str">
        <f>VLOOKUP($A2310,Database!$A:$Y,20,FALSE)</f>
        <v/>
      </c>
      <c r="Y2310" s="20" t="str">
        <f>VLOOKUP($A2310,Database!$A:$Y,21,FALSE)</f>
        <v/>
      </c>
      <c r="Z2310" s="20">
        <f t="shared" si="216"/>
        <v>0</v>
      </c>
      <c r="AA2310" s="20" t="str">
        <f t="shared" si="212"/>
        <v/>
      </c>
      <c r="AB2310" s="20" t="str">
        <f t="shared" ca="1" si="213"/>
        <v/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3451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/>
      <c r="Q2311" s="27"/>
      <c r="R2311" s="27" t="str">
        <f t="shared" si="217"/>
        <v/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À venir</v>
      </c>
      <c r="X2311" s="20" t="str">
        <f>VLOOKUP($A2311,Database!$A:$Y,20,FALSE)</f>
        <v/>
      </c>
      <c r="Y2311" s="20" t="str">
        <f>VLOOKUP($A2311,Database!$A:$Y,21,FALSE)</f>
        <v/>
      </c>
      <c r="Z2311" s="20">
        <f t="shared" si="216"/>
        <v>0</v>
      </c>
      <c r="AA2311" s="20" t="str">
        <f t="shared" si="212"/>
        <v/>
      </c>
      <c r="AB2311" s="20" t="str">
        <f t="shared" ca="1" si="213"/>
        <v/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 t="str">
        <f>IFERROR(
   IF(
     OR(ISBLANK(P2311),ISBLANK(Q2311)),
     "",
     IF(
       AND(AB2311&lt;&gt;"",OR(W2311="Terminé",W2311="En cours")),
       VLOOKUP(AD2311,Setup_ScoreExactBonus!A:D,4,FALSE),
       0
     )),
  0)</f>
        <v/>
      </c>
      <c r="AF2311" s="21">
        <f t="shared" si="215"/>
        <v>0</v>
      </c>
      <c r="AG2311" s="21">
        <f ca="1">SUMIFS(AF$2:AF2311,D$2:D2311,D2311)</f>
        <v>3169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/>
      <c r="Q2312" s="27"/>
      <c r="R2312" s="27" t="str">
        <f t="shared" si="217"/>
        <v/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À venir</v>
      </c>
      <c r="X2312" s="20" t="str">
        <f>VLOOKUP($A2312,Database!$A:$Y,20,FALSE)</f>
        <v/>
      </c>
      <c r="Y2312" s="20" t="str">
        <f>VLOOKUP($A2312,Database!$A:$Y,21,FALSE)</f>
        <v/>
      </c>
      <c r="Z2312" s="20">
        <f t="shared" si="216"/>
        <v>0</v>
      </c>
      <c r="AA2312" s="20" t="str">
        <f t="shared" si="212"/>
        <v/>
      </c>
      <c r="AB2312" s="20" t="str">
        <f t="shared" ca="1" si="213"/>
        <v/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 t="str">
        <f>IFERROR(
   IF(
     OR(ISBLANK(P2312),ISBLANK(Q2312)),
     "",
     IF(
       AND(AB2312&lt;&gt;"",OR(W2312="Terminé",W2312="En cours")),
       VLOOKUP(AD2312,Setup_ScoreExactBonus!A:D,4,FALSE),
       0
     )),
  0)</f>
        <v/>
      </c>
      <c r="AF2312" s="21">
        <f t="shared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/>
      <c r="Q2313" s="27"/>
      <c r="R2313" s="27" t="str">
        <f t="shared" si="217"/>
        <v/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À venir</v>
      </c>
      <c r="X2313" s="20" t="str">
        <f>VLOOKUP($A2313,Database!$A:$Y,20,FALSE)</f>
        <v/>
      </c>
      <c r="Y2313" s="20" t="str">
        <f>VLOOKUP($A2313,Database!$A:$Y,21,FALSE)</f>
        <v/>
      </c>
      <c r="Z2313" s="20">
        <f t="shared" si="216"/>
        <v>0</v>
      </c>
      <c r="AA2313" s="20" t="str">
        <f t="shared" si="212"/>
        <v/>
      </c>
      <c r="AB2313" s="20" t="str">
        <f t="shared" ca="1" si="213"/>
        <v/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 t="str">
        <f>IFERROR(
   IF(
     OR(ISBLANK(P2313),ISBLANK(Q2313)),
     "",
     IF(
       AND(AB2313&lt;&gt;"",OR(W2313="Terminé",W2313="En cours")),
       VLOOKUP(AD2313,Setup_ScoreExactBonus!A:D,4,FALSE),
       0
     )),
  0)</f>
        <v/>
      </c>
      <c r="AF2313" s="21">
        <f t="shared" si="215"/>
        <v>0</v>
      </c>
      <c r="AG2313" s="21">
        <f ca="1">SUMIFS(AF$2:AF2313,D$2:D2313,D2313)</f>
        <v>3022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/>
      <c r="Q2314" s="27"/>
      <c r="R2314" s="27" t="str">
        <f t="shared" si="217"/>
        <v/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À venir</v>
      </c>
      <c r="X2314" s="20" t="str">
        <f>VLOOKUP($A2314,Database!$A:$Y,20,FALSE)</f>
        <v/>
      </c>
      <c r="Y2314" s="20" t="str">
        <f>VLOOKUP($A2314,Database!$A:$Y,21,FALSE)</f>
        <v/>
      </c>
      <c r="Z2314" s="20">
        <f t="shared" si="216"/>
        <v>0</v>
      </c>
      <c r="AA2314" s="20" t="str">
        <f t="shared" si="212"/>
        <v/>
      </c>
      <c r="AB2314" s="20" t="str">
        <f t="shared" ca="1" si="213"/>
        <v/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 t="str">
        <f>IFERROR(
   IF(
     OR(ISBLANK(P2314),ISBLANK(Q2314)),
     "",
     IF(
       AND(AB2314&lt;&gt;"",OR(W2314="Terminé",W2314="En cours")),
       VLOOKUP(AD2314,Setup_ScoreExactBonus!A:D,4,FALSE),
       0
     )),
  0)</f>
        <v/>
      </c>
      <c r="AF2314" s="21">
        <f t="shared" si="215"/>
        <v>0</v>
      </c>
      <c r="AG2314" s="21">
        <f ca="1">SUMIFS(AF$2:AF2314,D$2:D2314,D2314)</f>
        <v>3102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/>
      <c r="Q2315" s="27"/>
      <c r="R2315" s="27" t="str">
        <f t="shared" si="217"/>
        <v/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À venir</v>
      </c>
      <c r="X2315" s="20" t="str">
        <f>VLOOKUP($A2315,Database!$A:$Y,20,FALSE)</f>
        <v/>
      </c>
      <c r="Y2315" s="20" t="str">
        <f>VLOOKUP($A2315,Database!$A:$Y,21,FALSE)</f>
        <v/>
      </c>
      <c r="Z2315" s="20">
        <f t="shared" si="216"/>
        <v>0</v>
      </c>
      <c r="AA2315" s="20" t="str">
        <f t="shared" si="212"/>
        <v/>
      </c>
      <c r="AB2315" s="20" t="str">
        <f t="shared" ca="1" si="213"/>
        <v/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 t="str">
        <f>IFERROR(
   IF(
     OR(ISBLANK(P2315),ISBLANK(Q2315)),
     "",
     IF(
       AND(AB2315&lt;&gt;"",OR(W2315="Terminé",W2315="En cours")),
       VLOOKUP(AD2315,Setup_ScoreExactBonus!A:D,4,FALSE),
       0
     )),
  0)</f>
        <v/>
      </c>
      <c r="AF2315" s="21">
        <f t="shared" si="215"/>
        <v>0</v>
      </c>
      <c r="AG2315" s="21">
        <f ca="1">SUMIFS(AF$2:AF2315,D$2:D2315,D2315)</f>
        <v>2990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/>
      <c r="Q2316" s="27"/>
      <c r="R2316" s="27" t="str">
        <f t="shared" si="217"/>
        <v/>
      </c>
      <c r="S2316" s="21">
        <v>0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À venir</v>
      </c>
      <c r="X2316" s="20" t="str">
        <f>VLOOKUP($A2316,Database!$A:$Y,20,FALSE)</f>
        <v/>
      </c>
      <c r="Y2316" s="20" t="str">
        <f>VLOOKUP($A2316,Database!$A:$Y,21,FALSE)</f>
        <v/>
      </c>
      <c r="Z2316" s="20">
        <f t="shared" si="216"/>
        <v>0</v>
      </c>
      <c r="AA2316" s="20" t="str">
        <f t="shared" si="212"/>
        <v/>
      </c>
      <c r="AB2316" s="20" t="str">
        <f t="shared" ca="1" si="213"/>
        <v/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 t="str">
        <f>IFERROR(
   IF(
     OR(ISBLANK(P2316),ISBLANK(Q2316)),
     "",
     IF(
       AND(AB2316&lt;&gt;"",OR(W2316="Terminé",W2316="En cours")),
       VLOOKUP(AD2316,Setup_ScoreExactBonus!A:D,4,FALSE),
       0
     )),
  0)</f>
        <v/>
      </c>
      <c r="AF2316" s="21">
        <f t="shared" si="215"/>
        <v>0</v>
      </c>
      <c r="AG2316" s="21">
        <f ca="1">SUMIFS(AF$2:AF2316,D$2:D2316,D2316)</f>
        <v>3051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/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À venir</v>
      </c>
      <c r="X2317" s="20" t="str">
        <f>VLOOKUP($A2317,Database!$A:$Y,20,FALSE)</f>
        <v/>
      </c>
      <c r="Y2317" s="20" t="str">
        <f>VLOOKUP($A2317,Database!$A:$Y,21,FALSE)</f>
        <v/>
      </c>
      <c r="Z2317" s="20">
        <f t="shared" si="216"/>
        <v>0</v>
      </c>
      <c r="AA2317" s="20" t="str">
        <f t="shared" si="212"/>
        <v/>
      </c>
      <c r="AB2317" s="20" t="str">
        <f t="shared" ca="1" si="213"/>
        <v/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2853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/>
      <c r="Q2318" s="27"/>
      <c r="R2318" s="27" t="str">
        <f t="shared" si="217"/>
        <v/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À venir</v>
      </c>
      <c r="X2318" s="20" t="str">
        <f>VLOOKUP($A2318,Database!$A:$Y,20,FALSE)</f>
        <v/>
      </c>
      <c r="Y2318" s="20" t="str">
        <f>VLOOKUP($A2318,Database!$A:$Y,21,FALSE)</f>
        <v/>
      </c>
      <c r="Z2318" s="20">
        <f t="shared" si="216"/>
        <v>0</v>
      </c>
      <c r="AA2318" s="20" t="str">
        <f t="shared" si="212"/>
        <v/>
      </c>
      <c r="AB2318" s="20" t="str">
        <f t="shared" ca="1" si="213"/>
        <v/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 t="str">
        <f>IFERROR(
   IF(
     OR(ISBLANK(P2318),ISBLANK(Q2318)),
     "",
     IF(
       AND(AB2318&lt;&gt;"",OR(W2318="Terminé",W2318="En cours")),
       VLOOKUP(AD2318,Setup_ScoreExactBonus!A:D,4,FALSE),
       0
     )),
  0)</f>
        <v/>
      </c>
      <c r="AF2318" s="21">
        <f t="shared" si="215"/>
        <v>0</v>
      </c>
      <c r="AG2318" s="21">
        <f ca="1">SUMIFS(AF$2:AF2318,D$2:D2318,D2318)</f>
        <v>2679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/>
      <c r="Q2319" s="27"/>
      <c r="R2319" s="27" t="str">
        <f t="shared" si="217"/>
        <v/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À venir</v>
      </c>
      <c r="X2319" s="20" t="str">
        <f>VLOOKUP($A2319,Database!$A:$Y,20,FALSE)</f>
        <v/>
      </c>
      <c r="Y2319" s="20" t="str">
        <f>VLOOKUP($A2319,Database!$A:$Y,21,FALSE)</f>
        <v/>
      </c>
      <c r="Z2319" s="20">
        <f t="shared" si="216"/>
        <v>0</v>
      </c>
      <c r="AA2319" s="20" t="str">
        <f t="shared" si="212"/>
        <v/>
      </c>
      <c r="AB2319" s="20" t="str">
        <f t="shared" ca="1" si="213"/>
        <v/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 t="str">
        <f>IFERROR(
   IF(
     OR(ISBLANK(P2319),ISBLANK(Q2319)),
     "",
     IF(
       AND(AB2319&lt;&gt;"",OR(W2319="Terminé",W2319="En cours")),
       VLOOKUP(AD2319,Setup_ScoreExactBonus!A:D,4,FALSE),
       0
     )),
  0)</f>
        <v/>
      </c>
      <c r="AF2319" s="21">
        <f t="shared" si="215"/>
        <v>0</v>
      </c>
      <c r="AG2319" s="21">
        <f ca="1">SUMIFS(AF$2:AF2319,D$2:D2319,D2319)</f>
        <v>2289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/>
      <c r="Q2320" s="27"/>
      <c r="R2320" s="27" t="str">
        <f t="shared" si="217"/>
        <v/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À venir</v>
      </c>
      <c r="X2320" s="20" t="str">
        <f>VLOOKUP($A2320,Database!$A:$Y,20,FALSE)</f>
        <v/>
      </c>
      <c r="Y2320" s="20" t="str">
        <f>VLOOKUP($A2320,Database!$A:$Y,21,FALSE)</f>
        <v/>
      </c>
      <c r="Z2320" s="20">
        <f t="shared" si="216"/>
        <v>0</v>
      </c>
      <c r="AA2320" s="20" t="str">
        <f t="shared" si="212"/>
        <v/>
      </c>
      <c r="AB2320" s="20" t="str">
        <f t="shared" ca="1" si="213"/>
        <v/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 t="str">
        <f>IFERROR(
   IF(
     OR(ISBLANK(P2320),ISBLANK(Q2320)),
     "",
     IF(
       AND(AB2320&lt;&gt;"",OR(W2320="Terminé",W2320="En cours")),
       VLOOKUP(AD2320,Setup_ScoreExactBonus!A:D,4,FALSE),
       0
     )),
  0)</f>
        <v/>
      </c>
      <c r="AF2320" s="21">
        <f t="shared" si="215"/>
        <v>0</v>
      </c>
      <c r="AG2320" s="21">
        <f ca="1">SUMIFS(AF$2:AF2320,D$2:D2320,D2320)</f>
        <v>3177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/>
      <c r="Q2321" s="27"/>
      <c r="R2321" s="27" t="str">
        <f t="shared" si="217"/>
        <v/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À venir</v>
      </c>
      <c r="X2321" s="20" t="str">
        <f>VLOOKUP($A2321,Database!$A:$Y,20,FALSE)</f>
        <v/>
      </c>
      <c r="Y2321" s="20" t="str">
        <f>VLOOKUP($A2321,Database!$A:$Y,21,FALSE)</f>
        <v/>
      </c>
      <c r="Z2321" s="20">
        <f t="shared" si="216"/>
        <v>0</v>
      </c>
      <c r="AA2321" s="20" t="str">
        <f t="shared" si="212"/>
        <v/>
      </c>
      <c r="AB2321" s="20" t="str">
        <f t="shared" ca="1" si="213"/>
        <v/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 t="str">
        <f>IFERROR(
   IF(
     OR(ISBLANK(P2321),ISBLANK(Q2321)),
     "",
     IF(
       AND(AB2321&lt;&gt;"",OR(W2321="Terminé",W2321="En cours")),
       VLOOKUP(AD2321,Setup_ScoreExactBonus!A:D,4,FALSE),
       0
     )),
  0)</f>
        <v/>
      </c>
      <c r="AF2321" s="21">
        <f t="shared" si="215"/>
        <v>0</v>
      </c>
      <c r="AG2321" s="21">
        <f ca="1">SUMIFS(AF$2:AF2321,D$2:D2321,D2321)</f>
        <v>3228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R2322" s="27" t="str">
        <f t="shared" si="217"/>
        <v/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À venir</v>
      </c>
      <c r="X2322" s="20" t="str">
        <f>VLOOKUP($A2322,Database!$A:$Y,20,FALSE)</f>
        <v/>
      </c>
      <c r="Y2322" s="20" t="str">
        <f>VLOOKUP($A2322,Database!$A:$Y,21,FALSE)</f>
        <v/>
      </c>
      <c r="Z2322" s="20">
        <f t="shared" si="216"/>
        <v>0</v>
      </c>
      <c r="AA2322" s="20" t="str">
        <f t="shared" si="212"/>
        <v/>
      </c>
      <c r="AB2322" s="20">
        <f t="shared" ca="1" si="213"/>
        <v>122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 t="str">
        <f>IFERROR(
   IF(
     OR(ISBLANK(P2322),ISBLANK(Q2322)),
     "",
     IF(
       AND(AB2322&lt;&gt;"",OR(W2322="Terminé",W2322="En cours")),
       VLOOKUP(AD2322,Setup_ScoreExactBonus!A:D,4,FALSE),
       0
     )),
  0)</f>
        <v/>
      </c>
      <c r="AF2322" s="21">
        <f t="shared" si="215"/>
        <v>0</v>
      </c>
      <c r="AG2322" s="21">
        <f ca="1">SUMIFS(AF$2:AF2322,D$2:D2322,D2322)</f>
        <v>2615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R2323" s="27" t="str">
        <f t="shared" si="217"/>
        <v/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À venir</v>
      </c>
      <c r="X2323" s="20" t="str">
        <f>VLOOKUP($A2323,Database!$A:$Y,20,FALSE)</f>
        <v/>
      </c>
      <c r="Y2323" s="20" t="str">
        <f>VLOOKUP($A2323,Database!$A:$Y,21,FALSE)</f>
        <v/>
      </c>
      <c r="Z2323" s="20">
        <f t="shared" si="216"/>
        <v>0</v>
      </c>
      <c r="AA2323" s="20" t="str">
        <f t="shared" si="212"/>
        <v/>
      </c>
      <c r="AB2323" s="20" t="str">
        <f t="shared" ca="1" si="213"/>
        <v/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 t="str">
        <f>IFERROR(
   IF(
     OR(ISBLANK(P2323),ISBLANK(Q2323)),
     "",
     IF(
       AND(AB2323&lt;&gt;"",OR(W2323="Terminé",W2323="En cours")),
       VLOOKUP(AD2323,Setup_ScoreExactBonus!A:D,4,FALSE),
       0
     )),
  0)</f>
        <v/>
      </c>
      <c r="AF2323" s="21">
        <f t="shared" si="215"/>
        <v>0</v>
      </c>
      <c r="AG2323" s="21">
        <f ca="1">SUMIFS(AF$2:AF2323,D$2:D2323,D2323)</f>
        <v>2772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3089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3587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3215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3257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2427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3263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1775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3206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3453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2840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3231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3039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3352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3451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3169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3022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3102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2990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3051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2853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2679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2289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3177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3228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2615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2772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3089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3587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3215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3257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2427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3263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1775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3206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3453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2840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3231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3039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3352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3451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3169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2658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3022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3102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2990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3051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2853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2679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2289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3177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3228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2615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2772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3089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3587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3215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3257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2427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3263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1775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3206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3453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2840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3231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3039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3352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3451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3169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2658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3022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3102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2990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3051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2853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2679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2289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3177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3228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2615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2772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3089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3587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3215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3257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2427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3263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1775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3206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3453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2840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3231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3039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3352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3451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3169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2658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3022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3102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2990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3051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2853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2679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2289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3177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3228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2615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2772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3089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3587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3215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3257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2427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3263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1775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3206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3453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2840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3231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3039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3352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3451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3169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2658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3022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3102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2990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3051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2853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2679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2289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3177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3228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2615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2772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3089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3587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3215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3257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2427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3263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1775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3206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3453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2840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3231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3039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3352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3451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3169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2658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3022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3102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2990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3051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2853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2679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2289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3177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3228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2615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2772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3089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3587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3215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3257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2427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3263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1775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3206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3453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2840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3231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3039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3352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3451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3169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2658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3022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3102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2990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3051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2853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2679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2289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3177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3228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2615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2772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TBD</v>
      </c>
      <c r="K2513" s="21" t="str">
        <f>IFERROR(VLOOKUP(J2513,Setup_Team!$B:$C,2,FALSE), "TDB")</f>
        <v>TDB</v>
      </c>
      <c r="L2513" s="21" t="str">
        <f>VLOOKUP($A2513,Location!$A:$J,8,FALSE)</f>
        <v>TBD</v>
      </c>
      <c r="M2513" s="21" t="str">
        <f>IFERROR(VLOOKUP(L2513,Setup_Team!$B:$C,2,FALSE), "TDB")</f>
        <v>TDB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3089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TBD</v>
      </c>
      <c r="K2514" s="21" t="str">
        <f>IFERROR(VLOOKUP(J2514,Setup_Team!$B:$C,2,FALSE), "TDB")</f>
        <v>TDB</v>
      </c>
      <c r="L2514" s="21" t="str">
        <f>VLOOKUP($A2514,Location!$A:$J,8,FALSE)</f>
        <v>TBD</v>
      </c>
      <c r="M2514" s="21" t="str">
        <f>IFERROR(VLOOKUP(L2514,Setup_Team!$B:$C,2,FALSE), "TDB")</f>
        <v>TDB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3587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TBD</v>
      </c>
      <c r="K2515" s="21" t="str">
        <f>IFERROR(VLOOKUP(J2515,Setup_Team!$B:$C,2,FALSE), "TDB")</f>
        <v>TDB</v>
      </c>
      <c r="L2515" s="21" t="str">
        <f>VLOOKUP($A2515,Location!$A:$J,8,FALSE)</f>
        <v>TBD</v>
      </c>
      <c r="M2515" s="21" t="str">
        <f>IFERROR(VLOOKUP(L2515,Setup_Team!$B:$C,2,FALSE), "TDB")</f>
        <v>TDB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3215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TBD</v>
      </c>
      <c r="K2516" s="21" t="str">
        <f>IFERROR(VLOOKUP(J2516,Setup_Team!$B:$C,2,FALSE), "TDB")</f>
        <v>TDB</v>
      </c>
      <c r="L2516" s="21" t="str">
        <f>VLOOKUP($A2516,Location!$A:$J,8,FALSE)</f>
        <v>TBD</v>
      </c>
      <c r="M2516" s="21" t="str">
        <f>IFERROR(VLOOKUP(L2516,Setup_Team!$B:$C,2,FALSE), "TDB")</f>
        <v>TDB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3257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TBD</v>
      </c>
      <c r="K2517" s="21" t="str">
        <f>IFERROR(VLOOKUP(J2517,Setup_Team!$B:$C,2,FALSE), "TDB")</f>
        <v>TDB</v>
      </c>
      <c r="L2517" s="21" t="str">
        <f>VLOOKUP($A2517,Location!$A:$J,8,FALSE)</f>
        <v>TBD</v>
      </c>
      <c r="M2517" s="21" t="str">
        <f>IFERROR(VLOOKUP(L2517,Setup_Team!$B:$C,2,FALSE), "TDB")</f>
        <v>TDB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2427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TBD</v>
      </c>
      <c r="K2518" s="21" t="str">
        <f>IFERROR(VLOOKUP(J2518,Setup_Team!$B:$C,2,FALSE), "TDB")</f>
        <v>TDB</v>
      </c>
      <c r="L2518" s="21" t="str">
        <f>VLOOKUP($A2518,Location!$A:$J,8,FALSE)</f>
        <v>TBD</v>
      </c>
      <c r="M2518" s="21" t="str">
        <f>IFERROR(VLOOKUP(L2518,Setup_Team!$B:$C,2,FALSE), "TDB")</f>
        <v>TDB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3263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TBD</v>
      </c>
      <c r="K2519" s="21" t="str">
        <f>IFERROR(VLOOKUP(J2519,Setup_Team!$B:$C,2,FALSE), "TDB")</f>
        <v>TDB</v>
      </c>
      <c r="L2519" s="21" t="str">
        <f>VLOOKUP($A2519,Location!$A:$J,8,FALSE)</f>
        <v>TBD</v>
      </c>
      <c r="M2519" s="21" t="str">
        <f>IFERROR(VLOOKUP(L2519,Setup_Team!$B:$C,2,FALSE), "TDB")</f>
        <v>TDB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1775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TBD</v>
      </c>
      <c r="K2520" s="21" t="str">
        <f>IFERROR(VLOOKUP(J2520,Setup_Team!$B:$C,2,FALSE), "TDB")</f>
        <v>TDB</v>
      </c>
      <c r="L2520" s="21" t="str">
        <f>VLOOKUP($A2520,Location!$A:$J,8,FALSE)</f>
        <v>TBD</v>
      </c>
      <c r="M2520" s="21" t="str">
        <f>IFERROR(VLOOKUP(L2520,Setup_Team!$B:$C,2,FALSE), "TDB")</f>
        <v>TDB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3206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TBD</v>
      </c>
      <c r="K2521" s="21" t="str">
        <f>IFERROR(VLOOKUP(J2521,Setup_Team!$B:$C,2,FALSE), "TDB")</f>
        <v>TDB</v>
      </c>
      <c r="L2521" s="21" t="str">
        <f>VLOOKUP($A2521,Location!$A:$J,8,FALSE)</f>
        <v>TBD</v>
      </c>
      <c r="M2521" s="21" t="str">
        <f>IFERROR(VLOOKUP(L2521,Setup_Team!$B:$C,2,FALSE), "TDB")</f>
        <v>TDB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3453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TBD</v>
      </c>
      <c r="K2522" s="21" t="str">
        <f>IFERROR(VLOOKUP(J2522,Setup_Team!$B:$C,2,FALSE), "TDB")</f>
        <v>TDB</v>
      </c>
      <c r="L2522" s="21" t="str">
        <f>VLOOKUP($A2522,Location!$A:$J,8,FALSE)</f>
        <v>TBD</v>
      </c>
      <c r="M2522" s="21" t="str">
        <f>IFERROR(VLOOKUP(L2522,Setup_Team!$B:$C,2,FALSE), "TDB")</f>
        <v>TDB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2840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TBD</v>
      </c>
      <c r="K2523" s="21" t="str">
        <f>IFERROR(VLOOKUP(J2523,Setup_Team!$B:$C,2,FALSE), "TDB")</f>
        <v>TDB</v>
      </c>
      <c r="L2523" s="21" t="str">
        <f>VLOOKUP($A2523,Location!$A:$J,8,FALSE)</f>
        <v>TBD</v>
      </c>
      <c r="M2523" s="21" t="str">
        <f>IFERROR(VLOOKUP(L2523,Setup_Team!$B:$C,2,FALSE), "TDB")</f>
        <v>TDB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3231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TBD</v>
      </c>
      <c r="K2524" s="21" t="str">
        <f>IFERROR(VLOOKUP(J2524,Setup_Team!$B:$C,2,FALSE), "TDB")</f>
        <v>TDB</v>
      </c>
      <c r="L2524" s="21" t="str">
        <f>VLOOKUP($A2524,Location!$A:$J,8,FALSE)</f>
        <v>TBD</v>
      </c>
      <c r="M2524" s="21" t="str">
        <f>IFERROR(VLOOKUP(L2524,Setup_Team!$B:$C,2,FALSE), "TDB")</f>
        <v>TDB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3039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TBD</v>
      </c>
      <c r="K2525" s="21" t="str">
        <f>IFERROR(VLOOKUP(J2525,Setup_Team!$B:$C,2,FALSE), "TDB")</f>
        <v>TDB</v>
      </c>
      <c r="L2525" s="21" t="str">
        <f>VLOOKUP($A2525,Location!$A:$J,8,FALSE)</f>
        <v>TBD</v>
      </c>
      <c r="M2525" s="21" t="str">
        <f>IFERROR(VLOOKUP(L2525,Setup_Team!$B:$C,2,FALSE), "TDB")</f>
        <v>TDB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3352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TBD</v>
      </c>
      <c r="K2526" s="21" t="str">
        <f>IFERROR(VLOOKUP(J2526,Setup_Team!$B:$C,2,FALSE), "TDB")</f>
        <v>TDB</v>
      </c>
      <c r="L2526" s="21" t="str">
        <f>VLOOKUP($A2526,Location!$A:$J,8,FALSE)</f>
        <v>TBD</v>
      </c>
      <c r="M2526" s="21" t="str">
        <f>IFERROR(VLOOKUP(L2526,Setup_Team!$B:$C,2,FALSE), "TDB")</f>
        <v>TDB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3451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TBD</v>
      </c>
      <c r="K2527" s="21" t="str">
        <f>IFERROR(VLOOKUP(J2527,Setup_Team!$B:$C,2,FALSE), "TDB")</f>
        <v>TDB</v>
      </c>
      <c r="L2527" s="21" t="str">
        <f>VLOOKUP($A2527,Location!$A:$J,8,FALSE)</f>
        <v>TBD</v>
      </c>
      <c r="M2527" s="21" t="str">
        <f>IFERROR(VLOOKUP(L2527,Setup_Team!$B:$C,2,FALSE), "TDB")</f>
        <v>TDB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3169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TBD</v>
      </c>
      <c r="K2528" s="21" t="str">
        <f>IFERROR(VLOOKUP(J2528,Setup_Team!$B:$C,2,FALSE), "TDB")</f>
        <v>TDB</v>
      </c>
      <c r="L2528" s="21" t="str">
        <f>VLOOKUP($A2528,Location!$A:$J,8,FALSE)</f>
        <v>TBD</v>
      </c>
      <c r="M2528" s="21" t="str">
        <f>IFERROR(VLOOKUP(L2528,Setup_Team!$B:$C,2,FALSE), "TDB")</f>
        <v>TDB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2658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TBD</v>
      </c>
      <c r="K2529" s="21" t="str">
        <f>IFERROR(VLOOKUP(J2529,Setup_Team!$B:$C,2,FALSE), "TDB")</f>
        <v>TDB</v>
      </c>
      <c r="L2529" s="21" t="str">
        <f>VLOOKUP($A2529,Location!$A:$J,8,FALSE)</f>
        <v>TBD</v>
      </c>
      <c r="M2529" s="21" t="str">
        <f>IFERROR(VLOOKUP(L2529,Setup_Team!$B:$C,2,FALSE), "TDB")</f>
        <v>TDB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3022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TBD</v>
      </c>
      <c r="K2530" s="21" t="str">
        <f>IFERROR(VLOOKUP(J2530,Setup_Team!$B:$C,2,FALSE), "TDB")</f>
        <v>TDB</v>
      </c>
      <c r="L2530" s="21" t="str">
        <f>VLOOKUP($A2530,Location!$A:$J,8,FALSE)</f>
        <v>TBD</v>
      </c>
      <c r="M2530" s="21" t="str">
        <f>IFERROR(VLOOKUP(L2530,Setup_Team!$B:$C,2,FALSE), "TDB")</f>
        <v>TDB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3102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TBD</v>
      </c>
      <c r="K2531" s="21" t="str">
        <f>IFERROR(VLOOKUP(J2531,Setup_Team!$B:$C,2,FALSE), "TDB")</f>
        <v>TDB</v>
      </c>
      <c r="L2531" s="21" t="str">
        <f>VLOOKUP($A2531,Location!$A:$J,8,FALSE)</f>
        <v>TBD</v>
      </c>
      <c r="M2531" s="21" t="str">
        <f>IFERROR(VLOOKUP(L2531,Setup_Team!$B:$C,2,FALSE), "TDB")</f>
        <v>TDB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2990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TBD</v>
      </c>
      <c r="K2532" s="21" t="str">
        <f>IFERROR(VLOOKUP(J2532,Setup_Team!$B:$C,2,FALSE), "TDB")</f>
        <v>TDB</v>
      </c>
      <c r="L2532" s="21" t="str">
        <f>VLOOKUP($A2532,Location!$A:$J,8,FALSE)</f>
        <v>TBD</v>
      </c>
      <c r="M2532" s="21" t="str">
        <f>IFERROR(VLOOKUP(L2532,Setup_Team!$B:$C,2,FALSE), "TDB")</f>
        <v>TDB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3051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TBD</v>
      </c>
      <c r="K2533" s="21" t="str">
        <f>IFERROR(VLOOKUP(J2533,Setup_Team!$B:$C,2,FALSE), "TDB")</f>
        <v>TDB</v>
      </c>
      <c r="L2533" s="21" t="str">
        <f>VLOOKUP($A2533,Location!$A:$J,8,FALSE)</f>
        <v>TBD</v>
      </c>
      <c r="M2533" s="21" t="str">
        <f>IFERROR(VLOOKUP(L2533,Setup_Team!$B:$C,2,FALSE), "TDB")</f>
        <v>TDB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2853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TBD</v>
      </c>
      <c r="K2534" s="21" t="str">
        <f>IFERROR(VLOOKUP(J2534,Setup_Team!$B:$C,2,FALSE), "TDB")</f>
        <v>TDB</v>
      </c>
      <c r="L2534" s="21" t="str">
        <f>VLOOKUP($A2534,Location!$A:$J,8,FALSE)</f>
        <v>TBD</v>
      </c>
      <c r="M2534" s="21" t="str">
        <f>IFERROR(VLOOKUP(L2534,Setup_Team!$B:$C,2,FALSE), "TDB")</f>
        <v>TDB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2679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TBD</v>
      </c>
      <c r="K2535" s="21" t="str">
        <f>IFERROR(VLOOKUP(J2535,Setup_Team!$B:$C,2,FALSE), "TDB")</f>
        <v>TDB</v>
      </c>
      <c r="L2535" s="21" t="str">
        <f>VLOOKUP($A2535,Location!$A:$J,8,FALSE)</f>
        <v>TBD</v>
      </c>
      <c r="M2535" s="21" t="str">
        <f>IFERROR(VLOOKUP(L2535,Setup_Team!$B:$C,2,FALSE), "TDB")</f>
        <v>TDB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2289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TBD</v>
      </c>
      <c r="K2536" s="21" t="str">
        <f>IFERROR(VLOOKUP(J2536,Setup_Team!$B:$C,2,FALSE), "TDB")</f>
        <v>TDB</v>
      </c>
      <c r="L2536" s="21" t="str">
        <f>VLOOKUP($A2536,Location!$A:$J,8,FALSE)</f>
        <v>TBD</v>
      </c>
      <c r="M2536" s="21" t="str">
        <f>IFERROR(VLOOKUP(L2536,Setup_Team!$B:$C,2,FALSE), "TDB")</f>
        <v>TDB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3177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TBD</v>
      </c>
      <c r="K2537" s="21" t="str">
        <f>IFERROR(VLOOKUP(J2537,Setup_Team!$B:$C,2,FALSE), "TDB")</f>
        <v>TDB</v>
      </c>
      <c r="L2537" s="21" t="str">
        <f>VLOOKUP($A2537,Location!$A:$J,8,FALSE)</f>
        <v>TBD</v>
      </c>
      <c r="M2537" s="21" t="str">
        <f>IFERROR(VLOOKUP(L2537,Setup_Team!$B:$C,2,FALSE), "TDB")</f>
        <v>TDB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3228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TBD</v>
      </c>
      <c r="K2538" s="21" t="str">
        <f>IFERROR(VLOOKUP(J2538,Setup_Team!$B:$C,2,FALSE), "TDB")</f>
        <v>TDB</v>
      </c>
      <c r="L2538" s="21" t="str">
        <f>VLOOKUP($A2538,Location!$A:$J,8,FALSE)</f>
        <v>TBD</v>
      </c>
      <c r="M2538" s="21" t="str">
        <f>IFERROR(VLOOKUP(L2538,Setup_Team!$B:$C,2,FALSE), "TDB")</f>
        <v>TDB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2615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TBD</v>
      </c>
      <c r="K2539" s="21" t="str">
        <f>IFERROR(VLOOKUP(J2539,Setup_Team!$B:$C,2,FALSE), "TDB")</f>
        <v>TDB</v>
      </c>
      <c r="L2539" s="21" t="str">
        <f>VLOOKUP($A2539,Location!$A:$J,8,FALSE)</f>
        <v>TBD</v>
      </c>
      <c r="M2539" s="21" t="str">
        <f>IFERROR(VLOOKUP(L2539,Setup_Team!$B:$C,2,FALSE), "TDB")</f>
        <v>TDB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2772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TBD</v>
      </c>
      <c r="K2540" s="21" t="str">
        <f>IFERROR(VLOOKUP(J2540,Setup_Team!$B:$C,2,FALSE), "TDB")</f>
        <v>TDB</v>
      </c>
      <c r="L2540" s="21" t="str">
        <f>VLOOKUP($A2540,Location!$A:$J,8,FALSE)</f>
        <v>TBD</v>
      </c>
      <c r="M2540" s="21" t="str">
        <f>IFERROR(VLOOKUP(L2540,Setup_Team!$B:$C,2,FALSE), "TDB")</f>
        <v>TDB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3089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TBD</v>
      </c>
      <c r="K2541" s="21" t="str">
        <f>IFERROR(VLOOKUP(J2541,Setup_Team!$B:$C,2,FALSE), "TDB")</f>
        <v>TDB</v>
      </c>
      <c r="L2541" s="21" t="str">
        <f>VLOOKUP($A2541,Location!$A:$J,8,FALSE)</f>
        <v>TBD</v>
      </c>
      <c r="M2541" s="21" t="str">
        <f>IFERROR(VLOOKUP(L2541,Setup_Team!$B:$C,2,FALSE), "TDB")</f>
        <v>TDB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3587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TBD</v>
      </c>
      <c r="K2542" s="21" t="str">
        <f>IFERROR(VLOOKUP(J2542,Setup_Team!$B:$C,2,FALSE), "TDB")</f>
        <v>TDB</v>
      </c>
      <c r="L2542" s="21" t="str">
        <f>VLOOKUP($A2542,Location!$A:$J,8,FALSE)</f>
        <v>TBD</v>
      </c>
      <c r="M2542" s="21" t="str">
        <f>IFERROR(VLOOKUP(L2542,Setup_Team!$B:$C,2,FALSE), "TDB")</f>
        <v>TDB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3215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TBD</v>
      </c>
      <c r="K2543" s="21" t="str">
        <f>IFERROR(VLOOKUP(J2543,Setup_Team!$B:$C,2,FALSE), "TDB")</f>
        <v>TDB</v>
      </c>
      <c r="L2543" s="21" t="str">
        <f>VLOOKUP($A2543,Location!$A:$J,8,FALSE)</f>
        <v>TBD</v>
      </c>
      <c r="M2543" s="21" t="str">
        <f>IFERROR(VLOOKUP(L2543,Setup_Team!$B:$C,2,FALSE), "TDB")</f>
        <v>TDB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3257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TBD</v>
      </c>
      <c r="K2544" s="21" t="str">
        <f>IFERROR(VLOOKUP(J2544,Setup_Team!$B:$C,2,FALSE), "TDB")</f>
        <v>TDB</v>
      </c>
      <c r="L2544" s="21" t="str">
        <f>VLOOKUP($A2544,Location!$A:$J,8,FALSE)</f>
        <v>TBD</v>
      </c>
      <c r="M2544" s="21" t="str">
        <f>IFERROR(VLOOKUP(L2544,Setup_Team!$B:$C,2,FALSE), "TDB")</f>
        <v>TDB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2427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TBD</v>
      </c>
      <c r="K2545" s="21" t="str">
        <f>IFERROR(VLOOKUP(J2545,Setup_Team!$B:$C,2,FALSE), "TDB")</f>
        <v>TDB</v>
      </c>
      <c r="L2545" s="21" t="str">
        <f>VLOOKUP($A2545,Location!$A:$J,8,FALSE)</f>
        <v>TBD</v>
      </c>
      <c r="M2545" s="21" t="str">
        <f>IFERROR(VLOOKUP(L2545,Setup_Team!$B:$C,2,FALSE), "TDB")</f>
        <v>TDB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3263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TBD</v>
      </c>
      <c r="K2546" s="21" t="str">
        <f>IFERROR(VLOOKUP(J2546,Setup_Team!$B:$C,2,FALSE), "TDB")</f>
        <v>TDB</v>
      </c>
      <c r="L2546" s="21" t="str">
        <f>VLOOKUP($A2546,Location!$A:$J,8,FALSE)</f>
        <v>TBD</v>
      </c>
      <c r="M2546" s="21" t="str">
        <f>IFERROR(VLOOKUP(L2546,Setup_Team!$B:$C,2,FALSE), "TDB")</f>
        <v>TDB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1775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TBD</v>
      </c>
      <c r="K2547" s="21" t="str">
        <f>IFERROR(VLOOKUP(J2547,Setup_Team!$B:$C,2,FALSE), "TDB")</f>
        <v>TDB</v>
      </c>
      <c r="L2547" s="21" t="str">
        <f>VLOOKUP($A2547,Location!$A:$J,8,FALSE)</f>
        <v>TBD</v>
      </c>
      <c r="M2547" s="21" t="str">
        <f>IFERROR(VLOOKUP(L2547,Setup_Team!$B:$C,2,FALSE), "TDB")</f>
        <v>TDB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3206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TBD</v>
      </c>
      <c r="K2548" s="21" t="str">
        <f>IFERROR(VLOOKUP(J2548,Setup_Team!$B:$C,2,FALSE), "TDB")</f>
        <v>TDB</v>
      </c>
      <c r="L2548" s="21" t="str">
        <f>VLOOKUP($A2548,Location!$A:$J,8,FALSE)</f>
        <v>TBD</v>
      </c>
      <c r="M2548" s="21" t="str">
        <f>IFERROR(VLOOKUP(L2548,Setup_Team!$B:$C,2,FALSE), "TDB")</f>
        <v>TDB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3453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TBD</v>
      </c>
      <c r="K2549" s="21" t="str">
        <f>IFERROR(VLOOKUP(J2549,Setup_Team!$B:$C,2,FALSE), "TDB")</f>
        <v>TDB</v>
      </c>
      <c r="L2549" s="21" t="str">
        <f>VLOOKUP($A2549,Location!$A:$J,8,FALSE)</f>
        <v>TBD</v>
      </c>
      <c r="M2549" s="21" t="str">
        <f>IFERROR(VLOOKUP(L2549,Setup_Team!$B:$C,2,FALSE), "TDB")</f>
        <v>TDB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2840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TBD</v>
      </c>
      <c r="K2550" s="21" t="str">
        <f>IFERROR(VLOOKUP(J2550,Setup_Team!$B:$C,2,FALSE), "TDB")</f>
        <v>TDB</v>
      </c>
      <c r="L2550" s="21" t="str">
        <f>VLOOKUP($A2550,Location!$A:$J,8,FALSE)</f>
        <v>TBD</v>
      </c>
      <c r="M2550" s="21" t="str">
        <f>IFERROR(VLOOKUP(L2550,Setup_Team!$B:$C,2,FALSE), "TDB")</f>
        <v>TDB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3231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TBD</v>
      </c>
      <c r="K2551" s="21" t="str">
        <f>IFERROR(VLOOKUP(J2551,Setup_Team!$B:$C,2,FALSE), "TDB")</f>
        <v>TDB</v>
      </c>
      <c r="L2551" s="21" t="str">
        <f>VLOOKUP($A2551,Location!$A:$J,8,FALSE)</f>
        <v>TBD</v>
      </c>
      <c r="M2551" s="21" t="str">
        <f>IFERROR(VLOOKUP(L2551,Setup_Team!$B:$C,2,FALSE), "TDB")</f>
        <v>TDB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3039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TBD</v>
      </c>
      <c r="K2552" s="21" t="str">
        <f>IFERROR(VLOOKUP(J2552,Setup_Team!$B:$C,2,FALSE), "TDB")</f>
        <v>TDB</v>
      </c>
      <c r="L2552" s="21" t="str">
        <f>VLOOKUP($A2552,Location!$A:$J,8,FALSE)</f>
        <v>TBD</v>
      </c>
      <c r="M2552" s="21" t="str">
        <f>IFERROR(VLOOKUP(L2552,Setup_Team!$B:$C,2,FALSE), "TDB")</f>
        <v>TDB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3352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TBD</v>
      </c>
      <c r="K2553" s="21" t="str">
        <f>IFERROR(VLOOKUP(J2553,Setup_Team!$B:$C,2,FALSE), "TDB")</f>
        <v>TDB</v>
      </c>
      <c r="L2553" s="21" t="str">
        <f>VLOOKUP($A2553,Location!$A:$J,8,FALSE)</f>
        <v>TBD</v>
      </c>
      <c r="M2553" s="21" t="str">
        <f>IFERROR(VLOOKUP(L2553,Setup_Team!$B:$C,2,FALSE), "TDB")</f>
        <v>TDB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3451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TBD</v>
      </c>
      <c r="K2554" s="21" t="str">
        <f>IFERROR(VLOOKUP(J2554,Setup_Team!$B:$C,2,FALSE), "TDB")</f>
        <v>TDB</v>
      </c>
      <c r="L2554" s="21" t="str">
        <f>VLOOKUP($A2554,Location!$A:$J,8,FALSE)</f>
        <v>TBD</v>
      </c>
      <c r="M2554" s="21" t="str">
        <f>IFERROR(VLOOKUP(L2554,Setup_Team!$B:$C,2,FALSE), "TDB")</f>
        <v>TDB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3169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TBD</v>
      </c>
      <c r="K2555" s="21" t="str">
        <f>IFERROR(VLOOKUP(J2555,Setup_Team!$B:$C,2,FALSE), "TDB")</f>
        <v>TDB</v>
      </c>
      <c r="L2555" s="21" t="str">
        <f>VLOOKUP($A2555,Location!$A:$J,8,FALSE)</f>
        <v>TBD</v>
      </c>
      <c r="M2555" s="21" t="str">
        <f>IFERROR(VLOOKUP(L2555,Setup_Team!$B:$C,2,FALSE), "TDB")</f>
        <v>TDB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2658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TBD</v>
      </c>
      <c r="K2556" s="21" t="str">
        <f>IFERROR(VLOOKUP(J2556,Setup_Team!$B:$C,2,FALSE), "TDB")</f>
        <v>TDB</v>
      </c>
      <c r="L2556" s="21" t="str">
        <f>VLOOKUP($A2556,Location!$A:$J,8,FALSE)</f>
        <v>TBD</v>
      </c>
      <c r="M2556" s="21" t="str">
        <f>IFERROR(VLOOKUP(L2556,Setup_Team!$B:$C,2,FALSE), "TDB")</f>
        <v>TDB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3022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TBD</v>
      </c>
      <c r="K2557" s="21" t="str">
        <f>IFERROR(VLOOKUP(J2557,Setup_Team!$B:$C,2,FALSE), "TDB")</f>
        <v>TDB</v>
      </c>
      <c r="L2557" s="21" t="str">
        <f>VLOOKUP($A2557,Location!$A:$J,8,FALSE)</f>
        <v>TBD</v>
      </c>
      <c r="M2557" s="21" t="str">
        <f>IFERROR(VLOOKUP(L2557,Setup_Team!$B:$C,2,FALSE), "TDB")</f>
        <v>TDB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3102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TBD</v>
      </c>
      <c r="K2558" s="21" t="str">
        <f>IFERROR(VLOOKUP(J2558,Setup_Team!$B:$C,2,FALSE), "TDB")</f>
        <v>TDB</v>
      </c>
      <c r="L2558" s="21" t="str">
        <f>VLOOKUP($A2558,Location!$A:$J,8,FALSE)</f>
        <v>TBD</v>
      </c>
      <c r="M2558" s="21" t="str">
        <f>IFERROR(VLOOKUP(L2558,Setup_Team!$B:$C,2,FALSE), "TDB")</f>
        <v>TDB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2990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TBD</v>
      </c>
      <c r="K2559" s="21" t="str">
        <f>IFERROR(VLOOKUP(J2559,Setup_Team!$B:$C,2,FALSE), "TDB")</f>
        <v>TDB</v>
      </c>
      <c r="L2559" s="21" t="str">
        <f>VLOOKUP($A2559,Location!$A:$J,8,FALSE)</f>
        <v>TBD</v>
      </c>
      <c r="M2559" s="21" t="str">
        <f>IFERROR(VLOOKUP(L2559,Setup_Team!$B:$C,2,FALSE), "TDB")</f>
        <v>TDB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3051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TBD</v>
      </c>
      <c r="K2560" s="21" t="str">
        <f>IFERROR(VLOOKUP(J2560,Setup_Team!$B:$C,2,FALSE), "TDB")</f>
        <v>TDB</v>
      </c>
      <c r="L2560" s="21" t="str">
        <f>VLOOKUP($A2560,Location!$A:$J,8,FALSE)</f>
        <v>TBD</v>
      </c>
      <c r="M2560" s="21" t="str">
        <f>IFERROR(VLOOKUP(L2560,Setup_Team!$B:$C,2,FALSE), "TDB")</f>
        <v>TDB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2853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TBD</v>
      </c>
      <c r="K2561" s="21" t="str">
        <f>IFERROR(VLOOKUP(J2561,Setup_Team!$B:$C,2,FALSE), "TDB")</f>
        <v>TDB</v>
      </c>
      <c r="L2561" s="21" t="str">
        <f>VLOOKUP($A2561,Location!$A:$J,8,FALSE)</f>
        <v>TBD</v>
      </c>
      <c r="M2561" s="21" t="str">
        <f>IFERROR(VLOOKUP(L2561,Setup_Team!$B:$C,2,FALSE), "TDB")</f>
        <v>TDB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2679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TBD</v>
      </c>
      <c r="K2562" s="21" t="str">
        <f>IFERROR(VLOOKUP(J2562,Setup_Team!$B:$C,2,FALSE), "TDB")</f>
        <v>TDB</v>
      </c>
      <c r="L2562" s="21" t="str">
        <f>VLOOKUP($A2562,Location!$A:$J,8,FALSE)</f>
        <v>TBD</v>
      </c>
      <c r="M2562" s="21" t="str">
        <f>IFERROR(VLOOKUP(L2562,Setup_Team!$B:$C,2,FALSE), "TDB")</f>
        <v>TDB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2289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TBD</v>
      </c>
      <c r="K2563" s="21" t="str">
        <f>IFERROR(VLOOKUP(J2563,Setup_Team!$B:$C,2,FALSE), "TDB")</f>
        <v>TDB</v>
      </c>
      <c r="L2563" s="21" t="str">
        <f>VLOOKUP($A2563,Location!$A:$J,8,FALSE)</f>
        <v>TBD</v>
      </c>
      <c r="M2563" s="21" t="str">
        <f>IFERROR(VLOOKUP(L2563,Setup_Team!$B:$C,2,FALSE), "TDB")</f>
        <v>TDB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3177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TBD</v>
      </c>
      <c r="K2564" s="21" t="str">
        <f>IFERROR(VLOOKUP(J2564,Setup_Team!$B:$C,2,FALSE), "TDB")</f>
        <v>TDB</v>
      </c>
      <c r="L2564" s="21" t="str">
        <f>VLOOKUP($A2564,Location!$A:$J,8,FALSE)</f>
        <v>TBD</v>
      </c>
      <c r="M2564" s="21" t="str">
        <f>IFERROR(VLOOKUP(L2564,Setup_Team!$B:$C,2,FALSE), "TDB")</f>
        <v>TDB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3228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TBD</v>
      </c>
      <c r="K2565" s="21" t="str">
        <f>IFERROR(VLOOKUP(J2565,Setup_Team!$B:$C,2,FALSE), "TDB")</f>
        <v>TDB</v>
      </c>
      <c r="L2565" s="21" t="str">
        <f>VLOOKUP($A2565,Location!$A:$J,8,FALSE)</f>
        <v>TBD</v>
      </c>
      <c r="M2565" s="21" t="str">
        <f>IFERROR(VLOOKUP(L2565,Setup_Team!$B:$C,2,FALSE), "TDB")</f>
        <v>TDB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2615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TBD</v>
      </c>
      <c r="K2566" s="21" t="str">
        <f>IFERROR(VLOOKUP(J2566,Setup_Team!$B:$C,2,FALSE), "TDB")</f>
        <v>TDB</v>
      </c>
      <c r="L2566" s="21" t="str">
        <f>VLOOKUP($A2566,Location!$A:$J,8,FALSE)</f>
        <v>TBD</v>
      </c>
      <c r="M2566" s="21" t="str">
        <f>IFERROR(VLOOKUP(L2566,Setup_Team!$B:$C,2,FALSE), "TDB")</f>
        <v>TDB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2772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TBD</v>
      </c>
      <c r="K2567" s="21" t="str">
        <f>IFERROR(VLOOKUP(J2567,Setup_Team!$B:$C,2,FALSE), "TDB")</f>
        <v>TDB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3089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TBD</v>
      </c>
      <c r="K2568" s="21" t="str">
        <f>IFERROR(VLOOKUP(J2568,Setup_Team!$B:$C,2,FALSE), "TDB")</f>
        <v>TDB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3587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TBD</v>
      </c>
      <c r="K2569" s="21" t="str">
        <f>IFERROR(VLOOKUP(J2569,Setup_Team!$B:$C,2,FALSE), "TDB")</f>
        <v>TDB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3215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TBD</v>
      </c>
      <c r="K2570" s="21" t="str">
        <f>IFERROR(VLOOKUP(J2570,Setup_Team!$B:$C,2,FALSE), "TDB")</f>
        <v>TDB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3257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TBD</v>
      </c>
      <c r="K2571" s="21" t="str">
        <f>IFERROR(VLOOKUP(J2571,Setup_Team!$B:$C,2,FALSE), "TDB")</f>
        <v>TDB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2427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TBD</v>
      </c>
      <c r="K2572" s="21" t="str">
        <f>IFERROR(VLOOKUP(J2572,Setup_Team!$B:$C,2,FALSE), "TDB")</f>
        <v>TDB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3263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TBD</v>
      </c>
      <c r="K2573" s="21" t="str">
        <f>IFERROR(VLOOKUP(J2573,Setup_Team!$B:$C,2,FALSE), "TDB")</f>
        <v>TDB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1775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TBD</v>
      </c>
      <c r="K2574" s="21" t="str">
        <f>IFERROR(VLOOKUP(J2574,Setup_Team!$B:$C,2,FALSE), "TDB")</f>
        <v>TDB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3206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TBD</v>
      </c>
      <c r="K2575" s="21" t="str">
        <f>IFERROR(VLOOKUP(J2575,Setup_Team!$B:$C,2,FALSE), "TDB")</f>
        <v>TDB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3453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TBD</v>
      </c>
      <c r="K2576" s="21" t="str">
        <f>IFERROR(VLOOKUP(J2576,Setup_Team!$B:$C,2,FALSE), "TDB")</f>
        <v>TDB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2840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TBD</v>
      </c>
      <c r="K2577" s="21" t="str">
        <f>IFERROR(VLOOKUP(J2577,Setup_Team!$B:$C,2,FALSE), "TDB")</f>
        <v>TDB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3231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TBD</v>
      </c>
      <c r="K2578" s="21" t="str">
        <f>IFERROR(VLOOKUP(J2578,Setup_Team!$B:$C,2,FALSE), "TDB")</f>
        <v>TDB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3039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TBD</v>
      </c>
      <c r="K2579" s="21" t="str">
        <f>IFERROR(VLOOKUP(J2579,Setup_Team!$B:$C,2,FALSE), "TDB")</f>
        <v>TDB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3352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TBD</v>
      </c>
      <c r="K2580" s="21" t="str">
        <f>IFERROR(VLOOKUP(J2580,Setup_Team!$B:$C,2,FALSE), "TDB")</f>
        <v>TDB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3451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TBD</v>
      </c>
      <c r="K2581" s="21" t="str">
        <f>IFERROR(VLOOKUP(J2581,Setup_Team!$B:$C,2,FALSE), "TDB")</f>
        <v>TDB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3169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TBD</v>
      </c>
      <c r="K2582" s="21" t="str">
        <f>IFERROR(VLOOKUP(J2582,Setup_Team!$B:$C,2,FALSE), "TDB")</f>
        <v>TDB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2658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TBD</v>
      </c>
      <c r="K2583" s="21" t="str">
        <f>IFERROR(VLOOKUP(J2583,Setup_Team!$B:$C,2,FALSE), "TDB")</f>
        <v>TDB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3022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TBD</v>
      </c>
      <c r="K2584" s="21" t="str">
        <f>IFERROR(VLOOKUP(J2584,Setup_Team!$B:$C,2,FALSE), "TDB")</f>
        <v>TDB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3102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TBD</v>
      </c>
      <c r="K2585" s="21" t="str">
        <f>IFERROR(VLOOKUP(J2585,Setup_Team!$B:$C,2,FALSE), "TDB")</f>
        <v>TDB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2990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TBD</v>
      </c>
      <c r="K2586" s="21" t="str">
        <f>IFERROR(VLOOKUP(J2586,Setup_Team!$B:$C,2,FALSE), "TDB")</f>
        <v>TDB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3051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TBD</v>
      </c>
      <c r="K2587" s="21" t="str">
        <f>IFERROR(VLOOKUP(J2587,Setup_Team!$B:$C,2,FALSE), "TDB")</f>
        <v>TDB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2853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TBD</v>
      </c>
      <c r="K2588" s="21" t="str">
        <f>IFERROR(VLOOKUP(J2588,Setup_Team!$B:$C,2,FALSE), "TDB")</f>
        <v>TDB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2679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TBD</v>
      </c>
      <c r="K2589" s="21" t="str">
        <f>IFERROR(VLOOKUP(J2589,Setup_Team!$B:$C,2,FALSE), "TDB")</f>
        <v>TDB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2289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TBD</v>
      </c>
      <c r="K2590" s="21" t="str">
        <f>IFERROR(VLOOKUP(J2590,Setup_Team!$B:$C,2,FALSE), "TDB")</f>
        <v>TDB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3177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TBD</v>
      </c>
      <c r="K2591" s="21" t="str">
        <f>IFERROR(VLOOKUP(J2591,Setup_Team!$B:$C,2,FALSE), "TDB")</f>
        <v>TDB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3228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TBD</v>
      </c>
      <c r="K2592" s="21" t="str">
        <f>IFERROR(VLOOKUP(J2592,Setup_Team!$B:$C,2,FALSE), "TDB")</f>
        <v>TDB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2615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TBD</v>
      </c>
      <c r="K2593" s="21" t="str">
        <f>IFERROR(VLOOKUP(J2593,Setup_Team!$B:$C,2,FALSE), "TDB")</f>
        <v>TDB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2772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3089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3587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3215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3257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2427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3263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1775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3206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3453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2840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3231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3039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3352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3451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3169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2658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3022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3102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2990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3051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2853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2679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2289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3177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3228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2615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2772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3089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3587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3215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3257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2427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3263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1775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3206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3453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2840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3231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3039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3352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3451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3169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2658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3022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3102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2990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3051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2853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2679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2289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3177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3228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2615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2772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3089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3587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3215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3257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2427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3263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1775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3206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3453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2840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3231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3039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3352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3451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3169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2658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3022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3102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2990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3051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2853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2679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2289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3177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3228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2615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2772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3089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3587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3215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3257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2427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3263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1775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3206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3453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2840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3231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3039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3352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3451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3169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2658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3022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3102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2990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3051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2853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2679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2289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3177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3228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2615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2772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3089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3587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3215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3257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2427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3263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1775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3206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3453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2840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3231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3039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3352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3451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3169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2658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3022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3102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2990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3051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2853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2679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2289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3177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3228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2615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2772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3089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3587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3215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3257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2427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3263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1775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3206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3453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2840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3231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3039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3352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3451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3169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2658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3022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3102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2990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3051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2853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2679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2289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3177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3228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2615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2772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3089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3587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3215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3257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2427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3263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1775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3206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3453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2840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3231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3039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3352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3451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3169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2658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3022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3102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2990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3051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2853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2679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2289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3177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3228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2615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2772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3089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3587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3215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3257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2427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3263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1775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3206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3453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2840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3231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3039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3352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3451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3169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2658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3022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3102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2990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3051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2853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2679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2289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3177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3228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2615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2772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3089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3587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3215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3257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2427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3263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1775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3206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3453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2840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3231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3039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3352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3451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3169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2658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3022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3102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2990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3051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2853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2679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2289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3177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3228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2615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2772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3089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3587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3215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3257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2427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3263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1775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3206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3453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2840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3231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3039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3352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3451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3169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2658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3022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3102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2990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3051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2853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2679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2289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3177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3228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2615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2772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3089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3587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3215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3257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2427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3263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1775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3206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3453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2840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3231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3039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3352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3451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3169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2658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3022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3102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2990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3051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2853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2679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2289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3177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3228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2615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2772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H8" sqref="H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418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J37" sqref="J37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6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</row>
    <row r="3" spans="1:6" x14ac:dyDescent="0.35">
      <c r="A3" s="19">
        <f>COUNTA(B$2:B3)</f>
        <v>2</v>
      </c>
      <c r="B3" t="s">
        <v>220</v>
      </c>
      <c r="C3" s="19">
        <v>150</v>
      </c>
      <c r="D3" s="19">
        <v>4</v>
      </c>
      <c r="E3" s="19">
        <f t="shared" si="0"/>
        <v>2</v>
      </c>
      <c r="F3" t="s">
        <v>327</v>
      </c>
    </row>
    <row r="4" spans="1:6" x14ac:dyDescent="0.35">
      <c r="A4" s="19">
        <f>COUNTA(B$2:B4)</f>
        <v>3</v>
      </c>
      <c r="B4" t="s">
        <v>215</v>
      </c>
      <c r="C4" s="19">
        <v>80</v>
      </c>
      <c r="D4" s="19">
        <v>4</v>
      </c>
      <c r="E4" s="19">
        <f t="shared" si="0"/>
        <v>2</v>
      </c>
      <c r="F4" t="s">
        <v>322</v>
      </c>
    </row>
    <row r="5" spans="1:6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2</v>
      </c>
      <c r="F5" t="s">
        <v>328</v>
      </c>
    </row>
    <row r="6" spans="1:6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5</v>
      </c>
      <c r="F6" t="s">
        <v>334</v>
      </c>
    </row>
    <row r="7" spans="1:6" x14ac:dyDescent="0.35">
      <c r="A7" s="19">
        <f>COUNTA(B$2:B7)</f>
        <v>6</v>
      </c>
      <c r="B7" t="s">
        <v>218</v>
      </c>
      <c r="C7" s="19">
        <v>100</v>
      </c>
      <c r="D7" s="19">
        <v>3</v>
      </c>
      <c r="E7" s="19">
        <f t="shared" si="0"/>
        <v>5</v>
      </c>
      <c r="F7" t="s">
        <v>325</v>
      </c>
    </row>
    <row r="8" spans="1:6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9</v>
      </c>
      <c r="F8" t="s">
        <v>341</v>
      </c>
    </row>
    <row r="9" spans="1:6" x14ac:dyDescent="0.35">
      <c r="A9" s="19">
        <f>COUNTA(B$2:B9)</f>
        <v>8</v>
      </c>
      <c r="B9" t="s">
        <v>219</v>
      </c>
      <c r="C9" s="19">
        <v>120</v>
      </c>
      <c r="D9" s="19">
        <v>2</v>
      </c>
      <c r="E9" s="19">
        <f t="shared" si="0"/>
        <v>7</v>
      </c>
      <c r="F9" t="s">
        <v>326</v>
      </c>
    </row>
    <row r="10" spans="1:6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13</v>
      </c>
      <c r="F10" t="s">
        <v>335</v>
      </c>
    </row>
    <row r="11" spans="1:6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13</v>
      </c>
      <c r="F11" t="s">
        <v>333</v>
      </c>
    </row>
    <row r="12" spans="1:6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7</v>
      </c>
      <c r="F12" t="s">
        <v>329</v>
      </c>
    </row>
    <row r="13" spans="1:6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13</v>
      </c>
      <c r="F13" t="s">
        <v>340</v>
      </c>
    </row>
    <row r="14" spans="1:6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9</v>
      </c>
      <c r="F14" t="s">
        <v>324</v>
      </c>
    </row>
    <row r="15" spans="1:6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9</v>
      </c>
      <c r="F15" t="s">
        <v>339</v>
      </c>
    </row>
    <row r="16" spans="1:6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13</v>
      </c>
      <c r="F16" t="s">
        <v>330</v>
      </c>
    </row>
    <row r="17" spans="1:6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9</v>
      </c>
      <c r="F17" t="s">
        <v>336</v>
      </c>
    </row>
    <row r="18" spans="1:6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13</v>
      </c>
      <c r="F18" t="s">
        <v>332</v>
      </c>
    </row>
    <row r="19" spans="1:6" x14ac:dyDescent="0.35">
      <c r="A19" s="19">
        <f>COUNTA(B$2:B19)</f>
        <v>18</v>
      </c>
      <c r="B19" t="s">
        <v>230</v>
      </c>
      <c r="C19" s="19">
        <v>700</v>
      </c>
      <c r="D19" s="19">
        <v>0</v>
      </c>
      <c r="E19" s="19">
        <f t="shared" si="0"/>
        <v>13</v>
      </c>
      <c r="F19" t="s">
        <v>337</v>
      </c>
    </row>
    <row r="20" spans="1:6" x14ac:dyDescent="0.35">
      <c r="A20" s="19">
        <f>COUNTA(B$2:B20)</f>
        <v>19</v>
      </c>
      <c r="B20" t="s">
        <v>224</v>
      </c>
      <c r="C20" s="19">
        <v>250</v>
      </c>
      <c r="D20" s="19">
        <v>0</v>
      </c>
      <c r="E20" s="19">
        <f t="shared" si="0"/>
        <v>13</v>
      </c>
      <c r="F20" t="s">
        <v>331</v>
      </c>
    </row>
    <row r="21" spans="1:6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13</v>
      </c>
      <c r="F21" t="s">
        <v>338</v>
      </c>
    </row>
    <row r="22" spans="1:6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13</v>
      </c>
      <c r="F22" t="s">
        <v>342</v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O28"/>
  <sheetViews>
    <sheetView zoomScale="80" zoomScaleNormal="80" workbookViewId="0">
      <selection activeCell="C11" sqref="C11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5" width="14.90625" style="13" customWidth="1"/>
    <col min="16" max="16384" width="10.90625" style="13"/>
  </cols>
  <sheetData>
    <row r="1" spans="1:15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</row>
    <row r="2" spans="1:15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 t="shared" ref="L2" si="0">IFERROR(IF(H2=1,J2,0),0)</f>
        <v>0</v>
      </c>
      <c r="M2" s="7">
        <f t="shared" ref="M2" si="1">IFERROR(IF(I2=1,K2,0),0)</f>
        <v>0</v>
      </c>
      <c r="N2" s="13">
        <f ca="1">COUNTIFS(Pronostics!$D:$D,Setup_MPP!C2,Pronostics!AB:AB,"&gt;0")</f>
        <v>41</v>
      </c>
      <c r="O2" s="13">
        <f ca="1">COUNTIFS(Pronostics!$D:$D,Setup_MPP!C2,Pronostics!AC:AC,1)</f>
        <v>12</v>
      </c>
    </row>
    <row r="3" spans="1:15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 t="shared" ref="L3:L28" si="2">IFERROR(IF(H3=1,J3,0),0)</f>
        <v>0</v>
      </c>
      <c r="M3" s="7">
        <f t="shared" ref="M3:M28" si="3">IFERROR(IF(I3=1,K3,0),0)</f>
        <v>0</v>
      </c>
      <c r="N3" s="13">
        <f ca="1">COUNTIFS(Pronostics!$D:$D,Setup_MPP!C3,Pronostics!AB:AB,"&gt;0")</f>
        <v>53</v>
      </c>
      <c r="O3" s="13">
        <f ca="1">COUNTIFS(Pronostics!$D:$D,Setup_MPP!C3,Pronostics!AC:AC,1)</f>
        <v>7</v>
      </c>
    </row>
    <row r="4" spans="1:15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0</v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2"/>
        <v>0</v>
      </c>
      <c r="M4" s="7">
        <f t="shared" si="3"/>
        <v>0</v>
      </c>
      <c r="N4" s="13">
        <f ca="1">COUNTIFS(Pronostics!$D:$D,Setup_MPP!C4,Pronostics!AB:AB,"&gt;0")</f>
        <v>49</v>
      </c>
      <c r="O4" s="13">
        <f ca="1">COUNTIFS(Pronostics!$D:$D,Setup_MPP!C4,Pronostics!AC:AC,1)</f>
        <v>7</v>
      </c>
    </row>
    <row r="5" spans="1:15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0</v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2"/>
        <v>0</v>
      </c>
      <c r="M5" s="7">
        <f t="shared" si="3"/>
        <v>0</v>
      </c>
      <c r="N5" s="13">
        <f ca="1">COUNTIFS(Pronostics!$D:$D,Setup_MPP!C5,Pronostics!AB:AB,"&gt;0")</f>
        <v>50</v>
      </c>
      <c r="O5" s="13">
        <f ca="1">COUNTIFS(Pronostics!$D:$D,Setup_MPP!C5,Pronostics!AC:AC,1)</f>
        <v>12</v>
      </c>
    </row>
    <row r="6" spans="1:15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 t="shared" si="2"/>
        <v>0</v>
      </c>
      <c r="M6" s="7">
        <f t="shared" si="3"/>
        <v>0</v>
      </c>
      <c r="N6" s="13">
        <f ca="1">COUNTIFS(Pronostics!$D:$D,Setup_MPP!C6,Pronostics!AB:AB,"&gt;0")</f>
        <v>31</v>
      </c>
      <c r="O6" s="13">
        <f ca="1">COUNTIFS(Pronostics!$D:$D,Setup_MPP!C6,Pronostics!AC:AC,1)</f>
        <v>7</v>
      </c>
    </row>
    <row r="7" spans="1:15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 t="shared" si="2"/>
        <v>0</v>
      </c>
      <c r="M7" s="7">
        <f t="shared" si="3"/>
        <v>0</v>
      </c>
      <c r="N7" s="13">
        <f ca="1">COUNTIFS(Pronostics!$D:$D,Setup_MPP!C7,Pronostics!AB:AB,"&gt;0")</f>
        <v>51</v>
      </c>
      <c r="O7" s="13">
        <f ca="1">COUNTIFS(Pronostics!$D:$D,Setup_MPP!C7,Pronostics!AC:AC,1)</f>
        <v>8</v>
      </c>
    </row>
    <row r="8" spans="1:15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0</v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2"/>
        <v>0</v>
      </c>
      <c r="M8" s="7">
        <f t="shared" si="3"/>
        <v>0</v>
      </c>
      <c r="N8" s="13">
        <f ca="1">COUNTIFS(Pronostics!$D:$D,Setup_MPP!C8,Pronostics!AB:AB,"&gt;0")</f>
        <v>34</v>
      </c>
      <c r="O8" s="13">
        <f ca="1">COUNTIFS(Pronostics!$D:$D,Setup_MPP!C8,Pronostics!AC:AC,1)</f>
        <v>5</v>
      </c>
    </row>
    <row r="9" spans="1:15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2"/>
        <v>0</v>
      </c>
      <c r="M9" s="7">
        <f t="shared" si="3"/>
        <v>0</v>
      </c>
      <c r="N9" s="13">
        <f ca="1">COUNTIFS(Pronostics!$D:$D,Setup_MPP!C9,Pronostics!AB:AB,"&gt;0")</f>
        <v>47</v>
      </c>
      <c r="O9" s="13">
        <f ca="1">COUNTIFS(Pronostics!$D:$D,Setup_MPP!C9,Pronostics!AC:AC,1)</f>
        <v>11</v>
      </c>
    </row>
    <row r="10" spans="1:15" x14ac:dyDescent="0.35">
      <c r="A10" s="7">
        <v>9</v>
      </c>
      <c r="B10" s="7" t="s">
        <v>254</v>
      </c>
      <c r="C10" s="7" t="s">
        <v>421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 t="shared" si="2"/>
        <v>0</v>
      </c>
      <c r="M10" s="7">
        <f t="shared" si="3"/>
        <v>0</v>
      </c>
      <c r="N10" s="13">
        <f ca="1">COUNTIFS(Pronostics!$D:$D,Setup_MPP!C10,Pronostics!AB:AB,"&gt;0")</f>
        <v>51</v>
      </c>
      <c r="O10" s="13">
        <f ca="1">COUNTIFS(Pronostics!$D:$D,Setup_MPP!C10,Pronostics!AC:AC,1)</f>
        <v>12</v>
      </c>
    </row>
    <row r="11" spans="1:15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 t="shared" si="2"/>
        <v>0</v>
      </c>
      <c r="M11" s="7">
        <f t="shared" si="3"/>
        <v>0</v>
      </c>
      <c r="N11" s="13">
        <f ca="1">COUNTIFS(Pronostics!$D:$D,Setup_MPP!C11,Pronostics!AB:AB,"&gt;0")</f>
        <v>44</v>
      </c>
      <c r="O11" s="13">
        <f ca="1">COUNTIFS(Pronostics!$D:$D,Setup_MPP!C11,Pronostics!AC:AC,1)</f>
        <v>5</v>
      </c>
    </row>
    <row r="12" spans="1:15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 t="shared" si="2"/>
        <v>0</v>
      </c>
      <c r="M12" s="7">
        <f t="shared" si="3"/>
        <v>0</v>
      </c>
      <c r="N12" s="13">
        <f ca="1">COUNTIFS(Pronostics!$D:$D,Setup_MPP!C12,Pronostics!AB:AB,"&gt;0")</f>
        <v>46</v>
      </c>
      <c r="O12" s="13">
        <f ca="1">COUNTIFS(Pronostics!$D:$D,Setup_MPP!C12,Pronostics!AC:AC,1)</f>
        <v>7</v>
      </c>
    </row>
    <row r="13" spans="1:15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2"/>
        <v>0</v>
      </c>
      <c r="M13" s="7">
        <f t="shared" si="3"/>
        <v>0</v>
      </c>
      <c r="N13" s="13">
        <f ca="1">COUNTIFS(Pronostics!$D:$D,Setup_MPP!C13,Pronostics!AB:AB,"&gt;0")</f>
        <v>43</v>
      </c>
      <c r="O13" s="13">
        <f ca="1">COUNTIFS(Pronostics!$D:$D,Setup_MPP!C13,Pronostics!AC:AC,1)</f>
        <v>7</v>
      </c>
    </row>
    <row r="14" spans="1:15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 t="shared" si="2"/>
        <v>0</v>
      </c>
      <c r="M14" s="7">
        <f t="shared" si="3"/>
        <v>0</v>
      </c>
      <c r="N14" s="13">
        <f ca="1">COUNTIFS(Pronostics!$D:$D,Setup_MPP!C14,Pronostics!AB:AB,"&gt;0")</f>
        <v>46</v>
      </c>
      <c r="O14" s="13">
        <f ca="1">COUNTIFS(Pronostics!$D:$D,Setup_MPP!C14,Pronostics!AC:AC,1)</f>
        <v>6</v>
      </c>
    </row>
    <row r="15" spans="1:15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0</v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2"/>
        <v>0</v>
      </c>
      <c r="M15" s="7">
        <f t="shared" si="3"/>
        <v>0</v>
      </c>
      <c r="N15" s="13">
        <f ca="1">COUNTIFS(Pronostics!$D:$D,Setup_MPP!C15,Pronostics!AB:AB,"&gt;0")</f>
        <v>52</v>
      </c>
      <c r="O15" s="13">
        <f ca="1">COUNTIFS(Pronostics!$D:$D,Setup_MPP!C15,Pronostics!AC:AC,1)</f>
        <v>9</v>
      </c>
    </row>
    <row r="16" spans="1:15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2"/>
        <v>0</v>
      </c>
      <c r="M16" s="7">
        <f t="shared" si="3"/>
        <v>0</v>
      </c>
      <c r="N16" s="13">
        <f ca="1">COUNTIFS(Pronostics!$D:$D,Setup_MPP!C16,Pronostics!AB:AB,"&gt;0")</f>
        <v>48</v>
      </c>
      <c r="O16" s="13">
        <f ca="1">COUNTIFS(Pronostics!$D:$D,Setup_MPP!C16,Pronostics!AC:AC,1)</f>
        <v>9</v>
      </c>
    </row>
    <row r="17" spans="1:15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 t="shared" si="2"/>
        <v>0</v>
      </c>
      <c r="M17" s="7">
        <f t="shared" si="3"/>
        <v>0</v>
      </c>
      <c r="N17" s="13">
        <f ca="1">COUNTIFS(Pronostics!$D:$D,Setup_MPP!C17,Pronostics!AB:AB,"&gt;0")</f>
        <v>37</v>
      </c>
      <c r="O17" s="13">
        <f ca="1">COUNTIFS(Pronostics!$D:$D,Setup_MPP!C17,Pronostics!AC:AC,1)</f>
        <v>7</v>
      </c>
    </row>
    <row r="18" spans="1:15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0</v>
      </c>
      <c r="J18" s="7">
        <f>IFERROR(VLOOKUP(F18,Setup_Team!B:D,3,FALSE)*Setup_MPP!H18,0)</f>
        <v>0</v>
      </c>
      <c r="K18" s="7">
        <f>IFERROR(VLOOKUP(G18,Setup_Player!B:C,2,FALSE)*Setup_MPP!I18,0)</f>
        <v>0</v>
      </c>
      <c r="L18" s="7">
        <f t="shared" si="2"/>
        <v>0</v>
      </c>
      <c r="M18" s="7">
        <f t="shared" si="3"/>
        <v>0</v>
      </c>
      <c r="N18" s="13">
        <f ca="1">COUNTIFS(Pronostics!$D:$D,Setup_MPP!C18,Pronostics!AB:AB,"&gt;0")</f>
        <v>47</v>
      </c>
      <c r="O18" s="13">
        <f ca="1">COUNTIFS(Pronostics!$D:$D,Setup_MPP!C18,Pronostics!AC:AC,1)</f>
        <v>10</v>
      </c>
    </row>
    <row r="19" spans="1:15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 t="shared" si="2"/>
        <v>0</v>
      </c>
      <c r="M19" s="7">
        <f t="shared" si="3"/>
        <v>0</v>
      </c>
      <c r="N19" s="13">
        <f ca="1">COUNTIFS(Pronostics!$D:$D,Setup_MPP!C19,Pronostics!AB:AB,"&gt;0")</f>
        <v>37</v>
      </c>
      <c r="O19" s="13">
        <f ca="1">COUNTIFS(Pronostics!$D:$D,Setup_MPP!C19,Pronostics!AC:AC,1)</f>
        <v>9</v>
      </c>
    </row>
    <row r="20" spans="1:15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0</v>
      </c>
      <c r="J20" s="7">
        <f>IFERROR(VLOOKUP(F20,Setup_Team!B:D,3,FALSE)*Setup_MPP!H20,0)</f>
        <v>0</v>
      </c>
      <c r="K20" s="7">
        <f>IFERROR(VLOOKUP(G20,Setup_Player!B:C,2,FALSE)*Setup_MPP!I20,0)</f>
        <v>0</v>
      </c>
      <c r="L20" s="7">
        <f t="shared" si="2"/>
        <v>0</v>
      </c>
      <c r="M20" s="7">
        <f t="shared" si="3"/>
        <v>0</v>
      </c>
      <c r="N20" s="13">
        <f ca="1">COUNTIFS(Pronostics!$D:$D,Setup_MPP!C20,Pronostics!AB:AB,"&gt;0")</f>
        <v>48</v>
      </c>
      <c r="O20" s="13">
        <f ca="1">COUNTIFS(Pronostics!$D:$D,Setup_MPP!C20,Pronostics!AC:AC,1)</f>
        <v>6</v>
      </c>
    </row>
    <row r="21" spans="1:15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 t="shared" si="2"/>
        <v>0</v>
      </c>
      <c r="M21" s="7">
        <f t="shared" si="3"/>
        <v>0</v>
      </c>
      <c r="N21" s="13">
        <f ca="1">COUNTIFS(Pronostics!$D:$D,Setup_MPP!C21,Pronostics!AB:AB,"&gt;0")</f>
        <v>46</v>
      </c>
      <c r="O21" s="13">
        <f ca="1">COUNTIFS(Pronostics!$D:$D,Setup_MPP!C21,Pronostics!AC:AC,1)</f>
        <v>7</v>
      </c>
    </row>
    <row r="22" spans="1:15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 t="shared" si="2"/>
        <v>0</v>
      </c>
      <c r="M22" s="7">
        <f t="shared" si="3"/>
        <v>0</v>
      </c>
      <c r="N22" s="13">
        <f ca="1">COUNTIFS(Pronostics!$D:$D,Setup_MPP!C22,Pronostics!AB:AB,"&gt;0")</f>
        <v>40</v>
      </c>
      <c r="O22" s="13">
        <f ca="1">COUNTIFS(Pronostics!$D:$D,Setup_MPP!C22,Pronostics!AC:AC,1)</f>
        <v>4</v>
      </c>
    </row>
    <row r="23" spans="1:15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 t="shared" si="2"/>
        <v>0</v>
      </c>
      <c r="M23" s="7">
        <f t="shared" si="3"/>
        <v>0</v>
      </c>
      <c r="N23" s="13">
        <f ca="1">COUNTIFS(Pronostics!$D:$D,Setup_MPP!C23,Pronostics!AB:AB,"&gt;0")</f>
        <v>38</v>
      </c>
      <c r="O23" s="13">
        <f ca="1">COUNTIFS(Pronostics!$D:$D,Setup_MPP!C23,Pronostics!AC:AC,1)</f>
        <v>8</v>
      </c>
    </row>
    <row r="24" spans="1:15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 t="shared" si="2"/>
        <v>0</v>
      </c>
      <c r="M24" s="7">
        <f t="shared" si="3"/>
        <v>0</v>
      </c>
      <c r="N24" s="13">
        <f ca="1">COUNTIFS(Pronostics!$D:$D,Setup_MPP!C24,Pronostics!AB:AB,"&gt;0")</f>
        <v>39</v>
      </c>
      <c r="O24" s="13">
        <f ca="1">COUNTIFS(Pronostics!$D:$D,Setup_MPP!C24,Pronostics!AC:AC,1)</f>
        <v>5</v>
      </c>
    </row>
    <row r="25" spans="1:15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 t="shared" si="2"/>
        <v>0</v>
      </c>
      <c r="M25" s="7">
        <f t="shared" si="3"/>
        <v>0</v>
      </c>
      <c r="N25" s="13">
        <f ca="1">COUNTIFS(Pronostics!$D:$D,Setup_MPP!C25,Pronostics!AB:AB,"&gt;0")</f>
        <v>43</v>
      </c>
      <c r="O25" s="13">
        <f ca="1">COUNTIFS(Pronostics!$D:$D,Setup_MPP!C25,Pronostics!AC:AC,1)</f>
        <v>7</v>
      </c>
    </row>
    <row r="26" spans="1:15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0</v>
      </c>
      <c r="J26" s="7">
        <f>IFERROR(VLOOKUP(F26,Setup_Team!B:D,3,FALSE)*Setup_MPP!H26,0)</f>
        <v>0</v>
      </c>
      <c r="K26" s="7">
        <f>IFERROR(VLOOKUP(G26,Setup_Player!B:C,2,FALSE)*Setup_MPP!I26,0)</f>
        <v>0</v>
      </c>
      <c r="L26" s="7">
        <f t="shared" si="2"/>
        <v>0</v>
      </c>
      <c r="M26" s="7">
        <f t="shared" si="3"/>
        <v>0</v>
      </c>
      <c r="N26" s="13">
        <f ca="1">COUNTIFS(Pronostics!$D:$D,Setup_MPP!C26,Pronostics!AB:AB,"&gt;0")</f>
        <v>46</v>
      </c>
      <c r="O26" s="13">
        <f ca="1">COUNTIFS(Pronostics!$D:$D,Setup_MPP!C26,Pronostics!AC:AC,1)</f>
        <v>9</v>
      </c>
    </row>
    <row r="27" spans="1:15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 t="shared" si="2"/>
        <v>0</v>
      </c>
      <c r="M27" s="7">
        <f t="shared" si="3"/>
        <v>0</v>
      </c>
      <c r="N27" s="13">
        <f ca="1">COUNTIFS(Pronostics!$D:$D,Setup_MPP!C27,Pronostics!AB:AB,"&gt;0")</f>
        <v>52</v>
      </c>
      <c r="O27" s="13">
        <f ca="1">COUNTIFS(Pronostics!$D:$D,Setup_MPP!C27,Pronostics!AC:AC,1)</f>
        <v>7</v>
      </c>
    </row>
    <row r="28" spans="1:15" x14ac:dyDescent="0.35">
      <c r="A28" s="7">
        <v>27</v>
      </c>
      <c r="B28" s="7" t="s">
        <v>420</v>
      </c>
      <c r="C28" s="7" t="s">
        <v>415</v>
      </c>
      <c r="D28" s="7" t="s">
        <v>417</v>
      </c>
      <c r="E28" s="7" t="s">
        <v>416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 t="shared" si="2"/>
        <v>0</v>
      </c>
      <c r="M28" s="7">
        <f t="shared" si="3"/>
        <v>0</v>
      </c>
      <c r="N28" s="13">
        <f ca="1">COUNTIFS(Pronostics!$D:$D,Setup_MPP!C28,Pronostics!AB:AB,"&gt;0")</f>
        <v>46</v>
      </c>
      <c r="O28" s="13">
        <f ca="1">COUNTIFS(Pronostics!$D:$D,Setup_MPP!C28,Pronostics!AC:AC,1)</f>
        <v>8</v>
      </c>
    </row>
  </sheetData>
  <autoFilter ref="A1:M25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Feuil3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2026-07-01T20:59:26Z</dcterms:modified>
</cp:coreProperties>
</file>