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C461BDC8-60D9-423A-B40F-BF904C4554F6}" xr6:coauthVersionLast="47" xr6:coauthVersionMax="47" xr10:uidLastSave="{00000000-0000-0000-0000-000000000000}"/>
  <bookViews>
    <workbookView xWindow="-9720" yWindow="-21710" windowWidth="38620" windowHeight="21100" activeTab="8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7" l="1"/>
  <c r="H29" i="7"/>
  <c r="L29" i="7" s="1"/>
  <c r="I29" i="7"/>
  <c r="M29" i="7" s="1"/>
  <c r="P29" i="7"/>
  <c r="Q29" i="7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AA2215" i="4" s="1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J29" i="7" s="1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X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AA2167" i="4" s="1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AA78" i="1"/>
  <c r="AA80" i="1"/>
  <c r="G93" i="2" s="1"/>
  <c r="J2511" i="4" s="1"/>
  <c r="K2511" i="4" s="1"/>
  <c r="K2" i="7" l="1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N3" i="7" l="1"/>
  <c r="N28" i="7"/>
  <c r="N7" i="7"/>
  <c r="N6" i="7"/>
  <c r="N5" i="7"/>
  <c r="N21" i="7"/>
  <c r="N13" i="7"/>
  <c r="N12" i="7"/>
  <c r="N17" i="7"/>
  <c r="N15" i="7"/>
  <c r="N20" i="7"/>
  <c r="N8" i="7"/>
  <c r="N14" i="7"/>
  <c r="N2" i="7"/>
  <c r="N23" i="7"/>
  <c r="N27" i="7"/>
  <c r="N11" i="7"/>
  <c r="N4" i="7"/>
  <c r="N9" i="7"/>
  <c r="N10" i="7"/>
  <c r="N16" i="7"/>
  <c r="N18" i="7"/>
  <c r="N22" i="7"/>
  <c r="N19" i="7"/>
  <c r="N26" i="7"/>
  <c r="N24" i="7"/>
  <c r="N25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55" i="4" s="1"/>
  <c r="AE55" i="4" s="1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O29" i="7" l="1"/>
  <c r="I2" i="11"/>
  <c r="B2" i="11"/>
  <c r="H2" i="11"/>
  <c r="AF37" i="4"/>
  <c r="AF40" i="4"/>
  <c r="AD49" i="4"/>
  <c r="AE49" i="4" s="1"/>
  <c r="AF49" i="4" s="1"/>
  <c r="AF48" i="4"/>
  <c r="AG75" i="4" s="1"/>
  <c r="AF30" i="4"/>
  <c r="AG30" i="4" s="1"/>
  <c r="AD44" i="4"/>
  <c r="AE44" i="4" s="1"/>
  <c r="AF34" i="4"/>
  <c r="AG88" i="4" s="1"/>
  <c r="AF54" i="4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157" i="4"/>
  <c r="AG130" i="4"/>
  <c r="AG79" i="4"/>
  <c r="AG108" i="4"/>
  <c r="AG103" i="4"/>
  <c r="AG34" i="4"/>
  <c r="AG54" i="4"/>
  <c r="AG81" i="4"/>
  <c r="AG91" i="4"/>
  <c r="AG37" i="4"/>
  <c r="AG64" i="4"/>
  <c r="AG67" i="4"/>
  <c r="AG40" i="4"/>
  <c r="AG49" i="4"/>
  <c r="AG76" i="4"/>
  <c r="O28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27" i="7"/>
  <c r="AD35" i="4"/>
  <c r="AE35" i="4" s="1"/>
  <c r="O8" i="7"/>
  <c r="AD45" i="4"/>
  <c r="AE45" i="4" s="1"/>
  <c r="O18" i="7"/>
  <c r="AD39" i="4"/>
  <c r="AE39" i="4" s="1"/>
  <c r="O12" i="7"/>
  <c r="AD36" i="4"/>
  <c r="AE36" i="4" s="1"/>
  <c r="AF36" i="4" s="1"/>
  <c r="O9" i="7"/>
  <c r="AD38" i="4"/>
  <c r="AE38" i="4" s="1"/>
  <c r="AF38" i="4" s="1"/>
  <c r="O11" i="7"/>
  <c r="AD42" i="4"/>
  <c r="AE42" i="4" s="1"/>
  <c r="AF42" i="4" s="1"/>
  <c r="O15" i="7"/>
  <c r="AD32" i="4"/>
  <c r="AE32" i="4" s="1"/>
  <c r="AF32" i="4" s="1"/>
  <c r="O5" i="7"/>
  <c r="AD43" i="4"/>
  <c r="AE43" i="4" s="1"/>
  <c r="AF43" i="4" s="1"/>
  <c r="O16" i="7"/>
  <c r="AD46" i="4"/>
  <c r="AE46" i="4" s="1"/>
  <c r="O19" i="7"/>
  <c r="AD50" i="4"/>
  <c r="AE50" i="4" s="1"/>
  <c r="AF50" i="4" s="1"/>
  <c r="O23" i="7"/>
  <c r="O6" i="7"/>
  <c r="AD51" i="4"/>
  <c r="AE51" i="4" s="1"/>
  <c r="AF51" i="4" s="1"/>
  <c r="O24" i="7"/>
  <c r="O20" i="7"/>
  <c r="AD53" i="4"/>
  <c r="AE53" i="4" s="1"/>
  <c r="O26" i="7"/>
  <c r="AD37" i="4"/>
  <c r="AE37" i="4" s="1"/>
  <c r="O10" i="7"/>
  <c r="AD40" i="4"/>
  <c r="AE40" i="4" s="1"/>
  <c r="O13" i="7"/>
  <c r="AD31" i="4"/>
  <c r="AE31" i="4" s="1"/>
  <c r="AF31" i="4" s="1"/>
  <c r="O4" i="7"/>
  <c r="O22" i="7"/>
  <c r="AD48" i="4"/>
  <c r="AE48" i="4" s="1"/>
  <c r="O21" i="7"/>
  <c r="AD52" i="4"/>
  <c r="AE52" i="4" s="1"/>
  <c r="O25" i="7"/>
  <c r="AD30" i="4"/>
  <c r="AE30" i="4" s="1"/>
  <c r="O3" i="7"/>
  <c r="AD41" i="4"/>
  <c r="AE41" i="4" s="1"/>
  <c r="AF41" i="4" s="1"/>
  <c r="O14" i="7"/>
  <c r="O17" i="7"/>
  <c r="AD34" i="4"/>
  <c r="AE34" i="4" s="1"/>
  <c r="O7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P2" i="7" l="1"/>
  <c r="AG61" i="4"/>
  <c r="AG48" i="4"/>
  <c r="E2" i="11" a="1"/>
  <c r="E2" i="11" s="1"/>
  <c r="F2" i="11" a="1"/>
  <c r="F2" i="11" s="1"/>
  <c r="D2" i="11"/>
  <c r="C2" i="11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G2" i="1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<sst xmlns="http://schemas.openxmlformats.org/spreadsheetml/2006/main" count="1587" uniqueCount="436">
  <si>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</si>
  <si>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</si>
  <si>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</si>
  <si>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</si>
  <si>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</si>
  <si>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</si>
  <si>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</si>
  <si>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</si>
  <si>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</si>
  <si>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</si>
  <si>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</si>
  <si>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</si>
  <si>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</si>
  <si>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</si>
  <si>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</si>
  <si>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</si>
  <si>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</si>
  <si>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</si>
  <si>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</si>
  <si>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</si>
  <si>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</si>
  <si>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</si>
  <si>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</si>
  <si>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</si>
  <si>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</si>
  <si>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</si>
  <si>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</si>
  <si>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</si>
  <si>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</si>
  <si>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</si>
  <si>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</si>
  <si>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</si>
  <si>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</si>
  <si>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</si>
  <si>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</si>
  <si>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</si>
  <si>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</si>
  <si>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</si>
  <si>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</si>
  <si>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</si>
  <si>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</si>
  <si>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</si>
  <si>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</si>
  <si>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</si>
  <si>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</si>
  <si>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</si>
  <si>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</si>
  <si>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</si>
  <si>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</si>
  <si>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</si>
  <si>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</si>
  <si>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</si>
  <si>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</si>
  <si>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</si>
  <si>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</si>
  <si>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</si>
  <si>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</si>
  <si>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</si>
  <si>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</si>
  <si>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</si>
  <si>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</si>
  <si>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</si>
  <si>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</si>
  <si>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</si>
  <si>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</si>
  <si>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</si>
  <si>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</si>
  <si>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</si>
  <si>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</si>
  <si>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</si>
  <si>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</si>
  <si>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</si>
  <si>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</si>
  <si>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</si>
  <si>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</si>
  <si>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</si>
  <si>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</si>
  <si>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</si>
  <si>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</si>
  <si>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</si>
  <si>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</si>
  <si>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</si>
  <si>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</si>
  <si>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</si>
  <si>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</si>
  <si>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</si>
  <si>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</si>
  <si>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</si>
  <si>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</si>
  <si>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</si>
  <si>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</si>
  <si>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</si>
  <si>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</si>
  <si>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</si>
  <si>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</si>
  <si>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</si>
  <si>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</si>
  <si>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</si>
  <si>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</si>
  <si>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</si>
  <si>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</si>
  <si>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</si>
  <si>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</si>
  <si>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</si>
  <si>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</si>
  <si>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</si>
  <si>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</si>
  <si>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</si>
  <si>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</si>
  <si>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</si>
  <si>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</si>
  <si>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</si>
  <si>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</si>
  <si>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</si>
  <si>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</si>
  <si>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</si>
  <si>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</si>
  <si>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</si>
  <si>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</si>
  <si>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</si>
  <si>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</si>
  <si>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</si>
  <si>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</si>
  <si>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</si>
  <si>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</si>
  <si>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</si>
  <si>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</si>
  <si>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</si>
  <si>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</si>
  <si>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</si>
  <si>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</si>
  <si>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</si>
  <si>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</si>
  <si>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</si>
  <si>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</si>
  <si>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</si>
  <si>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</si>
  <si>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</si>
  <si>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</si>
  <si>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</si>
  <si>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</si>
  <si>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</si>
  <si>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</si>
  <si>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</si>
  <si>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</si>
  <si>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</si>
  <si>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</si>
  <si>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</si>
  <si>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</si>
  <si>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</si>
  <si>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</si>
  <si>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</si>
  <si>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</si>
  <si>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</si>
  <si>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</si>
  <si>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</si>
  <si>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</si>
  <si>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</si>
  <si>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</si>
  <si>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</si>
  <si>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</si>
  <si>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</si>
  <si>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</si>
  <si>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</si>
  <si>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</si>
  <si>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</si>
  <si>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</si>
  <si>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</si>
  <si>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</si>
  <si>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</si>
  <si>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</si>
  <si>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</si>
  <si>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</si>
  <si>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</si>
  <si>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</si>
  <si>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</si>
  <si>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</si>
  <si>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</si>
  <si>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</si>
  <si>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</si>
  <si>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</si>
  <si>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</si>
  <si>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</si>
  <si>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</si>
  <si>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</si>
  <si>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</si>
  <si>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</si>
  <si>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</si>
  <si>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</si>
  <si>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</si>
  <si>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</si>
  <si>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</si>
  <si>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</si>
  <si>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</si>
  <si>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</si>
  <si>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</si>
  <si>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</si>
  <si>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</si>
  <si>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</si>
  <si>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</si>
  <si>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</si>
  <si>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</si>
  <si>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</si>
  <si>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</si>
  <si>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</si>
  <si>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</si>
  <si>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</si>
  <si>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</si>
  <si>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</si>
  <si>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</si>
  <si>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</si>
  <si>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</si>
  <si>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</si>
  <si>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</si>
  <si>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</si>
  <si>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</si>
  <si>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</si>
  <si>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</si>
  <si>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</si>
  <si>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</si>
  <si>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</si>
  <si>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</si>
  <si>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</si>
  <si>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</si>
  <si>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</si>
  <si>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</si>
  <si>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</si>
  <si>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</si>
  <si>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</si>
  <si>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</si>
  <si>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</si>
  <si>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</si>
  <si>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</si>
  <si>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</si>
  <si>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</si>
  <si>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</si>
  <si>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</si>
  <si>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</si>
  <si>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</si>
  <si>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</si>
  <si>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</si>
  <si>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</si>
  <si>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</si>
  <si>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</si>
  <si>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</si>
  <si>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</si>
  <si>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</si>
  <si>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</si>
  <si>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</si>
  <si>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</si>
  <si>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</si>
  <si>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</si>
  <si>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</si>
  <si>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</si>
  <si>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</si>
  <si>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</si>
  <si>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</si>
  <si>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</si>
  <si>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</si>
  <si>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</si>
  <si>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</si>
  <si>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</si>
  <si>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</si>
  <si>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</si>
  <si>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</si>
  <si>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</si>
  <si>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</si>
  <si>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</si>
  <si>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</si>
  <si>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</si>
  <si>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</si>
  <si>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</si>
  <si>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</si>
  <si>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</si>
  <si>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</si>
  <si>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</si>
  <si>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</si>
  <si>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</si>
  <si>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</si>
  <si>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</si>
  <si>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</si>
  <si>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</si>
  <si>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</si>
  <si>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</si>
  <si>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</si>
  <si>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</si>
  <si>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</si>
  <si>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</si>
  <si>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</si>
  <si>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</si>
  <si>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</si>
  <si>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</si>
  <si>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</si>
  <si>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</si>
  <si>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</si>
  <si>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</si>
  <si>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</si>
  <si>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</si>
  <si>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</si>
  <si>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</si>
  <si>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</si>
  <si>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</si>
  <si>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</si>
  <si>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</si>
  <si>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</si>
  <si>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</si>
  <si>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</si>
  <si>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</si>
  <si>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</si>
  <si>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</si>
  <si>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</si>
  <si>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</si>
  <si>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</si>
  <si>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</si>
  <si>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</si>
  <si>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</si>
  <si>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</si>
  <si>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</si>
  <si>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</si>
  <si>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</si>
  <si>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</si>
  <si>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</si>
  <si>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</si>
  <si>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</si>
  <si>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</si>
  <si>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</si>
  <si>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</si>
  <si>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</si>
  <si>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</si>
  <si>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</si>
  <si>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</si>
  <si>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</si>
  <si>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</si>
  <si>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</si>
  <si>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</si>
  <si>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</si>
  <si>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</si>
  <si>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</si>
  <si>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</si>
  <si>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</si>
  <si>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</si>
  <si>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</si>
  <si>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</si>
  <si>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</si>
  <si>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</si>
  <si>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</si>
  <si>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</si>
  <si>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</si>
  <si>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</si>
  <si>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</si>
  <si>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</si>
  <si>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</si>
  <si>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</si>
  <si>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</si>
  <si>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</si>
  <si>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</si>
  <si>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</si>
  <si>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</si>
  <si>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</si>
  <si>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</si>
  <si>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</si>
  <si>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</si>
  <si>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</si>
  <si>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</si>
  <si>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</si>
  <si>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</si>
  <si>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</si>
  <si>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</si>
  <si>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</si>
  <si>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</si>
  <si>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</si>
  <si>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</si>
  <si>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</si>
  <si>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</si>
  <si>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</si>
  <si>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</si>
  <si>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</si>
  <si>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</si>
  <si>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</si>
  <si>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</si>
  <si>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</si>
  <si>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</si>
  <si>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</si>
  <si>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</si>
  <si>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</si>
  <si>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</si>
  <si>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</si>
  <si>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</si>
  <si>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</si>
  <si>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</si>
  <si>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</si>
  <si>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</si>
  <si>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</si>
  <si>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</si>
  <si>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</si>
  <si>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</si>
  <si>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</si>
  <si>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</si>
  <si>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</si>
  <si>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</si>
  <si>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</si>
  <si>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</si>
  <si>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</si>
  <si>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</si>
  <si>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</si>
  <si>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</si>
  <si>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</si>
  <si>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</si>
  <si>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</si>
  <si>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</si>
  <si>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</si>
  <si>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</si>
  <si>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</si>
  <si>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</si>
  <si>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</si>
  <si>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</si>
  <si>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</si>
  <si>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</si>
  <si>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</si>
  <si>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</si>
  <si>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</si>
  <si>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</si>
  <si>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</si>
  <si>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</si>
  <si>
    <t>Indécis</t>
  </si>
  <si>
    <t>#0091FF</t>
  </si>
  <si>
    <t>#346C97</t>
  </si>
  <si>
    <t>Plus gros dormeur</t>
  </si>
  <si>
    <t>Meilleur prono (score)</t>
  </si>
  <si>
    <t>Meilleur prono (Profile)</t>
  </si>
  <si>
    <t>nb_is_sleeping</t>
  </si>
  <si>
    <t>Meilleur prono (score)
(sans x2)</t>
  </si>
  <si>
    <t>Meilleur prono (Profile)
(sans x2)</t>
  </si>
  <si>
    <t>Meilleur Joueur
(Scores Exacts)</t>
  </si>
  <si>
    <t>Meilleur Joueur
(Résultats)</t>
  </si>
  <si>
    <t>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</si>
</sst>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zoomScale="90" zoomScaleNormal="90" workbookViewId="0">
      <pane ySplit="1" topLeftCell="A62" activePane="bottomLeft" state="frozen"/>
      <selection activeCell="G1" sqref="G1"/>
      <selection pane="bottomLeft" activeCell="A110" sqref="A110:XFD110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 t="shared" si="12"/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2</v>
      </c>
      <c r="O82" s="52">
        <v>2</v>
      </c>
      <c r="P82" s="52"/>
      <c r="Q82" s="52"/>
      <c r="R82" s="52"/>
      <c r="S82" s="52"/>
      <c r="T82" s="52">
        <f t="shared" si="12"/>
        <v>0</v>
      </c>
      <c r="U82" s="52">
        <f t="shared" si="13"/>
        <v>0</v>
      </c>
      <c r="V82" s="52" t="s">
        <v>264</v>
      </c>
      <c r="W82" s="52" cm="1">
        <f t="array" ref="W82">IF(LEFT($B82,4)="Tour",0,IF(AND($N82=$O82,$P82=$Q82,NOT(ISBLANK(N82:Q82))),1,0))</f>
        <v>0</v>
      </c>
      <c r="X82" s="54" t="str">
        <f t="shared" si="17"/>
        <v/>
      </c>
      <c r="Y82" s="48" t="str">
        <f t="shared" si="14"/>
        <v>Nul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si="12"/>
        <v/>
      </c>
      <c r="U83" s="52" t="str">
        <f t="shared" si="13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2"/>
        <v/>
      </c>
      <c r="U84" s="52" t="str">
        <f t="shared" si="13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2"/>
        <v/>
      </c>
      <c r="U85" s="52" t="str">
        <f t="shared" si="13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2"/>
        <v/>
      </c>
      <c r="U86" s="52" t="str">
        <f t="shared" si="13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2"/>
        <v/>
      </c>
      <c r="U87" s="52" t="str">
        <f t="shared" si="13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2"/>
        <v/>
      </c>
      <c r="U88" s="52" t="str">
        <f t="shared" si="13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2"/>
        <v/>
      </c>
      <c r="U89" s="52" t="str">
        <f t="shared" si="13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18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60" t="str">
        <f t="shared" si="12"/>
        <v/>
      </c>
      <c r="U90" s="60" t="str">
        <f t="shared" si="13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18"/>
        <v>Paraguay</v>
      </c>
      <c r="I91" s="39" t="str">
        <f t="shared" ref="I91:I105" si="19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60" t="str">
        <f t="shared" si="12"/>
        <v/>
      </c>
      <c r="U91" s="60" t="str">
        <f t="shared" si="13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18"/>
        <v>Brésil</v>
      </c>
      <c r="I92" s="39" t="str">
        <f t="shared" si="19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60" t="str">
        <f t="shared" si="12"/>
        <v/>
      </c>
      <c r="U92" s="60" t="str">
        <f t="shared" si="13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18"/>
        <v>Mexique</v>
      </c>
      <c r="I93" s="39" t="str">
        <f t="shared" si="19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60" t="str">
        <f t="shared" si="12"/>
        <v/>
      </c>
      <c r="U93" s="60" t="str">
        <f t="shared" si="13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19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60" t="str">
        <f t="shared" si="12"/>
        <v/>
      </c>
      <c r="U94" s="60" t="str">
        <f t="shared" si="13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18"/>
        <v>TBD</v>
      </c>
      <c r="I95" s="39" t="str">
        <f t="shared" si="19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60" t="str">
        <f t="shared" si="12"/>
        <v/>
      </c>
      <c r="U95" s="60" t="str">
        <f t="shared" si="13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18"/>
        <v>TBD</v>
      </c>
      <c r="I96" s="39" t="str">
        <f t="shared" si="19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60" t="str">
        <f t="shared" si="12"/>
        <v/>
      </c>
      <c r="U96" s="60" t="str">
        <f t="shared" si="13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18"/>
        <v>TBD</v>
      </c>
      <c r="I97" s="39" t="str">
        <f t="shared" si="19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60" t="str">
        <f t="shared" si="12"/>
        <v/>
      </c>
      <c r="U97" s="60" t="str">
        <f t="shared" si="13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0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18"/>
        <v>TBD</v>
      </c>
      <c r="I98" s="64" t="str">
        <f t="shared" si="19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69" t="str">
        <f t="shared" si="12"/>
        <v/>
      </c>
      <c r="U98" s="69" t="str">
        <f t="shared" si="13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0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18"/>
        <v>TBD</v>
      </c>
      <c r="I99" s="64" t="str">
        <f t="shared" si="19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69" t="str">
        <f t="shared" si="12"/>
        <v/>
      </c>
      <c r="U99" s="69" t="str">
        <f t="shared" si="13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0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18"/>
        <v>TBD</v>
      </c>
      <c r="I100" s="64" t="str">
        <f t="shared" si="19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69" t="str">
        <f t="shared" si="12"/>
        <v/>
      </c>
      <c r="U100" s="69" t="str">
        <f t="shared" si="13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0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18"/>
        <v>TBD</v>
      </c>
      <c r="I101" s="64" t="str">
        <f t="shared" si="19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69" t="str">
        <f t="shared" si="12"/>
        <v/>
      </c>
      <c r="U101" s="69" t="str">
        <f t="shared" si="13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0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8"/>
        <v>TBD</v>
      </c>
      <c r="I102" s="7" t="str">
        <f t="shared" si="19"/>
        <v>TBD</v>
      </c>
      <c r="J102" s="11"/>
      <c r="K102" s="11"/>
      <c r="L102" s="11"/>
      <c r="M102" s="11" t="s">
        <v>283</v>
      </c>
      <c r="T102" s="11" t="str">
        <f t="shared" si="12"/>
        <v/>
      </c>
      <c r="U102" s="11" t="str">
        <f t="shared" si="13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0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8"/>
        <v>TBD</v>
      </c>
      <c r="I103" s="7" t="str">
        <f t="shared" si="19"/>
        <v>TBD</v>
      </c>
      <c r="J103" s="11"/>
      <c r="K103" s="11"/>
      <c r="L103" s="11"/>
      <c r="M103" s="11" t="s">
        <v>283</v>
      </c>
      <c r="T103" s="11" t="str">
        <f t="shared" si="12"/>
        <v/>
      </c>
      <c r="U103" s="11" t="str">
        <f t="shared" si="13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0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8"/>
        <v>TBD</v>
      </c>
      <c r="I104" s="7" t="str">
        <f t="shared" si="19"/>
        <v>TBD</v>
      </c>
      <c r="J104" s="11"/>
      <c r="K104" s="11"/>
      <c r="L104" s="11"/>
      <c r="M104" s="11" t="s">
        <v>283</v>
      </c>
      <c r="T104" s="11" t="str">
        <f t="shared" si="12"/>
        <v/>
      </c>
      <c r="U104" s="11" t="str">
        <f t="shared" si="13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0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8"/>
        <v>TBD</v>
      </c>
      <c r="I105" s="7" t="str">
        <f t="shared" si="19"/>
        <v>TBD</v>
      </c>
      <c r="J105" s="11"/>
      <c r="K105" s="11"/>
      <c r="L105" s="11"/>
      <c r="M105" s="11" t="s">
        <v>283</v>
      </c>
      <c r="T105" s="11" t="str">
        <f t="shared" si="12"/>
        <v/>
      </c>
      <c r="U105" s="11" t="str">
        <f t="shared" si="13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46205.00486458333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3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6</v>
      </c>
      <c r="H29" s="44">
        <f>SUMIF(Database!$H:$H,$B29,Database!U:U)+SUMIF(Database!I:I,$B29,Database!T:T)</f>
        <v>2</v>
      </c>
      <c r="I29" s="45">
        <f t="shared" si="0"/>
        <v>4</v>
      </c>
      <c r="J29" s="42">
        <f t="shared" ca="1" si="1"/>
        <v>6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1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8</v>
      </c>
      <c r="H38" s="44">
        <f>SUMIF(Database!$H:$H,$B38,Database!U:U)+SUMIF(Database!I:I,$B38,Database!T:T)</f>
        <v>6</v>
      </c>
      <c r="I38" s="45">
        <f t="shared" si="0"/>
        <v>2</v>
      </c>
      <c r="J38" s="42">
        <f t="shared" ca="1" si="1"/>
        <v>4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I2"/>
  <sheetViews>
    <sheetView workbookViewId="0">
      <selection activeCell="H2" sqref="H2"/>
    </sheetView>
  </sheetViews>
  <sheetFormatPr baseColWidth="10" defaultColWidth="19.1796875" defaultRowHeight="14.5" x14ac:dyDescent="0.35"/>
  <cols>
    <col min="1" max="1" width="13.7265625" style="7" customWidth="1"/>
    <col min="2" max="2" width="14.453125" style="7" customWidth="1"/>
    <col min="3" max="3" width="15.08984375" style="7" customWidth="1"/>
    <col min="4" max="4" width="15.453125" style="7" customWidth="1"/>
    <col min="5" max="5" width="19.1796875" style="7"/>
    <col min="6" max="6" width="20.453125" style="7" customWidth="1"/>
    <col min="7" max="16384" width="19.1796875" style="7"/>
  </cols>
  <sheetData>
    <row r="1" spans="1:9" s="1" customFormat="1" ht="29" x14ac:dyDescent="0.35">
      <c r="A1" s="1" t="s">
        <v>414</v>
      </c>
      <c r="B1" s="1" t="s">
        <v>427</v>
      </c>
      <c r="C1" s="1" t="s">
        <v>428</v>
      </c>
      <c r="D1" s="1" t="s">
        <v>429</v>
      </c>
      <c r="E1" s="1" t="s">
        <v>431</v>
      </c>
      <c r="F1" s="1" t="s">
        <v>432</v>
      </c>
      <c r="G1" s="1" t="s">
        <v>435</v>
      </c>
      <c r="H1" s="1" t="s">
        <v>434</v>
      </c>
      <c r="I1" s="1" t="s">
        <v>433</v>
      </c>
    </row>
    <row r="2" spans="1:9" x14ac:dyDescent="0.35">
      <c r="A2" s="7">
        <f>MAX(Database!AD:AD)</f>
        <v>9708</v>
      </c>
      <c r="B2" s="7" t="str">
        <f>_xlfn.XLOOKUP(MAX(Setup_MPP!$Q:$Q),Setup_MPP!$Q:$Q,Setup_MPP!$C:$C)</f>
        <v>maryemkappa</v>
      </c>
      <c r="C2" s="7" t="str">
        <f ca="1">_xlfn.XLOOKUP(MAX(Pronostics!$AF:$AF),Pronostics!$AF:$AF,Pronostics!$D:$D)</f>
        <v>Kinsley91</v>
      </c>
      <c r="D2" s="7">
        <f ca="1">MAX(Pronostics!$AF:$AF)</f>
        <v>346</v>
      </c>
      <c r="E2" s="7" t="str" cm="1">
        <f t="array" aca="1" ref="E2" ca="1">_xlfn.XLOOKUP(
    MAX(_xlfn._xlws.FILTER(Pronostics!$AF:$AF,Pronostics!$S:$S&lt;&gt;1)),
    Pronostics!$AF:$AF,
    Pronostics!$D:$D
)</f>
        <v>Jaouad1</v>
      </c>
      <c r="F2" s="7" cm="1">
        <f t="array" aca="1" ref="F2" ca="1">MAX(_xlfn._xlws.FILTER(Pronostics!$AF:$AF,Pronostics!$S:$S&lt;&gt;1))</f>
        <v>216</v>
      </c>
      <c r="G2" s="7" t="str">
        <f ca="1">_xlfn.XLOOKUP(MAX(Pronostics!$AG:$AG),Pronostics!$AG:$AG,Pronostics!$D:$D)</f>
        <v>leaelaz</v>
      </c>
      <c r="H2" s="7" t="str">
        <f ca="1">_xlfn.XLOOKUP(MAX(Setup_MPP!$N:$N),Setup_MPP!$N:$N,Setup_MPP!$C:$C)</f>
        <v>Mohamad#5GGG1</v>
      </c>
      <c r="I2" s="7" t="str">
        <f>_xlfn.XLOOKUP(MAX(Setup_MPP!$Q:$Q),Setup_MPP!$Q:$Q,Setup_MPP!$C:$C)</f>
        <v>maryemkappa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973" activePane="bottomRight" state="frozen"/>
      <selection pane="topRight" activeCell="E1" sqref="E1"/>
      <selection pane="bottomLeft" activeCell="A2" sqref="A2"/>
      <selection pane="bottomRight" activeCell="W2197" sqref="W2197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0</v>
      </c>
      <c r="Y2189" s="20">
        <f>VLOOKUP($A2189,Database!$A:$Y,21,FALSE)</f>
        <v>0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0</v>
      </c>
      <c r="Y2190" s="20">
        <f>VLOOKUP($A2190,Database!$A:$Y,21,FALSE)</f>
        <v>0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0</v>
      </c>
      <c r="Y2191" s="20">
        <f>VLOOKUP($A2191,Database!$A:$Y,21,FALSE)</f>
        <v>0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0</v>
      </c>
      <c r="Y2192" s="20">
        <f>VLOOKUP($A2192,Database!$A:$Y,21,FALSE)</f>
        <v>0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0</v>
      </c>
      <c r="Y2193" s="20">
        <f>VLOOKUP($A2193,Database!$A:$Y,21,FALSE)</f>
        <v>0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0</v>
      </c>
      <c r="Y2194" s="20">
        <f>VLOOKUP($A2194,Database!$A:$Y,21,FALSE)</f>
        <v>0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0</v>
      </c>
      <c r="Y2195" s="20">
        <f>VLOOKUP($A2195,Database!$A:$Y,21,FALSE)</f>
        <v>0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0</v>
      </c>
      <c r="Y2196" s="20">
        <f>VLOOKUP($A2196,Database!$A:$Y,21,FALSE)</f>
        <v>0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0</v>
      </c>
      <c r="Y2197" s="20">
        <f>VLOOKUP($A2197,Database!$A:$Y,21,FALSE)</f>
        <v>0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0</v>
      </c>
      <c r="Y2198" s="20">
        <f>VLOOKUP($A2198,Database!$A:$Y,21,FALSE)</f>
        <v>0</v>
      </c>
      <c r="Z2198" s="20">
        <f t="shared" si="204"/>
        <v>0</v>
      </c>
      <c r="AA2198" s="20">
        <f t="shared" si="200"/>
        <v>1</v>
      </c>
      <c r="AB2198" s="20">
        <f t="shared" ca="1" si="201"/>
        <v>112</v>
      </c>
      <c r="AC2198" s="20">
        <f t="shared" ca="1" si="202"/>
        <v>1</v>
      </c>
      <c r="AD2198" s="20" t="str">
        <f ca="1">IF(AC2198=0,"",IF(OR(ISBLANK(P2198),ISBLANK(Q2198)),"",IF(ISBLANK(VLOOKUP(A2198,Database!A:AA,22,FALSE)),"",VLOOKUP(A2198,Database!A:AA,22,FALSE))))</f>
        <v>Très rare</v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50</v>
      </c>
      <c r="AF2198" s="21">
        <f t="shared" ca="1" si="203"/>
        <v>324</v>
      </c>
      <c r="AG2198" s="21">
        <f ca="1">SUMIFS(AF$2:AF2198,D$2:D2198,D2198)</f>
        <v>3164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0</v>
      </c>
      <c r="Y2199" s="20">
        <f>VLOOKUP($A2199,Database!$A:$Y,21,FALSE)</f>
        <v>0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0</v>
      </c>
      <c r="Y2200" s="20">
        <f>VLOOKUP($A2200,Database!$A:$Y,21,FALSE)</f>
        <v>0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0</v>
      </c>
      <c r="Y2201" s="20">
        <f>VLOOKUP($A2201,Database!$A:$Y,21,FALSE)</f>
        <v>0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0</v>
      </c>
      <c r="Y2202" s="20">
        <f>VLOOKUP($A2202,Database!$A:$Y,21,FALSE)</f>
        <v>0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0</v>
      </c>
      <c r="Y2203" s="20">
        <f>VLOOKUP($A2203,Database!$A:$Y,21,FALSE)</f>
        <v>0</v>
      </c>
      <c r="Z2203" s="20">
        <f t="shared" si="204"/>
        <v>0</v>
      </c>
      <c r="AA2203" s="20">
        <f t="shared" si="200"/>
        <v>1</v>
      </c>
      <c r="AB2203" s="20">
        <f t="shared" ca="1" si="201"/>
        <v>112</v>
      </c>
      <c r="AC2203" s="20">
        <f t="shared" ca="1" si="202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03"/>
        <v>112</v>
      </c>
      <c r="AG2203" s="21">
        <f ca="1">SUMIFS(AF$2:AF2203,D$2:D2203,D2203)</f>
        <v>3281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0</v>
      </c>
      <c r="Y2204" s="20">
        <f>VLOOKUP($A2204,Database!$A:$Y,21,FALSE)</f>
        <v>0</v>
      </c>
      <c r="Z2204" s="20">
        <f t="shared" si="204"/>
        <v>0</v>
      </c>
      <c r="AA2204" s="20">
        <f t="shared" si="200"/>
        <v>1</v>
      </c>
      <c r="AB2204" s="20">
        <f t="shared" ca="1" si="201"/>
        <v>112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112</v>
      </c>
      <c r="AG2204" s="21">
        <f ca="1">SUMIFS(AF$2:AF2204,D$2:D2204,D2204)</f>
        <v>2770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0</v>
      </c>
      <c r="Y2205" s="20">
        <f>VLOOKUP($A2205,Database!$A:$Y,21,FALSE)</f>
        <v>0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0</v>
      </c>
      <c r="Y2206" s="20">
        <f>VLOOKUP($A2206,Database!$A:$Y,21,FALSE)</f>
        <v>0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0</v>
      </c>
      <c r="Y2207" s="20">
        <f>VLOOKUP($A2207,Database!$A:$Y,21,FALSE)</f>
        <v>0</v>
      </c>
      <c r="Z2207" s="20">
        <f t="shared" si="204"/>
        <v>0</v>
      </c>
      <c r="AA2207" s="20">
        <f t="shared" si="206"/>
        <v>1</v>
      </c>
      <c r="AB2207" s="20">
        <f t="shared" ca="1" si="207"/>
        <v>112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112</v>
      </c>
      <c r="AG2207" s="21">
        <f ca="1">SUMIFS(AF$2:AF2207,D$2:D2207,D2207)</f>
        <v>3102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0</v>
      </c>
      <c r="Y2208" s="20">
        <f>VLOOKUP($A2208,Database!$A:$Y,21,FALSE)</f>
        <v>0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0</v>
      </c>
      <c r="Y2209" s="20">
        <f>VLOOKUP($A2209,Database!$A:$Y,21,FALSE)</f>
        <v>0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0</v>
      </c>
      <c r="Y2210" s="20">
        <f>VLOOKUP($A2210,Database!$A:$Y,21,FALSE)</f>
        <v>0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0</v>
      </c>
      <c r="Y2211" s="20">
        <f>VLOOKUP($A2211,Database!$A:$Y,21,FALSE)</f>
        <v>0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0</v>
      </c>
      <c r="Y2212" s="20">
        <f>VLOOKUP($A2212,Database!$A:$Y,21,FALSE)</f>
        <v>0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0</v>
      </c>
      <c r="Y2213" s="20">
        <f>VLOOKUP($A2213,Database!$A:$Y,21,FALSE)</f>
        <v>0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0</v>
      </c>
      <c r="Y2214" s="20">
        <f>VLOOKUP($A2214,Database!$A:$Y,21,FALSE)</f>
        <v>0</v>
      </c>
      <c r="Z2214" s="20">
        <f t="shared" si="204"/>
        <v>0</v>
      </c>
      <c r="AA2214" s="20">
        <f t="shared" si="206"/>
        <v>1</v>
      </c>
      <c r="AB2214" s="20">
        <f t="shared" ca="1" si="207"/>
        <v>112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112</v>
      </c>
      <c r="AG2214" s="21">
        <f ca="1">SUMIFS(AF$2:AF2214,D$2:D2214,D2214)</f>
        <v>2727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0</v>
      </c>
      <c r="Y2215" s="20">
        <f>VLOOKUP($A2215,Database!$A:$Y,21,FALSE)</f>
        <v>0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3464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3092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3083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3280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3164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2916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3229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3328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3281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2770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2929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3102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2878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3105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2727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3464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3092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3083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3280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3164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2916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3229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3328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3281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2770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2929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3102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2878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3105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2727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3464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3092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3083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3280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3164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2916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3229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3328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3281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2770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2929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3102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2878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3105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2727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3464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3092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3083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3280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3164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2916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3229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3328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3281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2770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2929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3102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2878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3105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2727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3464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3092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3083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3280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3164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2916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3229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3328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3281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2770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2929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3102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2878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3105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2727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3464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3092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3083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3280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3164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2916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3229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3328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3281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2770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2929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3102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2878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3105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2727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3464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3092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3083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3280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3164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2916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3229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3328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3281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2770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2929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3102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2878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3105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2727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3464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3092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3083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3280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3164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3229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3328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3281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2770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2929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3102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2878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3105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2727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3464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3092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3083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3280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3164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2916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3229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3328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3281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2770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2929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3102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2878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3105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2727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3464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3092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3083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3280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3164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2916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3229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3328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3281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2770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2929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3102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2878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3105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2727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3464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3092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3083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3280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3164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2916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3229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3328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3281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2770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2929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3102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2878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3105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2727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3464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3092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3083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3280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3164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2916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3229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3328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3281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2770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2929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3102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2878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3105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2727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3464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3092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3083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3280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3164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2916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3229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3328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3281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2770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2929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3102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2878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3105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2727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3464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3092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3083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3280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3164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2916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3229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3328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3281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2770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2929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3102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2878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3105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2727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3464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3092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3083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3280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3164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2916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3229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3328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3281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2770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2929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3102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2878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3105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2727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3464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3092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3083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3280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3164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2916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3229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3328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3281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2770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2929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3102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2878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3105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2727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3464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3092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3083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3280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3164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2916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3229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3328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3281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2770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2929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3102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2878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3105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2727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3464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3092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3083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3280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3164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2916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3229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3328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3281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2770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2929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3102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2878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3105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2727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3464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3092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3083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3280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3164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2916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3229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3328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3281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2770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2929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3102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2878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3105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2727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3464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3092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3083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3280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3164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2916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3229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3328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3281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2770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2929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3102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2878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3105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2727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3464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3092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3083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3280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3164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2916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3229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3328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3281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2770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2929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3102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2878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3105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2727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3464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3092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3083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3280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3164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2916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3229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3328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3281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2770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2929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3102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2878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3105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2727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3464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3092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3083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3280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3164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2916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3229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3328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3281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2770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2929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3102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2878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3105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2727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3464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3092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3083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3280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3164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2916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3229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3328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3281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2770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2929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3102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2878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3105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2727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3464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3092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3083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3280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3164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2916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3229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3328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3281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2770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2929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3102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2878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3105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2727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Q29"/>
  <sheetViews>
    <sheetView tabSelected="1" zoomScale="80" zoomScaleNormal="80" workbookViewId="0">
      <selection activeCell="P3" sqref="P3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6384" width="10.90625" style="13"/>
  </cols>
  <sheetData>
    <row r="1" spans="1:1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430</v>
      </c>
    </row>
    <row r="2" spans="1:17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 ca="1">COUNTIFS(Pronostics!$D:$D,Setup_MPP!C2,Pronostics!AB:AB,"&gt;0")</f>
        <v>40</v>
      </c>
      <c r="O2" s="7">
        <f ca="1">COUNTIFS(Pronostics!$D:$D,Setup_MPP!C2,Pronostics!AC:AC,1)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</row>
    <row r="3" spans="1:17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 ca="1">COUNTIFS(Pronostics!$D:$D,Setup_MPP!C3,Pronostics!AB:AB,"&gt;0")</f>
        <v>52</v>
      </c>
      <c r="O3" s="7">
        <f ca="1">COUNTIFS(Pronostics!$D:$D,Setup_MPP!C3,Pronostics!AC:AC,1)</f>
        <v>7</v>
      </c>
      <c r="P3" s="7">
        <f ca="1">SUMIF(Pronostics!$B:$B,Setup_MPP!$A3,Pronostics!$AF:$AF)</f>
        <v>3464</v>
      </c>
      <c r="Q3" s="7">
        <f>SUMIF(Pronostics!$B:$B,Setup_MPP!$A3,Pronostics!$Z:$Z)</f>
        <v>0</v>
      </c>
    </row>
    <row r="4" spans="1:17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 ca="1">COUNTIFS(Pronostics!$D:$D,Setup_MPP!C4,Pronostics!AB:AB,"&gt;0")</f>
        <v>48</v>
      </c>
      <c r="O4" s="7">
        <f ca="1">COUNTIFS(Pronostics!$D:$D,Setup_MPP!C4,Pronostics!AC:AC,1)</f>
        <v>7</v>
      </c>
      <c r="P4" s="7">
        <f ca="1">SUMIF(Pronostics!$B:$B,Setup_MPP!$A4,Pronostics!$AF:$AF)</f>
        <v>3092</v>
      </c>
      <c r="Q4" s="7">
        <f>SUMIF(Pronostics!$B:$B,Setup_MPP!$A4,Pronostics!$Z:$Z)</f>
        <v>0</v>
      </c>
    </row>
    <row r="5" spans="1:17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 ca="1">COUNTIFS(Pronostics!$D:$D,Setup_MPP!C5,Pronostics!AB:AB,"&gt;0")</f>
        <v>50</v>
      </c>
      <c r="O5" s="7">
        <f ca="1">COUNTIFS(Pronostics!$D:$D,Setup_MPP!C5,Pronostics!AC:AC,1)</f>
        <v>12</v>
      </c>
      <c r="P5" s="7">
        <f ca="1">SUMIF(Pronostics!$B:$B,Setup_MPP!$A5,Pronostics!$AF:$AF)</f>
        <v>3257</v>
      </c>
      <c r="Q5" s="7">
        <f>SUMIF(Pronostics!$B:$B,Setup_MPP!$A5,Pronostics!$Z:$Z)</f>
        <v>0</v>
      </c>
    </row>
    <row r="6" spans="1:17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 ca="1">COUNTIFS(Pronostics!$D:$D,Setup_MPP!C6,Pronostics!AB:AB,"&gt;0")</f>
        <v>30</v>
      </c>
      <c r="O6" s="7">
        <f ca="1">COUNTIFS(Pronostics!$D:$D,Setup_MPP!C6,Pronostics!AC:AC,1)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</row>
    <row r="7" spans="1:17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 ca="1">COUNTIFS(Pronostics!$D:$D,Setup_MPP!C7,Pronostics!AB:AB,"&gt;0")</f>
        <v>51</v>
      </c>
      <c r="O7" s="7">
        <f ca="1">COUNTIFS(Pronostics!$D:$D,Setup_MPP!C7,Pronostics!AC:AC,1)</f>
        <v>8</v>
      </c>
      <c r="P7" s="7">
        <f ca="1">SUMIF(Pronostics!$B:$B,Setup_MPP!$A7,Pronostics!$AF:$AF)</f>
        <v>3263</v>
      </c>
      <c r="Q7" s="7">
        <f>SUMIF(Pronostics!$B:$B,Setup_MPP!$A7,Pronostics!$Z:$Z)</f>
        <v>0</v>
      </c>
    </row>
    <row r="8" spans="1:17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 ca="1">COUNTIFS(Pronostics!$D:$D,Setup_MPP!C8,Pronostics!AB:AB,"&gt;0")</f>
        <v>34</v>
      </c>
      <c r="O8" s="7">
        <f ca="1">COUNTIFS(Pronostics!$D:$D,Setup_MPP!C8,Pronostics!AC:AC,1)</f>
        <v>5</v>
      </c>
      <c r="P8" s="7">
        <f ca="1">SUMIF(Pronostics!$B:$B,Setup_MPP!$A8,Pronostics!$AF:$AF)</f>
        <v>1775</v>
      </c>
      <c r="Q8" s="7">
        <f>SUMIF(Pronostics!$B:$B,Setup_MPP!$A8,Pronostics!$Z:$Z)</f>
        <v>22</v>
      </c>
    </row>
    <row r="9" spans="1:17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 ca="1">COUNTIFS(Pronostics!$D:$D,Setup_MPP!C9,Pronostics!AB:AB,"&gt;0")</f>
        <v>46</v>
      </c>
      <c r="O9" s="7">
        <f ca="1">COUNTIFS(Pronostics!$D:$D,Setup_MPP!C9,Pronostics!AC:AC,1)</f>
        <v>11</v>
      </c>
      <c r="P9" s="7">
        <f ca="1">SUMIF(Pronostics!$B:$B,Setup_MPP!$A9,Pronostics!$AF:$AF)</f>
        <v>3083</v>
      </c>
      <c r="Q9" s="7">
        <f>SUMIF(Pronostics!$B:$B,Setup_MPP!$A9,Pronostics!$Z:$Z)</f>
        <v>0</v>
      </c>
    </row>
    <row r="10" spans="1:17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 ca="1">COUNTIFS(Pronostics!$D:$D,Setup_MPP!C10,Pronostics!AB:AB,"&gt;0")</f>
        <v>50</v>
      </c>
      <c r="O10" s="7">
        <f ca="1">COUNTIFS(Pronostics!$D:$D,Setup_MPP!C10,Pronostics!AC:AC,1)</f>
        <v>11</v>
      </c>
      <c r="P10" s="7">
        <f ca="1">SUMIF(Pronostics!$B:$B,Setup_MPP!$A10,Pronostics!$AF:$AF)</f>
        <v>3280</v>
      </c>
      <c r="Q10" s="7">
        <f>SUMIF(Pronostics!$B:$B,Setup_MPP!$A10,Pronostics!$Z:$Z)</f>
        <v>2</v>
      </c>
    </row>
    <row r="11" spans="1:17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 ca="1">COUNTIFS(Pronostics!$D:$D,Setup_MPP!C11,Pronostics!AB:AB,"&gt;0")</f>
        <v>45</v>
      </c>
      <c r="O11" s="7">
        <f ca="1">COUNTIFS(Pronostics!$D:$D,Setup_MPP!C11,Pronostics!AC:AC,1)</f>
        <v>6</v>
      </c>
      <c r="P11" s="7">
        <f ca="1">SUMIF(Pronostics!$B:$B,Setup_MPP!$A11,Pronostics!$AF:$AF)</f>
        <v>3164</v>
      </c>
      <c r="Q11" s="7">
        <f>SUMIF(Pronostics!$B:$B,Setup_MPP!$A11,Pronostics!$Z:$Z)</f>
        <v>0</v>
      </c>
    </row>
    <row r="12" spans="1:17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 ca="1">COUNTIFS(Pronostics!$D:$D,Setup_MPP!C12,Pronostics!AB:AB,"&gt;0")</f>
        <v>46</v>
      </c>
      <c r="O12" s="7">
        <f ca="1">COUNTIFS(Pronostics!$D:$D,Setup_MPP!C12,Pronostics!AC:AC,1)</f>
        <v>7</v>
      </c>
      <c r="P12" s="7">
        <f ca="1">SUMIF(Pronostics!$B:$B,Setup_MPP!$A12,Pronostics!$AF:$AF)</f>
        <v>3231</v>
      </c>
      <c r="Q12" s="7">
        <f>SUMIF(Pronostics!$B:$B,Setup_MPP!$A12,Pronostics!$Z:$Z)</f>
        <v>0</v>
      </c>
    </row>
    <row r="13" spans="1:17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 ca="1">COUNTIFS(Pronostics!$D:$D,Setup_MPP!C13,Pronostics!AB:AB,"&gt;0")</f>
        <v>42</v>
      </c>
      <c r="O13" s="7">
        <f ca="1">COUNTIFS(Pronostics!$D:$D,Setup_MPP!C13,Pronostics!AC:AC,1)</f>
        <v>7</v>
      </c>
      <c r="P13" s="7">
        <f ca="1">SUMIF(Pronostics!$B:$B,Setup_MPP!$A13,Pronostics!$AF:$AF)</f>
        <v>2916</v>
      </c>
      <c r="Q13" s="7">
        <f>SUMIF(Pronostics!$B:$B,Setup_MPP!$A13,Pronostics!$Z:$Z)</f>
        <v>0</v>
      </c>
    </row>
    <row r="14" spans="1:17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 ca="1">COUNTIFS(Pronostics!$D:$D,Setup_MPP!C14,Pronostics!AB:AB,"&gt;0")</f>
        <v>45</v>
      </c>
      <c r="O14" s="7">
        <f ca="1">COUNTIFS(Pronostics!$D:$D,Setup_MPP!C14,Pronostics!AC:AC,1)</f>
        <v>6</v>
      </c>
      <c r="P14" s="7">
        <f ca="1">SUMIF(Pronostics!$B:$B,Setup_MPP!$A14,Pronostics!$AF:$AF)</f>
        <v>3229</v>
      </c>
      <c r="Q14" s="7">
        <f>SUMIF(Pronostics!$B:$B,Setup_MPP!$A14,Pronostics!$Z:$Z)</f>
        <v>0</v>
      </c>
    </row>
    <row r="15" spans="1:17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 ca="1">COUNTIFS(Pronostics!$D:$D,Setup_MPP!C15,Pronostics!AB:AB,"&gt;0")</f>
        <v>51</v>
      </c>
      <c r="O15" s="7">
        <f ca="1">COUNTIFS(Pronostics!$D:$D,Setup_MPP!C15,Pronostics!AC:AC,1)</f>
        <v>9</v>
      </c>
      <c r="P15" s="7">
        <f ca="1">SUMIF(Pronostics!$B:$B,Setup_MPP!$A15,Pronostics!$AF:$AF)</f>
        <v>3328</v>
      </c>
      <c r="Q15" s="7">
        <f>SUMIF(Pronostics!$B:$B,Setup_MPP!$A15,Pronostics!$Z:$Z)</f>
        <v>2</v>
      </c>
    </row>
    <row r="16" spans="1:17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 ca="1">COUNTIFS(Pronostics!$D:$D,Setup_MPP!C16,Pronostics!AB:AB,"&gt;0")</f>
        <v>49</v>
      </c>
      <c r="O16" s="7">
        <f ca="1">COUNTIFS(Pronostics!$D:$D,Setup_MPP!C16,Pronostics!AC:AC,1)</f>
        <v>9</v>
      </c>
      <c r="P16" s="7">
        <f ca="1">SUMIF(Pronostics!$B:$B,Setup_MPP!$A16,Pronostics!$AF:$AF)</f>
        <v>3281</v>
      </c>
      <c r="Q16" s="7">
        <f>SUMIF(Pronostics!$B:$B,Setup_MPP!$A16,Pronostics!$Z:$Z)</f>
        <v>0</v>
      </c>
    </row>
    <row r="17" spans="1:17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 ca="1">COUNTIFS(Pronostics!$D:$D,Setup_MPP!C17,Pronostics!AB:AB,"&gt;0")</f>
        <v>38</v>
      </c>
      <c r="O17" s="7">
        <f ca="1">COUNTIFS(Pronostics!$D:$D,Setup_MPP!C17,Pronostics!AC:AC,1)</f>
        <v>7</v>
      </c>
      <c r="P17" s="7">
        <f ca="1">SUMIF(Pronostics!$B:$B,Setup_MPP!$A17,Pronostics!$AF:$AF)</f>
        <v>2770</v>
      </c>
      <c r="Q17" s="7">
        <f>SUMIF(Pronostics!$B:$B,Setup_MPP!$A17,Pronostics!$Z:$Z)</f>
        <v>0</v>
      </c>
    </row>
    <row r="18" spans="1:17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 ca="1">COUNTIFS(Pronostics!$D:$D,Setup_MPP!C18,Pronostics!AB:AB,"&gt;0")</f>
        <v>47</v>
      </c>
      <c r="O18" s="7">
        <f ca="1">COUNTIFS(Pronostics!$D:$D,Setup_MPP!C18,Pronostics!AC:AC,1)</f>
        <v>10</v>
      </c>
      <c r="P18" s="7">
        <f ca="1">SUMIF(Pronostics!$B:$B,Setup_MPP!$A18,Pronostics!$AF:$AF)</f>
        <v>3022</v>
      </c>
      <c r="Q18" s="7">
        <f>SUMIF(Pronostics!$B:$B,Setup_MPP!$A18,Pronostics!$Z:$Z)</f>
        <v>0</v>
      </c>
    </row>
    <row r="19" spans="1:17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 ca="1">COUNTIFS(Pronostics!$D:$D,Setup_MPP!C19,Pronostics!AB:AB,"&gt;0")</f>
        <v>36</v>
      </c>
      <c r="O19" s="7">
        <f ca="1">COUNTIFS(Pronostics!$D:$D,Setup_MPP!C19,Pronostics!AC:AC,1)</f>
        <v>8</v>
      </c>
      <c r="P19" s="7">
        <f ca="1">SUMIF(Pronostics!$B:$B,Setup_MPP!$A19,Pronostics!$AF:$AF)</f>
        <v>2929</v>
      </c>
      <c r="Q19" s="7">
        <f>SUMIF(Pronostics!$B:$B,Setup_MPP!$A19,Pronostics!$Z:$Z)</f>
        <v>0</v>
      </c>
    </row>
    <row r="20" spans="1:17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 ca="1">COUNTIFS(Pronostics!$D:$D,Setup_MPP!C20,Pronostics!AB:AB,"&gt;0")</f>
        <v>49</v>
      </c>
      <c r="O20" s="7">
        <f ca="1">COUNTIFS(Pronostics!$D:$D,Setup_MPP!C20,Pronostics!AC:AC,1)</f>
        <v>6</v>
      </c>
      <c r="P20" s="7">
        <f ca="1">SUMIF(Pronostics!$B:$B,Setup_MPP!$A20,Pronostics!$AF:$AF)</f>
        <v>3102</v>
      </c>
      <c r="Q20" s="7">
        <f>SUMIF(Pronostics!$B:$B,Setup_MPP!$A20,Pronostics!$Z:$Z)</f>
        <v>0</v>
      </c>
    </row>
    <row r="21" spans="1:17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 ca="1">COUNTIFS(Pronostics!$D:$D,Setup_MPP!C21,Pronostics!AB:AB,"&gt;0")</f>
        <v>45</v>
      </c>
      <c r="O21" s="7">
        <f ca="1">COUNTIFS(Pronostics!$D:$D,Setup_MPP!C21,Pronostics!AC:AC,1)</f>
        <v>6</v>
      </c>
      <c r="P21" s="7">
        <f ca="1">SUMIF(Pronostics!$B:$B,Setup_MPP!$A21,Pronostics!$AF:$AF)</f>
        <v>2878</v>
      </c>
      <c r="Q21" s="7">
        <f>SUMIF(Pronostics!$B:$B,Setup_MPP!$A21,Pronostics!$Z:$Z)</f>
        <v>1</v>
      </c>
    </row>
    <row r="22" spans="1:17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 ca="1">COUNTIFS(Pronostics!$D:$D,Setup_MPP!C22,Pronostics!AB:AB,"&gt;0")</f>
        <v>39</v>
      </c>
      <c r="O22" s="7">
        <f ca="1">COUNTIFS(Pronostics!$D:$D,Setup_MPP!C22,Pronostics!AC:AC,1)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</row>
    <row r="23" spans="1:17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 ca="1">COUNTIFS(Pronostics!$D:$D,Setup_MPP!C23,Pronostics!AB:AB,"&gt;0")</f>
        <v>38</v>
      </c>
      <c r="O23" s="7">
        <f ca="1">COUNTIFS(Pronostics!$D:$D,Setup_MPP!C23,Pronostics!AC:AC,1)</f>
        <v>8</v>
      </c>
      <c r="P23" s="7">
        <f ca="1">SUMIF(Pronostics!$B:$B,Setup_MPP!$A23,Pronostics!$AF:$AF)</f>
        <v>2679</v>
      </c>
      <c r="Q23" s="7">
        <f>SUMIF(Pronostics!$B:$B,Setup_MPP!$A23,Pronostics!$Z:$Z)</f>
        <v>2</v>
      </c>
    </row>
    <row r="24" spans="1:17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 ca="1">COUNTIFS(Pronostics!$D:$D,Setup_MPP!C24,Pronostics!AB:AB,"&gt;0")</f>
        <v>39</v>
      </c>
      <c r="O24" s="7">
        <f ca="1">COUNTIFS(Pronostics!$D:$D,Setup_MPP!C24,Pronostics!AC:AC,1)</f>
        <v>5</v>
      </c>
      <c r="P24" s="7">
        <f ca="1">SUMIF(Pronostics!$B:$B,Setup_MPP!$A24,Pronostics!$AF:$AF)</f>
        <v>2289</v>
      </c>
      <c r="Q24" s="7">
        <f>SUMIF(Pronostics!$B:$B,Setup_MPP!$A24,Pronostics!$Z:$Z)</f>
        <v>8</v>
      </c>
    </row>
    <row r="25" spans="1:17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 ca="1">COUNTIFS(Pronostics!$D:$D,Setup_MPP!C25,Pronostics!AB:AB,"&gt;0")</f>
        <v>42</v>
      </c>
      <c r="O25" s="7">
        <f ca="1">COUNTIFS(Pronostics!$D:$D,Setup_MPP!C25,Pronostics!AC:AC,1)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</row>
    <row r="26" spans="1:17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 ca="1">COUNTIFS(Pronostics!$D:$D,Setup_MPP!C26,Pronostics!AB:AB,"&gt;0")</f>
        <v>45</v>
      </c>
      <c r="O26" s="7">
        <f ca="1">COUNTIFS(Pronostics!$D:$D,Setup_MPP!C26,Pronostics!AC:AC,1)</f>
        <v>9</v>
      </c>
      <c r="P26" s="7">
        <f ca="1">SUMIF(Pronostics!$B:$B,Setup_MPP!$A26,Pronostics!$AF:$AF)</f>
        <v>3105</v>
      </c>
      <c r="Q26" s="7">
        <f>SUMIF(Pronostics!$B:$B,Setup_MPP!$A26,Pronostics!$Z:$Z)</f>
        <v>0</v>
      </c>
    </row>
    <row r="27" spans="1:17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 ca="1">COUNTIFS(Pronostics!$D:$D,Setup_MPP!C27,Pronostics!AB:AB,"&gt;0")</f>
        <v>53</v>
      </c>
      <c r="O27" s="7">
        <f ca="1">COUNTIFS(Pronostics!$D:$D,Setup_MPP!C27,Pronostics!AC:AC,1)</f>
        <v>7</v>
      </c>
      <c r="P27" s="7">
        <f ca="1">SUMIF(Pronostics!$B:$B,Setup_MPP!$A27,Pronostics!$AF:$AF)</f>
        <v>2727</v>
      </c>
      <c r="Q27" s="7">
        <f>SUMIF(Pronostics!$B:$B,Setup_MPP!$A27,Pronostics!$Z:$Z)</f>
        <v>6</v>
      </c>
    </row>
    <row r="28" spans="1:17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 ca="1">COUNTIFS(Pronostics!$D:$D,Setup_MPP!C28,Pronostics!AB:AB,"&gt;0")</f>
        <v>46</v>
      </c>
      <c r="O28" s="7">
        <f ca="1">COUNTIFS(Pronostics!$D:$D,Setup_MPP!C28,Pronostics!AC:AC,1)</f>
        <v>8</v>
      </c>
      <c r="P28" s="7">
        <f ca="1">SUMIF(Pronostics!$B:$B,Setup_MPP!$A28,Pronostics!$AF:$AF)</f>
        <v>2772</v>
      </c>
      <c r="Q28" s="7">
        <f>SUMIF(Pronostics!$B:$B,Setup_MPP!$A28,Pronostics!$Z:$Z)</f>
        <v>28</v>
      </c>
    </row>
    <row r="29" spans="1:17" x14ac:dyDescent="0.35">
      <c r="A29" s="7">
        <v>30</v>
      </c>
      <c r="B29" s="7" t="s">
        <v>424</v>
      </c>
      <c r="C29" s="7" t="s">
        <v>424</v>
      </c>
      <c r="D29" s="7" t="s">
        <v>425</v>
      </c>
      <c r="E29" s="7" t="s">
        <v>426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COUNTIFS(Pronostics!$D:$D,Setup_MPP!C29,Pronostics!AB:AB,"&gt;0")</f>
        <v>0</v>
      </c>
      <c r="O29" s="7">
        <f ca="1">COUNTIFS(Pronostics!$D:$D,Setup_MPP!C9,Pronostics!AC:AC,1)</f>
        <v>11</v>
      </c>
      <c r="P29" s="7">
        <f>SUMIF(Pronostics!$B:$B,Setup_MPP!$A29,Pronostics!$AF:$AF)</f>
        <v>0</v>
      </c>
      <c r="Q29" s="7">
        <f>SUMIF(Pronostics!$B:$B,Setup_MPP!$A29,Pronostics!$Z:$Z)</f>
        <v>0</v>
      </c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2026-07-01T22:07:06Z</dcterms:modified>
</cp:coreProperties>
</file>