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uisduarte/Documents/Z5 Quinto Semestre/Ondas y Fluidos LAB./Informes/"/>
    </mc:Choice>
  </mc:AlternateContent>
  <bookViews>
    <workbookView xWindow="0" yWindow="460" windowWidth="25600" windowHeight="14440" tabRatio="500" activeTab="2"/>
  </bookViews>
  <sheets>
    <sheet name="Datos Bronce" sheetId="1" r:id="rId1"/>
    <sheet name="Gráfica bronce" sheetId="2" r:id="rId2"/>
    <sheet name="Tablas Icopor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4" i="1"/>
  <c r="F6" i="3"/>
  <c r="F7" i="3"/>
  <c r="F8" i="3"/>
  <c r="F9" i="3"/>
  <c r="F10" i="3"/>
  <c r="F11" i="3"/>
  <c r="F12" i="3"/>
  <c r="F5" i="3"/>
  <c r="D5" i="1"/>
  <c r="D6" i="1"/>
  <c r="D7" i="1"/>
  <c r="D8" i="1"/>
  <c r="D9" i="1"/>
  <c r="D10" i="1"/>
  <c r="D11" i="1"/>
  <c r="D4" i="1"/>
  <c r="E11" i="1"/>
  <c r="E10" i="1"/>
  <c r="E9" i="1"/>
  <c r="E8" i="1"/>
  <c r="E7" i="1"/>
  <c r="E6" i="1"/>
  <c r="E5" i="1"/>
  <c r="E4" i="1"/>
  <c r="E5" i="3"/>
  <c r="D6" i="3"/>
  <c r="D7" i="3"/>
  <c r="D8" i="3"/>
  <c r="D9" i="3"/>
  <c r="D10" i="3"/>
  <c r="D11" i="3"/>
  <c r="D12" i="3"/>
  <c r="D5" i="3"/>
  <c r="A4" i="3"/>
  <c r="A5" i="3"/>
  <c r="E6" i="3"/>
  <c r="E7" i="3"/>
  <c r="E8" i="3"/>
  <c r="E9" i="3"/>
  <c r="E10" i="3"/>
  <c r="E11" i="3"/>
  <c r="E12" i="3"/>
  <c r="D4" i="2"/>
  <c r="D5" i="2"/>
  <c r="D6" i="2"/>
  <c r="D7" i="2"/>
  <c r="D8" i="2"/>
  <c r="D9" i="2"/>
  <c r="D10" i="2"/>
  <c r="D3" i="2"/>
  <c r="A3" i="1"/>
  <c r="A4" i="1"/>
</calcChain>
</file>

<file path=xl/sharedStrings.xml><?xml version="1.0" encoding="utf-8"?>
<sst xmlns="http://schemas.openxmlformats.org/spreadsheetml/2006/main" count="28" uniqueCount="14">
  <si>
    <t>BRONCE</t>
  </si>
  <si>
    <t>Longitud (m)</t>
  </si>
  <si>
    <t>To (s)</t>
  </si>
  <si>
    <t>T (s)</t>
  </si>
  <si>
    <t>∆T</t>
  </si>
  <si>
    <t>Período pendulo simple</t>
  </si>
  <si>
    <t xml:space="preserve">periodo medido </t>
  </si>
  <si>
    <t>correccion periodo</t>
  </si>
  <si>
    <t>**</t>
  </si>
  <si>
    <t>t (s)</t>
  </si>
  <si>
    <t>s²</t>
  </si>
  <si>
    <t>g (m/s²)</t>
  </si>
  <si>
    <t>tiempo promedio</t>
  </si>
  <si>
    <t>ICOPOR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</si>
</sst>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Aceleración de la gravedad (m/s²)</a:t>
            </a:r>
          </a:p>
        </c:rich>
      </c:tx>
      <c:layout>
        <c:manualLayout>
          <c:xMode val="edge"/>
          <c:yMode val="edge"/>
          <c:x val="0.360714874060682"/>
          <c:y val="0.0344006379557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78703590280799"/>
                  <c:y val="-0.1887882632607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rgbClr val="FF0000"/>
                        </a:solidFill>
                      </a:rPr>
                      <a:t>y = 0,8948x + 1,0798</a:t>
                    </a:r>
                    <a:endParaRPr lang="en-US" sz="11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'Gráfica bronce'!$B$3:$B$10</c:f>
              <c:numCache>
                <c:formatCode>0.00</c:formatCode>
                <c:ptCount val="8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1.3</c:v>
                </c:pt>
                <c:pt idx="4">
                  <c:v>1.2</c:v>
                </c:pt>
                <c:pt idx="5">
                  <c:v>1.1</c:v>
                </c:pt>
                <c:pt idx="6">
                  <c:v>1.0</c:v>
                </c:pt>
                <c:pt idx="7">
                  <c:v>0.9</c:v>
                </c:pt>
              </c:numCache>
            </c:numRef>
          </c:xVal>
          <c:yVal>
            <c:numRef>
              <c:f>'Gráfica bronce'!$D$3:$D$10</c:f>
              <c:numCache>
                <c:formatCode>0.00</c:formatCode>
                <c:ptCount val="8"/>
                <c:pt idx="0">
                  <c:v>2.505</c:v>
                </c:pt>
                <c:pt idx="1">
                  <c:v>2.403333333333333</c:v>
                </c:pt>
                <c:pt idx="2">
                  <c:v>2.351666666666667</c:v>
                </c:pt>
                <c:pt idx="3">
                  <c:v>2.265</c:v>
                </c:pt>
                <c:pt idx="4">
                  <c:v>2.141666666666667</c:v>
                </c:pt>
                <c:pt idx="5">
                  <c:v>2.065</c:v>
                </c:pt>
                <c:pt idx="6">
                  <c:v>1.983333333333333</c:v>
                </c:pt>
                <c:pt idx="7">
                  <c:v>1.871666666666667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11280"/>
        <c:axId val="-2105605312"/>
      </c:scatterChart>
      <c:valAx>
        <c:axId val="-21056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Longitud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5605312"/>
        <c:crosses val="autoZero"/>
        <c:crossBetween val="midCat"/>
      </c:valAx>
      <c:valAx>
        <c:axId val="-21056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56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29308</xdr:rowOff>
    </xdr:from>
    <xdr:to>
      <xdr:col>12</xdr:col>
      <xdr:colOff>810846</xdr:colOff>
      <xdr:row>14</xdr:row>
      <xdr:rowOff>78154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zoomScale="130" zoomScaleNormal="130" zoomScalePageLayoutView="130" workbookViewId="0">
      <selection activeCell="D15" sqref="D15"/>
    </sheetView>
  </sheetViews>
  <sheetFormatPr baseColWidth="10" defaultRowHeight="16" x14ac:dyDescent="0.2"/>
  <cols>
    <col min="1" max="1" width="10.83203125" style="3"/>
    <col min="2" max="2" width="12.33203125" style="3" customWidth="1"/>
    <col min="3" max="4" width="13.5" style="3" customWidth="1"/>
    <col min="5" max="5" width="14.6640625" style="3" customWidth="1"/>
    <col min="6" max="6" width="13.33203125" style="3" customWidth="1"/>
    <col min="7" max="16384" width="10.83203125" style="3"/>
  </cols>
  <sheetData>
    <row r="2" spans="1:12" ht="26" customHeight="1" x14ac:dyDescent="0.2">
      <c r="B2" s="8" t="s">
        <v>0</v>
      </c>
      <c r="C2" s="9"/>
      <c r="D2" s="9"/>
      <c r="E2" s="9"/>
      <c r="F2" s="10"/>
    </row>
    <row r="3" spans="1:12" x14ac:dyDescent="0.2">
      <c r="A3" s="3">
        <f>2.45</f>
        <v>2.4500000000000002</v>
      </c>
      <c r="B3" s="5" t="s">
        <v>1</v>
      </c>
      <c r="C3" s="15" t="s">
        <v>9</v>
      </c>
      <c r="D3" s="5" t="s">
        <v>3</v>
      </c>
      <c r="E3" s="5" t="s">
        <v>2</v>
      </c>
      <c r="F3" s="5" t="s">
        <v>4</v>
      </c>
      <c r="H3" s="18"/>
      <c r="I3" s="11"/>
      <c r="J3" s="18"/>
      <c r="K3" s="18"/>
      <c r="L3" s="18"/>
    </row>
    <row r="4" spans="1:12" x14ac:dyDescent="0.2">
      <c r="A4" s="1">
        <f>A3/100</f>
        <v>2.4500000000000001E-2</v>
      </c>
      <c r="B4" s="4">
        <v>1.6</v>
      </c>
      <c r="C4" s="16">
        <v>15.03</v>
      </c>
      <c r="D4" s="4">
        <f>C4/6</f>
        <v>2.5049999999999999</v>
      </c>
      <c r="E4" s="4">
        <f>(((2*PI())*SQRT(((B4+$A$4)/9.76854)))*(SQRT(1+((2*($A$4^2))/(5*(B4^2))))))</f>
        <v>2.5623901823741129</v>
      </c>
      <c r="F4" s="4">
        <f>D4-E4</f>
        <v>-5.7390182374112975E-2</v>
      </c>
      <c r="H4" s="19"/>
      <c r="I4" s="20"/>
      <c r="J4" s="19"/>
      <c r="K4" s="19"/>
      <c r="L4" s="19"/>
    </row>
    <row r="5" spans="1:12" x14ac:dyDescent="0.2">
      <c r="B5" s="4">
        <v>1.5</v>
      </c>
      <c r="C5" s="16">
        <v>14.42</v>
      </c>
      <c r="D5" s="4">
        <f t="shared" ref="D5:D11" si="0">C5/6</f>
        <v>2.4033333333333333</v>
      </c>
      <c r="E5" s="4">
        <f>(2*PI())*SQRT((B5+$A$4)/9.76854)</f>
        <v>2.4821541728088126</v>
      </c>
      <c r="F5" s="4">
        <f t="shared" ref="F5:F11" si="1">D5-E5</f>
        <v>-7.8820839475479243E-2</v>
      </c>
      <c r="H5" s="19"/>
      <c r="I5" s="20"/>
      <c r="J5" s="19"/>
      <c r="K5" s="19"/>
      <c r="L5" s="19"/>
    </row>
    <row r="6" spans="1:12" x14ac:dyDescent="0.2">
      <c r="B6" s="4">
        <v>1.4</v>
      </c>
      <c r="C6" s="16">
        <v>14.11</v>
      </c>
      <c r="D6" s="4">
        <f t="shared" si="0"/>
        <v>2.3516666666666666</v>
      </c>
      <c r="E6" s="4">
        <f>(2*PI())*SQRT((B6+$A$4)/9.76854)</f>
        <v>2.3993647023760807</v>
      </c>
      <c r="F6" s="4">
        <f t="shared" si="1"/>
        <v>-4.7698035709414111E-2</v>
      </c>
      <c r="H6" s="19"/>
      <c r="I6" s="20"/>
      <c r="J6" s="19"/>
      <c r="K6" s="19"/>
      <c r="L6" s="19"/>
    </row>
    <row r="7" spans="1:12" x14ac:dyDescent="0.2">
      <c r="B7" s="4">
        <v>1.3</v>
      </c>
      <c r="C7" s="16">
        <v>13.59</v>
      </c>
      <c r="D7" s="4">
        <f t="shared" si="0"/>
        <v>2.2650000000000001</v>
      </c>
      <c r="E7" s="4">
        <f>(2*PI())*SQRT((B7+$A$4)/9.76854)</f>
        <v>2.3136146205503447</v>
      </c>
      <c r="F7" s="4">
        <f t="shared" si="1"/>
        <v>-4.8614620550344601E-2</v>
      </c>
      <c r="H7" s="19"/>
      <c r="I7" s="20"/>
      <c r="J7" s="19"/>
      <c r="K7" s="19"/>
      <c r="L7" s="19"/>
    </row>
    <row r="8" spans="1:12" x14ac:dyDescent="0.2">
      <c r="B8" s="4">
        <v>1.2</v>
      </c>
      <c r="C8" s="16">
        <v>12.85</v>
      </c>
      <c r="D8" s="4">
        <f t="shared" si="0"/>
        <v>2.1416666666666666</v>
      </c>
      <c r="E8" s="4">
        <f>(2*PI())*SQRT((B8+$A$4)/9.76854)</f>
        <v>2.2245615859850618</v>
      </c>
      <c r="F8" s="4">
        <f t="shared" si="1"/>
        <v>-8.289491931839521E-2</v>
      </c>
      <c r="H8" s="19"/>
      <c r="I8" s="20"/>
      <c r="J8" s="19"/>
      <c r="K8" s="19"/>
      <c r="L8" s="19"/>
    </row>
    <row r="9" spans="1:12" x14ac:dyDescent="0.2">
      <c r="B9" s="4">
        <v>1.1000000000000001</v>
      </c>
      <c r="C9" s="16">
        <v>12.39</v>
      </c>
      <c r="D9" s="4">
        <f t="shared" si="0"/>
        <v>2.0649999999999999</v>
      </c>
      <c r="E9" s="4">
        <f>(2*PI())*SQRT((B9+$A$4)/9.76854)</f>
        <v>2.1317917082248985</v>
      </c>
      <c r="F9" s="4">
        <f t="shared" si="1"/>
        <v>-6.6791708224898549E-2</v>
      </c>
      <c r="H9" s="19"/>
      <c r="I9" s="20"/>
      <c r="J9" s="19"/>
      <c r="K9" s="19"/>
      <c r="L9" s="19"/>
    </row>
    <row r="10" spans="1:12" x14ac:dyDescent="0.2">
      <c r="B10" s="4">
        <v>1</v>
      </c>
      <c r="C10" s="16">
        <v>11.9</v>
      </c>
      <c r="D10" s="4">
        <f t="shared" si="0"/>
        <v>1.9833333333333334</v>
      </c>
      <c r="E10" s="4">
        <f>(2*PI())*SQRT((B10+$A$4)/9.76854)</f>
        <v>2.0347966789516065</v>
      </c>
      <c r="F10" s="4">
        <f t="shared" si="1"/>
        <v>-5.1463345618273149E-2</v>
      </c>
      <c r="H10" s="19"/>
      <c r="I10" s="20"/>
      <c r="J10" s="19"/>
      <c r="K10" s="19"/>
      <c r="L10" s="19"/>
    </row>
    <row r="11" spans="1:12" x14ac:dyDescent="0.2">
      <c r="B11" s="4">
        <v>0.9</v>
      </c>
      <c r="C11" s="16">
        <v>11.23</v>
      </c>
      <c r="D11" s="4">
        <f t="shared" si="0"/>
        <v>1.8716666666666668</v>
      </c>
      <c r="E11" s="4">
        <f>(2*PI())*SQRT((B11+$A$4)/9.76854)</f>
        <v>1.9329405479963802</v>
      </c>
      <c r="F11" s="4">
        <f t="shared" si="1"/>
        <v>-6.1273881329713342E-2</v>
      </c>
      <c r="H11" s="19"/>
      <c r="I11" s="20"/>
      <c r="J11" s="19"/>
      <c r="K11" s="19"/>
      <c r="L11" s="19"/>
    </row>
    <row r="12" spans="1:12" ht="32" x14ac:dyDescent="0.2">
      <c r="B12" s="13" t="s">
        <v>8</v>
      </c>
      <c r="C12" s="17" t="s">
        <v>12</v>
      </c>
      <c r="D12" s="14" t="s">
        <v>6</v>
      </c>
      <c r="E12" s="14" t="s">
        <v>5</v>
      </c>
      <c r="F12" s="14" t="s">
        <v>7</v>
      </c>
      <c r="H12" s="21"/>
      <c r="I12" s="12"/>
      <c r="J12" s="22"/>
      <c r="K12" s="22"/>
      <c r="L12" s="22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zoomScale="150" zoomScaleNormal="200" zoomScalePageLayoutView="200" workbookViewId="0">
      <selection activeCell="C14" sqref="C14"/>
    </sheetView>
  </sheetViews>
  <sheetFormatPr baseColWidth="10" defaultRowHeight="16" x14ac:dyDescent="0.2"/>
  <cols>
    <col min="1" max="1" width="10.83203125" style="2"/>
    <col min="2" max="2" width="13" style="2" customWidth="1"/>
    <col min="3" max="3" width="11.5" style="2" customWidth="1"/>
    <col min="4" max="4" width="10.6640625" style="2" customWidth="1"/>
    <col min="5" max="16384" width="10.83203125" style="2"/>
  </cols>
  <sheetData>
    <row r="2" spans="1:5" x14ac:dyDescent="0.2">
      <c r="A2" s="3">
        <v>6</v>
      </c>
      <c r="B2" s="7" t="s">
        <v>1</v>
      </c>
      <c r="C2" s="7" t="s">
        <v>9</v>
      </c>
      <c r="D2" s="7" t="s">
        <v>3</v>
      </c>
    </row>
    <row r="3" spans="1:5" x14ac:dyDescent="0.2">
      <c r="B3" s="6">
        <v>1.6</v>
      </c>
      <c r="C3" s="6">
        <v>15.03</v>
      </c>
      <c r="D3" s="6">
        <f>C3/$A$2</f>
        <v>2.5049999999999999</v>
      </c>
    </row>
    <row r="4" spans="1:5" x14ac:dyDescent="0.2">
      <c r="B4" s="6">
        <v>1.5</v>
      </c>
      <c r="C4" s="6">
        <v>14.42</v>
      </c>
      <c r="D4" s="6">
        <f t="shared" ref="D4:D10" si="0">C4/$A$2</f>
        <v>2.4033333333333333</v>
      </c>
    </row>
    <row r="5" spans="1:5" x14ac:dyDescent="0.2">
      <c r="B5" s="6">
        <v>1.4</v>
      </c>
      <c r="C5" s="6">
        <v>14.11</v>
      </c>
      <c r="D5" s="6">
        <f t="shared" si="0"/>
        <v>2.3516666666666666</v>
      </c>
    </row>
    <row r="6" spans="1:5" x14ac:dyDescent="0.2">
      <c r="B6" s="6">
        <v>1.3</v>
      </c>
      <c r="C6" s="6">
        <v>13.59</v>
      </c>
      <c r="D6" s="6">
        <f t="shared" si="0"/>
        <v>2.2650000000000001</v>
      </c>
    </row>
    <row r="7" spans="1:5" x14ac:dyDescent="0.2">
      <c r="B7" s="6">
        <v>1.2</v>
      </c>
      <c r="C7" s="6">
        <v>12.85</v>
      </c>
      <c r="D7" s="6">
        <f t="shared" si="0"/>
        <v>2.1416666666666666</v>
      </c>
    </row>
    <row r="8" spans="1:5" x14ac:dyDescent="0.2">
      <c r="B8" s="6">
        <v>1.1000000000000001</v>
      </c>
      <c r="C8" s="6">
        <v>12.39</v>
      </c>
      <c r="D8" s="6">
        <f t="shared" si="0"/>
        <v>2.0649999999999999</v>
      </c>
    </row>
    <row r="9" spans="1:5" x14ac:dyDescent="0.2">
      <c r="B9" s="6">
        <v>1</v>
      </c>
      <c r="C9" s="6">
        <v>11.9</v>
      </c>
      <c r="D9" s="6">
        <f t="shared" si="0"/>
        <v>1.9833333333333334</v>
      </c>
    </row>
    <row r="10" spans="1:5" x14ac:dyDescent="0.2">
      <c r="B10" s="6">
        <v>0.9</v>
      </c>
      <c r="C10" s="6">
        <v>11.23</v>
      </c>
      <c r="D10" s="6">
        <f t="shared" si="0"/>
        <v>1.8716666666666668</v>
      </c>
    </row>
    <row r="13" spans="1:5" x14ac:dyDescent="0.2">
      <c r="B13" s="7" t="s">
        <v>1</v>
      </c>
      <c r="C13" s="7" t="s">
        <v>11</v>
      </c>
    </row>
    <row r="14" spans="1:5" x14ac:dyDescent="0.2">
      <c r="B14" s="6">
        <v>1.6</v>
      </c>
      <c r="C14" s="6">
        <v>10.17</v>
      </c>
      <c r="E14" s="2" t="s">
        <v>10</v>
      </c>
    </row>
    <row r="15" spans="1:5" x14ac:dyDescent="0.2">
      <c r="B15" s="6">
        <v>1.5</v>
      </c>
      <c r="C15" s="6">
        <v>10.28</v>
      </c>
    </row>
    <row r="16" spans="1:5" x14ac:dyDescent="0.2">
      <c r="B16" s="6">
        <v>1.4</v>
      </c>
      <c r="C16" s="6">
        <v>10.01</v>
      </c>
    </row>
    <row r="17" spans="2:3" x14ac:dyDescent="0.2">
      <c r="B17" s="6">
        <v>1.3</v>
      </c>
      <c r="C17" s="6">
        <v>9.9600000000000009</v>
      </c>
    </row>
    <row r="18" spans="2:3" x14ac:dyDescent="0.2">
      <c r="B18" s="6">
        <v>1.2</v>
      </c>
      <c r="C18" s="6">
        <v>10.34</v>
      </c>
    </row>
    <row r="19" spans="2:3" x14ac:dyDescent="0.2">
      <c r="B19" s="6">
        <v>1.1000000000000001</v>
      </c>
      <c r="C19" s="6">
        <v>10.130000000000001</v>
      </c>
    </row>
    <row r="20" spans="2:3" x14ac:dyDescent="0.2">
      <c r="B20" s="6">
        <v>1</v>
      </c>
      <c r="C20" s="6">
        <v>10.07</v>
      </c>
    </row>
    <row r="21" spans="2:3" x14ac:dyDescent="0.2">
      <c r="B21" s="6">
        <v>0.9</v>
      </c>
      <c r="C21" s="6">
        <v>10.16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zoomScale="130" zoomScaleNormal="130" zoomScalePageLayoutView="130" workbookViewId="0">
      <selection activeCell="C18" sqref="C18"/>
    </sheetView>
  </sheetViews>
  <sheetFormatPr baseColWidth="10" defaultRowHeight="16" x14ac:dyDescent="0.2"/>
  <cols>
    <col min="2" max="2" width="13.1640625" customWidth="1"/>
  </cols>
  <sheetData>
    <row r="2" spans="1:6" x14ac:dyDescent="0.2">
      <c r="B2" s="24"/>
      <c r="C2" s="25"/>
      <c r="D2" s="25"/>
      <c r="E2" s="25"/>
      <c r="F2" s="25"/>
    </row>
    <row r="3" spans="1:6" x14ac:dyDescent="0.2">
      <c r="B3" s="23" t="s">
        <v>13</v>
      </c>
      <c r="C3" s="23"/>
      <c r="D3" s="23"/>
      <c r="E3" s="23"/>
      <c r="F3" s="23"/>
    </row>
    <row r="4" spans="1:6" x14ac:dyDescent="0.2">
      <c r="A4" s="3">
        <f>2.45</f>
        <v>2.4500000000000002</v>
      </c>
      <c r="B4" s="5" t="s">
        <v>1</v>
      </c>
      <c r="C4" s="15" t="s">
        <v>9</v>
      </c>
      <c r="D4" s="5" t="s">
        <v>3</v>
      </c>
      <c r="E4" s="5" t="s">
        <v>2</v>
      </c>
      <c r="F4" s="5" t="s">
        <v>4</v>
      </c>
    </row>
    <row r="5" spans="1:6" x14ac:dyDescent="0.2">
      <c r="A5" s="1">
        <f>A4/100</f>
        <v>2.4500000000000001E-2</v>
      </c>
      <c r="B5" s="4">
        <v>1.6</v>
      </c>
      <c r="C5" s="16">
        <v>51.97</v>
      </c>
      <c r="D5" s="4">
        <f>C5/20</f>
        <v>2.5985</v>
      </c>
      <c r="E5" s="4">
        <f>(((2*PI())*SQRT(((B5+$A$5)/9.76854)))*(SQRT(1+((2*($A$5^2))/(5*(B5^2))))))</f>
        <v>2.5623901823741129</v>
      </c>
      <c r="F5" s="4">
        <f>D5-E5</f>
        <v>3.6109817625887164E-2</v>
      </c>
    </row>
    <row r="6" spans="1:6" x14ac:dyDescent="0.2">
      <c r="B6" s="4">
        <v>1.5</v>
      </c>
      <c r="C6" s="16">
        <v>53.3</v>
      </c>
      <c r="D6" s="4">
        <f t="shared" ref="D6:D12" si="0">C6/20</f>
        <v>2.665</v>
      </c>
      <c r="E6" s="4">
        <f>(2*PI())*SQRT((B6+$A$5)/9.76854)</f>
        <v>2.4821541728088126</v>
      </c>
      <c r="F6" s="4">
        <f t="shared" ref="F6:F12" si="1">D6-E6</f>
        <v>0.18284582719118747</v>
      </c>
    </row>
    <row r="7" spans="1:6" x14ac:dyDescent="0.2">
      <c r="B7" s="4">
        <v>1.4</v>
      </c>
      <c r="C7" s="16">
        <v>50.92</v>
      </c>
      <c r="D7" s="4">
        <f t="shared" si="0"/>
        <v>2.5460000000000003</v>
      </c>
      <c r="E7" s="4">
        <f>(2*PI())*SQRT((B7+$A$5)/9.76854)</f>
        <v>2.3993647023760807</v>
      </c>
      <c r="F7" s="4">
        <f t="shared" si="1"/>
        <v>0.14663529762391958</v>
      </c>
    </row>
    <row r="8" spans="1:6" x14ac:dyDescent="0.2">
      <c r="B8" s="4">
        <v>1.3</v>
      </c>
      <c r="C8" s="16">
        <v>49.44</v>
      </c>
      <c r="D8" s="4">
        <f t="shared" si="0"/>
        <v>2.472</v>
      </c>
      <c r="E8" s="4">
        <f>(2*PI())*SQRT((B8+$A$5)/9.76854)</f>
        <v>2.3136146205503447</v>
      </c>
      <c r="F8" s="4">
        <f t="shared" si="1"/>
        <v>0.15838537944965525</v>
      </c>
    </row>
    <row r="9" spans="1:6" x14ac:dyDescent="0.2">
      <c r="B9" s="4">
        <v>1.2</v>
      </c>
      <c r="C9" s="16">
        <v>47.9</v>
      </c>
      <c r="D9" s="4">
        <f t="shared" si="0"/>
        <v>2.395</v>
      </c>
      <c r="E9" s="4">
        <f>(2*PI())*SQRT((B9+$A$5)/9.76854)</f>
        <v>2.2245615859850618</v>
      </c>
      <c r="F9" s="4">
        <f t="shared" si="1"/>
        <v>0.1704384140149382</v>
      </c>
    </row>
    <row r="10" spans="1:6" x14ac:dyDescent="0.2">
      <c r="B10" s="4">
        <v>1.1000000000000001</v>
      </c>
      <c r="C10" s="16">
        <v>44.8</v>
      </c>
      <c r="D10" s="4">
        <f t="shared" si="0"/>
        <v>2.2399999999999998</v>
      </c>
      <c r="E10" s="4">
        <f>(2*PI())*SQRT((B10+$A$5)/9.76854)</f>
        <v>2.1317917082248985</v>
      </c>
      <c r="F10" s="4">
        <f t="shared" si="1"/>
        <v>0.10820829177510127</v>
      </c>
    </row>
    <row r="11" spans="1:6" x14ac:dyDescent="0.2">
      <c r="B11" s="4">
        <v>1</v>
      </c>
      <c r="C11" s="16">
        <v>41.45</v>
      </c>
      <c r="D11" s="4">
        <f t="shared" si="0"/>
        <v>2.0725000000000002</v>
      </c>
      <c r="E11" s="4">
        <f>(2*PI())*SQRT((B11+$A$5)/9.76854)</f>
        <v>2.0347966789516065</v>
      </c>
      <c r="F11" s="4">
        <f t="shared" si="1"/>
        <v>3.770332104839369E-2</v>
      </c>
    </row>
    <row r="12" spans="1:6" x14ac:dyDescent="0.2">
      <c r="B12" s="4">
        <v>0.9</v>
      </c>
      <c r="C12" s="16">
        <v>25.29</v>
      </c>
      <c r="D12" s="4">
        <f t="shared" si="0"/>
        <v>1.2645</v>
      </c>
      <c r="E12" s="4">
        <f>(2*PI())*SQRT((B12+$A$5)/9.76854)</f>
        <v>1.9329405479963802</v>
      </c>
      <c r="F12" s="4">
        <f t="shared" si="1"/>
        <v>-0.6684405479963802</v>
      </c>
    </row>
    <row r="13" spans="1:6" ht="48" x14ac:dyDescent="0.2">
      <c r="B13" s="13" t="s">
        <v>8</v>
      </c>
      <c r="C13" s="17" t="s">
        <v>12</v>
      </c>
      <c r="D13" s="14" t="s">
        <v>6</v>
      </c>
      <c r="E13" s="14" t="s">
        <v>5</v>
      </c>
      <c r="F13" s="14" t="s">
        <v>7</v>
      </c>
    </row>
  </sheetData>
  <mergeCells count="1"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Bronce</vt:lpstr>
      <vt:lpstr>Gráfica bronce</vt:lpstr>
      <vt:lpstr>Tablas Icopor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2016-02-09T13:14:48Z</dcterms:created>
  <dcterms:modified xsi:type="dcterms:W3CDTF">2016-02-12T19:11:50Z</dcterms:modified>
</cp:coreProperties>
</file>