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460" windowWidth="25600" windowHeight="14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I3" i="1"/>
  <c r="J3" i="1"/>
  <c r="H12" i="1"/>
  <c r="H11" i="1"/>
  <c r="H10" i="1"/>
  <c r="H9" i="1"/>
  <c r="H8" i="1"/>
  <c r="H7" i="1"/>
  <c r="H6" i="1"/>
  <c r="H5" i="1"/>
  <c r="H4" i="1"/>
  <c r="H3" i="1"/>
  <c r="H15" i="1"/>
  <c r="G4" i="1"/>
  <c r="G5" i="1"/>
  <c r="G6" i="1"/>
  <c r="G7" i="1"/>
  <c r="G8" i="1"/>
  <c r="G9" i="1"/>
  <c r="G10" i="1"/>
  <c r="G11" i="1"/>
  <c r="G12" i="1"/>
  <c r="G3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<sst xmlns="http://schemas.openxmlformats.org/spreadsheetml/2006/main" count="29" uniqueCount="16">
  <si>
    <t>(V ± 10)mL</t>
  </si>
  <si>
    <t>(ΔL  ± 0,1)m</t>
  </si>
  <si>
    <t>(Δt  ± 0,01)s</t>
  </si>
  <si>
    <t>v (m/s)</t>
  </si>
  <si>
    <t>V1 (m/s)</t>
  </si>
  <si>
    <t>rho (kg/m3)</t>
  </si>
  <si>
    <t>Bernoulli 1</t>
  </si>
  <si>
    <t>Bernoulli 2</t>
  </si>
  <si>
    <t>V2 (m/s)</t>
  </si>
  <si>
    <t>P1 (atm)</t>
  </si>
  <si>
    <t>P2 (atm)</t>
  </si>
  <si>
    <t>z1 (m)</t>
  </si>
  <si>
    <t>z2 (m)</t>
  </si>
  <si>
    <t>Diferencia</t>
  </si>
  <si>
    <t>Cumple 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</si>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</sst>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tabSelected="1" zoomScale="140" zoomScaleNormal="140" zoomScalePageLayoutView="140" workbookViewId="0">
      <selection activeCell="E16" sqref="E16"/>
    </sheetView>
  </sheetViews>
  <sheetFormatPr baseColWidth="10" defaultRowHeight="16" x14ac:dyDescent="0.2"/>
  <cols>
    <col min="2" max="2" width="8.1640625" customWidth="1"/>
    <col min="3" max="3" width="8.5" customWidth="1"/>
    <col min="5" max="5" width="7.5" customWidth="1"/>
    <col min="6" max="6" width="7.6640625" customWidth="1"/>
    <col min="7" max="7" width="7.1640625" customWidth="1"/>
    <col min="8" max="8" width="7.6640625" customWidth="1"/>
    <col min="12" max="12" width="8.1640625" customWidth="1"/>
  </cols>
  <sheetData>
    <row r="1" spans="2:17" ht="17" thickBot="1" x14ac:dyDescent="0.25">
      <c r="N1" s="8">
        <v>1</v>
      </c>
      <c r="O1" s="8"/>
      <c r="P1" s="8"/>
      <c r="Q1" s="8"/>
    </row>
    <row r="2" spans="2:17" ht="17" thickBot="1" x14ac:dyDescent="0.25">
      <c r="B2" s="14" t="s">
        <v>4</v>
      </c>
      <c r="C2" s="15" t="s">
        <v>8</v>
      </c>
      <c r="D2" s="15" t="s">
        <v>5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6</v>
      </c>
      <c r="J2" s="15" t="s">
        <v>7</v>
      </c>
      <c r="K2" s="15" t="s">
        <v>13</v>
      </c>
      <c r="L2" s="16" t="s">
        <v>14</v>
      </c>
      <c r="M2" s="1"/>
      <c r="N2" s="2" t="s">
        <v>0</v>
      </c>
      <c r="O2" s="3" t="s">
        <v>1</v>
      </c>
      <c r="P2" s="3" t="s">
        <v>2</v>
      </c>
      <c r="Q2" s="3" t="s">
        <v>3</v>
      </c>
    </row>
    <row r="3" spans="2:17" ht="17" thickBot="1" x14ac:dyDescent="0.25">
      <c r="B3" s="17">
        <f>Q3</f>
        <v>210.98</v>
      </c>
      <c r="C3" s="12">
        <f>Q16</f>
        <v>205.51</v>
      </c>
      <c r="D3" s="13">
        <v>1000</v>
      </c>
      <c r="E3" s="13">
        <v>0.72499999999999998</v>
      </c>
      <c r="F3" s="13">
        <v>0.72499999999999998</v>
      </c>
      <c r="G3" s="12">
        <f>113.2/100</f>
        <v>1.1320000000000001</v>
      </c>
      <c r="H3" s="12">
        <f>G3-$H$15</f>
        <v>1.1186</v>
      </c>
      <c r="I3" s="12">
        <f>(((B3^2)/2) +$E$3+($D$3*$D$15*G3))</f>
        <v>33316.645199999999</v>
      </c>
      <c r="J3" s="12">
        <f>(((C3^2)/2) +$F$3+($D$3*$D$15*H3))</f>
        <v>32046.627049999996</v>
      </c>
      <c r="K3" s="12">
        <f>I3-J3</f>
        <v>1270.0181500000035</v>
      </c>
      <c r="L3" s="18" t="s">
        <v>15</v>
      </c>
      <c r="N3" s="4">
        <v>50</v>
      </c>
      <c r="O3" s="5">
        <v>111.86</v>
      </c>
      <c r="P3" s="5">
        <v>0.53</v>
      </c>
      <c r="Q3" s="5">
        <v>210.98</v>
      </c>
    </row>
    <row r="4" spans="2:17" ht="17" thickBot="1" x14ac:dyDescent="0.25">
      <c r="B4" s="19">
        <f t="shared" ref="B4:B12" si="0">Q4</f>
        <v>70.989999999999995</v>
      </c>
      <c r="C4" s="10">
        <f t="shared" ref="C4:C12" si="1">Q17</f>
        <v>71.62</v>
      </c>
      <c r="D4" s="11"/>
      <c r="E4" s="11"/>
      <c r="F4" s="11"/>
      <c r="G4" s="10">
        <f t="shared" ref="G4:G12" si="2">113.2/100</f>
        <v>1.1320000000000001</v>
      </c>
      <c r="H4" s="10">
        <f>G4-(2*$H$15)</f>
        <v>1.1052000000000002</v>
      </c>
      <c r="I4" s="10">
        <f t="shared" ref="I4:I12" si="3">(((B4^2)/2) +$E$3+($D$3*$D$15*G4))</f>
        <v>13580.155050000001</v>
      </c>
      <c r="J4" s="10">
        <f t="shared" ref="J4:J12" si="4">(((C4^2)/2) +$F$3+($D$3*$D$15*H4))</f>
        <v>13363.241200000002</v>
      </c>
      <c r="K4" s="10">
        <f t="shared" ref="K4:K12" si="5">I4-J4</f>
        <v>216.913849999999</v>
      </c>
      <c r="L4" s="20" t="s">
        <v>15</v>
      </c>
      <c r="N4" s="4">
        <v>100</v>
      </c>
      <c r="O4" s="5">
        <v>110.52</v>
      </c>
      <c r="P4" s="5">
        <v>1.56</v>
      </c>
      <c r="Q4" s="5">
        <v>70.989999999999995</v>
      </c>
    </row>
    <row r="5" spans="2:17" ht="17" thickBot="1" x14ac:dyDescent="0.25">
      <c r="B5" s="19">
        <f t="shared" si="0"/>
        <v>36.1</v>
      </c>
      <c r="C5" s="10">
        <f t="shared" si="1"/>
        <v>42.81</v>
      </c>
      <c r="D5" s="11"/>
      <c r="E5" s="11"/>
      <c r="F5" s="11"/>
      <c r="G5" s="10">
        <f t="shared" si="2"/>
        <v>1.1320000000000001</v>
      </c>
      <c r="H5" s="10">
        <f>G5-(3*$H$15)</f>
        <v>1.0918000000000001</v>
      </c>
      <c r="I5" s="10">
        <f t="shared" si="3"/>
        <v>11711.970000000001</v>
      </c>
      <c r="J5" s="10">
        <f t="shared" si="4"/>
        <v>11583.959050000001</v>
      </c>
      <c r="K5" s="10">
        <f t="shared" si="5"/>
        <v>128.01094999999987</v>
      </c>
      <c r="L5" s="20" t="s">
        <v>15</v>
      </c>
      <c r="N5" s="4">
        <v>150</v>
      </c>
      <c r="O5" s="5">
        <v>109.18</v>
      </c>
      <c r="P5" s="5">
        <v>3.02</v>
      </c>
      <c r="Q5" s="5">
        <v>36.1</v>
      </c>
    </row>
    <row r="6" spans="2:17" ht="17" thickBot="1" x14ac:dyDescent="0.25">
      <c r="B6" s="19">
        <f t="shared" si="0"/>
        <v>26.61</v>
      </c>
      <c r="C6" s="10">
        <f t="shared" si="1"/>
        <v>29.97</v>
      </c>
      <c r="D6" s="11"/>
      <c r="E6" s="11"/>
      <c r="F6" s="11"/>
      <c r="G6" s="10">
        <f t="shared" si="2"/>
        <v>1.1320000000000001</v>
      </c>
      <c r="H6" s="10">
        <f>G6-(4*$H$15)</f>
        <v>1.0784</v>
      </c>
      <c r="I6" s="10">
        <f t="shared" si="3"/>
        <v>11414.411050000001</v>
      </c>
      <c r="J6" s="10">
        <f t="shared" si="4"/>
        <v>10985.793450000001</v>
      </c>
      <c r="K6" s="10">
        <f t="shared" si="5"/>
        <v>428.61759999999958</v>
      </c>
      <c r="L6" s="20" t="s">
        <v>15</v>
      </c>
      <c r="N6" s="4">
        <v>200</v>
      </c>
      <c r="O6" s="5">
        <v>107.84</v>
      </c>
      <c r="P6" s="5">
        <v>4.05</v>
      </c>
      <c r="Q6" s="5">
        <v>26.61</v>
      </c>
    </row>
    <row r="7" spans="2:17" ht="17" thickBot="1" x14ac:dyDescent="0.25">
      <c r="B7" s="19">
        <f t="shared" si="0"/>
        <v>20.9</v>
      </c>
      <c r="C7" s="10">
        <f t="shared" si="1"/>
        <v>21.13</v>
      </c>
      <c r="D7" s="11"/>
      <c r="E7" s="11"/>
      <c r="F7" s="11"/>
      <c r="G7" s="10">
        <f t="shared" si="2"/>
        <v>1.1320000000000001</v>
      </c>
      <c r="H7" s="10">
        <f>G7-(5*$H$15)</f>
        <v>1.0650000000000002</v>
      </c>
      <c r="I7" s="10">
        <f t="shared" si="3"/>
        <v>11278.77</v>
      </c>
      <c r="J7" s="10">
        <f t="shared" si="4"/>
        <v>10629.01345</v>
      </c>
      <c r="K7" s="10">
        <f t="shared" si="5"/>
        <v>649.75655000000006</v>
      </c>
      <c r="L7" s="20" t="s">
        <v>15</v>
      </c>
      <c r="N7" s="4">
        <v>250</v>
      </c>
      <c r="O7" s="5">
        <v>106.5</v>
      </c>
      <c r="P7" s="5">
        <v>5.0999999999999996</v>
      </c>
      <c r="Q7" s="5">
        <v>20.9</v>
      </c>
    </row>
    <row r="8" spans="2:17" ht="17" thickBot="1" x14ac:dyDescent="0.25">
      <c r="B8" s="19">
        <f t="shared" si="0"/>
        <v>17.02</v>
      </c>
      <c r="C8" s="10">
        <f t="shared" si="1"/>
        <v>17.2</v>
      </c>
      <c r="D8" s="11"/>
      <c r="E8" s="11"/>
      <c r="F8" s="11"/>
      <c r="G8" s="10">
        <f t="shared" si="2"/>
        <v>1.1320000000000001</v>
      </c>
      <c r="H8" s="10">
        <f>G8-(6*$H$15)</f>
        <v>1.0516000000000001</v>
      </c>
      <c r="I8" s="10">
        <f t="shared" si="3"/>
        <v>11205.2052</v>
      </c>
      <c r="J8" s="10">
        <f t="shared" si="4"/>
        <v>10422.777000000002</v>
      </c>
      <c r="K8" s="10">
        <f t="shared" si="5"/>
        <v>782.42819999999847</v>
      </c>
      <c r="L8" s="20" t="s">
        <v>15</v>
      </c>
      <c r="N8" s="4">
        <v>300</v>
      </c>
      <c r="O8" s="5">
        <v>105.16</v>
      </c>
      <c r="P8" s="5">
        <v>6.18</v>
      </c>
      <c r="Q8" s="5">
        <v>17.02</v>
      </c>
    </row>
    <row r="9" spans="2:17" ht="17" thickBot="1" x14ac:dyDescent="0.25">
      <c r="B9" s="19">
        <f t="shared" si="0"/>
        <v>14.3</v>
      </c>
      <c r="C9" s="10">
        <f t="shared" si="1"/>
        <v>14.38</v>
      </c>
      <c r="D9" s="11"/>
      <c r="E9" s="11"/>
      <c r="F9" s="11"/>
      <c r="G9" s="10">
        <f t="shared" si="2"/>
        <v>1.1320000000000001</v>
      </c>
      <c r="H9" s="10">
        <f>G9-(7*$H$15)</f>
        <v>1.0382</v>
      </c>
      <c r="I9" s="10">
        <f t="shared" si="3"/>
        <v>11162.61</v>
      </c>
      <c r="J9" s="10">
        <f t="shared" si="4"/>
        <v>10247.331200000001</v>
      </c>
      <c r="K9" s="10">
        <f t="shared" si="5"/>
        <v>915.27880000000005</v>
      </c>
      <c r="L9" s="20" t="s">
        <v>15</v>
      </c>
      <c r="N9" s="4">
        <v>350</v>
      </c>
      <c r="O9" s="5">
        <v>103.82</v>
      </c>
      <c r="P9" s="5">
        <v>7.26</v>
      </c>
      <c r="Q9" s="5">
        <v>14.3</v>
      </c>
    </row>
    <row r="10" spans="2:17" ht="17" thickBot="1" x14ac:dyDescent="0.25">
      <c r="B10" s="19">
        <f t="shared" si="0"/>
        <v>12.23</v>
      </c>
      <c r="C10" s="10">
        <f t="shared" si="1"/>
        <v>12.21</v>
      </c>
      <c r="D10" s="11"/>
      <c r="E10" s="11"/>
      <c r="F10" s="11"/>
      <c r="G10" s="10">
        <f t="shared" si="2"/>
        <v>1.1320000000000001</v>
      </c>
      <c r="H10" s="10">
        <f>G10-(8*$H$15)</f>
        <v>1.0248000000000002</v>
      </c>
      <c r="I10" s="10">
        <f t="shared" si="3"/>
        <v>11135.151450000001</v>
      </c>
      <c r="J10" s="10">
        <f t="shared" si="4"/>
        <v>10087.563050000002</v>
      </c>
      <c r="K10" s="10">
        <f t="shared" si="5"/>
        <v>1047.5883999999987</v>
      </c>
      <c r="L10" s="20" t="s">
        <v>15</v>
      </c>
      <c r="N10" s="4">
        <v>400</v>
      </c>
      <c r="O10" s="5">
        <v>102.48</v>
      </c>
      <c r="P10" s="5">
        <v>8.3800000000000008</v>
      </c>
      <c r="Q10" s="5">
        <v>12.23</v>
      </c>
    </row>
    <row r="11" spans="2:17" ht="17" thickBot="1" x14ac:dyDescent="0.25">
      <c r="B11" s="19">
        <f t="shared" si="0"/>
        <v>10.64</v>
      </c>
      <c r="C11" s="10">
        <f t="shared" si="1"/>
        <v>10.65</v>
      </c>
      <c r="D11" s="11"/>
      <c r="E11" s="11"/>
      <c r="F11" s="11"/>
      <c r="G11" s="10">
        <f t="shared" si="2"/>
        <v>1.1320000000000001</v>
      </c>
      <c r="H11" s="10">
        <f>G11-(9*$H$15)</f>
        <v>1.0114000000000001</v>
      </c>
      <c r="I11" s="10">
        <f t="shared" si="3"/>
        <v>11116.969800000001</v>
      </c>
      <c r="J11" s="10">
        <f t="shared" si="4"/>
        <v>9938.8142500000013</v>
      </c>
      <c r="K11" s="10">
        <f t="shared" si="5"/>
        <v>1178.1555499999995</v>
      </c>
      <c r="L11" s="20" t="s">
        <v>15</v>
      </c>
      <c r="N11" s="4">
        <v>450</v>
      </c>
      <c r="O11" s="5">
        <v>101.14</v>
      </c>
      <c r="P11" s="5">
        <v>9.5</v>
      </c>
      <c r="Q11" s="5">
        <v>10.64</v>
      </c>
    </row>
    <row r="12" spans="2:17" ht="17" thickBot="1" x14ac:dyDescent="0.25">
      <c r="B12" s="21">
        <f t="shared" si="0"/>
        <v>9.0299999999999994</v>
      </c>
      <c r="C12" s="22">
        <f t="shared" si="1"/>
        <v>8.9499999999999993</v>
      </c>
      <c r="D12" s="23"/>
      <c r="E12" s="23"/>
      <c r="F12" s="23"/>
      <c r="G12" s="22">
        <f t="shared" si="2"/>
        <v>1.1320000000000001</v>
      </c>
      <c r="H12" s="22">
        <f>G12-(10*$H$15)</f>
        <v>0.99800000000000011</v>
      </c>
      <c r="I12" s="22">
        <f t="shared" si="3"/>
        <v>11101.135450000002</v>
      </c>
      <c r="J12" s="22">
        <f t="shared" si="4"/>
        <v>9791.2362500000017</v>
      </c>
      <c r="K12" s="22">
        <f t="shared" si="5"/>
        <v>1309.8991999999998</v>
      </c>
      <c r="L12" s="24" t="s">
        <v>15</v>
      </c>
      <c r="N12" s="4">
        <v>500</v>
      </c>
      <c r="O12" s="5">
        <v>99.8</v>
      </c>
      <c r="P12" s="5">
        <v>11.05</v>
      </c>
      <c r="Q12" s="5">
        <v>9.0299999999999994</v>
      </c>
    </row>
    <row r="14" spans="2:17" ht="17" thickBot="1" x14ac:dyDescent="0.25">
      <c r="N14" s="9">
        <v>2</v>
      </c>
    </row>
    <row r="15" spans="2:17" ht="17" thickBot="1" x14ac:dyDescent="0.25">
      <c r="D15">
        <v>9.77</v>
      </c>
      <c r="H15">
        <f>1.34/100</f>
        <v>1.34E-2</v>
      </c>
      <c r="N15" s="6" t="s">
        <v>0</v>
      </c>
      <c r="O15" s="7" t="s">
        <v>1</v>
      </c>
      <c r="P15" s="7" t="s">
        <v>2</v>
      </c>
      <c r="Q15" s="7" t="s">
        <v>3</v>
      </c>
    </row>
    <row r="16" spans="2:17" ht="17" thickBot="1" x14ac:dyDescent="0.25">
      <c r="N16" s="4">
        <v>50</v>
      </c>
      <c r="O16" s="5">
        <v>111.86</v>
      </c>
      <c r="P16" s="5">
        <v>0.54</v>
      </c>
      <c r="Q16" s="5">
        <v>205.51</v>
      </c>
    </row>
    <row r="17" spans="14:17" ht="17" thickBot="1" x14ac:dyDescent="0.25">
      <c r="N17" s="4">
        <v>100</v>
      </c>
      <c r="O17" s="5">
        <v>110.52</v>
      </c>
      <c r="P17" s="5">
        <v>1.54</v>
      </c>
      <c r="Q17" s="5">
        <v>71.62</v>
      </c>
    </row>
    <row r="18" spans="14:17" ht="17" thickBot="1" x14ac:dyDescent="0.25">
      <c r="N18" s="4">
        <v>150</v>
      </c>
      <c r="O18" s="5">
        <v>109.18</v>
      </c>
      <c r="P18" s="5">
        <v>2.5499999999999998</v>
      </c>
      <c r="Q18" s="5">
        <v>42.81</v>
      </c>
    </row>
    <row r="19" spans="14:17" ht="17" thickBot="1" x14ac:dyDescent="0.25">
      <c r="N19" s="4">
        <v>200</v>
      </c>
      <c r="O19" s="5">
        <v>107.84</v>
      </c>
      <c r="P19" s="5">
        <v>3.6</v>
      </c>
      <c r="Q19" s="5">
        <v>29.97</v>
      </c>
    </row>
    <row r="20" spans="14:17" ht="17" thickBot="1" x14ac:dyDescent="0.25">
      <c r="N20" s="4">
        <v>250</v>
      </c>
      <c r="O20" s="5">
        <v>106.5</v>
      </c>
      <c r="P20" s="5">
        <v>5.04</v>
      </c>
      <c r="Q20" s="5">
        <v>21.13</v>
      </c>
    </row>
    <row r="21" spans="14:17" ht="17" thickBot="1" x14ac:dyDescent="0.25">
      <c r="N21" s="4">
        <v>300</v>
      </c>
      <c r="O21" s="5">
        <v>105.16</v>
      </c>
      <c r="P21" s="5">
        <v>6.11</v>
      </c>
      <c r="Q21" s="5">
        <v>17.2</v>
      </c>
    </row>
    <row r="22" spans="14:17" ht="17" thickBot="1" x14ac:dyDescent="0.25">
      <c r="N22" s="4">
        <v>350</v>
      </c>
      <c r="O22" s="5">
        <v>103.82</v>
      </c>
      <c r="P22" s="5">
        <v>7.22</v>
      </c>
      <c r="Q22" s="5">
        <v>14.38</v>
      </c>
    </row>
    <row r="23" spans="14:17" ht="17" thickBot="1" x14ac:dyDescent="0.25">
      <c r="N23" s="4">
        <v>400</v>
      </c>
      <c r="O23" s="5">
        <v>102.48</v>
      </c>
      <c r="P23" s="5">
        <v>8.39</v>
      </c>
      <c r="Q23" s="5">
        <v>12.21</v>
      </c>
    </row>
    <row r="24" spans="14:17" ht="17" thickBot="1" x14ac:dyDescent="0.25">
      <c r="N24" s="4">
        <v>450</v>
      </c>
      <c r="O24" s="5">
        <v>101.14</v>
      </c>
      <c r="P24" s="5">
        <v>9.5</v>
      </c>
      <c r="Q24" s="5">
        <v>10.65</v>
      </c>
    </row>
    <row r="25" spans="14:17" ht="17" thickBot="1" x14ac:dyDescent="0.25">
      <c r="N25" s="4">
        <v>500</v>
      </c>
      <c r="O25" s="5">
        <v>99.8</v>
      </c>
      <c r="P25" s="5">
        <v>11.15</v>
      </c>
      <c r="Q25" s="5">
        <v>8.9499999999999993</v>
      </c>
    </row>
  </sheetData>
  <mergeCells count="4">
    <mergeCell ref="D3:D12"/>
    <mergeCell ref="E3:E12"/>
    <mergeCell ref="F3:F12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2016-04-18T21:42:56Z</dcterms:created>
  <dcterms:modified xsi:type="dcterms:W3CDTF">2016-04-18T23:05:12Z</dcterms:modified>
</cp:coreProperties>
</file>