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855" firstSheet="1" activeTab="1"/>
  </bookViews>
  <sheets>
    <sheet name="Tareas" sheetId="5" r:id="rId1"/>
    <sheet name="Bienes" sheetId="1" r:id="rId2"/>
    <sheet name="Proveedor" sheetId="3" r:id="rId3"/>
    <sheet name="AcuerdoServicio" sheetId="6" r:id="rId4"/>
    <sheet name="Servicios" sheetId="7" r:id="rId5"/>
    <sheet name="Tasas" sheetId="2" r:id="rId6"/>
    <sheet name="Impuestos" sheetId="4" r:id="rId7"/>
  </sheets>
  <definedNames>
    <definedName name="_xlnm._FilterDatabase" localSheetId="3" hidden="1">AcuerdoServicio!$I$2:$J$13</definedName>
    <definedName name="_xlnm._FilterDatabase" localSheetId="1" hidden="1">Bienes!$C$4:$C$13</definedName>
    <definedName name="_xlnm.Extract" localSheetId="3">AcuerdoServicio!$L$2:$M$2</definedName>
    <definedName name="_xlnm.Criteria" localSheetId="3">AcuerdoServicio!$K$2:$K$4</definedName>
  </definedNames>
  <calcPr calcId="152511"/>
</workbook>
</file>

<file path=xl/calcChain.xml><?xml version="1.0" encoding="utf-8"?>
<calcChain xmlns="http://schemas.openxmlformats.org/spreadsheetml/2006/main">
  <c r="S5" i="7" l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4" i="7"/>
  <c r="H23" i="7"/>
  <c r="H24" i="7"/>
  <c r="H25" i="7"/>
  <c r="J24" i="7"/>
  <c r="J25" i="7"/>
  <c r="J2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4" i="7"/>
  <c r="N6" i="3"/>
  <c r="M6" i="3" s="1"/>
  <c r="N7" i="3"/>
  <c r="M7" i="3" s="1"/>
  <c r="N8" i="3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N17" i="3"/>
  <c r="M17" i="3" s="1"/>
  <c r="N18" i="3"/>
  <c r="N19" i="3"/>
  <c r="M19" i="3" s="1"/>
  <c r="N20" i="3"/>
  <c r="M20" i="3" s="1"/>
  <c r="N21" i="3"/>
  <c r="M21" i="3" s="1"/>
  <c r="N22" i="3"/>
  <c r="M22" i="3" s="1"/>
  <c r="N23" i="3"/>
  <c r="M23" i="3" s="1"/>
  <c r="N24" i="3"/>
  <c r="N25" i="3"/>
  <c r="M25" i="3" s="1"/>
  <c r="N5" i="3"/>
  <c r="M5" i="3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4" i="6"/>
  <c r="N4" i="3"/>
  <c r="M4" i="3" s="1"/>
  <c r="L4" i="3"/>
  <c r="Q4" i="2"/>
  <c r="M4" i="1"/>
  <c r="J4" i="3"/>
  <c r="H4" i="6"/>
  <c r="G4" i="4"/>
  <c r="G4" i="7"/>
  <c r="M8" i="3"/>
  <c r="M16" i="3"/>
  <c r="M18" i="3"/>
  <c r="M2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10" i="4"/>
  <c r="H8" i="4"/>
  <c r="H7" i="4"/>
  <c r="H6" i="4"/>
  <c r="H4" i="4"/>
  <c r="H5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5" i="2"/>
  <c r="P6" i="2"/>
  <c r="P7" i="2"/>
  <c r="P4" i="2"/>
  <c r="L6" i="7" l="1"/>
  <c r="K24" i="6"/>
  <c r="L24" i="6" s="1"/>
  <c r="M24" i="6" s="1"/>
  <c r="K20" i="6"/>
  <c r="L20" i="6" s="1"/>
  <c r="M20" i="6" s="1"/>
  <c r="K16" i="6"/>
  <c r="L16" i="6" s="1"/>
  <c r="M16" i="6" s="1"/>
  <c r="K12" i="6"/>
  <c r="L12" i="6" s="1"/>
  <c r="M12" i="6" s="1"/>
  <c r="K8" i="6"/>
  <c r="L8" i="6" s="1"/>
  <c r="M8" i="6" s="1"/>
  <c r="K4" i="6"/>
  <c r="L4" i="6" s="1"/>
  <c r="M4" i="6" s="1"/>
  <c r="K23" i="6"/>
  <c r="L23" i="6" s="1"/>
  <c r="M23" i="6" s="1"/>
  <c r="K19" i="6"/>
  <c r="L19" i="6" s="1"/>
  <c r="M19" i="6" s="1"/>
  <c r="K15" i="6"/>
  <c r="L15" i="6" s="1"/>
  <c r="M15" i="6" s="1"/>
  <c r="K11" i="6"/>
  <c r="L11" i="6" s="1"/>
  <c r="M11" i="6" s="1"/>
  <c r="K7" i="6"/>
  <c r="L7" i="6" s="1"/>
  <c r="M7" i="6" s="1"/>
  <c r="K22" i="6"/>
  <c r="L22" i="6" s="1"/>
  <c r="M22" i="6" s="1"/>
  <c r="K18" i="6"/>
  <c r="L18" i="6" s="1"/>
  <c r="M18" i="6" s="1"/>
  <c r="K14" i="6"/>
  <c r="L14" i="6" s="1"/>
  <c r="M14" i="6" s="1"/>
  <c r="K10" i="6"/>
  <c r="L10" i="6" s="1"/>
  <c r="M10" i="6" s="1"/>
  <c r="K6" i="6"/>
  <c r="L6" i="6" s="1"/>
  <c r="M6" i="6" s="1"/>
  <c r="K25" i="6"/>
  <c r="L25" i="6" s="1"/>
  <c r="M25" i="6" s="1"/>
  <c r="K21" i="6"/>
  <c r="L21" i="6" s="1"/>
  <c r="M21" i="6" s="1"/>
  <c r="K17" i="6"/>
  <c r="L17" i="6" s="1"/>
  <c r="M17" i="6" s="1"/>
  <c r="K13" i="6"/>
  <c r="L13" i="6" s="1"/>
  <c r="M13" i="6" s="1"/>
  <c r="K9" i="6"/>
  <c r="L9" i="6" s="1"/>
  <c r="M9" i="6" s="1"/>
  <c r="K5" i="6"/>
  <c r="L5" i="6" s="1"/>
  <c r="M5" i="6" s="1"/>
  <c r="L25" i="7"/>
  <c r="M25" i="7" s="1"/>
  <c r="N25" i="7" s="1"/>
  <c r="T25" i="7" s="1"/>
  <c r="L5" i="7"/>
  <c r="M5" i="7" s="1"/>
  <c r="N5" i="7" s="1"/>
  <c r="T5" i="7" s="1"/>
  <c r="O25" i="7"/>
  <c r="P25" i="7" s="1"/>
  <c r="Q25" i="7" s="1"/>
  <c r="U25" i="7" s="1"/>
  <c r="O6" i="7"/>
  <c r="P6" i="7" s="1"/>
  <c r="Q6" i="7" s="1"/>
  <c r="U6" i="7" s="1"/>
  <c r="O10" i="7"/>
  <c r="P10" i="7" s="1"/>
  <c r="Q10" i="7" s="1"/>
  <c r="U10" i="7" s="1"/>
  <c r="O14" i="7"/>
  <c r="P14" i="7" s="1"/>
  <c r="Q14" i="7" s="1"/>
  <c r="U14" i="7" s="1"/>
  <c r="O18" i="7"/>
  <c r="P18" i="7" s="1"/>
  <c r="Q18" i="7" s="1"/>
  <c r="U18" i="7" s="1"/>
  <c r="O22" i="7"/>
  <c r="P22" i="7" s="1"/>
  <c r="Q22" i="7" s="1"/>
  <c r="U22" i="7" s="1"/>
  <c r="O7" i="7"/>
  <c r="P7" i="7" s="1"/>
  <c r="Q7" i="7" s="1"/>
  <c r="U7" i="7" s="1"/>
  <c r="O11" i="7"/>
  <c r="P11" i="7" s="1"/>
  <c r="Q11" i="7" s="1"/>
  <c r="U11" i="7" s="1"/>
  <c r="O15" i="7"/>
  <c r="P15" i="7" s="1"/>
  <c r="Q15" i="7" s="1"/>
  <c r="U15" i="7" s="1"/>
  <c r="O19" i="7"/>
  <c r="P19" i="7" s="1"/>
  <c r="Q19" i="7" s="1"/>
  <c r="U19" i="7" s="1"/>
  <c r="O23" i="7"/>
  <c r="P23" i="7" s="1"/>
  <c r="Q23" i="7" s="1"/>
  <c r="U23" i="7" s="1"/>
  <c r="O4" i="7"/>
  <c r="P4" i="7" s="1"/>
  <c r="Q4" i="7" s="1"/>
  <c r="U4" i="7" s="1"/>
  <c r="O8" i="7"/>
  <c r="P8" i="7" s="1"/>
  <c r="Q8" i="7" s="1"/>
  <c r="U8" i="7" s="1"/>
  <c r="O12" i="7"/>
  <c r="P12" i="7" s="1"/>
  <c r="Q12" i="7" s="1"/>
  <c r="U12" i="7" s="1"/>
  <c r="O16" i="7"/>
  <c r="P16" i="7" s="1"/>
  <c r="Q16" i="7" s="1"/>
  <c r="U16" i="7" s="1"/>
  <c r="O20" i="7"/>
  <c r="P20" i="7" s="1"/>
  <c r="Q20" i="7" s="1"/>
  <c r="U20" i="7" s="1"/>
  <c r="O24" i="7"/>
  <c r="P24" i="7" s="1"/>
  <c r="Q24" i="7" s="1"/>
  <c r="U24" i="7" s="1"/>
  <c r="O5" i="7"/>
  <c r="P5" i="7" s="1"/>
  <c r="Q5" i="7" s="1"/>
  <c r="U5" i="7" s="1"/>
  <c r="O9" i="7"/>
  <c r="P9" i="7" s="1"/>
  <c r="Q9" i="7" s="1"/>
  <c r="U9" i="7" s="1"/>
  <c r="O13" i="7"/>
  <c r="P13" i="7" s="1"/>
  <c r="Q13" i="7" s="1"/>
  <c r="U13" i="7" s="1"/>
  <c r="O17" i="7"/>
  <c r="P17" i="7" s="1"/>
  <c r="Q17" i="7" s="1"/>
  <c r="U17" i="7" s="1"/>
  <c r="O21" i="7"/>
  <c r="P21" i="7" s="1"/>
  <c r="Q21" i="7" s="1"/>
  <c r="U21" i="7" s="1"/>
  <c r="L4" i="7"/>
  <c r="M4" i="7" s="1"/>
  <c r="N4" i="7" s="1"/>
  <c r="T4" i="7" s="1"/>
  <c r="L10" i="7"/>
  <c r="M10" i="7" s="1"/>
  <c r="N10" i="7" s="1"/>
  <c r="T10" i="7" s="1"/>
  <c r="L14" i="7"/>
  <c r="M14" i="7" s="1"/>
  <c r="N14" i="7" s="1"/>
  <c r="T14" i="7" s="1"/>
  <c r="L18" i="7"/>
  <c r="M18" i="7" s="1"/>
  <c r="N18" i="7" s="1"/>
  <c r="T18" i="7" s="1"/>
  <c r="L22" i="7"/>
  <c r="M22" i="7" s="1"/>
  <c r="N22" i="7" s="1"/>
  <c r="T22" i="7" s="1"/>
  <c r="L7" i="7"/>
  <c r="M7" i="7" s="1"/>
  <c r="N7" i="7" s="1"/>
  <c r="T7" i="7" s="1"/>
  <c r="L11" i="7"/>
  <c r="M11" i="7" s="1"/>
  <c r="N11" i="7" s="1"/>
  <c r="T11" i="7" s="1"/>
  <c r="L15" i="7"/>
  <c r="M15" i="7" s="1"/>
  <c r="N15" i="7" s="1"/>
  <c r="T15" i="7" s="1"/>
  <c r="L19" i="7"/>
  <c r="M19" i="7" s="1"/>
  <c r="N19" i="7" s="1"/>
  <c r="T19" i="7" s="1"/>
  <c r="L23" i="7"/>
  <c r="M23" i="7" s="1"/>
  <c r="N23" i="7" s="1"/>
  <c r="T23" i="7" s="1"/>
  <c r="L8" i="7"/>
  <c r="M8" i="7" s="1"/>
  <c r="N8" i="7" s="1"/>
  <c r="T8" i="7" s="1"/>
  <c r="L12" i="7"/>
  <c r="M12" i="7" s="1"/>
  <c r="N12" i="7" s="1"/>
  <c r="T12" i="7" s="1"/>
  <c r="L16" i="7"/>
  <c r="M16" i="7" s="1"/>
  <c r="N16" i="7" s="1"/>
  <c r="T16" i="7" s="1"/>
  <c r="L20" i="7"/>
  <c r="M20" i="7" s="1"/>
  <c r="N20" i="7" s="1"/>
  <c r="T20" i="7" s="1"/>
  <c r="L24" i="7"/>
  <c r="M24" i="7" s="1"/>
  <c r="N24" i="7" s="1"/>
  <c r="T24" i="7" s="1"/>
  <c r="L9" i="7"/>
  <c r="M9" i="7" s="1"/>
  <c r="N9" i="7" s="1"/>
  <c r="T9" i="7" s="1"/>
  <c r="L13" i="7"/>
  <c r="M13" i="7" s="1"/>
  <c r="N13" i="7" s="1"/>
  <c r="T13" i="7" s="1"/>
  <c r="L17" i="7"/>
  <c r="M17" i="7" s="1"/>
  <c r="N17" i="7" s="1"/>
  <c r="T17" i="7" s="1"/>
  <c r="L21" i="7"/>
  <c r="M21" i="7" s="1"/>
  <c r="N21" i="7" s="1"/>
  <c r="T21" i="7" s="1"/>
  <c r="O21" i="3"/>
  <c r="P21" i="3" s="1"/>
  <c r="N21" i="6" s="1"/>
  <c r="O18" i="3"/>
  <c r="P18" i="3" s="1"/>
  <c r="N18" i="6" s="1"/>
  <c r="O12" i="3"/>
  <c r="P12" i="3" s="1"/>
  <c r="N12" i="6" s="1"/>
  <c r="O15" i="3"/>
  <c r="P15" i="3" s="1"/>
  <c r="N15" i="6" s="1"/>
  <c r="O13" i="3"/>
  <c r="P13" i="3" s="1"/>
  <c r="N13" i="6" s="1"/>
  <c r="O9" i="3"/>
  <c r="P9" i="3" s="1"/>
  <c r="N9" i="6" s="1"/>
  <c r="O23" i="3"/>
  <c r="P23" i="3" s="1"/>
  <c r="N23" i="6" s="1"/>
  <c r="O4" i="3"/>
  <c r="P4" i="3" s="1"/>
  <c r="N4" i="6" s="1"/>
  <c r="O6" i="3"/>
  <c r="P6" i="3" s="1"/>
  <c r="N6" i="6" s="1"/>
  <c r="O22" i="3"/>
  <c r="P22" i="3" s="1"/>
  <c r="N22" i="6" s="1"/>
  <c r="O7" i="3"/>
  <c r="P7" i="3" s="1"/>
  <c r="N7" i="6" s="1"/>
  <c r="O16" i="3"/>
  <c r="P16" i="3" s="1"/>
  <c r="N16" i="6" s="1"/>
  <c r="O11" i="3"/>
  <c r="P11" i="3" s="1"/>
  <c r="N11" i="6" s="1"/>
  <c r="O5" i="3"/>
  <c r="P5" i="3" s="1"/>
  <c r="N5" i="6" s="1"/>
  <c r="O14" i="3"/>
  <c r="P14" i="3" s="1"/>
  <c r="N14" i="6" s="1"/>
  <c r="O20" i="3"/>
  <c r="P20" i="3" s="1"/>
  <c r="N20" i="6" s="1"/>
  <c r="O10" i="3"/>
  <c r="P10" i="3" s="1"/>
  <c r="N10" i="6" s="1"/>
  <c r="O19" i="3"/>
  <c r="P19" i="3" s="1"/>
  <c r="N19" i="6" s="1"/>
  <c r="O8" i="3"/>
  <c r="P8" i="3" s="1"/>
  <c r="N8" i="6" s="1"/>
  <c r="O24" i="3"/>
  <c r="P24" i="3" s="1"/>
  <c r="N24" i="6" s="1"/>
  <c r="O17" i="3"/>
  <c r="P17" i="3" s="1"/>
  <c r="N17" i="6" s="1"/>
  <c r="O25" i="3"/>
  <c r="P25" i="3" s="1"/>
  <c r="N25" i="6" s="1"/>
  <c r="P5" i="6" l="1"/>
  <c r="Q5" i="6" s="1"/>
  <c r="R5" i="6" s="1"/>
  <c r="P9" i="6"/>
  <c r="Q9" i="6" s="1"/>
  <c r="R9" i="6" s="1"/>
  <c r="P13" i="6"/>
  <c r="Q13" i="6" s="1"/>
  <c r="R13" i="6" s="1"/>
  <c r="P17" i="6"/>
  <c r="Q17" i="6" s="1"/>
  <c r="R17" i="6" s="1"/>
  <c r="P21" i="6"/>
  <c r="Q21" i="6" s="1"/>
  <c r="R21" i="6" s="1"/>
  <c r="P25" i="6"/>
  <c r="Q25" i="6" s="1"/>
  <c r="R25" i="6" s="1"/>
  <c r="P6" i="6"/>
  <c r="Q6" i="6" s="1"/>
  <c r="R6" i="6" s="1"/>
  <c r="P10" i="6"/>
  <c r="Q10" i="6" s="1"/>
  <c r="R10" i="6" s="1"/>
  <c r="P14" i="6"/>
  <c r="Q14" i="6" s="1"/>
  <c r="R14" i="6" s="1"/>
  <c r="P18" i="6"/>
  <c r="Q18" i="6" s="1"/>
  <c r="R18" i="6" s="1"/>
  <c r="P22" i="6"/>
  <c r="Q22" i="6" s="1"/>
  <c r="R22" i="6" s="1"/>
  <c r="P7" i="6"/>
  <c r="Q7" i="6" s="1"/>
  <c r="R7" i="6" s="1"/>
  <c r="P11" i="6"/>
  <c r="Q11" i="6" s="1"/>
  <c r="R11" i="6" s="1"/>
  <c r="P15" i="6"/>
  <c r="Q15" i="6" s="1"/>
  <c r="R15" i="6" s="1"/>
  <c r="P19" i="6"/>
  <c r="Q19" i="6" s="1"/>
  <c r="R19" i="6" s="1"/>
  <c r="P23" i="6"/>
  <c r="Q23" i="6" s="1"/>
  <c r="R23" i="6" s="1"/>
  <c r="P4" i="6"/>
  <c r="Q4" i="6" s="1"/>
  <c r="R4" i="6" s="1"/>
  <c r="P8" i="6"/>
  <c r="Q8" i="6" s="1"/>
  <c r="R8" i="6" s="1"/>
  <c r="P12" i="6"/>
  <c r="Q12" i="6" s="1"/>
  <c r="R12" i="6" s="1"/>
  <c r="P16" i="6"/>
  <c r="Q16" i="6" s="1"/>
  <c r="R16" i="6" s="1"/>
  <c r="P20" i="6"/>
  <c r="Q20" i="6" s="1"/>
  <c r="R20" i="6" s="1"/>
  <c r="P24" i="6"/>
  <c r="Q24" i="6" s="1"/>
  <c r="R24" i="6" s="1"/>
  <c r="M6" i="7"/>
  <c r="N6" i="7" s="1"/>
  <c r="T6" i="7" s="1"/>
</calcChain>
</file>

<file path=xl/sharedStrings.xml><?xml version="1.0" encoding="utf-8"?>
<sst xmlns="http://schemas.openxmlformats.org/spreadsheetml/2006/main" count="208" uniqueCount="145">
  <si>
    <t>Nombre SubTasa</t>
  </si>
  <si>
    <t>Tipo Tasa</t>
  </si>
  <si>
    <t>Moneda</t>
  </si>
  <si>
    <t>Multiplicador</t>
  </si>
  <si>
    <t>Tope</t>
  </si>
  <si>
    <t>Tasas</t>
  </si>
  <si>
    <t>true</t>
  </si>
  <si>
    <t>Tasa Variable</t>
  </si>
  <si>
    <t>Interés</t>
  </si>
  <si>
    <t>TTR</t>
  </si>
  <si>
    <t>Dador</t>
  </si>
  <si>
    <t>1º VidaMedia</t>
  </si>
  <si>
    <t>1º Interés</t>
  </si>
  <si>
    <t>3º Interés</t>
  </si>
  <si>
    <t>2º Interés</t>
  </si>
  <si>
    <t>3º VidaMedia</t>
  </si>
  <si>
    <t>2º VidaMedia</t>
  </si>
  <si>
    <t>Valor Tope Min</t>
  </si>
  <si>
    <t>Cod. Dador</t>
  </si>
  <si>
    <t>NoTocar</t>
  </si>
  <si>
    <t>Bienes</t>
  </si>
  <si>
    <t>Nombre Clase</t>
  </si>
  <si>
    <t>Atributo</t>
  </si>
  <si>
    <t>Clase</t>
  </si>
  <si>
    <t>SubClase</t>
  </si>
  <si>
    <t>Marca</t>
  </si>
  <si>
    <t>Modelo</t>
  </si>
  <si>
    <t>Nombre Atributo</t>
  </si>
  <si>
    <t>Nombre SubClase</t>
  </si>
  <si>
    <t>Nombre Marca</t>
  </si>
  <si>
    <t>Nombre Modelo</t>
  </si>
  <si>
    <t>Descripción Modelo</t>
  </si>
  <si>
    <t>Descripción Marca</t>
  </si>
  <si>
    <t>Descripción SubClase</t>
  </si>
  <si>
    <t>Descripción Clase</t>
  </si>
  <si>
    <t>Descripción Atributo</t>
  </si>
  <si>
    <t>Valor Versión</t>
  </si>
  <si>
    <t>Cant.Registros</t>
  </si>
  <si>
    <t>No Tocar</t>
  </si>
  <si>
    <t>Cant. Registros</t>
  </si>
  <si>
    <t>false</t>
  </si>
  <si>
    <t>Proveedor</t>
  </si>
  <si>
    <t>Nombre</t>
  </si>
  <si>
    <t>Vendor</t>
  </si>
  <si>
    <t>Broker</t>
  </si>
  <si>
    <t>Servicios</t>
  </si>
  <si>
    <t>Importador</t>
  </si>
  <si>
    <t>Valor Broker</t>
  </si>
  <si>
    <t>Valor Importador</t>
  </si>
  <si>
    <t>Configuración de Impuestos</t>
  </si>
  <si>
    <t>Provincia</t>
  </si>
  <si>
    <t>% Alicuota General</t>
  </si>
  <si>
    <t>Concepto</t>
  </si>
  <si>
    <t>idProvincia</t>
  </si>
  <si>
    <t>idDador</t>
  </si>
  <si>
    <t>Periodicidad (en días)</t>
  </si>
  <si>
    <t>Provincia de Buenos Aires</t>
  </si>
  <si>
    <t>Catamarca</t>
  </si>
  <si>
    <t>Ciudad Autonoma</t>
  </si>
  <si>
    <t>Chaco</t>
  </si>
  <si>
    <t>Chubut</t>
  </si>
  <si>
    <t>Córdoba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</si>
  <si>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</si>
  <si>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</si>
  <si>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</si>
  <si>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</si>
  <si>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</si>
  <si>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</si>
  <si>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</si>
  <si>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</si>
  <si>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</si>
  <si>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</si>
  <si>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</si>
  <si>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</si>
  <si>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</si>
  <si>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</si>
  <si>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</si>
  <si>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</si>
  <si>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</si>
  <si>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</si>
  <si>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Provincias</t>
  </si>
  <si>
    <t>CUORE</t>
  </si>
  <si>
    <t>Pruebas Automatizadas:</t>
  </si>
  <si>
    <t>Generar Bienes</t>
  </si>
  <si>
    <t>Tareas</t>
  </si>
  <si>
    <t>Observaciones</t>
  </si>
  <si>
    <t>Incluir Prueba</t>
  </si>
  <si>
    <t>Generar Tasas</t>
  </si>
  <si>
    <t>Generar Proveedores</t>
  </si>
  <si>
    <t>Alta de Proveedor</t>
  </si>
  <si>
    <t>Configurar Impuestos</t>
  </si>
  <si>
    <t>Configuración para todas las jurísdicciones</t>
  </si>
  <si>
    <t>Generar Servicios</t>
  </si>
  <si>
    <t>Se debe incluir Generar Bienes</t>
  </si>
  <si>
    <t>Alta Tasa Fija y Variable, Alta Tasas TTR</t>
  </si>
  <si>
    <t>Alta clase, subclase, marca y modelo</t>
  </si>
  <si>
    <t>Generar Productos</t>
  </si>
  <si>
    <t>Se deben incluir todas las opciones</t>
  </si>
  <si>
    <t>Si</t>
  </si>
  <si>
    <t>No</t>
  </si>
  <si>
    <t>Seleccionar las tareas a realizar</t>
  </si>
  <si>
    <t>Acuerdos de Servicios</t>
  </si>
  <si>
    <t>Costo</t>
  </si>
  <si>
    <t>Markup</t>
  </si>
  <si>
    <t>Bien Asociado (versión)</t>
  </si>
  <si>
    <t>Busqueda de Proveedor</t>
  </si>
  <si>
    <t>Facturado</t>
  </si>
  <si>
    <t>Acuerdo</t>
  </si>
  <si>
    <t>Bien(Versión)</t>
  </si>
  <si>
    <t>Version</t>
  </si>
  <si>
    <t>Facturador</t>
  </si>
  <si>
    <t>Proveedores de Bienes</t>
  </si>
  <si>
    <t>Versión</t>
  </si>
  <si>
    <t>seleccionBien</t>
  </si>
  <si>
    <t>seleccionProveedor</t>
  </si>
  <si>
    <t>PosiciónMatrizBienes</t>
  </si>
  <si>
    <t>PosicionMatrizProveedor</t>
  </si>
  <si>
    <t>ordenAcuerdo</t>
  </si>
  <si>
    <t>ordenBien</t>
  </si>
  <si>
    <t>seleccionAcuerdo</t>
  </si>
  <si>
    <t>RN256</t>
  </si>
  <si>
    <t>DescripcionRN256</t>
  </si>
  <si>
    <t>ClaseRN256</t>
  </si>
  <si>
    <t>SubClaseRN256</t>
  </si>
  <si>
    <t>MarcaRN256</t>
  </si>
  <si>
    <t>ModeloRN256</t>
  </si>
  <si>
    <t>ProvRN256</t>
  </si>
  <si>
    <t>AcuerdoRN256</t>
  </si>
  <si>
    <t>RN257</t>
  </si>
  <si>
    <t>DescripcionRN257</t>
  </si>
  <si>
    <t>ClaseRN257</t>
  </si>
  <si>
    <t>SubClaseRN257</t>
  </si>
  <si>
    <t>MarcaRN257</t>
  </si>
  <si>
    <t>ModeloRN257</t>
  </si>
  <si>
    <t>ProvRN257</t>
  </si>
  <si>
    <t>AcuerdoRN257</t>
  </si>
  <si>
    <t>TCC</t>
  </si>
  <si>
    <t>BC</t>
  </si>
  <si>
    <t>ServicioRN256</t>
  </si>
  <si>
    <t>ServicioRN257</t>
  </si>
  <si>
    <t>Fija</t>
  </si>
  <si>
    <t>Peso</t>
  </si>
  <si>
    <t>Variable</t>
  </si>
  <si>
    <t>Comafi</t>
  </si>
  <si>
    <t>Canon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</si>
</sst>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3" borderId="0" xfId="0" applyFill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4" borderId="8" xfId="0" applyFont="1" applyFill="1" applyBorder="1"/>
    <xf numFmtId="0" fontId="0" fillId="0" borderId="9" xfId="0" applyNumberFormat="1" applyBorder="1"/>
    <xf numFmtId="0" fontId="0" fillId="0" borderId="10" xfId="0" applyNumberFormat="1" applyBorder="1"/>
    <xf numFmtId="2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" fontId="0" fillId="0" borderId="1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49" fontId="0" fillId="0" borderId="11" xfId="0" applyNumberFormat="1" applyBorder="1"/>
    <xf numFmtId="49" fontId="0" fillId="0" borderId="13" xfId="0" applyNumberFormat="1" applyBorder="1"/>
    <xf numFmtId="0" fontId="3" fillId="2" borderId="15" xfId="0" applyFont="1" applyFill="1" applyBorder="1"/>
    <xf numFmtId="0" fontId="0" fillId="0" borderId="16" xfId="0" applyBorder="1"/>
    <xf numFmtId="0" fontId="0" fillId="0" borderId="15" xfId="0" applyBorder="1"/>
    <xf numFmtId="0" fontId="3" fillId="2" borderId="17" xfId="0" applyFont="1" applyFill="1" applyBorder="1"/>
    <xf numFmtId="0" fontId="0" fillId="3" borderId="10" xfId="0" applyFill="1" applyBorder="1"/>
    <xf numFmtId="0" fontId="0" fillId="0" borderId="10" xfId="0" applyBorder="1"/>
    <xf numFmtId="0" fontId="1" fillId="3" borderId="0" xfId="0" applyFont="1" applyFill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5" borderId="5" xfId="0" applyFill="1" applyBorder="1"/>
    <xf numFmtId="2" fontId="0" fillId="0" borderId="18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 applyBorder="1"/>
    <xf numFmtId="0" fontId="0" fillId="2" borderId="21" xfId="0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6" borderId="24" xfId="0" applyFont="1" applyFill="1" applyBorder="1"/>
    <xf numFmtId="0" fontId="3" fillId="6" borderId="22" xfId="0" applyFont="1" applyFill="1" applyBorder="1"/>
    <xf numFmtId="0" fontId="3" fillId="6" borderId="25" xfId="0" applyFont="1" applyFill="1" applyBorder="1"/>
    <xf numFmtId="0" fontId="3" fillId="6" borderId="1" xfId="0" applyFont="1" applyFill="1" applyBorder="1"/>
    <xf numFmtId="0" fontId="5" fillId="6" borderId="22" xfId="0" applyFont="1" applyFill="1" applyBorder="1"/>
    <xf numFmtId="0" fontId="5" fillId="6" borderId="25" xfId="0" applyFont="1" applyFill="1" applyBorder="1"/>
    <xf numFmtId="0" fontId="5" fillId="6" borderId="24" xfId="0" applyFont="1" applyFill="1" applyBorder="1"/>
    <xf numFmtId="0" fontId="3" fillId="2" borderId="26" xfId="0" applyFont="1" applyFill="1" applyBorder="1"/>
    <xf numFmtId="0" fontId="3" fillId="6" borderId="27" xfId="0" applyFont="1" applyFill="1" applyBorder="1"/>
    <xf numFmtId="0" fontId="0" fillId="3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42" xfId="0" applyBorder="1"/>
    <xf numFmtId="0" fontId="0" fillId="0" borderId="9" xfId="0" applyBorder="1"/>
    <xf numFmtId="0" fontId="3" fillId="2" borderId="14" xfId="0" applyFont="1" applyFill="1" applyBorder="1"/>
    <xf numFmtId="0" fontId="0" fillId="0" borderId="14" xfId="0" applyBorder="1"/>
    <xf numFmtId="0" fontId="3" fillId="2" borderId="41" xfId="0" applyFont="1" applyFill="1" applyBorder="1"/>
    <xf numFmtId="0" fontId="3" fillId="2" borderId="35" xfId="0" applyFont="1" applyFill="1" applyBorder="1"/>
    <xf numFmtId="0" fontId="3" fillId="2" borderId="34" xfId="0" applyFont="1" applyFill="1" applyBorder="1"/>
    <xf numFmtId="0" fontId="3" fillId="2" borderId="21" xfId="0" applyFont="1" applyFill="1" applyBorder="1"/>
    <xf numFmtId="0" fontId="0" fillId="0" borderId="44" xfId="0" applyBorder="1"/>
    <xf numFmtId="0" fontId="0" fillId="0" borderId="45" xfId="0" applyBorder="1"/>
    <xf numFmtId="0" fontId="0" fillId="2" borderId="41" xfId="0" applyFill="1" applyBorder="1"/>
    <xf numFmtId="0" fontId="0" fillId="8" borderId="14" xfId="0" applyFill="1" applyBorder="1"/>
    <xf numFmtId="0" fontId="0" fillId="2" borderId="35" xfId="0" applyFill="1" applyBorder="1"/>
    <xf numFmtId="0" fontId="0" fillId="2" borderId="34" xfId="0" applyFill="1" applyBorder="1"/>
    <xf numFmtId="0" fontId="0" fillId="8" borderId="12" xfId="0" applyFill="1" applyBorder="1"/>
    <xf numFmtId="0" fontId="0" fillId="2" borderId="49" xfId="0" applyFill="1" applyBorder="1"/>
    <xf numFmtId="0" fontId="0" fillId="2" borderId="18" xfId="0" applyFill="1" applyBorder="1"/>
    <xf numFmtId="0" fontId="0" fillId="2" borderId="5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3" xfId="0" applyFill="1" applyBorder="1"/>
    <xf numFmtId="1" fontId="0" fillId="0" borderId="2" xfId="0" applyNumberFormat="1" applyBorder="1"/>
    <xf numFmtId="0" fontId="4" fillId="4" borderId="51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0" fillId="0" borderId="3" xfId="0" applyNumberFormat="1" applyBorder="1"/>
    <xf numFmtId="0" fontId="0" fillId="0" borderId="1" xfId="0" applyNumberFormat="1" applyBorder="1"/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6" sqref="A16:B17"/>
    </sheetView>
  </sheetViews>
  <sheetFormatPr baseColWidth="10" defaultColWidth="0" defaultRowHeight="15" zeroHeight="1" x14ac:dyDescent="0.25"/>
  <cols>
    <col min="1" max="1" width="11.5703125" customWidth="1" collapsed="1"/>
    <col min="2" max="2" width="11.140625" customWidth="1" collapsed="1"/>
    <col min="3" max="3" width="11.7109375" customWidth="1" collapsed="1"/>
    <col min="4" max="4" width="12" customWidth="1" collapsed="1"/>
    <col min="5" max="5" width="13.28515625" bestFit="1" customWidth="1" collapsed="1"/>
    <col min="6" max="6" width="5.42578125" customWidth="1" collapsed="1"/>
  </cols>
  <sheetData>
    <row r="1" spans="1:7" x14ac:dyDescent="0.25">
      <c r="A1" s="101" t="s">
        <v>81</v>
      </c>
      <c r="B1" s="102"/>
      <c r="C1" s="102"/>
      <c r="D1" s="102"/>
      <c r="E1" s="103"/>
      <c r="F1" s="6"/>
      <c r="G1" s="6"/>
    </row>
    <row r="2" spans="1:7" x14ac:dyDescent="0.25">
      <c r="A2" s="101"/>
      <c r="B2" s="102"/>
      <c r="C2" s="102"/>
      <c r="D2" s="102"/>
      <c r="E2" s="103"/>
      <c r="F2" s="6"/>
      <c r="G2" s="6"/>
    </row>
    <row r="3" spans="1:7" ht="15.75" thickBot="1" x14ac:dyDescent="0.3">
      <c r="A3" s="104"/>
      <c r="B3" s="105"/>
      <c r="C3" s="105"/>
      <c r="D3" s="105"/>
      <c r="E3" s="106"/>
      <c r="F3" s="6"/>
      <c r="G3" s="6"/>
    </row>
    <row r="4" spans="1:7" x14ac:dyDescent="0.25">
      <c r="A4" s="124" t="s">
        <v>82</v>
      </c>
      <c r="B4" s="125"/>
      <c r="C4" s="128" t="s">
        <v>100</v>
      </c>
      <c r="D4" s="128"/>
      <c r="E4" s="129"/>
      <c r="F4" s="6"/>
      <c r="G4" s="6"/>
    </row>
    <row r="5" spans="1:7" ht="15.75" thickBot="1" x14ac:dyDescent="0.3">
      <c r="A5" s="126"/>
      <c r="B5" s="127"/>
      <c r="C5" s="130"/>
      <c r="D5" s="130"/>
      <c r="E5" s="131"/>
      <c r="F5" s="6"/>
      <c r="G5" s="6"/>
    </row>
    <row r="6" spans="1:7" ht="15.75" thickBot="1" x14ac:dyDescent="0.3">
      <c r="A6" s="51"/>
      <c r="B6" s="53"/>
      <c r="C6" s="53"/>
      <c r="D6" s="53"/>
      <c r="E6" s="52"/>
      <c r="F6" s="6"/>
      <c r="G6" s="6"/>
    </row>
    <row r="7" spans="1:7" ht="15.75" thickBot="1" x14ac:dyDescent="0.3">
      <c r="A7" s="134" t="s">
        <v>84</v>
      </c>
      <c r="B7" s="133"/>
      <c r="C7" s="133" t="s">
        <v>85</v>
      </c>
      <c r="D7" s="133"/>
      <c r="E7" s="54" t="s">
        <v>86</v>
      </c>
      <c r="F7" s="6"/>
      <c r="G7" s="6"/>
    </row>
    <row r="8" spans="1:7" x14ac:dyDescent="0.25">
      <c r="A8" s="119" t="s">
        <v>88</v>
      </c>
      <c r="B8" s="120"/>
      <c r="C8" s="121" t="s">
        <v>89</v>
      </c>
      <c r="D8" s="121"/>
      <c r="E8" s="123" t="s">
        <v>98</v>
      </c>
      <c r="F8" s="6"/>
      <c r="G8" s="6"/>
    </row>
    <row r="9" spans="1:7" x14ac:dyDescent="0.25">
      <c r="A9" s="110"/>
      <c r="B9" s="111"/>
      <c r="C9" s="122"/>
      <c r="D9" s="122"/>
      <c r="E9" s="99"/>
      <c r="F9" s="6"/>
      <c r="G9" s="6"/>
    </row>
    <row r="10" spans="1:7" x14ac:dyDescent="0.25">
      <c r="A10" s="108" t="s">
        <v>83</v>
      </c>
      <c r="B10" s="109"/>
      <c r="C10" s="132" t="s">
        <v>95</v>
      </c>
      <c r="D10" s="132"/>
      <c r="E10" s="98" t="s">
        <v>98</v>
      </c>
      <c r="F10" s="6"/>
      <c r="G10" s="6"/>
    </row>
    <row r="11" spans="1:7" x14ac:dyDescent="0.25">
      <c r="A11" s="108"/>
      <c r="B11" s="109"/>
      <c r="C11" s="132"/>
      <c r="D11" s="132"/>
      <c r="E11" s="98"/>
      <c r="F11" s="6"/>
      <c r="G11" s="6"/>
    </row>
    <row r="12" spans="1:7" x14ac:dyDescent="0.25">
      <c r="A12" s="117" t="s">
        <v>87</v>
      </c>
      <c r="B12" s="118"/>
      <c r="C12" s="116" t="s">
        <v>94</v>
      </c>
      <c r="D12" s="116"/>
      <c r="E12" s="99" t="s">
        <v>98</v>
      </c>
      <c r="F12" s="6"/>
      <c r="G12" s="6"/>
    </row>
    <row r="13" spans="1:7" x14ac:dyDescent="0.25">
      <c r="A13" s="117"/>
      <c r="B13" s="118"/>
      <c r="C13" s="116"/>
      <c r="D13" s="116"/>
      <c r="E13" s="99"/>
      <c r="F13" s="6"/>
      <c r="G13" s="6"/>
    </row>
    <row r="14" spans="1:7" x14ac:dyDescent="0.25">
      <c r="A14" s="108" t="s">
        <v>90</v>
      </c>
      <c r="B14" s="109"/>
      <c r="C14" s="107" t="s">
        <v>91</v>
      </c>
      <c r="D14" s="107"/>
      <c r="E14" s="98" t="s">
        <v>98</v>
      </c>
      <c r="F14" s="6"/>
      <c r="G14" s="6"/>
    </row>
    <row r="15" spans="1:7" x14ac:dyDescent="0.25">
      <c r="A15" s="108"/>
      <c r="B15" s="109"/>
      <c r="C15" s="107"/>
      <c r="D15" s="107"/>
      <c r="E15" s="98"/>
      <c r="F15" s="6"/>
      <c r="G15" s="6"/>
    </row>
    <row r="16" spans="1:7" x14ac:dyDescent="0.25">
      <c r="A16" s="110" t="s">
        <v>92</v>
      </c>
      <c r="B16" s="111"/>
      <c r="C16" s="112" t="s">
        <v>93</v>
      </c>
      <c r="D16" s="112"/>
      <c r="E16" s="99" t="s">
        <v>99</v>
      </c>
      <c r="F16" s="6"/>
      <c r="G16" s="6"/>
    </row>
    <row r="17" spans="1:7" x14ac:dyDescent="0.25">
      <c r="A17" s="110"/>
      <c r="B17" s="111"/>
      <c r="C17" s="112"/>
      <c r="D17" s="112"/>
      <c r="E17" s="99"/>
      <c r="F17" s="6"/>
      <c r="G17" s="6"/>
    </row>
    <row r="18" spans="1:7" x14ac:dyDescent="0.25">
      <c r="A18" s="108" t="s">
        <v>96</v>
      </c>
      <c r="B18" s="109"/>
      <c r="C18" s="107" t="s">
        <v>97</v>
      </c>
      <c r="D18" s="107"/>
      <c r="E18" s="98" t="s">
        <v>99</v>
      </c>
      <c r="F18" s="6"/>
      <c r="G18" s="6"/>
    </row>
    <row r="19" spans="1:7" ht="15.75" thickBot="1" x14ac:dyDescent="0.3">
      <c r="A19" s="113"/>
      <c r="B19" s="114"/>
      <c r="C19" s="115"/>
      <c r="D19" s="115"/>
      <c r="E19" s="100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hidden="1" x14ac:dyDescent="0.25">
      <c r="A21" s="6"/>
      <c r="B21" s="6"/>
      <c r="C21" s="6"/>
      <c r="D21" s="6"/>
      <c r="E21" s="6"/>
      <c r="F21" s="6"/>
      <c r="G21" s="6"/>
    </row>
  </sheetData>
  <mergeCells count="23">
    <mergeCell ref="E12:E13"/>
    <mergeCell ref="A4:B5"/>
    <mergeCell ref="C4:E5"/>
    <mergeCell ref="C10:D11"/>
    <mergeCell ref="C7:D7"/>
    <mergeCell ref="A7:B7"/>
    <mergeCell ref="A10:B11"/>
    <mergeCell ref="E14:E15"/>
    <mergeCell ref="E16:E17"/>
    <mergeCell ref="E18:E19"/>
    <mergeCell ref="A1:E3"/>
    <mergeCell ref="C14:D15"/>
    <mergeCell ref="A14:B15"/>
    <mergeCell ref="A16:B17"/>
    <mergeCell ref="C16:D17"/>
    <mergeCell ref="A18:B19"/>
    <mergeCell ref="C18:D19"/>
    <mergeCell ref="C12:D13"/>
    <mergeCell ref="A12:B13"/>
    <mergeCell ref="A8:B9"/>
    <mergeCell ref="C8:D9"/>
    <mergeCell ref="E8:E9"/>
    <mergeCell ref="E10:E11"/>
  </mergeCells>
  <dataValidations count="2">
    <dataValidation type="list" allowBlank="1" showInputMessage="1" showErrorMessage="1" sqref="E8:E15">
      <formula1>"Si,No"</formula1>
    </dataValidation>
    <dataValidation type="list" allowBlank="1" showInputMessage="1" showErrorMessage="1" sqref="E16:E17 E18:E19">
      <formula1>"No"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7"/>
  <sheetViews>
    <sheetView tabSelected="1" workbookViewId="0">
      <selection activeCell="G17" sqref="G17"/>
    </sheetView>
  </sheetViews>
  <sheetFormatPr baseColWidth="10" defaultColWidth="0" defaultRowHeight="15" zeroHeight="1" x14ac:dyDescent="0.25"/>
  <cols>
    <col min="1" max="1" width="16.28515625" style="6" bestFit="1" customWidth="1" collapsed="1"/>
    <col min="2" max="2" width="26.42578125" bestFit="1" customWidth="1" collapsed="1"/>
    <col min="3" max="3" width="20" bestFit="1" customWidth="1" collapsed="1"/>
    <col min="4" max="4" width="18.42578125" bestFit="1" customWidth="1" collapsed="1"/>
    <col min="5" max="5" width="23.5703125" bestFit="1" customWidth="1" collapsed="1"/>
    <col min="6" max="6" width="21.85546875" bestFit="1" customWidth="1" collapsed="1"/>
    <col min="7" max="7" width="27" bestFit="1" customWidth="1" collapsed="1"/>
    <col min="8" max="8" width="19" bestFit="1" customWidth="1" collapsed="1"/>
    <col min="9" max="9" width="24.140625" bestFit="1" customWidth="1" collapsed="1"/>
    <col min="10" max="10" width="20.5703125" bestFit="1" customWidth="1" collapsed="1"/>
    <col min="11" max="11" width="25.7109375" bestFit="1" customWidth="1" collapsed="1"/>
    <col min="12" max="12" width="9.140625" customWidth="1" collapsed="1"/>
    <col min="13" max="13" width="14.140625" customWidth="1" collapsed="1"/>
    <col min="14" max="250" width="9.140625" customWidth="1" collapsed="1"/>
    <col min="251" max="251" width="8.7109375" customWidth="1" collapsed="1"/>
    <col min="252" max="252" width="0.140625" hidden="1" customWidth="1" collapsed="1"/>
    <col min="253" max="255" width="0" hidden="1" customWidth="1" collapsed="1"/>
    <col min="256" max="256" width="0.140625" hidden="1" customWidth="1" collapsed="1"/>
    <col min="257" max="16384" width="0.140625" hidden="1" collapsed="1"/>
  </cols>
  <sheetData>
    <row r="1" spans="1:13" ht="19.5" thickBot="1" x14ac:dyDescent="0.35">
      <c r="A1" s="135" t="s">
        <v>22</v>
      </c>
      <c r="B1" s="136"/>
      <c r="C1" s="137"/>
      <c r="D1" s="138" t="s">
        <v>23</v>
      </c>
      <c r="E1" s="139"/>
      <c r="F1" s="138" t="s">
        <v>24</v>
      </c>
      <c r="G1" s="139"/>
      <c r="H1" s="138" t="s">
        <v>25</v>
      </c>
      <c r="I1" s="139"/>
      <c r="J1" s="138" t="s">
        <v>26</v>
      </c>
      <c r="K1" s="139"/>
      <c r="L1" s="6"/>
      <c r="M1" s="93" t="s">
        <v>38</v>
      </c>
    </row>
    <row r="2" spans="1:13" ht="15.75" thickBot="1" x14ac:dyDescent="0.3">
      <c r="A2" s="29" t="s">
        <v>27</v>
      </c>
      <c r="B2" s="35" t="s">
        <v>35</v>
      </c>
      <c r="C2" s="31" t="s">
        <v>36</v>
      </c>
      <c r="D2" s="29" t="s">
        <v>21</v>
      </c>
      <c r="E2" s="31" t="s">
        <v>34</v>
      </c>
      <c r="F2" s="29" t="s">
        <v>28</v>
      </c>
      <c r="G2" s="31" t="s">
        <v>33</v>
      </c>
      <c r="H2" s="29" t="s">
        <v>29</v>
      </c>
      <c r="I2" s="31" t="s">
        <v>32</v>
      </c>
      <c r="J2" s="29" t="s">
        <v>30</v>
      </c>
      <c r="K2" s="31" t="s">
        <v>31</v>
      </c>
      <c r="L2" s="6"/>
      <c r="M2" s="94" t="s">
        <v>39</v>
      </c>
    </row>
    <row r="3" spans="1:13" ht="5.25" hidden="1" customHeight="1" x14ac:dyDescent="0.25">
      <c r="A3" s="55"/>
      <c r="B3" s="56"/>
      <c r="C3" s="57"/>
      <c r="D3" s="58"/>
      <c r="E3" s="57"/>
      <c r="F3" s="58"/>
      <c r="G3" s="57"/>
      <c r="H3" s="58"/>
      <c r="I3" s="57"/>
      <c r="J3" s="58"/>
      <c r="K3" s="57"/>
      <c r="L3" s="6"/>
      <c r="M3" s="95"/>
    </row>
    <row r="4" spans="1:13" ht="15.75" thickBot="1" x14ac:dyDescent="0.3">
      <c r="A4" s="22" t="s">
        <v>120</v>
      </c>
      <c r="B4" s="36" t="s">
        <v>121</v>
      </c>
      <c r="C4" s="24" t="s">
        <v>120</v>
      </c>
      <c r="D4" s="33" t="s">
        <v>122</v>
      </c>
      <c r="E4" s="34" t="s">
        <v>121</v>
      </c>
      <c r="F4" s="33" t="s">
        <v>123</v>
      </c>
      <c r="G4" s="34" t="s">
        <v>121</v>
      </c>
      <c r="H4" s="33" t="s">
        <v>124</v>
      </c>
      <c r="I4" s="34" t="s">
        <v>121</v>
      </c>
      <c r="J4" s="33" t="s">
        <v>125</v>
      </c>
      <c r="K4" s="34" t="s">
        <v>121</v>
      </c>
      <c r="L4" s="6"/>
      <c r="M4" s="40">
        <f>COUNTA(D3:D24)</f>
        <v>2</v>
      </c>
    </row>
    <row r="5" spans="1:13" x14ac:dyDescent="0.25">
      <c r="A5" s="22" t="s">
        <v>128</v>
      </c>
      <c r="B5" s="36" t="s">
        <v>129</v>
      </c>
      <c r="C5" s="24" t="s">
        <v>128</v>
      </c>
      <c r="D5" s="33" t="s">
        <v>130</v>
      </c>
      <c r="E5" s="34" t="s">
        <v>129</v>
      </c>
      <c r="F5" s="33" t="s">
        <v>131</v>
      </c>
      <c r="G5" s="34" t="s">
        <v>129</v>
      </c>
      <c r="H5" s="33" t="s">
        <v>132</v>
      </c>
      <c r="I5" s="34" t="s">
        <v>129</v>
      </c>
      <c r="J5" s="33" t="s">
        <v>133</v>
      </c>
      <c r="K5" s="34" t="s">
        <v>129</v>
      </c>
      <c r="L5" s="6"/>
    </row>
    <row r="6" spans="1:13" x14ac:dyDescent="0.25">
      <c r="A6" s="22"/>
      <c r="B6" s="36"/>
      <c r="C6" s="24"/>
      <c r="D6" s="33"/>
      <c r="E6" s="34"/>
      <c r="F6" s="33"/>
      <c r="G6" s="34"/>
      <c r="H6" s="33"/>
      <c r="I6" s="34"/>
      <c r="J6" s="33"/>
      <c r="K6" s="34"/>
      <c r="L6" s="6"/>
    </row>
    <row r="7" spans="1:13" x14ac:dyDescent="0.25">
      <c r="A7" s="22"/>
      <c r="B7" s="36"/>
      <c r="C7" s="24"/>
      <c r="D7" s="33"/>
      <c r="E7" s="34"/>
      <c r="F7" s="33"/>
      <c r="G7" s="34"/>
      <c r="H7" s="33"/>
      <c r="I7" s="34"/>
      <c r="J7" s="33"/>
      <c r="K7" s="34"/>
      <c r="L7" s="6"/>
    </row>
    <row r="8" spans="1:13" x14ac:dyDescent="0.25">
      <c r="A8" s="22"/>
      <c r="B8" s="36"/>
      <c r="C8" s="24"/>
      <c r="D8" s="33"/>
      <c r="E8" s="34"/>
      <c r="F8" s="33"/>
      <c r="G8" s="34"/>
      <c r="H8" s="33"/>
      <c r="I8" s="34"/>
      <c r="J8" s="33"/>
      <c r="K8" s="34"/>
      <c r="L8" s="6"/>
    </row>
    <row r="9" spans="1:13" x14ac:dyDescent="0.25">
      <c r="A9" s="22"/>
      <c r="B9" s="36"/>
      <c r="C9" s="24"/>
      <c r="D9" s="33"/>
      <c r="E9" s="34"/>
      <c r="F9" s="33"/>
      <c r="G9" s="34"/>
      <c r="H9" s="33"/>
      <c r="I9" s="34"/>
      <c r="J9" s="33"/>
      <c r="K9" s="34"/>
      <c r="L9" s="6"/>
    </row>
    <row r="10" spans="1:13" x14ac:dyDescent="0.25">
      <c r="A10" s="22"/>
      <c r="B10" s="36"/>
      <c r="C10" s="24"/>
      <c r="D10" s="33"/>
      <c r="E10" s="34"/>
      <c r="F10" s="33"/>
      <c r="G10" s="34"/>
      <c r="H10" s="33"/>
      <c r="I10" s="34"/>
      <c r="J10" s="33"/>
      <c r="K10" s="34"/>
      <c r="L10" s="6"/>
    </row>
    <row r="11" spans="1:13" x14ac:dyDescent="0.25">
      <c r="A11" s="22"/>
      <c r="B11" s="36"/>
      <c r="C11" s="24"/>
      <c r="D11" s="33"/>
      <c r="E11" s="34"/>
      <c r="F11" s="33"/>
      <c r="G11" s="34"/>
      <c r="H11" s="33"/>
      <c r="I11" s="34"/>
      <c r="J11" s="33"/>
      <c r="K11" s="34"/>
      <c r="L11" s="6"/>
    </row>
    <row r="12" spans="1:13" x14ac:dyDescent="0.25">
      <c r="A12" s="22"/>
      <c r="B12" s="36"/>
      <c r="C12" s="24"/>
      <c r="D12" s="33"/>
      <c r="E12" s="34"/>
      <c r="F12" s="33"/>
      <c r="G12" s="34"/>
      <c r="H12" s="33"/>
      <c r="I12" s="34"/>
      <c r="J12" s="33"/>
      <c r="K12" s="34"/>
      <c r="L12" s="6"/>
    </row>
    <row r="13" spans="1:13" x14ac:dyDescent="0.25">
      <c r="A13" s="22"/>
      <c r="B13" s="36"/>
      <c r="C13" s="24"/>
      <c r="D13" s="33"/>
      <c r="E13" s="34"/>
      <c r="F13" s="33"/>
      <c r="G13" s="34"/>
      <c r="H13" s="33"/>
      <c r="I13" s="34"/>
      <c r="J13" s="33"/>
      <c r="K13" s="34"/>
      <c r="L13" s="6"/>
    </row>
    <row r="14" spans="1:13" x14ac:dyDescent="0.25">
      <c r="A14" s="22"/>
      <c r="B14" s="36"/>
      <c r="C14" s="24"/>
      <c r="D14" s="33"/>
      <c r="E14" s="34"/>
      <c r="F14" s="33"/>
      <c r="G14" s="34"/>
      <c r="H14" s="33"/>
      <c r="I14" s="34"/>
      <c r="J14" s="33"/>
      <c r="K14" s="34"/>
      <c r="L14" s="6"/>
    </row>
    <row r="15" spans="1:13" x14ac:dyDescent="0.25">
      <c r="A15" s="22"/>
      <c r="B15" s="36"/>
      <c r="C15" s="24"/>
      <c r="D15" s="33"/>
      <c r="E15" s="34"/>
      <c r="F15" s="33"/>
      <c r="G15" s="34"/>
      <c r="H15" s="33"/>
      <c r="I15" s="34"/>
      <c r="J15" s="33"/>
      <c r="K15" s="34"/>
      <c r="L15" s="6"/>
    </row>
    <row r="16" spans="1:13" x14ac:dyDescent="0.25">
      <c r="A16" s="22"/>
      <c r="B16" s="36"/>
      <c r="C16" s="24"/>
      <c r="D16" s="33"/>
      <c r="E16" s="34"/>
      <c r="F16" s="33"/>
      <c r="G16" s="34"/>
      <c r="H16" s="33"/>
      <c r="I16" s="34"/>
      <c r="J16" s="33"/>
      <c r="K16" s="34"/>
      <c r="L16" s="6"/>
    </row>
    <row r="17" spans="1:12" x14ac:dyDescent="0.25">
      <c r="A17" s="9"/>
      <c r="B17" s="14"/>
      <c r="C17" s="24"/>
      <c r="D17" s="33"/>
      <c r="E17" s="34"/>
      <c r="F17" s="33"/>
      <c r="G17" s="34"/>
      <c r="H17" s="33"/>
      <c r="I17" s="34"/>
      <c r="J17" s="33"/>
      <c r="K17" s="34"/>
      <c r="L17" s="6"/>
    </row>
    <row r="18" spans="1:12" x14ac:dyDescent="0.25">
      <c r="A18" s="9"/>
      <c r="B18" s="14"/>
      <c r="C18" s="24"/>
      <c r="D18" s="33"/>
      <c r="E18" s="34"/>
      <c r="F18" s="33"/>
      <c r="G18" s="34"/>
      <c r="H18" s="33"/>
      <c r="I18" s="34"/>
      <c r="J18" s="33"/>
      <c r="K18" s="34"/>
      <c r="L18" s="6"/>
    </row>
    <row r="19" spans="1:12" x14ac:dyDescent="0.25">
      <c r="A19" s="9"/>
      <c r="B19" s="14"/>
      <c r="C19" s="24"/>
      <c r="D19" s="33"/>
      <c r="E19" s="34"/>
      <c r="F19" s="33"/>
      <c r="G19" s="34"/>
      <c r="H19" s="33"/>
      <c r="I19" s="34"/>
      <c r="J19" s="33"/>
      <c r="K19" s="34"/>
      <c r="L19" s="6"/>
    </row>
    <row r="20" spans="1:12" x14ac:dyDescent="0.25">
      <c r="A20" s="9"/>
      <c r="B20" s="14"/>
      <c r="C20" s="24"/>
      <c r="D20" s="33"/>
      <c r="E20" s="34"/>
      <c r="F20" s="33"/>
      <c r="G20" s="34"/>
      <c r="H20" s="33"/>
      <c r="I20" s="34"/>
      <c r="J20" s="33"/>
      <c r="K20" s="34"/>
      <c r="L20" s="6"/>
    </row>
    <row r="21" spans="1:12" x14ac:dyDescent="0.25">
      <c r="A21" s="9"/>
      <c r="B21" s="14"/>
      <c r="C21" s="24"/>
      <c r="D21" s="33"/>
      <c r="E21" s="34"/>
      <c r="F21" s="33"/>
      <c r="G21" s="34"/>
      <c r="H21" s="33"/>
      <c r="I21" s="34"/>
      <c r="J21" s="33"/>
      <c r="K21" s="34"/>
      <c r="L21" s="6"/>
    </row>
    <row r="22" spans="1:12" x14ac:dyDescent="0.25">
      <c r="A22" s="9"/>
      <c r="B22" s="14"/>
      <c r="C22" s="24"/>
      <c r="D22" s="33"/>
      <c r="E22" s="34"/>
      <c r="F22" s="33"/>
      <c r="G22" s="34"/>
      <c r="H22" s="33"/>
      <c r="I22" s="34"/>
      <c r="J22" s="33"/>
      <c r="K22" s="34"/>
      <c r="L22" s="6"/>
    </row>
    <row r="23" spans="1:12" x14ac:dyDescent="0.25">
      <c r="A23" s="9"/>
      <c r="B23" s="14"/>
      <c r="C23" s="24"/>
      <c r="D23" s="33"/>
      <c r="E23" s="34"/>
      <c r="F23" s="33"/>
      <c r="G23" s="34"/>
      <c r="H23" s="33"/>
      <c r="I23" s="34"/>
      <c r="J23" s="33"/>
      <c r="K23" s="34"/>
      <c r="L23" s="6"/>
    </row>
    <row r="24" spans="1:12" x14ac:dyDescent="0.25">
      <c r="A24" s="9"/>
      <c r="B24" s="14"/>
      <c r="C24" s="24"/>
      <c r="D24" s="33"/>
      <c r="E24" s="34"/>
      <c r="F24" s="33"/>
      <c r="G24" s="34"/>
      <c r="H24" s="33"/>
      <c r="I24" s="34"/>
      <c r="J24" s="33"/>
      <c r="K24" s="34"/>
      <c r="L24" s="6"/>
    </row>
    <row r="25" spans="1:12" ht="15.75" thickBot="1" x14ac:dyDescent="0.3">
      <c r="A25" s="11"/>
      <c r="B25" s="37"/>
      <c r="C25" s="24"/>
      <c r="D25" s="33"/>
      <c r="E25" s="34"/>
      <c r="F25" s="33"/>
      <c r="G25" s="34"/>
      <c r="H25" s="33"/>
      <c r="I25" s="34"/>
      <c r="J25" s="33"/>
      <c r="K25" s="34"/>
      <c r="L25" s="6"/>
    </row>
    <row r="26" spans="1:1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</sheetData>
  <mergeCells count="5">
    <mergeCell ref="A1:C1"/>
    <mergeCell ref="D1:E1"/>
    <mergeCell ref="F1:G1"/>
    <mergeCell ref="H1:I1"/>
    <mergeCell ref="J1:K1"/>
  </mergeCells>
  <dataValidations count="1">
    <dataValidation type="custom" allowBlank="1" showInputMessage="1" showErrorMessage="1" sqref="C3:K3">
      <formula1>"nada"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11" sqref="A11"/>
    </sheetView>
  </sheetViews>
  <sheetFormatPr baseColWidth="10" defaultColWidth="0" defaultRowHeight="15" zeroHeight="1" x14ac:dyDescent="0.25"/>
  <cols>
    <col min="1" max="1" width="22" customWidth="1" collapsed="1"/>
    <col min="2" max="5" width="9.140625" customWidth="1" collapsed="1"/>
    <col min="6" max="6" width="11.7109375" bestFit="1" customWidth="1" collapsed="1"/>
    <col min="7" max="7" width="9.140625" customWidth="1" collapsed="1"/>
    <col min="8" max="9" width="7.7109375" customWidth="1" collapsed="1"/>
    <col min="10" max="10" width="14.140625" customWidth="1" collapsed="1"/>
    <col min="11" max="11" width="3" bestFit="1" customWidth="1" collapsed="1"/>
    <col min="12" max="12" width="10.5703125" bestFit="1" customWidth="1" collapsed="1"/>
    <col min="13" max="13" width="2" bestFit="1" customWidth="1" collapsed="1"/>
    <col min="14" max="14" width="10.5703125" bestFit="1" customWidth="1" collapsed="1"/>
    <col min="15" max="15" width="2" bestFit="1" customWidth="1" collapsed="1"/>
    <col min="16" max="16" width="21.7109375" bestFit="1" customWidth="1" collapsed="1"/>
    <col min="17" max="16384" width="7.7109375" hidden="1" collapsed="1"/>
  </cols>
  <sheetData>
    <row r="1" spans="1:16" ht="18.75" x14ac:dyDescent="0.3">
      <c r="A1" s="140" t="s">
        <v>41</v>
      </c>
      <c r="B1" s="140"/>
      <c r="C1" s="140"/>
      <c r="D1" s="140"/>
      <c r="E1" s="140"/>
      <c r="F1" s="140"/>
      <c r="G1" s="6"/>
      <c r="H1" s="140" t="s">
        <v>38</v>
      </c>
      <c r="I1" s="140"/>
      <c r="J1" s="140"/>
      <c r="K1" s="140"/>
      <c r="L1" s="140"/>
      <c r="M1" s="140"/>
      <c r="N1" s="140"/>
      <c r="O1" s="140"/>
      <c r="P1" s="140"/>
    </row>
    <row r="2" spans="1:16" x14ac:dyDescent="0.25">
      <c r="A2" s="2" t="s">
        <v>42</v>
      </c>
      <c r="B2" s="2" t="s">
        <v>43</v>
      </c>
      <c r="C2" s="2" t="s">
        <v>44</v>
      </c>
      <c r="D2" s="2" t="s">
        <v>20</v>
      </c>
      <c r="E2" s="2" t="s">
        <v>45</v>
      </c>
      <c r="F2" s="2" t="s">
        <v>46</v>
      </c>
      <c r="G2" s="6"/>
      <c r="H2" s="2" t="s">
        <v>48</v>
      </c>
      <c r="I2" s="2" t="s">
        <v>47</v>
      </c>
      <c r="J2" s="2" t="s">
        <v>39</v>
      </c>
      <c r="K2" s="141" t="s">
        <v>105</v>
      </c>
      <c r="L2" s="141"/>
      <c r="M2" s="141"/>
      <c r="N2" s="141"/>
      <c r="O2" s="141"/>
      <c r="P2" s="2" t="s">
        <v>111</v>
      </c>
    </row>
    <row r="3" spans="1:16" hidden="1" x14ac:dyDescent="0.25">
      <c r="A3" s="60"/>
      <c r="B3" s="60"/>
      <c r="C3" s="60"/>
      <c r="D3" s="60"/>
      <c r="E3" s="60"/>
      <c r="F3" s="60"/>
      <c r="G3" s="6"/>
      <c r="H3" s="2"/>
      <c r="I3" s="2"/>
      <c r="J3" s="2"/>
      <c r="K3" s="2"/>
      <c r="L3" s="2"/>
      <c r="M3" s="2"/>
      <c r="N3" s="3"/>
      <c r="O3" s="3"/>
      <c r="P3" s="3"/>
    </row>
    <row r="4" spans="1:16" x14ac:dyDescent="0.25">
      <c r="A4" s="3" t="s">
        <v>126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40</v>
      </c>
      <c r="G4" s="6"/>
      <c r="H4" s="66" t="str">
        <f>IF(D4="false","false",(IF(F4="false","false","true")))</f>
        <v>false</v>
      </c>
      <c r="I4" s="3" t="str">
        <f>IF(B4="true","false",(IF(C4="false","false","true")))</f>
        <v>false</v>
      </c>
      <c r="J4" s="3">
        <f>COUNTA(A3:A24)</f>
        <v>2</v>
      </c>
      <c r="K4" s="3">
        <v>1</v>
      </c>
      <c r="L4" s="3" t="str">
        <f>A4</f>
        <v>ProvRN256</v>
      </c>
      <c r="M4" s="3">
        <f>IF(N4="","",K4)</f>
        <v>1</v>
      </c>
      <c r="N4" s="3" t="str">
        <f>IF(N(COUNTIF(D4:D4,"true")=1),A4,"")</f>
        <v>ProvRN256</v>
      </c>
      <c r="O4" s="3">
        <f>IFERROR(SMALL($M$4:$M$27,K4),"")</f>
        <v>1</v>
      </c>
      <c r="P4" s="3" t="str">
        <f>IFERROR(VLOOKUP(O4,$K$4:$L$27,2,FALSE),"")</f>
        <v>ProvRN256</v>
      </c>
    </row>
    <row r="5" spans="1:16" s="1" customFormat="1" x14ac:dyDescent="0.25">
      <c r="A5" s="3" t="s">
        <v>134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40</v>
      </c>
      <c r="G5" s="41"/>
      <c r="H5" s="66" t="str">
        <f t="shared" ref="H5:H25" si="0">IF(D5="false","false",(IF(F5="false","false","true")))</f>
        <v>false</v>
      </c>
      <c r="I5" s="3" t="str">
        <f t="shared" ref="I5:I25" si="1">IF(B5="true","false",(IF(C5="false","false","true")))</f>
        <v>false</v>
      </c>
      <c r="J5" s="67"/>
      <c r="K5" s="3">
        <v>2</v>
      </c>
      <c r="L5" s="3" t="str">
        <f t="shared" ref="L5:L25" si="2">A5</f>
        <v>ProvRN257</v>
      </c>
      <c r="M5" s="3">
        <f t="shared" ref="M5:M25" si="3">IF(N5="","",K5)</f>
        <v>2</v>
      </c>
      <c r="N5" s="3" t="str">
        <f>IF(N(COUNTIF(D5:D5,"true")=1),A5,"")</f>
        <v>ProvRN257</v>
      </c>
      <c r="O5" s="3">
        <f t="shared" ref="O5:O25" si="4">IFERROR(SMALL($M$4:$M$27,K5),"")</f>
        <v>2</v>
      </c>
      <c r="P5" s="3" t="str">
        <f t="shared" ref="P5:P25" si="5">IFERROR(VLOOKUP(O5,$K$4:$L$27,2,FALSE),"")</f>
        <v>ProvRN257</v>
      </c>
    </row>
    <row r="6" spans="1:16" x14ac:dyDescent="0.25">
      <c r="A6" s="3"/>
      <c r="B6" s="3"/>
      <c r="C6" s="3"/>
      <c r="D6" s="3"/>
      <c r="E6" s="3"/>
      <c r="F6" s="3"/>
      <c r="G6" s="6"/>
      <c r="H6" s="66" t="str">
        <f t="shared" si="0"/>
        <v>true</v>
      </c>
      <c r="I6" s="3" t="str">
        <f t="shared" si="1"/>
        <v>true</v>
      </c>
      <c r="J6" s="68"/>
      <c r="K6" s="3">
        <v>3</v>
      </c>
      <c r="L6" s="3">
        <f t="shared" si="2"/>
        <v>0</v>
      </c>
      <c r="M6" s="3" t="str">
        <f t="shared" si="3"/>
        <v/>
      </c>
      <c r="N6" s="3" t="str">
        <f t="shared" ref="N6:N25" si="6">IF(N(COUNTIF(D6:D6,"true")=1),A6,"")</f>
        <v/>
      </c>
      <c r="O6" s="3" t="str">
        <f t="shared" si="4"/>
        <v/>
      </c>
      <c r="P6" s="3" t="str">
        <f t="shared" si="5"/>
        <v/>
      </c>
    </row>
    <row r="7" spans="1:16" x14ac:dyDescent="0.25">
      <c r="A7" s="3"/>
      <c r="B7" s="3"/>
      <c r="C7" s="3"/>
      <c r="D7" s="3"/>
      <c r="E7" s="3"/>
      <c r="F7" s="3"/>
      <c r="G7" s="6"/>
      <c r="H7" s="66" t="str">
        <f t="shared" si="0"/>
        <v>true</v>
      </c>
      <c r="I7" s="3" t="str">
        <f t="shared" si="1"/>
        <v>true</v>
      </c>
      <c r="J7" s="68"/>
      <c r="K7" s="3">
        <v>4</v>
      </c>
      <c r="L7" s="3">
        <f t="shared" si="2"/>
        <v>0</v>
      </c>
      <c r="M7" s="3" t="str">
        <f t="shared" si="3"/>
        <v/>
      </c>
      <c r="N7" s="3" t="str">
        <f t="shared" si="6"/>
        <v/>
      </c>
      <c r="O7" s="3" t="str">
        <f t="shared" si="4"/>
        <v/>
      </c>
      <c r="P7" s="3" t="str">
        <f t="shared" si="5"/>
        <v/>
      </c>
    </row>
    <row r="8" spans="1:16" x14ac:dyDescent="0.25">
      <c r="A8" s="3"/>
      <c r="B8" s="3"/>
      <c r="C8" s="3"/>
      <c r="D8" s="3"/>
      <c r="E8" s="3"/>
      <c r="F8" s="3"/>
      <c r="G8" s="6"/>
      <c r="H8" s="66" t="str">
        <f t="shared" si="0"/>
        <v>true</v>
      </c>
      <c r="I8" s="3" t="str">
        <f t="shared" si="1"/>
        <v>true</v>
      </c>
      <c r="J8" s="68"/>
      <c r="K8" s="3">
        <v>5</v>
      </c>
      <c r="L8" s="3">
        <f t="shared" si="2"/>
        <v>0</v>
      </c>
      <c r="M8" s="3" t="str">
        <f t="shared" si="3"/>
        <v/>
      </c>
      <c r="N8" s="3" t="str">
        <f t="shared" si="6"/>
        <v/>
      </c>
      <c r="O8" s="3" t="str">
        <f t="shared" si="4"/>
        <v/>
      </c>
      <c r="P8" s="3" t="str">
        <f t="shared" si="5"/>
        <v/>
      </c>
    </row>
    <row r="9" spans="1:16" x14ac:dyDescent="0.25">
      <c r="A9" s="3"/>
      <c r="B9" s="3"/>
      <c r="C9" s="3"/>
      <c r="D9" s="3"/>
      <c r="E9" s="3"/>
      <c r="F9" s="3"/>
      <c r="G9" s="6"/>
      <c r="H9" s="66" t="str">
        <f t="shared" si="0"/>
        <v>true</v>
      </c>
      <c r="I9" s="3" t="str">
        <f t="shared" si="1"/>
        <v>true</v>
      </c>
      <c r="J9" s="68"/>
      <c r="K9" s="3">
        <v>6</v>
      </c>
      <c r="L9" s="3">
        <f t="shared" si="2"/>
        <v>0</v>
      </c>
      <c r="M9" s="3" t="str">
        <f t="shared" si="3"/>
        <v/>
      </c>
      <c r="N9" s="3" t="str">
        <f t="shared" si="6"/>
        <v/>
      </c>
      <c r="O9" s="3" t="str">
        <f t="shared" si="4"/>
        <v/>
      </c>
      <c r="P9" s="3" t="str">
        <f t="shared" si="5"/>
        <v/>
      </c>
    </row>
    <row r="10" spans="1:16" x14ac:dyDescent="0.25">
      <c r="A10" s="3"/>
      <c r="B10" s="3"/>
      <c r="C10" s="3"/>
      <c r="D10" s="3"/>
      <c r="E10" s="3"/>
      <c r="F10" s="3"/>
      <c r="G10" s="6"/>
      <c r="H10" s="66" t="str">
        <f t="shared" si="0"/>
        <v>true</v>
      </c>
      <c r="I10" s="3" t="str">
        <f t="shared" si="1"/>
        <v>true</v>
      </c>
      <c r="J10" s="68"/>
      <c r="K10" s="3">
        <v>7</v>
      </c>
      <c r="L10" s="3">
        <f t="shared" si="2"/>
        <v>0</v>
      </c>
      <c r="M10" s="3" t="str">
        <f t="shared" si="3"/>
        <v/>
      </c>
      <c r="N10" s="3" t="str">
        <f t="shared" si="6"/>
        <v/>
      </c>
      <c r="O10" s="3" t="str">
        <f t="shared" si="4"/>
        <v/>
      </c>
      <c r="P10" s="3" t="str">
        <f t="shared" si="5"/>
        <v/>
      </c>
    </row>
    <row r="11" spans="1:16" x14ac:dyDescent="0.25">
      <c r="A11" s="3"/>
      <c r="B11" s="3"/>
      <c r="C11" s="3"/>
      <c r="D11" s="3"/>
      <c r="E11" s="3"/>
      <c r="F11" s="3"/>
      <c r="G11" s="6"/>
      <c r="H11" s="66" t="str">
        <f t="shared" si="0"/>
        <v>true</v>
      </c>
      <c r="I11" s="3" t="str">
        <f t="shared" si="1"/>
        <v>true</v>
      </c>
      <c r="J11" s="68"/>
      <c r="K11" s="3">
        <v>8</v>
      </c>
      <c r="L11" s="3">
        <f t="shared" si="2"/>
        <v>0</v>
      </c>
      <c r="M11" s="3" t="str">
        <f t="shared" si="3"/>
        <v/>
      </c>
      <c r="N11" s="3" t="str">
        <f t="shared" si="6"/>
        <v/>
      </c>
      <c r="O11" s="3" t="str">
        <f t="shared" si="4"/>
        <v/>
      </c>
      <c r="P11" s="3" t="str">
        <f t="shared" si="5"/>
        <v/>
      </c>
    </row>
    <row r="12" spans="1:16" x14ac:dyDescent="0.25">
      <c r="A12" s="3"/>
      <c r="B12" s="3"/>
      <c r="C12" s="3"/>
      <c r="D12" s="3"/>
      <c r="E12" s="3"/>
      <c r="F12" s="3"/>
      <c r="G12" s="6"/>
      <c r="H12" s="66" t="str">
        <f t="shared" si="0"/>
        <v>true</v>
      </c>
      <c r="I12" s="3" t="str">
        <f t="shared" si="1"/>
        <v>true</v>
      </c>
      <c r="J12" s="68"/>
      <c r="K12" s="3">
        <v>9</v>
      </c>
      <c r="L12" s="3">
        <f t="shared" si="2"/>
        <v>0</v>
      </c>
      <c r="M12" s="3" t="str">
        <f t="shared" si="3"/>
        <v/>
      </c>
      <c r="N12" s="3" t="str">
        <f t="shared" si="6"/>
        <v/>
      </c>
      <c r="O12" s="3" t="str">
        <f t="shared" si="4"/>
        <v/>
      </c>
      <c r="P12" s="3" t="str">
        <f t="shared" si="5"/>
        <v/>
      </c>
    </row>
    <row r="13" spans="1:16" x14ac:dyDescent="0.25">
      <c r="A13" s="3"/>
      <c r="B13" s="3"/>
      <c r="C13" s="3"/>
      <c r="D13" s="3"/>
      <c r="E13" s="3"/>
      <c r="F13" s="3"/>
      <c r="G13" s="6"/>
      <c r="H13" s="66" t="str">
        <f t="shared" si="0"/>
        <v>true</v>
      </c>
      <c r="I13" s="3" t="str">
        <f t="shared" si="1"/>
        <v>true</v>
      </c>
      <c r="J13" s="68"/>
      <c r="K13" s="3">
        <v>10</v>
      </c>
      <c r="L13" s="3">
        <f t="shared" si="2"/>
        <v>0</v>
      </c>
      <c r="M13" s="3" t="str">
        <f t="shared" si="3"/>
        <v/>
      </c>
      <c r="N13" s="3" t="str">
        <f t="shared" si="6"/>
        <v/>
      </c>
      <c r="O13" s="3" t="str">
        <f t="shared" si="4"/>
        <v/>
      </c>
      <c r="P13" s="3" t="str">
        <f t="shared" si="5"/>
        <v/>
      </c>
    </row>
    <row r="14" spans="1:16" x14ac:dyDescent="0.25">
      <c r="A14" s="3"/>
      <c r="B14" s="3"/>
      <c r="C14" s="3"/>
      <c r="D14" s="3"/>
      <c r="E14" s="3"/>
      <c r="F14" s="3"/>
      <c r="G14" s="6"/>
      <c r="H14" s="66" t="str">
        <f t="shared" si="0"/>
        <v>true</v>
      </c>
      <c r="I14" s="3" t="str">
        <f t="shared" si="1"/>
        <v>true</v>
      </c>
      <c r="J14" s="68"/>
      <c r="K14" s="3">
        <v>11</v>
      </c>
      <c r="L14" s="3">
        <f t="shared" si="2"/>
        <v>0</v>
      </c>
      <c r="M14" s="3" t="str">
        <f t="shared" si="3"/>
        <v/>
      </c>
      <c r="N14" s="3" t="str">
        <f t="shared" si="6"/>
        <v/>
      </c>
      <c r="O14" s="3" t="str">
        <f t="shared" si="4"/>
        <v/>
      </c>
      <c r="P14" s="3" t="str">
        <f t="shared" si="5"/>
        <v/>
      </c>
    </row>
    <row r="15" spans="1:16" x14ac:dyDescent="0.25">
      <c r="A15" s="3"/>
      <c r="B15" s="3"/>
      <c r="C15" s="3"/>
      <c r="D15" s="3"/>
      <c r="E15" s="3"/>
      <c r="F15" s="3"/>
      <c r="G15" s="6"/>
      <c r="H15" s="66" t="str">
        <f t="shared" si="0"/>
        <v>true</v>
      </c>
      <c r="I15" s="3" t="str">
        <f t="shared" si="1"/>
        <v>true</v>
      </c>
      <c r="J15" s="68"/>
      <c r="K15" s="3">
        <v>12</v>
      </c>
      <c r="L15" s="3">
        <f t="shared" si="2"/>
        <v>0</v>
      </c>
      <c r="M15" s="3" t="str">
        <f t="shared" si="3"/>
        <v/>
      </c>
      <c r="N15" s="3" t="str">
        <f t="shared" si="6"/>
        <v/>
      </c>
      <c r="O15" s="3" t="str">
        <f t="shared" si="4"/>
        <v/>
      </c>
      <c r="P15" s="3" t="str">
        <f t="shared" si="5"/>
        <v/>
      </c>
    </row>
    <row r="16" spans="1:16" x14ac:dyDescent="0.25">
      <c r="A16" s="3"/>
      <c r="B16" s="3"/>
      <c r="C16" s="3"/>
      <c r="D16" s="3"/>
      <c r="E16" s="3"/>
      <c r="F16" s="3"/>
      <c r="G16" s="6"/>
      <c r="H16" s="66" t="str">
        <f t="shared" si="0"/>
        <v>true</v>
      </c>
      <c r="I16" s="3" t="str">
        <f t="shared" si="1"/>
        <v>true</v>
      </c>
      <c r="J16" s="68"/>
      <c r="K16" s="3">
        <v>13</v>
      </c>
      <c r="L16" s="3">
        <f t="shared" si="2"/>
        <v>0</v>
      </c>
      <c r="M16" s="3" t="str">
        <f t="shared" si="3"/>
        <v/>
      </c>
      <c r="N16" s="3" t="str">
        <f t="shared" si="6"/>
        <v/>
      </c>
      <c r="O16" s="3" t="str">
        <f t="shared" si="4"/>
        <v/>
      </c>
      <c r="P16" s="3" t="str">
        <f t="shared" si="5"/>
        <v/>
      </c>
    </row>
    <row r="17" spans="1:16" x14ac:dyDescent="0.25">
      <c r="A17" s="3"/>
      <c r="B17" s="3"/>
      <c r="C17" s="3"/>
      <c r="D17" s="3"/>
      <c r="E17" s="3"/>
      <c r="F17" s="3"/>
      <c r="G17" s="6"/>
      <c r="H17" s="66" t="str">
        <f t="shared" si="0"/>
        <v>true</v>
      </c>
      <c r="I17" s="3" t="str">
        <f t="shared" si="1"/>
        <v>true</v>
      </c>
      <c r="J17" s="68"/>
      <c r="K17" s="3">
        <v>14</v>
      </c>
      <c r="L17" s="3">
        <f t="shared" si="2"/>
        <v>0</v>
      </c>
      <c r="M17" s="3" t="str">
        <f t="shared" si="3"/>
        <v/>
      </c>
      <c r="N17" s="3" t="str">
        <f t="shared" si="6"/>
        <v/>
      </c>
      <c r="O17" s="3" t="str">
        <f t="shared" si="4"/>
        <v/>
      </c>
      <c r="P17" s="3" t="str">
        <f t="shared" si="5"/>
        <v/>
      </c>
    </row>
    <row r="18" spans="1:16" x14ac:dyDescent="0.25">
      <c r="A18" s="3"/>
      <c r="B18" s="3"/>
      <c r="C18" s="3"/>
      <c r="D18" s="3"/>
      <c r="E18" s="3"/>
      <c r="F18" s="3"/>
      <c r="G18" s="6"/>
      <c r="H18" s="66" t="str">
        <f t="shared" si="0"/>
        <v>true</v>
      </c>
      <c r="I18" s="3" t="str">
        <f t="shared" si="1"/>
        <v>true</v>
      </c>
      <c r="J18" s="68"/>
      <c r="K18" s="3">
        <v>15</v>
      </c>
      <c r="L18" s="3">
        <f t="shared" si="2"/>
        <v>0</v>
      </c>
      <c r="M18" s="3" t="str">
        <f t="shared" si="3"/>
        <v/>
      </c>
      <c r="N18" s="3" t="str">
        <f t="shared" si="6"/>
        <v/>
      </c>
      <c r="O18" s="3" t="str">
        <f t="shared" si="4"/>
        <v/>
      </c>
      <c r="P18" s="3" t="str">
        <f t="shared" si="5"/>
        <v/>
      </c>
    </row>
    <row r="19" spans="1:16" x14ac:dyDescent="0.25">
      <c r="A19" s="3"/>
      <c r="B19" s="3"/>
      <c r="C19" s="3"/>
      <c r="D19" s="3"/>
      <c r="E19" s="3"/>
      <c r="F19" s="3"/>
      <c r="G19" s="6"/>
      <c r="H19" s="66" t="str">
        <f t="shared" si="0"/>
        <v>true</v>
      </c>
      <c r="I19" s="3" t="str">
        <f t="shared" si="1"/>
        <v>true</v>
      </c>
      <c r="J19" s="68"/>
      <c r="K19" s="3">
        <v>16</v>
      </c>
      <c r="L19" s="3">
        <f t="shared" si="2"/>
        <v>0</v>
      </c>
      <c r="M19" s="3" t="str">
        <f t="shared" si="3"/>
        <v/>
      </c>
      <c r="N19" s="3" t="str">
        <f t="shared" si="6"/>
        <v/>
      </c>
      <c r="O19" s="3" t="str">
        <f t="shared" si="4"/>
        <v/>
      </c>
      <c r="P19" s="3" t="str">
        <f t="shared" si="5"/>
        <v/>
      </c>
    </row>
    <row r="20" spans="1:16" x14ac:dyDescent="0.25">
      <c r="A20" s="3"/>
      <c r="B20" s="3"/>
      <c r="C20" s="3"/>
      <c r="D20" s="3"/>
      <c r="E20" s="3"/>
      <c r="F20" s="3"/>
      <c r="G20" s="6"/>
      <c r="H20" s="66" t="str">
        <f t="shared" si="0"/>
        <v>true</v>
      </c>
      <c r="I20" s="3" t="str">
        <f t="shared" si="1"/>
        <v>true</v>
      </c>
      <c r="J20" s="68"/>
      <c r="K20" s="3">
        <v>17</v>
      </c>
      <c r="L20" s="3">
        <f t="shared" si="2"/>
        <v>0</v>
      </c>
      <c r="M20" s="3" t="str">
        <f t="shared" si="3"/>
        <v/>
      </c>
      <c r="N20" s="3" t="str">
        <f t="shared" si="6"/>
        <v/>
      </c>
      <c r="O20" s="3" t="str">
        <f t="shared" si="4"/>
        <v/>
      </c>
      <c r="P20" s="3" t="str">
        <f t="shared" si="5"/>
        <v/>
      </c>
    </row>
    <row r="21" spans="1:16" x14ac:dyDescent="0.25">
      <c r="A21" s="3"/>
      <c r="B21" s="3"/>
      <c r="C21" s="3"/>
      <c r="D21" s="3"/>
      <c r="E21" s="3"/>
      <c r="F21" s="3"/>
      <c r="G21" s="6"/>
      <c r="H21" s="66" t="str">
        <f t="shared" si="0"/>
        <v>true</v>
      </c>
      <c r="I21" s="3" t="str">
        <f t="shared" si="1"/>
        <v>true</v>
      </c>
      <c r="J21" s="68"/>
      <c r="K21" s="3">
        <v>18</v>
      </c>
      <c r="L21" s="3">
        <f t="shared" si="2"/>
        <v>0</v>
      </c>
      <c r="M21" s="3" t="str">
        <f t="shared" si="3"/>
        <v/>
      </c>
      <c r="N21" s="3" t="str">
        <f t="shared" si="6"/>
        <v/>
      </c>
      <c r="O21" s="3" t="str">
        <f t="shared" si="4"/>
        <v/>
      </c>
      <c r="P21" s="3" t="str">
        <f t="shared" si="5"/>
        <v/>
      </c>
    </row>
    <row r="22" spans="1:16" x14ac:dyDescent="0.25">
      <c r="A22" s="3"/>
      <c r="B22" s="3"/>
      <c r="C22" s="3"/>
      <c r="D22" s="3"/>
      <c r="E22" s="3"/>
      <c r="F22" s="3"/>
      <c r="G22" s="6"/>
      <c r="H22" s="66" t="str">
        <f t="shared" si="0"/>
        <v>true</v>
      </c>
      <c r="I22" s="3" t="str">
        <f t="shared" si="1"/>
        <v>true</v>
      </c>
      <c r="J22" s="68"/>
      <c r="K22" s="3">
        <v>19</v>
      </c>
      <c r="L22" s="3">
        <f t="shared" si="2"/>
        <v>0</v>
      </c>
      <c r="M22" s="3" t="str">
        <f t="shared" si="3"/>
        <v/>
      </c>
      <c r="N22" s="3" t="str">
        <f t="shared" si="6"/>
        <v/>
      </c>
      <c r="O22" s="3" t="str">
        <f t="shared" si="4"/>
        <v/>
      </c>
      <c r="P22" s="3" t="str">
        <f t="shared" si="5"/>
        <v/>
      </c>
    </row>
    <row r="23" spans="1:16" x14ac:dyDescent="0.25">
      <c r="A23" s="3"/>
      <c r="B23" s="3"/>
      <c r="C23" s="3"/>
      <c r="D23" s="3"/>
      <c r="E23" s="3"/>
      <c r="F23" s="3"/>
      <c r="G23" s="6"/>
      <c r="H23" s="66" t="str">
        <f t="shared" si="0"/>
        <v>true</v>
      </c>
      <c r="I23" s="3" t="str">
        <f t="shared" si="1"/>
        <v>true</v>
      </c>
      <c r="J23" s="68"/>
      <c r="K23" s="3">
        <v>20</v>
      </c>
      <c r="L23" s="3">
        <f t="shared" si="2"/>
        <v>0</v>
      </c>
      <c r="M23" s="3" t="str">
        <f t="shared" si="3"/>
        <v/>
      </c>
      <c r="N23" s="3" t="str">
        <f t="shared" si="6"/>
        <v/>
      </c>
      <c r="O23" s="3" t="str">
        <f t="shared" si="4"/>
        <v/>
      </c>
      <c r="P23" s="3" t="str">
        <f t="shared" si="5"/>
        <v/>
      </c>
    </row>
    <row r="24" spans="1:16" x14ac:dyDescent="0.25">
      <c r="A24" s="3"/>
      <c r="B24" s="3"/>
      <c r="C24" s="3"/>
      <c r="D24" s="3"/>
      <c r="E24" s="3"/>
      <c r="F24" s="3"/>
      <c r="G24" s="6"/>
      <c r="H24" s="66" t="str">
        <f t="shared" si="0"/>
        <v>true</v>
      </c>
      <c r="I24" s="3" t="str">
        <f t="shared" si="1"/>
        <v>true</v>
      </c>
      <c r="J24" s="68"/>
      <c r="K24" s="3">
        <v>21</v>
      </c>
      <c r="L24" s="3">
        <f t="shared" si="2"/>
        <v>0</v>
      </c>
      <c r="M24" s="3" t="str">
        <f t="shared" si="3"/>
        <v/>
      </c>
      <c r="N24" s="3" t="str">
        <f t="shared" si="6"/>
        <v/>
      </c>
      <c r="O24" s="3" t="str">
        <f t="shared" si="4"/>
        <v/>
      </c>
      <c r="P24" s="3" t="str">
        <f t="shared" si="5"/>
        <v/>
      </c>
    </row>
    <row r="25" spans="1:16" x14ac:dyDescent="0.25">
      <c r="A25" s="3"/>
      <c r="B25" s="3"/>
      <c r="C25" s="3"/>
      <c r="D25" s="3"/>
      <c r="E25" s="3"/>
      <c r="F25" s="3"/>
      <c r="G25" s="6"/>
      <c r="H25" s="66" t="str">
        <f t="shared" si="0"/>
        <v>true</v>
      </c>
      <c r="I25" s="3" t="str">
        <f t="shared" si="1"/>
        <v>true</v>
      </c>
      <c r="J25" s="68"/>
      <c r="K25" s="3">
        <v>22</v>
      </c>
      <c r="L25" s="3">
        <f t="shared" si="2"/>
        <v>0</v>
      </c>
      <c r="M25" s="3" t="str">
        <f t="shared" si="3"/>
        <v/>
      </c>
      <c r="N25" s="3" t="str">
        <f t="shared" si="6"/>
        <v/>
      </c>
      <c r="O25" s="3" t="str">
        <f t="shared" si="4"/>
        <v/>
      </c>
      <c r="P25" s="3" t="str">
        <f t="shared" si="5"/>
        <v/>
      </c>
    </row>
    <row r="26" spans="1:16" x14ac:dyDescent="0.25">
      <c r="A26" s="6"/>
      <c r="B26" s="6"/>
      <c r="C26" s="6"/>
      <c r="D26" s="6"/>
      <c r="E26" s="6"/>
      <c r="F26" s="6"/>
      <c r="G26" s="6"/>
      <c r="H26" s="6"/>
    </row>
    <row r="27" spans="1:16" hidden="1" x14ac:dyDescent="0.25">
      <c r="A27" s="6"/>
      <c r="B27" s="6"/>
      <c r="C27" s="6"/>
      <c r="D27" s="6"/>
      <c r="E27" s="6"/>
      <c r="F27" s="6"/>
      <c r="G27" s="6"/>
      <c r="H27" s="6"/>
    </row>
  </sheetData>
  <mergeCells count="3">
    <mergeCell ref="A1:F1"/>
    <mergeCell ref="K2:O2"/>
    <mergeCell ref="H1:P1"/>
  </mergeCells>
  <dataValidations count="2">
    <dataValidation type="list" allowBlank="1" showInputMessage="1" showErrorMessage="1" sqref="B4:F25">
      <formula1>"true,false"</formula1>
    </dataValidation>
    <dataValidation type="custom" allowBlank="1" showInputMessage="1" showErrorMessage="1" sqref="A3:F3">
      <formula1>"nada"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workbookViewId="0">
      <selection activeCell="A5" sqref="A5"/>
    </sheetView>
  </sheetViews>
  <sheetFormatPr baseColWidth="10" defaultColWidth="16.28515625" defaultRowHeight="15" zeroHeight="1" x14ac:dyDescent="0.25"/>
  <cols>
    <col min="1" max="1" width="21.28515625" bestFit="1" customWidth="1" collapsed="1"/>
    <col min="2" max="3" width="11.42578125" customWidth="1" collapsed="1"/>
    <col min="4" max="4" width="15.5703125" bestFit="1" customWidth="1" collapsed="1"/>
    <col min="5" max="5" width="22.140625" bestFit="1" customWidth="1" collapsed="1"/>
    <col min="6" max="6" width="17.7109375" bestFit="1" customWidth="1" collapsed="1"/>
    <col min="7" max="7" width="13.5703125" customWidth="1" collapsed="1"/>
    <col min="8" max="8" width="14.140625" bestFit="1" customWidth="1" collapsed="1"/>
    <col min="9" max="9" width="7.85546875" bestFit="1" customWidth="1" collapsed="1"/>
    <col min="10" max="10" width="20.28515625" bestFit="1" customWidth="1" collapsed="1"/>
    <col min="11" max="12" width="9" bestFit="1" customWidth="1" collapsed="1"/>
    <col min="13" max="13" width="13.28515625" bestFit="1" customWidth="1" collapsed="1"/>
    <col min="14" max="14" width="11" bestFit="1" customWidth="1" collapsed="1"/>
    <col min="15" max="15" width="23.7109375" bestFit="1" customWidth="1" collapsed="1"/>
    <col min="16" max="17" width="9" bestFit="1" customWidth="1" collapsed="1"/>
    <col min="18" max="18" width="18.7109375" bestFit="1" customWidth="1" collapsed="1"/>
  </cols>
  <sheetData>
    <row r="1" spans="1:18" ht="19.5" thickBot="1" x14ac:dyDescent="0.35">
      <c r="A1" s="142" t="s">
        <v>101</v>
      </c>
      <c r="B1" s="143"/>
      <c r="C1" s="143"/>
      <c r="D1" s="143"/>
      <c r="E1" s="143"/>
      <c r="F1" s="144"/>
      <c r="G1" s="6"/>
      <c r="H1" s="145" t="s">
        <v>38</v>
      </c>
      <c r="I1" s="146"/>
      <c r="J1" s="146"/>
      <c r="K1" s="146"/>
      <c r="L1" s="146"/>
      <c r="M1" s="146"/>
      <c r="N1" s="146"/>
      <c r="O1" s="146"/>
      <c r="P1" s="146"/>
      <c r="Q1" s="146"/>
      <c r="R1" s="146"/>
    </row>
    <row r="2" spans="1:18" ht="15.75" thickBot="1" x14ac:dyDescent="0.3">
      <c r="A2" s="29" t="s">
        <v>42</v>
      </c>
      <c r="B2" s="30" t="s">
        <v>102</v>
      </c>
      <c r="C2" s="30" t="s">
        <v>103</v>
      </c>
      <c r="D2" s="30" t="s">
        <v>85</v>
      </c>
      <c r="E2" s="30" t="s">
        <v>104</v>
      </c>
      <c r="F2" s="31" t="s">
        <v>41</v>
      </c>
      <c r="G2" s="6"/>
      <c r="H2" s="73" t="s">
        <v>39</v>
      </c>
      <c r="I2" s="73" t="s">
        <v>112</v>
      </c>
      <c r="J2" s="74" t="s">
        <v>115</v>
      </c>
      <c r="K2" s="75">
        <v>1</v>
      </c>
      <c r="L2" s="75">
        <v>2</v>
      </c>
      <c r="M2" s="76" t="s">
        <v>113</v>
      </c>
      <c r="N2" s="73" t="s">
        <v>41</v>
      </c>
      <c r="O2" s="74" t="s">
        <v>116</v>
      </c>
      <c r="P2" s="75">
        <v>1</v>
      </c>
      <c r="Q2" s="75">
        <v>2</v>
      </c>
      <c r="R2" s="76" t="s">
        <v>114</v>
      </c>
    </row>
    <row r="3" spans="1:18" hidden="1" x14ac:dyDescent="0.25">
      <c r="A3" s="58"/>
      <c r="B3" s="59"/>
      <c r="C3" s="59"/>
      <c r="D3" s="59"/>
      <c r="E3" s="59"/>
      <c r="F3" s="57"/>
      <c r="G3" s="6"/>
      <c r="H3" s="71"/>
      <c r="I3" s="72"/>
      <c r="J3" s="22"/>
      <c r="K3" s="23"/>
      <c r="L3" s="23"/>
      <c r="M3" s="24"/>
      <c r="N3" s="72"/>
      <c r="O3" s="22"/>
      <c r="P3" s="23"/>
      <c r="Q3" s="23"/>
      <c r="R3" s="24"/>
    </row>
    <row r="4" spans="1:18" ht="15.75" thickBot="1" x14ac:dyDescent="0.3">
      <c r="A4" s="22" t="s">
        <v>127</v>
      </c>
      <c r="B4" s="27">
        <v>500</v>
      </c>
      <c r="C4" s="27">
        <v>200.5</v>
      </c>
      <c r="D4" s="23" t="s">
        <v>120</v>
      </c>
      <c r="E4" s="23" t="s">
        <v>120</v>
      </c>
      <c r="F4" s="24" t="s">
        <v>134</v>
      </c>
      <c r="G4" s="6"/>
      <c r="H4" s="40">
        <f>COUNTA(A3:A24)</f>
        <v>2</v>
      </c>
      <c r="I4" s="70" t="str">
        <f>Bienes!C4</f>
        <v>RN256</v>
      </c>
      <c r="J4" s="92">
        <v>0</v>
      </c>
      <c r="K4" s="3">
        <f>IF(E4=I4,J4,IF(E4=I5,J5,IF(E4=I6,J6,IF(E4=I7,J7,IF(E4=I8,J8,IF(E4=I9,J9,IF(E4=I10,J10,IF(E4=I11,J11,"Excedido"))))))))</f>
        <v>0</v>
      </c>
      <c r="L4" s="3">
        <f>IF(K4="Excedido",IF(E4=I12,J12,IF(E4=I13,J13,IF(E4=I14,J14,IF(E4=I15,J15,IF(E4=I16,J16,IF(E4=I17,J17,IF(E4=I18:I18,J18,"Excedido"))))))),K4)</f>
        <v>0</v>
      </c>
      <c r="M4" s="96">
        <f>IF(L4="Excedido",IF(E4=I19,J19,IF(E4=I20,J20,IF(E4=I21,J21,IF(E4=I22,J22,IF(E4=I23,J23,IF(E4=I24,J24,IF(E4=I25:I25,J25,"Excedido"))))))),L4)</f>
        <v>0</v>
      </c>
      <c r="N4" s="16" t="str">
        <f>Proveedor!P3:P25</f>
        <v>ProvRN256</v>
      </c>
      <c r="O4" s="92">
        <v>0</v>
      </c>
      <c r="P4" s="97">
        <f>IF(F4=N4,O4,IF(F4=N5,O5,IF(F4=N6,O6,IF(F4=N7,O7,IF(F4=N8,O8,IF(F4=N9,O9,IF(F4=N10,O10,IF(F4=N11,O11,"Excedido"))))))))</f>
        <v>1</v>
      </c>
      <c r="Q4" s="97">
        <f>IF(P4="Excedido",IF(F4=N12,O12,IF(F4=N13,O13,IF(F4=N14,O14,IF(F4=N15,O15,IF(F4=N16,O16,IF(F4=N17,O17,IF(F4=N18:N18,O18,"Excedido"))))))),P4)</f>
        <v>1</v>
      </c>
      <c r="R4" s="96">
        <f>IF(Q4="Excedido",IF(F4=N19,O19,IF(F4=N20,O20,IF(F4=N21,O21,IF(F4=N22,O22,IF(F4=N23,O23,IF(F4=N24,O24,IF(F4=N25,O25,"Excedido"))))))),Q4)</f>
        <v>1</v>
      </c>
    </row>
    <row r="5" spans="1:18" x14ac:dyDescent="0.25">
      <c r="A5" s="22" t="s">
        <v>135</v>
      </c>
      <c r="B5" s="27">
        <v>500</v>
      </c>
      <c r="C5" s="27">
        <v>200.5</v>
      </c>
      <c r="D5" s="23" t="s">
        <v>128</v>
      </c>
      <c r="E5" s="23" t="s">
        <v>128</v>
      </c>
      <c r="F5" s="24" t="s">
        <v>126</v>
      </c>
      <c r="G5" s="6"/>
      <c r="I5" s="70" t="str">
        <f>Bienes!C5</f>
        <v>RN257</v>
      </c>
      <c r="J5" s="92">
        <v>1</v>
      </c>
      <c r="K5" s="3">
        <f>IF(E5=I4,J4,IF(E5=I5,J5,IF(E5=I6,J6,IF(E5=I7,J7,IF(E5=I8,J8,IF(E5=I9,J9,IF(E5=I10,J10,IF(E5=I11,J11,"Excedido"))))))))</f>
        <v>1</v>
      </c>
      <c r="L5" s="3">
        <f>IF(K5="Excedido",IF(E5=I12,J12,IF(E5=I13,J13,IF(E5=I14,J14,IF(E5=I15,J15,IF(E5=I16,J16,IF(E5=I17,J17,IF(E5=I18:I18,J18,"Excedido"))))))),K5)</f>
        <v>1</v>
      </c>
      <c r="M5" s="96">
        <f>IF(L5="Excedido",IF(E5=I19,J19,IF(E5=I20,J20,IF(E5=I21,J21,IF(E5=I22,J22,IF(E5=I23,J23,IF(E5=I24,J24,IF(E5=I25,J25,"Excedido"))))))),L5)</f>
        <v>1</v>
      </c>
      <c r="N5" s="16" t="str">
        <f>Proveedor!P4:P26</f>
        <v>ProvRN257</v>
      </c>
      <c r="O5" s="92">
        <v>1</v>
      </c>
      <c r="P5" s="97">
        <f>IF(F5=N4,O4,IF(F5=N5,O5,IF(F5=N6,O6,IF(F5=N7,O7,IF(F5=N8,O8,IF(F5=N9,O9,IF(F5=N10,O10,IF(F5=N11,O11,"Excedido"))))))))</f>
        <v>0</v>
      </c>
      <c r="Q5" s="97">
        <f>IF(P5="Excedido",IF(F5=N12,O12,IF(F5=N13,O13,IF(F5=N14,O14,IF(F5=N15,O15,IF(F5=N16,O16,IF(F5=N17,O17,IF(F5=N18:N18,O18,"Excedido"))))))),P5)</f>
        <v>0</v>
      </c>
      <c r="R5" s="96">
        <f>IF(Q5="Excedido",IF(F5=N19,O19,IF(F5=N20,O20,IF(F5=N21,O21,IF(F5=N22,O22,IF(F5=N23,O23,IF(F5=N24,O24,IF(F5=N25,O25,"Excedido"))))))),Q5)</f>
        <v>0</v>
      </c>
    </row>
    <row r="6" spans="1:18" x14ac:dyDescent="0.25">
      <c r="A6" s="22"/>
      <c r="B6" s="27"/>
      <c r="C6" s="27"/>
      <c r="D6" s="23"/>
      <c r="E6" s="23"/>
      <c r="F6" s="24"/>
      <c r="G6" s="6"/>
      <c r="I6" s="70">
        <f>Bienes!C6</f>
        <v>0</v>
      </c>
      <c r="J6" s="92">
        <v>2</v>
      </c>
      <c r="K6" s="3">
        <f>IF(E6=I4,J4,IF(E6=I5,J5,IF(E6=I6,J6,IF(E6=I7,J7,IF(E6=I8,J8,IF(E6=I9,J9,IF(E6=I10,J10,IF(E6=I11,J11,"Excedido"))))))))</f>
        <v>2</v>
      </c>
      <c r="L6" s="3">
        <f>IF(K6="Excedido",IF(E6=I12,J12,IF(E6=I13,J13,IF(E6=I14,J14,IF(E6=I15,J15,IF(E6=I16,J16,IF(E6=I17,J17,IF(E6=I18:I18,J18,"Excedido"))))))),K6)</f>
        <v>2</v>
      </c>
      <c r="M6" s="96">
        <f>IF(L6="Excedido",IF(E6=I19,J19,IF(E6=I20,J20,IF(E6=I21,J21,IF(E6=I22,J22,IF(E6=I23,J23,IF(E6=I24,J24,IF(E6=I25,J25,"Excedido"))))))),L6)</f>
        <v>2</v>
      </c>
      <c r="N6" s="16" t="str">
        <f>Proveedor!P5:P27</f>
        <v/>
      </c>
      <c r="O6" s="92">
        <v>2</v>
      </c>
      <c r="P6" s="97">
        <f>IF(F6=N4,O4,IF(F6=N5,O5,IF(F6=N6,O6,IF(F6=N7,O7,IF(F6=N8,O8,IF(F6=N9,O9,IF(F6=N10,O10,IF(F6=N11,O11,"Excedido"))))))))</f>
        <v>2</v>
      </c>
      <c r="Q6" s="97">
        <f>IF(P6="Excedido",IF(F6=N12,O12,IF(F6=N13,O13,IF(F6=N14,O14,IF(F6=N15,O15,IF(F6=N16,O16,IF(F6=N17,O17,IF(F6=N18:N18,O18,"Excedido"))))))),P6)</f>
        <v>2</v>
      </c>
      <c r="R6" s="96">
        <f>IF(Q6="Excedido",IF(F6=N19,O19,IF(F6=N20,O20,IF(F6=N21,O21,IF(F6=N22,O22,IF(F6=N23,O23,IF(F6=N24,O24,IF(F6=N25,O25,"Excedido"))))))),Q6)</f>
        <v>2</v>
      </c>
    </row>
    <row r="7" spans="1:18" x14ac:dyDescent="0.25">
      <c r="A7" s="22"/>
      <c r="B7" s="27"/>
      <c r="C7" s="27"/>
      <c r="D7" s="23"/>
      <c r="E7" s="23"/>
      <c r="F7" s="24"/>
      <c r="G7" s="6"/>
      <c r="I7" s="70">
        <f>Bienes!C7</f>
        <v>0</v>
      </c>
      <c r="J7" s="92">
        <v>3</v>
      </c>
      <c r="K7" s="3">
        <f>IF(E7=I4,J4,IF(E7=I5,J5,IF(E7=I6,J6,IF(E7=I7,J7,IF(E7=I8,J8,IF(E7=I9,J9,IF(E7=I10,J10,IF(E7=I11,J11,"Excedido"))))))))</f>
        <v>2</v>
      </c>
      <c r="L7" s="3">
        <f>IF(K7="Excedido",IF(E7=I12,J12,IF(E7=I13,J13,IF(E7=I14,J14,IF(E7=I15,J15,IF(E7=I16,J16,IF(E7=I17,J17,IF(E7=I18:I18,J18,"Excedido"))))))),K7)</f>
        <v>2</v>
      </c>
      <c r="M7" s="96">
        <f>IF(L7="Excedido",IF(E7=I19,J19,IF(E7=I20,J20,IF(E7=I21,J21,IF(E7=I22,J22,IF(E7=I23,J23,IF(E7=I24,J24,IF(E7=I25,J25,"Excedido"))))))),L7)</f>
        <v>2</v>
      </c>
      <c r="N7" s="16" t="str">
        <f>Proveedor!P6:P28</f>
        <v/>
      </c>
      <c r="O7" s="92">
        <v>3</v>
      </c>
      <c r="P7" s="97">
        <f>IF(F7=N4,O4,IF(F7=N5,O5,IF(F7=N6,O6,IF(F7=N7,O7,IF(F7=N8,O8,IF(F7=N9,O9,IF(F7=N10,O10,IF(F7=N11,O11,"Excedido"))))))))</f>
        <v>2</v>
      </c>
      <c r="Q7" s="97">
        <f>IF(P7="Excedido",IF(F7=N12,O12,IF(F7=N13,O13,IF(F7=N14,O14,IF(F7=N15,O15,IF(F7=N16,O16,IF(F7=N17,O17,IF(F7=N18:N18,O18,"Excedido"))))))),P7)</f>
        <v>2</v>
      </c>
      <c r="R7" s="96">
        <f>IF(Q7="Excedido",IF(F7=N19,O19,IF(F7=N20,O20,IF(F7=N21,O21,IF(F7=N22,O22,IF(F7=N23,O23,IF(F7=N24,O24,IF(F7=N25,O25,"Excedido"))))))),Q7)</f>
        <v>2</v>
      </c>
    </row>
    <row r="8" spans="1:18" x14ac:dyDescent="0.25">
      <c r="A8" s="22"/>
      <c r="B8" s="27"/>
      <c r="C8" s="27"/>
      <c r="D8" s="23"/>
      <c r="E8" s="23"/>
      <c r="F8" s="24"/>
      <c r="G8" s="6"/>
      <c r="I8" s="70">
        <f>Bienes!C8</f>
        <v>0</v>
      </c>
      <c r="J8" s="92">
        <v>4</v>
      </c>
      <c r="K8" s="3">
        <f>IF(E8=I4,J4,IF(E8=I5,J5,IF(E8=I6,J6,IF(E8=I7,J7,IF(E8=I8,J8,IF(E8=I9,J9,IF(E8=I10,J10,IF(E8=I11,J11,"Excedido"))))))))</f>
        <v>2</v>
      </c>
      <c r="L8" s="3">
        <f>IF(K8="Excedido",IF(E8=I12,J12,IF(E8=I13,J13,IF(E8=I14,J14,IF(E8=I15,J15,IF(E8=I16,J16,IF(E8=I17,J17,IF(E8=I18:I18,J18,"Excedido"))))))),K8)</f>
        <v>2</v>
      </c>
      <c r="M8" s="96">
        <f>IF(L8="Excedido",IF(E8=I19,J19,IF(E8=I20,J20,IF(E8=I21,J21,IF(E8=I22,J22,IF(E8=I23,J23,IF(E8=I24,J24,IF(E8=I25,J25,"Excedido"))))))),L8)</f>
        <v>2</v>
      </c>
      <c r="N8" s="16" t="str">
        <f>Proveedor!P7:P29</f>
        <v/>
      </c>
      <c r="O8" s="92">
        <v>4</v>
      </c>
      <c r="P8" s="97">
        <f>IF(F8=N4,O4,IF(F8=N5,O5,IF(F8=N6,O6,IF(F8=N7,O7,IF(F8=N8,O8,IF(F8=N9,O9,IF(F8=N10,O10,IF(F8=N11,O11,"Excedido"))))))))</f>
        <v>2</v>
      </c>
      <c r="Q8" s="97">
        <f>IF(P8="Excedido",IF(F8=N12,O12,IF(F8=N13,O13,IF(F8=N14,O14,IF(F8=N15,O15,IF(F8=N16,O16,IF(F8=N17,O17,IF(F8=N18:N18,O18,"Excedido"))))))),P8)</f>
        <v>2</v>
      </c>
      <c r="R8" s="96">
        <f>IF(Q8="Excedido",IF(F8=N19,O19,IF(F8=N20,O20,IF(F8=N21,O21,IF(F8=N22,O22,IF(F8=N23,O23,IF(F8=N24,O24,IF(F8=N25,O25,"Excedido"))))))),Q8)</f>
        <v>2</v>
      </c>
    </row>
    <row r="9" spans="1:18" x14ac:dyDescent="0.25">
      <c r="A9" s="22"/>
      <c r="B9" s="27"/>
      <c r="C9" s="27"/>
      <c r="D9" s="23"/>
      <c r="E9" s="23"/>
      <c r="F9" s="24"/>
      <c r="G9" s="6"/>
      <c r="I9" s="70">
        <f>Bienes!C9</f>
        <v>0</v>
      </c>
      <c r="J9" s="92">
        <v>5</v>
      </c>
      <c r="K9" s="3">
        <f>IF(E9=I4,J4,IF(E9=I5,J5,IF(E9=I6,J6,IF(E9=I7,J7,IF(E9=I8,J8,IF(E9=I9,J9,IF(E9=I10,J10,IF(E9=I11,J11,"Excedido"))))))))</f>
        <v>2</v>
      </c>
      <c r="L9" s="3">
        <f>IF(K9="Excedido",IF(E9=I12,J12,IF(E9=I13,J13,IF(E9=I14,J14,IF(E9=I15,J15,IF(E9=I16,J16,IF(E9=I17,J17,IF(E9=I18:I18,J18,"Excedido"))))))),K9)</f>
        <v>2</v>
      </c>
      <c r="M9" s="96">
        <f>IF(L9="Excedido",IF(E9=I19,J19,IF(E9=I20,J20,IF(E9=I21,J21,IF(E9=I22,J22,IF(E9=I23,J23,IF(E9=I24,J24,IF(E9=I25,J25,"Excedido"))))))),L9)</f>
        <v>2</v>
      </c>
      <c r="N9" s="16" t="str">
        <f>Proveedor!P8:P30</f>
        <v/>
      </c>
      <c r="O9" s="92">
        <v>5</v>
      </c>
      <c r="P9" s="97">
        <f>IF(F9=N4,O4,IF(F9=N5,O5,IF(F9=N6,O6,IF(F9=N7,O7,IF(F9=N8,O8,IF(F9=N9,O9,IF(F9=N10,O10,IF(F9=N11,O11,"Excedido"))))))))</f>
        <v>2</v>
      </c>
      <c r="Q9" s="97">
        <f>IF(P9="Excedido",IF(F9=N12,O12,IF(F9=N13,O13,IF(F9=N14,O14,IF(F9=N15,O15,IF(F9=N16,O16,IF(F9=N17,O17,IF(F9=N18:N18,O18,"Excedido"))))))),P9)</f>
        <v>2</v>
      </c>
      <c r="R9" s="96">
        <f>IF(Q9="Excedido",IF(F9=N19,O19,IF(F9=N20,O20,IF(F9=N21,O21,IF(F9=N22,O22,IF(F9=N23,O23,IF(F9=N24,O24,IF(F9=N25,O25,"Excedido"))))))),Q9)</f>
        <v>2</v>
      </c>
    </row>
    <row r="10" spans="1:18" x14ac:dyDescent="0.25">
      <c r="A10" s="22"/>
      <c r="B10" s="27"/>
      <c r="C10" s="27"/>
      <c r="D10" s="23"/>
      <c r="E10" s="23"/>
      <c r="F10" s="24"/>
      <c r="G10" s="6"/>
      <c r="I10" s="70">
        <f>Bienes!C10</f>
        <v>0</v>
      </c>
      <c r="J10" s="92">
        <v>6</v>
      </c>
      <c r="K10" s="3">
        <f>IF(E10=I4,J4,IF(E10=I5,J5,IF(E10=I6,J6,IF(E10=I7,J7,IF(E10=I8,J8,IF(E10=I9,J9,IF(E10=I10,J10,IF(E10=I11,J11,"Excedido"))))))))</f>
        <v>2</v>
      </c>
      <c r="L10" s="3">
        <f>IF(K10="Excedido",IF(E10=I12,J12,IF(E10=I13,J13,IF(E10=I14,J14,IF(E10=I15,J15,IF(E10=I16,J16,IF(E10=I17,J17,IF(E10=I18:I18,J18,"Excedido"))))))),K10)</f>
        <v>2</v>
      </c>
      <c r="M10" s="96">
        <f>IF(L10="Excedido",IF(E10=I19,J19,IF(E10=I20,J20,IF(E10=I21,J21,IF(E10=I22,J22,IF(E10=I23,J23,IF(E10=I24,J24,IF(E10=I25,J25,"Excedido"))))))),L10)</f>
        <v>2</v>
      </c>
      <c r="N10" s="16" t="str">
        <f>Proveedor!P9:P31</f>
        <v/>
      </c>
      <c r="O10" s="92">
        <v>6</v>
      </c>
      <c r="P10" s="97">
        <f>IF(F10=N4,O4,IF(F10=N5,O5,IF(F10=N6,O6,IF(F10=N7,O7,IF(F10=N8,O8,IF(F10=N9,O9,IF(F10=N10,O10,IF(F10=N11,O11,"Excedido"))))))))</f>
        <v>2</v>
      </c>
      <c r="Q10" s="97">
        <f>IF(P10="Excedido",IF(F10=N12,O12,IF(F10=N13,O13,IF(F10=N14,O14,IF(F10=N15,O15,IF(F10=N16,O16,IF(F10=N17,O17,IF(F10=N18:N18,O18,"Excedido"))))))),P10)</f>
        <v>2</v>
      </c>
      <c r="R10" s="96">
        <f>IF(Q10="Excedido",IF(F10=N19,O19,IF(F10=N20,O20,IF(F10=N21,O21,IF(F10=N22,O22,IF(F10=N23,O23,IF(F10=N24,O24,IF(F10=N25,O25,"Excedido"))))))),Q10)</f>
        <v>2</v>
      </c>
    </row>
    <row r="11" spans="1:18" x14ac:dyDescent="0.25">
      <c r="A11" s="22"/>
      <c r="B11" s="27"/>
      <c r="C11" s="27"/>
      <c r="D11" s="23"/>
      <c r="E11" s="23"/>
      <c r="F11" s="24"/>
      <c r="G11" s="6"/>
      <c r="I11" s="70">
        <f>Bienes!C11</f>
        <v>0</v>
      </c>
      <c r="J11" s="92">
        <v>7</v>
      </c>
      <c r="K11" s="3">
        <f>IF(E11=I4,J4,IF(E11=I5,J5,IF(E11=I6,J6,IF(E11=I7,J7,IF(E11=I8,J8,IF(E11=I9,J9,IF(E11=I10,J10,IF(E11=I11,J11,"Excedido"))))))))</f>
        <v>2</v>
      </c>
      <c r="L11" s="3">
        <f>IF(K11="Excedido",IF(E11=I12,J12,IF(E11=I13,J13,IF(E11=I14,J14,IF(E11=I15,J15,IF(E11=I16,J16,IF(E11=I17,J17,IF(E11=I18:I18,J18,"Excedido"))))))),K11)</f>
        <v>2</v>
      </c>
      <c r="M11" s="96">
        <f>IF(L11="Excedido",IF(E11=I19,J19,IF(E11=I20,J20,IF(E11=I21,J21,IF(E11=I22,J22,IF(E11=I23,J23,IF(E11=I24,J24,IF(E11=I25,J25,"Excedido"))))))),L11)</f>
        <v>2</v>
      </c>
      <c r="N11" s="16" t="str">
        <f>Proveedor!P10:P32</f>
        <v/>
      </c>
      <c r="O11" s="92">
        <v>7</v>
      </c>
      <c r="P11" s="97">
        <f>IF(F11=N4,O4,IF(F11=N5,O5,IF(F11=N6,O6,IF(F11=N7,O7,IF(F11=N8,O8,IF(F11=N9,O9,IF(F11=N10,O10,IF(F11=N11,O11,"Excedido"))))))))</f>
        <v>2</v>
      </c>
      <c r="Q11" s="97">
        <f>IF(P11="Excedido",IF(F11=N12,O12,IF(F11=N13,O13,IF(F11=N14,O14,IF(F11=N15,O15,IF(F11=N16,O16,IF(F11=N17,O17,IF(F11=N18:N18,O18,"Excedido"))))))),P11)</f>
        <v>2</v>
      </c>
      <c r="R11" s="96">
        <f>IF(Q11="Excedido",IF(F11=N19,O19,IF(F11=N20,O20,IF(F11=N21,O21,IF(F11=N22,O22,IF(F11=N23,O23,IF(F11=N24,O24,IF(F11=N25,O25,"Excedido"))))))),Q11)</f>
        <v>2</v>
      </c>
    </row>
    <row r="12" spans="1:18" x14ac:dyDescent="0.25">
      <c r="A12" s="22"/>
      <c r="B12" s="27"/>
      <c r="C12" s="27"/>
      <c r="D12" s="23"/>
      <c r="E12" s="23"/>
      <c r="F12" s="24"/>
      <c r="G12" s="6"/>
      <c r="I12" s="70">
        <f>Bienes!C12</f>
        <v>0</v>
      </c>
      <c r="J12" s="92">
        <v>8</v>
      </c>
      <c r="K12" s="3">
        <f>IF(E12=I4,J4,IF(E12=I5,J5,IF(E12=I6,J6,IF(E12=I7,J7,IF(E12=I8,J8,IF(E12=I9,J9,IF(E12=I10,J10,IF(E12=I11,J11,"Excedido"))))))))</f>
        <v>2</v>
      </c>
      <c r="L12" s="3">
        <f>IF(K12="Excedido",IF(E12=I12,J12,IF(E12=I13,J13,IF(E12=I14,J14,IF(E12=I15,J15,IF(E12=I16,J16,IF(E12=I17,J17,IF(E12=I18:I18,J18,"Excedido"))))))),K12)</f>
        <v>2</v>
      </c>
      <c r="M12" s="96">
        <f>IF(L12="Excedido",IF(E12=I19,J19,IF(E12=I20,J20,IF(E12=I21,J21,IF(E12=I22,J22,IF(E12=I23,J23,IF(E12=I24,J24,IF(E12=I25,J25,"Excedido"))))))),L12)</f>
        <v>2</v>
      </c>
      <c r="N12" s="16" t="str">
        <f>Proveedor!P11:P33</f>
        <v/>
      </c>
      <c r="O12" s="92">
        <v>8</v>
      </c>
      <c r="P12" s="97">
        <f>IF(F12=N4,O4,IF(F12=N5,O5,IF(F12=N6,O6,IF(F12=N7,O7,IF(F12=N8,O8,IF(F12=N9,O9,IF(F12=N10,O10,IF(F12=N11,O11,"Excedido"))))))))</f>
        <v>2</v>
      </c>
      <c r="Q12" s="97">
        <f>IF(P12="Excedido",IF(F12=N12,O12,IF(F12=N13,O13,IF(F12=N14,O14,IF(F12=N15,O15,IF(F12=N16,O16,IF(F12=N17,O17,IF(F12=N18:N18,O18,"Excedido"))))))),P12)</f>
        <v>2</v>
      </c>
      <c r="R12" s="96">
        <f>IF(Q12="Excedido",IF(F12=N19,O19,IF(F12=N20,O20,IF(F12=N21,O21,IF(F12=N22,O22,IF(F12=N23,O23,IF(F12=N24,O24,IF(F12=N25,O25,"Excedido"))))))),Q12)</f>
        <v>2</v>
      </c>
    </row>
    <row r="13" spans="1:18" x14ac:dyDescent="0.25">
      <c r="A13" s="22"/>
      <c r="B13" s="27"/>
      <c r="C13" s="27"/>
      <c r="D13" s="23"/>
      <c r="E13" s="23"/>
      <c r="F13" s="24"/>
      <c r="G13" s="6"/>
      <c r="I13" s="70">
        <f>Bienes!C13</f>
        <v>0</v>
      </c>
      <c r="J13" s="92">
        <v>9</v>
      </c>
      <c r="K13" s="3">
        <f>IF(E13=I4,J4,IF(E13=I5,J5,IF(E13=I6,J6,IF(E13=I7,J7,IF(E13=I8,J8,IF(E13=I9,J9,IF(E13=I10,J10,IF(E13=I11,J11,"Excedido"))))))))</f>
        <v>2</v>
      </c>
      <c r="L13" s="3">
        <f>IF(K13="Excedido",IF(E13=I12,J12,IF(E13=I13,J13,IF(E13=I14,J14,IF(E13=I15,J15,IF(E13=I16,J16,IF(E13=I17,J17,IF(E13=I18:I18,J18,"Excedido"))))))),K13)</f>
        <v>2</v>
      </c>
      <c r="M13" s="96">
        <f>IF(L13="Excedido",IF(E13=I19,J19,IF(E13=I20,J20,IF(E13=I21,J21,IF(E13=I22,J22,IF(E13=I23,J23,IF(E13=I24,J24,IF(E13=I25,J25,"Excedido"))))))),L13)</f>
        <v>2</v>
      </c>
      <c r="N13" s="16" t="str">
        <f>Proveedor!P12:P34</f>
        <v/>
      </c>
      <c r="O13" s="92">
        <v>9</v>
      </c>
      <c r="P13" s="97">
        <f>IF(F13=N4,O4,IF(F13=N5,O5,IF(F13=N6,O6,IF(F13=N7,O7,IF(F13=N8,O8,IF(F13=N9,O9,IF(F13=N10,O10,IF(F13=N11,O11,"Excedido"))))))))</f>
        <v>2</v>
      </c>
      <c r="Q13" s="97">
        <f>IF(P13="Excedido",IF(F13=N12,O12,IF(F13=N13,O13,IF(F13=N14,O14,IF(F13=N15,O15,IF(F13=N16,O16,IF(F13=N17,O17,IF(F13=N18:N18,O18,"Excedido"))))))),P13)</f>
        <v>2</v>
      </c>
      <c r="R13" s="96">
        <f>IF(Q13="Excedido",IF(F13=N19,O19,IF(F13=N20,O20,IF(F13=N21,O21,IF(F13=N22,O22,IF(F13=N23,O23,IF(F13=N24,O24,IF(F13=N25,O25,"Excedido"))))))),Q13)</f>
        <v>2</v>
      </c>
    </row>
    <row r="14" spans="1:18" x14ac:dyDescent="0.25">
      <c r="A14" s="22"/>
      <c r="B14" s="27"/>
      <c r="C14" s="27"/>
      <c r="D14" s="23"/>
      <c r="E14" s="23"/>
      <c r="F14" s="24"/>
      <c r="G14" s="6"/>
      <c r="I14" s="70">
        <f>Bienes!C14</f>
        <v>0</v>
      </c>
      <c r="J14" s="92">
        <v>10</v>
      </c>
      <c r="K14" s="3">
        <f>IF(E14=I4,J4,IF(E14=I5,J5,IF(E14=I6,J6,IF(E14=I7,J7,IF(E14=I8,J8,IF(E14=I9,J9,IF(E14=I10,J10,IF(E14=I11,J11,"Excedido"))))))))</f>
        <v>2</v>
      </c>
      <c r="L14" s="3">
        <f>IF(K14="Excedido",IF(E14=I12,J12,IF(E14=I13,J13,IF(E14=I14,J14,IF(E14=I15,J15,IF(E14=I16,J16,IF(E14=I17,J17,IF(E14=I18:I18,J18,"Excedido"))))))),K14)</f>
        <v>2</v>
      </c>
      <c r="M14" s="96">
        <f>IF(L14="Excedido",IF(E14=I19,J19,IF(E14=I20,J20,IF(E14=I21,J21,IF(E14=I22,J22,IF(E14=I23,J23,IF(E14=I24,J24,IF(E14=I25,J25,"Excedido"))))))),L14)</f>
        <v>2</v>
      </c>
      <c r="N14" s="16" t="str">
        <f>Proveedor!P13:P35</f>
        <v/>
      </c>
      <c r="O14" s="92">
        <v>10</v>
      </c>
      <c r="P14" s="97">
        <f>IF(F14=N4,O4,IF(F14=N5,O5,IF(F14=N6,O6,IF(F14=N7,O7,IF(F14=N8,O8,IF(F14=N9,O9,IF(F14=N10,O10,IF(F14=N11,O11,"Excedido"))))))))</f>
        <v>2</v>
      </c>
      <c r="Q14" s="97">
        <f>IF(P14="Excedido",IF(F14=N12,O12,IF(F14=N13,O13,IF(F14=N14,O14,IF(F14=N15,O15,IF(F14=N16,O16,IF(F14=N17,O17,IF(F14=N18:N18,O18,"Excedido"))))))),P14)</f>
        <v>2</v>
      </c>
      <c r="R14" s="96">
        <f>IF(Q14="Excedido",IF(F14=N19,O19,IF(F14=N20,O20,IF(F14=N21,O21,IF(F14=N22,O22,IF(F14=N23,O23,IF(F14=N24,O24,IF(F14=N25,O25,"Excedido"))))))),Q14)</f>
        <v>2</v>
      </c>
    </row>
    <row r="15" spans="1:18" x14ac:dyDescent="0.25">
      <c r="A15" s="22"/>
      <c r="B15" s="27"/>
      <c r="C15" s="27"/>
      <c r="D15" s="23"/>
      <c r="E15" s="23"/>
      <c r="F15" s="24"/>
      <c r="G15" s="6"/>
      <c r="I15" s="70">
        <f>Bienes!C15</f>
        <v>0</v>
      </c>
      <c r="J15" s="92">
        <v>11</v>
      </c>
      <c r="K15" s="3">
        <f>IF(E15=I4,J4,IF(E15=I5,J5,IF(E15=I6,J6,IF(E15=I7,J7,IF(E15=I8,J8,IF(E15=I9,J9,IF(E15=I10,J10,IF(E15=I11,J11,"Excedido"))))))))</f>
        <v>2</v>
      </c>
      <c r="L15" s="3">
        <f>IF(K15="Excedido",IF(E15=I12,J12,IF(E15=I13,J13,IF(E15=I14,J14,IF(E15=I15,J15,IF(E15=I16,J16,IF(E15=I17,J17,IF(E15=I18:I18,J18,"Excedido"))))))),K15)</f>
        <v>2</v>
      </c>
      <c r="M15" s="96">
        <f>IF(L15="Excedido",IF(E15=I19,J19,IF(E15=I20,J20,IF(E15=I21,J21,IF(E15=I22,J22,IF(E15=I23,J23,IF(E15=I24,J24,IF(E15=I25,J25,"Excedido"))))))),L15)</f>
        <v>2</v>
      </c>
      <c r="N15" s="16" t="str">
        <f>Proveedor!P14:P36</f>
        <v/>
      </c>
      <c r="O15" s="92">
        <v>11</v>
      </c>
      <c r="P15" s="97">
        <f>IF(F15=N4,O4,IF(F15=N5,O5,IF(F15=N6,O6,IF(F15=N7,O7,IF(F15=N8,O8,IF(F15=N9,O9,IF(F15=N10,O10,IF(F15=N11,O11,"Excedido"))))))))</f>
        <v>2</v>
      </c>
      <c r="Q15" s="97">
        <f>IF(P15="Excedido",IF(F15=N12,O12,IF(F15=N13,O13,IF(F15=N14,O14,IF(F15=N15,O15,IF(F15=N16,O16,IF(F15=N17,O17,IF(F15=N18:N18,O18,"Excedido"))))))),P15)</f>
        <v>2</v>
      </c>
      <c r="R15" s="96">
        <f>IF(Q15="Excedido",IF(F15=N19,O19,IF(F15=N20,O20,IF(F15=N21,O21,IF(F15=N22,O22,IF(F15=N23,O23,IF(F15=N24,O24,IF(F15=N25,O25,"Excedido"))))))),Q15)</f>
        <v>2</v>
      </c>
    </row>
    <row r="16" spans="1:18" x14ac:dyDescent="0.25">
      <c r="A16" s="22"/>
      <c r="B16" s="27"/>
      <c r="C16" s="27"/>
      <c r="D16" s="23"/>
      <c r="E16" s="23"/>
      <c r="F16" s="24"/>
      <c r="G16" s="6"/>
      <c r="I16" s="70">
        <f>Bienes!C16</f>
        <v>0</v>
      </c>
      <c r="J16" s="92">
        <v>12</v>
      </c>
      <c r="K16" s="3">
        <f>IF(E16=I4,J4,IF(E16=I5,J5,IF(E16=I6,J6,IF(E16=I7,J7,IF(E16=I8,J8,IF(E16=I9,J9,IF(E16=I10,J10,IF(E16=I11,J11,"Excedido"))))))))</f>
        <v>2</v>
      </c>
      <c r="L16" s="3">
        <f>IF(K16="Excedido",IF(E16=I12,J12,IF(E16=I13,J13,IF(E16=I14,J14,IF(E16=I15,J15,IF(E16=I16,J16,IF(E16=I17,J17,IF(E16=I18:I18,J18,"Excedido"))))))),K16)</f>
        <v>2</v>
      </c>
      <c r="M16" s="96">
        <f>IF(L16="Excedido",IF(E16=I19,J19,IF(E16=I20,J20,IF(E16=I21,J21,IF(E16=I22,J22,IF(E16=I23,J23,IF(E16=I24,J24,IF(E16=I25,J25,"Excedido"))))))),L16)</f>
        <v>2</v>
      </c>
      <c r="N16" s="16" t="str">
        <f>Proveedor!P15:P37</f>
        <v/>
      </c>
      <c r="O16" s="92">
        <v>12</v>
      </c>
      <c r="P16" s="97">
        <f>IF(F16=N4,O4,IF(F16=N5,O5,IF(F16=N6,O6,IF(F16=N7,O7,IF(F16=N8,O8,IF(F16=N9,O9,IF(F16=N10,O10,IF(F16=N11,O11,"Excedido"))))))))</f>
        <v>2</v>
      </c>
      <c r="Q16" s="97">
        <f>IF(P16="Excedido",IF(F16=N12,O12,IF(F16=N13,O13,IF(F16=N14,O14,IF(F16=N15,O15,IF(F16=N16,O16,IF(F16=N17,O17,IF(F16=N18:N18,O18,"Excedido"))))))),P16)</f>
        <v>2</v>
      </c>
      <c r="R16" s="96">
        <f>IF(Q16="Excedido",IF(F16=N19,O19,IF(F16=N20,O20,IF(F16=N21,O21,IF(F16=N22,O22,IF(F16=N23,O23,IF(F16=N24,O24,IF(F16=N25,O25,"Excedido"))))))),Q16)</f>
        <v>2</v>
      </c>
    </row>
    <row r="17" spans="1:18" x14ac:dyDescent="0.25">
      <c r="A17" s="22"/>
      <c r="B17" s="5"/>
      <c r="C17" s="5"/>
      <c r="D17" s="3"/>
      <c r="E17" s="23"/>
      <c r="F17" s="24"/>
      <c r="G17" s="6"/>
      <c r="I17" s="70">
        <f>Bienes!C17</f>
        <v>0</v>
      </c>
      <c r="J17" s="92">
        <v>13</v>
      </c>
      <c r="K17" s="3">
        <f>IF(E17=I4,J4,IF(E17=I5,J5,IF(E17=I6,J6,IF(E17=I7,J7,IF(E17=I8,J8,IF(E17=I9,J9,IF(E17=I10,J10,IF(E17=I11,J11,"Excedido"))))))))</f>
        <v>2</v>
      </c>
      <c r="L17" s="3">
        <f>IF(K17="Excedido",IF(E17=I12,J12,IF(E17=I13,J13,IF(E17=I14,J14,IF(E17=I15,J15,IF(E17=I16,J16,IF(E17=I17,J17,IF(E17=I18:I18,J18,"Excedido"))))))),K17)</f>
        <v>2</v>
      </c>
      <c r="M17" s="96">
        <f>IF(L17="Excedido",IF(E17=I19,J19,IF(E17=I20,J20,IF(E17=I21,J21,IF(E17=I22,J22,IF(E17=I23,J23,IF(E17=I24,J24,IF(E17=I25,J25,"Excedido"))))))),L17)</f>
        <v>2</v>
      </c>
      <c r="N17" s="16" t="str">
        <f>Proveedor!P16:P38</f>
        <v/>
      </c>
      <c r="O17" s="92">
        <v>13</v>
      </c>
      <c r="P17" s="97">
        <f>IF(F17=N4,O4,IF(F17=N5,O5,IF(F17=N6,O6,IF(F17=N7,O7,IF(F17=N8,O8,IF(F17=N9,O9,IF(F17=N10,O10,IF(F17=N11,O11,"Excedido"))))))))</f>
        <v>2</v>
      </c>
      <c r="Q17" s="97">
        <f>IF(P17="Excedido",IF(F17=N12,O12,IF(F17=N13,O13,IF(F17=N14,O14,IF(F17=N15,O15,IF(F17=N16,O16,IF(F17=N17,O17,IF(F17=N18:N18,O18,"Excedido"))))))),P17)</f>
        <v>2</v>
      </c>
      <c r="R17" s="96">
        <f>IF(Q17="Excedido",IF(F17=N19,O19,IF(F17=N20,O20,IF(F17=N21,O21,IF(F17=N22,O22,IF(F17=N23,O23,IF(F17=N24,O24,IF(F17=N25,O25,"Excedido"))))))),Q17)</f>
        <v>2</v>
      </c>
    </row>
    <row r="18" spans="1:18" x14ac:dyDescent="0.25">
      <c r="A18" s="22"/>
      <c r="B18" s="5"/>
      <c r="C18" s="5"/>
      <c r="D18" s="3"/>
      <c r="E18" s="23"/>
      <c r="F18" s="24"/>
      <c r="G18" s="6"/>
      <c r="I18" s="70">
        <f>Bienes!C18</f>
        <v>0</v>
      </c>
      <c r="J18" s="92">
        <v>14</v>
      </c>
      <c r="K18" s="3">
        <f>IF(E18=I4,J4,IF(E18=I5,J5,IF(E18=I6,J6,IF(E18=I7,J7,IF(E18=I8,J8,IF(E18=I9,J9,IF(E18=I10,J10,IF(E18=I11,J11,"Excedido"))))))))</f>
        <v>2</v>
      </c>
      <c r="L18" s="3">
        <f>IF(K18="Excedido",IF(E18=I12,J12,IF(E18=I13,J13,IF(E18=I14,J14,IF(E18=I15,J15,IF(E18=I16,J16,IF(E18=I17,J17,IF(E18=I18:I18,J18,"Excedido"))))))),K18)</f>
        <v>2</v>
      </c>
      <c r="M18" s="96">
        <f>IF(L18="Excedido",IF(E18=I19,J19,IF(E18=I20,J20,IF(E18=I21,J21,IF(E18=I22,J22,IF(E18=I23,J23,IF(E18=I24,J24,IF(E18=I25,J25,"Excedido"))))))),L18)</f>
        <v>2</v>
      </c>
      <c r="N18" s="16" t="str">
        <f>Proveedor!P17:P39</f>
        <v/>
      </c>
      <c r="O18" s="92">
        <v>14</v>
      </c>
      <c r="P18" s="97">
        <f>IF(F18=N4,O4,IF(F18=N5,O5,IF(F18=N6,O6,IF(F18=N7,O7,IF(F18=N8,O8,IF(F18=N9,O9,IF(F18=N10,O10,IF(F18=N11,O11,"Excedido"))))))))</f>
        <v>2</v>
      </c>
      <c r="Q18" s="97">
        <f>IF(P18="Excedido",IF(F18=N12,O12,IF(F18=N13,O13,IF(F18=N14,O14,IF(F18=N15,O15,IF(F18=N16,O16,IF(F18=N17,O17,IF(F18=N18:N18,O18,"Excedido"))))))),P18)</f>
        <v>2</v>
      </c>
      <c r="R18" s="96">
        <f>IF(Q18="Excedido",IF(F18=N19,O19,IF(F18=N20,O20,IF(F18=N21,O21,IF(F18=N22,O22,IF(F18=N23,O23,IF(F18=N24,O24,IF(F18=N25,O25,"Excedido"))))))),Q18)</f>
        <v>2</v>
      </c>
    </row>
    <row r="19" spans="1:18" x14ac:dyDescent="0.25">
      <c r="A19" s="22"/>
      <c r="B19" s="5"/>
      <c r="C19" s="5"/>
      <c r="D19" s="3"/>
      <c r="E19" s="23"/>
      <c r="F19" s="24"/>
      <c r="G19" s="6"/>
      <c r="I19" s="70">
        <f>Bienes!C19</f>
        <v>0</v>
      </c>
      <c r="J19" s="92">
        <v>15</v>
      </c>
      <c r="K19" s="3">
        <f>IF(E19=I4,J4,IF(E19=I5,J5,IF(E19=I6,J6,IF(E19=I7,J7,IF(E19=I8,J8,IF(E19=I9,J9,IF(E19=I10,J10,IF(E19=I11,J11,"Excedido"))))))))</f>
        <v>2</v>
      </c>
      <c r="L19" s="3">
        <f>IF(K19="Excedido",IF(E19=I12,J12,IF(E19=I13,J13,IF(E19=I14,J14,IF(E19=I15,J15,IF(E19=I16,J16,IF(E19=I17,J17,IF(E19=I18:I18,J18,"Excedido"))))))),K19)</f>
        <v>2</v>
      </c>
      <c r="M19" s="96">
        <f>IF(L19="Excedido",IF(E19=I19,J19,IF(E19=I20,J20,IF(E19=I21,J21,IF(E19=I22,J22,IF(E19=I23,J23,IF(E19=I24,J24,IF(E19=I25,J25,"Excedido"))))))),L19)</f>
        <v>2</v>
      </c>
      <c r="N19" s="16" t="str">
        <f>Proveedor!P18:P40</f>
        <v/>
      </c>
      <c r="O19" s="92">
        <v>15</v>
      </c>
      <c r="P19" s="97">
        <f>IF(F19=N4,O4,IF(F19=N5,O5,IF(F19=N6,O6,IF(F19=N7,O7,IF(F19=N8,O8,IF(F19=N9,O9,IF(F19=N10,O10,IF(F19=N11,O11,"Excedido"))))))))</f>
        <v>2</v>
      </c>
      <c r="Q19" s="97">
        <f>IF(P19="Excedido",IF(F19=N12,O12,IF(F19=N13,O13,IF(F19=N14,O14,IF(F19=N15,O15,IF(F19=N16,O16,IF(F19=N17,O17,IF(F19=N18:N18,O18,"Excedido"))))))),P19)</f>
        <v>2</v>
      </c>
      <c r="R19" s="96">
        <f>IF(Q19="Excedido",IF(F19=N19,O19,IF(F19=N20,O20,IF(F19=N21,O21,IF(F19=N22,O22,IF(F19=N23,O23,IF(F19=N24,O24,IF(F19=N25,O25,"Excedido"))))))),Q19)</f>
        <v>2</v>
      </c>
    </row>
    <row r="20" spans="1:18" x14ac:dyDescent="0.25">
      <c r="A20" s="22"/>
      <c r="B20" s="5"/>
      <c r="C20" s="5"/>
      <c r="D20" s="3"/>
      <c r="E20" s="23"/>
      <c r="F20" s="24"/>
      <c r="G20" s="6"/>
      <c r="I20" s="70">
        <f>Bienes!C20</f>
        <v>0</v>
      </c>
      <c r="J20" s="92">
        <v>16</v>
      </c>
      <c r="K20" s="3">
        <f>IF(E20=I4,J4,IF(E20=I5,J5,IF(E20=I6,J6,IF(E20=I7,J7,IF(E20=I8,J8,IF(E20=I9,J9,IF(E20=I10,J10,IF(E20=I11,J11,"Excedido"))))))))</f>
        <v>2</v>
      </c>
      <c r="L20" s="3">
        <f>IF(K20="Excedido",IF(E20=I12,J12,IF(E20=I13,J13,IF(E20=I14,J14,IF(E20=I15,J15,IF(E20=I16,J16,IF(E20=I17,J17,IF(E20=I18:I18,J18,"Excedido"))))))),K20)</f>
        <v>2</v>
      </c>
      <c r="M20" s="96">
        <f>IF(L20="Excedido",IF(E20=I19,J19,IF(E20=I20,J20,IF(E20=I21,J21,IF(E20=I22,J22,IF(E20=I23,J23,IF(E20=I24,J24,IF(E20=I25,J25,"Excedido"))))))),L20)</f>
        <v>2</v>
      </c>
      <c r="N20" s="16" t="str">
        <f>Proveedor!P19:P41</f>
        <v/>
      </c>
      <c r="O20" s="92">
        <v>16</v>
      </c>
      <c r="P20" s="97">
        <f>IF(F20=N4,O4,IF(F20=N5,O5,IF(F20=N6,O6,IF(F20=N7,O7,IF(F20=N8,O8,IF(F20=N9,O9,IF(F20=N10,O10,IF(F20=N11,O11,"Excedido"))))))))</f>
        <v>2</v>
      </c>
      <c r="Q20" s="97">
        <f>IF(P20="Excedido",IF(F20=N12,O12,IF(F20=N13,O13,IF(F20=N14,O14,IF(F20=N15,O15,IF(F20=N16,O16,IF(F20=N17,O17,IF(F20=N18:N18,O18,"Excedido"))))))),P20)</f>
        <v>2</v>
      </c>
      <c r="R20" s="96">
        <f>IF(Q20="Excedido",IF(F20=N19,O19,IF(F20=N20,O20,IF(F20=N21,O21,IF(F20=N22,O22,IF(F20=N23,O23,IF(F20=N24,O24,IF(F20=N25,O25,"Excedido"))))))),Q20)</f>
        <v>2</v>
      </c>
    </row>
    <row r="21" spans="1:18" x14ac:dyDescent="0.25">
      <c r="A21" s="22"/>
      <c r="B21" s="5"/>
      <c r="C21" s="5"/>
      <c r="D21" s="3"/>
      <c r="E21" s="23"/>
      <c r="F21" s="24"/>
      <c r="G21" s="6"/>
      <c r="I21" s="70">
        <f>Bienes!C21</f>
        <v>0</v>
      </c>
      <c r="J21" s="92">
        <v>17</v>
      </c>
      <c r="K21" s="3">
        <f>IF(E21=I4,J4,IF(E21=I5,J5,IF(E21=I6,J6,IF(E21=I7,J7,IF(E21=I8,J8,IF(E21=I9,J9,IF(E21=I10,J10,IF(E21=I11,J11,"Excedido"))))))))</f>
        <v>2</v>
      </c>
      <c r="L21" s="3">
        <f>IF(K21="Excedido",IF(E21=I12,J12,IF(E21=I13,J13,IF(E21=I14,J14,IF(E21=I15,J15,IF(E21=I16,J16,IF(E21=I17,J17,IF(E21=I18:I18,J18,"Excedido"))))))),K21)</f>
        <v>2</v>
      </c>
      <c r="M21" s="96">
        <f>IF(L21="Excedido",IF(E21=I19,J19,IF(E21=I20,J20,IF(E21=I21,J21,IF(E21=I22,J22,IF(E21=I23,J23,IF(E21=I24,J24,IF(E21=I25,J25,"Excedido"))))))),L21)</f>
        <v>2</v>
      </c>
      <c r="N21" s="16" t="str">
        <f>Proveedor!P20:P42</f>
        <v/>
      </c>
      <c r="O21" s="92">
        <v>17</v>
      </c>
      <c r="P21" s="97">
        <f>IF(F21=N4,O4,IF(F21=N5,O5,IF(F21=N6,O6,IF(F21=N7,O7,IF(F21=N8,O8,IF(F21=N9,O9,IF(F21=N10,O10,IF(F21=N11,O11,"Excedido"))))))))</f>
        <v>2</v>
      </c>
      <c r="Q21" s="97">
        <f>IF(P21="Excedido",IF(F21=N12,O12,IF(F21=N13,O13,IF(F21=N14,O14,IF(F21=N15,O15,IF(F21=N16,O16,IF(F21=N17,O17,IF(F21=N18:N18,O18,"Excedido"))))))),P21)</f>
        <v>2</v>
      </c>
      <c r="R21" s="96">
        <f>IF(Q21="Excedido",IF(F21=N19,O19,IF(F21=N20,O20,IF(F21=N21,O21,IF(F21=N22,O22,IF(F21=N23,O23,IF(F21=N24,O24,IF(F21=N25,O25,"Excedido"))))))),Q21)</f>
        <v>2</v>
      </c>
    </row>
    <row r="22" spans="1:18" x14ac:dyDescent="0.25">
      <c r="A22" s="22"/>
      <c r="B22" s="5"/>
      <c r="C22" s="5"/>
      <c r="D22" s="3"/>
      <c r="E22" s="23"/>
      <c r="F22" s="24"/>
      <c r="G22" s="6"/>
      <c r="I22" s="70">
        <f>Bienes!C22</f>
        <v>0</v>
      </c>
      <c r="J22" s="92">
        <v>18</v>
      </c>
      <c r="K22" s="3">
        <f>IF(E22=I4,J4,IF(E22=I5,J5,IF(E22=I6,J6,IF(E22=I7,J7,IF(E22=I8,J8,IF(E22=I9,J9,IF(E22=I10,J10,IF(E22=I11,J11,"Excedido"))))))))</f>
        <v>2</v>
      </c>
      <c r="L22" s="3">
        <f>IF(K22="Excedido",IF(E22=I12,J12,IF(E22=I13,J13,IF(E22=I14,J14,IF(E22=I15,J15,IF(E22=I16,J16,IF(E22=I17,J17,IF(E22=I18:I18,J18,"Excedido"))))))),K22)</f>
        <v>2</v>
      </c>
      <c r="M22" s="96">
        <f>IF(L22="Excedido",IF(E22=I19,J19,IF(E22=I20,J20,IF(E22=I21,J21,IF(E22=I22,J22,IF(E22=I23,J23,IF(E22=I24,J24,IF(E22=I25,J25,"Excedido"))))))),L22)</f>
        <v>2</v>
      </c>
      <c r="N22" s="16" t="str">
        <f>Proveedor!P21:P43</f>
        <v/>
      </c>
      <c r="O22" s="92">
        <v>18</v>
      </c>
      <c r="P22" s="97">
        <f>IF(F22=N4,O4,IF(F22=N5,O5,IF(F22=N6,O6,IF(F22=N7,O7,IF(F22=N8,O8,IF(F22=N9,O9,IF(F22=N10,O10,IF(F22=N11,O11,"Excedido"))))))))</f>
        <v>2</v>
      </c>
      <c r="Q22" s="97">
        <f>IF(P22="Excedido",IF(F22=N12,O12,IF(F22=N13,O13,IF(F22=N14,O14,IF(F22=N15,O15,IF(F22=N16,O16,IF(F22=N17,O17,IF(F22=N18:N18,O18,"Excedido"))))))),P22)</f>
        <v>2</v>
      </c>
      <c r="R22" s="96">
        <f>IF(Q22="Excedido",IF(F22=N19,O19,IF(F22=N20,O20,IF(F22=N21,O21,IF(F22=N22,O22,IF(F22=N23,O23,IF(F22=N24,O24,IF(F22=N25,O25,"Excedido"))))))),Q22)</f>
        <v>2</v>
      </c>
    </row>
    <row r="23" spans="1:18" x14ac:dyDescent="0.25">
      <c r="A23" s="22"/>
      <c r="B23" s="5"/>
      <c r="C23" s="5"/>
      <c r="D23" s="3"/>
      <c r="E23" s="23"/>
      <c r="F23" s="24"/>
      <c r="G23" s="6"/>
      <c r="I23" s="70">
        <f>Bienes!C23</f>
        <v>0</v>
      </c>
      <c r="J23" s="92">
        <v>19</v>
      </c>
      <c r="K23" s="3">
        <f>IF(E23=I4,J4,IF(E23=I5,J5,IF(E23=I6,J6,IF(E23=I7,J7,IF(E23=I8,J8,IF(E23=I9,J9,IF(E23=I10,J10,IF(E23=I11,J11,"Excedido"))))))))</f>
        <v>2</v>
      </c>
      <c r="L23" s="3">
        <f>IF(K23="Excedido",IF(E23=I12,J12,IF(E23=I13,J13,IF(E23=I14,J14,IF(E23=I15,J15,IF(E23=I16,J16,IF(E23=I17,J17,IF(E23=I18:I18,J18,"Excedido"))))))),K23)</f>
        <v>2</v>
      </c>
      <c r="M23" s="96">
        <f>IF(L23="Excedido",IF(E23=I19,J19,IF(E23=I20,J20,IF(E23=I21,J21,IF(E23=I22,J22,IF(E23=I23,J23,IF(E23=I24,J24,IF(E23=I25,J25,"Excedido"))))))),L23)</f>
        <v>2</v>
      </c>
      <c r="N23" s="16" t="str">
        <f>Proveedor!P22:P44</f>
        <v/>
      </c>
      <c r="O23" s="92">
        <v>19</v>
      </c>
      <c r="P23" s="97">
        <f>IF(F23=N4,O4,IF(F23=N5,O5,IF(F23=N6,O6,IF(F23=N7,O7,IF(F23=N8,O8,IF(F23=N9,O9,IF(F23=N10,O10,IF(F23=N11,O11,"Excedido"))))))))</f>
        <v>2</v>
      </c>
      <c r="Q23" s="97">
        <f>IF(P23="Excedido",IF(F23=N12,O12,IF(F23=N13,O13,IF(F23=N14,O14,IF(F23=N15,O15,IF(F23=N16,O16,IF(F23=N17,O17,IF(F23=N18:N18,O18,"Excedido"))))))),P23)</f>
        <v>2</v>
      </c>
      <c r="R23" s="96">
        <f>IF(Q23="Excedido",IF(F23=N19,O19,IF(F23=N20,O20,IF(F23=N21,O21,IF(F23=N22,O22,IF(F23=N23,O23,IF(F23=N24,O24,IF(F23=N25,O25,"Excedido"))))))),Q23)</f>
        <v>2</v>
      </c>
    </row>
    <row r="24" spans="1:18" x14ac:dyDescent="0.25">
      <c r="A24" s="22"/>
      <c r="B24" s="5"/>
      <c r="C24" s="5"/>
      <c r="D24" s="3"/>
      <c r="E24" s="23"/>
      <c r="F24" s="24"/>
      <c r="G24" s="6"/>
      <c r="I24" s="70">
        <f>Bienes!C24</f>
        <v>0</v>
      </c>
      <c r="J24" s="92">
        <v>20</v>
      </c>
      <c r="K24" s="3">
        <f>IF(E24=I4,J4,IF(E24=I5,J5,IF(E24=I6,J6,IF(E24=I7,J7,IF(E24=I8,J8,IF(E24=I9,J9,IF(E24=I10,J10,IF(E24=I11,J11,"Excedido"))))))))</f>
        <v>2</v>
      </c>
      <c r="L24" s="3">
        <f>IF(K24="Excedido",IF(E24=I12,J12,IF(E24=I13,J13,IF(E24=I14,J14,IF(E24=I15,J15,IF(E24=I16,J16,IF(E24=I17,J17,IF(E24=I18:I18,J18,"Excedido"))))))),K24)</f>
        <v>2</v>
      </c>
      <c r="M24" s="96">
        <f>IF(L24="Excedido",IF(E24=I19,J19,IF(E24=I20,J20,IF(E24=I21,J21,IF(E24=I22,J22,IF(E24=I23,J23,IF(E24=I24,J24,IF(E24=I25,J25,"Excedido"))))))),L24)</f>
        <v>2</v>
      </c>
      <c r="N24" s="16" t="str">
        <f>Proveedor!P23:P45</f>
        <v/>
      </c>
      <c r="O24" s="92">
        <v>20</v>
      </c>
      <c r="P24" s="97">
        <f>IF(F24=N4,O4,IF(F24=N5,O5,IF(F24=N6,O6,IF(F24=N7,O7,IF(F24=N8,O8,IF(F24=N9,O9,IF(F24=N10,O10,IF(F24=N11,O11,"Excedido"))))))))</f>
        <v>2</v>
      </c>
      <c r="Q24" s="97">
        <f>IF(P24="Excedido",IF(F24=N12,O12,IF(F24=N13,O13,IF(F24=N14,O14,IF(F24=N15,O15,IF(F24=N16,O16,IF(F24=N17,O17,IF(F24=N18:N18,O18,"Excedido"))))))),P24)</f>
        <v>2</v>
      </c>
      <c r="R24" s="96">
        <f>IF(Q24="Excedido",IF(F24=N19,O19,IF(F24=N20,O20,IF(F24=N21,O21,IF(F24=N22,O22,IF(F24=N23,O23,IF(F24=N24,O24,IF(F24=N25,O25,"Excedido"))))))),Q24)</f>
        <v>2</v>
      </c>
    </row>
    <row r="25" spans="1:18" ht="15.75" thickBot="1" x14ac:dyDescent="0.3">
      <c r="A25" s="22"/>
      <c r="B25" s="5"/>
      <c r="C25" s="5"/>
      <c r="D25" s="3"/>
      <c r="E25" s="23"/>
      <c r="F25" s="24"/>
      <c r="G25" s="6"/>
      <c r="I25" s="40">
        <f>Bienes!C25</f>
        <v>0</v>
      </c>
      <c r="J25" s="92">
        <v>21</v>
      </c>
      <c r="K25" s="3">
        <f>IF(E25=I4,J4,IF(E25=I5,J5,IF(E25=I6,J6,IF(E25=I7,J7,IF(E25=I8,J8,IF(E25=I9,J9,IF(E25=I10,J10,IF(E25=I11,J11,"Excedido"))))))))</f>
        <v>2</v>
      </c>
      <c r="L25" s="3">
        <f>IF(K25="Excedido",IF(E25=I12,J12,IF(E25=I13,J13,IF(E25=I14,J14,IF(E25=I15,J15,IF(E25=I16,J16,IF(E25=I17,J17,IF(E25=I18:I18,J18,"Excedido"))))))),K25)</f>
        <v>2</v>
      </c>
      <c r="M25" s="96">
        <f>IF(L25="Excedido",IF(E25=I19,J19,IF(E25=I20,J20,IF(E25=I21,J21,IF(E25=I22,J22,IF(E25=I23,J23,IF(E25=I24,J24,IF(E25=I25,J25,"Excedido"))))))),L25)</f>
        <v>2</v>
      </c>
      <c r="N25" s="16" t="str">
        <f>Proveedor!P24:P46</f>
        <v/>
      </c>
      <c r="O25" s="92">
        <v>21</v>
      </c>
      <c r="P25" s="97">
        <f>IF(F25=N4,O4,IF(F25=N5,O5,IF(F25=N6,O6,IF(F25=N7,O7,IF(F25=N8,O8,IF(F25=N9,O9,IF(F25=N10,O10,IF(F25=N11,O11,"Excedido"))))))))</f>
        <v>2</v>
      </c>
      <c r="Q25" s="97">
        <f>IF(P25="Excedido",IF(F25=N12,O12,IF(F25=N13,O13,IF(F25=N14,O14,IF(F25=N15,O15,IF(F25=N16,O16,IF(F25=N17,O17,IF(F25=N18:N18,O18,"Excedido"))))))),P25)</f>
        <v>2</v>
      </c>
      <c r="R25" s="96">
        <f>IF(Q25="Excedido",IF(F25=N19,O19,IF(F25=N20,O20,IF(F25=N21,O21,IF(F25=N22,O22,IF(F25=N23,O23,IF(F25=N24,O24,IF(F25=N25,O25,"Excedido"))))))),Q25)</f>
        <v>2</v>
      </c>
    </row>
    <row r="26" spans="1:18" x14ac:dyDescent="0.25">
      <c r="A26" s="6"/>
      <c r="B26" s="6"/>
      <c r="C26" s="6"/>
      <c r="D26" s="6"/>
      <c r="E26" s="6"/>
      <c r="F26" s="6"/>
      <c r="G26" s="6"/>
    </row>
    <row r="27" spans="1:18" x14ac:dyDescent="0.25">
      <c r="A27" s="6"/>
      <c r="B27" s="6"/>
      <c r="C27" s="6"/>
      <c r="D27" s="6"/>
      <c r="E27" s="6"/>
      <c r="F27" s="6"/>
      <c r="G27" s="6"/>
    </row>
    <row r="28" spans="1:18" hidden="1" x14ac:dyDescent="0.25">
      <c r="A28" s="6"/>
      <c r="B28" s="6"/>
      <c r="C28" s="6"/>
      <c r="D28" s="6"/>
      <c r="E28" s="6"/>
      <c r="F28" s="6"/>
      <c r="G28" s="6"/>
    </row>
  </sheetData>
  <mergeCells count="2">
    <mergeCell ref="A1:F1"/>
    <mergeCell ref="H1:R1"/>
  </mergeCell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E4:E24</xm:sqref>
        </x14:dataValidation>
        <x14:dataValidation type="list" allowBlank="1" showInputMessage="1" showErrorMessage="1">
          <x14:formula1>
            <xm:f>Proveedor!$P$3:$P$25</xm:f>
          </x14:formula1>
          <xm:sqref>F4:F25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E7" sqref="E7"/>
    </sheetView>
  </sheetViews>
  <sheetFormatPr baseColWidth="10" defaultRowHeight="15" x14ac:dyDescent="0.25"/>
  <cols>
    <col min="1" max="1" width="13.5703125" bestFit="1" customWidth="1"/>
    <col min="4" max="4" width="13.28515625" bestFit="1" customWidth="1" collapsed="1"/>
    <col min="5" max="5" width="14" bestFit="1" customWidth="1" collapsed="1"/>
    <col min="7" max="7" width="14.140625" bestFit="1" customWidth="1" collapsed="1"/>
    <col min="8" max="8" width="7.85546875" bestFit="1" customWidth="1" collapsed="1"/>
    <col min="9" max="9" width="10.28515625" bestFit="1" customWidth="1" collapsed="1"/>
    <col min="10" max="10" width="14" bestFit="1" customWidth="1" collapsed="1"/>
    <col min="11" max="11" width="13.7109375" bestFit="1" customWidth="1" collapsed="1"/>
    <col min="12" max="13" width="2" bestFit="1" customWidth="1" collapsed="1"/>
    <col min="14" max="14" width="13.85546875" bestFit="1" customWidth="1" collapsed="1"/>
    <col min="15" max="16" width="2" bestFit="1" customWidth="1" collapsed="1"/>
    <col min="17" max="17" width="17.42578125" bestFit="1" customWidth="1" collapsed="1"/>
    <col min="18" max="18" width="6.28515625" bestFit="1" customWidth="1" collapsed="1"/>
    <col min="19" max="19" width="10.42578125" bestFit="1" customWidth="1" collapsed="1"/>
  </cols>
  <sheetData>
    <row r="1" spans="1:21" ht="19.5" thickBot="1" x14ac:dyDescent="0.35">
      <c r="A1" s="145" t="s">
        <v>45</v>
      </c>
      <c r="B1" s="146"/>
      <c r="C1" s="146"/>
      <c r="D1" s="146"/>
      <c r="E1" s="147"/>
      <c r="F1" s="6"/>
      <c r="G1" s="148" t="s">
        <v>38</v>
      </c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</row>
    <row r="2" spans="1:21" ht="15.75" thickBot="1" x14ac:dyDescent="0.3">
      <c r="A2" s="84" t="s">
        <v>42</v>
      </c>
      <c r="B2" s="85" t="s">
        <v>10</v>
      </c>
      <c r="C2" s="85" t="s">
        <v>106</v>
      </c>
      <c r="D2" s="85" t="s">
        <v>108</v>
      </c>
      <c r="E2" s="86" t="s">
        <v>107</v>
      </c>
      <c r="F2" s="6"/>
      <c r="G2" s="79" t="s">
        <v>39</v>
      </c>
      <c r="H2" s="81" t="s">
        <v>109</v>
      </c>
      <c r="I2" s="82" t="s">
        <v>118</v>
      </c>
      <c r="J2" s="82" t="s">
        <v>107</v>
      </c>
      <c r="K2" s="82" t="s">
        <v>117</v>
      </c>
      <c r="L2" s="82">
        <v>1</v>
      </c>
      <c r="M2" s="82">
        <v>2</v>
      </c>
      <c r="N2" s="82" t="s">
        <v>113</v>
      </c>
      <c r="O2" s="82">
        <v>1</v>
      </c>
      <c r="P2" s="82">
        <v>2</v>
      </c>
      <c r="Q2" s="91" t="s">
        <v>119</v>
      </c>
      <c r="R2" s="81" t="s">
        <v>10</v>
      </c>
      <c r="S2" s="54" t="s">
        <v>110</v>
      </c>
    </row>
    <row r="3" spans="1:21" ht="3" hidden="1" customHeight="1" x14ac:dyDescent="0.25">
      <c r="A3" s="87"/>
      <c r="B3" s="83"/>
      <c r="C3" s="83"/>
      <c r="D3" s="83"/>
      <c r="E3" s="88"/>
      <c r="F3" s="6"/>
      <c r="G3" s="80"/>
      <c r="H3" s="22"/>
      <c r="I3" s="23"/>
      <c r="J3" s="23"/>
      <c r="K3" s="23"/>
      <c r="L3" s="23"/>
      <c r="M3" s="23"/>
      <c r="N3" s="23"/>
      <c r="O3" s="23"/>
      <c r="P3" s="23"/>
      <c r="Q3" s="77"/>
      <c r="R3" s="22"/>
      <c r="S3" s="24"/>
    </row>
    <row r="4" spans="1:21" ht="15.75" thickBot="1" x14ac:dyDescent="0.3">
      <c r="A4" s="9" t="s">
        <v>138</v>
      </c>
      <c r="B4" s="3" t="s">
        <v>136</v>
      </c>
      <c r="C4" s="3" t="s">
        <v>137</v>
      </c>
      <c r="D4" s="3" t="s">
        <v>120</v>
      </c>
      <c r="E4" s="10" t="s">
        <v>135</v>
      </c>
      <c r="F4" s="6"/>
      <c r="G4" s="40">
        <f>COUNTA(A3:A22)</f>
        <v>2</v>
      </c>
      <c r="H4" s="9" t="str">
        <f>Bienes!C4</f>
        <v>RN256</v>
      </c>
      <c r="I4" s="3">
        <v>0</v>
      </c>
      <c r="J4" s="3" t="str">
        <f>AcuerdoServicio!A4</f>
        <v>AcuerdoRN256</v>
      </c>
      <c r="K4" s="3">
        <v>0</v>
      </c>
      <c r="L4" s="3">
        <f>IF(D4=H4,I4,IF(D4=H5,I5,IF(D4=H6,I6,IF(D4=H7,I7,IF(D4=H8,I8,IF(D4=H9,I9,IF(D4=H10,I10,IF(D4=H11,I11,"Excedido"))))))))</f>
        <v>0</v>
      </c>
      <c r="M4" s="3">
        <f>IF(L4="Excedido",IF(D4=H12,I12,IF(D4=H13,I13,IF(D4=H14,I14,IF(D4=H15,I15,IF(D4=H16,I16,IF(D4=H17,I17,IF(D4=H18:H18,I18,"Excedido"))))))),L4)</f>
        <v>0</v>
      </c>
      <c r="N4" s="3">
        <f>IF(M4="Excedido",IF(D4=H19,I19,IF(D4=H20,I20,IF(D4=H21,I21,IF(D4=H22,I22,IF(D4=H23,I23,IF(D4=H24,I24,IF(D4=H25,I25,"Excedido"))))))),M4)</f>
        <v>0</v>
      </c>
      <c r="O4" s="3">
        <f>IF(E4=J4,K4,IF(E4=J5,K5,IF(E4=J6,K6,IF(E4=J7,K7,IF(E4=J8,K8,IF(E4=J9,K9,IF(E4=J10,K10,IF(E4=J11,K11,"Excedido"))))))))</f>
        <v>1</v>
      </c>
      <c r="P4" s="3">
        <f>IF(O4="Excedido",IF(E4=J12,K12,IF(E4=J13,K13,IF(E4=J14,K14,IF(E4=J15,K15,IF(E4=J16,K16,IF(E4=J17,K17,IF(E4=J18:J18,K18,"Excedido"))))))),O4)</f>
        <v>1</v>
      </c>
      <c r="Q4" s="69">
        <f>IF(P4="Excedido",IF(E4=J19,K19,IF(E4=J20,K20,IF(E4=J21,K21,IF(E4=J22,K22,IF(E4=J23,K23,IF(E4=J24,K24,IF(E4=J25,K25,"Excedido"))))))),P4)</f>
        <v>1</v>
      </c>
      <c r="R4" s="9">
        <f>IF(B4="TCC",1,2)</f>
        <v>1</v>
      </c>
      <c r="S4" s="10">
        <f>IF(C4="TCC",1,2)</f>
        <v>2</v>
      </c>
      <c r="T4">
        <f>N4</f>
        <v>0</v>
      </c>
      <c r="U4">
        <f>Q4</f>
        <v>1</v>
      </c>
    </row>
    <row r="5" spans="1:21" x14ac:dyDescent="0.25">
      <c r="A5" s="9" t="s">
        <v>139</v>
      </c>
      <c r="B5" s="3" t="s">
        <v>137</v>
      </c>
      <c r="C5" s="3" t="s">
        <v>136</v>
      </c>
      <c r="D5" s="3" t="s">
        <v>128</v>
      </c>
      <c r="E5" s="10" t="s">
        <v>127</v>
      </c>
      <c r="F5" s="6"/>
      <c r="H5" s="9" t="str">
        <f>Bienes!C5</f>
        <v>RN257</v>
      </c>
      <c r="I5" s="3">
        <v>1</v>
      </c>
      <c r="J5" s="3" t="str">
        <f>AcuerdoServicio!A5</f>
        <v>AcuerdoRN257</v>
      </c>
      <c r="K5" s="3">
        <v>1</v>
      </c>
      <c r="L5" s="3">
        <f>IF(D5=H4,I4,IF(D5=H5,I5,IF(D5=H6,I6,IF(D5=H7,I7,IF(D5=H8,I8,IF(D5=H9,I9,IF(D5=H10,I10,IF(D5=H11,I11,"Excedido"))))))))</f>
        <v>1</v>
      </c>
      <c r="M5" s="3">
        <f>IF(L5="Excedido",IF(D5=H12,I12,IF(D5=H13,I13,IF(D5=H14,I14,IF(D5=H15,I15,IF(D5=H16,I16,IF(D5=H17,I17,IF(D5=H18:H18,I18,"Excedido"))))))),L5)</f>
        <v>1</v>
      </c>
      <c r="N5" s="3">
        <f>IF(M5="Excedido",IF(D5=H19,I19,IF(D5=H20,I20,IF(D5=H21,I21,IF(D5=H22,I22,IF(D5=H23,I23,IF(D5=H24,I24,IF(D5=H25,I25,"Excedido"))))))),M5)</f>
        <v>1</v>
      </c>
      <c r="O5" s="3">
        <f>IF(E5=J4,K4,IF(E5=J5,K5,IF(E5=J6,K6,IF(E5=J7,K7,IF(E5=J8,K8,IF(E5=J9,K9,IF(E5=J10,K10,IF(E5=J11,K11,"Excedido"))))))))</f>
        <v>0</v>
      </c>
      <c r="P5" s="3">
        <f>IF(O5="Excedido",IF(E5=J12,K12,IF(E5=J13,K13,IF(E5=J14,K14,IF(E5=J15,K15,IF(E5=J16,K16,IF(E5=J17,K17,IF(E5=J18:J18,K18,"Excedido"))))))),O5)</f>
        <v>0</v>
      </c>
      <c r="Q5" s="69">
        <f>IF(P5="Excedido",IF(E5=J19,K19,IF(E5=J20,K20,IF(E5=J21,K21,IF(E5=J22,K22,IF(E5=J23,K23,IF(E5=J24,K24,IF(E5=J25,K25,"Excedido"))))))),P5)</f>
        <v>0</v>
      </c>
      <c r="R5" s="9">
        <f t="shared" ref="R5:R25" si="0">IF(B5="TCC",1,2)</f>
        <v>2</v>
      </c>
      <c r="S5" s="10">
        <f t="shared" ref="S5:S25" si="1">IF(C5="TCC",1,2)</f>
        <v>1</v>
      </c>
      <c r="T5">
        <f t="shared" ref="T5:T25" si="2">N5</f>
        <v>1</v>
      </c>
      <c r="U5">
        <f t="shared" ref="U5:U25" si="3">Q5</f>
        <v>0</v>
      </c>
    </row>
    <row r="6" spans="1:21" x14ac:dyDescent="0.25">
      <c r="A6" s="9"/>
      <c r="B6" s="3"/>
      <c r="C6" s="3"/>
      <c r="D6" s="3"/>
      <c r="E6" s="10"/>
      <c r="F6" s="6"/>
      <c r="H6" s="9">
        <f>Bienes!C6</f>
        <v>0</v>
      </c>
      <c r="I6" s="3">
        <v>2</v>
      </c>
      <c r="J6" s="3">
        <f>AcuerdoServicio!A6</f>
        <v>0</v>
      </c>
      <c r="K6" s="3">
        <v>2</v>
      </c>
      <c r="L6" s="3">
        <f>IF(D6=H4,I4,IF(D6=H5,I5,IF(D6=H6,I6,IF(D6=H7,I7,IF(D6=H8,I8,IF(D6=H9,I9,IF(D6=H10,I10,IF(D6=H11,I11,"Excedido"))))))))</f>
        <v>2</v>
      </c>
      <c r="M6" s="3">
        <f>IF(L6="Excedido",IF(D6=H12,I12,IF(D6=H13,I13,IF(D6=H14,I14,IF(D6=H15,I15,IF(D6=H16,I16,IF(D6=H17,I17,IF(D6=H18:H18,I18,"Excedido"))))))),L6)</f>
        <v>2</v>
      </c>
      <c r="N6" s="3">
        <f>IF(M6="Excedido",IF(D6=H19,I19,IF(D6=H20,I20,IF(D6=H21,I21,IF(D6=H22,I22,IF(D6=H23,I23,IF(D6=H24,I24,IF(D6=H25,I25,"Excedido"))))))),M6)</f>
        <v>2</v>
      </c>
      <c r="O6" s="3">
        <f>IF(E6=J4,K4,IF(E6=J5,K5,IF(E6=J6,K6,IF(E6=J7,K7,IF(E6=J8,K8,IF(E6=J9,K9,IF(E6=J10,K10,IF(E6=J11,K11,"Excedido"))))))))</f>
        <v>2</v>
      </c>
      <c r="P6" s="3">
        <f>IF(O6="Excedido",IF(E6=J12,K12,IF(E6=J13,K13,IF(E6=J14,K14,IF(E6=J15,K15,IF(E6=J16,K16,IF(E6=J17,K17,IF(E6=J18:J18,K18,"Excedido"))))))),O6)</f>
        <v>2</v>
      </c>
      <c r="Q6" s="69">
        <f>IF(P6="Excedido",IF(E6=J19,K19,IF(E6=J20,K20,IF(E6=J21,K21,IF(E6=J22,K22,IF(E6=J23,K23,IF(E6=J24,K24,IF(E6=J25,K25,"Excedido"))))))),P6)</f>
        <v>2</v>
      </c>
      <c r="R6" s="9">
        <f t="shared" si="0"/>
        <v>2</v>
      </c>
      <c r="S6" s="10">
        <f t="shared" si="1"/>
        <v>2</v>
      </c>
      <c r="T6">
        <f t="shared" si="2"/>
        <v>2</v>
      </c>
      <c r="U6">
        <f t="shared" si="3"/>
        <v>2</v>
      </c>
    </row>
    <row r="7" spans="1:21" x14ac:dyDescent="0.25">
      <c r="A7" s="9"/>
      <c r="B7" s="3"/>
      <c r="C7" s="3"/>
      <c r="D7" s="3"/>
      <c r="E7" s="10"/>
      <c r="F7" s="6"/>
      <c r="H7" s="9">
        <f>Bienes!C7</f>
        <v>0</v>
      </c>
      <c r="I7" s="3">
        <v>3</v>
      </c>
      <c r="J7" s="3">
        <f>AcuerdoServicio!A7</f>
        <v>0</v>
      </c>
      <c r="K7" s="3">
        <v>3</v>
      </c>
      <c r="L7" s="3">
        <f>IF(D7=H4,I4,IF(D7=H5,I5,IF(D7=H6,I6,IF(D7=H7,I7,IF(D7=H8,I8,IF(D7=H9,I9,IF(D7=H10,I10,IF(D7=H11,I11,"Excedido"))))))))</f>
        <v>2</v>
      </c>
      <c r="M7" s="3">
        <f>IF(L7="Excedido",IF(D7=H12,I12,IF(D7=H13,I13,IF(D7=H14,I14,IF(D7=H15,I15,IF(D7=H16,I16,IF(D7=H17,I17,IF(D7=H18:H18,I18,"Excedido"))))))),L7)</f>
        <v>2</v>
      </c>
      <c r="N7" s="3">
        <f>IF(M7="Excedido",IF(D7=H19,I19,IF(D7=H20,I20,IF(D7=H21,I21,IF(D7=H22,I22,IF(D7=H23,I23,IF(D7=H24,I24,IF(D7=H25,I25,"Excedido"))))))),M7)</f>
        <v>2</v>
      </c>
      <c r="O7" s="3">
        <f>IF(E7=J4,K4,IF(E7=J5,K5,IF(E7=J6,K6,IF(E7=J7,K7,IF(E7=J8,K8,IF(E7=J9,K9,IF(E7=J10,K10,IF(E7=J11,K11,"Excedido"))))))))</f>
        <v>2</v>
      </c>
      <c r="P7" s="3">
        <f>IF(O7="Excedido",IF(E7=J12,K12,IF(E7=J13,K13,IF(E7=J14,K14,IF(E7=J15,K15,IF(E7=J16,K16,IF(E7=J17,K17,IF(E7=J18:J18,K18,"Excedido"))))))),O7)</f>
        <v>2</v>
      </c>
      <c r="Q7" s="69">
        <f>IF(P7="Excedido",IF(E7=J19,K19,IF(E7=J20,K20,IF(E7=J21,K21,IF(E7=J22,K22,IF(E7=J23,K23,IF(E7=J24,K24,IF(E7=J25,K25,"Excedido"))))))),P7)</f>
        <v>2</v>
      </c>
      <c r="R7" s="9">
        <f t="shared" si="0"/>
        <v>2</v>
      </c>
      <c r="S7" s="10">
        <f t="shared" si="1"/>
        <v>2</v>
      </c>
      <c r="T7">
        <f t="shared" si="2"/>
        <v>2</v>
      </c>
      <c r="U7">
        <f t="shared" si="3"/>
        <v>2</v>
      </c>
    </row>
    <row r="8" spans="1:21" x14ac:dyDescent="0.25">
      <c r="A8" s="9"/>
      <c r="B8" s="3"/>
      <c r="C8" s="3"/>
      <c r="D8" s="3"/>
      <c r="E8" s="10"/>
      <c r="F8" s="6"/>
      <c r="H8" s="9">
        <f>Bienes!C8</f>
        <v>0</v>
      </c>
      <c r="I8" s="3">
        <v>4</v>
      </c>
      <c r="J8" s="3">
        <f>AcuerdoServicio!A8</f>
        <v>0</v>
      </c>
      <c r="K8" s="3">
        <v>4</v>
      </c>
      <c r="L8" s="3">
        <f>IF(D8=H4,I4,IF(D8=H5,I5,IF(D8=H6,I6,IF(D8=H7,I7,IF(D8=H8,I8,IF(D8=H9,I9,IF(D8=H10,I10,IF(D8=H11,I11,"Excedido"))))))))</f>
        <v>2</v>
      </c>
      <c r="M8" s="3">
        <f>IF(L8="Excedido",IF(D8=H12,I12,IF(D8=H13,I13,IF(D8=H14,I14,IF(D8=H15,I15,IF(D8=H16,I16,IF(D8=H17,I17,IF(D8=H18:H18,I18,"Excedido"))))))),L8)</f>
        <v>2</v>
      </c>
      <c r="N8" s="3">
        <f>IF(M8="Excedido",IF(D8=H19,I19,IF(D8=H20,I20,IF(D8=H21,I21,IF(D8=H22,I22,IF(D8=H23,I23,IF(D8=H24,I24,IF(D8=H25,I25,"Excedido"))))))),M8)</f>
        <v>2</v>
      </c>
      <c r="O8" s="3">
        <f>IF(E8=J4,K4,IF(E8=J5,K5,IF(E8=J6,K6,IF(E8=J7,K7,IF(E8=J8,K8,IF(E8=J9,K9,IF(E8=J10,K10,IF(E8=J11,K11,"Excedido"))))))))</f>
        <v>2</v>
      </c>
      <c r="P8" s="3">
        <f>IF(O8="Excedido",IF(E8=J12,K12,IF(E8=J13,K13,IF(E8=J14,K14,IF(E8=J15,K15,IF(E8=J16,K16,IF(E8=J17,K17,IF(E8=J18:J18,K18,"Excedido"))))))),O8)</f>
        <v>2</v>
      </c>
      <c r="Q8" s="69">
        <f>IF(P8="Excedido",IF(E8=J19,K19,IF(E8=J20,K20,IF(E8=J21,K21,IF(E8=J22,K22,IF(E8=J23,K23,IF(E8=J24,K24,IF(E8=J25,K25,"Excedido"))))))),P8)</f>
        <v>2</v>
      </c>
      <c r="R8" s="9">
        <f t="shared" si="0"/>
        <v>2</v>
      </c>
      <c r="S8" s="10">
        <f t="shared" si="1"/>
        <v>2</v>
      </c>
      <c r="T8">
        <f t="shared" si="2"/>
        <v>2</v>
      </c>
      <c r="U8">
        <f t="shared" si="3"/>
        <v>2</v>
      </c>
    </row>
    <row r="9" spans="1:21" x14ac:dyDescent="0.25">
      <c r="A9" s="9"/>
      <c r="B9" s="3"/>
      <c r="C9" s="3"/>
      <c r="D9" s="3"/>
      <c r="E9" s="10"/>
      <c r="F9" s="6"/>
      <c r="H9" s="9">
        <f>Bienes!C9</f>
        <v>0</v>
      </c>
      <c r="I9" s="3">
        <v>5</v>
      </c>
      <c r="J9" s="3">
        <f>AcuerdoServicio!A9</f>
        <v>0</v>
      </c>
      <c r="K9" s="3">
        <v>5</v>
      </c>
      <c r="L9" s="3">
        <f>IF(D9=H4,I4,IF(D9=H5,I5,IF(D9=H6,I6,IF(D9=H7,I7,IF(D9=H8,I8,IF(D9=H9,I9,IF(D9=H10,I10,IF(D9=H11,I11,"Excedido"))))))))</f>
        <v>2</v>
      </c>
      <c r="M9" s="3">
        <f>IF(L9="Excedido",IF(D9=H12,I12,IF(D9=H13,I13,IF(D9=H14,I14,IF(D9=H15,I15,IF(D9=H16,I16,IF(D9=H17,I17,IF(D9=H18:H18,I18,"Excedido"))))))),L9)</f>
        <v>2</v>
      </c>
      <c r="N9" s="3">
        <f>IF(M9="Excedido",IF(D9=H19,I19,IF(D9=H20,I20,IF(D9=H21,I21,IF(D9=H22,I22,IF(D9=H23,I23,IF(D9=H24,I24,IF(D9=H25,I25,"Excedido"))))))),M9)</f>
        <v>2</v>
      </c>
      <c r="O9" s="3">
        <f>IF(E9=J4,K4,IF(E9=J5,K5,IF(E9=J6,K6,IF(E9=J7,K7,IF(E9=J8,K8,IF(E9=J9,K9,IF(E9=J10,K10,IF(E9=J11,K11,"Excedido"))))))))</f>
        <v>2</v>
      </c>
      <c r="P9" s="3">
        <f>IF(O9="Excedido",IF(E9=J12,K12,IF(E9=J13,K13,IF(E9=J14,K14,IF(E9=J15,K15,IF(E9=J16,K16,IF(E9=J17,K17,IF(E9=J18:J18,K18,"Excedido"))))))),O9)</f>
        <v>2</v>
      </c>
      <c r="Q9" s="69">
        <f>IF(P9="Excedido",IF(E9=J19,K19,IF(E9=J20,K20,IF(E9=J21,K21,IF(E9=J22,K22,IF(E9=J23,K23,IF(E9=J24,K24,IF(E9=J25,K25,"Excedido"))))))),P9)</f>
        <v>2</v>
      </c>
      <c r="R9" s="9">
        <f t="shared" si="0"/>
        <v>2</v>
      </c>
      <c r="S9" s="10">
        <f t="shared" si="1"/>
        <v>2</v>
      </c>
      <c r="T9">
        <f t="shared" si="2"/>
        <v>2</v>
      </c>
      <c r="U9">
        <f t="shared" si="3"/>
        <v>2</v>
      </c>
    </row>
    <row r="10" spans="1:21" x14ac:dyDescent="0.25">
      <c r="A10" s="9"/>
      <c r="B10" s="3"/>
      <c r="C10" s="3"/>
      <c r="D10" s="3"/>
      <c r="E10" s="10"/>
      <c r="F10" s="6"/>
      <c r="H10" s="9">
        <f>Bienes!C10</f>
        <v>0</v>
      </c>
      <c r="I10" s="3">
        <v>6</v>
      </c>
      <c r="J10" s="3">
        <f>AcuerdoServicio!A10</f>
        <v>0</v>
      </c>
      <c r="K10" s="3">
        <v>6</v>
      </c>
      <c r="L10" s="3">
        <f>IF(D10=H4,I4,IF(D10=H5,I5,IF(D10=H6,I6,IF(D10=H7,I7,IF(D10=H8,I8,IF(D10=H9,I9,IF(D10=H10,I10,IF(D10=H11,I11,"Excedido"))))))))</f>
        <v>2</v>
      </c>
      <c r="M10" s="3">
        <f>IF(L10="Excedido",IF(D10=H12,I12,IF(D10=H13,I13,IF(D10=H14,I14,IF(D10=H15,I15,IF(D10=H16,I16,IF(D10=H17,I17,IF(D10=H18:H18,I18,"Excedido"))))))),L10)</f>
        <v>2</v>
      </c>
      <c r="N10" s="3">
        <f>IF(M10="Excedido",IF(D10=H19,I19,IF(D10=H20,I20,IF(D10=H21,I21,IF(D10=H22,I22,IF(D10=H23,I23,IF(D10=H24,I24,IF(D10=H25,I25,"Excedido"))))))),M10)</f>
        <v>2</v>
      </c>
      <c r="O10" s="3">
        <f>IF(E10=J4,K4,IF(E10=J5,K5,IF(E10=J6,K6,IF(E10=J7,K7,IF(E10=J8,K8,IF(E10=J9,K9,IF(E10=J10,K10,IF(E10=J11,K11,"Excedido"))))))))</f>
        <v>2</v>
      </c>
      <c r="P10" s="3">
        <f>IF(O10="Excedido",IF(E10=J12,K12,IF(E10=J13,K13,IF(E10=J14,K14,IF(E10=J15,K15,IF(E10=J16,K16,IF(E10=J17,K17,IF(E10=J18:J18,K18,"Excedido"))))))),O10)</f>
        <v>2</v>
      </c>
      <c r="Q10" s="69">
        <f>IF(P10="Excedido",IF(E10=J19,K19,IF(E10=J20,K20,IF(E10=J21,K21,IF(E10=J22,K22,IF(E10=J23,K23,IF(E10=J24,K24,IF(E10=J25,K25,"Excedido"))))))),P10)</f>
        <v>2</v>
      </c>
      <c r="R10" s="9">
        <f t="shared" si="0"/>
        <v>2</v>
      </c>
      <c r="S10" s="10">
        <f t="shared" si="1"/>
        <v>2</v>
      </c>
      <c r="T10">
        <f t="shared" si="2"/>
        <v>2</v>
      </c>
      <c r="U10">
        <f t="shared" si="3"/>
        <v>2</v>
      </c>
    </row>
    <row r="11" spans="1:21" x14ac:dyDescent="0.25">
      <c r="A11" s="9"/>
      <c r="B11" s="3"/>
      <c r="C11" s="3"/>
      <c r="D11" s="3"/>
      <c r="E11" s="10"/>
      <c r="F11" s="6"/>
      <c r="H11" s="9">
        <f>Bienes!C11</f>
        <v>0</v>
      </c>
      <c r="I11" s="3">
        <v>7</v>
      </c>
      <c r="J11" s="3">
        <f>AcuerdoServicio!A11</f>
        <v>0</v>
      </c>
      <c r="K11" s="3">
        <v>7</v>
      </c>
      <c r="L11" s="3">
        <f>IF(D11=H4,I4,IF(D11=H5,I5,IF(D11=H6,I6,IF(D11=H7,I7,IF(D11=H8,I8,IF(D11=H9,I9,IF(D11=H10,I10,IF(D11=H11,I11,"Excedido"))))))))</f>
        <v>2</v>
      </c>
      <c r="M11" s="3">
        <f>IF(L11="Excedido",IF(D11=H12,I12,IF(D11=H13,I13,IF(D11=H14,I14,IF(D11=H15,I15,IF(D11=H16,I16,IF(D11=H17,I17,IF(D11=H18:H18,I18,"Excedido"))))))),L11)</f>
        <v>2</v>
      </c>
      <c r="N11" s="3">
        <f>IF(M11="Excedido",IF(D11=H19,I19,IF(D11=H20,I20,IF(D11=H21,I21,IF(D11=H22,I22,IF(D11=H23,I23,IF(D11=H24,I24,IF(D11=H25,I25,"Excedido"))))))),M11)</f>
        <v>2</v>
      </c>
      <c r="O11" s="3">
        <f>IF(E11=J4,K4,IF(E11=J5,K5,IF(E11=J6,K6,IF(E11=J7,K7,IF(E11=J8,K8,IF(E11=J9,K9,IF(E11=J10,K10,IF(E11=J11,K11,"Excedido"))))))))</f>
        <v>2</v>
      </c>
      <c r="P11" s="3">
        <f>IF(O11="Excedido",IF(E11=J12,K12,IF(E11=J13,K13,IF(E11=J14,K14,IF(E11=J15,K15,IF(E11=J16,K16,IF(E11=J17,K17,IF(E11=J18:J18,K18,"Excedido"))))))),O11)</f>
        <v>2</v>
      </c>
      <c r="Q11" s="69">
        <f>IF(P11="Excedido",IF(E11=J19,K19,IF(E11=J20,K20,IF(E11=J21,K21,IF(E11=J22,K22,IF(E11=J23,K23,IF(E11=J24,K24,IF(E11=J25,K25,"Excedido"))))))),P11)</f>
        <v>2</v>
      </c>
      <c r="R11" s="9">
        <f t="shared" si="0"/>
        <v>2</v>
      </c>
      <c r="S11" s="10">
        <f t="shared" si="1"/>
        <v>2</v>
      </c>
      <c r="T11">
        <f t="shared" si="2"/>
        <v>2</v>
      </c>
      <c r="U11">
        <f t="shared" si="3"/>
        <v>2</v>
      </c>
    </row>
    <row r="12" spans="1:21" x14ac:dyDescent="0.25">
      <c r="A12" s="9"/>
      <c r="B12" s="3"/>
      <c r="C12" s="3"/>
      <c r="D12" s="3"/>
      <c r="E12" s="10"/>
      <c r="F12" s="6"/>
      <c r="H12" s="9">
        <f>Bienes!C12</f>
        <v>0</v>
      </c>
      <c r="I12" s="3">
        <v>8</v>
      </c>
      <c r="J12" s="3">
        <f>AcuerdoServicio!A12</f>
        <v>0</v>
      </c>
      <c r="K12" s="3">
        <v>8</v>
      </c>
      <c r="L12" s="3">
        <f>IF(D12=H4,I4,IF(D12=H5,I5,IF(D12=H6,I6,IF(D12=H7,I7,IF(D12=H8,I8,IF(D12=H9,I9,IF(D12=H10,I10,IF(D12=H11,I11,"Excedido"))))))))</f>
        <v>2</v>
      </c>
      <c r="M12" s="3">
        <f>IF(L12="Excedido",IF(D12=H12,I12,IF(D12=H13,I13,IF(D12=H14,I14,IF(D12=H15,I15,IF(D12=H16,I16,IF(D12=H17,I17,IF(D12=H18:H18,I18,"Excedido"))))))),L12)</f>
        <v>2</v>
      </c>
      <c r="N12" s="3">
        <f>IF(M12="Excedido",IF(D12=H19,I19,IF(D12=H20,I20,IF(D12=H21,I21,IF(D12=H22,I22,IF(D12=H23,I23,IF(D12=H24,I24,IF(D12=H25,I25,"Excedido"))))))),M12)</f>
        <v>2</v>
      </c>
      <c r="O12" s="3">
        <f>IF(E12=J4,K4,IF(E12=J5,K5,IF(E12=J6,K6,IF(E12=J7,K7,IF(E12=J8,K8,IF(E12=J9,K9,IF(E12=J10,K10,IF(E12=J11,K11,"Excedido"))))))))</f>
        <v>2</v>
      </c>
      <c r="P12" s="3">
        <f>IF(O12="Excedido",IF(E12=J12,K12,IF(E12=J13,K13,IF(E12=J14,K14,IF(E12=J15,K15,IF(E12=J16,K16,IF(E12=J17,K17,IF(E12=J18:J18,K18,"Excedido"))))))),O12)</f>
        <v>2</v>
      </c>
      <c r="Q12" s="69">
        <f>IF(P12="Excedido",IF(E12=J19,K19,IF(E12=J20,K20,IF(E12=J21,K21,IF(E12=J22,K22,IF(E12=J23,K23,IF(E12=J24,K24,IF(E12=J25,K25,"Excedido"))))))),P12)</f>
        <v>2</v>
      </c>
      <c r="R12" s="9">
        <f t="shared" si="0"/>
        <v>2</v>
      </c>
      <c r="S12" s="10">
        <f t="shared" si="1"/>
        <v>2</v>
      </c>
      <c r="T12">
        <f t="shared" si="2"/>
        <v>2</v>
      </c>
      <c r="U12">
        <f t="shared" si="3"/>
        <v>2</v>
      </c>
    </row>
    <row r="13" spans="1:21" x14ac:dyDescent="0.25">
      <c r="A13" s="9"/>
      <c r="B13" s="3"/>
      <c r="C13" s="3"/>
      <c r="D13" s="3"/>
      <c r="E13" s="10"/>
      <c r="F13" s="6"/>
      <c r="H13" s="9">
        <f>Bienes!C13</f>
        <v>0</v>
      </c>
      <c r="I13" s="3">
        <v>9</v>
      </c>
      <c r="J13" s="3">
        <f>AcuerdoServicio!A13</f>
        <v>0</v>
      </c>
      <c r="K13" s="3">
        <v>9</v>
      </c>
      <c r="L13" s="3">
        <f>IF(D13=H4,I4,IF(D13=H5,I5,IF(D13=H6,I6,IF(D13=H7,I7,IF(D13=H8,I8,IF(D13=H9,I9,IF(D13=H10,I10,IF(D13=H11,I11,"Excedido"))))))))</f>
        <v>2</v>
      </c>
      <c r="M13" s="3">
        <f>IF(L13="Excedido",IF(D13=H12,I12,IF(D13=H13,I13,IF(D13=H14,I14,IF(D13=H15,I15,IF(D13=H16,I16,IF(D13=H17,I17,IF(D13=H18:H18,I18,"Excedido"))))))),L13)</f>
        <v>2</v>
      </c>
      <c r="N13" s="3">
        <f>IF(M13="Excedido",IF(D13=H19,I19,IF(D13=H20,I20,IF(D13=H21,I21,IF(D13=H22,I22,IF(D13=H23,I23,IF(D13=H24,I24,IF(D13=H25,I25,"Excedido"))))))),M13)</f>
        <v>2</v>
      </c>
      <c r="O13" s="3">
        <f>IF(E13=J4,K4,IF(E13=J5,K5,IF(E13=J6,K6,IF(E13=J7,K7,IF(E13=J8,K8,IF(E13=J9,K9,IF(E13=J10,K10,IF(E13=J11,K11,"Excedido"))))))))</f>
        <v>2</v>
      </c>
      <c r="P13" s="3">
        <f>IF(O13="Excedido",IF(E13=J12,K12,IF(E13=J13,K13,IF(E13=J14,K14,IF(E13=J15,K15,IF(E13=J16,K16,IF(E13=J17,K17,IF(E13=J18:J18,K18,"Excedido"))))))),O13)</f>
        <v>2</v>
      </c>
      <c r="Q13" s="69">
        <f>IF(P13="Excedido",IF(E13=J19,K19,IF(E13=J20,K20,IF(E13=J21,K21,IF(E13=J22,K22,IF(E13=J23,K23,IF(E13=J24,K24,IF(E13=J25,K25,"Excedido"))))))),P13)</f>
        <v>2</v>
      </c>
      <c r="R13" s="9">
        <f t="shared" si="0"/>
        <v>2</v>
      </c>
      <c r="S13" s="10">
        <f t="shared" si="1"/>
        <v>2</v>
      </c>
      <c r="T13">
        <f t="shared" si="2"/>
        <v>2</v>
      </c>
      <c r="U13">
        <f t="shared" si="3"/>
        <v>2</v>
      </c>
    </row>
    <row r="14" spans="1:21" x14ac:dyDescent="0.25">
      <c r="A14" s="9"/>
      <c r="B14" s="3"/>
      <c r="C14" s="3"/>
      <c r="D14" s="3"/>
      <c r="E14" s="10"/>
      <c r="F14" s="6"/>
      <c r="H14" s="9">
        <f>Bienes!C14</f>
        <v>0</v>
      </c>
      <c r="I14" s="3">
        <v>10</v>
      </c>
      <c r="J14" s="3">
        <f>AcuerdoServicio!A14</f>
        <v>0</v>
      </c>
      <c r="K14" s="3">
        <v>10</v>
      </c>
      <c r="L14" s="3">
        <f>IF(D14=H4,I4,IF(D14=H5,I5,IF(D14=H6,I6,IF(D14=H7,I7,IF(D14=H8,I8,IF(D14=H9,I9,IF(D14=H10,I10,IF(D14=H11,I11,"Excedido"))))))))</f>
        <v>2</v>
      </c>
      <c r="M14" s="3">
        <f>IF(L14="Excedido",IF(D14=H12,I12,IF(D14=H13,I13,IF(D14=H14,I14,IF(D14=H15,I15,IF(D14=H16,I16,IF(D14=H17,I17,IF(D14=H18:H18,I18,"Excedido"))))))),L14)</f>
        <v>2</v>
      </c>
      <c r="N14" s="3">
        <f>IF(M14="Excedido",IF(D14=H19,I19,IF(D14=H20,I20,IF(D14=H21,I21,IF(D14=H22,I22,IF(D14=H23,I23,IF(D14=H24,I24,IF(D14=H25,I25,"Excedido"))))))),M14)</f>
        <v>2</v>
      </c>
      <c r="O14" s="3">
        <f>IF(E14=J4,K4,IF(E14=J5,K5,IF(E14=J6,K6,IF(E14=J7,K7,IF(E14=J8,K8,IF(E14=J9,K9,IF(E14=J10,K10,IF(E14=J11,K11,"Excedido"))))))))</f>
        <v>2</v>
      </c>
      <c r="P14" s="3">
        <f>IF(O14="Excedido",IF(E14=J12,K12,IF(E14=J13,K13,IF(E14=J14,K14,IF(E14=J15,K15,IF(E14=J16,K16,IF(E14=J17,K17,IF(E14=J18:J18,K18,"Excedido"))))))),O14)</f>
        <v>2</v>
      </c>
      <c r="Q14" s="69">
        <f>IF(P14="Excedido",IF(E14=J19,K19,IF(E14=J20,K20,IF(E14=J21,K21,IF(E14=J22,K22,IF(E14=J23,K23,IF(E14=J24,K24,IF(E14=J25,K25,"Excedido"))))))),P14)</f>
        <v>2</v>
      </c>
      <c r="R14" s="9">
        <f t="shared" si="0"/>
        <v>2</v>
      </c>
      <c r="S14" s="10">
        <f t="shared" si="1"/>
        <v>2</v>
      </c>
      <c r="T14">
        <f t="shared" si="2"/>
        <v>2</v>
      </c>
      <c r="U14">
        <f t="shared" si="3"/>
        <v>2</v>
      </c>
    </row>
    <row r="15" spans="1:21" x14ac:dyDescent="0.25">
      <c r="A15" s="9"/>
      <c r="B15" s="3"/>
      <c r="C15" s="3"/>
      <c r="D15" s="3"/>
      <c r="E15" s="10"/>
      <c r="F15" s="6"/>
      <c r="H15" s="9">
        <f>Bienes!C15</f>
        <v>0</v>
      </c>
      <c r="I15" s="3">
        <v>11</v>
      </c>
      <c r="J15" s="3">
        <f>AcuerdoServicio!A15</f>
        <v>0</v>
      </c>
      <c r="K15" s="3">
        <v>11</v>
      </c>
      <c r="L15" s="3">
        <f>IF(D15=H4,I4,IF(D15=H5,I5,IF(D15=H6,I6,IF(D15=H7,I7,IF(D15=H8,I8,IF(D15=H9,I9,IF(D15=H10,I10,IF(D15=H11,I11,"Excedido"))))))))</f>
        <v>2</v>
      </c>
      <c r="M15" s="3">
        <f>IF(L15="Excedido",IF(D15=H12,I12,IF(D15=H13,I13,IF(D15=H14,I14,IF(D15=H15,I15,IF(D15=H16,I16,IF(D15=H17,I17,IF(D15=H18:H18,I18,"Excedido"))))))),L15)</f>
        <v>2</v>
      </c>
      <c r="N15" s="3">
        <f>IF(M15="Excedido",IF(D15=H19,I19,IF(D15=H20,I20,IF(D15=H21,I21,IF(D15=H22,I22,IF(D15=H23,I23,IF(D15=H24,I24,IF(D15=H25,I25,"Excedido"))))))),M15)</f>
        <v>2</v>
      </c>
      <c r="O15" s="3">
        <f>IF(E15=J4,K4,IF(E15=J5,K5,IF(E15=J6,K6,IF(E15=J7,K7,IF(E15=J8,K8,IF(E15=J9,K9,IF(E15=J10,K10,IF(E15=J11,K11,"Excedido"))))))))</f>
        <v>2</v>
      </c>
      <c r="P15" s="3">
        <f>IF(O15="Excedido",IF(E15=J12,K12,IF(E15=J13,K13,IF(E15=J14,K14,IF(E15=J15,K15,IF(E15=J16,K16,IF(E15=J17,K17,IF(E15=J18:J18,K18,"Excedido"))))))),O15)</f>
        <v>2</v>
      </c>
      <c r="Q15" s="69">
        <f>IF(P15="Excedido",IF(E15=J19,K19,IF(E15=J20,K20,IF(E15=J21,K21,IF(E15=J22,K22,IF(E15=J23,K23,IF(E15=J24,K24,IF(E15=J25,K25,"Excedido"))))))),P15)</f>
        <v>2</v>
      </c>
      <c r="R15" s="9">
        <f t="shared" si="0"/>
        <v>2</v>
      </c>
      <c r="S15" s="10">
        <f t="shared" si="1"/>
        <v>2</v>
      </c>
      <c r="T15">
        <f t="shared" si="2"/>
        <v>2</v>
      </c>
      <c r="U15">
        <f t="shared" si="3"/>
        <v>2</v>
      </c>
    </row>
    <row r="16" spans="1:21" x14ac:dyDescent="0.25">
      <c r="A16" s="9"/>
      <c r="B16" s="3"/>
      <c r="C16" s="3"/>
      <c r="D16" s="3"/>
      <c r="E16" s="10"/>
      <c r="F16" s="6"/>
      <c r="H16" s="9">
        <f>Bienes!C16</f>
        <v>0</v>
      </c>
      <c r="I16" s="3">
        <v>12</v>
      </c>
      <c r="J16" s="3">
        <f>AcuerdoServicio!A16</f>
        <v>0</v>
      </c>
      <c r="K16" s="3">
        <v>12</v>
      </c>
      <c r="L16" s="3">
        <f>IF(D16=H4,I4,IF(D16=H5,I5,IF(D16=H6,I6,IF(D16=H7,I7,IF(D16=H8,I8,IF(D16=H9,I9,IF(D16=H10,I10,IF(D16=H11,I11,"Excedido"))))))))</f>
        <v>2</v>
      </c>
      <c r="M16" s="3">
        <f>IF(L16="Excedido",IF(D16=H12,I12,IF(D16=H13,I13,IF(D16=H14,I14,IF(D16=H15,I15,IF(D16=H16,I16,IF(D16=H17,I17,IF(D16=H18:H18,I18,"Excedido"))))))),L16)</f>
        <v>2</v>
      </c>
      <c r="N16" s="3">
        <f>IF(M16="Excedido",IF(D16=H19,I19,IF(D16=H20,I20,IF(D16=H21,I21,IF(D16=H22,I22,IF(D16=H23,I23,IF(D16=H24,I24,IF(D16=H25,I25,"Excedido"))))))),M16)</f>
        <v>2</v>
      </c>
      <c r="O16" s="3">
        <f>IF(E16=J4,K4,IF(E16=J5,K5,IF(E16=J6,K6,IF(E16=J7,K7,IF(E16=J8,K8,IF(E16=J9,K9,IF(E16=J10,K10,IF(E16=J11,K11,"Excedido"))))))))</f>
        <v>2</v>
      </c>
      <c r="P16" s="3">
        <f>IF(O16="Excedido",IF(E16=J12,K12,IF(E16=J13,K13,IF(E16=J14,K14,IF(E16=J15,K15,IF(E16=J16,K16,IF(E16=J17,K17,IF(E16=J18:J18,K18,"Excedido"))))))),O16)</f>
        <v>2</v>
      </c>
      <c r="Q16" s="69">
        <f>IF(P16="Excedido",IF(E16=J19,K19,IF(E16=J20,K20,IF(E16=J21,K21,IF(E16=J22,K22,IF(E16=J23,K23,IF(E16=J24,K24,IF(E16=J25,K25,"Excedido"))))))),P16)</f>
        <v>2</v>
      </c>
      <c r="R16" s="9">
        <f t="shared" si="0"/>
        <v>2</v>
      </c>
      <c r="S16" s="10">
        <f t="shared" si="1"/>
        <v>2</v>
      </c>
      <c r="T16">
        <f t="shared" si="2"/>
        <v>2</v>
      </c>
      <c r="U16">
        <f t="shared" si="3"/>
        <v>2</v>
      </c>
    </row>
    <row r="17" spans="1:21" x14ac:dyDescent="0.25">
      <c r="A17" s="9"/>
      <c r="B17" s="3"/>
      <c r="C17" s="3"/>
      <c r="D17" s="3"/>
      <c r="E17" s="10"/>
      <c r="F17" s="6"/>
      <c r="H17" s="9">
        <f>Bienes!C17</f>
        <v>0</v>
      </c>
      <c r="I17" s="3">
        <v>13</v>
      </c>
      <c r="J17" s="3">
        <f>AcuerdoServicio!A17</f>
        <v>0</v>
      </c>
      <c r="K17" s="3">
        <v>13</v>
      </c>
      <c r="L17" s="3">
        <f>IF(D17=H4,I4,IF(D17=H5,I5,IF(D17=H6,I6,IF(D17=H7,I7,IF(D17=H8,I8,IF(D17=H9,I9,IF(D17=H10,I10,IF(D17=H11,I11,"Excedido"))))))))</f>
        <v>2</v>
      </c>
      <c r="M17" s="3">
        <f>IF(L17="Excedido",IF(D17=H12,I12,IF(D17=H13,I13,IF(D17=H14,I14,IF(D17=H15,I15,IF(D17=H16,I16,IF(D17=H17,I17,IF(D17=H18:H18,I18,"Excedido"))))))),L17)</f>
        <v>2</v>
      </c>
      <c r="N17" s="3">
        <f>IF(M17="Excedido",IF(D17=H19,I19,IF(D17=H20,I20,IF(D17=H21,I21,IF(D17=H22,I22,IF(D17=H23,I23,IF(D17=H24,I24,IF(D17=H25,I25,"Excedido"))))))),M17)</f>
        <v>2</v>
      </c>
      <c r="O17" s="3">
        <f>IF(E17=J4,K4,IF(E17=J5,K5,IF(E17=J6,K6,IF(E17=J7,K7,IF(E17=J8,K8,IF(E17=J9,K9,IF(E17=J10,K10,IF(E17=J11,K11,"Excedido"))))))))</f>
        <v>2</v>
      </c>
      <c r="P17" s="3">
        <f>IF(O17="Excedido",IF(E17=J12,K12,IF(E17=J13,K13,IF(E17=J14,K14,IF(E17=J15,K15,IF(E17=J16,K16,IF(E17=J17,K17,IF(E17=J18:J18,K18,"Excedido"))))))),O17)</f>
        <v>2</v>
      </c>
      <c r="Q17" s="69">
        <f>IF(P17="Excedido",IF(E17=J19,K19,IF(E17=J20,K20,IF(E17=J21,K21,IF(E17=J22,K22,IF(E17=J23,K23,IF(E17=J24,K24,IF(E17=J25,K25,"Excedido"))))))),P17)</f>
        <v>2</v>
      </c>
      <c r="R17" s="9">
        <f t="shared" si="0"/>
        <v>2</v>
      </c>
      <c r="S17" s="10">
        <f t="shared" si="1"/>
        <v>2</v>
      </c>
      <c r="T17">
        <f t="shared" si="2"/>
        <v>2</v>
      </c>
      <c r="U17">
        <f t="shared" si="3"/>
        <v>2</v>
      </c>
    </row>
    <row r="18" spans="1:21" x14ac:dyDescent="0.25">
      <c r="A18" s="9"/>
      <c r="B18" s="3"/>
      <c r="C18" s="3"/>
      <c r="D18" s="3"/>
      <c r="E18" s="10"/>
      <c r="F18" s="6"/>
      <c r="H18" s="9">
        <f>Bienes!C18</f>
        <v>0</v>
      </c>
      <c r="I18" s="3">
        <v>14</v>
      </c>
      <c r="J18" s="3">
        <f>AcuerdoServicio!A18</f>
        <v>0</v>
      </c>
      <c r="K18" s="3">
        <v>14</v>
      </c>
      <c r="L18" s="3">
        <f>IF(D18=H4,I4,IF(D18=H5,I5,IF(D18=H6,I6,IF(D18=H7,I7,IF(D18=H8,I8,IF(D18=H9,I9,IF(D18=H10,I10,IF(D18=H11,I11,"Excedido"))))))))</f>
        <v>2</v>
      </c>
      <c r="M18" s="3">
        <f>IF(L18="Excedido",IF(D18=H12,I12,IF(D18=H13,I13,IF(D18=H14,I14,IF(D18=H15,I15,IF(D18=H16,I16,IF(D18=H17,I17,IF(D18=H18:H18,I18,"Excedido"))))))),L18)</f>
        <v>2</v>
      </c>
      <c r="N18" s="3">
        <f>IF(M18="Excedido",IF(D18=H19,I19,IF(D18=H20,I20,IF(D18=H21,I21,IF(D18=H22,I22,IF(D18=H23,I23,IF(D18=H24,I24,IF(D18=H25,I25,"Excedido"))))))),M18)</f>
        <v>2</v>
      </c>
      <c r="O18" s="3">
        <f>IF(E18=J4,K4,IF(E18=J5,K5,IF(E18=J6,K6,IF(E18=J7,K7,IF(E18=J8,K8,IF(E18=J9,K9,IF(E18=J10,K10,IF(E18=J11,K11,"Excedido"))))))))</f>
        <v>2</v>
      </c>
      <c r="P18" s="3">
        <f>IF(O18="Excedido",IF(E18=J12,K12,IF(E18=J13,K13,IF(E18=J14,K14,IF(E18=J15,K15,IF(E18=J16,K16,IF(E18=J17,K17,IF(E18=J18:J18,K18,"Excedido"))))))),O18)</f>
        <v>2</v>
      </c>
      <c r="Q18" s="69">
        <f>IF(P18="Excedido",IF(E18=J19,K19,IF(E18=J20,K20,IF(E18=J21,K21,IF(E18=J22,K22,IF(E18=J23,K23,IF(E18=J24,K24,IF(E18=J25,K25,"Excedido"))))))),P18)</f>
        <v>2</v>
      </c>
      <c r="R18" s="9">
        <f t="shared" si="0"/>
        <v>2</v>
      </c>
      <c r="S18" s="10">
        <f t="shared" si="1"/>
        <v>2</v>
      </c>
      <c r="T18">
        <f t="shared" si="2"/>
        <v>2</v>
      </c>
      <c r="U18">
        <f t="shared" si="3"/>
        <v>2</v>
      </c>
    </row>
    <row r="19" spans="1:21" x14ac:dyDescent="0.25">
      <c r="A19" s="9"/>
      <c r="B19" s="3"/>
      <c r="C19" s="3"/>
      <c r="D19" s="3"/>
      <c r="E19" s="10"/>
      <c r="F19" s="6"/>
      <c r="H19" s="9">
        <f>Bienes!C19</f>
        <v>0</v>
      </c>
      <c r="I19" s="3">
        <v>15</v>
      </c>
      <c r="J19" s="3">
        <f>AcuerdoServicio!A19</f>
        <v>0</v>
      </c>
      <c r="K19" s="3">
        <v>15</v>
      </c>
      <c r="L19" s="3">
        <f>IF(D19=H4,I4,IF(D19=H5,I5,IF(D19=H6,I6,IF(D19=H7,I7,IF(D19=H8,I8,IF(D19=H9,I9,IF(D19=H10,I10,IF(D19=H11,I11,"Excedido"))))))))</f>
        <v>2</v>
      </c>
      <c r="M19" s="3">
        <f>IF(L19="Excedido",IF(D19=H12,I12,IF(D19=H13,I13,IF(D19=H14,I14,IF(D19=H15,I15,IF(D19=H16,I16,IF(D19=H17,I17,IF(D19=H18:H18,I18,"Excedido"))))))),L19)</f>
        <v>2</v>
      </c>
      <c r="N19" s="3">
        <f>IF(M19="Excedido",IF(D19=H19,I19,IF(D19=H20,I20,IF(D19=H21,I21,IF(D19=H22,I22,IF(D19=H23,I23,IF(D19=H24,I24,IF(D19=H25,I25,"Excedido"))))))),M19)</f>
        <v>2</v>
      </c>
      <c r="O19" s="3">
        <f>IF(E19=J4,K4,IF(E19=J5,K5,IF(E19=J6,K6,IF(E19=J7,K7,IF(E19=J8,K8,IF(E19=J9,K9,IF(E19=J10,K10,IF(E19=J11,K11,"Excedido"))))))))</f>
        <v>2</v>
      </c>
      <c r="P19" s="3">
        <f>IF(O19="Excedido",IF(E19=J12,K12,IF(E19=J13,K13,IF(E19=J14,K14,IF(E19=J15,K15,IF(E19=J16,K16,IF(E19=J17,K17,IF(E19=J18:J18,K18,"Excedido"))))))),O19)</f>
        <v>2</v>
      </c>
      <c r="Q19" s="69">
        <f>IF(P19="Excedido",IF(E19=J19,K19,IF(E19=J20,K20,IF(E19=J21,K21,IF(E19=J22,K22,IF(E19=J23,K23,IF(E19=J24,K24,IF(E19=J25,K25,"Excedido"))))))),P19)</f>
        <v>2</v>
      </c>
      <c r="R19" s="9">
        <f t="shared" si="0"/>
        <v>2</v>
      </c>
      <c r="S19" s="10">
        <f t="shared" si="1"/>
        <v>2</v>
      </c>
      <c r="T19">
        <f t="shared" si="2"/>
        <v>2</v>
      </c>
      <c r="U19">
        <f t="shared" si="3"/>
        <v>2</v>
      </c>
    </row>
    <row r="20" spans="1:21" x14ac:dyDescent="0.25">
      <c r="A20" s="9"/>
      <c r="B20" s="3"/>
      <c r="C20" s="3"/>
      <c r="D20" s="3"/>
      <c r="E20" s="10"/>
      <c r="F20" s="6"/>
      <c r="H20" s="9">
        <f>Bienes!C20</f>
        <v>0</v>
      </c>
      <c r="I20" s="3">
        <v>16</v>
      </c>
      <c r="J20" s="3">
        <f>AcuerdoServicio!A20</f>
        <v>0</v>
      </c>
      <c r="K20" s="3">
        <v>16</v>
      </c>
      <c r="L20" s="3">
        <f>IF(D20=H4,I4,IF(D20=H5,I5,IF(D20=H6,I6,IF(D20=H7,I7,IF(D20=H8,I8,IF(D20=H9,I9,IF(D20=H10,I10,IF(D20=H11,I11,"Excedido"))))))))</f>
        <v>2</v>
      </c>
      <c r="M20" s="3">
        <f>IF(L20="Excedido",IF(D20=H12,I12,IF(D20=H13,I13,IF(D20=H14,I14,IF(D20=H15,I15,IF(D20=H16,I16,IF(D20=H17,I17,IF(D20=H18:H18,I18,"Excedido"))))))),L20)</f>
        <v>2</v>
      </c>
      <c r="N20" s="3">
        <f>IF(M20="Excedido",IF(D20=H19,I19,IF(D20=H20,I20,IF(D20=H21,I21,IF(D20=H22,I22,IF(D20=H23,I23,IF(D20=H24,I24,IF(D20=H25,I25,"Excedido"))))))),M20)</f>
        <v>2</v>
      </c>
      <c r="O20" s="3">
        <f>IF(E20=J4,K4,IF(E20=J5,K5,IF(E20=J6,K6,IF(E20=J7,K7,IF(E20=J8,K8,IF(E20=J9,K9,IF(E20=J10,K10,IF(E20=J11,K11,"Excedido"))))))))</f>
        <v>2</v>
      </c>
      <c r="P20" s="3">
        <f>IF(O20="Excedido",IF(E20=J12,K12,IF(E20=J13,K13,IF(E20=J14,K14,IF(E20=J15,K15,IF(E20=J16,K16,IF(E20=J17,K17,IF(E20=J18:J18,K18,"Excedido"))))))),O20)</f>
        <v>2</v>
      </c>
      <c r="Q20" s="69">
        <f>IF(P20="Excedido",IF(E20=J19,K19,IF(E20=J20,K20,IF(E20=J21,K21,IF(E20=J22,K22,IF(E20=J23,K23,IF(E20=J24,K24,IF(E20=J25,K25,"Excedido"))))))),P20)</f>
        <v>2</v>
      </c>
      <c r="R20" s="9">
        <f t="shared" si="0"/>
        <v>2</v>
      </c>
      <c r="S20" s="10">
        <f t="shared" si="1"/>
        <v>2</v>
      </c>
      <c r="T20">
        <f t="shared" si="2"/>
        <v>2</v>
      </c>
      <c r="U20">
        <f t="shared" si="3"/>
        <v>2</v>
      </c>
    </row>
    <row r="21" spans="1:21" x14ac:dyDescent="0.25">
      <c r="A21" s="9"/>
      <c r="B21" s="3"/>
      <c r="C21" s="3"/>
      <c r="D21" s="3"/>
      <c r="E21" s="10"/>
      <c r="F21" s="6"/>
      <c r="H21" s="9">
        <f>Bienes!C21</f>
        <v>0</v>
      </c>
      <c r="I21" s="3">
        <v>17</v>
      </c>
      <c r="J21" s="3">
        <f>AcuerdoServicio!A21</f>
        <v>0</v>
      </c>
      <c r="K21" s="3">
        <v>17</v>
      </c>
      <c r="L21" s="3">
        <f>IF(D21=H4,I4,IF(D21=H5,I5,IF(D21=H6,I6,IF(D21=H7,I7,IF(D21=H8,I8,IF(D21=H9,I9,IF(D21=H10,I10,IF(D21=H11,I11,"Excedido"))))))))</f>
        <v>2</v>
      </c>
      <c r="M21" s="3">
        <f>IF(L21="Excedido",IF(D21=H12,I12,IF(D21=H13,I13,IF(D21=H14,I14,IF(D21=H15,I15,IF(D21=H16,I16,IF(D21=H17,I17,IF(D21=H18:H18,I18,"Excedido"))))))),L21)</f>
        <v>2</v>
      </c>
      <c r="N21" s="3">
        <f>IF(M21="Excedido",IF(D21=H19,I19,IF(D21=H20,I20,IF(D21=H21,I21,IF(D21=H22,I22,IF(D21=H23,I23,IF(D21=H24,I24,IF(D21=H25,I25,"Excedido"))))))),M21)</f>
        <v>2</v>
      </c>
      <c r="O21" s="3">
        <f>IF(E21=J4,K4,IF(E21=J5,K5,IF(E21=J6,K6,IF(E21=J7,K7,IF(E21=J8,K8,IF(E21=J9,K9,IF(E21=J10,K10,IF(E21=J11,K11,"Excedido"))))))))</f>
        <v>2</v>
      </c>
      <c r="P21" s="3">
        <f>IF(O21="Excedido",IF(E21=J12,K12,IF(E21=J13,K13,IF(E21=J14,K14,IF(E21=J15,K15,IF(E21=J16,K16,IF(E21=J17,K17,IF(E21=J18:J18,K18,"Excedido"))))))),O21)</f>
        <v>2</v>
      </c>
      <c r="Q21" s="69">
        <f>IF(P21="Excedido",IF(E21=J19,K19,IF(E21=J20,K20,IF(E21=J21,K21,IF(E21=J22,K22,IF(E21=J23,K23,IF(E21=J24,K24,IF(E21=J25,K25,"Excedido"))))))),P21)</f>
        <v>2</v>
      </c>
      <c r="R21" s="9">
        <f t="shared" si="0"/>
        <v>2</v>
      </c>
      <c r="S21" s="10">
        <f t="shared" si="1"/>
        <v>2</v>
      </c>
      <c r="T21">
        <f t="shared" si="2"/>
        <v>2</v>
      </c>
      <c r="U21">
        <f t="shared" si="3"/>
        <v>2</v>
      </c>
    </row>
    <row r="22" spans="1:21" x14ac:dyDescent="0.25">
      <c r="A22" s="9"/>
      <c r="B22" s="3"/>
      <c r="C22" s="3"/>
      <c r="D22" s="3"/>
      <c r="E22" s="10"/>
      <c r="F22" s="6"/>
      <c r="H22" s="9">
        <f>Bienes!C22</f>
        <v>0</v>
      </c>
      <c r="I22" s="3">
        <v>18</v>
      </c>
      <c r="J22" s="3">
        <f>AcuerdoServicio!A22</f>
        <v>0</v>
      </c>
      <c r="K22" s="3">
        <v>18</v>
      </c>
      <c r="L22" s="3">
        <f>IF(D22=H4,I4,IF(D22=H5,I5,IF(D22=H6,I6,IF(D22=H7,I7,IF(D22=H8,I8,IF(D22=H9,I9,IF(D22=H10,I10,IF(D22=H11,I11,"Excedido"))))))))</f>
        <v>2</v>
      </c>
      <c r="M22" s="3">
        <f>IF(L22="Excedido",IF(D22=H12,I12,IF(D22=H13,I13,IF(D22=H14,I14,IF(D22=H15,I15,IF(D22=H16,I16,IF(D22=H17,I17,IF(D22=H18:H18,I18,"Excedido"))))))),L22)</f>
        <v>2</v>
      </c>
      <c r="N22" s="3">
        <f>IF(M22="Excedido",IF(D22=H19,I19,IF(D22=H20,I20,IF(D22=H21,I21,IF(D22=H22,I22,IF(D22=H23,I23,IF(D22=H24,I24,IF(D22=H25,I25,"Excedido"))))))),M22)</f>
        <v>2</v>
      </c>
      <c r="O22" s="3">
        <f>IF(E22=J4,K4,IF(E22=J5,K5,IF(E22=J6,K6,IF(E22=J7,K7,IF(E22=J8,K8,IF(E22=J9,K9,IF(E22=J10,K10,IF(E22=J11,K11,"Excedido"))))))))</f>
        <v>2</v>
      </c>
      <c r="P22" s="3">
        <f>IF(O22="Excedido",IF(E22=J12,K12,IF(E22=J13,K13,IF(E22=J14,K14,IF(E22=J15,K15,IF(E22=J16,K16,IF(E22=J17,K17,IF(E22=J18:J18,K18,"Excedido"))))))),O22)</f>
        <v>2</v>
      </c>
      <c r="Q22" s="69">
        <f>IF(P22="Excedido",IF(E22=J19,K19,IF(E22=J20,K20,IF(E22=J21,K21,IF(E22=J22,K22,IF(E22=J23,K23,IF(E22=J24,K24,IF(E22=J25,K25,"Excedido"))))))),P22)</f>
        <v>2</v>
      </c>
      <c r="R22" s="9">
        <f t="shared" si="0"/>
        <v>2</v>
      </c>
      <c r="S22" s="10">
        <f t="shared" si="1"/>
        <v>2</v>
      </c>
      <c r="T22">
        <f t="shared" si="2"/>
        <v>2</v>
      </c>
      <c r="U22">
        <f t="shared" si="3"/>
        <v>2</v>
      </c>
    </row>
    <row r="23" spans="1:21" x14ac:dyDescent="0.25">
      <c r="A23" s="89"/>
      <c r="B23" s="3"/>
      <c r="C23" s="3"/>
      <c r="D23" s="66"/>
      <c r="E23" s="90"/>
      <c r="F23" s="6"/>
      <c r="H23" s="9">
        <f>Bienes!C23</f>
        <v>0</v>
      </c>
      <c r="I23" s="3">
        <v>19</v>
      </c>
      <c r="J23" s="3">
        <f>AcuerdoServicio!A23</f>
        <v>0</v>
      </c>
      <c r="K23" s="3">
        <v>19</v>
      </c>
      <c r="L23" s="3">
        <f>IF(D23=H4,I4,IF(D23=H5,I5,IF(D23=H6,I6,IF(D23=H7,I7,IF(D23=H8,I8,IF(D23=H9,I9,IF(D23=H10,I10,IF(D23=H11,I11,"Excedido"))))))))</f>
        <v>2</v>
      </c>
      <c r="M23" s="3">
        <f>IF(L23="Excedido",IF(D23=H12,I12,IF(D23=H13,I13,IF(D23=H14,I14,IF(D23=H15,I15,IF(D23=H16,I16,IF(D23=H17,I17,IF(D23=H18:H18,I18,"Excedido"))))))),L23)</f>
        <v>2</v>
      </c>
      <c r="N23" s="3">
        <f>IF(M23="Excedido",IF(D23=H19,I19,IF(D23=H20,I20,IF(D23=H21,I21,IF(D23=H22,I22,IF(D23=H23,I23,IF(D23=H24,I24,IF(D23=H25,I25,"Excedido"))))))),M23)</f>
        <v>2</v>
      </c>
      <c r="O23" s="3">
        <f>IF(E23=J4,K4,IF(E23=J5,K5,IF(E23=J6,K6,IF(E23=J7,K7,IF(E23=J8,K8,IF(E23=J9,K9,IF(E23=J10,K10,IF(E23=J11,K11,"Excedido"))))))))</f>
        <v>2</v>
      </c>
      <c r="P23" s="3">
        <f>IF(O23="Excedido",IF(E23=J12,K12,IF(E23=J13,K13,IF(E23=J14,K14,IF(E23=J15,K15,IF(E23=J16,K16,IF(E23=J17,K17,IF(E23=J18:J18,K18,"Excedido"))))))),O23)</f>
        <v>2</v>
      </c>
      <c r="Q23" s="69">
        <f>IF(P23="Excedido",IF(E23=J19,K19,IF(E23=J20,K20,IF(E23=J21,K21,IF(E23=J22,K22,IF(E23=J23,K23,IF(E23=J24,K24,IF(E23=J25,K25,"Excedido"))))))),P23)</f>
        <v>2</v>
      </c>
      <c r="R23" s="9">
        <f t="shared" si="0"/>
        <v>2</v>
      </c>
      <c r="S23" s="10">
        <f t="shared" si="1"/>
        <v>2</v>
      </c>
      <c r="T23">
        <f t="shared" si="2"/>
        <v>2</v>
      </c>
      <c r="U23">
        <f t="shared" si="3"/>
        <v>2</v>
      </c>
    </row>
    <row r="24" spans="1:21" x14ac:dyDescent="0.25">
      <c r="A24" s="89"/>
      <c r="B24" s="3"/>
      <c r="C24" s="3"/>
      <c r="D24" s="66"/>
      <c r="E24" s="90"/>
      <c r="F24" s="6"/>
      <c r="H24" s="9">
        <f>Bienes!C24</f>
        <v>0</v>
      </c>
      <c r="I24" s="3">
        <v>20</v>
      </c>
      <c r="J24" s="3">
        <f>AcuerdoServicio!A24</f>
        <v>0</v>
      </c>
      <c r="K24" s="3">
        <v>20</v>
      </c>
      <c r="L24" s="3">
        <f>IF(D24=H4,I4,IF(D24=H5,I5,IF(D24=H6,I6,IF(D24=H7,I7,IF(D24=H8,I8,IF(D24=H9,I9,IF(D24=H10,I10,IF(D24=H11,I11,"Excedido"))))))))</f>
        <v>2</v>
      </c>
      <c r="M24" s="3">
        <f>IF(L24="Excedido",IF(D24=H12,I12,IF(D24=H13,I13,IF(D24=H14,I14,IF(D24=H15,I15,IF(D24=H16,I16,IF(D24=H17,I17,IF(D24=H18:H18,I18,"Excedido"))))))),L24)</f>
        <v>2</v>
      </c>
      <c r="N24" s="3">
        <f>IF(M24="Excedido",IF(D24=H19,I19,IF(D24=H20,I20,IF(D24=H21,I21,IF(D24=H22,I22,IF(D24=H23,I23,IF(D24=H24,I24,IF(D24=H25,I25,"Excedido"))))))),M24)</f>
        <v>2</v>
      </c>
      <c r="O24" s="3">
        <f>IF(E24=J4,K4,IF(E24=J5,K5,IF(E24=J6,K6,IF(E24=J7,K7,IF(E24=J8,K8,IF(E24=J9,K9,IF(E24=J10,K10,IF(E24=J11,K11,"Excedido"))))))))</f>
        <v>2</v>
      </c>
      <c r="P24" s="3">
        <f>IF(O24="Excedido",IF(E24=J12,K12,IF(E24=J13,K13,IF(E24=J14,K14,IF(E24=J15,K15,IF(E24=J16,K16,IF(E24=J17,K17,IF(E24=J18:J18,K18,"Excedido"))))))),O24)</f>
        <v>2</v>
      </c>
      <c r="Q24" s="69">
        <f>IF(P24="Excedido",IF(E24=J19,K19,IF(E24=J20,K20,IF(E24=J21,K21,IF(E24=J22,K22,IF(E24=J23,K23,IF(E24=J24,K24,IF(E24=J25,K25,"Excedido"))))))),P24)</f>
        <v>2</v>
      </c>
      <c r="R24" s="9">
        <f t="shared" si="0"/>
        <v>2</v>
      </c>
      <c r="S24" s="10">
        <f t="shared" si="1"/>
        <v>2</v>
      </c>
      <c r="T24">
        <f t="shared" si="2"/>
        <v>2</v>
      </c>
      <c r="U24">
        <f t="shared" si="3"/>
        <v>2</v>
      </c>
    </row>
    <row r="25" spans="1:21" ht="15.75" thickBot="1" x14ac:dyDescent="0.3">
      <c r="A25" s="11"/>
      <c r="B25" s="12"/>
      <c r="C25" s="12"/>
      <c r="D25" s="12"/>
      <c r="E25" s="13"/>
      <c r="F25" s="6"/>
      <c r="H25" s="11">
        <f>Bienes!C25</f>
        <v>0</v>
      </c>
      <c r="I25" s="3">
        <v>21</v>
      </c>
      <c r="J25" s="12">
        <f>AcuerdoServicio!A25</f>
        <v>0</v>
      </c>
      <c r="K25" s="3">
        <v>21</v>
      </c>
      <c r="L25" s="12">
        <f>IF(D25=H4,I4,IF(D25=H5,I5,IF(D25=H6,I6,IF(D25=H7,I7,IF(D25=H8,I8,IF(D25=H9,I9,IF(D25=H10,I10,IF(D25=H11,I11,"Excedido"))))))))</f>
        <v>2</v>
      </c>
      <c r="M25" s="12">
        <f>IF(L25="Excedido",IF(D25=H12,I12,IF(D25=H13,I13,IF(D25=H14,I14,IF(D25=H15,I15,IF(D25=H16,I16,IF(D25=H17,I17,IF(D25=H18:H18,I18,"Excedido"))))))),L25)</f>
        <v>2</v>
      </c>
      <c r="N25" s="12">
        <f>IF(M25="Excedido",IF(D25=H19,I19,IF(D25=H20,I20,IF(D25=H21,I21,IF(D25=H22,I22,IF(D25=H23,I23,IF(D25=H24,I24,IF(D25=H25,I25,"Excedido"))))))),M25)</f>
        <v>2</v>
      </c>
      <c r="O25" s="12">
        <f>IF(E25=J4,K4,IF(E25=J5,K5,IF(E25=J6,K6,IF(E25=J7,K7,IF(E25=J8,K8,IF(E25=J9,K9,IF(E25=J10,K10,IF(E25=J11,K11,"Excedido"))))))))</f>
        <v>2</v>
      </c>
      <c r="P25" s="12">
        <f>IF(O25="Excedido",IF(E25=J12,K12,IF(E25=J13,K13,IF(E25=J14,K14,IF(E25=J15,K15,IF(E25=J16,K16,IF(E25=J17,K17,IF(E25=J18:J18,K18,"Excedido"))))))),O25)</f>
        <v>2</v>
      </c>
      <c r="Q25" s="78">
        <f>IF(P25="Excedido",IF(E25=J19,K19,IF(E25=J20,K20,IF(E25=J21,K21,IF(E25=J22,K22,IF(E25=J23,K23,IF(E25=J24,K24,IF(E25=J25,K25,"Excedido"))))))),P25)</f>
        <v>2</v>
      </c>
      <c r="R25" s="11">
        <f t="shared" si="0"/>
        <v>2</v>
      </c>
      <c r="S25" s="13">
        <f t="shared" si="1"/>
        <v>2</v>
      </c>
      <c r="T25">
        <f t="shared" si="2"/>
        <v>2</v>
      </c>
      <c r="U25">
        <f t="shared" si="3"/>
        <v>2</v>
      </c>
    </row>
  </sheetData>
  <mergeCells count="2">
    <mergeCell ref="A1:E1"/>
    <mergeCell ref="G1:S1"/>
  </mergeCells>
  <dataValidations count="1">
    <dataValidation type="list" allowBlank="1" showInputMessage="1" showErrorMessage="1" sqref="B4:C25">
      <formula1>"TCC,BC"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D4:D22</xm:sqref>
        </x14:dataValidation>
        <x14:dataValidation type="list" allowBlank="1" showInputMessage="1" showErrorMessage="1">
          <x14:formula1>
            <xm:f>AcuerdoServicio!$A$3:$A$25</xm:f>
          </x14:formula1>
          <xm:sqref>E4:E22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F6" sqref="F6"/>
    </sheetView>
  </sheetViews>
  <sheetFormatPr baseColWidth="10" defaultRowHeight="15" zeroHeight="1" x14ac:dyDescent="0.25"/>
  <cols>
    <col min="1" max="1" width="15.85546875" bestFit="1" customWidth="1" collapsed="1"/>
    <col min="2" max="2" width="9.140625" customWidth="1" collapsed="1"/>
    <col min="3" max="3" width="15.85546875" bestFit="1" customWidth="1" collapsed="1"/>
    <col min="4" max="4" width="12.85546875" bestFit="1" customWidth="1" collapsed="1"/>
    <col min="5" max="5" width="9.140625" customWidth="1" collapsed="1"/>
    <col min="6" max="6" width="16.42578125" bestFit="1" customWidth="1" collapsed="1"/>
    <col min="7" max="7" width="9.140625" customWidth="1" collapsed="1"/>
    <col min="8" max="8" width="12.85546875" bestFit="1" customWidth="1" collapsed="1"/>
    <col min="9" max="9" width="9.140625" customWidth="1" collapsed="1"/>
    <col min="10" max="10" width="12.85546875" bestFit="1" customWidth="1" collapsed="1"/>
    <col min="11" max="11" width="9.140625" customWidth="1" collapsed="1"/>
    <col min="12" max="12" width="12.85546875" bestFit="1" customWidth="1" collapsed="1"/>
    <col min="13" max="13" width="9.140625" customWidth="1" collapsed="1"/>
    <col min="14" max="14" width="14.42578125" bestFit="1" customWidth="1" collapsed="1"/>
    <col min="15" max="15" width="13.7109375" bestFit="1" customWidth="1" collapsed="1"/>
    <col min="16" max="16" width="10.7109375" customWidth="1" collapsed="1"/>
    <col min="17" max="17" width="13.7109375" customWidth="1" collapsed="1"/>
  </cols>
  <sheetData>
    <row r="1" spans="1:17" ht="18.75" x14ac:dyDescent="0.3">
      <c r="A1" s="138" t="s">
        <v>5</v>
      </c>
      <c r="B1" s="150"/>
      <c r="C1" s="150"/>
      <c r="D1" s="150"/>
      <c r="E1" s="139"/>
      <c r="F1" s="15" t="s">
        <v>7</v>
      </c>
      <c r="G1" s="138" t="s">
        <v>9</v>
      </c>
      <c r="H1" s="150"/>
      <c r="I1" s="150"/>
      <c r="J1" s="150"/>
      <c r="K1" s="150"/>
      <c r="L1" s="150"/>
      <c r="M1" s="150"/>
      <c r="N1" s="139"/>
      <c r="O1" s="6"/>
      <c r="P1" s="151" t="s">
        <v>19</v>
      </c>
      <c r="Q1" s="152"/>
    </row>
    <row r="2" spans="1:17" ht="15.75" thickBot="1" x14ac:dyDescent="0.3">
      <c r="A2" s="29" t="s">
        <v>1</v>
      </c>
      <c r="B2" s="30" t="s">
        <v>2</v>
      </c>
      <c r="C2" s="30" t="s">
        <v>0</v>
      </c>
      <c r="D2" s="30" t="s">
        <v>3</v>
      </c>
      <c r="E2" s="31" t="s">
        <v>4</v>
      </c>
      <c r="F2" s="32" t="s">
        <v>8</v>
      </c>
      <c r="G2" s="29" t="s">
        <v>10</v>
      </c>
      <c r="H2" s="30" t="s">
        <v>11</v>
      </c>
      <c r="I2" s="30" t="s">
        <v>12</v>
      </c>
      <c r="J2" s="30" t="s">
        <v>16</v>
      </c>
      <c r="K2" s="30" t="s">
        <v>14</v>
      </c>
      <c r="L2" s="30" t="s">
        <v>15</v>
      </c>
      <c r="M2" s="30" t="s">
        <v>13</v>
      </c>
      <c r="N2" s="31" t="s">
        <v>17</v>
      </c>
      <c r="O2" s="6"/>
      <c r="P2" s="7" t="s">
        <v>18</v>
      </c>
      <c r="Q2" s="38" t="s">
        <v>37</v>
      </c>
    </row>
    <row r="3" spans="1:17" hidden="1" x14ac:dyDescent="0.25">
      <c r="A3" s="58"/>
      <c r="B3" s="59"/>
      <c r="C3" s="59"/>
      <c r="D3" s="59"/>
      <c r="E3" s="57"/>
      <c r="F3" s="65"/>
      <c r="G3" s="58"/>
      <c r="H3" s="59"/>
      <c r="I3" s="59"/>
      <c r="J3" s="59"/>
      <c r="K3" s="59"/>
      <c r="L3" s="59"/>
      <c r="M3" s="59"/>
      <c r="N3" s="57"/>
      <c r="O3" s="6"/>
      <c r="P3" s="64"/>
      <c r="Q3" s="38"/>
    </row>
    <row r="4" spans="1:17" ht="15.75" thickBot="1" x14ac:dyDescent="0.3">
      <c r="A4" s="22" t="s">
        <v>140</v>
      </c>
      <c r="B4" s="23" t="s">
        <v>141</v>
      </c>
      <c r="C4" s="23" t="s">
        <v>120</v>
      </c>
      <c r="D4" s="23" t="s">
        <v>6</v>
      </c>
      <c r="E4" s="24" t="s">
        <v>6</v>
      </c>
      <c r="F4" s="25">
        <v>12.5</v>
      </c>
      <c r="G4" s="22" t="s">
        <v>136</v>
      </c>
      <c r="H4" s="26">
        <v>12</v>
      </c>
      <c r="I4" s="27">
        <v>10</v>
      </c>
      <c r="J4" s="26">
        <v>24</v>
      </c>
      <c r="K4" s="27">
        <v>13</v>
      </c>
      <c r="L4" s="26">
        <v>36</v>
      </c>
      <c r="M4" s="27">
        <v>15</v>
      </c>
      <c r="N4" s="28">
        <v>10</v>
      </c>
      <c r="O4" s="6"/>
      <c r="P4" s="11">
        <f>IF(G4="TCC",1,2)</f>
        <v>1</v>
      </c>
      <c r="Q4" s="39">
        <f>COUNTA(A3:A25)</f>
        <v>2</v>
      </c>
    </row>
    <row r="5" spans="1:17" ht="15.75" thickBot="1" x14ac:dyDescent="0.3">
      <c r="A5" s="22" t="s">
        <v>142</v>
      </c>
      <c r="B5" s="23" t="s">
        <v>141</v>
      </c>
      <c r="C5" s="23" t="s">
        <v>128</v>
      </c>
      <c r="D5" s="23" t="s">
        <v>6</v>
      </c>
      <c r="E5" s="24" t="s">
        <v>6</v>
      </c>
      <c r="F5" s="25">
        <v>13.5</v>
      </c>
      <c r="G5" s="22" t="s">
        <v>136</v>
      </c>
      <c r="H5" s="26">
        <v>12</v>
      </c>
      <c r="I5" s="27">
        <v>10</v>
      </c>
      <c r="J5" s="26">
        <v>24</v>
      </c>
      <c r="K5" s="27">
        <v>13</v>
      </c>
      <c r="L5" s="26">
        <v>36</v>
      </c>
      <c r="M5" s="27">
        <v>15</v>
      </c>
      <c r="N5" s="28">
        <v>10</v>
      </c>
      <c r="O5" s="6"/>
      <c r="P5" s="11">
        <f t="shared" ref="P5:P22" si="0">IF(G5="TCC",1,2)</f>
        <v>1</v>
      </c>
    </row>
    <row r="6" spans="1:17" ht="15.75" thickBot="1" x14ac:dyDescent="0.3">
      <c r="A6" s="22"/>
      <c r="B6" s="23"/>
      <c r="C6" s="23"/>
      <c r="D6" s="23"/>
      <c r="E6" s="24"/>
      <c r="F6" s="25"/>
      <c r="G6" s="22"/>
      <c r="H6" s="26"/>
      <c r="I6" s="27"/>
      <c r="J6" s="26"/>
      <c r="K6" s="27"/>
      <c r="L6" s="26"/>
      <c r="M6" s="27"/>
      <c r="N6" s="28"/>
      <c r="O6" s="6"/>
      <c r="P6" s="11">
        <f t="shared" si="0"/>
        <v>2</v>
      </c>
    </row>
    <row r="7" spans="1:17" ht="15.75" thickBot="1" x14ac:dyDescent="0.3">
      <c r="A7" s="22"/>
      <c r="B7" s="23"/>
      <c r="C7" s="23"/>
      <c r="D7" s="23"/>
      <c r="E7" s="24"/>
      <c r="F7" s="25"/>
      <c r="G7" s="22"/>
      <c r="H7" s="26"/>
      <c r="I7" s="27"/>
      <c r="J7" s="26"/>
      <c r="K7" s="27"/>
      <c r="L7" s="26"/>
      <c r="M7" s="27"/>
      <c r="N7" s="28"/>
      <c r="O7" s="6"/>
      <c r="P7" s="11">
        <f t="shared" si="0"/>
        <v>2</v>
      </c>
    </row>
    <row r="8" spans="1:17" ht="15.75" thickBot="1" x14ac:dyDescent="0.3">
      <c r="A8" s="22"/>
      <c r="B8" s="23"/>
      <c r="C8" s="23"/>
      <c r="D8" s="23"/>
      <c r="E8" s="24"/>
      <c r="F8" s="25"/>
      <c r="G8" s="22"/>
      <c r="H8" s="26"/>
      <c r="I8" s="27"/>
      <c r="J8" s="26"/>
      <c r="K8" s="27"/>
      <c r="L8" s="26"/>
      <c r="M8" s="27"/>
      <c r="N8" s="28"/>
      <c r="O8" s="6"/>
      <c r="P8" s="11">
        <f t="shared" si="0"/>
        <v>2</v>
      </c>
    </row>
    <row r="9" spans="1:17" ht="15.75" thickBot="1" x14ac:dyDescent="0.3">
      <c r="A9" s="22"/>
      <c r="B9" s="23"/>
      <c r="C9" s="23"/>
      <c r="D9" s="23"/>
      <c r="E9" s="24"/>
      <c r="F9" s="25"/>
      <c r="G9" s="22"/>
      <c r="H9" s="26"/>
      <c r="I9" s="27"/>
      <c r="J9" s="26"/>
      <c r="K9" s="27"/>
      <c r="L9" s="26"/>
      <c r="M9" s="27"/>
      <c r="N9" s="28"/>
      <c r="O9" s="6"/>
      <c r="P9" s="11">
        <f t="shared" si="0"/>
        <v>2</v>
      </c>
    </row>
    <row r="10" spans="1:17" ht="15.75" thickBot="1" x14ac:dyDescent="0.3">
      <c r="A10" s="22"/>
      <c r="B10" s="23"/>
      <c r="C10" s="23"/>
      <c r="D10" s="23"/>
      <c r="E10" s="24"/>
      <c r="F10" s="25"/>
      <c r="G10" s="22"/>
      <c r="H10" s="26"/>
      <c r="I10" s="27"/>
      <c r="J10" s="26"/>
      <c r="K10" s="27"/>
      <c r="L10" s="26"/>
      <c r="M10" s="27"/>
      <c r="N10" s="28"/>
      <c r="O10" s="6"/>
      <c r="P10" s="11">
        <f t="shared" si="0"/>
        <v>2</v>
      </c>
    </row>
    <row r="11" spans="1:17" ht="15.75" thickBot="1" x14ac:dyDescent="0.3">
      <c r="A11" s="22"/>
      <c r="B11" s="23"/>
      <c r="C11" s="23"/>
      <c r="D11" s="23"/>
      <c r="E11" s="24"/>
      <c r="F11" s="25"/>
      <c r="G11" s="22"/>
      <c r="H11" s="26"/>
      <c r="I11" s="27"/>
      <c r="J11" s="26"/>
      <c r="K11" s="27"/>
      <c r="L11" s="26"/>
      <c r="M11" s="27"/>
      <c r="N11" s="28"/>
      <c r="O11" s="6"/>
      <c r="P11" s="11">
        <f t="shared" si="0"/>
        <v>2</v>
      </c>
    </row>
    <row r="12" spans="1:17" ht="15.75" thickBot="1" x14ac:dyDescent="0.3">
      <c r="A12" s="9"/>
      <c r="B12" s="3"/>
      <c r="C12" s="3"/>
      <c r="D12" s="3"/>
      <c r="E12" s="10"/>
      <c r="F12" s="16"/>
      <c r="G12" s="9"/>
      <c r="H12" s="4"/>
      <c r="I12" s="5"/>
      <c r="J12" s="4"/>
      <c r="K12" s="5"/>
      <c r="L12" s="4"/>
      <c r="M12" s="5"/>
      <c r="N12" s="18"/>
      <c r="O12" s="6"/>
      <c r="P12" s="11">
        <f t="shared" si="0"/>
        <v>2</v>
      </c>
    </row>
    <row r="13" spans="1:17" ht="15.75" thickBot="1" x14ac:dyDescent="0.3">
      <c r="A13" s="9"/>
      <c r="B13" s="3"/>
      <c r="C13" s="3"/>
      <c r="D13" s="3"/>
      <c r="E13" s="10"/>
      <c r="F13" s="16"/>
      <c r="G13" s="9"/>
      <c r="H13" s="4"/>
      <c r="I13" s="5"/>
      <c r="J13" s="4"/>
      <c r="K13" s="5"/>
      <c r="L13" s="4"/>
      <c r="M13" s="5"/>
      <c r="N13" s="18"/>
      <c r="O13" s="6"/>
      <c r="P13" s="11">
        <f t="shared" si="0"/>
        <v>2</v>
      </c>
    </row>
    <row r="14" spans="1:17" ht="15.75" thickBot="1" x14ac:dyDescent="0.3">
      <c r="A14" s="9"/>
      <c r="B14" s="3"/>
      <c r="C14" s="3"/>
      <c r="D14" s="3"/>
      <c r="E14" s="10"/>
      <c r="F14" s="16"/>
      <c r="G14" s="9"/>
      <c r="H14" s="4"/>
      <c r="I14" s="5"/>
      <c r="J14" s="4"/>
      <c r="K14" s="5"/>
      <c r="L14" s="4"/>
      <c r="M14" s="5"/>
      <c r="N14" s="18"/>
      <c r="O14" s="6"/>
      <c r="P14" s="11">
        <f t="shared" si="0"/>
        <v>2</v>
      </c>
    </row>
    <row r="15" spans="1:17" ht="15.75" thickBot="1" x14ac:dyDescent="0.3">
      <c r="A15" s="9"/>
      <c r="B15" s="3"/>
      <c r="C15" s="3"/>
      <c r="D15" s="3"/>
      <c r="E15" s="10"/>
      <c r="F15" s="16"/>
      <c r="G15" s="9"/>
      <c r="H15" s="4"/>
      <c r="I15" s="5"/>
      <c r="J15" s="4"/>
      <c r="K15" s="5"/>
      <c r="L15" s="4"/>
      <c r="M15" s="5"/>
      <c r="N15" s="18"/>
      <c r="O15" s="6"/>
      <c r="P15" s="11">
        <f t="shared" si="0"/>
        <v>2</v>
      </c>
    </row>
    <row r="16" spans="1:17" ht="15.75" thickBot="1" x14ac:dyDescent="0.3">
      <c r="A16" s="9"/>
      <c r="B16" s="3"/>
      <c r="C16" s="3"/>
      <c r="D16" s="3"/>
      <c r="E16" s="10"/>
      <c r="F16" s="16"/>
      <c r="G16" s="9"/>
      <c r="H16" s="4"/>
      <c r="I16" s="5"/>
      <c r="J16" s="4"/>
      <c r="K16" s="5"/>
      <c r="L16" s="4"/>
      <c r="M16" s="5"/>
      <c r="N16" s="18"/>
      <c r="O16" s="6"/>
      <c r="P16" s="11">
        <f t="shared" si="0"/>
        <v>2</v>
      </c>
    </row>
    <row r="17" spans="1:16" ht="15.75" thickBot="1" x14ac:dyDescent="0.3">
      <c r="A17" s="9"/>
      <c r="B17" s="3"/>
      <c r="C17" s="3"/>
      <c r="D17" s="3"/>
      <c r="E17" s="10"/>
      <c r="F17" s="16"/>
      <c r="G17" s="9"/>
      <c r="H17" s="4"/>
      <c r="I17" s="5"/>
      <c r="J17" s="4"/>
      <c r="K17" s="5"/>
      <c r="L17" s="4"/>
      <c r="M17" s="5"/>
      <c r="N17" s="18"/>
      <c r="O17" s="6"/>
      <c r="P17" s="11">
        <f t="shared" si="0"/>
        <v>2</v>
      </c>
    </row>
    <row r="18" spans="1:16" ht="15.75" thickBot="1" x14ac:dyDescent="0.3">
      <c r="A18" s="9"/>
      <c r="B18" s="3"/>
      <c r="C18" s="3"/>
      <c r="D18" s="3"/>
      <c r="E18" s="10"/>
      <c r="F18" s="16"/>
      <c r="G18" s="9"/>
      <c r="H18" s="4"/>
      <c r="I18" s="5"/>
      <c r="J18" s="4"/>
      <c r="K18" s="5"/>
      <c r="L18" s="4"/>
      <c r="M18" s="5"/>
      <c r="N18" s="18"/>
      <c r="O18" s="6"/>
      <c r="P18" s="11">
        <f t="shared" si="0"/>
        <v>2</v>
      </c>
    </row>
    <row r="19" spans="1:16" ht="15.75" thickBot="1" x14ac:dyDescent="0.3">
      <c r="A19" s="9"/>
      <c r="B19" s="3"/>
      <c r="C19" s="3"/>
      <c r="D19" s="3"/>
      <c r="E19" s="10"/>
      <c r="F19" s="16"/>
      <c r="G19" s="9"/>
      <c r="H19" s="4"/>
      <c r="I19" s="5"/>
      <c r="J19" s="4"/>
      <c r="K19" s="5"/>
      <c r="L19" s="4"/>
      <c r="M19" s="5"/>
      <c r="N19" s="18"/>
      <c r="O19" s="6"/>
      <c r="P19" s="11">
        <f t="shared" si="0"/>
        <v>2</v>
      </c>
    </row>
    <row r="20" spans="1:16" ht="15.75" thickBot="1" x14ac:dyDescent="0.3">
      <c r="A20" s="9"/>
      <c r="B20" s="3"/>
      <c r="C20" s="3"/>
      <c r="D20" s="3"/>
      <c r="E20" s="10"/>
      <c r="F20" s="16"/>
      <c r="G20" s="9"/>
      <c r="H20" s="4"/>
      <c r="I20" s="5"/>
      <c r="J20" s="4"/>
      <c r="K20" s="5"/>
      <c r="L20" s="4"/>
      <c r="M20" s="5"/>
      <c r="N20" s="18"/>
      <c r="O20" s="6"/>
      <c r="P20" s="11">
        <f t="shared" si="0"/>
        <v>2</v>
      </c>
    </row>
    <row r="21" spans="1:16" ht="15.75" thickBot="1" x14ac:dyDescent="0.3">
      <c r="A21" s="9"/>
      <c r="B21" s="3"/>
      <c r="C21" s="3"/>
      <c r="D21" s="3"/>
      <c r="E21" s="10"/>
      <c r="F21" s="16"/>
      <c r="G21" s="9"/>
      <c r="H21" s="4"/>
      <c r="I21" s="5"/>
      <c r="J21" s="4"/>
      <c r="K21" s="5"/>
      <c r="L21" s="4"/>
      <c r="M21" s="5"/>
      <c r="N21" s="18"/>
      <c r="O21" s="6"/>
      <c r="P21" s="11">
        <f t="shared" si="0"/>
        <v>2</v>
      </c>
    </row>
    <row r="22" spans="1:16" ht="15.75" thickBot="1" x14ac:dyDescent="0.3">
      <c r="A22" s="11"/>
      <c r="B22" s="12"/>
      <c r="C22" s="12"/>
      <c r="D22" s="12"/>
      <c r="E22" s="13"/>
      <c r="F22" s="17"/>
      <c r="G22" s="11"/>
      <c r="H22" s="19"/>
      <c r="I22" s="20"/>
      <c r="J22" s="19"/>
      <c r="K22" s="20"/>
      <c r="L22" s="19"/>
      <c r="M22" s="20"/>
      <c r="N22" s="21"/>
      <c r="O22" s="6"/>
      <c r="P22" s="11">
        <f t="shared" si="0"/>
        <v>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6" hidden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</sheetData>
  <mergeCells count="3">
    <mergeCell ref="A1:E1"/>
    <mergeCell ref="G1:N1"/>
    <mergeCell ref="P1:Q1"/>
  </mergeCells>
  <dataValidations xWindow="1156" yWindow="199" count="13">
    <dataValidation type="list" allowBlank="1" showInputMessage="1" showErrorMessage="1" errorTitle="Valor incorrecto" error="El tipo de Tasa puede ser unicamente Variable o Fija" promptTitle="Tipo de Tasa" prompt="Seleccionar Tipo de Tasa (Variable o Fija)" sqref="A4:A22">
      <formula1>"Variable,Fija"</formula1>
    </dataValidation>
    <dataValidation type="list" allowBlank="1" showInputMessage="1" showErrorMessage="1" errorTitle="Valor incorrecto" error="La moneda puede ser unicamente Peso o Dolar" promptTitle="Moneda de la Tasa" prompt="Seleccionar la moneda de la Tasa (Peso o Dolar)" sqref="B4:B22">
      <formula1>"Peso,Dolar"</formula1>
    </dataValidation>
    <dataValidation allowBlank="1" showInputMessage="1" showErrorMessage="1" promptTitle="Nombre de SubTasa" prompt="Ingresar el nombre deseado para la SubTasa, las palabras deben estar separadas por &quot;-&quot;" sqref="C4:C22"/>
    <dataValidation type="list" allowBlank="1" showInputMessage="1" showErrorMessage="1" errorTitle="Valor incorrecto" error="El valor debe ser true en caso de aplicar multiplicador o false en caso de no aplicar. Si el tipo de tasa es Fija, debe ser false" promptTitle="Multiplicador" prompt="En caso de que el tipo de Tasa sea Variable, indicar si aplica multiplicador (true = si, false = no)" sqref="D4:E22">
      <formula1>"true,false"</formula1>
    </dataValidation>
    <dataValidation type="list" allowBlank="1" showInputMessage="1" showErrorMessage="1" errorTitle="Valor incorrecto" error="Los dadores pueden ser unicamente TCC o Comafi" promptTitle="Dador" prompt="Seleccionar el Dador de la Tasa (TCC o Comafi)" sqref="G4:G22">
      <formula1>"TCC,Comafi"</formula1>
    </dataValidation>
    <dataValidation type="whole" operator="greaterThan" allowBlank="1" showInputMessage="1" showErrorMessage="1" errorTitle="Valor incorrecto" error="La vida media debe ser el valor numérico que represente la cantidad de meses deseados " promptTitle="Primer Vida Media" prompt="Ingrese la primer Vida Media deseada (debe expresarse en cantidad de meses)" sqref="H4:H22">
      <formula1>0</formula1>
    </dataValidation>
    <dataValidation type="decimal" operator="greaterThan" allowBlank="1" showInputMessage="1" showErrorMessage="1" errorTitle="Valor incorrecto" error="El valor del interés debe ser decimal mayor a 0.0" promptTitle="Intereses de la 1º Vida Media" prompt="Ingrese el valor del Interés de la 1º Vida Media" sqref="I4:I22">
      <formula1>0</formula1>
    </dataValidation>
    <dataValidation type="whole" operator="greaterThan" allowBlank="1" showInputMessage="1" showErrorMessage="1" errorTitle="Valor incorrecto" error="La vida media debe ser el valor numérico que represente la cantidad de meses deseados. Y debe ser mayor a la primer Vida Media" promptTitle="Segunda Vida Media" prompt="Ingrese la segunda Vida Media deseada (debe expresarse en cantidad de meses), debe ser mayor a la primer Vida Media" sqref="J4:J22 L4:L22">
      <formula1>H4</formula1>
    </dataValidation>
    <dataValidation type="decimal" operator="greaterThan" allowBlank="1" showInputMessage="1" showErrorMessage="1" errorTitle="Valor incorrecto" error="El valor del interés debe ser decimal mayor a 0.0. Y debe ser mayor al interés de la primer vida media" promptTitle="Intereses de la 2º Vida Media" prompt="Ingrese el valor del Interés de la 2º Vida Media, debe ser mayor al interés de la primer vida media" sqref="K4:K22">
      <formula1>I4</formula1>
    </dataValidation>
    <dataValidation type="decimal" operator="greaterThan" allowBlank="1" showInputMessage="1" showErrorMessage="1" errorTitle="Valor incorrecto" error="El valor del interés debe ser decimal mayor a 0.0. Y debe ser mayor al interés de la segunda vida media" promptTitle="Intereses de la 3º Vida Media" prompt="Ingrese el valor del Interés de la 3º Vida Media, debe ser mayor al interés de la segunda vida media" sqref="M4:M22">
      <formula1>K4</formula1>
    </dataValidation>
    <dataValidation type="decimal" operator="greaterThan" allowBlank="1" showInputMessage="1" showErrorMessage="1" errorTitle="Valor incorrecto" error="El tope mínimo debe ser decimal y mayor a 0.0" promptTitle="Valor del Tope Mínimo" prompt="Ingrese el valor del tope mínimo de la Tasa. Debe ser decimal" sqref="N4:N22">
      <formula1>0</formula1>
    </dataValidation>
    <dataValidation type="decimal" operator="greaterThan" allowBlank="1" showInputMessage="1" showErrorMessage="1" errorTitle="Valor incorrecto" error="El tope mínimo debe ser decimal y mayor a 0.0" promptTitle="Interés" prompt="Ingrese el valor del interés deseado para la Tasa. Debe ser decimal y aplica solo para Tipo de Tasa Variable" sqref="F4:F11">
      <formula1>0</formula1>
    </dataValidation>
    <dataValidation type="custom" allowBlank="1" showInputMessage="1" showErrorMessage="1" sqref="A3:N3">
      <formula1>"nada"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7" sqref="E7"/>
    </sheetView>
  </sheetViews>
  <sheetFormatPr baseColWidth="10" defaultRowHeight="15" zeroHeight="1" x14ac:dyDescent="0.25"/>
  <cols>
    <col min="1" max="2" width="11.42578125" customWidth="1" collapsed="1"/>
    <col min="3" max="3" width="20.28515625" bestFit="1" customWidth="1" collapsed="1"/>
    <col min="4" max="4" width="17.85546875" bestFit="1" customWidth="1" collapsed="1"/>
    <col min="5" max="5" width="12.28515625" bestFit="1" customWidth="1" collapsed="1"/>
    <col min="6" max="6" width="11.42578125" customWidth="1" collapsed="1"/>
    <col min="7" max="7" width="14.140625" customWidth="1" collapsed="1"/>
    <col min="8" max="9" width="11.42578125" customWidth="1" collapsed="1"/>
    <col min="10" max="10" width="13.85546875" customWidth="1" collapsed="1"/>
    <col min="11" max="11" width="24.140625" customWidth="1" collapsed="1"/>
  </cols>
  <sheetData>
    <row r="1" spans="1:11" ht="18.75" x14ac:dyDescent="0.3">
      <c r="A1" s="138" t="s">
        <v>49</v>
      </c>
      <c r="B1" s="150"/>
      <c r="C1" s="150"/>
      <c r="D1" s="150"/>
      <c r="E1" s="139"/>
      <c r="F1" s="6"/>
      <c r="G1" s="138" t="s">
        <v>38</v>
      </c>
      <c r="H1" s="150"/>
      <c r="I1" s="150"/>
      <c r="J1" s="150"/>
      <c r="K1" s="139"/>
    </row>
    <row r="2" spans="1:11" ht="15.75" thickBot="1" x14ac:dyDescent="0.3">
      <c r="A2" s="42" t="s">
        <v>50</v>
      </c>
      <c r="B2" s="43" t="s">
        <v>10</v>
      </c>
      <c r="C2" s="43" t="s">
        <v>55</v>
      </c>
      <c r="D2" s="43" t="s">
        <v>51</v>
      </c>
      <c r="E2" s="44" t="s">
        <v>52</v>
      </c>
      <c r="F2" s="6"/>
      <c r="G2" s="7" t="s">
        <v>39</v>
      </c>
      <c r="H2" s="2" t="s">
        <v>53</v>
      </c>
      <c r="I2" s="2" t="s">
        <v>54</v>
      </c>
      <c r="J2" s="45"/>
      <c r="K2" s="8" t="s">
        <v>80</v>
      </c>
    </row>
    <row r="3" spans="1:11" hidden="1" x14ac:dyDescent="0.25">
      <c r="A3" s="61"/>
      <c r="B3" s="62"/>
      <c r="C3" s="62"/>
      <c r="D3" s="62"/>
      <c r="E3" s="63"/>
      <c r="F3" s="6"/>
      <c r="G3" s="7"/>
      <c r="H3" s="2"/>
      <c r="I3" s="2"/>
      <c r="J3" s="45"/>
      <c r="K3" s="8"/>
    </row>
    <row r="4" spans="1:11" x14ac:dyDescent="0.25">
      <c r="A4" s="22" t="s">
        <v>63</v>
      </c>
      <c r="B4" s="23" t="s">
        <v>143</v>
      </c>
      <c r="C4" s="23">
        <v>15</v>
      </c>
      <c r="D4" s="27">
        <v>5</v>
      </c>
      <c r="E4" s="24" t="s">
        <v>144</v>
      </c>
      <c r="F4" s="6"/>
      <c r="G4" s="9">
        <f>COUNTA(A3:A24)</f>
        <v>1</v>
      </c>
      <c r="H4" s="3">
        <f>MATCH(A4,K4:K27,0)</f>
        <v>8</v>
      </c>
      <c r="I4" s="3">
        <f>IF(B4="TCC",1,2)</f>
        <v>2</v>
      </c>
      <c r="J4" s="46"/>
      <c r="K4" s="48" t="s">
        <v>56</v>
      </c>
    </row>
    <row r="5" spans="1:11" x14ac:dyDescent="0.25">
      <c r="A5" s="9"/>
      <c r="B5" s="3"/>
      <c r="C5" s="3"/>
      <c r="D5" s="27"/>
      <c r="E5" s="10"/>
      <c r="F5" s="6"/>
      <c r="G5" s="9"/>
      <c r="H5" s="3" t="e">
        <f>MATCH(A5,K4:K27,0)</f>
        <v>#N/A</v>
      </c>
      <c r="I5" s="3">
        <f t="shared" ref="I5:I27" si="0">IF(B5="TCC",1,2)</f>
        <v>2</v>
      </c>
      <c r="J5" s="47"/>
      <c r="K5" s="10" t="s">
        <v>58</v>
      </c>
    </row>
    <row r="6" spans="1:11" x14ac:dyDescent="0.25">
      <c r="A6" s="9"/>
      <c r="B6" s="3"/>
      <c r="C6" s="3"/>
      <c r="D6" s="27"/>
      <c r="E6" s="10"/>
      <c r="F6" s="6"/>
      <c r="G6" s="9"/>
      <c r="H6" s="3" t="e">
        <f>MATCH(A6,K4:K27,0)</f>
        <v>#N/A</v>
      </c>
      <c r="I6" s="3">
        <f t="shared" si="0"/>
        <v>2</v>
      </c>
      <c r="J6" s="47"/>
      <c r="K6" s="10" t="s">
        <v>57</v>
      </c>
    </row>
    <row r="7" spans="1:11" x14ac:dyDescent="0.25">
      <c r="A7" s="9"/>
      <c r="B7" s="3"/>
      <c r="C7" s="3"/>
      <c r="D7" s="27"/>
      <c r="E7" s="10"/>
      <c r="F7" s="6"/>
      <c r="G7" s="9"/>
      <c r="H7" s="3" t="e">
        <f>MATCH(A7,K4:K27,0)</f>
        <v>#N/A</v>
      </c>
      <c r="I7" s="3">
        <f t="shared" si="0"/>
        <v>2</v>
      </c>
      <c r="J7" s="47"/>
      <c r="K7" s="10" t="s">
        <v>59</v>
      </c>
    </row>
    <row r="8" spans="1:11" x14ac:dyDescent="0.25">
      <c r="A8" s="9"/>
      <c r="B8" s="3"/>
      <c r="C8" s="3"/>
      <c r="D8" s="27"/>
      <c r="E8" s="10"/>
      <c r="F8" s="6"/>
      <c r="G8" s="9"/>
      <c r="H8" s="3" t="e">
        <f>MATCH(A8,K4:K27,0)</f>
        <v>#N/A</v>
      </c>
      <c r="I8" s="3">
        <f t="shared" si="0"/>
        <v>2</v>
      </c>
      <c r="J8" s="47"/>
      <c r="K8" s="10" t="s">
        <v>60</v>
      </c>
    </row>
    <row r="9" spans="1:11" x14ac:dyDescent="0.25">
      <c r="A9" s="9"/>
      <c r="B9" s="3"/>
      <c r="C9" s="3"/>
      <c r="D9" s="27"/>
      <c r="E9" s="10"/>
      <c r="F9" s="6"/>
      <c r="G9" s="9"/>
      <c r="H9" s="3" t="e">
        <f>MATCH(A9,K4:K27,0)</f>
        <v>#N/A</v>
      </c>
      <c r="I9" s="3">
        <f t="shared" si="0"/>
        <v>2</v>
      </c>
      <c r="J9" s="47"/>
      <c r="K9" s="10" t="s">
        <v>61</v>
      </c>
    </row>
    <row r="10" spans="1:11" x14ac:dyDescent="0.25">
      <c r="A10" s="9"/>
      <c r="B10" s="3"/>
      <c r="C10" s="3"/>
      <c r="D10" s="27"/>
      <c r="E10" s="10"/>
      <c r="F10" s="6"/>
      <c r="G10" s="9"/>
      <c r="H10" s="3" t="e">
        <f>MATCH(A10,K4:K27,0)</f>
        <v>#N/A</v>
      </c>
      <c r="I10" s="3">
        <f t="shared" si="0"/>
        <v>2</v>
      </c>
      <c r="J10" s="47"/>
      <c r="K10" s="10" t="s">
        <v>62</v>
      </c>
    </row>
    <row r="11" spans="1:11" x14ac:dyDescent="0.25">
      <c r="A11" s="9"/>
      <c r="B11" s="3"/>
      <c r="C11" s="3"/>
      <c r="D11" s="27"/>
      <c r="E11" s="10"/>
      <c r="F11" s="6"/>
      <c r="G11" s="9"/>
      <c r="H11" s="3" t="e">
        <f>MATCH(A11,K4:K27,0)</f>
        <v>#N/A</v>
      </c>
      <c r="I11" s="3">
        <f t="shared" si="0"/>
        <v>2</v>
      </c>
      <c r="J11" s="47"/>
      <c r="K11" s="10" t="s">
        <v>63</v>
      </c>
    </row>
    <row r="12" spans="1:11" x14ac:dyDescent="0.25">
      <c r="A12" s="9"/>
      <c r="B12" s="3"/>
      <c r="C12" s="3"/>
      <c r="D12" s="27"/>
      <c r="E12" s="10"/>
      <c r="F12" s="6"/>
      <c r="G12" s="9"/>
      <c r="H12" s="3" t="e">
        <f>MATCH(A12,K4:K27,0)</f>
        <v>#N/A</v>
      </c>
      <c r="I12" s="3">
        <f t="shared" si="0"/>
        <v>2</v>
      </c>
      <c r="J12" s="47"/>
      <c r="K12" s="10" t="s">
        <v>64</v>
      </c>
    </row>
    <row r="13" spans="1:11" x14ac:dyDescent="0.25">
      <c r="A13" s="9"/>
      <c r="B13" s="3"/>
      <c r="C13" s="3"/>
      <c r="D13" s="27"/>
      <c r="E13" s="10"/>
      <c r="F13" s="6"/>
      <c r="G13" s="9"/>
      <c r="H13" s="3" t="e">
        <f>MATCH(A13,K4:K27,0)</f>
        <v>#N/A</v>
      </c>
      <c r="I13" s="3">
        <f t="shared" si="0"/>
        <v>2</v>
      </c>
      <c r="J13" s="47"/>
      <c r="K13" s="10" t="s">
        <v>65</v>
      </c>
    </row>
    <row r="14" spans="1:11" x14ac:dyDescent="0.25">
      <c r="A14" s="9"/>
      <c r="B14" s="3"/>
      <c r="C14" s="3"/>
      <c r="D14" s="27"/>
      <c r="E14" s="10"/>
      <c r="F14" s="6"/>
      <c r="G14" s="9"/>
      <c r="H14" s="3" t="e">
        <f>MATCH(A14,K4:K27,0)</f>
        <v>#N/A</v>
      </c>
      <c r="I14" s="3">
        <f t="shared" si="0"/>
        <v>2</v>
      </c>
      <c r="J14" s="47"/>
      <c r="K14" s="10" t="s">
        <v>66</v>
      </c>
    </row>
    <row r="15" spans="1:11" x14ac:dyDescent="0.25">
      <c r="A15" s="9"/>
      <c r="B15" s="3"/>
      <c r="C15" s="3"/>
      <c r="D15" s="27"/>
      <c r="E15" s="10"/>
      <c r="F15" s="6"/>
      <c r="G15" s="9"/>
      <c r="H15" s="3" t="e">
        <f>MATCH(A15,K4:K27,0)</f>
        <v>#N/A</v>
      </c>
      <c r="I15" s="3">
        <f t="shared" si="0"/>
        <v>2</v>
      </c>
      <c r="J15" s="47"/>
      <c r="K15" s="10" t="s">
        <v>67</v>
      </c>
    </row>
    <row r="16" spans="1:11" x14ac:dyDescent="0.25">
      <c r="A16" s="9"/>
      <c r="B16" s="3"/>
      <c r="C16" s="3"/>
      <c r="D16" s="27"/>
      <c r="E16" s="10"/>
      <c r="F16" s="6"/>
      <c r="G16" s="9"/>
      <c r="H16" s="3" t="e">
        <f>MATCH(A16,K4:K27,0)</f>
        <v>#N/A</v>
      </c>
      <c r="I16" s="3">
        <f t="shared" si="0"/>
        <v>2</v>
      </c>
      <c r="J16" s="47"/>
      <c r="K16" s="10" t="s">
        <v>68</v>
      </c>
    </row>
    <row r="17" spans="1:11" x14ac:dyDescent="0.25">
      <c r="A17" s="9"/>
      <c r="B17" s="3"/>
      <c r="C17" s="3"/>
      <c r="D17" s="27"/>
      <c r="E17" s="10"/>
      <c r="F17" s="6"/>
      <c r="G17" s="9"/>
      <c r="H17" s="3" t="e">
        <f>MATCH(A17,K4:K27,0)</f>
        <v>#N/A</v>
      </c>
      <c r="I17" s="3">
        <f t="shared" si="0"/>
        <v>2</v>
      </c>
      <c r="J17" s="47"/>
      <c r="K17" s="10" t="s">
        <v>69</v>
      </c>
    </row>
    <row r="18" spans="1:11" x14ac:dyDescent="0.25">
      <c r="A18" s="9"/>
      <c r="B18" s="3"/>
      <c r="C18" s="3"/>
      <c r="D18" s="27"/>
      <c r="E18" s="10"/>
      <c r="F18" s="6"/>
      <c r="G18" s="9"/>
      <c r="H18" s="3" t="e">
        <f>MATCH(A18,K4:K27,0)</f>
        <v>#N/A</v>
      </c>
      <c r="I18" s="3">
        <f t="shared" si="0"/>
        <v>2</v>
      </c>
      <c r="J18" s="47"/>
      <c r="K18" s="10" t="s">
        <v>70</v>
      </c>
    </row>
    <row r="19" spans="1:11" x14ac:dyDescent="0.25">
      <c r="A19" s="9"/>
      <c r="B19" s="3"/>
      <c r="C19" s="3"/>
      <c r="D19" s="27"/>
      <c r="E19" s="10"/>
      <c r="F19" s="6"/>
      <c r="G19" s="9"/>
      <c r="H19" s="3" t="e">
        <f>MATCH(A19,K4:K27,0)</f>
        <v>#N/A</v>
      </c>
      <c r="I19" s="3">
        <f t="shared" si="0"/>
        <v>2</v>
      </c>
      <c r="J19" s="47"/>
      <c r="K19" s="10" t="s">
        <v>71</v>
      </c>
    </row>
    <row r="20" spans="1:11" x14ac:dyDescent="0.25">
      <c r="A20" s="9"/>
      <c r="B20" s="3"/>
      <c r="C20" s="3"/>
      <c r="D20" s="27"/>
      <c r="E20" s="10"/>
      <c r="F20" s="6"/>
      <c r="G20" s="9"/>
      <c r="H20" s="3" t="e">
        <f>MATCH(A20,K4:K27,0)</f>
        <v>#N/A</v>
      </c>
      <c r="I20" s="3">
        <f t="shared" si="0"/>
        <v>2</v>
      </c>
      <c r="J20" s="47"/>
      <c r="K20" s="10" t="s">
        <v>72</v>
      </c>
    </row>
    <row r="21" spans="1:11" x14ac:dyDescent="0.25">
      <c r="A21" s="9"/>
      <c r="B21" s="3"/>
      <c r="C21" s="3"/>
      <c r="D21" s="27"/>
      <c r="E21" s="10"/>
      <c r="F21" s="6"/>
      <c r="G21" s="9"/>
      <c r="H21" s="3" t="e">
        <f>MATCH(A21,K4:K27,0)</f>
        <v>#N/A</v>
      </c>
      <c r="I21" s="3">
        <f t="shared" si="0"/>
        <v>2</v>
      </c>
      <c r="J21" s="47"/>
      <c r="K21" s="10" t="s">
        <v>73</v>
      </c>
    </row>
    <row r="22" spans="1:11" x14ac:dyDescent="0.25">
      <c r="A22" s="9"/>
      <c r="B22" s="3"/>
      <c r="C22" s="3"/>
      <c r="D22" s="27"/>
      <c r="E22" s="10"/>
      <c r="F22" s="6"/>
      <c r="G22" s="9"/>
      <c r="H22" s="3" t="e">
        <f>MATCH(A22,K4:K27,0)</f>
        <v>#N/A</v>
      </c>
      <c r="I22" s="3">
        <f t="shared" si="0"/>
        <v>2</v>
      </c>
      <c r="J22" s="47"/>
      <c r="K22" s="10" t="s">
        <v>74</v>
      </c>
    </row>
    <row r="23" spans="1:11" x14ac:dyDescent="0.25">
      <c r="A23" s="9"/>
      <c r="B23" s="3"/>
      <c r="C23" s="3"/>
      <c r="D23" s="27"/>
      <c r="E23" s="10"/>
      <c r="F23" s="6"/>
      <c r="G23" s="9"/>
      <c r="H23" s="3" t="e">
        <f>MATCH(A23,K4:K27,0)</f>
        <v>#N/A</v>
      </c>
      <c r="I23" s="3">
        <f t="shared" si="0"/>
        <v>2</v>
      </c>
      <c r="J23" s="47"/>
      <c r="K23" s="10" t="s">
        <v>75</v>
      </c>
    </row>
    <row r="24" spans="1:11" x14ac:dyDescent="0.25">
      <c r="A24" s="9"/>
      <c r="B24" s="3"/>
      <c r="C24" s="3"/>
      <c r="D24" s="27"/>
      <c r="E24" s="10"/>
      <c r="F24" s="6"/>
      <c r="G24" s="9"/>
      <c r="H24" s="3" t="e">
        <f>MATCH(A24,K4:K27,0)</f>
        <v>#N/A</v>
      </c>
      <c r="I24" s="3">
        <f t="shared" si="0"/>
        <v>2</v>
      </c>
      <c r="J24" s="47"/>
      <c r="K24" s="10" t="s">
        <v>76</v>
      </c>
    </row>
    <row r="25" spans="1:11" x14ac:dyDescent="0.25">
      <c r="A25" s="9"/>
      <c r="B25" s="3"/>
      <c r="C25" s="3"/>
      <c r="D25" s="27"/>
      <c r="E25" s="10"/>
      <c r="F25" s="6"/>
      <c r="G25" s="9"/>
      <c r="H25" s="3" t="e">
        <f>MATCH(A25,K4:K27,0)</f>
        <v>#N/A</v>
      </c>
      <c r="I25" s="3">
        <f t="shared" si="0"/>
        <v>2</v>
      </c>
      <c r="J25" s="47"/>
      <c r="K25" s="10" t="s">
        <v>77</v>
      </c>
    </row>
    <row r="26" spans="1:11" ht="15.75" thickBot="1" x14ac:dyDescent="0.3">
      <c r="A26" s="11"/>
      <c r="B26" s="12"/>
      <c r="C26" s="12"/>
      <c r="D26" s="50"/>
      <c r="E26" s="13"/>
      <c r="F26" s="6"/>
      <c r="G26" s="9"/>
      <c r="H26" s="3" t="e">
        <f>MATCH(A26,K4:K27,0)</f>
        <v>#N/A</v>
      </c>
      <c r="I26" s="3">
        <f t="shared" si="0"/>
        <v>2</v>
      </c>
      <c r="J26" s="47"/>
      <c r="K26" s="10" t="s">
        <v>78</v>
      </c>
    </row>
    <row r="27" spans="1:11" ht="15.75" thickBot="1" x14ac:dyDescent="0.3">
      <c r="A27" s="6"/>
      <c r="B27" s="6"/>
      <c r="C27" s="6"/>
      <c r="D27" s="6"/>
      <c r="E27" s="6"/>
      <c r="F27" s="6"/>
      <c r="G27" s="11"/>
      <c r="H27" s="12" t="e">
        <f>MATCH(A27,K4:K27,0)</f>
        <v>#N/A</v>
      </c>
      <c r="I27" s="3">
        <f t="shared" si="0"/>
        <v>2</v>
      </c>
      <c r="J27" s="49"/>
      <c r="K27" s="13" t="s">
        <v>79</v>
      </c>
    </row>
    <row r="28" spans="1:11" hidden="1" x14ac:dyDescent="0.25">
      <c r="A28" s="6"/>
      <c r="B28" s="6"/>
      <c r="C28" s="6"/>
      <c r="D28" s="6"/>
      <c r="E28" s="6"/>
      <c r="F28" s="6"/>
    </row>
  </sheetData>
  <mergeCells count="2">
    <mergeCell ref="A1:E1"/>
    <mergeCell ref="G1:K1"/>
  </mergeCells>
  <dataValidations count="6">
    <dataValidation type="list" allowBlank="1" showInputMessage="1" showErrorMessage="1" sqref="A4:A26">
      <formula1>"Provincia de Buenos Aires,Ciudad Autonoma,Catamarca,Chaco,Chubut,Córdoba,Corrientes,Entre Rios,Formosa,Jujuy,La Pampa,La Rioja,Mendoza,Misiones,Neuquén,Río Negro,Salta,San Juan,San Luis,Santa Cruz,Santa Fe,Santiago del Estero,Tierra del Fuego,Tucumán"</formula1>
    </dataValidation>
    <dataValidation type="list" allowBlank="1" showInputMessage="1" showErrorMessage="1" sqref="B4:B26">
      <formula1>"TCC,Comafi"</formula1>
    </dataValidation>
    <dataValidation type="list" allowBlank="1" showInputMessage="1" showErrorMessage="1" sqref="C4:C26">
      <formula1>"15,30"</formula1>
    </dataValidation>
    <dataValidation type="decimal" operator="greaterThan" allowBlank="1" showInputMessage="1" showErrorMessage="1" errorTitle="Valor incorrecto" error="El porcentaje debe ser decimal mayor a 0.0" sqref="D4:D26">
      <formula1>0</formula1>
    </dataValidation>
    <dataValidation type="list" allowBlank="1" showInputMessage="1" showErrorMessage="1" sqref="E4:E26">
      <formula1>"Canon Inicial"</formula1>
    </dataValidation>
    <dataValidation type="custom" allowBlank="1" showInputMessage="1" showErrorMessage="1" sqref="A3:E3">
      <formula1>"nada"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Tareas</vt:lpstr>
      <vt:lpstr>Bienes</vt:lpstr>
      <vt:lpstr>Proveedor</vt:lpstr>
      <vt:lpstr>AcuerdoServicio</vt:lpstr>
      <vt:lpstr>Servicios</vt:lpstr>
      <vt:lpstr>Tasas</vt:lpstr>
      <vt:lpstr>Impuestos</vt:lpstr>
      <vt:lpstr>AcuerdoServicio!Área_de_extracción</vt:lpstr>
      <vt:lpstr>AcuerdoServicio!Criterios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2018-05-04T22:24:53Z</dcterms:modified>
</cp:coreProperties>
</file>