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pedu-my.sharepoint.com/personal/alvarosarmiento_esap_edu_co/Documents/Documentos/Documentos Personal/Platzi/Fundamentos de Análisis de Datos/Business Intelligence/"/>
    </mc:Choice>
  </mc:AlternateContent>
  <xr:revisionPtr revIDLastSave="220" documentId="8_{D963D3F2-1B26-45B4-9258-FDAD89659F56}" xr6:coauthVersionLast="47" xr6:coauthVersionMax="47" xr10:uidLastSave="{F2EB795B-F4B8-42F7-8538-8385AF965171}"/>
  <bookViews>
    <workbookView minimized="1" xWindow="-25380" yWindow="4170" windowWidth="17250" windowHeight="8865" firstSheet="4" activeTab="6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Margen de contribución" sheetId="9" r:id="rId7"/>
    <sheet name="Tipos de costos" sheetId="7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9" l="1"/>
  <c r="I14" i="9"/>
  <c r="E11" i="10"/>
  <c r="E10" i="10"/>
  <c r="D10" i="10"/>
  <c r="D11" i="10"/>
  <c r="E38" i="10"/>
  <c r="D38" i="10"/>
  <c r="E23" i="10"/>
  <c r="D23" i="10"/>
  <c r="E18" i="10"/>
  <c r="D18" i="10"/>
  <c r="F17" i="6"/>
  <c r="F16" i="6"/>
  <c r="F15" i="6"/>
  <c r="F14" i="6"/>
  <c r="F13" i="6"/>
  <c r="F12" i="6"/>
  <c r="F11" i="6"/>
  <c r="F17" i="10"/>
  <c r="C17" i="10"/>
  <c r="C18" i="10" s="1"/>
  <c r="F33" i="10"/>
  <c r="C33" i="10"/>
  <c r="F29" i="10"/>
  <c r="C29" i="10"/>
  <c r="F23" i="10"/>
  <c r="C23" i="10"/>
  <c r="I11" i="9"/>
  <c r="E26" i="2"/>
  <c r="E22" i="2"/>
  <c r="E16" i="2"/>
  <c r="E11" i="2"/>
  <c r="C26" i="2"/>
  <c r="C22" i="2"/>
  <c r="C16" i="2"/>
  <c r="C11" i="2"/>
  <c r="C25" i="1"/>
  <c r="C21" i="1"/>
  <c r="C15" i="1"/>
  <c r="C10" i="1"/>
  <c r="F18" i="6" l="1"/>
  <c r="G19" i="6" s="1"/>
  <c r="F18" i="10"/>
  <c r="F25" i="10" s="1"/>
  <c r="F35" i="10" s="1"/>
  <c r="F37" i="10" s="1"/>
  <c r="F38" i="10" s="1"/>
  <c r="C25" i="10"/>
  <c r="C35" i="10" s="1"/>
  <c r="C37" i="10" s="1"/>
  <c r="C38" i="10" s="1"/>
  <c r="C18" i="2"/>
  <c r="C28" i="2" s="1"/>
  <c r="E18" i="2"/>
  <c r="E28" i="2" s="1"/>
  <c r="E30" i="2" s="1"/>
  <c r="E31" i="2" s="1"/>
  <c r="C17" i="1"/>
  <c r="C27" i="1" s="1"/>
  <c r="C30" i="2" l="1"/>
  <c r="C31" i="2" s="1"/>
  <c r="C29" i="1"/>
  <c r="C30" i="1" s="1"/>
</calcChain>
</file>

<file path=xl/sharedStrings.xml><?xml version="1.0" encoding="utf-8"?>
<sst xmlns="http://schemas.openxmlformats.org/spreadsheetml/2006/main" count="184" uniqueCount="77">
  <si>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</si>
  <si>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</si>
  <si>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</si>
  <si>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</si>
  <si>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</si>
  <si>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</si>
  <si>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</si>
  <si>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</si>
  <si>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</si>
  <si>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</si>
  <si>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</si>
  <si>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</si>
  <si>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</si>
  <si>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</si>
  <si>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</si>
  <si>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</si>
  <si>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</si>
  <si>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</si>
  <si>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</si>
  <si>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</si>
  <si>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</si>
  <si>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</si>
  <si>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</si>
  <si>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</si>
  <si>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</si>
  <si>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</si>
  <si>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</si>
  <si>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</si>
  <si>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</si>
  <si>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</si>
  <si>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</si>
  <si>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</si>
  <si>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</si>
  <si>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</si>
  <si>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</si>
  <si>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</si>
  <si>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</si>
  <si>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</si>
  <si>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</si>
  <si>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</si>
  <si>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</si>
  <si>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</si>
  <si>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</si>
  <si>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</si>
  <si>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</si>
  <si>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</si>
  <si>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</si>
  <si>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</si>
  <si>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</si>
  <si>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</si>
  <si>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</si>
  <si>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</si>
  <si>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</si>
  <si>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</si>
  <si>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</si>
  <si>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</si>
  <si>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</si>
  <si>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</si>
  <si>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</si>
  <si>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</si>
  <si>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</si>
  <si>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</si>
  <si>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</si>
  <si>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</si>
  <si>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</si>
  <si>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</si>
  <si>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</si>
  <si>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</si>
  <si>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Empleados: Los empleados también son partes interesadas importantes para Coca Cola, ya que son responsables de producir, comercializar y vender los productos de la empresa. La empresa tiene la responsabilidad de proporcionar a sus empleados una compensación justa, un ambiente de trabajo seguro y saludable y oportunidades de crecimiento y desarrollo.</t>
  </si>
  <si>
    <t>Clientes: Los clientes son los principales grupos de interés de Coca Cola, ya que son quienes compran y consumen los productos de la empresa. Sus necesidades y preferencias juegan un papel crítico en la toma de decisiones de la empresa y en los procesos de desarrollo de productos.</t>
  </si>
  <si>
    <t>Proveedores: Los proveedores son otro actor clave para Coca Cola, ya que proporcionan las materias primas y otros recursos necesarios para la elaboración de los productos de la compañía. La empresa tiene la responsabilidad de mantener buenas relaciones con sus proveedores y garantizar que puedan proporcionar los recursos necesarios para satisfacer las necesidades de la empresa.</t>
  </si>
  <si>
    <t>Razón utilidiades brutas a ventas</t>
  </si>
  <si>
    <t>Razón gastos operativos a ventas</t>
  </si>
  <si>
    <t>Razón utilidad neta y ventas</t>
  </si>
  <si>
    <t>Por cada dlar se reciben 20,48 dolares</t>
  </si>
  <si>
    <t>Mayores gastos operativos</t>
  </si>
  <si>
    <t>También es margen de contribución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</si>
</sst>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71" formatCode="_-&quot;$&quot;\ * #,##0.00_-;\-&quot;$&quot;\ * #,##0.00_-;_-&quot;$&quot;\ 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9" borderId="0" xfId="0" applyFill="1"/>
    <xf numFmtId="0" fontId="3" fillId="9" borderId="0" xfId="0" applyFont="1" applyFill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0" fillId="6" borderId="0" xfId="0" applyFill="1"/>
    <xf numFmtId="0" fontId="3" fillId="6" borderId="0" xfId="0" applyFont="1" applyFill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165" fontId="3" fillId="4" borderId="0" xfId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12" fillId="13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164" fontId="13" fillId="0" borderId="0" xfId="1" applyFont="1" applyFill="1" applyAlignment="1">
      <alignment horizontal="center" vertical="center"/>
    </xf>
    <xf numFmtId="44" fontId="13" fillId="0" borderId="0" xfId="0" applyNumberFormat="1" applyFont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64" fontId="13" fillId="0" borderId="6" xfId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/>
    <xf numFmtId="0" fontId="13" fillId="0" borderId="6" xfId="1" applyNumberFormat="1" applyFont="1" applyFill="1" applyBorder="1" applyAlignment="1">
      <alignment horizontal="center" vertical="center"/>
    </xf>
    <xf numFmtId="0" fontId="13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0" borderId="0" xfId="0" applyFont="1" applyFill="1"/>
    <xf numFmtId="0" fontId="13" fillId="0" borderId="0" xfId="0" applyFont="1" applyFill="1"/>
    <xf numFmtId="9" fontId="13" fillId="0" borderId="0" xfId="2" applyFont="1" applyFill="1"/>
    <xf numFmtId="9" fontId="13" fillId="0" borderId="0" xfId="0" applyNumberFormat="1" applyFont="1" applyFill="1"/>
    <xf numFmtId="164" fontId="13" fillId="0" borderId="0" xfId="0" applyNumberFormat="1" applyFont="1" applyFill="1"/>
    <xf numFmtId="0" fontId="14" fillId="2" borderId="0" xfId="0" applyFont="1" applyFill="1"/>
    <xf numFmtId="0" fontId="14" fillId="2" borderId="0" xfId="0" applyFont="1" applyFill="1" applyAlignment="1">
      <alignment horizontal="right"/>
    </xf>
    <xf numFmtId="0" fontId="13" fillId="2" borderId="0" xfId="0" applyFont="1" applyFill="1"/>
    <xf numFmtId="0" fontId="13" fillId="0" borderId="8" xfId="0" applyFont="1" applyFill="1" applyBorder="1"/>
    <xf numFmtId="0" fontId="13" fillId="0" borderId="0" xfId="0" applyFont="1" applyFill="1" applyAlignment="1">
      <alignment horizontal="center" vertical="center"/>
    </xf>
    <xf numFmtId="10" fontId="14" fillId="0" borderId="0" xfId="2" applyNumberFormat="1" applyFont="1" applyFill="1"/>
    <xf numFmtId="10" fontId="13" fillId="0" borderId="0" xfId="2" applyNumberFormat="1" applyFont="1" applyFill="1"/>
    <xf numFmtId="10" fontId="13" fillId="0" borderId="0" xfId="2" applyNumberFormat="1" applyFont="1" applyFill="1" applyAlignment="1">
      <alignment horizontal="center"/>
    </xf>
    <xf numFmtId="10" fontId="15" fillId="0" borderId="0" xfId="2" applyNumberFormat="1" applyFont="1" applyFill="1" applyAlignment="1">
      <alignment horizontal="center"/>
    </xf>
    <xf numFmtId="10" fontId="13" fillId="0" borderId="0" xfId="2" applyNumberFormat="1" applyFont="1" applyFill="1" applyAlignment="1"/>
    <xf numFmtId="9" fontId="13" fillId="14" borderId="0" xfId="2" applyNumberFormat="1" applyFont="1" applyFill="1" applyAlignment="1">
      <alignment horizontal="center" vertical="center"/>
    </xf>
    <xf numFmtId="171" fontId="13" fillId="0" borderId="0" xfId="3" applyNumberFormat="1" applyFont="1" applyFill="1"/>
    <xf numFmtId="10" fontId="2" fillId="15" borderId="0" xfId="2" applyNumberFormat="1" applyFont="1" applyFill="1" applyAlignment="1">
      <alignment horizontal="center"/>
    </xf>
    <xf numFmtId="10" fontId="15" fillId="0" borderId="0" xfId="2" applyNumberFormat="1" applyFont="1" applyFill="1" applyAlignment="1">
      <alignment horizontal="center" vertical="center"/>
    </xf>
    <xf numFmtId="9" fontId="2" fillId="16" borderId="0" xfId="2" applyNumberFormat="1" applyFont="1" applyFill="1" applyAlignment="1">
      <alignment horizontal="center"/>
    </xf>
    <xf numFmtId="9" fontId="2" fillId="16" borderId="0" xfId="2" applyNumberFormat="1" applyFont="1" applyFill="1" applyAlignment="1">
      <alignment horizontal="center" vertical="center"/>
    </xf>
  </cellXfs>
  <cellStyles count="4">
    <cellStyle name="Moneda" xfId="1" builtinId="4"/>
    <cellStyle name="Moneda [0]" xfId="3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7620</xdr:rowOff>
        </xdr:from>
        <xdr:to>
          <xdr:col>3</xdr:col>
          <xdr:colOff>327660</xdr:colOff>
          <xdr:row>10</xdr:row>
          <xdr:rowOff>259080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11</xdr:row>
          <xdr:rowOff>38100</xdr:rowOff>
        </xdr:from>
        <xdr:to>
          <xdr:col>3</xdr:col>
          <xdr:colOff>312420</xdr:colOff>
          <xdr:row>11</xdr:row>
          <xdr:rowOff>289560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12</xdr:row>
          <xdr:rowOff>22860</xdr:rowOff>
        </xdr:from>
        <xdr:to>
          <xdr:col>3</xdr:col>
          <xdr:colOff>312420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22860</xdr:rowOff>
        </xdr:from>
        <xdr:to>
          <xdr:col>3</xdr:col>
          <xdr:colOff>327660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14</xdr:row>
          <xdr:rowOff>7620</xdr:rowOff>
        </xdr:from>
        <xdr:to>
          <xdr:col>3</xdr:col>
          <xdr:colOff>274320</xdr:colOff>
          <xdr:row>15</xdr:row>
          <xdr:rowOff>22860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15</xdr:row>
          <xdr:rowOff>38100</xdr:rowOff>
        </xdr:from>
        <xdr:to>
          <xdr:col>3</xdr:col>
          <xdr:colOff>312420</xdr:colOff>
          <xdr:row>15</xdr:row>
          <xdr:rowOff>289560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16</xdr:row>
          <xdr:rowOff>30480</xdr:rowOff>
        </xdr:from>
        <xdr:to>
          <xdr:col>3</xdr:col>
          <xdr:colOff>312420</xdr:colOff>
          <xdr:row>16</xdr:row>
          <xdr:rowOff>274320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1400" b="1" baseline="0">
              <a:ln>
                <a:noFill/>
              </a:ln>
              <a:solidFill>
                <a:schemeClr val="bg1"/>
              </a:solidFill>
            </a:rPr>
            <a:t> Intelligence </a:t>
          </a:r>
          <a:r>
            <a:rPr lang="es-CO" sz="1400" b="1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se refiere a las tecnologías, procesos y prácticas utilizadas para recopilar, integrar, analizar y presentar datos comerciales. Implica el uso de datos, algoritmos estadísticos y software para extraer información y conocimientos de los datos. El objetivo de BI es proporcionar a las organizaciones la información que necesitan para tomar decisiones informadas, mejorar el rendimiento y aumentar la competitividad.</a:t>
          </a:r>
        </a:p>
        <a:p>
          <a:r>
            <a:rPr lang="es-CO" sz="1400" b="1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Mediante el uso de BI, las organizaciones pueden comprender mejor a sus clientes, sus operaciones y su desempeño financiero. Por ejemplo, una empresa podría usar BI para analizar los datos de ventas para identificar qué productos se venden bien, qué regiones se están desempeñando mejor y qué clientes son más valiosos. Con base en esta información, la empresa puede tomar decisiones informadas sobre dónde concentrar sus recursos, como aumentar la producción de productos populares o expandirse a nuevas regiones.</a:t>
          </a:r>
        </a:p>
        <a:p>
          <a:endParaRPr lang="es-MX" sz="1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59056</xdr:rowOff>
    </xdr:from>
    <xdr:to>
      <xdr:col>9</xdr:col>
      <xdr:colOff>276225</xdr:colOff>
      <xdr:row>3</xdr:row>
      <xdr:rowOff>114301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5251" y="59056"/>
          <a:ext cx="8648699" cy="5981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281941</xdr:colOff>
      <xdr:row>0</xdr:row>
      <xdr:rowOff>64770</xdr:rowOff>
    </xdr:from>
    <xdr:to>
      <xdr:col>8</xdr:col>
      <xdr:colOff>733426</xdr:colOff>
      <xdr:row>3</xdr:row>
      <xdr:rowOff>26669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1941" y="64770"/>
          <a:ext cx="8138160" cy="504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85725</xdr:colOff>
      <xdr:row>3</xdr:row>
      <xdr:rowOff>133349</xdr:rowOff>
    </xdr:from>
    <xdr:to>
      <xdr:col>6</xdr:col>
      <xdr:colOff>746759</xdr:colOff>
      <xdr:row>25</xdr:row>
      <xdr:rowOff>66674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85725" y="676274"/>
          <a:ext cx="5937884" cy="429577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5240654</xdr:colOff>
      <xdr:row>24</xdr:row>
      <xdr:rowOff>20954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704850</xdr:colOff>
      <xdr:row>4</xdr:row>
      <xdr:rowOff>173354</xdr:rowOff>
    </xdr:from>
    <xdr:to>
      <xdr:col>2</xdr:col>
      <xdr:colOff>1167765</xdr:colOff>
      <xdr:row>13</xdr:row>
      <xdr:rowOff>104775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04850" y="897254"/>
          <a:ext cx="3549015" cy="164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ColWidth="11.44140625" defaultRowHeight="14.4" x14ac:dyDescent="0.3"/>
  <cols>
    <col min="1" max="1" width="11.44140625" style="1"/>
    <col min="2" max="2" width="39.109375" style="1" customWidth="1"/>
    <col min="3" max="4" width="11.44140625" style="1"/>
    <col min="5" max="5" width="21.88671875" style="1" customWidth="1"/>
    <col min="6" max="16384" width="11.44140625" style="1"/>
  </cols>
  <sheetData>
    <row r="11" spans="2:6" ht="23.4" x14ac:dyDescent="0.45">
      <c r="B11" s="74" t="s">
        <v>62</v>
      </c>
      <c r="C11" s="73"/>
      <c r="D11" s="73"/>
      <c r="E11" s="53" t="b">
        <v>0</v>
      </c>
      <c r="F11" s="71">
        <f t="shared" ref="F11:F17" si="0">IF(E11,1,0)</f>
        <v>0</v>
      </c>
    </row>
    <row r="12" spans="2:6" ht="23.4" x14ac:dyDescent="0.45">
      <c r="B12" s="75" t="s">
        <v>36</v>
      </c>
      <c r="C12" s="46"/>
      <c r="D12" s="46"/>
      <c r="E12" s="53" t="b">
        <v>0</v>
      </c>
      <c r="F12" s="71">
        <f t="shared" si="0"/>
        <v>0</v>
      </c>
    </row>
    <row r="13" spans="2:6" ht="23.4" x14ac:dyDescent="0.45">
      <c r="B13" s="74" t="s">
        <v>63</v>
      </c>
      <c r="C13" s="73"/>
      <c r="D13" s="73"/>
      <c r="E13" s="53" t="b">
        <v>0</v>
      </c>
      <c r="F13" s="71">
        <f t="shared" si="0"/>
        <v>0</v>
      </c>
    </row>
    <row r="14" spans="2:6" ht="23.4" x14ac:dyDescent="0.45">
      <c r="B14" s="75" t="s">
        <v>64</v>
      </c>
      <c r="C14" s="46"/>
      <c r="D14" s="46"/>
      <c r="E14" s="53" t="b">
        <v>0</v>
      </c>
      <c r="F14" s="71">
        <f t="shared" si="0"/>
        <v>0</v>
      </c>
    </row>
    <row r="15" spans="2:6" ht="23.4" x14ac:dyDescent="0.45">
      <c r="B15" s="74" t="s">
        <v>65</v>
      </c>
      <c r="C15" s="73"/>
      <c r="D15" s="73"/>
      <c r="E15" s="53" t="b">
        <v>0</v>
      </c>
      <c r="F15" s="71">
        <f t="shared" si="0"/>
        <v>0</v>
      </c>
    </row>
    <row r="16" spans="2:6" ht="23.4" x14ac:dyDescent="0.45">
      <c r="B16" s="75" t="s">
        <v>55</v>
      </c>
      <c r="C16" s="46"/>
      <c r="D16" s="46"/>
      <c r="E16" s="53" t="b">
        <v>0</v>
      </c>
      <c r="F16" s="71">
        <f t="shared" si="0"/>
        <v>0</v>
      </c>
    </row>
    <row r="17" spans="2:7" ht="23.4" x14ac:dyDescent="0.45">
      <c r="B17" s="74" t="s">
        <v>66</v>
      </c>
      <c r="C17" s="73"/>
      <c r="D17" s="73"/>
      <c r="E17" s="53" t="b">
        <v>0</v>
      </c>
      <c r="F17" s="71">
        <f t="shared" si="0"/>
        <v>0</v>
      </c>
    </row>
    <row r="18" spans="2:7" x14ac:dyDescent="0.3">
      <c r="E18" s="53"/>
      <c r="F18" s="71">
        <f>SUM(F11:F17)</f>
        <v>0</v>
      </c>
    </row>
    <row r="19" spans="2:7" x14ac:dyDescent="0.3">
      <c r="F19" s="72"/>
      <c r="G19" s="76">
        <f>F18/7</f>
        <v>0</v>
      </c>
    </row>
    <row r="20" spans="2:7" x14ac:dyDescent="0.3">
      <c r="F20" s="72"/>
    </row>
    <row r="21" spans="2:7" x14ac:dyDescent="0.3">
      <c r="F21" s="7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7620</xdr:rowOff>
                  </from>
                  <to>
                    <xdr:col>3</xdr:col>
                    <xdr:colOff>327660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11</xdr:row>
                    <xdr:rowOff>38100</xdr:rowOff>
                  </from>
                  <to>
                    <xdr:col>3</xdr:col>
                    <xdr:colOff>312420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12</xdr:row>
                    <xdr:rowOff>22860</xdr:rowOff>
                  </from>
                  <to>
                    <xdr:col>3</xdr:col>
                    <xdr:colOff>312420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22860</xdr:rowOff>
                  </from>
                  <to>
                    <xdr:col>3</xdr:col>
                    <xdr:colOff>327660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716280</xdr:colOff>
                    <xdr:row>14</xdr:row>
                    <xdr:rowOff>7620</xdr:rowOff>
                  </from>
                  <to>
                    <xdr:col>3</xdr:col>
                    <xdr:colOff>274320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716280</xdr:colOff>
                    <xdr:row>15</xdr:row>
                    <xdr:rowOff>38100</xdr:rowOff>
                  </from>
                  <to>
                    <xdr:col>3</xdr:col>
                    <xdr:colOff>312420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716280</xdr:colOff>
                    <xdr:row>16</xdr:row>
                    <xdr:rowOff>30480</xdr:rowOff>
                  </from>
                  <to>
                    <xdr:col>3</xdr:col>
                    <xdr:colOff>312420</xdr:colOff>
                    <xdr:row>16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ColWidth="11.44140625" defaultRowHeight="14.4" x14ac:dyDescent="0.3"/>
  <cols>
    <col min="1" max="16384" width="11.44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E10" sqref="E10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66.6640625" style="1" customWidth="1"/>
    <col min="6" max="6" width="33.5546875" style="1" bestFit="1" customWidth="1"/>
    <col min="7" max="16384" width="11.44140625" style="1"/>
  </cols>
  <sheetData>
    <row r="6" spans="2:7" ht="21" x14ac:dyDescent="0.4">
      <c r="C6" s="36"/>
      <c r="D6" s="36"/>
    </row>
    <row r="7" spans="2:7" ht="21" x14ac:dyDescent="0.4">
      <c r="B7" s="36"/>
      <c r="C7" s="36"/>
      <c r="D7" s="36"/>
      <c r="E7" s="58" t="s">
        <v>33</v>
      </c>
    </row>
    <row r="8" spans="2:7" ht="18" x14ac:dyDescent="0.3">
      <c r="B8" s="67" t="s">
        <v>37</v>
      </c>
      <c r="C8" s="68"/>
      <c r="D8" s="68"/>
      <c r="E8" s="77" t="s">
        <v>69</v>
      </c>
      <c r="G8" s="53" t="s">
        <v>4</v>
      </c>
    </row>
    <row r="9" spans="2:7" ht="18" x14ac:dyDescent="0.35">
      <c r="B9" s="67" t="s">
        <v>38</v>
      </c>
      <c r="C9" s="69"/>
      <c r="D9" s="68"/>
      <c r="E9" s="77" t="s">
        <v>68</v>
      </c>
      <c r="F9" s="38"/>
      <c r="G9" s="53" t="s">
        <v>1</v>
      </c>
    </row>
    <row r="10" spans="2:7" ht="18" x14ac:dyDescent="0.35">
      <c r="B10" s="67" t="s">
        <v>67</v>
      </c>
      <c r="C10" s="70"/>
      <c r="D10" s="68"/>
      <c r="E10" s="77" t="s">
        <v>70</v>
      </c>
      <c r="F10" s="39"/>
      <c r="G10" s="53" t="s">
        <v>32</v>
      </c>
    </row>
    <row r="11" spans="2:7" ht="18" x14ac:dyDescent="0.35">
      <c r="B11" s="54"/>
      <c r="C11" s="4"/>
      <c r="E11" s="4"/>
      <c r="F11" s="3"/>
    </row>
    <row r="12" spans="2:7" ht="18" x14ac:dyDescent="0.35">
      <c r="B12" s="54"/>
      <c r="C12" s="4"/>
      <c r="E12" s="4"/>
      <c r="F12" s="42"/>
    </row>
    <row r="13" spans="2:7" ht="18" x14ac:dyDescent="0.35">
      <c r="B13" s="54"/>
      <c r="C13" s="4"/>
      <c r="E13" s="4"/>
      <c r="F13" s="3"/>
    </row>
    <row r="14" spans="2:7" ht="18" x14ac:dyDescent="0.35">
      <c r="B14" s="54"/>
      <c r="C14" s="4"/>
      <c r="E14" s="4"/>
      <c r="F14" s="41"/>
    </row>
    <row r="15" spans="2:7" ht="18" x14ac:dyDescent="0.3">
      <c r="B15" s="54"/>
      <c r="C15" s="4"/>
      <c r="E15" s="4"/>
      <c r="F15" s="2"/>
    </row>
    <row r="16" spans="2:7" ht="18" x14ac:dyDescent="0.35">
      <c r="B16" s="54"/>
      <c r="C16" s="4"/>
      <c r="E16" s="4"/>
      <c r="F16" s="39"/>
    </row>
    <row r="17" spans="2:6" ht="18" x14ac:dyDescent="0.35">
      <c r="B17" s="54"/>
      <c r="C17" s="4"/>
      <c r="E17" s="4"/>
      <c r="F17" s="3"/>
    </row>
    <row r="18" spans="2:6" ht="18" x14ac:dyDescent="0.35">
      <c r="B18" s="54"/>
      <c r="C18" s="4"/>
      <c r="E18" s="4"/>
      <c r="F18" s="41"/>
    </row>
    <row r="19" spans="2:6" ht="18" x14ac:dyDescent="0.35">
      <c r="B19" s="3"/>
      <c r="C19" s="40"/>
      <c r="E19" s="40"/>
      <c r="F19" s="2"/>
    </row>
    <row r="20" spans="2:6" ht="18" x14ac:dyDescent="0.35">
      <c r="B20" s="3"/>
      <c r="C20" s="40"/>
      <c r="E20" s="40"/>
      <c r="F20" s="39"/>
    </row>
    <row r="21" spans="2:6" ht="18" x14ac:dyDescent="0.35">
      <c r="B21" s="3"/>
      <c r="C21" s="2"/>
      <c r="E21" s="2"/>
      <c r="F21" s="3"/>
    </row>
    <row r="22" spans="2:6" ht="18" x14ac:dyDescent="0.35">
      <c r="B22" s="3"/>
      <c r="C22" s="43"/>
      <c r="E22" s="43"/>
      <c r="F22" s="3"/>
    </row>
    <row r="23" spans="2:6" ht="18" x14ac:dyDescent="0.35">
      <c r="B23" s="3"/>
      <c r="C23" s="2"/>
      <c r="E23" s="2"/>
      <c r="F23" s="3"/>
    </row>
    <row r="24" spans="2:6" ht="18" x14ac:dyDescent="0.35">
      <c r="B24" s="3"/>
      <c r="C24" s="40"/>
      <c r="E24" s="40"/>
      <c r="F24" s="39"/>
    </row>
    <row r="25" spans="2:6" ht="18" x14ac:dyDescent="0.35">
      <c r="B25" s="44"/>
      <c r="C25" s="4"/>
      <c r="E25" s="4"/>
      <c r="F25" s="45"/>
    </row>
    <row r="26" spans="2:6" ht="18" x14ac:dyDescent="0.35">
      <c r="B26" s="3"/>
      <c r="C26" s="3"/>
    </row>
  </sheetData>
  <dataValidations count="1">
    <dataValidation allowBlank="1" showInputMessage="1" showErrorMessage="1" promptTitle="Selecciona" sqref="E8" xr:uid="{213E1F30-46CC-4343-8C14-D0524227ECF7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topLeftCell="A14" workbookViewId="0">
      <selection activeCell="B34" sqref="B34"/>
    </sheetView>
  </sheetViews>
  <sheetFormatPr baseColWidth="10" defaultColWidth="11.44140625" defaultRowHeight="14.4" x14ac:dyDescent="0.3"/>
  <cols>
    <col min="1" max="1" width="11.44140625" style="1"/>
    <col min="2" max="2" width="33.5546875" style="1" bestFit="1" customWidth="1"/>
    <col min="3" max="3" width="13.6640625" style="1" bestFit="1" customWidth="1"/>
    <col min="4" max="16384" width="11.44140625" style="1"/>
  </cols>
  <sheetData>
    <row r="7" spans="2:3" ht="18" x14ac:dyDescent="0.35">
      <c r="B7" s="12" t="s">
        <v>15</v>
      </c>
      <c r="C7" s="3"/>
    </row>
    <row r="8" spans="2:3" ht="18" x14ac:dyDescent="0.35">
      <c r="B8" s="8" t="s">
        <v>0</v>
      </c>
      <c r="C8" s="9">
        <v>100000</v>
      </c>
    </row>
    <row r="9" spans="2:3" ht="18.600000000000001" thickBot="1" x14ac:dyDescent="0.4">
      <c r="B9" s="8" t="s">
        <v>14</v>
      </c>
      <c r="C9" s="10">
        <v>44000</v>
      </c>
    </row>
    <row r="10" spans="2:3" ht="18.600000000000001" thickTop="1" x14ac:dyDescent="0.35">
      <c r="B10" s="30" t="s">
        <v>1</v>
      </c>
      <c r="C10" s="19">
        <f>C8-C9</f>
        <v>56000</v>
      </c>
    </row>
    <row r="11" spans="2:3" ht="18" x14ac:dyDescent="0.35">
      <c r="B11" s="3"/>
      <c r="C11" s="2"/>
    </row>
    <row r="12" spans="2:3" ht="18" x14ac:dyDescent="0.35">
      <c r="B12" s="17" t="s">
        <v>12</v>
      </c>
      <c r="C12" s="5"/>
    </row>
    <row r="13" spans="2:3" ht="18" x14ac:dyDescent="0.35">
      <c r="B13" s="13" t="s">
        <v>2</v>
      </c>
      <c r="C13" s="14">
        <v>15000</v>
      </c>
    </row>
    <row r="14" spans="2:3" ht="18.600000000000001" thickBot="1" x14ac:dyDescent="0.4">
      <c r="B14" s="13" t="s">
        <v>9</v>
      </c>
      <c r="C14" s="15">
        <v>15000</v>
      </c>
    </row>
    <row r="15" spans="2:3" ht="18.600000000000001" thickTop="1" x14ac:dyDescent="0.35">
      <c r="B15" s="13" t="s">
        <v>3</v>
      </c>
      <c r="C15" s="16">
        <f>C13+C14</f>
        <v>30000</v>
      </c>
    </row>
    <row r="16" spans="2:3" ht="18" x14ac:dyDescent="0.35">
      <c r="B16" s="3"/>
      <c r="C16" s="5"/>
    </row>
    <row r="17" spans="2:3" ht="18" x14ac:dyDescent="0.35">
      <c r="B17" s="18" t="s">
        <v>4</v>
      </c>
      <c r="C17" s="19">
        <f>C10-C15</f>
        <v>26000</v>
      </c>
    </row>
    <row r="18" spans="2:3" ht="18" x14ac:dyDescent="0.35">
      <c r="B18" s="3"/>
      <c r="C18" s="5"/>
    </row>
    <row r="19" spans="2:3" ht="18" x14ac:dyDescent="0.35">
      <c r="B19" s="22" t="s">
        <v>16</v>
      </c>
      <c r="C19" s="21"/>
    </row>
    <row r="20" spans="2:3" ht="18.600000000000001" thickBot="1" x14ac:dyDescent="0.4">
      <c r="B20" s="7" t="s">
        <v>5</v>
      </c>
      <c r="C20" s="20">
        <v>5000</v>
      </c>
    </row>
    <row r="21" spans="2:3" ht="18.600000000000001" thickTop="1" x14ac:dyDescent="0.35">
      <c r="B21" s="7" t="s">
        <v>10</v>
      </c>
      <c r="C21" s="11">
        <f>C20</f>
        <v>5000</v>
      </c>
    </row>
    <row r="22" spans="2:3" ht="18" x14ac:dyDescent="0.35">
      <c r="B22" s="3"/>
      <c r="C22" s="5"/>
    </row>
    <row r="23" spans="2:3" ht="18" x14ac:dyDescent="0.35">
      <c r="B23" s="17" t="s">
        <v>17</v>
      </c>
      <c r="C23" s="21"/>
    </row>
    <row r="24" spans="2:3" ht="18.600000000000001" thickBot="1" x14ac:dyDescent="0.4">
      <c r="B24" s="13" t="s">
        <v>6</v>
      </c>
      <c r="C24" s="23">
        <v>10000</v>
      </c>
    </row>
    <row r="25" spans="2:3" ht="18.600000000000001" thickTop="1" x14ac:dyDescent="0.35">
      <c r="B25" s="13" t="s">
        <v>11</v>
      </c>
      <c r="C25" s="16">
        <f>C24</f>
        <v>10000</v>
      </c>
    </row>
    <row r="26" spans="2:3" ht="18" x14ac:dyDescent="0.35">
      <c r="B26" s="3"/>
      <c r="C26" s="2"/>
    </row>
    <row r="27" spans="2:3" ht="18" x14ac:dyDescent="0.35">
      <c r="B27" s="24" t="s">
        <v>13</v>
      </c>
      <c r="C27" s="25">
        <f>C17+C21-C25</f>
        <v>21000</v>
      </c>
    </row>
    <row r="28" spans="2:3" ht="18" x14ac:dyDescent="0.35">
      <c r="B28" s="3"/>
      <c r="C28" s="2"/>
    </row>
    <row r="29" spans="2:3" ht="18.600000000000001" thickBot="1" x14ac:dyDescent="0.4">
      <c r="B29" s="26" t="s">
        <v>7</v>
      </c>
      <c r="C29" s="27">
        <f>C27*0.3</f>
        <v>6300</v>
      </c>
    </row>
    <row r="30" spans="2:3" ht="19.2" thickTop="1" thickBot="1" x14ac:dyDescent="0.4">
      <c r="B30" s="28" t="s">
        <v>8</v>
      </c>
      <c r="C30" s="29">
        <f>C27-C29</f>
        <v>14700</v>
      </c>
    </row>
    <row r="31" spans="2:3" ht="18.600000000000001" thickTop="1" x14ac:dyDescent="0.35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workbookViewId="0">
      <selection activeCell="H11" sqref="H11"/>
    </sheetView>
  </sheetViews>
  <sheetFormatPr baseColWidth="10" defaultColWidth="11.44140625" defaultRowHeight="14.4" x14ac:dyDescent="0.3"/>
  <cols>
    <col min="1" max="1" width="11.44140625" style="1"/>
    <col min="2" max="2" width="33.5546875" style="1" bestFit="1" customWidth="1"/>
    <col min="3" max="3" width="17.44140625" style="1" bestFit="1" customWidth="1"/>
    <col min="4" max="4" width="11.44140625" style="1"/>
    <col min="5" max="5" width="18.109375" style="1" customWidth="1"/>
    <col min="6" max="6" width="33.5546875" style="1" bestFit="1" customWidth="1"/>
    <col min="7" max="16384" width="11.44140625" style="1"/>
  </cols>
  <sheetData>
    <row r="6" spans="2:11" ht="21" x14ac:dyDescent="0.4">
      <c r="B6" s="36" t="s">
        <v>18</v>
      </c>
      <c r="C6" s="57" t="s">
        <v>35</v>
      </c>
      <c r="D6" s="36"/>
      <c r="E6" s="57" t="s">
        <v>34</v>
      </c>
      <c r="F6" s="56" t="s">
        <v>19</v>
      </c>
    </row>
    <row r="8" spans="2:11" ht="18" x14ac:dyDescent="0.35">
      <c r="B8" s="12" t="s">
        <v>15</v>
      </c>
      <c r="C8" s="3"/>
      <c r="F8" s="12" t="s">
        <v>15</v>
      </c>
      <c r="K8" s="53" t="s">
        <v>32</v>
      </c>
    </row>
    <row r="9" spans="2:11" ht="18" x14ac:dyDescent="0.35">
      <c r="B9" s="8" t="s">
        <v>0</v>
      </c>
      <c r="C9" s="9">
        <v>400000</v>
      </c>
      <c r="E9" s="9">
        <v>400000</v>
      </c>
      <c r="F9" s="31" t="s">
        <v>0</v>
      </c>
      <c r="K9" s="53" t="s">
        <v>34</v>
      </c>
    </row>
    <row r="10" spans="2:11" ht="18.600000000000001" thickBot="1" x14ac:dyDescent="0.4">
      <c r="B10" s="8" t="s">
        <v>14</v>
      </c>
      <c r="C10" s="10">
        <v>260000</v>
      </c>
      <c r="E10" s="10">
        <v>120000</v>
      </c>
      <c r="F10" s="31" t="s">
        <v>14</v>
      </c>
      <c r="K10" s="53" t="s">
        <v>35</v>
      </c>
    </row>
    <row r="11" spans="2:11" ht="18.600000000000001" thickTop="1" x14ac:dyDescent="0.35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3"/>
    </row>
    <row r="12" spans="2:11" ht="18" x14ac:dyDescent="0.35">
      <c r="B12" s="3"/>
      <c r="C12" s="2"/>
      <c r="E12" s="2"/>
      <c r="F12" s="3"/>
    </row>
    <row r="13" spans="2:11" ht="18" x14ac:dyDescent="0.35">
      <c r="B13" s="17" t="s">
        <v>12</v>
      </c>
      <c r="C13" s="5"/>
      <c r="E13" s="5"/>
      <c r="F13" s="17" t="s">
        <v>12</v>
      </c>
    </row>
    <row r="14" spans="2:11" ht="18" x14ac:dyDescent="0.35">
      <c r="B14" s="13" t="s">
        <v>2</v>
      </c>
      <c r="C14" s="14">
        <v>8000</v>
      </c>
      <c r="E14" s="14">
        <v>40000</v>
      </c>
      <c r="F14" s="33" t="s">
        <v>2</v>
      </c>
    </row>
    <row r="15" spans="2:11" ht="18.600000000000001" thickBot="1" x14ac:dyDescent="0.4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8.600000000000001" thickTop="1" x14ac:dyDescent="0.35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" x14ac:dyDescent="0.35">
      <c r="B17" s="3"/>
      <c r="C17" s="5"/>
      <c r="E17" s="5"/>
      <c r="F17" s="3"/>
    </row>
    <row r="18" spans="2:6" ht="18" x14ac:dyDescent="0.35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" x14ac:dyDescent="0.35">
      <c r="B19" s="3"/>
      <c r="C19" s="5"/>
      <c r="E19" s="5"/>
      <c r="F19" s="3"/>
    </row>
    <row r="20" spans="2:6" ht="18" x14ac:dyDescent="0.35">
      <c r="B20" s="22" t="s">
        <v>16</v>
      </c>
      <c r="C20" s="21"/>
      <c r="E20" s="21"/>
      <c r="F20" s="22" t="s">
        <v>16</v>
      </c>
    </row>
    <row r="21" spans="2:6" ht="18.600000000000001" thickBot="1" x14ac:dyDescent="0.4">
      <c r="B21" s="7" t="s">
        <v>20</v>
      </c>
      <c r="C21" s="20">
        <v>0</v>
      </c>
      <c r="E21" s="20">
        <v>0</v>
      </c>
      <c r="F21" s="6" t="s">
        <v>20</v>
      </c>
    </row>
    <row r="22" spans="2:6" ht="18.600000000000001" thickTop="1" x14ac:dyDescent="0.35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" x14ac:dyDescent="0.35">
      <c r="B23" s="3"/>
      <c r="C23" s="5"/>
      <c r="E23" s="5"/>
      <c r="F23" s="3"/>
    </row>
    <row r="24" spans="2:6" ht="18" x14ac:dyDescent="0.35">
      <c r="B24" s="17" t="s">
        <v>17</v>
      </c>
      <c r="C24" s="21"/>
      <c r="E24" s="21"/>
      <c r="F24" s="17" t="s">
        <v>17</v>
      </c>
    </row>
    <row r="25" spans="2:6" ht="18.600000000000001" thickBot="1" x14ac:dyDescent="0.4">
      <c r="B25" s="13" t="s">
        <v>20</v>
      </c>
      <c r="C25" s="23">
        <v>0</v>
      </c>
      <c r="E25" s="23">
        <v>0</v>
      </c>
      <c r="F25" s="37" t="s">
        <v>20</v>
      </c>
    </row>
    <row r="26" spans="2:6" ht="18.600000000000001" thickTop="1" x14ac:dyDescent="0.35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" x14ac:dyDescent="0.35">
      <c r="B27" s="3"/>
      <c r="C27" s="2"/>
      <c r="E27" s="2"/>
      <c r="F27" s="3"/>
    </row>
    <row r="28" spans="2:6" ht="18" x14ac:dyDescent="0.35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" x14ac:dyDescent="0.35">
      <c r="B29" s="3"/>
      <c r="C29" s="2"/>
      <c r="E29" s="2"/>
      <c r="F29" s="3"/>
    </row>
    <row r="30" spans="2:6" ht="18.600000000000001" thickBot="1" x14ac:dyDescent="0.4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19.2" thickTop="1" thickBot="1" x14ac:dyDescent="0.4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8.600000000000001" thickTop="1" x14ac:dyDescent="0.35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F15" sqref="F15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28.6640625" style="1" customWidth="1"/>
    <col min="6" max="6" width="33.5546875" style="1" bestFit="1" customWidth="1"/>
    <col min="7" max="16384" width="11.44140625" style="1"/>
  </cols>
  <sheetData>
    <row r="6" spans="2:7" ht="21" x14ac:dyDescent="0.4">
      <c r="B6" s="58" t="s">
        <v>21</v>
      </c>
      <c r="C6" s="36"/>
      <c r="D6" s="36"/>
      <c r="E6" s="58" t="s">
        <v>33</v>
      </c>
    </row>
    <row r="7" spans="2:7" ht="21" x14ac:dyDescent="0.4">
      <c r="B7" s="36"/>
      <c r="C7" s="36"/>
      <c r="D7" s="36"/>
      <c r="E7" s="36"/>
    </row>
    <row r="8" spans="2:7" ht="23.4" x14ac:dyDescent="0.3">
      <c r="B8" s="52" t="s">
        <v>24</v>
      </c>
      <c r="C8" s="46"/>
      <c r="D8" s="46"/>
      <c r="E8" s="55" t="s">
        <v>1</v>
      </c>
      <c r="G8" s="53" t="s">
        <v>4</v>
      </c>
    </row>
    <row r="9" spans="2:7" ht="23.4" x14ac:dyDescent="0.35">
      <c r="B9" s="52" t="s">
        <v>22</v>
      </c>
      <c r="C9" s="47"/>
      <c r="D9" s="46"/>
      <c r="E9" s="55" t="s">
        <v>4</v>
      </c>
      <c r="F9" s="38"/>
      <c r="G9" s="53" t="s">
        <v>1</v>
      </c>
    </row>
    <row r="10" spans="2:7" ht="23.4" x14ac:dyDescent="0.35">
      <c r="B10" s="52" t="s">
        <v>23</v>
      </c>
      <c r="C10" s="48"/>
      <c r="D10" s="46"/>
      <c r="E10" s="55" t="s">
        <v>4</v>
      </c>
      <c r="F10" s="39"/>
      <c r="G10" s="53" t="s">
        <v>32</v>
      </c>
    </row>
    <row r="11" spans="2:7" ht="23.4" x14ac:dyDescent="0.35">
      <c r="B11" s="52" t="s">
        <v>25</v>
      </c>
      <c r="C11" s="49"/>
      <c r="D11" s="46"/>
      <c r="E11" s="55" t="s">
        <v>1</v>
      </c>
      <c r="F11" s="39"/>
    </row>
    <row r="12" spans="2:7" ht="23.4" x14ac:dyDescent="0.35">
      <c r="B12" s="52" t="s">
        <v>26</v>
      </c>
      <c r="C12" s="48"/>
      <c r="D12" s="46"/>
      <c r="E12" s="55" t="s">
        <v>1</v>
      </c>
      <c r="F12" s="39"/>
    </row>
    <row r="13" spans="2:7" ht="23.4" x14ac:dyDescent="0.35">
      <c r="B13" s="52" t="s">
        <v>27</v>
      </c>
      <c r="C13" s="50"/>
      <c r="D13" s="46"/>
      <c r="E13" s="55" t="s">
        <v>4</v>
      </c>
      <c r="F13" s="3"/>
    </row>
    <row r="14" spans="2:7" ht="23.4" x14ac:dyDescent="0.35">
      <c r="B14" s="52" t="s">
        <v>28</v>
      </c>
      <c r="C14" s="48"/>
      <c r="D14" s="46"/>
      <c r="E14" s="55" t="s">
        <v>4</v>
      </c>
      <c r="F14" s="41"/>
    </row>
    <row r="15" spans="2:7" ht="23.4" x14ac:dyDescent="0.35">
      <c r="B15" s="52" t="s">
        <v>29</v>
      </c>
      <c r="C15" s="51"/>
      <c r="D15" s="46"/>
      <c r="E15" s="55" t="s">
        <v>4</v>
      </c>
      <c r="F15" s="39"/>
    </row>
    <row r="16" spans="2:7" ht="23.4" x14ac:dyDescent="0.35">
      <c r="B16" s="52" t="s">
        <v>30</v>
      </c>
      <c r="C16" s="51"/>
      <c r="D16" s="46"/>
      <c r="E16" s="55" t="s">
        <v>1</v>
      </c>
      <c r="F16" s="39"/>
    </row>
    <row r="17" spans="2:6" ht="23.4" x14ac:dyDescent="0.35">
      <c r="B17" s="52" t="s">
        <v>31</v>
      </c>
      <c r="C17" s="49"/>
      <c r="D17" s="46"/>
      <c r="E17" s="55" t="s">
        <v>4</v>
      </c>
      <c r="F17" s="39"/>
    </row>
    <row r="18" spans="2:6" ht="18" x14ac:dyDescent="0.35">
      <c r="B18" s="54"/>
      <c r="C18" s="4"/>
      <c r="E18" s="4"/>
      <c r="F18" s="3"/>
    </row>
    <row r="19" spans="2:6" ht="18" x14ac:dyDescent="0.35">
      <c r="B19" s="54"/>
      <c r="C19" s="4"/>
      <c r="E19" s="4"/>
      <c r="F19" s="42"/>
    </row>
    <row r="20" spans="2:6" ht="18" x14ac:dyDescent="0.35">
      <c r="B20" s="54"/>
      <c r="C20" s="4"/>
      <c r="E20" s="4"/>
      <c r="F20" s="3"/>
    </row>
    <row r="21" spans="2:6" ht="18" x14ac:dyDescent="0.35">
      <c r="B21" s="54"/>
      <c r="C21" s="4"/>
      <c r="E21" s="4"/>
      <c r="F21" s="41"/>
    </row>
    <row r="22" spans="2:6" ht="18" x14ac:dyDescent="0.3">
      <c r="B22" s="54"/>
      <c r="C22" s="4"/>
      <c r="E22" s="4"/>
      <c r="F22" s="2"/>
    </row>
    <row r="23" spans="2:6" ht="18" x14ac:dyDescent="0.35">
      <c r="B23" s="54"/>
      <c r="C23" s="4"/>
      <c r="E23" s="4"/>
      <c r="F23" s="39"/>
    </row>
    <row r="24" spans="2:6" ht="18" x14ac:dyDescent="0.35">
      <c r="B24" s="54"/>
      <c r="C24" s="4"/>
      <c r="E24" s="4"/>
      <c r="F24" s="3"/>
    </row>
    <row r="25" spans="2:6" ht="18" x14ac:dyDescent="0.35">
      <c r="B25" s="54"/>
      <c r="C25" s="4"/>
      <c r="E25" s="4"/>
      <c r="F25" s="41"/>
    </row>
    <row r="26" spans="2:6" ht="18" x14ac:dyDescent="0.35">
      <c r="B26" s="3"/>
      <c r="C26" s="40"/>
      <c r="E26" s="40"/>
      <c r="F26" s="2"/>
    </row>
    <row r="27" spans="2:6" ht="18" x14ac:dyDescent="0.35">
      <c r="B27" s="3"/>
      <c r="C27" s="40"/>
      <c r="E27" s="40"/>
      <c r="F27" s="39"/>
    </row>
    <row r="28" spans="2:6" ht="18" x14ac:dyDescent="0.35">
      <c r="B28" s="3"/>
      <c r="C28" s="2"/>
      <c r="E28" s="2"/>
      <c r="F28" s="3"/>
    </row>
    <row r="29" spans="2:6" ht="18" x14ac:dyDescent="0.35">
      <c r="B29" s="3"/>
      <c r="C29" s="43"/>
      <c r="E29" s="43"/>
      <c r="F29" s="3"/>
    </row>
    <row r="30" spans="2:6" ht="18" x14ac:dyDescent="0.35">
      <c r="B30" s="3"/>
      <c r="C30" s="2"/>
      <c r="E30" s="2"/>
      <c r="F30" s="3"/>
    </row>
    <row r="31" spans="2:6" ht="18" x14ac:dyDescent="0.35">
      <c r="B31" s="3"/>
      <c r="C31" s="40"/>
      <c r="E31" s="40"/>
      <c r="F31" s="39"/>
    </row>
    <row r="32" spans="2:6" ht="18" x14ac:dyDescent="0.35">
      <c r="B32" s="44"/>
      <c r="C32" s="4"/>
      <c r="E32" s="4"/>
      <c r="F32" s="45"/>
    </row>
    <row r="33" spans="2:3" ht="18" x14ac:dyDescent="0.35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6:U28"/>
  <sheetViews>
    <sheetView tabSelected="1" workbookViewId="0">
      <selection activeCell="I16" sqref="I16"/>
    </sheetView>
  </sheetViews>
  <sheetFormatPr baseColWidth="10" defaultColWidth="11.44140625" defaultRowHeight="14.4" x14ac:dyDescent="0.3"/>
  <cols>
    <col min="1" max="3" width="11.44140625" style="79"/>
    <col min="4" max="4" width="15" style="79" customWidth="1"/>
    <col min="5" max="5" width="16.33203125" style="79" customWidth="1"/>
    <col min="6" max="6" width="11.44140625" style="79"/>
    <col min="7" max="7" width="15.5546875" style="79" customWidth="1"/>
    <col min="8" max="8" width="19.5546875" style="79" customWidth="1"/>
    <col min="9" max="16384" width="11.44140625" style="79"/>
  </cols>
  <sheetData>
    <row r="6" spans="8:21" ht="15" thickBot="1" x14ac:dyDescent="0.35">
      <c r="R6" s="80"/>
      <c r="S6" s="81"/>
      <c r="T6" s="78"/>
      <c r="U6" s="78"/>
    </row>
    <row r="7" spans="8:21" x14ac:dyDescent="0.3">
      <c r="H7" s="88" t="s">
        <v>53</v>
      </c>
      <c r="I7" s="89"/>
      <c r="R7" s="80"/>
      <c r="S7" s="81"/>
      <c r="T7" s="78"/>
      <c r="U7" s="78"/>
    </row>
    <row r="8" spans="8:21" x14ac:dyDescent="0.3">
      <c r="H8" s="82" t="s">
        <v>57</v>
      </c>
      <c r="I8" s="83">
        <v>0.1</v>
      </c>
      <c r="P8" s="78"/>
      <c r="Q8" s="78"/>
      <c r="R8" s="78"/>
      <c r="S8" s="78"/>
      <c r="T8" s="78"/>
      <c r="U8" s="78"/>
    </row>
    <row r="9" spans="8:21" x14ac:dyDescent="0.3">
      <c r="H9" s="82" t="s">
        <v>58</v>
      </c>
      <c r="I9" s="83">
        <v>0.3</v>
      </c>
    </row>
    <row r="10" spans="8:21" x14ac:dyDescent="0.3">
      <c r="H10" s="82" t="s">
        <v>59</v>
      </c>
      <c r="I10" s="83">
        <v>0.1</v>
      </c>
    </row>
    <row r="11" spans="8:21" x14ac:dyDescent="0.3">
      <c r="H11" s="84" t="s">
        <v>54</v>
      </c>
      <c r="I11" s="83">
        <f>I8+I9+I10</f>
        <v>0.5</v>
      </c>
    </row>
    <row r="12" spans="8:21" x14ac:dyDescent="0.3">
      <c r="H12" s="82"/>
      <c r="I12" s="85"/>
    </row>
    <row r="13" spans="8:21" x14ac:dyDescent="0.3">
      <c r="H13" s="84" t="s">
        <v>56</v>
      </c>
      <c r="I13" s="83">
        <v>1.5</v>
      </c>
    </row>
    <row r="14" spans="8:21" ht="28.8" x14ac:dyDescent="0.3">
      <c r="H14" s="84" t="s">
        <v>55</v>
      </c>
      <c r="I14" s="83">
        <f>I13-I11</f>
        <v>1</v>
      </c>
    </row>
    <row r="15" spans="8:21" x14ac:dyDescent="0.3">
      <c r="H15" s="82" t="s">
        <v>60</v>
      </c>
      <c r="I15" s="83">
        <v>2000</v>
      </c>
      <c r="J15" s="91"/>
    </row>
    <row r="16" spans="8:21" ht="28.8" x14ac:dyDescent="0.3">
      <c r="H16" s="84" t="s">
        <v>61</v>
      </c>
      <c r="I16" s="86">
        <f>I15/I14</f>
        <v>2000</v>
      </c>
      <c r="J16" s="91"/>
      <c r="K16" s="91"/>
    </row>
    <row r="17" spans="2:11" ht="15" thickBot="1" x14ac:dyDescent="0.35">
      <c r="H17" s="87"/>
      <c r="I17" s="98"/>
      <c r="J17" s="91"/>
      <c r="K17" s="91"/>
    </row>
    <row r="18" spans="2:11" x14ac:dyDescent="0.3">
      <c r="I18" s="91"/>
      <c r="J18" s="91"/>
      <c r="K18" s="91"/>
    </row>
    <row r="19" spans="2:11" x14ac:dyDescent="0.3">
      <c r="H19" s="78"/>
      <c r="I19" s="99"/>
      <c r="J19" s="91"/>
      <c r="K19" s="91"/>
    </row>
    <row r="20" spans="2:11" x14ac:dyDescent="0.3">
      <c r="I20" s="99"/>
      <c r="J20" s="91"/>
      <c r="K20" s="91"/>
    </row>
    <row r="21" spans="2:11" x14ac:dyDescent="0.3">
      <c r="I21" s="78"/>
    </row>
    <row r="22" spans="2:11" x14ac:dyDescent="0.3">
      <c r="H22" s="78"/>
      <c r="I22" s="78"/>
    </row>
    <row r="23" spans="2:11" x14ac:dyDescent="0.3">
      <c r="H23" s="78"/>
      <c r="I23" s="78"/>
    </row>
    <row r="24" spans="2:11" x14ac:dyDescent="0.3">
      <c r="H24" s="78"/>
      <c r="I24" s="78"/>
    </row>
    <row r="25" spans="2:11" x14ac:dyDescent="0.3">
      <c r="H25" s="78"/>
      <c r="I25" s="78"/>
    </row>
    <row r="26" spans="2:11" x14ac:dyDescent="0.3">
      <c r="B26" s="78"/>
      <c r="C26" s="78"/>
      <c r="D26" s="78"/>
      <c r="E26" s="78"/>
      <c r="F26" s="78"/>
      <c r="G26" s="78"/>
      <c r="H26" s="78"/>
      <c r="I26" s="78"/>
    </row>
    <row r="27" spans="2:11" x14ac:dyDescent="0.3">
      <c r="B27" s="78"/>
      <c r="C27" s="78"/>
      <c r="D27" s="78"/>
      <c r="E27" s="78"/>
      <c r="F27" s="78"/>
      <c r="G27" s="78"/>
      <c r="H27" s="78"/>
      <c r="I27" s="78"/>
    </row>
    <row r="28" spans="2:11" x14ac:dyDescent="0.3">
      <c r="B28" s="78"/>
      <c r="C28" s="78"/>
      <c r="D28" s="78"/>
      <c r="E28" s="78"/>
      <c r="F28" s="78"/>
      <c r="G28" s="78"/>
      <c r="H28" s="78"/>
      <c r="I28" s="78"/>
    </row>
  </sheetData>
  <mergeCells count="1">
    <mergeCell ref="H7:I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topLeftCell="A6" zoomScale="120" zoomScaleNormal="120" workbookViewId="0">
      <selection activeCell="E8" sqref="E8"/>
    </sheetView>
  </sheetViews>
  <sheetFormatPr baseColWidth="10" defaultColWidth="11.44140625" defaultRowHeight="14.4" x14ac:dyDescent="0.3"/>
  <cols>
    <col min="1" max="1" width="11.44140625" style="1"/>
    <col min="2" max="2" width="93.88671875" style="1" bestFit="1" customWidth="1"/>
    <col min="3" max="3" width="13.6640625" style="1" bestFit="1" customWidth="1"/>
    <col min="4" max="4" width="11.44140625" style="1"/>
    <col min="5" max="5" width="28.6640625" style="1" customWidth="1"/>
    <col min="6" max="6" width="33.5546875" style="1" bestFit="1" customWidth="1"/>
    <col min="7" max="16384" width="11.44140625" style="1"/>
  </cols>
  <sheetData>
    <row r="6" spans="2:7" ht="21" x14ac:dyDescent="0.4">
      <c r="B6" s="58" t="s">
        <v>39</v>
      </c>
      <c r="C6" s="36"/>
      <c r="D6" s="36"/>
      <c r="E6" s="58" t="s">
        <v>33</v>
      </c>
    </row>
    <row r="7" spans="2:7" ht="21" x14ac:dyDescent="0.4">
      <c r="B7" s="36"/>
      <c r="C7" s="36"/>
      <c r="D7" s="36"/>
      <c r="E7" s="36"/>
    </row>
    <row r="8" spans="2:7" ht="23.4" x14ac:dyDescent="0.3">
      <c r="B8" s="59" t="s">
        <v>40</v>
      </c>
      <c r="C8" s="60"/>
      <c r="D8" s="60"/>
      <c r="E8" s="66" t="s">
        <v>52</v>
      </c>
      <c r="G8" s="53" t="s">
        <v>50</v>
      </c>
    </row>
    <row r="9" spans="2:7" ht="23.4" x14ac:dyDescent="0.35">
      <c r="B9" s="59" t="s">
        <v>41</v>
      </c>
      <c r="C9" s="61"/>
      <c r="D9" s="60"/>
      <c r="E9" s="66" t="s">
        <v>51</v>
      </c>
      <c r="F9" s="38"/>
      <c r="G9" s="53" t="s">
        <v>51</v>
      </c>
    </row>
    <row r="10" spans="2:7" ht="23.4" x14ac:dyDescent="0.35">
      <c r="B10" s="59" t="s">
        <v>42</v>
      </c>
      <c r="C10" s="62"/>
      <c r="D10" s="60"/>
      <c r="E10" s="66" t="s">
        <v>50</v>
      </c>
      <c r="F10" s="39"/>
      <c r="G10" s="53" t="s">
        <v>52</v>
      </c>
    </row>
    <row r="11" spans="2:7" ht="23.4" x14ac:dyDescent="0.35">
      <c r="B11" s="59" t="s">
        <v>43</v>
      </c>
      <c r="C11" s="63"/>
      <c r="D11" s="60"/>
      <c r="E11" s="66" t="s">
        <v>51</v>
      </c>
      <c r="F11" s="39"/>
      <c r="G11" s="53" t="s">
        <v>32</v>
      </c>
    </row>
    <row r="12" spans="2:7" ht="23.4" x14ac:dyDescent="0.35">
      <c r="B12" s="59" t="s">
        <v>45</v>
      </c>
      <c r="C12" s="62"/>
      <c r="D12" s="60"/>
      <c r="E12" s="66" t="s">
        <v>50</v>
      </c>
      <c r="F12" s="39"/>
    </row>
    <row r="13" spans="2:7" ht="23.4" x14ac:dyDescent="0.35">
      <c r="B13" s="59" t="s">
        <v>44</v>
      </c>
      <c r="C13" s="64"/>
      <c r="D13" s="60"/>
      <c r="E13" s="66" t="s">
        <v>50</v>
      </c>
      <c r="F13" s="3"/>
    </row>
    <row r="14" spans="2:7" ht="23.4" x14ac:dyDescent="0.35">
      <c r="B14" s="59" t="s">
        <v>47</v>
      </c>
      <c r="C14" s="62"/>
      <c r="D14" s="60"/>
      <c r="E14" s="66" t="s">
        <v>51</v>
      </c>
      <c r="F14" s="41"/>
    </row>
    <row r="15" spans="2:7" ht="23.4" x14ac:dyDescent="0.35">
      <c r="B15" s="59" t="s">
        <v>46</v>
      </c>
      <c r="C15" s="65"/>
      <c r="D15" s="60"/>
      <c r="E15" s="66" t="s">
        <v>50</v>
      </c>
      <c r="F15" s="39"/>
    </row>
    <row r="16" spans="2:7" ht="23.4" x14ac:dyDescent="0.35">
      <c r="B16" s="59" t="s">
        <v>48</v>
      </c>
      <c r="C16" s="65"/>
      <c r="D16" s="60"/>
      <c r="E16" s="66" t="s">
        <v>50</v>
      </c>
      <c r="F16" s="39"/>
    </row>
    <row r="17" spans="2:6" ht="23.4" x14ac:dyDescent="0.35">
      <c r="B17" s="59" t="s">
        <v>49</v>
      </c>
      <c r="C17" s="63"/>
      <c r="D17" s="60"/>
      <c r="E17" s="66" t="s">
        <v>50</v>
      </c>
      <c r="F17" s="39"/>
    </row>
    <row r="18" spans="2:6" ht="18" x14ac:dyDescent="0.35">
      <c r="B18" s="54"/>
      <c r="C18" s="4"/>
      <c r="E18" s="4"/>
      <c r="F18" s="3"/>
    </row>
    <row r="19" spans="2:6" ht="18" x14ac:dyDescent="0.35">
      <c r="B19" s="54"/>
      <c r="C19" s="4"/>
      <c r="E19" s="4"/>
      <c r="F19" s="42"/>
    </row>
    <row r="20" spans="2:6" ht="18" x14ac:dyDescent="0.35">
      <c r="B20" s="54"/>
      <c r="C20" s="4"/>
      <c r="E20" s="4"/>
      <c r="F20" s="3"/>
    </row>
    <row r="21" spans="2:6" ht="18" x14ac:dyDescent="0.35">
      <c r="B21" s="54"/>
      <c r="C21" s="4"/>
      <c r="E21" s="4"/>
      <c r="F21" s="41"/>
    </row>
    <row r="22" spans="2:6" ht="18" x14ac:dyDescent="0.3">
      <c r="B22" s="54"/>
      <c r="C22" s="4"/>
      <c r="E22" s="4"/>
      <c r="F22" s="2"/>
    </row>
    <row r="23" spans="2:6" ht="18" x14ac:dyDescent="0.35">
      <c r="B23" s="54"/>
      <c r="C23" s="4"/>
      <c r="E23" s="4"/>
      <c r="F23" s="39"/>
    </row>
    <row r="24" spans="2:6" ht="18" x14ac:dyDescent="0.35">
      <c r="B24" s="54"/>
      <c r="C24" s="4"/>
      <c r="E24" s="4"/>
      <c r="F24" s="3"/>
    </row>
    <row r="25" spans="2:6" ht="18" x14ac:dyDescent="0.35">
      <c r="B25" s="54"/>
      <c r="C25" s="4"/>
      <c r="E25" s="4"/>
      <c r="F25" s="41"/>
    </row>
    <row r="26" spans="2:6" ht="18" x14ac:dyDescent="0.35">
      <c r="B26" s="3"/>
      <c r="C26" s="40"/>
      <c r="E26" s="40"/>
      <c r="F26" s="2"/>
    </row>
    <row r="27" spans="2:6" ht="18" x14ac:dyDescent="0.35">
      <c r="B27" s="3"/>
      <c r="C27" s="40"/>
      <c r="E27" s="40"/>
      <c r="F27" s="39"/>
    </row>
    <row r="28" spans="2:6" ht="18" x14ac:dyDescent="0.35">
      <c r="B28" s="3"/>
      <c r="C28" s="2"/>
      <c r="E28" s="2"/>
      <c r="F28" s="3"/>
    </row>
    <row r="29" spans="2:6" ht="18" x14ac:dyDescent="0.35">
      <c r="B29" s="3"/>
      <c r="C29" s="43"/>
      <c r="E29" s="43"/>
      <c r="F29" s="3"/>
    </row>
    <row r="30" spans="2:6" ht="18" x14ac:dyDescent="0.35">
      <c r="B30" s="3"/>
      <c r="C30" s="2"/>
      <c r="E30" s="2"/>
      <c r="F30" s="3"/>
    </row>
    <row r="31" spans="2:6" ht="18" x14ac:dyDescent="0.35">
      <c r="B31" s="3"/>
      <c r="C31" s="40"/>
      <c r="E31" s="40"/>
      <c r="F31" s="39"/>
    </row>
    <row r="32" spans="2:6" ht="18" x14ac:dyDescent="0.35">
      <c r="B32" s="44"/>
      <c r="C32" s="4"/>
      <c r="E32" s="4"/>
      <c r="F32" s="45"/>
    </row>
    <row r="33" spans="2:3" ht="18" x14ac:dyDescent="0.35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9:H39"/>
  <sheetViews>
    <sheetView showGridLines="0" topLeftCell="A5" zoomScale="102" zoomScaleNormal="102" workbookViewId="0">
      <selection activeCell="O18" sqref="O18"/>
    </sheetView>
  </sheetViews>
  <sheetFormatPr baseColWidth="10" defaultColWidth="11.44140625" defaultRowHeight="14.4" x14ac:dyDescent="0.3"/>
  <cols>
    <col min="1" max="1" width="11.44140625" style="91" customWidth="1"/>
    <col min="2" max="2" width="33.5546875" style="91" bestFit="1" customWidth="1"/>
    <col min="3" max="3" width="17.44140625" style="91" bestFit="1" customWidth="1"/>
    <col min="4" max="5" width="18.109375" style="101" customWidth="1"/>
    <col min="6" max="6" width="18.109375" style="91" customWidth="1"/>
    <col min="7" max="7" width="33.5546875" style="91" bestFit="1" customWidth="1"/>
    <col min="8" max="8" width="12.5546875" style="91" bestFit="1" customWidth="1"/>
    <col min="9" max="16384" width="11.44140625" style="91"/>
  </cols>
  <sheetData>
    <row r="9" spans="2:7" x14ac:dyDescent="0.3">
      <c r="D9" s="108" t="s">
        <v>18</v>
      </c>
      <c r="E9" s="108" t="s">
        <v>19</v>
      </c>
    </row>
    <row r="10" spans="2:7" x14ac:dyDescent="0.3">
      <c r="D10" s="105">
        <f>D18</f>
        <v>0.35</v>
      </c>
      <c r="E10" s="109">
        <f>E18</f>
        <v>0.7</v>
      </c>
    </row>
    <row r="11" spans="2:7" x14ac:dyDescent="0.3">
      <c r="D11" s="106">
        <f>C23/D18</f>
        <v>65714.285714285725</v>
      </c>
      <c r="E11" s="106">
        <f>F23/E18</f>
        <v>232857.14285714287</v>
      </c>
    </row>
    <row r="13" spans="2:7" ht="21" x14ac:dyDescent="0.4">
      <c r="B13" s="95" t="s">
        <v>18</v>
      </c>
      <c r="C13" s="95"/>
      <c r="D13" s="100"/>
      <c r="E13" s="100"/>
      <c r="F13" s="95"/>
      <c r="G13" s="96" t="s">
        <v>19</v>
      </c>
    </row>
    <row r="14" spans="2:7" x14ac:dyDescent="0.3">
      <c r="B14" s="97"/>
      <c r="C14" s="97"/>
      <c r="F14" s="97"/>
      <c r="G14" s="97"/>
    </row>
    <row r="15" spans="2:7" ht="18" x14ac:dyDescent="0.35">
      <c r="B15" s="12" t="s">
        <v>15</v>
      </c>
      <c r="C15" s="3"/>
      <c r="F15" s="1"/>
      <c r="G15" s="12" t="s">
        <v>15</v>
      </c>
    </row>
    <row r="16" spans="2:7" ht="18" x14ac:dyDescent="0.35">
      <c r="B16" s="8" t="s">
        <v>0</v>
      </c>
      <c r="C16" s="9">
        <v>400000</v>
      </c>
      <c r="D16" s="107" t="s">
        <v>76</v>
      </c>
      <c r="E16" s="107"/>
      <c r="F16" s="9">
        <v>400000</v>
      </c>
      <c r="G16" s="31" t="s">
        <v>0</v>
      </c>
    </row>
    <row r="17" spans="2:8" ht="18.600000000000001" thickBot="1" x14ac:dyDescent="0.4">
      <c r="B17" s="8" t="s">
        <v>14</v>
      </c>
      <c r="C17" s="10">
        <f>C16*0.65</f>
        <v>260000</v>
      </c>
      <c r="D17" s="103" t="s">
        <v>71</v>
      </c>
      <c r="E17" s="103"/>
      <c r="F17" s="10">
        <f>F16*0.3</f>
        <v>120000</v>
      </c>
      <c r="G17" s="31" t="s">
        <v>14</v>
      </c>
      <c r="H17" s="92"/>
    </row>
    <row r="18" spans="2:8" ht="18.600000000000001" thickTop="1" x14ac:dyDescent="0.35">
      <c r="B18" s="30" t="s">
        <v>1</v>
      </c>
      <c r="C18" s="19">
        <f>C16-C17</f>
        <v>140000</v>
      </c>
      <c r="D18" s="105">
        <f>C18/C16</f>
        <v>0.35</v>
      </c>
      <c r="E18" s="110">
        <f>F18/F16</f>
        <v>0.7</v>
      </c>
      <c r="F18" s="19">
        <f>F16-F17</f>
        <v>280000</v>
      </c>
      <c r="G18" s="32" t="s">
        <v>1</v>
      </c>
      <c r="H18" s="93"/>
    </row>
    <row r="19" spans="2:8" ht="18" x14ac:dyDescent="0.35">
      <c r="B19" s="3"/>
      <c r="C19" s="2"/>
      <c r="D19" s="104"/>
      <c r="E19" s="104"/>
      <c r="F19" s="2"/>
      <c r="G19" s="3"/>
    </row>
    <row r="20" spans="2:8" ht="18" x14ac:dyDescent="0.35">
      <c r="B20" s="17" t="s">
        <v>12</v>
      </c>
      <c r="C20" s="5"/>
      <c r="F20" s="5"/>
      <c r="G20" s="17" t="s">
        <v>12</v>
      </c>
    </row>
    <row r="21" spans="2:8" ht="18" x14ac:dyDescent="0.35">
      <c r="B21" s="13" t="s">
        <v>2</v>
      </c>
      <c r="C21" s="14">
        <v>8000</v>
      </c>
      <c r="F21" s="14">
        <v>40000</v>
      </c>
      <c r="G21" s="33" t="s">
        <v>2</v>
      </c>
    </row>
    <row r="22" spans="2:8" ht="18.600000000000001" thickBot="1" x14ac:dyDescent="0.4">
      <c r="B22" s="13" t="s">
        <v>9</v>
      </c>
      <c r="C22" s="15">
        <v>15000</v>
      </c>
      <c r="D22" s="103" t="s">
        <v>72</v>
      </c>
      <c r="E22" s="103"/>
      <c r="F22" s="15">
        <v>123000</v>
      </c>
      <c r="G22" s="33" t="s">
        <v>9</v>
      </c>
    </row>
    <row r="23" spans="2:8" ht="18.600000000000001" thickTop="1" x14ac:dyDescent="0.35">
      <c r="B23" s="13" t="s">
        <v>3</v>
      </c>
      <c r="C23" s="16">
        <f>C21+C22</f>
        <v>23000</v>
      </c>
      <c r="D23" s="101">
        <f>C23/C16</f>
        <v>5.7500000000000002E-2</v>
      </c>
      <c r="E23" s="101">
        <f>F23/F16</f>
        <v>0.40749999999999997</v>
      </c>
      <c r="F23" s="16">
        <f>F21+F22</f>
        <v>163000</v>
      </c>
      <c r="G23" s="33" t="s">
        <v>3</v>
      </c>
      <c r="H23" s="94"/>
    </row>
    <row r="24" spans="2:8" ht="18" x14ac:dyDescent="0.35">
      <c r="B24" s="3"/>
      <c r="C24" s="5"/>
      <c r="E24" s="101" t="s">
        <v>75</v>
      </c>
      <c r="F24" s="5"/>
      <c r="G24" s="3"/>
    </row>
    <row r="25" spans="2:8" ht="18" x14ac:dyDescent="0.35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8" ht="18" x14ac:dyDescent="0.35">
      <c r="B26" s="3"/>
      <c r="C26" s="5"/>
      <c r="F26" s="5"/>
      <c r="G26" s="3"/>
    </row>
    <row r="27" spans="2:8" ht="18" x14ac:dyDescent="0.35">
      <c r="B27" s="22" t="s">
        <v>16</v>
      </c>
      <c r="C27" s="21"/>
      <c r="F27" s="21"/>
      <c r="G27" s="22" t="s">
        <v>16</v>
      </c>
    </row>
    <row r="28" spans="2:8" ht="18.600000000000001" thickBot="1" x14ac:dyDescent="0.4">
      <c r="B28" s="7" t="s">
        <v>20</v>
      </c>
      <c r="C28" s="20">
        <v>0</v>
      </c>
      <c r="F28" s="20">
        <v>0</v>
      </c>
      <c r="G28" s="6" t="s">
        <v>20</v>
      </c>
    </row>
    <row r="29" spans="2:8" ht="18.600000000000001" thickTop="1" x14ac:dyDescent="0.35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8" ht="18" x14ac:dyDescent="0.35">
      <c r="B30" s="3"/>
      <c r="C30" s="5"/>
      <c r="F30" s="5"/>
      <c r="G30" s="3"/>
    </row>
    <row r="31" spans="2:8" ht="18" x14ac:dyDescent="0.35">
      <c r="B31" s="17" t="s">
        <v>17</v>
      </c>
      <c r="C31" s="21"/>
      <c r="F31" s="21"/>
      <c r="G31" s="17" t="s">
        <v>17</v>
      </c>
    </row>
    <row r="32" spans="2:8" ht="18.600000000000001" thickBot="1" x14ac:dyDescent="0.4">
      <c r="B32" s="13" t="s">
        <v>20</v>
      </c>
      <c r="C32" s="23">
        <v>0</v>
      </c>
      <c r="F32" s="23">
        <v>0</v>
      </c>
      <c r="G32" s="37" t="s">
        <v>20</v>
      </c>
    </row>
    <row r="33" spans="2:8" ht="18.600000000000001" thickTop="1" x14ac:dyDescent="0.35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" x14ac:dyDescent="0.35">
      <c r="B34" s="3"/>
      <c r="C34" s="2"/>
      <c r="F34" s="2"/>
      <c r="G34" s="3"/>
    </row>
    <row r="35" spans="2:8" ht="18" x14ac:dyDescent="0.35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" x14ac:dyDescent="0.35">
      <c r="B36" s="3"/>
      <c r="C36" s="2"/>
      <c r="F36" s="2"/>
      <c r="G36" s="3"/>
    </row>
    <row r="37" spans="2:8" ht="18.600000000000001" thickBot="1" x14ac:dyDescent="0.4">
      <c r="B37" s="26" t="s">
        <v>7</v>
      </c>
      <c r="C37" s="27">
        <f>C35*0.3</f>
        <v>35100</v>
      </c>
      <c r="D37" s="103" t="s">
        <v>73</v>
      </c>
      <c r="E37" s="103"/>
      <c r="F37" s="27">
        <f>F35*0.3</f>
        <v>35100</v>
      </c>
      <c r="G37" s="34" t="s">
        <v>7</v>
      </c>
    </row>
    <row r="38" spans="2:8" ht="19.2" thickTop="1" thickBot="1" x14ac:dyDescent="0.4">
      <c r="B38" s="28" t="s">
        <v>8</v>
      </c>
      <c r="C38" s="29">
        <f>C35-C37</f>
        <v>81900</v>
      </c>
      <c r="D38" s="101">
        <f>C38/C16</f>
        <v>0.20474999999999999</v>
      </c>
      <c r="E38" s="101">
        <f>F38/F16</f>
        <v>0.20474999999999999</v>
      </c>
      <c r="F38" s="29">
        <f>F35-F37</f>
        <v>81900</v>
      </c>
      <c r="G38" s="35" t="s">
        <v>8</v>
      </c>
      <c r="H38" s="92"/>
    </row>
    <row r="39" spans="2:8" ht="18.600000000000001" thickTop="1" x14ac:dyDescent="0.35">
      <c r="B39" s="90"/>
      <c r="C39" s="90"/>
      <c r="D39" s="102" t="s">
        <v>74</v>
      </c>
      <c r="E39" s="102"/>
    </row>
  </sheetData>
  <mergeCells count="5">
    <mergeCell ref="D17:E17"/>
    <mergeCell ref="D22:E22"/>
    <mergeCell ref="D37:E37"/>
    <mergeCell ref="D39:E39"/>
    <mergeCell ref="D16:E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Margen de contribución</vt:lpstr>
      <vt:lpstr>Tipos de costos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ALVARO NICOLAS SARMIENTO OSPINA</cp:lastModifiedBy>
  <dcterms:created xsi:type="dcterms:W3CDTF">2021-05-06T04:05:43Z</dcterms:created>
  <dcterms:modified xsi:type="dcterms:W3CDTF">2023-02-06T03:51:26Z</dcterms:modified>
</cp:coreProperties>
</file>