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Sprint 4\"/>
    </mc:Choice>
  </mc:AlternateContent>
  <xr:revisionPtr revIDLastSave="0" documentId="13_ncr:1_{E2B8AA15-7015-4868-9FD4-3A4EF053DEB3}" xr6:coauthVersionLast="44" xr6:coauthVersionMax="44" xr10:uidLastSave="{00000000-0000-0000-0000-000000000000}"/>
  <bookViews>
    <workbookView xWindow="-98" yWindow="-98" windowWidth="19396" windowHeight="10395" xr2:uid="{032549BF-D2AF-46F0-BD0E-FA2045F64F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1" l="1"/>
  <c r="R17" i="1"/>
  <c r="S16" i="1"/>
  <c r="R16" i="1"/>
  <c r="Q16" i="1"/>
  <c r="P16" i="1"/>
  <c r="S15" i="1"/>
  <c r="R15" i="1"/>
  <c r="Q15" i="1"/>
  <c r="P15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I53" i="1" l="1"/>
  <c r="J53" i="1"/>
  <c r="K53" i="1"/>
  <c r="H53" i="1"/>
  <c r="A50" i="1" l="1"/>
  <c r="A51" i="1" s="1"/>
  <c r="A46" i="1"/>
  <c r="A47" i="1" s="1"/>
  <c r="A48" i="1" s="1"/>
  <c r="A49" i="1" s="1"/>
  <c r="A41" i="1"/>
  <c r="A42" i="1" s="1"/>
  <c r="A43" i="1" s="1"/>
  <c r="A44" i="1" s="1"/>
  <c r="A4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<sst xmlns="http://schemas.openxmlformats.org/spreadsheetml/2006/main" count="289" uniqueCount="145">
  <si>
    <t>FR</t>
  </si>
  <si>
    <t>N° Article</t>
  </si>
  <si>
    <t>Langue Article</t>
  </si>
  <si>
    <t>Titre</t>
  </si>
  <si>
    <t>Copyleaks?</t>
  </si>
  <si>
    <t>Unicheck?</t>
  </si>
  <si>
    <t>PlagiarismSearch?</t>
  </si>
  <si>
    <t>Prepostseo?</t>
  </si>
  <si>
    <t>DE</t>
  </si>
  <si>
    <t>EN</t>
  </si>
  <si>
    <t>Journal</t>
  </si>
  <si>
    <t>Nouvelliste</t>
  </si>
  <si>
    <t>Blick</t>
  </si>
  <si>
    <t>SRF</t>
  </si>
  <si>
    <t>TheLocal</t>
  </si>
  <si>
    <t>SwissInfo</t>
  </si>
  <si>
    <t>Date Article</t>
  </si>
  <si>
    <t>PayWall?</t>
  </si>
  <si>
    <t>No</t>
  </si>
  <si>
    <t>Switzerland concludes massive repatriation campaign</t>
  </si>
  <si>
    <t>Switzerland boosts financial support for struggling news media</t>
  </si>
  <si>
    <t>Swiss airlines to get almost CHF2 billion corona aid boost</t>
  </si>
  <si>
    <t>Record year keeps Switzerland in top five coffee-exporting nations</t>
  </si>
  <si>
    <t>Former UBS boss Marcel Ospel dies aged 70</t>
  </si>
  <si>
    <t>Coronavirus: How Swiss ‘visitor boxes’ are again allowing nursing home visits</t>
  </si>
  <si>
    <t>URL</t>
  </si>
  <si>
    <t>https://www.swissinfo.ch/eng/latest-news/small-circulation_switzerland-boosts-financial-support-for-struggling-news-media-/45728102</t>
  </si>
  <si>
    <t>https://www.swissinfo.ch/eng/coming-home_switzerland-concludes-massive-repatriation-campaign/45717110</t>
  </si>
  <si>
    <t>https://www.swissinfo.ch/eng/aviation_swiss-airlines-to-get-almost-chf2-billion-corona-aid-boost/45725518</t>
  </si>
  <si>
    <t>https://www.swissinfo.ch/eng/roasted-riches-_record-year-keeps-switzerland-in-top-five-coffee-exporting-nations/45721532</t>
  </si>
  <si>
    <t>https://www.swissinfo.ch/eng/latest-news/high-salary-banker_former-ubs-boss-marcel-ospel-dies-aged-70/45718472</t>
  </si>
  <si>
    <t>https://www.thelocal.ch/20200430/coronavirus-how-swiss-visitor-boxes-are-again-allowing-nursing-home-visits</t>
  </si>
  <si>
    <t>Swiss in favour of coronavirus tracing app despite privacy concerns</t>
  </si>
  <si>
    <t>https://www.thelocal.ch/20200429/swiss-in-favour-of-coronavirus-tracing-app-despite-privacy-concerns</t>
  </si>
  <si>
    <t>Yes</t>
  </si>
  <si>
    <t>LeNews</t>
  </si>
  <si>
    <t>https://lenews.ch/2019/11/15/7-step-guide-to-hiring-a-cleaner-in-switzerland/</t>
  </si>
  <si>
    <t>7-step guide to hiring a cleaner in Switzerland</t>
  </si>
  <si>
    <t>https://lenews.ch/2019/08/15/chaplins-world-enter-the-home-and-life-of-a-comic-genius/</t>
  </si>
  <si>
    <t>Chaplin’s World – enter the home and life of a comic genius</t>
  </si>
  <si>
    <t>How Switzerland’s best river swim became a summertime commute</t>
  </si>
  <si>
    <t>https://www.blick.ch/news/bahnverkehr-erneuter-wasser-und-schlammeinbruch-im-loetschberg-basistunnel-id15869474.html</t>
  </si>
  <si>
    <t>Erneuter Wasser- und Schlammeinbruch im Lötschberg-Basistunnel</t>
  </si>
  <si>
    <t>https://www.blick.ch/news/wirtschaft/fast-food-corona-krise-laesst-mcdonalds-gewinn-einbrechen-id15869389.html</t>
  </si>
  <si>
    <t>Corona-Krise lässt McDonald's-Gewinn einbrechen</t>
  </si>
  <si>
    <t>Kein kopfloser Kaufrausch</t>
  </si>
  <si>
    <t>https://www.blick.ch/meinung/kolumne-aufbruch-kein-kopfloser-kaufrausch-id15866051.html</t>
  </si>
  <si>
    <t>https://www.blick.ch/news/wirtschaft/coronavirus-frankreich-corona-krise-laesst-franzoesische-wirtschaft-einbrechen-id15868655.html</t>
  </si>
  <si>
    <t>Corona-Krise lässt französische Wirtschaft einbrechen</t>
  </si>
  <si>
    <t>https://www.blick.ch/people-tv/coronakrise-film-filmfestival-locarno-foerderung-anstatt-online-premieren-id15867896.html</t>
  </si>
  <si>
    <t>Filmfestival Locarno: Förderung anstatt Online-Premieren</t>
  </si>
  <si>
    <t>https://www.srf.ch/sport/leichtathletik/ausgabe-2020-abgesagt-keine-athletissima-im-august</t>
  </si>
  <si>
    <t>Keine Athletissima im August</t>
  </si>
  <si>
    <t>https://www.srf.ch/kultur/gesellschaft-religion/demos-in-zeiten-von-corona-protestbewegungen-brauchen-die-massen-auf-den-strassen</t>
  </si>
  <si>
    <t>Protestbewegungen brauchen die Massen auf den Strassen</t>
  </si>
  <si>
    <t xml:space="preserve">Der käufliche Sex geht in Amsterdams Privatwohnungen weiter </t>
  </si>
  <si>
    <t>https://www.srf.ch/news/international/prostitution-trotz-covid-19-der-kaeufliche-sex-geht-in-amsterdams-privatwohnungen-weiter</t>
  </si>
  <si>
    <t>https://www.srf.ch/news/wirtschaft/bund-unterstuetzt-airlines-ich-rechne-mit-kleineren-flotten-und-mehr-arbeitslosen</t>
  </si>
  <si>
    <t>«Ich rechne mit kleineren Flotten und mehr Arbeitslosen»</t>
  </si>
  <si>
    <t>https://www.srf.ch/sport/mehr-sport/corona-news-vom-donnerstag-mountainbike-wm-und-weltcup-lenzerheide-nicht-wie-geplant</t>
  </si>
  <si>
    <t>Mountainbike: WM und Weltcup Lenzerheide nicht wie geplant</t>
  </si>
  <si>
    <t>https://lenews.ch/2019/06/23/how-switzerlands-best-river-swim-became-a-summertime-commute/</t>
  </si>
  <si>
    <t>https://www.lenouvelliste.ch/articles/valais/canton/l-egalite-doit-passer-par-une-imposition-individuelle-905437
https://www.lenouvelliste.ch/articles/economie/l-egalite-doit-passer-par-une-imposition-individuelle-905437
https://www.lenouvelliste.ch/dossiers/fiscalite/articles/l-egalite-doit-passer-par-une-imposition-individuelle-905437</t>
  </si>
  <si>
    <t>https://www.lenouvelliste.ch/articles/economie/comment-marche-le-systeme-des-forfaits-fiscaux-905444
https://www.lenouvelliste.ch/articles/valais/canton/comment-marche-le-systeme-des-forfaits-fiscaux-905444
https://www.lenouvelliste.ch/dossiers/fiscalite/articles/comment-marche-le-systeme-des-forfaits-fiscaux-905444</t>
  </si>
  <si>
    <t>https://www.lenouvelliste.ch/articles/valais/martigny-region/evionnaz-et-collonges-75-des-sieges-a-repourvoir-910954
https://www.lenouvelliste.ch/articles/valais/canton/evionnaz-et-collonges-75-des-sieges-a-repourvoir-910954
https://www.lenouvelliste.ch/dossiers/elections-communales-2020/articles/evionnaz-et-collonges-75-des-sieges-a-repourvoir-910954</t>
  </si>
  <si>
    <t>https://www.lenouvelliste.ch/articles/valais/canton/en-valais-la-bataille-sur-le-suicide-assiste-continue-de-diviser-911109
https://www.lenouvelliste.ch/sortir-articles/en-valais-la-bataille-sur-le-suicide-assiste-continue-de-diviser-911109</t>
  </si>
  <si>
    <t>https://www.lenouvelliste.ch/articles/sports/autres-sports/ca-va-etre-sport-les-valaisans-brillent-en-suisse-et-dans-le-monde-909970_x000D_
https://www.lenouvelliste.ch/sortir-articles/ca-va-etre-sport-les-valaisans-brillent-en-suisse-et-dans-le-monde-909970</t>
  </si>
  <si>
    <t>https://www.lenouvelliste.ch/articles/valais/canton/gerer-sa-consommation-d-alcool-grace-aux-nouvelles-technologies-910478_x000D_
https://www.lenouvelliste.ch/articles/lifestyle/sante/gerer-sa-consommation-d-alcool-grace-aux-nouvelles-technologies-910478_x000D_
https://www.lenouvelliste.ch/dossiers/sante/articles/gerer-sa-consommation-d-alcool-grace-aux-nouvelles-technologies-910478</t>
  </si>
  <si>
    <t>https://www.lenouvelliste.ch/articles/lifestyle/sortir/martigny-le-8e-salon-numismatique-sera-consacre-au-vatican-910650_x000D_
https://www.lenouvelliste.ch/articles/valais/martigny-region/martigny-le-8e-salon-numismatique-sera-consacre-au-vatican-910650_x000D_
https://www.lenouvelliste.ch/sortir-articles/martigny-le-8e-salon-numismatique-sera-consacre-au-vatican-910650</t>
  </si>
  <si>
    <t>https://www.lenouvelliste.ch/articles/monde/coronavirus-le-bilan-depasse-2000-morts-mais-l-oms-se-veut-rassurante-910899_x000D_
https://www.lenouvelliste.ch/sortir-articles/coronavirus-le-bilan-depasse-2000-morts-mais-l-oms-se-veut-rassurante-910899_x000D_
https://www.lenouvelliste.ch/articles/lifestyle/sante/coronavirus-le-bilan-depasse-2000-morts-mais-l-oms-se-veut-rassurante-910899</t>
  </si>
  <si>
    <t>https://www.lenouvelliste.ch/articles/valais/valais-central/les-travaux-n-impacteront-pas-le-cortege-du-carnaval-de-sion-et-inversement-910923</t>
  </si>
  <si>
    <t>https://www.lenouvelliste.ch/articles/sports/hockey-sur-glace/hockey-le-hcv-martigny-veut-eviter-de-perdre-d-autres-forces-lors-du-deuxieme-acte-a-lyss-910960</t>
  </si>
  <si>
    <t>https://www.lenouvelliste.ch/articles/sports/athletisme/athletisme-une-grosse-delegation-valaisanne-en-quete-de-medailles-a-macolin-910976</t>
  </si>
  <si>
    <t>https://www.lenouvelliste.ch/articles/valais/canton/grosse-operation-policiere-menee-en-valais-911078_x000D_
https://www.lenouvelliste.ch/sortir-articles/grosse-operation-policiere-menee-en-valais-911078</t>
  </si>
  <si>
    <t>https://www.lenouvelliste.ch/articles/suisse/comment-fonctionne-l-accueil-extrafamilial-en-suisse-911090</t>
  </si>
  <si>
    <t>https://www.lenouvelliste.ch/articles/suisse/nucleaire-evacuation-des-premiers-elements-de-la-centrale-de-muhleberg-911110</t>
  </si>
  <si>
    <t>https://www.lenouvelliste.ch/articles/suisse/zurich-deux-clientes-d-une-brocante-trouvent-20-000-francs-entre-deux-coussins-911111_x000D_
https://www.lenouvelliste.ch/articles/lifestyle/buzz/zurich-deux-clientes-d-une-brocante-trouvent-20-000-francs-entre-deux-coussins-911111</t>
  </si>
  <si>
    <t>https://www.lenouvelliste.ch/articles/suisse/naturalisation-quelle-nationalite-demande-le-plus-le-passeport-suisse-911122</t>
  </si>
  <si>
    <t>https://www.lenouvelliste.ch/articles/valais/canton/un-homme-s-evade-de-cretelongue-911124_x000D_
https://www.lenouvelliste.ch/sortir-articles/un-homme-s-evade-de-cretelongue-911124</t>
  </si>
  <si>
    <t>https://www.lenouvelliste.ch/articles/suisse/asile-retours-exceptionnels-au-pays-accordes-aux-refugies-911132_x000D_
https://www.lenouvelliste.ch/sortir-articles/asile-retours-exceptionnels-au-pays-accordes-aux-refugies-911132</t>
  </si>
  <si>
    <t>https://www.lenouvelliste.ch/articles/lifestyle/sortir/ardon-creer-des-liens-pour-promouvoir-la-cohesion-sociale-911154_x000D_
https://www.lenouvelliste.ch/articles/valais/valais-central/ardon-creer-des-liens-pour-promouvoir-la-cohesion-sociale-911154_x000D_
https://www.lenouvelliste.ch/sortir-articles/ardon-creer-des-liens-pour-promouvoir-la-cohesion-sociale-911154</t>
  </si>
  <si>
    <t>https://www.lenouvelliste.ch/articles/valais/canton/savez-vous-ou-passent-vos-impots-en-valais-905957_x000D_
https://www.lenouvelliste.ch/dossiers/fiscalite/articles/savez-vous-ou-passent-vos-impots-en-valais-905957</t>
  </si>
  <si>
    <t>https://www.lenouvelliste.ch/articles/valais/chablais/saint-maurice-cure-de-jouvence-pour-le-journal-de-carnaval-908520</t>
  </si>
  <si>
    <t>https://www.lenouvelliste.ch/articles/valais/canton/une-valaisanne-collectionne-les-bonnes-adresses-pour-s-habiller-ethique-sans-que-ca-pique-908878_x000D_
https://www.lenouvelliste.ch/dossiers/vers-un-valais-durable/articles/une-valaisanne-collectionne-les-bonnes-adresses-pour-s-habiller-ethique-sans-que-ca-pique-908878</t>
  </si>
  <si>
    <t>https://www.lenouvelliste.ch/articles/valais/chablais/elles-ont-entre-17-et-70-ans-elles-ont-ete-miss-carnaval-de-monthey-et-elles-font-encore-la-fete-910472</t>
  </si>
  <si>
    <t>https://www.lenouvelliste.ch/articles/valais/canton/avalanche-il-y-a-cinquante-ans-la-mort-blanche-emportait-30-personnes-a-reckingen-910728_x000D_
https://www.lenouvelliste.ch/dossiers/morceaux-d-histoire-valaisanne/articles/avalanche-il-y-a-cinquante-ans-la-mort-blanche-emportait-30-personnes-a-reckingen-910728</t>
  </si>
  <si>
    <t>https://www.lenouvelliste.ch/articles/sports/football/supporters-du-fc-sion-ils-ont-passe-le-match-dans-une-cellule-bernoise-910981_x000D_
https://www.lenouvelliste.ch/articles/suisse/supporters-du-fc-sion-ils-ont-passe-le-match-dans-une-cellule-bernoise-910981_x000D_
https://www.lenouvelliste.ch/dossiers/fc-sion/articles/supporters-du-fc-sion-ils-ont-passe-le-match-dans-une-cellule-bernoise-910981</t>
  </si>
  <si>
    <t>https://www.lenouvelliste.ch/articles/valais/canton/1900-entreprises-fondees-en-2019-en-valais-911008</t>
  </si>
  <si>
    <t>https://www.lenouvelliste.ch/articles/valais/canton/valais-certaines-communes-souffrent-d-un-manque-patent-de-candidats-au-pouvoir-executif-911043_x000D_
https://www.lenouvelliste.ch/dossiers/communes-valaisannes-sous-la-loupe-1-3/articles/valais-certaines-communes-souffrent-d-un-manque-patent-de-candidats-au-pouvoir-executif-911043</t>
  </si>
  <si>
    <t>https://www.lenouvelliste.ch/articles/valais/chablais/monthey-la-famille-bergdorf-amuse-les-carnavaleux-depuis-sept-generations-911086</t>
  </si>
  <si>
    <t>https://www.lenouvelliste.ch/articles/sports/ski/les-epreuves-de-coupe-du-monde-de-crans-montana-en-juge-de-paix-911089_x000D_
https://www.lenouvelliste.ch/sortir-articles/les-epreuves-de-coupe-du-monde-de-crans-montana-en-juge-de-paix-911089</t>
  </si>
  <si>
    <t>"L'égalité est dans l'imposition individuelle"</t>
  </si>
  <si>
    <t>Comment marche le système des forfaits fiscaux</t>
  </si>
  <si>
    <t>Savez-vous où passent vos impôts en Valais?</t>
  </si>
  <si>
    <t>St-Maurice: le journal de carnaval fait sa mue</t>
  </si>
  <si>
    <t>Un site pour se vêtir éthique sans que ça pique</t>
  </si>
  <si>
    <t xml:space="preserve">Elles ont entre 17 et 70 ans, elles ont été miss carnaval de Monthey et elles font encore la fête </t>
  </si>
  <si>
    <t>Un Bernard Rappaz peut en cacher un autre</t>
  </si>
  <si>
    <t>https://www.lenouvelliste.ch/articles/valais/canton/un-bernard-rappaz-peut-en-cacher-un-autre-910718
https://www.lenouvelliste.ch/sortir-articles/un-bernard-rappaz-peut-en-cacher-un-autre-910718</t>
  </si>
  <si>
    <t>Quand la mort blanche dévalait sur Reckingen</t>
  </si>
  <si>
    <t>Evionnaz et Collonges: 75% de sièges vides</t>
  </si>
  <si>
    <t>Supporters du FC Sion: le match en cellule</t>
  </si>
  <si>
    <t>1900 entreprises fondées en 2019 en Valais</t>
  </si>
  <si>
    <t>Valais: ces communes en manque de candidats</t>
  </si>
  <si>
    <t>Les Bergdorf, sept générations de carnaval</t>
  </si>
  <si>
    <t>Crans-Montana en juge de paix?</t>
  </si>
  <si>
    <t>La bataille sur le suicide assisté continue</t>
  </si>
  <si>
    <t>ça va être sport: les Valaisans brillent en Suisse et dans le monde</t>
  </si>
  <si>
    <t>Gérer sa consommation d'alcool grâce aux nouvelles technologies</t>
  </si>
  <si>
    <t>Martigny: le 8e salon numismatique sera consacré au Vatican</t>
  </si>
  <si>
    <t>Coronavirus:  le bilan dépasse 2000 morts, mais l'OMS se veut rassurante</t>
  </si>
  <si>
    <t>Les travaux n'impacteront pas le cortège du carnaval de Sion et inversement</t>
  </si>
  <si>
    <t>Hockey: le HCV Martigny veut éviter de perdre d'autres forces lors du deuxième acte à  Lyss</t>
  </si>
  <si>
    <t>Athlétisme: une grosse délégation valaisanne en quête de médailles à Macolin</t>
  </si>
  <si>
    <t>Grosse opération policière menée en Valais</t>
  </si>
  <si>
    <t>Comment fonctionne l'accueil extrafamilial en Suisse?</t>
  </si>
  <si>
    <t>Nucléaire: évacuation des premiers éléments de la centrale de Mühleberg</t>
  </si>
  <si>
    <t>Zurich: deux clientes d'une brocante trouvent 20'000 francs entre deux coussins</t>
  </si>
  <si>
    <t>Naturalisation: quelle nationalité demande le plus le passeport suisse?</t>
  </si>
  <si>
    <t>Un homme s'évade de Crêtelongue</t>
  </si>
  <si>
    <t>Asile: retours exceptionnels au pays accordés aux réfugiés</t>
  </si>
  <si>
    <t>Ardon: créer des liens pour promouvoir la cohésion sociale</t>
  </si>
  <si>
    <t>Moyenne avec Paywall</t>
  </si>
  <si>
    <t>Moyenne sans Paywall</t>
  </si>
  <si>
    <t>Moyenne anglais</t>
  </si>
  <si>
    <t>Moyenne français</t>
  </si>
  <si>
    <t xml:space="preserve">Moyenne allemand </t>
  </si>
  <si>
    <t>Copyleaks</t>
  </si>
  <si>
    <t>Unicheck</t>
  </si>
  <si>
    <t>PlagiarismSearch</t>
  </si>
  <si>
    <t>Prepostseo</t>
  </si>
  <si>
    <t>Moyenne anglais avec Paywall</t>
  </si>
  <si>
    <t>Moyenne anglais sans Paywall</t>
  </si>
  <si>
    <t>Moyenne français avec Paywall</t>
  </si>
  <si>
    <t>Moyenne français sans Paywall</t>
  </si>
  <si>
    <t>Moyenne allemand avec Paywall</t>
  </si>
  <si>
    <t>Moyenne allemand sans Paywall</t>
  </si>
  <si>
    <t>-</t>
  </si>
  <si>
    <t>Moyenne totale</t>
  </si>
  <si>
    <t>Score final</t>
  </si>
  <si>
    <t>Prix / 100 requêtes</t>
  </si>
  <si>
    <t>Facilité mise en place</t>
  </si>
  <si>
    <t>complexe</t>
  </si>
  <si>
    <t>moyenne</t>
  </si>
  <si>
    <t>Résultat texte reformulé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</si>
</sst>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/>
    <xf numFmtId="0" fontId="1" fillId="0" borderId="0" xfId="1" applyAlignment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0" fontId="0" fillId="2" borderId="1" xfId="0" applyNumberFormat="1" applyFill="1" applyBorder="1"/>
    <xf numFmtId="0" fontId="0" fillId="0" borderId="1" xfId="0" applyFill="1" applyBorder="1"/>
    <xf numFmtId="0" fontId="0" fillId="2" borderId="1" xfId="0" applyFill="1" applyBorder="1"/>
    <xf numFmtId="0" fontId="2" fillId="2" borderId="1" xfId="0" applyFont="1" applyFill="1" applyBorder="1"/>
    <xf numFmtId="9" fontId="0" fillId="0" borderId="1" xfId="0" applyNumberFormat="1" applyBorder="1"/>
    <xf numFmtId="9" fontId="0" fillId="2" borderId="1" xfId="0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ick.ch/news/bahnverkehr-erneuter-wasser-und-schlammeinbruch-im-loetschberg-basistunnel-id15869474.html" TargetMode="External"/><Relationship Id="rId13" Type="http://schemas.openxmlformats.org/officeDocument/2006/relationships/hyperlink" Target="https://www.srf.ch/kultur/gesellschaft-religion/demos-in-zeiten-von-corona-protestbewegungen-brauchen-die-massen-auf-den-strassen" TargetMode="External"/><Relationship Id="rId18" Type="http://schemas.openxmlformats.org/officeDocument/2006/relationships/hyperlink" Target="https://lenews.ch/2019/08/15/chaplins-world-enter-the-home-and-life-of-a-comic-genius/" TargetMode="External"/><Relationship Id="rId3" Type="http://schemas.openxmlformats.org/officeDocument/2006/relationships/hyperlink" Target="https://www.swissinfo.ch/eng/aviation_swiss-airlines-to-get-almost-chf2-billion-corona-aid-boost/45725518" TargetMode="External"/><Relationship Id="rId21" Type="http://schemas.openxmlformats.org/officeDocument/2006/relationships/hyperlink" Target="https://www.lenouvelliste.ch/articles/valais/chablais/elles-ont-entre-17-et-70-ans-elles-ont-ete-miss-carnaval-de-monthey-et-elles-font-encore-la-fete-910472" TargetMode="External"/><Relationship Id="rId7" Type="http://schemas.openxmlformats.org/officeDocument/2006/relationships/hyperlink" Target="https://lenews.ch/2019/11/15/7-step-guide-to-hiring-a-cleaner-in-switzerland/" TargetMode="External"/><Relationship Id="rId12" Type="http://schemas.openxmlformats.org/officeDocument/2006/relationships/hyperlink" Target="https://www.blick.ch/people-tv/coronakrise-film-filmfestival-locarno-foerderung-anstatt-online-premieren-id15867896.html" TargetMode="External"/><Relationship Id="rId17" Type="http://schemas.openxmlformats.org/officeDocument/2006/relationships/hyperlink" Target="https://lenews.ch/2019/06/23/how-switzerlands-best-river-swim-became-a-summertime-commute/" TargetMode="External"/><Relationship Id="rId2" Type="http://schemas.openxmlformats.org/officeDocument/2006/relationships/hyperlink" Target="https://www.swissinfo.ch/eng/roasted-riches-_record-year-keeps-switzerland-in-top-five-coffee-exporting-nations/45721532" TargetMode="External"/><Relationship Id="rId16" Type="http://schemas.openxmlformats.org/officeDocument/2006/relationships/hyperlink" Target="https://www.srf.ch/sport/mehr-sport/corona-news-vom-donnerstag-mountainbike-wm-und-weltcup-lenzerheide-nicht-wie-geplant" TargetMode="External"/><Relationship Id="rId20" Type="http://schemas.openxmlformats.org/officeDocument/2006/relationships/hyperlink" Target="https://www.srf.ch/sport/leichtathletik/ausgabe-2020-abgesagt-keine-athletissima-im-august" TargetMode="External"/><Relationship Id="rId1" Type="http://schemas.openxmlformats.org/officeDocument/2006/relationships/hyperlink" Target="https://www.swissinfo.ch/eng/coming-home_switzerland-concludes-massive-repatriation-campaign/45717110" TargetMode="External"/><Relationship Id="rId6" Type="http://schemas.openxmlformats.org/officeDocument/2006/relationships/hyperlink" Target="https://www.thelocal.ch/20200430/coronavirus-how-swiss-visitor-boxes-are-again-allowing-nursing-home-visits" TargetMode="External"/><Relationship Id="rId11" Type="http://schemas.openxmlformats.org/officeDocument/2006/relationships/hyperlink" Target="https://www.blick.ch/news/wirtschaft/coronavirus-frankreich-corona-krise-laesst-franzoesische-wirtschaft-einbrechen-id15868655.html" TargetMode="External"/><Relationship Id="rId5" Type="http://schemas.openxmlformats.org/officeDocument/2006/relationships/hyperlink" Target="https://www.swissinfo.ch/eng/latest-news/small-circulation_switzerland-boosts-financial-support-for-struggling-news-media-/45728102" TargetMode="External"/><Relationship Id="rId15" Type="http://schemas.openxmlformats.org/officeDocument/2006/relationships/hyperlink" Target="https://www.srf.ch/news/wirtschaft/bund-unterstuetzt-airlines-ich-rechne-mit-kleineren-flotten-und-mehr-arbeitslosen" TargetMode="External"/><Relationship Id="rId10" Type="http://schemas.openxmlformats.org/officeDocument/2006/relationships/hyperlink" Target="https://www.blick.ch/meinung/kolumne-aufbruch-kein-kopfloser-kaufrausch-id15866051.html" TargetMode="External"/><Relationship Id="rId19" Type="http://schemas.openxmlformats.org/officeDocument/2006/relationships/hyperlink" Target="https://www.thelocal.ch/20200429/swiss-in-favour-of-coronavirus-tracing-app-despite-privacy-concerns" TargetMode="External"/><Relationship Id="rId4" Type="http://schemas.openxmlformats.org/officeDocument/2006/relationships/hyperlink" Target="https://www.swissinfo.ch/eng/latest-news/high-salary-banker_former-ubs-boss-marcel-ospel-dies-aged-70/45718472" TargetMode="External"/><Relationship Id="rId9" Type="http://schemas.openxmlformats.org/officeDocument/2006/relationships/hyperlink" Target="https://www.blick.ch/news/wirtschaft/fast-food-corona-krise-laesst-mcdonalds-gewinn-einbrechen-id15869389.html" TargetMode="External"/><Relationship Id="rId14" Type="http://schemas.openxmlformats.org/officeDocument/2006/relationships/hyperlink" Target="https://www.srf.ch/news/international/prostitution-trotz-covid-19-der-kaeufliche-sex-geht-in-amsterdams-privatwohnungen-weiter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60D0-C008-44F8-BB87-EDC84A62C6DF}">
  <dimension ref="A1:S53"/>
  <sheetViews>
    <sheetView tabSelected="1" topLeftCell="B5" zoomScale="70" zoomScaleNormal="70" workbookViewId="0">
      <selection activeCell="M27" sqref="M27"/>
    </sheetView>
  </sheetViews>
  <sheetFormatPr baseColWidth="10" defaultRowHeight="14.25" x14ac:dyDescent="0.45"/>
  <cols>
    <col min="3" max="3" width="14.19921875" customWidth="1"/>
    <col min="4" max="5" width="11.9296875" customWidth="1"/>
    <col min="7" max="7" width="10.6640625" style="2"/>
    <col min="10" max="10" width="14.9296875" bestFit="1" customWidth="1"/>
    <col min="15" max="15" width="26.86328125" bestFit="1" customWidth="1"/>
    <col min="18" max="18" width="14.265625" bestFit="1" customWidth="1"/>
  </cols>
  <sheetData>
    <row r="1" spans="1:19" x14ac:dyDescent="0.45">
      <c r="A1" t="s">
        <v>1</v>
      </c>
      <c r="B1" t="s">
        <v>10</v>
      </c>
      <c r="C1" t="s">
        <v>2</v>
      </c>
      <c r="D1" t="s">
        <v>16</v>
      </c>
      <c r="E1" t="s">
        <v>17</v>
      </c>
      <c r="F1" t="s">
        <v>3</v>
      </c>
      <c r="G1" s="2" t="s">
        <v>25</v>
      </c>
      <c r="H1" t="s">
        <v>4</v>
      </c>
      <c r="I1" t="s">
        <v>5</v>
      </c>
      <c r="J1" t="s">
        <v>6</v>
      </c>
      <c r="K1" t="s">
        <v>7</v>
      </c>
    </row>
    <row r="2" spans="1:19" x14ac:dyDescent="0.45">
      <c r="A2">
        <v>1</v>
      </c>
      <c r="B2" t="s">
        <v>11</v>
      </c>
      <c r="C2" t="s">
        <v>0</v>
      </c>
      <c r="D2" s="1">
        <v>43882.833333333336</v>
      </c>
      <c r="E2" t="s">
        <v>34</v>
      </c>
      <c r="F2" s="2" t="s">
        <v>91</v>
      </c>
      <c r="G2" s="2" t="s">
        <v>62</v>
      </c>
      <c r="H2" s="6">
        <v>0.79400000000000004</v>
      </c>
      <c r="I2" s="6">
        <v>0.80759999999999998</v>
      </c>
      <c r="J2" s="6">
        <v>0.66590000000000005</v>
      </c>
      <c r="K2" s="5">
        <v>0.34</v>
      </c>
    </row>
    <row r="3" spans="1:19" x14ac:dyDescent="0.45">
      <c r="A3">
        <f>A2+1</f>
        <v>2</v>
      </c>
      <c r="B3" t="s">
        <v>11</v>
      </c>
      <c r="C3" t="s">
        <v>0</v>
      </c>
      <c r="D3" s="1">
        <v>43881.833333333336</v>
      </c>
      <c r="E3" t="s">
        <v>34</v>
      </c>
      <c r="F3" s="2" t="s">
        <v>92</v>
      </c>
      <c r="G3" s="2" t="s">
        <v>63</v>
      </c>
      <c r="H3" s="6">
        <v>0.33300000000000002</v>
      </c>
      <c r="I3" s="6">
        <v>0.33260000000000001</v>
      </c>
      <c r="J3" s="6">
        <v>0.2833</v>
      </c>
      <c r="K3" s="5">
        <v>0.37</v>
      </c>
    </row>
    <row r="4" spans="1:19" x14ac:dyDescent="0.45">
      <c r="A4">
        <f t="shared" ref="A4:A51" si="0">A3+1</f>
        <v>3</v>
      </c>
      <c r="B4" t="s">
        <v>11</v>
      </c>
      <c r="C4" t="s">
        <v>0</v>
      </c>
      <c r="D4" s="1">
        <v>43880.833333333336</v>
      </c>
      <c r="E4" t="s">
        <v>34</v>
      </c>
      <c r="F4" s="2" t="s">
        <v>93</v>
      </c>
      <c r="G4" s="2" t="s">
        <v>81</v>
      </c>
      <c r="H4" s="6">
        <v>0.218</v>
      </c>
      <c r="I4" s="6">
        <v>0.1807</v>
      </c>
      <c r="J4" s="6">
        <v>0.16139999999999999</v>
      </c>
      <c r="K4" s="5">
        <v>0.14000000000000001</v>
      </c>
      <c r="O4" s="7"/>
      <c r="P4" s="7" t="s">
        <v>127</v>
      </c>
      <c r="Q4" s="7" t="s">
        <v>128</v>
      </c>
      <c r="R4" s="7" t="s">
        <v>129</v>
      </c>
      <c r="S4" s="7" t="s">
        <v>130</v>
      </c>
    </row>
    <row r="5" spans="1:19" x14ac:dyDescent="0.45">
      <c r="A5">
        <f t="shared" si="0"/>
        <v>4</v>
      </c>
      <c r="B5" t="s">
        <v>11</v>
      </c>
      <c r="C5" t="s">
        <v>0</v>
      </c>
      <c r="D5" s="1">
        <v>43882.229166666664</v>
      </c>
      <c r="E5" t="s">
        <v>34</v>
      </c>
      <c r="F5" s="2" t="s">
        <v>94</v>
      </c>
      <c r="G5" s="2" t="s">
        <v>82</v>
      </c>
      <c r="H5" s="6">
        <v>7.0999999999999994E-2</v>
      </c>
      <c r="I5" s="6">
        <v>0.36070000000000002</v>
      </c>
      <c r="J5" s="6">
        <v>0.36480000000000001</v>
      </c>
      <c r="K5" s="5">
        <v>0.26</v>
      </c>
      <c r="O5" s="7" t="s">
        <v>122</v>
      </c>
      <c r="P5" s="9">
        <f>AVERAGEIFS(H2:H51,E2:E51,"Yes")</f>
        <v>0.26911764705882346</v>
      </c>
      <c r="Q5" s="8">
        <f>AVERAGEIFS(I2:I51,E2:E51,"Yes")</f>
        <v>0.26494117647058824</v>
      </c>
      <c r="R5" s="8">
        <f>AVERAGEIFS(J2:J51,E2:E51,"Yes")</f>
        <v>0.25512941176470588</v>
      </c>
      <c r="S5" s="8">
        <f>AVERAGEIFS(K2:K51,E2:E51,"Yes")</f>
        <v>0.21470588235294114</v>
      </c>
    </row>
    <row r="6" spans="1:19" x14ac:dyDescent="0.45">
      <c r="A6">
        <f t="shared" si="0"/>
        <v>5</v>
      </c>
      <c r="B6" t="s">
        <v>11</v>
      </c>
      <c r="C6" t="s">
        <v>0</v>
      </c>
      <c r="D6" s="1">
        <v>43887.833333333336</v>
      </c>
      <c r="E6" t="s">
        <v>34</v>
      </c>
      <c r="F6" s="2" t="s">
        <v>95</v>
      </c>
      <c r="G6" s="2" t="s">
        <v>83</v>
      </c>
      <c r="H6" s="6">
        <v>0.32300000000000001</v>
      </c>
      <c r="I6" s="6">
        <v>0.13519999999999999</v>
      </c>
      <c r="J6" s="6">
        <v>0.29099999999999998</v>
      </c>
      <c r="K6" s="5">
        <v>0.11</v>
      </c>
      <c r="O6" s="7" t="s">
        <v>123</v>
      </c>
      <c r="P6" s="8">
        <f>AVERAGEIFS(H2:H51,E2:E51,"No")</f>
        <v>0.97609090909090901</v>
      </c>
      <c r="Q6" s="8">
        <f>AVERAGEIFS(I2:I51,E2:E51,"No")</f>
        <v>0.97968787878787889</v>
      </c>
      <c r="R6" s="9">
        <f>AVERAGEIFS(J2:J51,E2:E51,"No")</f>
        <v>0.98828787878787883</v>
      </c>
      <c r="S6" s="8">
        <f>AVERAGEIFS(K2:K51,E2:E51,"No")</f>
        <v>0.96787878787878789</v>
      </c>
    </row>
    <row r="7" spans="1:19" x14ac:dyDescent="0.45">
      <c r="A7">
        <f t="shared" si="0"/>
        <v>6</v>
      </c>
      <c r="B7" t="s">
        <v>11</v>
      </c>
      <c r="C7" t="s">
        <v>0</v>
      </c>
      <c r="D7" s="1">
        <v>43881.229166666664</v>
      </c>
      <c r="E7" t="s">
        <v>34</v>
      </c>
      <c r="F7" s="2" t="s">
        <v>96</v>
      </c>
      <c r="G7" s="3" t="s">
        <v>84</v>
      </c>
      <c r="H7" s="6">
        <v>0.34899999999999998</v>
      </c>
      <c r="I7" s="6">
        <v>0.29699999999999999</v>
      </c>
      <c r="J7" s="6">
        <v>0.28470000000000001</v>
      </c>
      <c r="K7" s="5">
        <v>0.11</v>
      </c>
      <c r="O7" s="7" t="s">
        <v>124</v>
      </c>
      <c r="P7" s="8">
        <f>AVERAGEIFS(H2:H51,C2:C51,"EN")</f>
        <v>0.81630000000000003</v>
      </c>
      <c r="Q7" s="8">
        <f>AVERAGEIFS(I2:I51,C2:C51,"EN")</f>
        <v>0.79957</v>
      </c>
      <c r="R7" s="8">
        <f>AVERAGEIFS(J2:J51,C2:C51,"EN")</f>
        <v>0.79459000000000002</v>
      </c>
      <c r="S7" s="9">
        <f>AVERAGEIFS(K2:K51,C2:C51,"EN")</f>
        <v>0.84499999999999997</v>
      </c>
    </row>
    <row r="8" spans="1:19" x14ac:dyDescent="0.45">
      <c r="A8">
        <f t="shared" si="0"/>
        <v>7</v>
      </c>
      <c r="B8" t="s">
        <v>11</v>
      </c>
      <c r="C8" t="s">
        <v>0</v>
      </c>
      <c r="D8" s="1">
        <v>43880.833333333336</v>
      </c>
      <c r="E8" t="s">
        <v>34</v>
      </c>
      <c r="F8" s="2" t="s">
        <v>97</v>
      </c>
      <c r="G8" s="2" t="s">
        <v>98</v>
      </c>
      <c r="H8" s="6">
        <v>0.246</v>
      </c>
      <c r="I8" s="6">
        <v>0.18940000000000001</v>
      </c>
      <c r="J8" s="6">
        <v>0.20430000000000001</v>
      </c>
      <c r="K8" s="5">
        <v>0.2</v>
      </c>
      <c r="O8" s="7" t="s">
        <v>125</v>
      </c>
      <c r="P8" s="8">
        <f>AVERAGEIFS(H2:H51,C2:C51,"FR")</f>
        <v>0.62839999999999996</v>
      </c>
      <c r="Q8" s="8">
        <f>AVERAGEIFS(I2:I51,C2:C51,"FR")</f>
        <v>0.62887666666666675</v>
      </c>
      <c r="R8" s="9">
        <f>AVERAGEIFS(J2:J51,C2:C51,"FR")</f>
        <v>0.63735333333333322</v>
      </c>
      <c r="S8" s="8">
        <f>AVERAGEIFS(K2:K51,C2:C51,"FR")</f>
        <v>0.58666666666666667</v>
      </c>
    </row>
    <row r="9" spans="1:19" x14ac:dyDescent="0.45">
      <c r="A9">
        <f t="shared" si="0"/>
        <v>8</v>
      </c>
      <c r="B9" t="s">
        <v>11</v>
      </c>
      <c r="C9" t="s">
        <v>0</v>
      </c>
      <c r="D9" s="1">
        <v>43881.75</v>
      </c>
      <c r="E9" t="s">
        <v>34</v>
      </c>
      <c r="F9" s="2" t="s">
        <v>99</v>
      </c>
      <c r="G9" s="2" t="s">
        <v>85</v>
      </c>
      <c r="H9" s="6">
        <v>0.11899999999999999</v>
      </c>
      <c r="I9" s="6">
        <v>0.1991</v>
      </c>
      <c r="J9" s="6">
        <v>0.19639999999999999</v>
      </c>
      <c r="K9" s="5">
        <v>0.15</v>
      </c>
      <c r="O9" s="7" t="s">
        <v>126</v>
      </c>
      <c r="P9" s="8">
        <f>AVERAGEIFS(H2:H51,C2:C51,"DE")</f>
        <v>0.97709999999999986</v>
      </c>
      <c r="Q9" s="9">
        <f>AVERAGEIFS(I2:I51,C2:C51,"DE")</f>
        <v>0.99717</v>
      </c>
      <c r="R9" s="8">
        <f>AVERAGEIFS(J2:J51,C2:C51,"DE")</f>
        <v>0.98841999999999997</v>
      </c>
      <c r="S9" s="8">
        <f>AVERAGEIFS(K2:K51,C2:C51,"DE")</f>
        <v>0.95399999999999996</v>
      </c>
    </row>
    <row r="10" spans="1:19" x14ac:dyDescent="0.45">
      <c r="A10">
        <f t="shared" si="0"/>
        <v>9</v>
      </c>
      <c r="B10" t="s">
        <v>11</v>
      </c>
      <c r="C10" t="s">
        <v>0</v>
      </c>
      <c r="D10" s="1">
        <v>43880.795138888891</v>
      </c>
      <c r="E10" t="s">
        <v>34</v>
      </c>
      <c r="F10" s="2" t="s">
        <v>100</v>
      </c>
      <c r="G10" s="2" t="s">
        <v>64</v>
      </c>
      <c r="H10" s="6">
        <v>0.252</v>
      </c>
      <c r="I10" s="6">
        <v>0.25690000000000002</v>
      </c>
      <c r="J10" s="6">
        <v>0.2427</v>
      </c>
      <c r="K10" s="5">
        <v>0.18</v>
      </c>
      <c r="O10" s="7" t="s">
        <v>131</v>
      </c>
      <c r="P10" s="8">
        <f>AVERAGEIFS(H2:H51,E2:E51,"Yes",C2:C51,"EN")</f>
        <v>8.7499999999999994E-2</v>
      </c>
      <c r="Q10" s="8">
        <f>AVERAGEIFS(I2:I51,E2:E51,"Yes",C2:C51,"EN")</f>
        <v>1.485E-2</v>
      </c>
      <c r="R10" s="8">
        <f>AVERAGEIFS(J2:J51,E2:E51,"Yes",C2:C51,"EN")</f>
        <v>0</v>
      </c>
      <c r="S10" s="9">
        <f>AVERAGEIFS(K2:K51,E2:E51,"Yes",C2:C51,"EN")</f>
        <v>0.255</v>
      </c>
    </row>
    <row r="11" spans="1:19" x14ac:dyDescent="0.45">
      <c r="A11">
        <f t="shared" si="0"/>
        <v>10</v>
      </c>
      <c r="B11" t="s">
        <v>11</v>
      </c>
      <c r="C11" t="s">
        <v>0</v>
      </c>
      <c r="D11" s="1">
        <v>43881.833333333336</v>
      </c>
      <c r="E11" t="s">
        <v>34</v>
      </c>
      <c r="F11" s="2" t="s">
        <v>101</v>
      </c>
      <c r="G11" s="2" t="s">
        <v>86</v>
      </c>
      <c r="H11" s="6">
        <v>0.59499999999999997</v>
      </c>
      <c r="I11" s="6">
        <v>0.67010000000000003</v>
      </c>
      <c r="J11" s="6">
        <v>0.66869999999999996</v>
      </c>
      <c r="K11" s="5">
        <v>0.23</v>
      </c>
      <c r="O11" s="7" t="s">
        <v>132</v>
      </c>
      <c r="P11" s="9">
        <f>AVERAGEIFS(H2:H51,E2:E51,"No",C2:C51,"EN")</f>
        <v>0.99849999999999994</v>
      </c>
      <c r="Q11" s="8">
        <f>AVERAGEIFS(I2:I51,E2:E51,"No",C2:C51,"EN")</f>
        <v>0.99575000000000002</v>
      </c>
      <c r="R11" s="8">
        <f>AVERAGEIFS(J2:J51,E2:E51,"No",C2:C51,"EN")</f>
        <v>0.9932375</v>
      </c>
      <c r="S11" s="8">
        <f>AVERAGEIFS(K2:K51,E2:E51,"No",C2:C51,"EN")</f>
        <v>0.99249999999999994</v>
      </c>
    </row>
    <row r="12" spans="1:19" x14ac:dyDescent="0.45">
      <c r="A12">
        <f t="shared" si="0"/>
        <v>11</v>
      </c>
      <c r="B12" t="s">
        <v>11</v>
      </c>
      <c r="C12" t="s">
        <v>0</v>
      </c>
      <c r="D12" s="1">
        <v>43884.708333333336</v>
      </c>
      <c r="E12" t="s">
        <v>34</v>
      </c>
      <c r="F12" s="2" t="s">
        <v>102</v>
      </c>
      <c r="G12" s="2" t="s">
        <v>87</v>
      </c>
      <c r="H12" s="6">
        <v>3.7999999999999999E-2</v>
      </c>
      <c r="I12" s="6">
        <v>0.2462</v>
      </c>
      <c r="J12" s="6">
        <v>7.4399999999999994E-2</v>
      </c>
      <c r="K12" s="5">
        <v>0.27</v>
      </c>
      <c r="O12" s="7" t="s">
        <v>133</v>
      </c>
      <c r="P12" s="8">
        <f>AVERAGEIFS(H2:H51,E2:E51,"Yes",C2:C51,"FR")</f>
        <v>0.29333333333333328</v>
      </c>
      <c r="Q12" s="9">
        <f>AVERAGEIFS(I2:I51,E2:E51,"Yes",C2:C51,"FR")</f>
        <v>0.2982866666666667</v>
      </c>
      <c r="R12" s="8">
        <f>AVERAGEIFS(J2:J51,E2:E51,"Yes",C2:C51,"FR")</f>
        <v>0.28914666666666666</v>
      </c>
      <c r="S12" s="8">
        <f>AVERAGEIFS(K2:K51,E2:E51,"Yes",C2:C51,"FR")</f>
        <v>0.20933333333333332</v>
      </c>
    </row>
    <row r="13" spans="1:19" x14ac:dyDescent="0.45">
      <c r="A13">
        <f t="shared" si="0"/>
        <v>12</v>
      </c>
      <c r="B13" t="s">
        <v>11</v>
      </c>
      <c r="C13" t="s">
        <v>0</v>
      </c>
      <c r="D13" s="1">
        <v>43880.791666666664</v>
      </c>
      <c r="E13" t="s">
        <v>34</v>
      </c>
      <c r="F13" s="2" t="s">
        <v>103</v>
      </c>
      <c r="G13" s="2" t="s">
        <v>88</v>
      </c>
      <c r="H13" s="6">
        <v>0.251</v>
      </c>
      <c r="I13" s="6">
        <v>0.1812</v>
      </c>
      <c r="J13" s="6">
        <v>0.1779</v>
      </c>
      <c r="K13" s="5">
        <v>0.24</v>
      </c>
      <c r="O13" s="7" t="s">
        <v>134</v>
      </c>
      <c r="P13" s="8">
        <f>AVERAGEIFS(H2:H51,E2:E51,"No",C2:C51,"FR")</f>
        <v>0.96346666666666647</v>
      </c>
      <c r="Q13" s="8">
        <f>AVERAGEIFS(I2:I51,E2:E51,"No",C2:C51,"FR")</f>
        <v>0.95946666666666658</v>
      </c>
      <c r="R13" s="9">
        <f>AVERAGEIFS(J2:J51,E2:E51,"No",C2:C51,"FR")</f>
        <v>0.9855600000000001</v>
      </c>
      <c r="S13" s="8">
        <f>AVERAGEIFS(K2:K51,E2:E51,"No",C2:C51,"FR")</f>
        <v>0.96399999999999997</v>
      </c>
    </row>
    <row r="14" spans="1:19" x14ac:dyDescent="0.45">
      <c r="A14">
        <f t="shared" si="0"/>
        <v>13</v>
      </c>
      <c r="B14" t="s">
        <v>11</v>
      </c>
      <c r="C14" t="s">
        <v>0</v>
      </c>
      <c r="D14" s="1">
        <v>43882.5</v>
      </c>
      <c r="E14" t="s">
        <v>34</v>
      </c>
      <c r="F14" s="2" t="s">
        <v>104</v>
      </c>
      <c r="G14" s="2" t="s">
        <v>89</v>
      </c>
      <c r="H14" s="6">
        <v>0.28799999999999998</v>
      </c>
      <c r="I14" s="6">
        <v>0.18049999999999999</v>
      </c>
      <c r="J14" s="6">
        <v>0.26910000000000001</v>
      </c>
      <c r="K14" s="5">
        <v>0.17</v>
      </c>
      <c r="O14" s="7" t="s">
        <v>135</v>
      </c>
      <c r="P14" s="8" t="s">
        <v>137</v>
      </c>
      <c r="Q14" s="8" t="s">
        <v>137</v>
      </c>
      <c r="R14" s="8" t="s">
        <v>137</v>
      </c>
      <c r="S14" s="8" t="s">
        <v>137</v>
      </c>
    </row>
    <row r="15" spans="1:19" x14ac:dyDescent="0.45">
      <c r="A15">
        <f t="shared" si="0"/>
        <v>14</v>
      </c>
      <c r="B15" t="s">
        <v>11</v>
      </c>
      <c r="C15" t="s">
        <v>0</v>
      </c>
      <c r="D15" s="1">
        <v>43881.229166666664</v>
      </c>
      <c r="E15" t="s">
        <v>34</v>
      </c>
      <c r="F15" s="2" t="s">
        <v>105</v>
      </c>
      <c r="G15" s="2" t="s">
        <v>90</v>
      </c>
      <c r="H15" s="6">
        <v>0.17</v>
      </c>
      <c r="I15" s="6">
        <v>0.2016</v>
      </c>
      <c r="J15" s="6">
        <v>0.1958</v>
      </c>
      <c r="K15" s="5">
        <v>0.18</v>
      </c>
      <c r="O15" s="7" t="s">
        <v>136</v>
      </c>
      <c r="P15" s="8">
        <f>AVERAGEIFS(H2:H51,E2:E51,"No",C2:C51,"DE")</f>
        <v>0.97709999999999986</v>
      </c>
      <c r="Q15" s="9">
        <f>AVERAGEIFS(I2:I51,E2:E51,"No",C2:C51,"DE")</f>
        <v>0.99717</v>
      </c>
      <c r="R15" s="8">
        <f>AVERAGEIFS(J2:J51,E2:E51,"No",C2:C51,"DE")</f>
        <v>0.98841999999999997</v>
      </c>
      <c r="S15" s="8">
        <f>AVERAGEIFS(K2:K51,E2:E51,"No",C2:C51,"DE")</f>
        <v>0.95399999999999996</v>
      </c>
    </row>
    <row r="16" spans="1:19" x14ac:dyDescent="0.45">
      <c r="A16">
        <f t="shared" si="0"/>
        <v>15</v>
      </c>
      <c r="B16" t="s">
        <v>11</v>
      </c>
      <c r="C16" t="s">
        <v>0</v>
      </c>
      <c r="D16" s="1">
        <v>43880.661805555559</v>
      </c>
      <c r="E16" t="s">
        <v>34</v>
      </c>
      <c r="F16" s="2" t="s">
        <v>106</v>
      </c>
      <c r="G16" s="2" t="s">
        <v>65</v>
      </c>
      <c r="H16" s="6">
        <v>0.35299999999999998</v>
      </c>
      <c r="I16" s="6">
        <v>0.23549999999999999</v>
      </c>
      <c r="J16" s="6">
        <v>0.25679999999999997</v>
      </c>
      <c r="K16" s="5">
        <v>0.19</v>
      </c>
      <c r="O16" s="10" t="s">
        <v>138</v>
      </c>
      <c r="P16" s="8">
        <f>AVERAGE(H2:H51)</f>
        <v>0.73572000000000015</v>
      </c>
      <c r="Q16" s="8">
        <f>AVERAGE(I2:I51)</f>
        <v>0.73667400000000005</v>
      </c>
      <c r="R16" s="9">
        <f>AVERAGE(J2:J51)</f>
        <v>0.73901399999999984</v>
      </c>
      <c r="S16" s="8">
        <f>AVERAGE(K2:K51)</f>
        <v>0.7118000000000001</v>
      </c>
    </row>
    <row r="17" spans="1:19" x14ac:dyDescent="0.45">
      <c r="A17">
        <f t="shared" si="0"/>
        <v>16</v>
      </c>
      <c r="B17" t="s">
        <v>11</v>
      </c>
      <c r="C17" t="s">
        <v>0</v>
      </c>
      <c r="D17" s="1">
        <v>43893.645833333336</v>
      </c>
      <c r="E17" t="s">
        <v>18</v>
      </c>
      <c r="F17" s="2" t="s">
        <v>107</v>
      </c>
      <c r="G17" s="2" t="s">
        <v>66</v>
      </c>
      <c r="H17" s="6">
        <v>0.995</v>
      </c>
      <c r="I17" s="6">
        <v>0.89070000000000005</v>
      </c>
      <c r="J17" s="6">
        <v>0.99239999999999995</v>
      </c>
      <c r="K17" s="5">
        <v>0.98</v>
      </c>
      <c r="O17" s="10" t="s">
        <v>140</v>
      </c>
      <c r="P17" s="7">
        <v>10.99</v>
      </c>
      <c r="Q17" s="7">
        <v>15</v>
      </c>
      <c r="R17" s="7">
        <f>29.95/3</f>
        <v>9.9833333333333325</v>
      </c>
      <c r="S17" s="11">
        <f>10/50</f>
        <v>0.2</v>
      </c>
    </row>
    <row r="18" spans="1:19" x14ac:dyDescent="0.45">
      <c r="A18">
        <f t="shared" si="0"/>
        <v>17</v>
      </c>
      <c r="B18" t="s">
        <v>11</v>
      </c>
      <c r="C18" t="s">
        <v>0</v>
      </c>
      <c r="D18" s="1">
        <v>43880.833333333336</v>
      </c>
      <c r="E18" t="s">
        <v>18</v>
      </c>
      <c r="F18" s="2" t="s">
        <v>108</v>
      </c>
      <c r="G18" s="2" t="s">
        <v>67</v>
      </c>
      <c r="H18" s="6">
        <v>0.72599999999999998</v>
      </c>
      <c r="I18" s="6">
        <v>0.98580000000000001</v>
      </c>
      <c r="J18" s="6">
        <v>0.99609999999999999</v>
      </c>
      <c r="K18" s="5">
        <v>0.95</v>
      </c>
      <c r="O18" s="10" t="s">
        <v>141</v>
      </c>
      <c r="P18" s="7" t="s">
        <v>142</v>
      </c>
      <c r="Q18" s="11" t="s">
        <v>143</v>
      </c>
      <c r="R18" s="11" t="s">
        <v>143</v>
      </c>
      <c r="S18" s="11" t="s">
        <v>143</v>
      </c>
    </row>
    <row r="19" spans="1:19" x14ac:dyDescent="0.45">
      <c r="A19">
        <f t="shared" si="0"/>
        <v>18</v>
      </c>
      <c r="B19" t="s">
        <v>11</v>
      </c>
      <c r="C19" t="s">
        <v>0</v>
      </c>
      <c r="D19" s="1">
        <v>43880.645833333336</v>
      </c>
      <c r="E19" t="s">
        <v>18</v>
      </c>
      <c r="F19" s="2" t="s">
        <v>109</v>
      </c>
      <c r="G19" s="2" t="s">
        <v>68</v>
      </c>
      <c r="H19" s="6">
        <v>0.98499999999999999</v>
      </c>
      <c r="I19" s="5">
        <v>1</v>
      </c>
      <c r="J19" s="6">
        <v>0.99119999999999997</v>
      </c>
      <c r="K19" s="5">
        <v>0.92</v>
      </c>
      <c r="O19" s="10" t="s">
        <v>144</v>
      </c>
      <c r="P19" s="13">
        <v>0.43</v>
      </c>
      <c r="Q19" s="13">
        <v>0</v>
      </c>
      <c r="R19" s="14">
        <v>0.8</v>
      </c>
      <c r="S19" s="13">
        <v>0.46</v>
      </c>
    </row>
    <row r="20" spans="1:19" x14ac:dyDescent="0.45">
      <c r="A20">
        <f t="shared" si="0"/>
        <v>19</v>
      </c>
      <c r="B20" t="s">
        <v>11</v>
      </c>
      <c r="C20" t="s">
        <v>0</v>
      </c>
      <c r="D20" s="1">
        <v>43880.813194444447</v>
      </c>
      <c r="E20" t="s">
        <v>18</v>
      </c>
      <c r="F20" s="2" t="s">
        <v>110</v>
      </c>
      <c r="G20" s="2" t="s">
        <v>69</v>
      </c>
      <c r="H20" s="6">
        <v>0.99099999999999999</v>
      </c>
      <c r="I20" s="5">
        <v>1</v>
      </c>
      <c r="J20" s="6">
        <v>0.99539999999999995</v>
      </c>
      <c r="K20" s="5">
        <v>0.94</v>
      </c>
      <c r="O20" s="10" t="s">
        <v>139</v>
      </c>
      <c r="P20" s="7">
        <v>2</v>
      </c>
      <c r="Q20" s="7">
        <v>4</v>
      </c>
      <c r="R20" s="12">
        <v>6</v>
      </c>
      <c r="S20" s="7">
        <v>4</v>
      </c>
    </row>
    <row r="21" spans="1:19" x14ac:dyDescent="0.45">
      <c r="A21">
        <f t="shared" si="0"/>
        <v>20</v>
      </c>
      <c r="B21" t="s">
        <v>11</v>
      </c>
      <c r="C21" t="s">
        <v>0</v>
      </c>
      <c r="D21" s="1">
        <v>43880.75</v>
      </c>
      <c r="E21" t="s">
        <v>18</v>
      </c>
      <c r="F21" s="2" t="s">
        <v>111</v>
      </c>
      <c r="G21" s="2" t="s">
        <v>70</v>
      </c>
      <c r="H21" s="6">
        <v>0.98399999999999999</v>
      </c>
      <c r="I21" s="5">
        <v>1</v>
      </c>
      <c r="J21" s="6">
        <v>0.98709999999999998</v>
      </c>
      <c r="K21" s="5">
        <v>0.93</v>
      </c>
    </row>
    <row r="22" spans="1:19" x14ac:dyDescent="0.45">
      <c r="A22">
        <f t="shared" si="0"/>
        <v>21</v>
      </c>
      <c r="B22" t="s">
        <v>11</v>
      </c>
      <c r="C22" t="s">
        <v>0</v>
      </c>
      <c r="D22" s="1">
        <v>43881.229166666664</v>
      </c>
      <c r="E22" t="s">
        <v>18</v>
      </c>
      <c r="F22" s="2" t="s">
        <v>112</v>
      </c>
      <c r="G22" s="2" t="s">
        <v>71</v>
      </c>
      <c r="H22" s="6">
        <v>0.98</v>
      </c>
      <c r="I22" s="5">
        <v>1</v>
      </c>
      <c r="J22" s="6">
        <v>0.98919999999999997</v>
      </c>
      <c r="K22" s="5">
        <v>0.94</v>
      </c>
    </row>
    <row r="23" spans="1:19" x14ac:dyDescent="0.45">
      <c r="A23">
        <f t="shared" si="0"/>
        <v>22</v>
      </c>
      <c r="B23" t="s">
        <v>11</v>
      </c>
      <c r="C23" t="s">
        <v>0</v>
      </c>
      <c r="D23" s="1">
        <v>43882.375</v>
      </c>
      <c r="E23" t="s">
        <v>18</v>
      </c>
      <c r="F23" s="2" t="s">
        <v>113</v>
      </c>
      <c r="G23" s="2" t="s">
        <v>72</v>
      </c>
      <c r="H23" s="6">
        <v>0.99399999999999999</v>
      </c>
      <c r="I23" s="6">
        <v>0.87160000000000004</v>
      </c>
      <c r="J23" s="6">
        <v>0.99270000000000003</v>
      </c>
      <c r="K23" s="5">
        <v>0.95</v>
      </c>
    </row>
    <row r="24" spans="1:19" x14ac:dyDescent="0.45">
      <c r="A24">
        <f t="shared" si="0"/>
        <v>23</v>
      </c>
      <c r="B24" t="s">
        <v>11</v>
      </c>
      <c r="C24" t="s">
        <v>0</v>
      </c>
      <c r="D24" s="1">
        <v>43880.666666666664</v>
      </c>
      <c r="E24" t="s">
        <v>18</v>
      </c>
      <c r="F24" s="2" t="s">
        <v>114</v>
      </c>
      <c r="G24" s="2" t="s">
        <v>73</v>
      </c>
      <c r="H24" s="6">
        <v>0.98299999999999998</v>
      </c>
      <c r="I24" s="5">
        <v>1</v>
      </c>
      <c r="J24" s="6">
        <v>0.98199999999999998</v>
      </c>
      <c r="K24" s="5">
        <v>1</v>
      </c>
    </row>
    <row r="25" spans="1:19" x14ac:dyDescent="0.45">
      <c r="A25">
        <f t="shared" si="0"/>
        <v>24</v>
      </c>
      <c r="B25" t="s">
        <v>11</v>
      </c>
      <c r="C25" t="s">
        <v>0</v>
      </c>
      <c r="D25" s="1">
        <v>43881.268750000003</v>
      </c>
      <c r="E25" t="s">
        <v>18</v>
      </c>
      <c r="F25" s="2" t="s">
        <v>115</v>
      </c>
      <c r="G25" s="2" t="s">
        <v>74</v>
      </c>
      <c r="H25" s="6">
        <v>0.94399999999999995</v>
      </c>
      <c r="I25" s="6">
        <v>0.88680000000000003</v>
      </c>
      <c r="J25" s="6">
        <v>0.93079999999999996</v>
      </c>
      <c r="K25" s="5">
        <v>1</v>
      </c>
    </row>
    <row r="26" spans="1:19" x14ac:dyDescent="0.45">
      <c r="A26">
        <f t="shared" si="0"/>
        <v>25</v>
      </c>
      <c r="B26" t="s">
        <v>11</v>
      </c>
      <c r="C26" t="s">
        <v>0</v>
      </c>
      <c r="D26" s="1">
        <v>43880.656944444447</v>
      </c>
      <c r="E26" t="s">
        <v>18</v>
      </c>
      <c r="F26" s="2" t="s">
        <v>116</v>
      </c>
      <c r="G26" s="2" t="s">
        <v>75</v>
      </c>
      <c r="H26" s="6">
        <v>0.99199999999999999</v>
      </c>
      <c r="I26" s="5">
        <v>1</v>
      </c>
      <c r="J26" s="6">
        <v>0.98709999999999998</v>
      </c>
      <c r="K26" s="5">
        <v>1</v>
      </c>
    </row>
    <row r="27" spans="1:19" x14ac:dyDescent="0.45">
      <c r="A27">
        <f t="shared" si="0"/>
        <v>26</v>
      </c>
      <c r="B27" t="s">
        <v>11</v>
      </c>
      <c r="C27" t="s">
        <v>0</v>
      </c>
      <c r="D27" s="1">
        <v>43880.65625</v>
      </c>
      <c r="E27" t="s">
        <v>18</v>
      </c>
      <c r="F27" s="2" t="s">
        <v>117</v>
      </c>
      <c r="G27" s="2" t="s">
        <v>76</v>
      </c>
      <c r="H27" s="6">
        <v>1</v>
      </c>
      <c r="I27" s="6">
        <v>0.94810000000000005</v>
      </c>
      <c r="J27" s="6">
        <v>0.98609999999999998</v>
      </c>
      <c r="K27" s="5">
        <v>0.93</v>
      </c>
    </row>
    <row r="28" spans="1:19" x14ac:dyDescent="0.45">
      <c r="A28">
        <f t="shared" si="0"/>
        <v>27</v>
      </c>
      <c r="B28" t="s">
        <v>11</v>
      </c>
      <c r="C28" t="s">
        <v>0</v>
      </c>
      <c r="D28" s="1">
        <v>43880.791666666664</v>
      </c>
      <c r="E28" t="s">
        <v>18</v>
      </c>
      <c r="F28" s="2" t="s">
        <v>118</v>
      </c>
      <c r="G28" s="2" t="s">
        <v>77</v>
      </c>
      <c r="H28" s="6">
        <v>0.96099999999999997</v>
      </c>
      <c r="I28" s="5">
        <v>0.85</v>
      </c>
      <c r="J28" s="5">
        <v>1</v>
      </c>
      <c r="K28" s="5">
        <v>1</v>
      </c>
    </row>
    <row r="29" spans="1:19" x14ac:dyDescent="0.45">
      <c r="A29">
        <f t="shared" si="0"/>
        <v>28</v>
      </c>
      <c r="B29" t="s">
        <v>11</v>
      </c>
      <c r="C29" t="s">
        <v>0</v>
      </c>
      <c r="D29" s="1">
        <v>43880.706944444442</v>
      </c>
      <c r="E29" t="s">
        <v>18</v>
      </c>
      <c r="F29" s="2" t="s">
        <v>119</v>
      </c>
      <c r="G29" s="2" t="s">
        <v>78</v>
      </c>
      <c r="H29" s="6">
        <v>0.93400000000000005</v>
      </c>
      <c r="I29" s="6">
        <v>0.95899999999999996</v>
      </c>
      <c r="J29" s="6">
        <v>0.95779999999999998</v>
      </c>
      <c r="K29" s="5">
        <v>1</v>
      </c>
    </row>
    <row r="30" spans="1:19" x14ac:dyDescent="0.45">
      <c r="A30">
        <f t="shared" si="0"/>
        <v>29</v>
      </c>
      <c r="B30" t="s">
        <v>11</v>
      </c>
      <c r="C30" t="s">
        <v>0</v>
      </c>
      <c r="D30" s="1">
        <v>43880.688194444447</v>
      </c>
      <c r="E30" t="s">
        <v>18</v>
      </c>
      <c r="F30" s="2" t="s">
        <v>120</v>
      </c>
      <c r="G30" s="2" t="s">
        <v>79</v>
      </c>
      <c r="H30" s="6">
        <v>0.995</v>
      </c>
      <c r="I30" s="5">
        <v>1</v>
      </c>
      <c r="J30" s="5">
        <v>1</v>
      </c>
      <c r="K30" s="5">
        <v>1</v>
      </c>
    </row>
    <row r="31" spans="1:19" x14ac:dyDescent="0.45">
      <c r="A31">
        <f t="shared" si="0"/>
        <v>30</v>
      </c>
      <c r="B31" t="s">
        <v>11</v>
      </c>
      <c r="C31" t="s">
        <v>0</v>
      </c>
      <c r="D31" s="1">
        <v>43881.645833333336</v>
      </c>
      <c r="E31" t="s">
        <v>18</v>
      </c>
      <c r="F31" s="2" t="s">
        <v>121</v>
      </c>
      <c r="G31" s="2" t="s">
        <v>80</v>
      </c>
      <c r="H31" s="6">
        <v>0.98799999999999999</v>
      </c>
      <c r="I31" s="5">
        <v>1</v>
      </c>
      <c r="J31" s="6">
        <v>0.99550000000000005</v>
      </c>
      <c r="K31" s="5">
        <v>0.92</v>
      </c>
    </row>
    <row r="32" spans="1:19" x14ac:dyDescent="0.45">
      <c r="A32">
        <f t="shared" si="0"/>
        <v>31</v>
      </c>
      <c r="B32" t="s">
        <v>12</v>
      </c>
      <c r="C32" t="s">
        <v>8</v>
      </c>
      <c r="D32" s="1">
        <v>43951</v>
      </c>
      <c r="E32" t="s">
        <v>18</v>
      </c>
      <c r="F32" s="4" t="s">
        <v>42</v>
      </c>
      <c r="G32" s="3" t="s">
        <v>41</v>
      </c>
      <c r="H32" s="6">
        <v>0.94299999999999995</v>
      </c>
      <c r="I32" s="5">
        <v>1</v>
      </c>
      <c r="J32" s="6">
        <v>0.96089999999999998</v>
      </c>
      <c r="K32" s="5">
        <v>1</v>
      </c>
    </row>
    <row r="33" spans="1:11" x14ac:dyDescent="0.45">
      <c r="A33">
        <f t="shared" si="0"/>
        <v>32</v>
      </c>
      <c r="B33" t="s">
        <v>12</v>
      </c>
      <c r="C33" t="s">
        <v>8</v>
      </c>
      <c r="D33" s="1">
        <v>43951</v>
      </c>
      <c r="E33" t="s">
        <v>18</v>
      </c>
      <c r="F33" t="s">
        <v>44</v>
      </c>
      <c r="G33" s="3" t="s">
        <v>43</v>
      </c>
      <c r="H33" s="6">
        <v>0.98</v>
      </c>
      <c r="I33" s="5">
        <v>1</v>
      </c>
      <c r="J33" s="5">
        <v>1</v>
      </c>
      <c r="K33" s="5">
        <v>1</v>
      </c>
    </row>
    <row r="34" spans="1:11" x14ac:dyDescent="0.45">
      <c r="A34">
        <f t="shared" si="0"/>
        <v>33</v>
      </c>
      <c r="B34" t="s">
        <v>12</v>
      </c>
      <c r="C34" t="s">
        <v>8</v>
      </c>
      <c r="D34" s="1">
        <v>43949</v>
      </c>
      <c r="E34" t="s">
        <v>18</v>
      </c>
      <c r="F34" t="s">
        <v>45</v>
      </c>
      <c r="G34" s="3" t="s">
        <v>46</v>
      </c>
      <c r="H34" s="6">
        <v>0.92800000000000005</v>
      </c>
      <c r="I34" s="6">
        <v>0.99399999999999999</v>
      </c>
      <c r="J34" s="5">
        <v>1</v>
      </c>
      <c r="K34" s="5">
        <v>0.96</v>
      </c>
    </row>
    <row r="35" spans="1:11" x14ac:dyDescent="0.45">
      <c r="A35">
        <f t="shared" si="0"/>
        <v>34</v>
      </c>
      <c r="B35" t="s">
        <v>12</v>
      </c>
      <c r="C35" t="s">
        <v>8</v>
      </c>
      <c r="D35" s="1">
        <v>43951</v>
      </c>
      <c r="E35" t="s">
        <v>18</v>
      </c>
      <c r="F35" t="s">
        <v>48</v>
      </c>
      <c r="G35" s="3" t="s">
        <v>47</v>
      </c>
      <c r="H35" s="6">
        <v>0.98</v>
      </c>
      <c r="I35" s="5">
        <v>1</v>
      </c>
      <c r="J35" s="6">
        <v>0.97550000000000003</v>
      </c>
      <c r="K35" s="5">
        <v>0.9</v>
      </c>
    </row>
    <row r="36" spans="1:11" x14ac:dyDescent="0.45">
      <c r="A36">
        <f t="shared" si="0"/>
        <v>35</v>
      </c>
      <c r="B36" t="s">
        <v>12</v>
      </c>
      <c r="C36" t="s">
        <v>8</v>
      </c>
      <c r="D36" s="1">
        <v>43950</v>
      </c>
      <c r="E36" t="s">
        <v>18</v>
      </c>
      <c r="F36" t="s">
        <v>50</v>
      </c>
      <c r="G36" s="3" t="s">
        <v>49</v>
      </c>
      <c r="H36" s="6">
        <v>0.97799999999999998</v>
      </c>
      <c r="I36" s="5">
        <v>1</v>
      </c>
      <c r="J36" s="5">
        <v>1</v>
      </c>
      <c r="K36" s="5">
        <v>1</v>
      </c>
    </row>
    <row r="37" spans="1:11" x14ac:dyDescent="0.45">
      <c r="A37">
        <f t="shared" si="0"/>
        <v>36</v>
      </c>
      <c r="B37" t="s">
        <v>13</v>
      </c>
      <c r="C37" t="s">
        <v>8</v>
      </c>
      <c r="D37" s="1">
        <v>43951</v>
      </c>
      <c r="E37" t="s">
        <v>18</v>
      </c>
      <c r="F37" t="s">
        <v>52</v>
      </c>
      <c r="G37" s="3" t="s">
        <v>51</v>
      </c>
      <c r="H37" s="6">
        <v>1</v>
      </c>
      <c r="I37" s="6">
        <v>0.97770000000000001</v>
      </c>
      <c r="J37" s="6">
        <v>0.98070000000000002</v>
      </c>
      <c r="K37" s="5">
        <v>0.88</v>
      </c>
    </row>
    <row r="38" spans="1:11" x14ac:dyDescent="0.45">
      <c r="A38">
        <f t="shared" si="0"/>
        <v>37</v>
      </c>
      <c r="B38" t="s">
        <v>13</v>
      </c>
      <c r="C38" t="s">
        <v>8</v>
      </c>
      <c r="D38" s="1">
        <v>43948</v>
      </c>
      <c r="E38" t="s">
        <v>18</v>
      </c>
      <c r="F38" t="s">
        <v>54</v>
      </c>
      <c r="G38" s="3" t="s">
        <v>53</v>
      </c>
      <c r="H38" s="6">
        <v>0.998</v>
      </c>
      <c r="I38" s="5">
        <v>1</v>
      </c>
      <c r="J38" s="6">
        <v>0.99080000000000001</v>
      </c>
      <c r="K38" s="5">
        <v>0.94</v>
      </c>
    </row>
    <row r="39" spans="1:11" x14ac:dyDescent="0.45">
      <c r="A39">
        <f t="shared" si="0"/>
        <v>38</v>
      </c>
      <c r="B39" t="s">
        <v>13</v>
      </c>
      <c r="C39" t="s">
        <v>8</v>
      </c>
      <c r="D39" s="1">
        <v>43950</v>
      </c>
      <c r="E39" t="s">
        <v>18</v>
      </c>
      <c r="F39" t="s">
        <v>55</v>
      </c>
      <c r="G39" s="3" t="s">
        <v>56</v>
      </c>
      <c r="H39" s="6">
        <v>0.99099999999999999</v>
      </c>
      <c r="I39" s="5">
        <v>1</v>
      </c>
      <c r="J39" s="5">
        <v>1</v>
      </c>
      <c r="K39" s="5">
        <v>1</v>
      </c>
    </row>
    <row r="40" spans="1:11" x14ac:dyDescent="0.45">
      <c r="A40">
        <f t="shared" si="0"/>
        <v>39</v>
      </c>
      <c r="B40" t="s">
        <v>13</v>
      </c>
      <c r="C40" t="s">
        <v>8</v>
      </c>
      <c r="D40" s="1">
        <v>43950</v>
      </c>
      <c r="E40" t="s">
        <v>18</v>
      </c>
      <c r="F40" t="s">
        <v>58</v>
      </c>
      <c r="G40" s="3" t="s">
        <v>57</v>
      </c>
      <c r="H40" s="6">
        <v>0.998</v>
      </c>
      <c r="I40" s="5">
        <v>1</v>
      </c>
      <c r="J40" s="6">
        <v>0.99250000000000005</v>
      </c>
      <c r="K40" s="5">
        <v>1</v>
      </c>
    </row>
    <row r="41" spans="1:11" x14ac:dyDescent="0.45">
      <c r="A41">
        <f t="shared" si="0"/>
        <v>40</v>
      </c>
      <c r="B41" t="s">
        <v>13</v>
      </c>
      <c r="C41" t="s">
        <v>8</v>
      </c>
      <c r="D41" s="1">
        <v>43951</v>
      </c>
      <c r="E41" t="s">
        <v>18</v>
      </c>
      <c r="F41" t="s">
        <v>60</v>
      </c>
      <c r="G41" s="3" t="s">
        <v>59</v>
      </c>
      <c r="H41" s="6">
        <v>0.97499999999999998</v>
      </c>
      <c r="I41" s="5">
        <v>1</v>
      </c>
      <c r="J41" s="6">
        <v>0.98380000000000001</v>
      </c>
      <c r="K41" s="5">
        <v>0.86</v>
      </c>
    </row>
    <row r="42" spans="1:11" x14ac:dyDescent="0.45">
      <c r="A42">
        <f t="shared" si="0"/>
        <v>41</v>
      </c>
      <c r="B42" t="s">
        <v>14</v>
      </c>
      <c r="C42" t="s">
        <v>9</v>
      </c>
      <c r="D42" s="1">
        <v>43951</v>
      </c>
      <c r="E42" t="s">
        <v>34</v>
      </c>
      <c r="F42" t="s">
        <v>24</v>
      </c>
      <c r="G42" s="3" t="s">
        <v>31</v>
      </c>
      <c r="H42" s="6">
        <v>9.2999999999999999E-2</v>
      </c>
      <c r="I42" s="6">
        <v>2.9700000000000001E-2</v>
      </c>
      <c r="J42" s="5">
        <v>0</v>
      </c>
      <c r="K42" s="5">
        <v>0.34</v>
      </c>
    </row>
    <row r="43" spans="1:11" x14ac:dyDescent="0.45">
      <c r="A43">
        <f t="shared" si="0"/>
        <v>42</v>
      </c>
      <c r="B43" t="s">
        <v>14</v>
      </c>
      <c r="C43" t="s">
        <v>9</v>
      </c>
      <c r="D43" s="1">
        <v>43950</v>
      </c>
      <c r="E43" t="s">
        <v>34</v>
      </c>
      <c r="F43" t="s">
        <v>32</v>
      </c>
      <c r="G43" s="3" t="s">
        <v>33</v>
      </c>
      <c r="H43" s="6">
        <v>8.2000000000000003E-2</v>
      </c>
      <c r="I43" s="5">
        <v>0</v>
      </c>
      <c r="J43" s="5">
        <v>0</v>
      </c>
      <c r="K43" s="5">
        <v>0.17</v>
      </c>
    </row>
    <row r="44" spans="1:11" x14ac:dyDescent="0.45">
      <c r="A44">
        <f t="shared" si="0"/>
        <v>43</v>
      </c>
      <c r="B44" t="s">
        <v>35</v>
      </c>
      <c r="C44" t="s">
        <v>9</v>
      </c>
      <c r="D44" s="1">
        <v>43784</v>
      </c>
      <c r="E44" t="s">
        <v>18</v>
      </c>
      <c r="F44" t="s">
        <v>37</v>
      </c>
      <c r="G44" s="3" t="s">
        <v>36</v>
      </c>
      <c r="H44" s="6">
        <v>0.99399999999999999</v>
      </c>
      <c r="I44" s="5">
        <v>1</v>
      </c>
      <c r="J44" s="6">
        <v>0.98780000000000001</v>
      </c>
      <c r="K44" s="5">
        <v>0.94</v>
      </c>
    </row>
    <row r="45" spans="1:11" x14ac:dyDescent="0.45">
      <c r="A45">
        <f t="shared" si="0"/>
        <v>44</v>
      </c>
      <c r="B45" t="s">
        <v>35</v>
      </c>
      <c r="C45" t="s">
        <v>9</v>
      </c>
      <c r="D45" s="1">
        <v>43692</v>
      </c>
      <c r="E45" t="s">
        <v>18</v>
      </c>
      <c r="F45" t="s">
        <v>39</v>
      </c>
      <c r="G45" s="3" t="s">
        <v>38</v>
      </c>
      <c r="H45" s="6">
        <v>0.995</v>
      </c>
      <c r="I45" s="5">
        <v>1</v>
      </c>
      <c r="J45" s="5">
        <v>1</v>
      </c>
      <c r="K45" s="5">
        <v>1</v>
      </c>
    </row>
    <row r="46" spans="1:11" x14ac:dyDescent="0.45">
      <c r="A46">
        <f t="shared" si="0"/>
        <v>45</v>
      </c>
      <c r="B46" t="s">
        <v>35</v>
      </c>
      <c r="C46" t="s">
        <v>9</v>
      </c>
      <c r="D46" s="1">
        <v>43639</v>
      </c>
      <c r="E46" t="s">
        <v>18</v>
      </c>
      <c r="F46" t="s">
        <v>40</v>
      </c>
      <c r="G46" s="3" t="s">
        <v>61</v>
      </c>
      <c r="H46" s="6">
        <v>0.999</v>
      </c>
      <c r="I46" s="5">
        <v>1</v>
      </c>
      <c r="J46" s="6">
        <v>0.99739999999999995</v>
      </c>
      <c r="K46" s="5">
        <v>1</v>
      </c>
    </row>
    <row r="47" spans="1:11" x14ac:dyDescent="0.45">
      <c r="A47">
        <f t="shared" si="0"/>
        <v>46</v>
      </c>
      <c r="B47" t="s">
        <v>15</v>
      </c>
      <c r="C47" t="s">
        <v>9</v>
      </c>
      <c r="D47" s="1">
        <v>43951</v>
      </c>
      <c r="E47" t="s">
        <v>18</v>
      </c>
      <c r="F47" t="s">
        <v>19</v>
      </c>
      <c r="G47" s="3" t="s">
        <v>27</v>
      </c>
      <c r="H47" s="6">
        <v>1</v>
      </c>
      <c r="I47" s="6">
        <v>0.96599999999999997</v>
      </c>
      <c r="J47" s="6">
        <v>0.97619999999999996</v>
      </c>
      <c r="K47" s="5">
        <v>1</v>
      </c>
    </row>
    <row r="48" spans="1:11" x14ac:dyDescent="0.45">
      <c r="A48">
        <f t="shared" si="0"/>
        <v>47</v>
      </c>
      <c r="B48" t="s">
        <v>15</v>
      </c>
      <c r="C48" t="s">
        <v>9</v>
      </c>
      <c r="D48" s="1">
        <v>43951</v>
      </c>
      <c r="E48" t="s">
        <v>18</v>
      </c>
      <c r="F48" t="s">
        <v>20</v>
      </c>
      <c r="G48" s="3" t="s">
        <v>26</v>
      </c>
      <c r="H48" s="6">
        <v>1</v>
      </c>
      <c r="I48" s="5">
        <v>1</v>
      </c>
      <c r="J48" s="6">
        <v>0.98450000000000004</v>
      </c>
      <c r="K48" s="5">
        <v>1</v>
      </c>
    </row>
    <row r="49" spans="1:11" x14ac:dyDescent="0.45">
      <c r="A49">
        <f t="shared" si="0"/>
        <v>48</v>
      </c>
      <c r="B49" t="s">
        <v>15</v>
      </c>
      <c r="C49" t="s">
        <v>9</v>
      </c>
      <c r="D49" s="1">
        <v>43950</v>
      </c>
      <c r="E49" t="s">
        <v>18</v>
      </c>
      <c r="F49" t="s">
        <v>21</v>
      </c>
      <c r="G49" s="3" t="s">
        <v>28</v>
      </c>
      <c r="H49" s="6">
        <v>1</v>
      </c>
      <c r="I49" s="5">
        <v>1</v>
      </c>
      <c r="J49" s="5">
        <v>1</v>
      </c>
      <c r="K49" s="5">
        <v>1</v>
      </c>
    </row>
    <row r="50" spans="1:11" x14ac:dyDescent="0.45">
      <c r="A50">
        <f t="shared" si="0"/>
        <v>49</v>
      </c>
      <c r="B50" t="s">
        <v>15</v>
      </c>
      <c r="C50" t="s">
        <v>9</v>
      </c>
      <c r="D50" s="1">
        <v>43949</v>
      </c>
      <c r="E50" t="s">
        <v>18</v>
      </c>
      <c r="F50" t="s">
        <v>22</v>
      </c>
      <c r="G50" s="3" t="s">
        <v>29</v>
      </c>
      <c r="H50" s="6">
        <v>1</v>
      </c>
      <c r="I50" s="5">
        <v>1</v>
      </c>
      <c r="J50" s="5">
        <v>1</v>
      </c>
      <c r="K50" s="5">
        <v>1</v>
      </c>
    </row>
    <row r="51" spans="1:11" x14ac:dyDescent="0.45">
      <c r="A51">
        <f t="shared" si="0"/>
        <v>50</v>
      </c>
      <c r="B51" t="s">
        <v>15</v>
      </c>
      <c r="C51" t="s">
        <v>9</v>
      </c>
      <c r="D51" s="1">
        <v>43948</v>
      </c>
      <c r="E51" t="s">
        <v>18</v>
      </c>
      <c r="F51" t="s">
        <v>23</v>
      </c>
      <c r="G51" s="3" t="s">
        <v>30</v>
      </c>
      <c r="H51" s="6">
        <v>1</v>
      </c>
      <c r="I51" s="5">
        <v>1</v>
      </c>
      <c r="J51" s="5">
        <v>1</v>
      </c>
      <c r="K51" s="5">
        <v>1</v>
      </c>
    </row>
    <row r="53" spans="1:11" x14ac:dyDescent="0.45">
      <c r="H53" s="6">
        <f>AVERAGE(H2:H51)</f>
        <v>0.73572000000000015</v>
      </c>
      <c r="I53" s="6">
        <f t="shared" ref="I53:K53" si="1">AVERAGE(I2:I51)</f>
        <v>0.73667400000000005</v>
      </c>
      <c r="J53" s="6">
        <f t="shared" si="1"/>
        <v>0.73901399999999984</v>
      </c>
      <c r="K53" s="6">
        <f t="shared" si="1"/>
        <v>0.7118000000000001</v>
      </c>
    </row>
  </sheetData>
  <hyperlinks>
    <hyperlink ref="G47" r:id="rId1" xr:uid="{9C9F7504-5F4C-482E-AB09-E3ACDFB824FE}"/>
    <hyperlink ref="G50" r:id="rId2" xr:uid="{7E9162EC-E07D-4F54-BE89-AD84DFC6AC61}"/>
    <hyperlink ref="G49" r:id="rId3" xr:uid="{B08067A8-21A0-457C-A503-B4DC069146E4}"/>
    <hyperlink ref="G51" r:id="rId4" xr:uid="{C8D45D89-6D71-45BF-9960-C58508911100}"/>
    <hyperlink ref="G48" r:id="rId5" xr:uid="{280F6069-4A73-485C-995B-545EB3B2DA85}"/>
    <hyperlink ref="G42" r:id="rId6" xr:uid="{AF6F8FCC-8531-4ED3-8C67-C0C124748417}"/>
    <hyperlink ref="G44" r:id="rId7" xr:uid="{CBCC33D7-A81E-494E-AA73-EA053A70434F}"/>
    <hyperlink ref="G32" r:id="rId8" xr:uid="{63C9CBFF-AF2C-478C-B11C-3F5983061359}"/>
    <hyperlink ref="G33" r:id="rId9" xr:uid="{41E329B9-7499-4E0F-AAD6-550C0AA8B009}"/>
    <hyperlink ref="G34" r:id="rId10" xr:uid="{6B1B6F48-4A05-46A5-9B15-CCD964B9EE91}"/>
    <hyperlink ref="G35" r:id="rId11" xr:uid="{CAC136C2-42EE-4D5A-AFCD-6E9E2C5CFBE5}"/>
    <hyperlink ref="G36" r:id="rId12" xr:uid="{BF8548DF-8418-444C-BDAD-FDBD9E538419}"/>
    <hyperlink ref="G38" r:id="rId13" xr:uid="{B5338861-5735-4A51-B889-BB8E0E7073BF}"/>
    <hyperlink ref="G39" r:id="rId14" xr:uid="{7E91CD52-96BE-4213-AC45-22CD47BDAC37}"/>
    <hyperlink ref="G40" r:id="rId15" xr:uid="{CD4DA174-A3F3-4F54-A6B0-BA74178DAAFA}"/>
    <hyperlink ref="G41" r:id="rId16" xr:uid="{C73B4295-D2A7-4E39-873E-8BDF68EA468B}"/>
    <hyperlink ref="G46" r:id="rId17" xr:uid="{E3EBC9C6-C52B-4D13-BBC7-4F53CA759B22}"/>
    <hyperlink ref="G45" r:id="rId18" xr:uid="{06B6B18C-9BCD-4681-93CE-03893D381B9A}"/>
    <hyperlink ref="G43" r:id="rId19" xr:uid="{8312ED6A-B120-4772-B474-C6F140DB7EDF}"/>
    <hyperlink ref="G37" r:id="rId20" xr:uid="{F358E696-67BC-4652-B9E5-07C360459F0E}"/>
    <hyperlink ref="G7" r:id="rId21" xr:uid="{A8F51F94-1F6B-46E3-ACD6-3090566226C7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dcterms:created xsi:type="dcterms:W3CDTF">2020-04-30T13:02:08Z</dcterms:created>
  <dcterms:modified xsi:type="dcterms:W3CDTF">2020-05-07T15:02:36Z</dcterms:modified>
</cp:coreProperties>
</file>