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D42" i="1"/>
  <c r="B42" i="1"/>
  <c r="C37" i="1"/>
  <c r="D37" i="1"/>
  <c r="B37" i="1"/>
  <c r="C33" i="1"/>
  <c r="D33" i="1"/>
  <c r="B33" i="1"/>
  <c r="B34" i="1" l="1"/>
  <c r="C34" i="1" l="1"/>
  <c r="D34" i="1"/>
  <c r="B41" i="1" l="1"/>
  <c r="C41" i="1"/>
  <c r="D41" i="1"/>
  <c r="C13" i="1"/>
  <c r="C14" i="1" s="1"/>
  <c r="C22" i="1" s="1"/>
  <c r="C12" i="1"/>
  <c r="D12" i="1"/>
  <c r="D13" i="1" s="1"/>
  <c r="D14" i="1" s="1"/>
  <c r="D22" i="1" s="1"/>
  <c r="B12" i="1"/>
  <c r="B13" i="1" s="1"/>
  <c r="B14" i="1" s="1"/>
  <c r="B22" i="1" l="1"/>
  <c r="B35" i="1" s="1"/>
  <c r="D31" i="1"/>
  <c r="D32" i="1" s="1"/>
  <c r="D35" i="1"/>
  <c r="C31" i="1"/>
  <c r="C32" i="1" s="1"/>
  <c r="C35" i="1"/>
  <c r="C36" i="1" l="1"/>
  <c r="D36" i="1"/>
  <c r="B31" i="1"/>
  <c r="B32" i="1" s="1"/>
  <c r="B36" i="1" l="1"/>
</calcChain>
</file>

<file path=xl/sharedStrings.xml><?xml version="1.0" encoding="utf-8"?>
<sst xmlns="http://schemas.openxmlformats.org/spreadsheetml/2006/main" count="37" uniqueCount="37">
  <si>
    <t>Type</t>
  </si>
  <si>
    <t>Large</t>
  </si>
  <si>
    <t>Medium</t>
  </si>
  <si>
    <t>Small</t>
  </si>
  <si>
    <t>All calculations based on average mileage</t>
  </si>
  <si>
    <t>Fuel consumption</t>
  </si>
  <si>
    <t xml:space="preserve">  - miles per litre</t>
  </si>
  <si>
    <t xml:space="preserve">  - miles per gallon</t>
  </si>
  <si>
    <t>Annual mileage</t>
  </si>
  <si>
    <t xml:space="preserve">  - annual fuel used in litres</t>
  </si>
  <si>
    <t>Fuel price</t>
  </si>
  <si>
    <t xml:space="preserve">  - annual fuel cost</t>
  </si>
  <si>
    <t>Gross Vehicle Weight in t</t>
  </si>
  <si>
    <t>Standing cost</t>
  </si>
  <si>
    <t xml:space="preserve">  - Insurance</t>
  </si>
  <si>
    <t xml:space="preserve">  - Depreciation</t>
  </si>
  <si>
    <t xml:space="preserve">  - VED and RUL</t>
  </si>
  <si>
    <t>Running cost</t>
  </si>
  <si>
    <t xml:space="preserve">  - Fuel</t>
  </si>
  <si>
    <t xml:space="preserve">  - Tyres</t>
  </si>
  <si>
    <t xml:space="preserve">  - Maintenance</t>
  </si>
  <si>
    <t>Overheads</t>
  </si>
  <si>
    <t>Total cost</t>
  </si>
  <si>
    <t xml:space="preserve">  - per annum</t>
  </si>
  <si>
    <t xml:space="preserve">  - per mile</t>
  </si>
  <si>
    <t xml:space="preserve">  - per mile and tonne</t>
  </si>
  <si>
    <t>Driver cost (estm. for 3.5t)</t>
  </si>
  <si>
    <t>CO2 emissions</t>
  </si>
  <si>
    <t xml:space="preserve">  - tonnes per year</t>
  </si>
  <si>
    <t xml:space="preserve">  - kg per mile</t>
  </si>
  <si>
    <t xml:space="preserve">  - kg per mile and tonne</t>
  </si>
  <si>
    <t xml:space="preserve">  - fixed per annum</t>
  </si>
  <si>
    <t xml:space="preserve">  - running per annum</t>
  </si>
  <si>
    <t xml:space="preserve">  - running per mile</t>
  </si>
  <si>
    <t>Acquisition</t>
  </si>
  <si>
    <t xml:space="preserve">  - running per mile and tonne</t>
  </si>
  <si>
    <t>Payload in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</si>
</sst>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[$£-809]#,##0.00"/>
    <numFmt numFmtId="166" formatCode="[$£-809]#,##0.000"/>
    <numFmt numFmtId="168" formatCode="[$£-809]#,##0.0"/>
    <numFmt numFmtId="169" formatCode="[$£-8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6" workbookViewId="0">
      <selection activeCell="C39" sqref="C39"/>
    </sheetView>
  </sheetViews>
  <sheetFormatPr defaultRowHeight="15" x14ac:dyDescent="0.25"/>
  <cols>
    <col min="1" max="1" width="38.7109375" bestFit="1" customWidth="1"/>
    <col min="2" max="4" width="10.85546875" customWidth="1"/>
  </cols>
  <sheetData>
    <row r="1" spans="1:4" x14ac:dyDescent="0.25">
      <c r="A1" t="s">
        <v>4</v>
      </c>
      <c r="C1" t="s">
        <v>10</v>
      </c>
      <c r="D1" s="8">
        <v>1.6</v>
      </c>
    </row>
    <row r="4" spans="1:4" x14ac:dyDescent="0.25">
      <c r="B4" s="12" t="s">
        <v>0</v>
      </c>
      <c r="C4" s="12"/>
      <c r="D4" s="12"/>
    </row>
    <row r="5" spans="1:4" ht="15.75" thickBot="1" x14ac:dyDescent="0.3">
      <c r="A5" s="2"/>
      <c r="B5" s="3" t="s">
        <v>1</v>
      </c>
      <c r="C5" s="3" t="s">
        <v>2</v>
      </c>
      <c r="D5" s="3" t="s">
        <v>3</v>
      </c>
    </row>
    <row r="6" spans="1:4" x14ac:dyDescent="0.25">
      <c r="A6" t="s">
        <v>12</v>
      </c>
      <c r="B6" s="4">
        <v>17</v>
      </c>
      <c r="C6">
        <v>7.5</v>
      </c>
      <c r="D6">
        <v>3.5</v>
      </c>
    </row>
    <row r="7" spans="1:4" x14ac:dyDescent="0.25">
      <c r="A7" t="s">
        <v>36</v>
      </c>
      <c r="B7" s="4">
        <v>9</v>
      </c>
      <c r="C7">
        <v>2.4</v>
      </c>
      <c r="D7">
        <v>1.5</v>
      </c>
    </row>
    <row r="8" spans="1:4" x14ac:dyDescent="0.25">
      <c r="A8" t="s">
        <v>8</v>
      </c>
      <c r="B8" s="7">
        <v>60000</v>
      </c>
      <c r="C8" s="7">
        <v>40000</v>
      </c>
      <c r="D8" s="7">
        <v>35000</v>
      </c>
    </row>
    <row r="9" spans="1:4" x14ac:dyDescent="0.25">
      <c r="A9" t="s">
        <v>34</v>
      </c>
      <c r="B9" s="11">
        <v>85000</v>
      </c>
      <c r="C9" s="11">
        <v>50000</v>
      </c>
      <c r="D9" s="11">
        <v>32000</v>
      </c>
    </row>
    <row r="10" spans="1:4" x14ac:dyDescent="0.25">
      <c r="A10" s="1" t="s">
        <v>5</v>
      </c>
    </row>
    <row r="11" spans="1:4" x14ac:dyDescent="0.25">
      <c r="A11" s="5" t="s">
        <v>7</v>
      </c>
      <c r="B11">
        <v>12</v>
      </c>
      <c r="C11">
        <v>16</v>
      </c>
      <c r="D11">
        <v>26</v>
      </c>
    </row>
    <row r="12" spans="1:4" x14ac:dyDescent="0.25">
      <c r="A12" s="5" t="s">
        <v>6</v>
      </c>
      <c r="B12" s="6">
        <f>B11/4.546</f>
        <v>2.6396832380114383</v>
      </c>
      <c r="C12" s="6">
        <f t="shared" ref="C12:D12" si="0">C11/4.546</f>
        <v>3.5195776506819181</v>
      </c>
      <c r="D12" s="6">
        <f t="shared" si="0"/>
        <v>5.7193136823581163</v>
      </c>
    </row>
    <row r="13" spans="1:4" x14ac:dyDescent="0.25">
      <c r="A13" s="5" t="s">
        <v>9</v>
      </c>
      <c r="B13" s="7">
        <f>B8/B12</f>
        <v>22730.000000000004</v>
      </c>
      <c r="C13" s="7">
        <f t="shared" ref="C13:D13" si="1">C8/C12</f>
        <v>11365</v>
      </c>
      <c r="D13" s="7">
        <f t="shared" si="1"/>
        <v>6119.6153846153857</v>
      </c>
    </row>
    <row r="14" spans="1:4" x14ac:dyDescent="0.25">
      <c r="A14" s="5" t="s">
        <v>11</v>
      </c>
      <c r="B14" s="10">
        <f>B13*$D$1</f>
        <v>36368.000000000007</v>
      </c>
      <c r="C14" s="10">
        <f t="shared" ref="C14:D14" si="2">C13*$D$1</f>
        <v>18184</v>
      </c>
      <c r="D14" s="10">
        <f t="shared" si="2"/>
        <v>9791.3846153846171</v>
      </c>
    </row>
    <row r="16" spans="1:4" x14ac:dyDescent="0.25">
      <c r="A16" s="1" t="s">
        <v>13</v>
      </c>
    </row>
    <row r="17" spans="1:4" x14ac:dyDescent="0.25">
      <c r="A17" s="5" t="s">
        <v>16</v>
      </c>
      <c r="B17" s="11">
        <v>650</v>
      </c>
      <c r="C17" s="11">
        <v>165</v>
      </c>
      <c r="D17" s="11">
        <v>260</v>
      </c>
    </row>
    <row r="18" spans="1:4" x14ac:dyDescent="0.25">
      <c r="A18" s="5" t="s">
        <v>14</v>
      </c>
      <c r="B18" s="11">
        <v>2836</v>
      </c>
      <c r="C18" s="11">
        <v>2224</v>
      </c>
      <c r="D18" s="11">
        <v>1163</v>
      </c>
    </row>
    <row r="19" spans="1:4" x14ac:dyDescent="0.25">
      <c r="A19" s="5" t="s">
        <v>15</v>
      </c>
      <c r="B19" s="11">
        <v>8106</v>
      </c>
      <c r="C19" s="11">
        <v>5169</v>
      </c>
      <c r="D19" s="11">
        <v>3737</v>
      </c>
    </row>
    <row r="21" spans="1:4" x14ac:dyDescent="0.25">
      <c r="A21" s="1" t="s">
        <v>17</v>
      </c>
    </row>
    <row r="22" spans="1:4" x14ac:dyDescent="0.25">
      <c r="A22" s="5" t="s">
        <v>18</v>
      </c>
      <c r="B22" s="10">
        <f>B14</f>
        <v>36368.000000000007</v>
      </c>
      <c r="C22" s="10">
        <f>C14</f>
        <v>18184</v>
      </c>
      <c r="D22" s="10">
        <f>D14</f>
        <v>9791.3846153846171</v>
      </c>
    </row>
    <row r="23" spans="1:4" x14ac:dyDescent="0.25">
      <c r="A23" s="5" t="s">
        <v>19</v>
      </c>
      <c r="B23" s="11">
        <v>1481</v>
      </c>
      <c r="C23" s="11">
        <v>442</v>
      </c>
      <c r="D23" s="11">
        <v>470</v>
      </c>
    </row>
    <row r="24" spans="1:4" x14ac:dyDescent="0.25">
      <c r="A24" s="5" t="s">
        <v>20</v>
      </c>
      <c r="B24" s="11">
        <v>6586</v>
      </c>
      <c r="C24" s="11">
        <v>4631</v>
      </c>
      <c r="D24" s="11">
        <v>2956</v>
      </c>
    </row>
    <row r="25" spans="1:4" x14ac:dyDescent="0.25">
      <c r="B25" s="11"/>
      <c r="C25" s="11"/>
      <c r="D25" s="11"/>
    </row>
    <row r="26" spans="1:4" x14ac:dyDescent="0.25">
      <c r="A26" s="1" t="s">
        <v>26</v>
      </c>
      <c r="B26" s="11">
        <v>32151</v>
      </c>
      <c r="C26" s="11">
        <v>27579</v>
      </c>
      <c r="D26" s="11">
        <v>25000</v>
      </c>
    </row>
    <row r="28" spans="1:4" x14ac:dyDescent="0.25">
      <c r="A28" s="1" t="s">
        <v>21</v>
      </c>
      <c r="B28" s="11">
        <v>11790</v>
      </c>
      <c r="C28" s="11">
        <v>10684</v>
      </c>
      <c r="D28" s="11">
        <v>1613</v>
      </c>
    </row>
    <row r="30" spans="1:4" x14ac:dyDescent="0.25">
      <c r="A30" s="1" t="s">
        <v>22</v>
      </c>
    </row>
    <row r="31" spans="1:4" x14ac:dyDescent="0.25">
      <c r="A31" s="5" t="s">
        <v>23</v>
      </c>
      <c r="B31" s="8">
        <f>B28+B26+B24+B23+B22+B17+B19+B18</f>
        <v>99968</v>
      </c>
      <c r="C31" s="10">
        <f>C28+C26+C24+C23+C22+C17+C19+C18</f>
        <v>69078</v>
      </c>
      <c r="D31" s="10">
        <f>D28+D26+D24+D23+D22+D17+D19+D18</f>
        <v>44990.384615384617</v>
      </c>
    </row>
    <row r="32" spans="1:4" x14ac:dyDescent="0.25">
      <c r="A32" s="5" t="s">
        <v>24</v>
      </c>
      <c r="B32" s="9">
        <f>B31/B8</f>
        <v>1.6661333333333332</v>
      </c>
      <c r="C32" s="9">
        <f>C31/C8</f>
        <v>1.72695</v>
      </c>
      <c r="D32" s="9">
        <f>D31/D8</f>
        <v>1.2854395604395605</v>
      </c>
    </row>
    <row r="33" spans="1:4" x14ac:dyDescent="0.25">
      <c r="A33" s="5" t="s">
        <v>25</v>
      </c>
      <c r="B33" s="9">
        <f>B32/(B7)</f>
        <v>0.18512592592592592</v>
      </c>
      <c r="C33" s="9">
        <f t="shared" ref="C33:D33" si="3">C32/(C7)</f>
        <v>0.71956249999999999</v>
      </c>
      <c r="D33" s="9">
        <f t="shared" si="3"/>
        <v>0.85695970695970702</v>
      </c>
    </row>
    <row r="34" spans="1:4" x14ac:dyDescent="0.25">
      <c r="A34" s="5" t="s">
        <v>31</v>
      </c>
      <c r="B34" s="10">
        <f>B28+B26+B17+B19+B18</f>
        <v>55533</v>
      </c>
      <c r="C34" s="10">
        <f t="shared" ref="C34:D34" si="4">C28+C26+C17+C19+C18</f>
        <v>45821</v>
      </c>
      <c r="D34" s="10">
        <f t="shared" si="4"/>
        <v>31773</v>
      </c>
    </row>
    <row r="35" spans="1:4" x14ac:dyDescent="0.25">
      <c r="A35" s="5" t="s">
        <v>32</v>
      </c>
      <c r="B35" s="10">
        <f>B22+B24+B23</f>
        <v>44435.000000000007</v>
      </c>
      <c r="C35" s="10">
        <f t="shared" ref="C35:D35" si="5">C22+C24+C23</f>
        <v>23257</v>
      </c>
      <c r="D35" s="10">
        <f t="shared" si="5"/>
        <v>13217.384615384617</v>
      </c>
    </row>
    <row r="36" spans="1:4" x14ac:dyDescent="0.25">
      <c r="A36" s="5" t="s">
        <v>33</v>
      </c>
      <c r="B36" s="9">
        <f>B35/B8</f>
        <v>0.74058333333333348</v>
      </c>
      <c r="C36" s="9">
        <f t="shared" ref="C36:D36" si="6">C35/C8</f>
        <v>0.58142499999999997</v>
      </c>
      <c r="D36" s="9">
        <f t="shared" si="6"/>
        <v>0.37763956043956048</v>
      </c>
    </row>
    <row r="37" spans="1:4" x14ac:dyDescent="0.25">
      <c r="A37" s="5" t="s">
        <v>35</v>
      </c>
      <c r="B37" s="9">
        <f>B35/(B8*B7)</f>
        <v>8.2287037037037047E-2</v>
      </c>
      <c r="C37" s="9">
        <f t="shared" ref="C37:D37" si="7">C35/(C8*C7)</f>
        <v>0.24226041666666667</v>
      </c>
      <c r="D37" s="9">
        <f t="shared" si="7"/>
        <v>0.25175970695970701</v>
      </c>
    </row>
    <row r="39" spans="1:4" x14ac:dyDescent="0.25">
      <c r="A39" s="1" t="s">
        <v>27</v>
      </c>
    </row>
    <row r="40" spans="1:4" x14ac:dyDescent="0.25">
      <c r="A40" s="5" t="s">
        <v>28</v>
      </c>
      <c r="B40">
        <v>58.96</v>
      </c>
      <c r="C40">
        <v>29.48</v>
      </c>
      <c r="D40">
        <v>15.87</v>
      </c>
    </row>
    <row r="41" spans="1:4" x14ac:dyDescent="0.25">
      <c r="A41" s="5" t="s">
        <v>29</v>
      </c>
      <c r="B41" s="6">
        <f>1000*B40/B8</f>
        <v>0.98266666666666669</v>
      </c>
      <c r="C41" s="6">
        <f>1000*C40/C8</f>
        <v>0.73699999999999999</v>
      </c>
      <c r="D41" s="6">
        <f>1000*D40/D8</f>
        <v>0.4534285714285714</v>
      </c>
    </row>
    <row r="42" spans="1:4" x14ac:dyDescent="0.25">
      <c r="A42" s="5" t="s">
        <v>30</v>
      </c>
      <c r="B42" s="6">
        <f>1000*B40/(B8*B7)</f>
        <v>0.10918518518518519</v>
      </c>
      <c r="C42" s="6">
        <f t="shared" ref="C42:D42" si="8">1000*C40/(C8*C7)</f>
        <v>0.30708333333333332</v>
      </c>
      <c r="D42" s="6">
        <f t="shared" si="8"/>
        <v>0.30228571428571427</v>
      </c>
    </row>
  </sheetData>
  <mergeCells count="1">
    <mergeCell ref="B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2023-01-25T16:36:56Z</dcterms:modified>
</cp:coreProperties>
</file>